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ustomers" sheetId="2" state="visible" r:id="rId4"/>
    <sheet name="Dashboard" sheetId="3" state="visible" r:id="rId5"/>
    <sheet name="Orders" sheetId="4" state="visible" r:id="rId6"/>
    <sheet name="Settings" sheetId="5" state="visible" r:id="rId7"/>
  </sheets>
  <definedNames>
    <definedName function="false" hidden="false" localSheetId="1" name="_xlnm.Print_Titles" vbProcedure="false">Customers!$1:$1</definedName>
    <definedName function="false" hidden="true" localSheetId="1" name="_xlnm._FilterDatabase" vbProcedure="false">Customers!$A$1:$P$2001</definedName>
    <definedName function="false" hidden="true" localSheetId="3" name="_xlnm._FilterDatabase" vbProcedure="false">Orders!$A$1:$I$5001</definedName>
    <definedName function="false" hidden="false" name="CustomerList" vbProcedure="false">Customers!$A$2:$A$2001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<sst xmlns="http://schemas.openxmlformats.org/spreadsheetml/2006/main" count="221" uniqueCount="155">
  <si>
    <t xml:space="preserve">CUSTOMER WIN-BACK TRACKER</t>
  </si>
  <si>
    <t xml:space="preserve">Find the customers who've stopped buying - starting with the ones worth the most - and see who comes back.</t>
  </si>
  <si>
    <t xml:space="preserve">HOW TO USE IT</t>
  </si>
  <si>
    <t xml:space="preserve">1. Orders: paste your order export - date, order number, customer email, order total, and any refund. One row per order, up to 5,000 orders and 2,000 customers.</t>
  </si>
  <si>
    <t xml:space="preserve">2. Customers: list each customer's email once. Everything else on that row works itself out from the orders.</t>
  </si>
  <si>
    <t xml:space="preserve">3. Settings: set when a customer counts as 'at risk' and 'lapsed', and what makes a VIP. Adjust after you see the results.</t>
  </si>
  <si>
    <t xml:space="preserve">4. Work the list: start with At-risk VIP and Lapsed VIP. When you contact someone, add the date in 'Contacted on'.</t>
  </si>
  <si>
    <t xml:space="preserve">5. 'Came back?' fills itself in when they order again on or after that date. The Dashboard shows your win-back rate.</t>
  </si>
  <si>
    <t xml:space="preserve">6. The sample customers and orders are there so you can see each segment - delete them when you start.</t>
  </si>
  <si>
    <t xml:space="preserve">FROM SHOPIFY</t>
  </si>
  <si>
    <t xml:space="preserve">Orders &gt; Export &gt; all orders as CSV. Copy the Created at, Name (order #), Email, Total and Refunded Amount columns into the Orders tab - keep one row per order (orders with several products have extra rows with a blank Total; delete them). For the customer list: Customers &gt; Export, then copy the Email column (and Accepts Email Marketing into 'OK to email?').</t>
  </si>
  <si>
    <t xml:space="preserve">THE SEGMENTS</t>
  </si>
  <si>
    <t xml:space="preserve">VIP / Active / New - buying normally. At risk - no order for longer than your at-risk window. One-time buyer - one order, then nothing for longer than your at-risk window. Lapsed - past your lapsed window. 'VIP' versions are customers above your VIP spend or order count.</t>
  </si>
  <si>
    <t xml:space="preserve">'Past usual reorder time' is personal: with the 1.5x setting, someone who normally buys every 30 days is flagged from day 45, even if they're not 'at risk' yet.</t>
  </si>
  <si>
    <t xml:space="preserve">BEFORE YOU EMAIL ANYONE</t>
  </si>
  <si>
    <t xml:space="preserve">US (CAN-SPAM): you don't need prior consent, but every marketing email must, among other things: use honest From and subject lines, say it's an ad, include your postal address, and have a working unsubscribe that you honour within 10 business days.</t>
  </si>
  <si>
    <t xml:space="preserve">UK: you generally need consent - or the 'soft opt-in': people whose details you got when they bought (or asked about buying) from you, marketing your own similar products, with an opt-out offered when you collected their email and in every message. See the ICO's guidance. EU countries have similar but not identical rules.</t>
  </si>
  <si>
    <t xml:space="preserve">Shopify's 'Accepts Email Marketing' column is the simplest guide: copy it into 'OK to email?' and leave out anyone marked No.</t>
  </si>
  <si>
    <t xml:space="preserve">GOOGLE SHEETS</t>
  </si>
  <si>
    <t xml:space="preserve">Upload to Google Drive &gt; right-click &gt; Open with &gt; Google Sheets &gt; File &gt; Save as Google Sheets. Everything carries over.</t>
  </si>
  <si>
    <t xml:space="preserve">Free template from katalaga.com/tools</t>
  </si>
  <si>
    <t xml:space="preserve">Customer email</t>
  </si>
  <si>
    <t xml:space="preserve">Name</t>
  </si>
  <si>
    <t xml:space="preserve">OK to email?</t>
  </si>
  <si>
    <t xml:space="preserve">Orders</t>
  </si>
  <si>
    <t xml:space="preserve">Total spent</t>
  </si>
  <si>
    <t xml:space="preserve">Average order</t>
  </si>
  <si>
    <t xml:space="preserve">First order</t>
  </si>
  <si>
    <t xml:space="preserve">Last order</t>
  </si>
  <si>
    <t xml:space="preserve">Days since last order</t>
  </si>
  <si>
    <t xml:space="preserve">Usual gap (days)</t>
  </si>
  <si>
    <t xml:space="preserve">Segment</t>
  </si>
  <si>
    <t xml:space="preserve">Past usual reorder time?</t>
  </si>
  <si>
    <t xml:space="preserve">Contacted on</t>
  </si>
  <si>
    <t xml:space="preserve">Came back?</t>
  </si>
  <si>
    <t xml:space="preserve">What you sent</t>
  </si>
  <si>
    <t xml:space="preserve">Check</t>
  </si>
  <si>
    <t xml:space="preserve">maria@example.com</t>
  </si>
  <si>
    <t xml:space="preserve">Maria G. (sample)</t>
  </si>
  <si>
    <t xml:space="preserve">Yes</t>
  </si>
  <si>
    <t xml:space="preserve">tom@example.com</t>
  </si>
  <si>
    <t xml:space="preserve">Tom B. (sample)</t>
  </si>
  <si>
    <t xml:space="preserve">15% off, 'we miss you' email</t>
  </si>
  <si>
    <t xml:space="preserve">aisha@example.com</t>
  </si>
  <si>
    <t xml:space="preserve">Aisha K. (sample)</t>
  </si>
  <si>
    <t xml:space="preserve">li@example.com</t>
  </si>
  <si>
    <t xml:space="preserve">Li W. (sample)</t>
  </si>
  <si>
    <t xml:space="preserve">Free shipping offer</t>
  </si>
  <si>
    <t xml:space="preserve">sam@example.com</t>
  </si>
  <si>
    <t xml:space="preserve">Sam R. (sample)</t>
  </si>
  <si>
    <t xml:space="preserve">No</t>
  </si>
  <si>
    <t xml:space="preserve">noah@example.com</t>
  </si>
  <si>
    <t xml:space="preserve">Noah P. (sample)</t>
  </si>
  <si>
    <t xml:space="preserve">Personal note + early access</t>
  </si>
  <si>
    <t xml:space="preserve">ella@example.com</t>
  </si>
  <si>
    <t xml:space="preserve">Ella M. (sample)</t>
  </si>
  <si>
    <t xml:space="preserve">raj@example.com</t>
  </si>
  <si>
    <t xml:space="preserve">Raj S. (sample)</t>
  </si>
  <si>
    <t xml:space="preserve">grace@example.com</t>
  </si>
  <si>
    <t xml:space="preserve">Grace O. (sample)</t>
  </si>
  <si>
    <t xml:space="preserve">ben@example.com</t>
  </si>
  <si>
    <t xml:space="preserve">Ben T. (sample)</t>
  </si>
  <si>
    <t xml:space="preserve">zoe@example.com</t>
  </si>
  <si>
    <t xml:space="preserve">Zoe H. (sample)</t>
  </si>
  <si>
    <t xml:space="preserve">kim@example.com</t>
  </si>
  <si>
    <t xml:space="preserve">Kim D. (sample)</t>
  </si>
  <si>
    <t xml:space="preserve">CUSTOMER DASHBOARD</t>
  </si>
  <si>
    <t xml:space="preserve">Customers with orders</t>
  </si>
  <si>
    <t xml:space="preserve">Repeat customers (2+ orders)</t>
  </si>
  <si>
    <t xml:space="preserve">Revenue (net of refunds)</t>
  </si>
  <si>
    <t xml:space="preserve">Share of revenue from repeat customers</t>
  </si>
  <si>
    <t xml:space="preserve">Average order value (net of refunds)</t>
  </si>
  <si>
    <t xml:space="preserve">Orders per customer</t>
  </si>
  <si>
    <t xml:space="preserve">VIPs to win back (OK to email)</t>
  </si>
  <si>
    <t xml:space="preserve">Past their usual reorder time</t>
  </si>
  <si>
    <t xml:space="preserve">Repeat customers = customers with 2 or more orders in this file, out of all customers with an order. Shopify's 'returning customer rate' is measured over a date range, so it won't match exactly.</t>
  </si>
  <si>
    <t xml:space="preserve">Figures cover customers on the Customers tab and dated orders. Rows flagged in a Check column are worth fixing first.</t>
  </si>
  <si>
    <t xml:space="preserve">Customers</t>
  </si>
  <si>
    <t xml:space="preserve">What to do</t>
  </si>
  <si>
    <t xml:space="preserve">Spent so far</t>
  </si>
  <si>
    <t xml:space="preserve">At-risk VIP</t>
  </si>
  <si>
    <t xml:space="preserve">Win back first - they spent the most</t>
  </si>
  <si>
    <t xml:space="preserve">Lapsed VIP</t>
  </si>
  <si>
    <t xml:space="preserve">Worth a personal message</t>
  </si>
  <si>
    <t xml:space="preserve">At risk</t>
  </si>
  <si>
    <t xml:space="preserve">A reminder or small offer</t>
  </si>
  <si>
    <t xml:space="preserve">One-time buyer</t>
  </si>
  <si>
    <t xml:space="preserve">One order, then nothing for longer than your at-risk window - offer a second purchase</t>
  </si>
  <si>
    <t xml:space="preserve">Lapsed</t>
  </si>
  <si>
    <t xml:space="preserve">Long gone - a last-chance offer, or let go</t>
  </si>
  <si>
    <t xml:space="preserve">VIP</t>
  </si>
  <si>
    <t xml:space="preserve">Look after them - early access, thank-yous</t>
  </si>
  <si>
    <t xml:space="preserve">Active</t>
  </si>
  <si>
    <t xml:space="preserve">Buying normally</t>
  </si>
  <si>
    <t xml:space="preserve">New</t>
  </si>
  <si>
    <t xml:space="preserve">First order recently - make the second one easy</t>
  </si>
  <si>
    <t xml:space="preserve">No orders yet</t>
  </si>
  <si>
    <t xml:space="preserve">On your list but no orders in this file</t>
  </si>
  <si>
    <t xml:space="preserve">WIN-BACK RESULTS</t>
  </si>
  <si>
    <t xml:space="preserve">Customers contacted</t>
  </si>
  <si>
    <t xml:space="preserve">Came back and ordered</t>
  </si>
  <si>
    <t xml:space="preserve">Win-back rate</t>
  </si>
  <si>
    <t xml:space="preserve">Leaves out people contacted in the last 30 days - too early to tell.</t>
  </si>
  <si>
    <t xml:space="preserve">Order date</t>
  </si>
  <si>
    <t xml:space="preserve">Order #</t>
  </si>
  <si>
    <t xml:space="preserve">Order total</t>
  </si>
  <si>
    <t xml:space="preserve">Refunded</t>
  </si>
  <si>
    <t xml:space="preserve">Net</t>
  </si>
  <si>
    <t xml:space="preserve">Channel</t>
  </si>
  <si>
    <t xml:space="preserve">Date used</t>
  </si>
  <si>
    <t xml:space="preserve">Paste your order export here: one row per order (up to 5,000).</t>
  </si>
  <si>
    <t xml:space="preserve">SAMPLE-1002</t>
  </si>
  <si>
    <t xml:space="preserve">Online store</t>
  </si>
  <si>
    <t xml:space="preserve">Shopify: Orders &gt; Export. Use Created at, Name, Email, Total and Refunded Amount. Extra products in an order come on extra rows with a blank Total - delete those rows.</t>
  </si>
  <si>
    <t xml:space="preserve">SAMPLE-1003</t>
  </si>
  <si>
    <t xml:space="preserve">Samples are marked SAMPLE in the order # - delete them when you start.</t>
  </si>
  <si>
    <t xml:space="preserve">SAMPLE-1004</t>
  </si>
  <si>
    <t xml:space="preserve">Shopify's 'Created at' (e.g. 2026-09-01 14:22:05 -0400) can be pasted as it is - 'Date used' reads the date part.</t>
  </si>
  <si>
    <t xml:space="preserve">SAMPLE-1005</t>
  </si>
  <si>
    <t xml:space="preserve">SAMPLE-1006</t>
  </si>
  <si>
    <t xml:space="preserve">SAMPLE-1007</t>
  </si>
  <si>
    <t xml:space="preserve">SAMPLE-1008</t>
  </si>
  <si>
    <t xml:space="preserve">SAMPLE-1009</t>
  </si>
  <si>
    <t xml:space="preserve">SAMPLE-1010</t>
  </si>
  <si>
    <t xml:space="preserve">SAMPLE-1011</t>
  </si>
  <si>
    <t xml:space="preserve">SAMPLE-1012</t>
  </si>
  <si>
    <t xml:space="preserve">SAMPLE-1013</t>
  </si>
  <si>
    <t xml:space="preserve">SAMPLE-1014</t>
  </si>
  <si>
    <t xml:space="preserve">SAMPLE-1015</t>
  </si>
  <si>
    <t xml:space="preserve">SAMPLE-1016</t>
  </si>
  <si>
    <t xml:space="preserve">SAMPLE-1017</t>
  </si>
  <si>
    <t xml:space="preserve">SAMPLE-1018</t>
  </si>
  <si>
    <t xml:space="preserve">SAMPLE-1019</t>
  </si>
  <si>
    <t xml:space="preserve">SAMPLE-1020</t>
  </si>
  <si>
    <t xml:space="preserve">SAMPLE-1021</t>
  </si>
  <si>
    <t xml:space="preserve">SAMPLE-1022</t>
  </si>
  <si>
    <t xml:space="preserve">SAMPLE-1023</t>
  </si>
  <si>
    <t xml:space="preserve">SAMPLE-1024</t>
  </si>
  <si>
    <t xml:space="preserve">SAMPLE-1025</t>
  </si>
  <si>
    <t xml:space="preserve">SAMPLE-1026</t>
  </si>
  <si>
    <t xml:space="preserve">SAMPLE-1027</t>
  </si>
  <si>
    <t xml:space="preserve">SAMPLE-1028</t>
  </si>
  <si>
    <t xml:space="preserve">SETTINGS</t>
  </si>
  <si>
    <t xml:space="preserve">At risk after (days since last order)</t>
  </si>
  <si>
    <t xml:space="preserve">Pick something a bit longer than the usual time between orders in your store.</t>
  </si>
  <si>
    <t xml:space="preserve">Lapsed after (days since last order)</t>
  </si>
  <si>
    <t xml:space="preserve">Roughly two at-risk windows is a common starting point.</t>
  </si>
  <si>
    <t xml:space="preserve">VIP if total spent is at least</t>
  </si>
  <si>
    <t xml:space="preserve">Your top customers. Check the Customers tab and adjust.</t>
  </si>
  <si>
    <t xml:space="preserve">...or if they've ordered at least (times)</t>
  </si>
  <si>
    <t xml:space="preserve">Flag when past their usual reorder time by (x their average gap)</t>
  </si>
  <si>
    <t xml:space="preserve">1.5 = flag them when it's been 50% longer than their usual gap.</t>
  </si>
  <si>
    <t xml:space="preserve">There's no single right window - a coffee subscription and a sofa store have very different buying cycles. Start with these, look at who lands in each segment, and adjust.</t>
  </si>
  <si>
    <t xml:space="preserve">Your customers' average gap between orders (days)</t>
  </si>
  <si>
    <t xml:space="preserve">From customers with 2+ orders. Klaviyo suggests a win-back window a little longer than your average buying cycle.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</si>
</sst>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.00;[RED]\-#,##0.00;\-"/>
    <numFmt numFmtId="167" formatCode="d\ mmm\ yyyy"/>
    <numFmt numFmtId="168" formatCode="0%"/>
    <numFmt numFmtId="169" formatCode="0.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11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E7D6B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2E7D6B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1F4E79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595959"/>
        <bgColor rgb="FF1F4E79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CE4D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8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4B6B6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D9EAD3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fgColor rgb="FF2E7D32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b val="1"/>
        <color rgb="FF9C0006"/>
      </font>
      <fill>
        <patternFill>
          <bgColor rgb="FFF4B6B6"/>
        </patternFill>
      </fill>
    </dxf>
    <dxf>
      <font>
        <b val="1"/>
      </font>
      <fill>
        <patternFill>
          <bgColor rgb="FFFFE699"/>
        </patternFill>
      </fill>
    </dxf>
    <dxf>
      <fill>
        <patternFill>
          <bgColor rgb="FFFCE4D6"/>
        </patternFill>
      </fill>
    </dxf>
    <dxf>
      <font>
        <color rgb="FF2E7D32"/>
      </font>
      <fill>
        <patternFill>
          <bgColor rgb="FFD9EAD3"/>
        </patternFill>
      </fill>
    </dxf>
    <dxf>
      <font>
        <b val="1"/>
        <color rgb="FF2E7D32"/>
      </font>
      <fill>
        <patternFill>
          <bgColor rgb="FFD9EAD3"/>
        </patternFill>
      </fill>
    </dxf>
    <dxf>
      <fill>
        <patternFill>
          <bgColor rgb="FFF4B6B6"/>
        </patternFill>
      </fill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2E7D32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CE4D6"/>
      <rgbColor rgb="FFD9EAD3"/>
      <rgbColor rgb="FFFFE6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2E7D6B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false"/>
  </sheetPr>
  <dimension ref="B2:B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23.8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4" t="s">
        <v>9</v>
      </c>
    </row>
    <row r="14" customFormat="false" ht="35.0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11</v>
      </c>
    </row>
    <row r="17" customFormat="false" ht="23.85" hidden="false" customHeight="false" outlineLevel="0" collapsed="false">
      <c r="B17" s="3" t="s">
        <v>12</v>
      </c>
    </row>
    <row r="18" customFormat="false" ht="23.8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14</v>
      </c>
    </row>
    <row r="21" customFormat="false" ht="23.85" hidden="false" customHeight="false" outlineLevel="0" collapsed="false">
      <c r="B21" s="3" t="s">
        <v>15</v>
      </c>
    </row>
    <row r="22" customFormat="false" ht="35.05" hidden="false" customHeight="false" outlineLevel="0" collapsed="false">
      <c r="B22" s="3" t="s">
        <v>16</v>
      </c>
    </row>
    <row r="23" customFormat="false" ht="15" hidden="false" customHeight="false" outlineLevel="0" collapsed="false">
      <c r="B23" s="3" t="s">
        <v>17</v>
      </c>
    </row>
    <row r="24" customFormat="false" ht="15" hidden="false" customHeight="false" outlineLevel="0" collapsed="false">
      <c r="B24" s="3"/>
    </row>
    <row r="25" customFormat="false" ht="15" hidden="false" customHeight="false" outlineLevel="0" collapsed="false">
      <c r="B25" s="4" t="s">
        <v>18</v>
      </c>
    </row>
    <row r="26" customFormat="false" ht="15" hidden="false" customHeight="false" outlineLevel="0" collapsed="false">
      <c r="B26" s="3" t="s">
        <v>19</v>
      </c>
    </row>
    <row r="27" customFormat="false" ht="15" hidden="false" customHeight="false" outlineLevel="0" collapsed="false">
      <c r="B27" s="3"/>
    </row>
    <row r="28" customFormat="false" ht="15" hidden="false" customHeight="false" outlineLevel="0" collapsed="false">
      <c r="B28" s="5" t="s">
        <v>20</v>
      </c>
    </row>
  </sheetData>
  <hyperlinks>
    <hyperlink ref="B28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A1:P20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9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8" min="7" style="0" width="12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1" min="11" style="0" width="15"/>
    <col collapsed="false" customWidth="true" hidden="false" outlineLevel="0" max="13" min="12" style="0" width="12"/>
    <col collapsed="false" customWidth="true" hidden="false" outlineLevel="0" max="14" min="14" style="0" width="14"/>
    <col collapsed="false" customWidth="true" hidden="false" outlineLevel="0" max="15" min="15" style="0" width="26"/>
    <col collapsed="false" customWidth="true" hidden="false" outlineLevel="0" max="16" min="16" style="0" width="18"/>
  </cols>
  <sheetData>
    <row r="1" customFormat="false" ht="43.5" hidden="false" customHeight="true" outlineLevel="0" collapsed="false">
      <c r="A1" s="6" t="s">
        <v>21</v>
      </c>
      <c r="B1" s="6" t="s">
        <v>22</v>
      </c>
      <c r="C1" s="6" t="s">
        <v>23</v>
      </c>
      <c r="D1" s="7" t="s">
        <v>24</v>
      </c>
      <c r="E1" s="7" t="s">
        <v>25</v>
      </c>
      <c r="F1" s="7" t="s">
        <v>26</v>
      </c>
      <c r="G1" s="7" t="s">
        <v>27</v>
      </c>
      <c r="H1" s="7" t="s">
        <v>28</v>
      </c>
      <c r="I1" s="7" t="s">
        <v>29</v>
      </c>
      <c r="J1" s="7" t="s">
        <v>30</v>
      </c>
      <c r="K1" s="7" t="s">
        <v>31</v>
      </c>
      <c r="L1" s="7" t="s">
        <v>32</v>
      </c>
      <c r="M1" s="6" t="s">
        <v>33</v>
      </c>
      <c r="N1" s="7" t="s">
        <v>34</v>
      </c>
      <c r="O1" s="6" t="s">
        <v>35</v>
      </c>
      <c r="P1" s="7" t="s">
        <v>36</v>
      </c>
    </row>
    <row r="2" customFormat="false" ht="15" hidden="false" customHeight="false" outlineLevel="0" collapsed="false">
      <c r="A2" s="8" t="s">
        <v>37</v>
      </c>
      <c r="B2" s="8" t="s">
        <v>38</v>
      </c>
      <c r="C2" s="8" t="s">
        <v>39</v>
      </c>
      <c r="D2" s="9" t="n">
        <f aca="false">IF(A2="","",COUNTIFS(Orders!$C$2:$C$5001,A2,Orders!$I$2:$I$5001,"&gt;0"))</f>
        <v>5</v>
      </c>
      <c r="E2" s="10" t="n">
        <f aca="false">IF(A2="","",SUMIFS(Orders!$F$2:$F$5001,Orders!$C$2:$C$5001,A2,Orders!$I$2:$I$5001,"&gt;0"))</f>
        <v>645</v>
      </c>
      <c r="F2" s="10" t="n">
        <f aca="false">IF(OR(A2="",N(D2)=0),"",E2/D2)</f>
        <v>129</v>
      </c>
      <c r="G2" s="11" t="n">
        <f aca="false">IF(OR(A2="",N(D2)=0),"",_xlfn.MINIFS(Orders!$I$2:$I$5001,Orders!$C$2:$C$5001,A2,Orders!$I$2:$I$5001,"&gt;0"))</f>
        <v>45914</v>
      </c>
      <c r="H2" s="11" t="n">
        <f aca="false">IF(OR(A2="",N(D2)=0),"",_xlfn.MAXIFS(Orders!$I$2:$I$5001,Orders!$C$2:$C$5001,A2,Orders!$I$2:$I$5001,"&gt;0"))</f>
        <v>46294</v>
      </c>
      <c r="I2" s="9" t="n">
        <f aca="true">IF(H2="","",TODAY()-H2)</f>
        <v>20</v>
      </c>
      <c r="J2" s="9" t="n">
        <f aca="false">IF(OR(H2="",N(D2)&lt;2),"",(H2-G2)/(D2-1))</f>
        <v>95</v>
      </c>
      <c r="K2" s="12" t="str">
        <f aca="false">IF(A2="","",IF(N(D2)=0,"No orders yet",IF(I2&gt;=Settings!$B$4,IF(OR(N(E2)&gt;=Settings!$B$5,N(D2)&gt;=Settings!$B$6),"Lapsed VIP","Lapsed"),IF(I2&gt;=Settings!$B$3,IF(OR(N(E2)&gt;=Settings!$B$5,N(D2)&gt;=Settings!$B$6),"At-risk VIP",IF(D2=1,"One-time buyer","At risk")),IF(OR(N(E2)&gt;=Settings!$B$5,N(D2)&gt;=Settings!$B$6),"VIP",IF(D2=1,"New","Active"))))))</f>
        <v>VIP</v>
      </c>
      <c r="L2" s="12" t="str">
        <f aca="false">IF(OR(J2="",J2=0),"",IF(I2&gt;=J2*Settings!$B$7,"Yes",""))</f>
        <v/>
      </c>
      <c r="M2" s="13"/>
      <c r="N2" s="12" t="str">
        <f aca="true">IF(M2="","",IF(AND(H2&lt;&gt;"",H2&gt;=M2),"Yes - "&amp;TEXT(H2,"d mmm yyyy"),IF(TODAY()-M2&lt;30,"Not yet","No")))</f>
        <v/>
      </c>
      <c r="O2" s="8"/>
      <c r="P2" s="12" t="str">
        <f aca="false">IF(A2="","",IF(COUNTIF($A$2:$A$2001,A2)&gt;1,"Same email twice - keep one",""))</f>
        <v/>
      </c>
    </row>
    <row r="3" customFormat="false" ht="15" hidden="false" customHeight="false" outlineLevel="0" collapsed="false">
      <c r="A3" s="8" t="s">
        <v>40</v>
      </c>
      <c r="B3" s="8" t="s">
        <v>41</v>
      </c>
      <c r="C3" s="8" t="s">
        <v>39</v>
      </c>
      <c r="D3" s="9" t="n">
        <f aca="false">IF(A3="","",COUNTIFS(Orders!$C$2:$C$5001,A3,Orders!$I$2:$I$5001,"&gt;0"))</f>
        <v>3</v>
      </c>
      <c r="E3" s="10" t="n">
        <f aca="false">IF(A3="","",SUMIFS(Orders!$F$2:$F$5001,Orders!$C$2:$C$5001,A3,Orders!$I$2:$I$5001,"&gt;0"))</f>
        <v>620</v>
      </c>
      <c r="F3" s="10" t="n">
        <f aca="false">IF(OR(A3="",N(D3)=0),"",E3/D3)</f>
        <v>206.666666666667</v>
      </c>
      <c r="G3" s="11" t="n">
        <f aca="false">IF(OR(A3="",N(D3)=0),"",_xlfn.MINIFS(Orders!$I$2:$I$5001,Orders!$C$2:$C$5001,A3,Orders!$I$2:$I$5001,"&gt;0"))</f>
        <v>45934</v>
      </c>
      <c r="H3" s="11" t="n">
        <f aca="false">IF(OR(A3="",N(D3)=0),"",_xlfn.MAXIFS(Orders!$I$2:$I$5001,Orders!$C$2:$C$5001,A3,Orders!$I$2:$I$5001,"&gt;0"))</f>
        <v>46164</v>
      </c>
      <c r="I3" s="9" t="n">
        <f aca="true">IF(H3="","",TODAY()-H3)</f>
        <v>150</v>
      </c>
      <c r="J3" s="9" t="n">
        <f aca="false">IF(OR(H3="",N(D3)&lt;2),"",(H3-G3)/(D3-1))</f>
        <v>115</v>
      </c>
      <c r="K3" s="12" t="str">
        <f aca="false">IF(A3="","",IF(N(D3)=0,"No orders yet",IF(I3&gt;=Settings!$B$4,IF(OR(N(E3)&gt;=Settings!$B$5,N(D3)&gt;=Settings!$B$6),"Lapsed VIP","Lapsed"),IF(I3&gt;=Settings!$B$3,IF(OR(N(E3)&gt;=Settings!$B$5,N(D3)&gt;=Settings!$B$6),"At-risk VIP",IF(D3=1,"One-time buyer","At risk")),IF(OR(N(E3)&gt;=Settings!$B$5,N(D3)&gt;=Settings!$B$6),"VIP",IF(D3=1,"New","Active"))))))</f>
        <v>At-risk VIP</v>
      </c>
      <c r="L3" s="12" t="str">
        <f aca="false">IF(OR(J3="",J3=0),"",IF(I3&gt;=J3*Settings!$B$7,"Yes",""))</f>
        <v/>
      </c>
      <c r="M3" s="13" t="n">
        <f aca="true">TODAY()-10</f>
        <v>46304</v>
      </c>
      <c r="N3" s="12" t="str">
        <f aca="true">IF(M3="","",IF(AND(H3&lt;&gt;"",H3&gt;=M3),"Yes - "&amp;TEXT(H3,"d mmm yyyy"),IF(TODAY()-M3&lt;30,"Not yet","No")))</f>
        <v>Not yet</v>
      </c>
      <c r="O3" s="8" t="s">
        <v>42</v>
      </c>
      <c r="P3" s="12" t="str">
        <f aca="false">IF(A3="","",IF(COUNTIF($A$2:$A$2001,A3)&gt;1,"Same email twice - keep one",""))</f>
        <v/>
      </c>
    </row>
    <row r="4" customFormat="false" ht="15" hidden="false" customHeight="false" outlineLevel="0" collapsed="false">
      <c r="A4" s="8" t="s">
        <v>43</v>
      </c>
      <c r="B4" s="8" t="s">
        <v>44</v>
      </c>
      <c r="C4" s="8" t="s">
        <v>39</v>
      </c>
      <c r="D4" s="9" t="n">
        <f aca="false">IF(A4="","",COUNTIFS(Orders!$C$2:$C$5001,A4,Orders!$I$2:$I$5001,"&gt;0"))</f>
        <v>1</v>
      </c>
      <c r="E4" s="10" t="n">
        <f aca="false">IF(A4="","",SUMIFS(Orders!$F$2:$F$5001,Orders!$C$2:$C$5001,A4,Orders!$I$2:$I$5001,"&gt;0"))</f>
        <v>64</v>
      </c>
      <c r="F4" s="10" t="n">
        <f aca="false">IF(OR(A4="",N(D4)=0),"",E4/D4)</f>
        <v>64</v>
      </c>
      <c r="G4" s="11" t="n">
        <f aca="false">IF(OR(A4="",N(D4)=0),"",_xlfn.MINIFS(Orders!$I$2:$I$5001,Orders!$C$2:$C$5001,A4,Orders!$I$2:$I$5001,"&gt;0"))</f>
        <v>46279</v>
      </c>
      <c r="H4" s="11" t="n">
        <f aca="false">IF(OR(A4="",N(D4)=0),"",_xlfn.MAXIFS(Orders!$I$2:$I$5001,Orders!$C$2:$C$5001,A4,Orders!$I$2:$I$5001,"&gt;0"))</f>
        <v>46279</v>
      </c>
      <c r="I4" s="9" t="n">
        <f aca="true">IF(H4="","",TODAY()-H4)</f>
        <v>35</v>
      </c>
      <c r="J4" s="9" t="str">
        <f aca="false">IF(OR(H4="",N(D4)&lt;2),"",(H4-G4)/(D4-1))</f>
        <v/>
      </c>
      <c r="K4" s="12" t="str">
        <f aca="false">IF(A4="","",IF(N(D4)=0,"No orders yet",IF(I4&gt;=Settings!$B$4,IF(OR(N(E4)&gt;=Settings!$B$5,N(D4)&gt;=Settings!$B$6),"Lapsed VIP","Lapsed"),IF(I4&gt;=Settings!$B$3,IF(OR(N(E4)&gt;=Settings!$B$5,N(D4)&gt;=Settings!$B$6),"At-risk VIP",IF(D4=1,"One-time buyer","At risk")),IF(OR(N(E4)&gt;=Settings!$B$5,N(D4)&gt;=Settings!$B$6),"VIP",IF(D4=1,"New","Active"))))))</f>
        <v>New</v>
      </c>
      <c r="L4" s="12" t="str">
        <f aca="false">IF(OR(J4="",J4=0),"",IF(I4&gt;=J4*Settings!$B$7,"Yes",""))</f>
        <v/>
      </c>
      <c r="M4" s="13"/>
      <c r="N4" s="12" t="str">
        <f aca="true">IF(M4="","",IF(AND(H4&lt;&gt;"",H4&gt;=M4),"Yes - "&amp;TEXT(H4,"d mmm yyyy"),IF(TODAY()-M4&lt;30,"Not yet","No")))</f>
        <v/>
      </c>
      <c r="O4" s="8"/>
      <c r="P4" s="12" t="str">
        <f aca="false">IF(A4="","",IF(COUNTIF($A$2:$A$2001,A4)&gt;1,"Same email twice - keep one",""))</f>
        <v/>
      </c>
    </row>
    <row r="5" customFormat="false" ht="15" hidden="false" customHeight="false" outlineLevel="0" collapsed="false">
      <c r="A5" s="8" t="s">
        <v>45</v>
      </c>
      <c r="B5" s="8" t="s">
        <v>46</v>
      </c>
      <c r="C5" s="8" t="s">
        <v>39</v>
      </c>
      <c r="D5" s="9" t="n">
        <f aca="false">IF(A5="","",COUNTIFS(Orders!$C$2:$C$5001,A5,Orders!$I$2:$I$5001,"&gt;0"))</f>
        <v>1</v>
      </c>
      <c r="E5" s="10" t="n">
        <f aca="false">IF(A5="","",SUMIFS(Orders!$F$2:$F$5001,Orders!$C$2:$C$5001,A5,Orders!$I$2:$I$5001,"&gt;0"))</f>
        <v>48</v>
      </c>
      <c r="F5" s="10" t="n">
        <f aca="false">IF(OR(A5="",N(D5)=0),"",E5/D5)</f>
        <v>48</v>
      </c>
      <c r="G5" s="11" t="n">
        <f aca="false">IF(OR(A5="",N(D5)=0),"",_xlfn.MINIFS(Orders!$I$2:$I$5001,Orders!$C$2:$C$5001,A5,Orders!$I$2:$I$5001,"&gt;0"))</f>
        <v>46074</v>
      </c>
      <c r="H5" s="11" t="n">
        <f aca="false">IF(OR(A5="",N(D5)=0),"",_xlfn.MAXIFS(Orders!$I$2:$I$5001,Orders!$C$2:$C$5001,A5,Orders!$I$2:$I$5001,"&gt;0"))</f>
        <v>46074</v>
      </c>
      <c r="I5" s="9" t="n">
        <f aca="true">IF(H5="","",TODAY()-H5)</f>
        <v>240</v>
      </c>
      <c r="J5" s="9" t="str">
        <f aca="false">IF(OR(H5="",N(D5)&lt;2),"",(H5-G5)/(D5-1))</f>
        <v/>
      </c>
      <c r="K5" s="12" t="str">
        <f aca="false">IF(A5="","",IF(N(D5)=0,"No orders yet",IF(I5&gt;=Settings!$B$4,IF(OR(N(E5)&gt;=Settings!$B$5,N(D5)&gt;=Settings!$B$6),"Lapsed VIP","Lapsed"),IF(I5&gt;=Settings!$B$3,IF(OR(N(E5)&gt;=Settings!$B$5,N(D5)&gt;=Settings!$B$6),"At-risk VIP",IF(D5=1,"One-time buyer","At risk")),IF(OR(N(E5)&gt;=Settings!$B$5,N(D5)&gt;=Settings!$B$6),"VIP",IF(D5=1,"New","Active"))))))</f>
        <v>Lapsed</v>
      </c>
      <c r="L5" s="12" t="str">
        <f aca="false">IF(OR(J5="",J5=0),"",IF(I5&gt;=J5*Settings!$B$7,"Yes",""))</f>
        <v/>
      </c>
      <c r="M5" s="13" t="n">
        <f aca="true">TODAY()-30</f>
        <v>46284</v>
      </c>
      <c r="N5" s="12" t="str">
        <f aca="true">IF(M5="","",IF(AND(H5&lt;&gt;"",H5&gt;=M5),"Yes - "&amp;TEXT(H5,"d mmm yyyy"),IF(TODAY()-M5&lt;30,"Not yet","No")))</f>
        <v>No</v>
      </c>
      <c r="O5" s="8" t="s">
        <v>47</v>
      </c>
      <c r="P5" s="12" t="str">
        <f aca="false">IF(A5="","",IF(COUNTIF($A$2:$A$2001,A5)&gt;1,"Same email twice - keep one",""))</f>
        <v/>
      </c>
    </row>
    <row r="6" customFormat="false" ht="15" hidden="false" customHeight="false" outlineLevel="0" collapsed="false">
      <c r="A6" s="8" t="s">
        <v>48</v>
      </c>
      <c r="B6" s="8" t="s">
        <v>49</v>
      </c>
      <c r="C6" s="8" t="s">
        <v>50</v>
      </c>
      <c r="D6" s="9" t="n">
        <f aca="false">IF(A6="","",COUNTIFS(Orders!$C$2:$C$5001,A6,Orders!$I$2:$I$5001,"&gt;0"))</f>
        <v>2</v>
      </c>
      <c r="E6" s="10" t="n">
        <f aca="false">IF(A6="","",SUMIFS(Orders!$F$2:$F$5001,Orders!$C$2:$C$5001,A6,Orders!$I$2:$I$5001,"&gt;0"))</f>
        <v>165</v>
      </c>
      <c r="F6" s="10" t="n">
        <f aca="false">IF(OR(A6="",N(D6)=0),"",E6/D6)</f>
        <v>82.5</v>
      </c>
      <c r="G6" s="11" t="n">
        <f aca="false">IF(OR(A6="",N(D6)=0),"",_xlfn.MINIFS(Orders!$I$2:$I$5001,Orders!$C$2:$C$5001,A6,Orders!$I$2:$I$5001,"&gt;0"))</f>
        <v>45984</v>
      </c>
      <c r="H6" s="11" t="n">
        <f aca="false">IF(OR(A6="",N(D6)=0),"",_xlfn.MAXIFS(Orders!$I$2:$I$5001,Orders!$C$2:$C$5001,A6,Orders!$I$2:$I$5001,"&gt;0"))</f>
        <v>46114</v>
      </c>
      <c r="I6" s="9" t="n">
        <f aca="true">IF(H6="","",TODAY()-H6)</f>
        <v>200</v>
      </c>
      <c r="J6" s="9" t="n">
        <f aca="false">IF(OR(H6="",N(D6)&lt;2),"",(H6-G6)/(D6-1))</f>
        <v>130</v>
      </c>
      <c r="K6" s="12" t="str">
        <f aca="false">IF(A6="","",IF(N(D6)=0,"No orders yet",IF(I6&gt;=Settings!$B$4,IF(OR(N(E6)&gt;=Settings!$B$5,N(D6)&gt;=Settings!$B$6),"Lapsed VIP","Lapsed"),IF(I6&gt;=Settings!$B$3,IF(OR(N(E6)&gt;=Settings!$B$5,N(D6)&gt;=Settings!$B$6),"At-risk VIP",IF(D6=1,"One-time buyer","At risk")),IF(OR(N(E6)&gt;=Settings!$B$5,N(D6)&gt;=Settings!$B$6),"VIP",IF(D6=1,"New","Active"))))))</f>
        <v>At risk</v>
      </c>
      <c r="L6" s="12" t="str">
        <f aca="false">IF(OR(J6="",J6=0),"",IF(I6&gt;=J6*Settings!$B$7,"Yes",""))</f>
        <v>Yes</v>
      </c>
      <c r="M6" s="13"/>
      <c r="N6" s="12" t="str">
        <f aca="true">IF(M6="","",IF(AND(H6&lt;&gt;"",H6&gt;=M6),"Yes - "&amp;TEXT(H6,"d mmm yyyy"),IF(TODAY()-M6&lt;30,"Not yet","No")))</f>
        <v/>
      </c>
      <c r="O6" s="8"/>
      <c r="P6" s="12" t="str">
        <f aca="false">IF(A6="","",IF(COUNTIF($A$2:$A$2001,A6)&gt;1,"Same email twice - keep one",""))</f>
        <v/>
      </c>
    </row>
    <row r="7" customFormat="false" ht="15" hidden="false" customHeight="false" outlineLevel="0" collapsed="false">
      <c r="A7" s="8" t="s">
        <v>51</v>
      </c>
      <c r="B7" s="8" t="s">
        <v>52</v>
      </c>
      <c r="C7" s="8" t="s">
        <v>39</v>
      </c>
      <c r="D7" s="9" t="n">
        <f aca="false">IF(A7="","",COUNTIFS(Orders!$C$2:$C$5001,A7,Orders!$I$2:$I$5001,"&gt;0"))</f>
        <v>4</v>
      </c>
      <c r="E7" s="10" t="n">
        <f aca="false">IF(A7="","",SUMIFS(Orders!$F$2:$F$5001,Orders!$C$2:$C$5001,A7,Orders!$I$2:$I$5001,"&gt;0"))</f>
        <v>1080</v>
      </c>
      <c r="F7" s="10" t="n">
        <f aca="false">IF(OR(A7="",N(D7)=0),"",E7/D7)</f>
        <v>270</v>
      </c>
      <c r="G7" s="11" t="n">
        <f aca="false">IF(OR(A7="",N(D7)=0),"",_xlfn.MINIFS(Orders!$I$2:$I$5001,Orders!$C$2:$C$5001,A7,Orders!$I$2:$I$5001,"&gt;0"))</f>
        <v>45814</v>
      </c>
      <c r="H7" s="11" t="n">
        <f aca="false">IF(OR(A7="",N(D7)=0),"",_xlfn.MAXIFS(Orders!$I$2:$I$5001,Orders!$C$2:$C$5001,A7,Orders!$I$2:$I$5001,"&gt;0"))</f>
        <v>46306</v>
      </c>
      <c r="I7" s="9" t="n">
        <f aca="true">IF(H7="","",TODAY()-H7)</f>
        <v>8</v>
      </c>
      <c r="J7" s="9" t="n">
        <f aca="false">IF(OR(H7="",N(D7)&lt;2),"",(H7-G7)/(D7-1))</f>
        <v>164</v>
      </c>
      <c r="K7" s="12" t="str">
        <f aca="false">IF(A7="","",IF(N(D7)=0,"No orders yet",IF(I7&gt;=Settings!$B$4,IF(OR(N(E7)&gt;=Settings!$B$5,N(D7)&gt;=Settings!$B$6),"Lapsed VIP","Lapsed"),IF(I7&gt;=Settings!$B$3,IF(OR(N(E7)&gt;=Settings!$B$5,N(D7)&gt;=Settings!$B$6),"At-risk VIP",IF(D7=1,"One-time buyer","At risk")),IF(OR(N(E7)&gt;=Settings!$B$5,N(D7)&gt;=Settings!$B$6),"VIP",IF(D7=1,"New","Active"))))))</f>
        <v>VIP</v>
      </c>
      <c r="L7" s="12" t="str">
        <f aca="false">IF(OR(J7="",J7=0),"",IF(I7&gt;=J7*Settings!$B$7,"Yes",""))</f>
        <v/>
      </c>
      <c r="M7" s="13" t="n">
        <f aca="true">TODAY()-40</f>
        <v>46274</v>
      </c>
      <c r="N7" s="12" t="str">
        <f aca="true">IF(M7="","",IF(AND(H7&lt;&gt;"",H7&gt;=M7),"Yes - "&amp;TEXT(H7,"d mmm yyyy"),IF(TODAY()-M7&lt;30,"Not yet","No")))</f>
        <v>Yes - 11 Oct 2026</v>
      </c>
      <c r="O7" s="8" t="s">
        <v>53</v>
      </c>
      <c r="P7" s="12" t="str">
        <f aca="false">IF(A7="","",IF(COUNTIF($A$2:$A$2001,A7)&gt;1,"Same email twice - keep one",""))</f>
        <v/>
      </c>
    </row>
    <row r="8" customFormat="false" ht="15" hidden="false" customHeight="false" outlineLevel="0" collapsed="false">
      <c r="A8" s="8" t="s">
        <v>54</v>
      </c>
      <c r="B8" s="8" t="s">
        <v>55</v>
      </c>
      <c r="C8" s="8" t="s">
        <v>39</v>
      </c>
      <c r="D8" s="9" t="n">
        <f aca="false">IF(A8="","",COUNTIFS(Orders!$C$2:$C$5001,A8,Orders!$I$2:$I$5001,"&gt;0"))</f>
        <v>3</v>
      </c>
      <c r="E8" s="10" t="n">
        <f aca="false">IF(A8="","",SUMIFS(Orders!$F$2:$F$5001,Orders!$C$2:$C$5001,A8,Orders!$I$2:$I$5001,"&gt;0"))</f>
        <v>215</v>
      </c>
      <c r="F8" s="10" t="n">
        <f aca="false">IF(OR(A8="",N(D8)=0),"",E8/D8)</f>
        <v>71.6666666666667</v>
      </c>
      <c r="G8" s="11" t="n">
        <f aca="false">IF(OR(A8="",N(D8)=0),"",_xlfn.MINIFS(Orders!$I$2:$I$5001,Orders!$C$2:$C$5001,A8,Orders!$I$2:$I$5001,"&gt;0"))</f>
        <v>46214</v>
      </c>
      <c r="H8" s="11" t="n">
        <f aca="false">IF(OR(A8="",N(D8)=0),"",_xlfn.MAXIFS(Orders!$I$2:$I$5001,Orders!$C$2:$C$5001,A8,Orders!$I$2:$I$5001,"&gt;0"))</f>
        <v>46289</v>
      </c>
      <c r="I8" s="9" t="n">
        <f aca="true">IF(H8="","",TODAY()-H8)</f>
        <v>25</v>
      </c>
      <c r="J8" s="9" t="n">
        <f aca="false">IF(OR(H8="",N(D8)&lt;2),"",(H8-G8)/(D8-1))</f>
        <v>37.5</v>
      </c>
      <c r="K8" s="12" t="str">
        <f aca="false">IF(A8="","",IF(N(D8)=0,"No orders yet",IF(I8&gt;=Settings!$B$4,IF(OR(N(E8)&gt;=Settings!$B$5,N(D8)&gt;=Settings!$B$6),"Lapsed VIP","Lapsed"),IF(I8&gt;=Settings!$B$3,IF(OR(N(E8)&gt;=Settings!$B$5,N(D8)&gt;=Settings!$B$6),"At-risk VIP",IF(D8=1,"One-time buyer","At risk")),IF(OR(N(E8)&gt;=Settings!$B$5,N(D8)&gt;=Settings!$B$6),"VIP",IF(D8=1,"New","Active"))))))</f>
        <v>Active</v>
      </c>
      <c r="L8" s="12" t="str">
        <f aca="false">IF(OR(J8="",J8=0),"",IF(I8&gt;=J8*Settings!$B$7,"Yes",""))</f>
        <v/>
      </c>
      <c r="M8" s="13"/>
      <c r="N8" s="12" t="str">
        <f aca="true">IF(M8="","",IF(AND(H8&lt;&gt;"",H8&gt;=M8),"Yes - "&amp;TEXT(H8,"d mmm yyyy"),IF(TODAY()-M8&lt;30,"Not yet","No")))</f>
        <v/>
      </c>
      <c r="O8" s="8"/>
      <c r="P8" s="12" t="str">
        <f aca="false">IF(A8="","",IF(COUNTIF($A$2:$A$2001,A8)&gt;1,"Same email twice - keep one",""))</f>
        <v/>
      </c>
    </row>
    <row r="9" customFormat="false" ht="15" hidden="false" customHeight="false" outlineLevel="0" collapsed="false">
      <c r="A9" s="8" t="s">
        <v>56</v>
      </c>
      <c r="B9" s="8" t="s">
        <v>57</v>
      </c>
      <c r="C9" s="8" t="s">
        <v>39</v>
      </c>
      <c r="D9" s="9" t="n">
        <f aca="false">IF(A9="","",COUNTIFS(Orders!$C$2:$C$5001,A9,Orders!$I$2:$I$5001,"&gt;0"))</f>
        <v>2</v>
      </c>
      <c r="E9" s="10" t="n">
        <f aca="false">IF(A9="","",SUMIFS(Orders!$F$2:$F$5001,Orders!$C$2:$C$5001,A9,Orders!$I$2:$I$5001,"&gt;0"))</f>
        <v>750</v>
      </c>
      <c r="F9" s="10" t="n">
        <f aca="false">IF(OR(A9="",N(D9)=0),"",E9/D9)</f>
        <v>375</v>
      </c>
      <c r="G9" s="11" t="n">
        <f aca="false">IF(OR(A9="",N(D9)=0),"",_xlfn.MINIFS(Orders!$I$2:$I$5001,Orders!$C$2:$C$5001,A9,Orders!$I$2:$I$5001,"&gt;0"))</f>
        <v>46044</v>
      </c>
      <c r="H9" s="11" t="n">
        <f aca="false">IF(OR(A9="",N(D9)=0),"",_xlfn.MAXIFS(Orders!$I$2:$I$5001,Orders!$C$2:$C$5001,A9,Orders!$I$2:$I$5001,"&gt;0"))</f>
        <v>46184</v>
      </c>
      <c r="I9" s="9" t="n">
        <f aca="true">IF(H9="","",TODAY()-H9)</f>
        <v>130</v>
      </c>
      <c r="J9" s="9" t="n">
        <f aca="false">IF(OR(H9="",N(D9)&lt;2),"",(H9-G9)/(D9-1))</f>
        <v>140</v>
      </c>
      <c r="K9" s="12" t="str">
        <f aca="false">IF(A9="","",IF(N(D9)=0,"No orders yet",IF(I9&gt;=Settings!$B$4,IF(OR(N(E9)&gt;=Settings!$B$5,N(D9)&gt;=Settings!$B$6),"Lapsed VIP","Lapsed"),IF(I9&gt;=Settings!$B$3,IF(OR(N(E9)&gt;=Settings!$B$5,N(D9)&gt;=Settings!$B$6),"At-risk VIP",IF(D9=1,"One-time buyer","At risk")),IF(OR(N(E9)&gt;=Settings!$B$5,N(D9)&gt;=Settings!$B$6),"VIP",IF(D9=1,"New","Active"))))))</f>
        <v>At-risk VIP</v>
      </c>
      <c r="L9" s="12" t="str">
        <f aca="false">IF(OR(J9="",J9=0),"",IF(I9&gt;=J9*Settings!$B$7,"Yes",""))</f>
        <v/>
      </c>
      <c r="M9" s="13"/>
      <c r="N9" s="12" t="str">
        <f aca="true">IF(M9="","",IF(AND(H9&lt;&gt;"",H9&gt;=M9),"Yes - "&amp;TEXT(H9,"d mmm yyyy"),IF(TODAY()-M9&lt;30,"Not yet","No")))</f>
        <v/>
      </c>
      <c r="O9" s="8"/>
      <c r="P9" s="12" t="str">
        <f aca="false">IF(A9="","",IF(COUNTIF($A$2:$A$2001,A9)&gt;1,"Same email twice - keep one",""))</f>
        <v/>
      </c>
    </row>
    <row r="10" customFormat="false" ht="15" hidden="false" customHeight="false" outlineLevel="0" collapsed="false">
      <c r="A10" s="8" t="s">
        <v>58</v>
      </c>
      <c r="B10" s="8" t="s">
        <v>59</v>
      </c>
      <c r="C10" s="8" t="s">
        <v>39</v>
      </c>
      <c r="D10" s="9" t="n">
        <f aca="false">IF(A10="","",COUNTIFS(Orders!$C$2:$C$5001,A10,Orders!$I$2:$I$5001,"&gt;0"))</f>
        <v>3</v>
      </c>
      <c r="E10" s="10" t="n">
        <f aca="false">IF(A10="","",SUMIFS(Orders!$F$2:$F$5001,Orders!$C$2:$C$5001,A10,Orders!$I$2:$I$5001,"&gt;0"))</f>
        <v>870</v>
      </c>
      <c r="F10" s="10" t="n">
        <f aca="false">IF(OR(A10="",N(D10)=0),"",E10/D10)</f>
        <v>290</v>
      </c>
      <c r="G10" s="11" t="n">
        <f aca="false">IF(OR(A10="",N(D10)=0),"",_xlfn.MINIFS(Orders!$I$2:$I$5001,Orders!$C$2:$C$5001,A10,Orders!$I$2:$I$5001,"&gt;0"))</f>
        <v>45754</v>
      </c>
      <c r="H10" s="11" t="n">
        <f aca="false">IF(OR(A10="",N(D10)=0),"",_xlfn.MAXIFS(Orders!$I$2:$I$5001,Orders!$C$2:$C$5001,A10,Orders!$I$2:$I$5001,"&gt;0"))</f>
        <v>46054</v>
      </c>
      <c r="I10" s="9" t="n">
        <f aca="true">IF(H10="","",TODAY()-H10)</f>
        <v>260</v>
      </c>
      <c r="J10" s="9" t="n">
        <f aca="false">IF(OR(H10="",N(D10)&lt;2),"",(H10-G10)/(D10-1))</f>
        <v>150</v>
      </c>
      <c r="K10" s="12" t="str">
        <f aca="false">IF(A10="","",IF(N(D10)=0,"No orders yet",IF(I10&gt;=Settings!$B$4,IF(OR(N(E10)&gt;=Settings!$B$5,N(D10)&gt;=Settings!$B$6),"Lapsed VIP","Lapsed"),IF(I10&gt;=Settings!$B$3,IF(OR(N(E10)&gt;=Settings!$B$5,N(D10)&gt;=Settings!$B$6),"At-risk VIP",IF(D10=1,"One-time buyer","At risk")),IF(OR(N(E10)&gt;=Settings!$B$5,N(D10)&gt;=Settings!$B$6),"VIP",IF(D10=1,"New","Active"))))))</f>
        <v>Lapsed VIP</v>
      </c>
      <c r="L10" s="12" t="str">
        <f aca="false">IF(OR(J10="",J10=0),"",IF(I10&gt;=J10*Settings!$B$7,"Yes",""))</f>
        <v>Yes</v>
      </c>
      <c r="M10" s="13"/>
      <c r="N10" s="12" t="str">
        <f aca="true">IF(M10="","",IF(AND(H10&lt;&gt;"",H10&gt;=M10),"Yes - "&amp;TEXT(H10,"d mmm yyyy"),IF(TODAY()-M10&lt;30,"Not yet","No")))</f>
        <v/>
      </c>
      <c r="O10" s="8"/>
      <c r="P10" s="12" t="str">
        <f aca="false">IF(A10="","",IF(COUNTIF($A$2:$A$2001,A10)&gt;1,"Same email twice - keep one",""))</f>
        <v/>
      </c>
    </row>
    <row r="11" customFormat="false" ht="15" hidden="false" customHeight="false" outlineLevel="0" collapsed="false">
      <c r="A11" s="8" t="s">
        <v>60</v>
      </c>
      <c r="B11" s="8" t="s">
        <v>61</v>
      </c>
      <c r="C11" s="8" t="s">
        <v>39</v>
      </c>
      <c r="D11" s="9" t="n">
        <f aca="false">IF(A11="","",COUNTIFS(Orders!$C$2:$C$5001,A11,Orders!$I$2:$I$5001,"&gt;0"))</f>
        <v>2</v>
      </c>
      <c r="E11" s="10" t="n">
        <f aca="false">IF(A11="","",SUMIFS(Orders!$F$2:$F$5001,Orders!$C$2:$C$5001,A11,Orders!$I$2:$I$5001,"&gt;0"))</f>
        <v>100</v>
      </c>
      <c r="F11" s="10" t="n">
        <f aca="false">IF(OR(A11="",N(D11)=0),"",E11/D11)</f>
        <v>50</v>
      </c>
      <c r="G11" s="11" t="n">
        <f aca="false">IF(OR(A11="",N(D11)=0),"",_xlfn.MINIFS(Orders!$I$2:$I$5001,Orders!$C$2:$C$5001,A11,Orders!$I$2:$I$5001,"&gt;0"))</f>
        <v>46124</v>
      </c>
      <c r="H11" s="11" t="n">
        <f aca="false">IF(OR(A11="",N(D11)=0),"",_xlfn.MAXIFS(Orders!$I$2:$I$5001,Orders!$C$2:$C$5001,A11,Orders!$I$2:$I$5001,"&gt;0"))</f>
        <v>46184</v>
      </c>
      <c r="I11" s="9" t="n">
        <f aca="true">IF(H11="","",TODAY()-H11)</f>
        <v>130</v>
      </c>
      <c r="J11" s="9" t="n">
        <f aca="false">IF(OR(H11="",N(D11)&lt;2),"",(H11-G11)/(D11-1))</f>
        <v>60</v>
      </c>
      <c r="K11" s="12" t="str">
        <f aca="false">IF(A11="","",IF(N(D11)=0,"No orders yet",IF(I11&gt;=Settings!$B$4,IF(OR(N(E11)&gt;=Settings!$B$5,N(D11)&gt;=Settings!$B$6),"Lapsed VIP","Lapsed"),IF(I11&gt;=Settings!$B$3,IF(OR(N(E11)&gt;=Settings!$B$5,N(D11)&gt;=Settings!$B$6),"At-risk VIP",IF(D11=1,"One-time buyer","At risk")),IF(OR(N(E11)&gt;=Settings!$B$5,N(D11)&gt;=Settings!$B$6),"VIP",IF(D11=1,"New","Active"))))))</f>
        <v>At risk</v>
      </c>
      <c r="L11" s="12" t="str">
        <f aca="false">IF(OR(J11="",J11=0),"",IF(I11&gt;=J11*Settings!$B$7,"Yes",""))</f>
        <v>Yes</v>
      </c>
      <c r="M11" s="13"/>
      <c r="N11" s="12" t="str">
        <f aca="true">IF(M11="","",IF(AND(H11&lt;&gt;"",H11&gt;=M11),"Yes - "&amp;TEXT(H11,"d mmm yyyy"),IF(TODAY()-M11&lt;30,"Not yet","No")))</f>
        <v/>
      </c>
      <c r="O11" s="8"/>
      <c r="P11" s="12" t="str">
        <f aca="false">IF(A11="","",IF(COUNTIF($A$2:$A$2001,A11)&gt;1,"Same email twice - keep one",""))</f>
        <v/>
      </c>
    </row>
    <row r="12" customFormat="false" ht="15" hidden="false" customHeight="false" outlineLevel="0" collapsed="false">
      <c r="A12" s="8" t="s">
        <v>62</v>
      </c>
      <c r="B12" s="8" t="s">
        <v>63</v>
      </c>
      <c r="C12" s="8" t="s">
        <v>39</v>
      </c>
      <c r="D12" s="9" t="n">
        <f aca="false">IF(A12="","",COUNTIFS(Orders!$C$2:$C$5001,A12,Orders!$I$2:$I$5001,"&gt;0"))</f>
        <v>1</v>
      </c>
      <c r="E12" s="10" t="n">
        <f aca="false">IF(A12="","",SUMIFS(Orders!$F$2:$F$5001,Orders!$C$2:$C$5001,A12,Orders!$I$2:$I$5001,"&gt;0"))</f>
        <v>89</v>
      </c>
      <c r="F12" s="10" t="n">
        <f aca="false">IF(OR(A12="",N(D12)=0),"",E12/D12)</f>
        <v>89</v>
      </c>
      <c r="G12" s="11" t="n">
        <f aca="false">IF(OR(A12="",N(D12)=0),"",_xlfn.MINIFS(Orders!$I$2:$I$5001,Orders!$C$2:$C$5001,A12,Orders!$I$2:$I$5001,"&gt;0"))</f>
        <v>46164</v>
      </c>
      <c r="H12" s="11" t="n">
        <f aca="false">IF(OR(A12="",N(D12)=0),"",_xlfn.MAXIFS(Orders!$I$2:$I$5001,Orders!$C$2:$C$5001,A12,Orders!$I$2:$I$5001,"&gt;0"))</f>
        <v>46164</v>
      </c>
      <c r="I12" s="9" t="n">
        <f aca="true">IF(H12="","",TODAY()-H12)</f>
        <v>150</v>
      </c>
      <c r="J12" s="9" t="str">
        <f aca="false">IF(OR(H12="",N(D12)&lt;2),"",(H12-G12)/(D12-1))</f>
        <v/>
      </c>
      <c r="K12" s="12" t="str">
        <f aca="false">IF(A12="","",IF(N(D12)=0,"No orders yet",IF(I12&gt;=Settings!$B$4,IF(OR(N(E12)&gt;=Settings!$B$5,N(D12)&gt;=Settings!$B$6),"Lapsed VIP","Lapsed"),IF(I12&gt;=Settings!$B$3,IF(OR(N(E12)&gt;=Settings!$B$5,N(D12)&gt;=Settings!$B$6),"At-risk VIP",IF(D12=1,"One-time buyer","At risk")),IF(OR(N(E12)&gt;=Settings!$B$5,N(D12)&gt;=Settings!$B$6),"VIP",IF(D12=1,"New","Active"))))))</f>
        <v>One-time buyer</v>
      </c>
      <c r="L12" s="12" t="str">
        <f aca="false">IF(OR(J12="",J12=0),"",IF(I12&gt;=J12*Settings!$B$7,"Yes",""))</f>
        <v/>
      </c>
      <c r="M12" s="13"/>
      <c r="N12" s="12" t="str">
        <f aca="true">IF(M12="","",IF(AND(H12&lt;&gt;"",H12&gt;=M12),"Yes - "&amp;TEXT(H12,"d mmm yyyy"),IF(TODAY()-M12&lt;30,"Not yet","No")))</f>
        <v/>
      </c>
      <c r="O12" s="8"/>
      <c r="P12" s="12" t="str">
        <f aca="false">IF(A12="","",IF(COUNTIF($A$2:$A$2001,A12)&gt;1,"Same email twice - keep one",""))</f>
        <v/>
      </c>
    </row>
    <row r="13" customFormat="false" ht="15" hidden="false" customHeight="false" outlineLevel="0" collapsed="false">
      <c r="A13" s="8" t="s">
        <v>64</v>
      </c>
      <c r="B13" s="8" t="s">
        <v>65</v>
      </c>
      <c r="C13" s="8" t="s">
        <v>39</v>
      </c>
      <c r="D13" s="9" t="n">
        <f aca="false">IF(A13="","",COUNTIFS(Orders!$C$2:$C$5001,A13,Orders!$I$2:$I$5001,"&gt;0"))</f>
        <v>0</v>
      </c>
      <c r="E13" s="10" t="n">
        <f aca="false">IF(A13="","",SUMIFS(Orders!$F$2:$F$5001,Orders!$C$2:$C$5001,A13,Orders!$I$2:$I$5001,"&gt;0"))</f>
        <v>0</v>
      </c>
      <c r="F13" s="10" t="str">
        <f aca="false">IF(OR(A13="",N(D13)=0),"",E13/D13)</f>
        <v/>
      </c>
      <c r="G13" s="11" t="str">
        <f aca="false">IF(OR(A13="",N(D13)=0),"",_xlfn.MINIFS(Orders!$I$2:$I$5001,Orders!$C$2:$C$5001,A13,Orders!$I$2:$I$5001,"&gt;0"))</f>
        <v/>
      </c>
      <c r="H13" s="11" t="str">
        <f aca="false">IF(OR(A13="",N(D13)=0),"",_xlfn.MAXIFS(Orders!$I$2:$I$5001,Orders!$C$2:$C$5001,A13,Orders!$I$2:$I$5001,"&gt;0"))</f>
        <v/>
      </c>
      <c r="I13" s="9" t="str">
        <f aca="true">IF(H13="","",TODAY()-H13)</f>
        <v/>
      </c>
      <c r="J13" s="9" t="str">
        <f aca="false">IF(OR(H13="",N(D13)&lt;2),"",(H13-G13)/(D13-1))</f>
        <v/>
      </c>
      <c r="K13" s="12" t="str">
        <f aca="false">IF(A13="","",IF(N(D13)=0,"No orders yet",IF(I13&gt;=Settings!$B$4,IF(OR(N(E13)&gt;=Settings!$B$5,N(D13)&gt;=Settings!$B$6),"Lapsed VIP","Lapsed"),IF(I13&gt;=Settings!$B$3,IF(OR(N(E13)&gt;=Settings!$B$5,N(D13)&gt;=Settings!$B$6),"At-risk VIP",IF(D13=1,"One-time buyer","At risk")),IF(OR(N(E13)&gt;=Settings!$B$5,N(D13)&gt;=Settings!$B$6),"VIP",IF(D13=1,"New","Active"))))))</f>
        <v>No orders yet</v>
      </c>
      <c r="L13" s="12" t="str">
        <f aca="false">IF(OR(J13="",J13=0),"",IF(I13&gt;=J13*Settings!$B$7,"Yes",""))</f>
        <v/>
      </c>
      <c r="M13" s="13"/>
      <c r="N13" s="12" t="str">
        <f aca="true">IF(M13="","",IF(AND(H13&lt;&gt;"",H13&gt;=M13),"Yes - "&amp;TEXT(H13,"d mmm yyyy"),IF(TODAY()-M13&lt;30,"Not yet","No")))</f>
        <v/>
      </c>
      <c r="O13" s="8"/>
      <c r="P13" s="12" t="str">
        <f aca="false">IF(A13="","",IF(COUNTIF($A$2:$A$2001,A13)&gt;1,"Same email twice - keep one",""))</f>
        <v/>
      </c>
    </row>
    <row r="14" customFormat="false" ht="15" hidden="false" customHeight="false" outlineLevel="0" collapsed="false">
      <c r="A14" s="8"/>
      <c r="B14" s="8"/>
      <c r="C14" s="8"/>
      <c r="D14" s="9" t="str">
        <f aca="false">IF(A14="","",COUNTIFS(Orders!$C$2:$C$5001,A14,Orders!$I$2:$I$5001,"&gt;0"))</f>
        <v/>
      </c>
      <c r="E14" s="10" t="str">
        <f aca="false">IF(A14="","",SUMIFS(Orders!$F$2:$F$5001,Orders!$C$2:$C$5001,A14,Orders!$I$2:$I$5001,"&gt;0"))</f>
        <v/>
      </c>
      <c r="F14" s="10" t="str">
        <f aca="false">IF(OR(A14="",N(D14)=0),"",E14/D14)</f>
        <v/>
      </c>
      <c r="G14" s="11" t="str">
        <f aca="false">IF(OR(A14="",N(D14)=0),"",_xlfn.MINIFS(Orders!$I$2:$I$5001,Orders!$C$2:$C$5001,A14,Orders!$I$2:$I$5001,"&gt;0"))</f>
        <v/>
      </c>
      <c r="H14" s="11" t="str">
        <f aca="false">IF(OR(A14="",N(D14)=0),"",_xlfn.MAXIFS(Orders!$I$2:$I$5001,Orders!$C$2:$C$5001,A14,Orders!$I$2:$I$5001,"&gt;0"))</f>
        <v/>
      </c>
      <c r="I14" s="9" t="str">
        <f aca="true">IF(H14="","",TODAY()-H14)</f>
        <v/>
      </c>
      <c r="J14" s="9" t="str">
        <f aca="false">IF(OR(H14="",N(D14)&lt;2),"",(H14-G14)/(D14-1))</f>
        <v/>
      </c>
      <c r="K14" s="12" t="str">
        <f aca="false">IF(A14="","",IF(N(D14)=0,"No orders yet",IF(I14&gt;=Settings!$B$4,IF(OR(N(E14)&gt;=Settings!$B$5,N(D14)&gt;=Settings!$B$6),"Lapsed VIP","Lapsed"),IF(I14&gt;=Settings!$B$3,IF(OR(N(E14)&gt;=Settings!$B$5,N(D14)&gt;=Settings!$B$6),"At-risk VIP",IF(D14=1,"One-time buyer","At risk")),IF(OR(N(E14)&gt;=Settings!$B$5,N(D14)&gt;=Settings!$B$6),"VIP",IF(D14=1,"New","Active"))))))</f>
        <v/>
      </c>
      <c r="L14" s="12" t="str">
        <f aca="false">IF(OR(J14="",J14=0),"",IF(I14&gt;=J14*Settings!$B$7,"Yes",""))</f>
        <v/>
      </c>
      <c r="M14" s="13"/>
      <c r="N14" s="12" t="str">
        <f aca="true">IF(M14="","",IF(AND(H14&lt;&gt;"",H14&gt;=M14),"Yes - "&amp;TEXT(H14,"d mmm yyyy"),IF(TODAY()-M14&lt;30,"Not yet","No")))</f>
        <v/>
      </c>
      <c r="O14" s="8"/>
      <c r="P14" s="12" t="str">
        <f aca="false">IF(A14="","",IF(COUNTIF($A$2:$A$2001,A14)&gt;1,"Same email twice - keep one",""))</f>
        <v/>
      </c>
    </row>
    <row r="15" customFormat="false" ht="15" hidden="false" customHeight="false" outlineLevel="0" collapsed="false">
      <c r="A15" s="8"/>
      <c r="B15" s="8"/>
      <c r="C15" s="8"/>
      <c r="D15" s="9" t="str">
        <f aca="false">IF(A15="","",COUNTIFS(Orders!$C$2:$C$5001,A15,Orders!$I$2:$I$5001,"&gt;0"))</f>
        <v/>
      </c>
      <c r="E15" s="10" t="str">
        <f aca="false">IF(A15="","",SUMIFS(Orders!$F$2:$F$5001,Orders!$C$2:$C$5001,A15,Orders!$I$2:$I$5001,"&gt;0"))</f>
        <v/>
      </c>
      <c r="F15" s="10" t="str">
        <f aca="false">IF(OR(A15="",N(D15)=0),"",E15/D15)</f>
        <v/>
      </c>
      <c r="G15" s="11" t="str">
        <f aca="false">IF(OR(A15="",N(D15)=0),"",_xlfn.MINIFS(Orders!$I$2:$I$5001,Orders!$C$2:$C$5001,A15,Orders!$I$2:$I$5001,"&gt;0"))</f>
        <v/>
      </c>
      <c r="H15" s="11" t="str">
        <f aca="false">IF(OR(A15="",N(D15)=0),"",_xlfn.MAXIFS(Orders!$I$2:$I$5001,Orders!$C$2:$C$5001,A15,Orders!$I$2:$I$5001,"&gt;0"))</f>
        <v/>
      </c>
      <c r="I15" s="9" t="str">
        <f aca="true">IF(H15="","",TODAY()-H15)</f>
        <v/>
      </c>
      <c r="J15" s="9" t="str">
        <f aca="false">IF(OR(H15="",N(D15)&lt;2),"",(H15-G15)/(D15-1))</f>
        <v/>
      </c>
      <c r="K15" s="12" t="str">
        <f aca="false">IF(A15="","",IF(N(D15)=0,"No orders yet",IF(I15&gt;=Settings!$B$4,IF(OR(N(E15)&gt;=Settings!$B$5,N(D15)&gt;=Settings!$B$6),"Lapsed VIP","Lapsed"),IF(I15&gt;=Settings!$B$3,IF(OR(N(E15)&gt;=Settings!$B$5,N(D15)&gt;=Settings!$B$6),"At-risk VIP",IF(D15=1,"One-time buyer","At risk")),IF(OR(N(E15)&gt;=Settings!$B$5,N(D15)&gt;=Settings!$B$6),"VIP",IF(D15=1,"New","Active"))))))</f>
        <v/>
      </c>
      <c r="L15" s="12" t="str">
        <f aca="false">IF(OR(J15="",J15=0),"",IF(I15&gt;=J15*Settings!$B$7,"Yes",""))</f>
        <v/>
      </c>
      <c r="M15" s="13"/>
      <c r="N15" s="12" t="str">
        <f aca="true">IF(M15="","",IF(AND(H15&lt;&gt;"",H15&gt;=M15),"Yes - "&amp;TEXT(H15,"d mmm yyyy"),IF(TODAY()-M15&lt;30,"Not yet","No")))</f>
        <v/>
      </c>
      <c r="O15" s="8"/>
      <c r="P15" s="12" t="str">
        <f aca="false">IF(A15="","",IF(COUNTIF($A$2:$A$2001,A15)&gt;1,"Same email twice - keep one",""))</f>
        <v/>
      </c>
    </row>
    <row r="16" customFormat="false" ht="15" hidden="false" customHeight="false" outlineLevel="0" collapsed="false">
      <c r="A16" s="8"/>
      <c r="B16" s="8"/>
      <c r="C16" s="8"/>
      <c r="D16" s="9" t="str">
        <f aca="false">IF(A16="","",COUNTIFS(Orders!$C$2:$C$5001,A16,Orders!$I$2:$I$5001,"&gt;0"))</f>
        <v/>
      </c>
      <c r="E16" s="10" t="str">
        <f aca="false">IF(A16="","",SUMIFS(Orders!$F$2:$F$5001,Orders!$C$2:$C$5001,A16,Orders!$I$2:$I$5001,"&gt;0"))</f>
        <v/>
      </c>
      <c r="F16" s="10" t="str">
        <f aca="false">IF(OR(A16="",N(D16)=0),"",E16/D16)</f>
        <v/>
      </c>
      <c r="G16" s="11" t="str">
        <f aca="false">IF(OR(A16="",N(D16)=0),"",_xlfn.MINIFS(Orders!$I$2:$I$5001,Orders!$C$2:$C$5001,A16,Orders!$I$2:$I$5001,"&gt;0"))</f>
        <v/>
      </c>
      <c r="H16" s="11" t="str">
        <f aca="false">IF(OR(A16="",N(D16)=0),"",_xlfn.MAXIFS(Orders!$I$2:$I$5001,Orders!$C$2:$C$5001,A16,Orders!$I$2:$I$5001,"&gt;0"))</f>
        <v/>
      </c>
      <c r="I16" s="9" t="str">
        <f aca="true">IF(H16="","",TODAY()-H16)</f>
        <v/>
      </c>
      <c r="J16" s="9" t="str">
        <f aca="false">IF(OR(H16="",N(D16)&lt;2),"",(H16-G16)/(D16-1))</f>
        <v/>
      </c>
      <c r="K16" s="12" t="str">
        <f aca="false">IF(A16="","",IF(N(D16)=0,"No orders yet",IF(I16&gt;=Settings!$B$4,IF(OR(N(E16)&gt;=Settings!$B$5,N(D16)&gt;=Settings!$B$6),"Lapsed VIP","Lapsed"),IF(I16&gt;=Settings!$B$3,IF(OR(N(E16)&gt;=Settings!$B$5,N(D16)&gt;=Settings!$B$6),"At-risk VIP",IF(D16=1,"One-time buyer","At risk")),IF(OR(N(E16)&gt;=Settings!$B$5,N(D16)&gt;=Settings!$B$6),"VIP",IF(D16=1,"New","Active"))))))</f>
        <v/>
      </c>
      <c r="L16" s="12" t="str">
        <f aca="false">IF(OR(J16="",J16=0),"",IF(I16&gt;=J16*Settings!$B$7,"Yes",""))</f>
        <v/>
      </c>
      <c r="M16" s="13"/>
      <c r="N16" s="12" t="str">
        <f aca="true">IF(M16="","",IF(AND(H16&lt;&gt;"",H16&gt;=M16),"Yes - "&amp;TEXT(H16,"d mmm yyyy"),IF(TODAY()-M16&lt;30,"Not yet","No")))</f>
        <v/>
      </c>
      <c r="O16" s="8"/>
      <c r="P16" s="12" t="str">
        <f aca="false">IF(A16="","",IF(COUNTIF($A$2:$A$2001,A16)&gt;1,"Same email twice - keep one",""))</f>
        <v/>
      </c>
    </row>
    <row r="17" customFormat="false" ht="15" hidden="false" customHeight="false" outlineLevel="0" collapsed="false">
      <c r="A17" s="8"/>
      <c r="B17" s="8"/>
      <c r="C17" s="8"/>
      <c r="D17" s="9" t="str">
        <f aca="false">IF(A17="","",COUNTIFS(Orders!$C$2:$C$5001,A17,Orders!$I$2:$I$5001,"&gt;0"))</f>
        <v/>
      </c>
      <c r="E17" s="10" t="str">
        <f aca="false">IF(A17="","",SUMIFS(Orders!$F$2:$F$5001,Orders!$C$2:$C$5001,A17,Orders!$I$2:$I$5001,"&gt;0"))</f>
        <v/>
      </c>
      <c r="F17" s="10" t="str">
        <f aca="false">IF(OR(A17="",N(D17)=0),"",E17/D17)</f>
        <v/>
      </c>
      <c r="G17" s="11" t="str">
        <f aca="false">IF(OR(A17="",N(D17)=0),"",_xlfn.MINIFS(Orders!$I$2:$I$5001,Orders!$C$2:$C$5001,A17,Orders!$I$2:$I$5001,"&gt;0"))</f>
        <v/>
      </c>
      <c r="H17" s="11" t="str">
        <f aca="false">IF(OR(A17="",N(D17)=0),"",_xlfn.MAXIFS(Orders!$I$2:$I$5001,Orders!$C$2:$C$5001,A17,Orders!$I$2:$I$5001,"&gt;0"))</f>
        <v/>
      </c>
      <c r="I17" s="9" t="str">
        <f aca="true">IF(H17="","",TODAY()-H17)</f>
        <v/>
      </c>
      <c r="J17" s="9" t="str">
        <f aca="false">IF(OR(H17="",N(D17)&lt;2),"",(H17-G17)/(D17-1))</f>
        <v/>
      </c>
      <c r="K17" s="12" t="str">
        <f aca="false">IF(A17="","",IF(N(D17)=0,"No orders yet",IF(I17&gt;=Settings!$B$4,IF(OR(N(E17)&gt;=Settings!$B$5,N(D17)&gt;=Settings!$B$6),"Lapsed VIP","Lapsed"),IF(I17&gt;=Settings!$B$3,IF(OR(N(E17)&gt;=Settings!$B$5,N(D17)&gt;=Settings!$B$6),"At-risk VIP",IF(D17=1,"One-time buyer","At risk")),IF(OR(N(E17)&gt;=Settings!$B$5,N(D17)&gt;=Settings!$B$6),"VIP",IF(D17=1,"New","Active"))))))</f>
        <v/>
      </c>
      <c r="L17" s="12" t="str">
        <f aca="false">IF(OR(J17="",J17=0),"",IF(I17&gt;=J17*Settings!$B$7,"Yes",""))</f>
        <v/>
      </c>
      <c r="M17" s="13"/>
      <c r="N17" s="12" t="str">
        <f aca="true">IF(M17="","",IF(AND(H17&lt;&gt;"",H17&gt;=M17),"Yes - "&amp;TEXT(H17,"d mmm yyyy"),IF(TODAY()-M17&lt;30,"Not yet","No")))</f>
        <v/>
      </c>
      <c r="O17" s="8"/>
      <c r="P17" s="12" t="str">
        <f aca="false">IF(A17="","",IF(COUNTIF($A$2:$A$2001,A17)&gt;1,"Same email twice - keep one",""))</f>
        <v/>
      </c>
    </row>
    <row r="18" customFormat="false" ht="15" hidden="false" customHeight="false" outlineLevel="0" collapsed="false">
      <c r="A18" s="8"/>
      <c r="B18" s="8"/>
      <c r="C18" s="8"/>
      <c r="D18" s="9" t="str">
        <f aca="false">IF(A18="","",COUNTIFS(Orders!$C$2:$C$5001,A18,Orders!$I$2:$I$5001,"&gt;0"))</f>
        <v/>
      </c>
      <c r="E18" s="10" t="str">
        <f aca="false">IF(A18="","",SUMIFS(Orders!$F$2:$F$5001,Orders!$C$2:$C$5001,A18,Orders!$I$2:$I$5001,"&gt;0"))</f>
        <v/>
      </c>
      <c r="F18" s="10" t="str">
        <f aca="false">IF(OR(A18="",N(D18)=0),"",E18/D18)</f>
        <v/>
      </c>
      <c r="G18" s="11" t="str">
        <f aca="false">IF(OR(A18="",N(D18)=0),"",_xlfn.MINIFS(Orders!$I$2:$I$5001,Orders!$C$2:$C$5001,A18,Orders!$I$2:$I$5001,"&gt;0"))</f>
        <v/>
      </c>
      <c r="H18" s="11" t="str">
        <f aca="false">IF(OR(A18="",N(D18)=0),"",_xlfn.MAXIFS(Orders!$I$2:$I$5001,Orders!$C$2:$C$5001,A18,Orders!$I$2:$I$5001,"&gt;0"))</f>
        <v/>
      </c>
      <c r="I18" s="9" t="str">
        <f aca="true">IF(H18="","",TODAY()-H18)</f>
        <v/>
      </c>
      <c r="J18" s="9" t="str">
        <f aca="false">IF(OR(H18="",N(D18)&lt;2),"",(H18-G18)/(D18-1))</f>
        <v/>
      </c>
      <c r="K18" s="12" t="str">
        <f aca="false">IF(A18="","",IF(N(D18)=0,"No orders yet",IF(I18&gt;=Settings!$B$4,IF(OR(N(E18)&gt;=Settings!$B$5,N(D18)&gt;=Settings!$B$6),"Lapsed VIP","Lapsed"),IF(I18&gt;=Settings!$B$3,IF(OR(N(E18)&gt;=Settings!$B$5,N(D18)&gt;=Settings!$B$6),"At-risk VIP",IF(D18=1,"One-time buyer","At risk")),IF(OR(N(E18)&gt;=Settings!$B$5,N(D18)&gt;=Settings!$B$6),"VIP",IF(D18=1,"New","Active"))))))</f>
        <v/>
      </c>
      <c r="L18" s="12" t="str">
        <f aca="false">IF(OR(J18="",J18=0),"",IF(I18&gt;=J18*Settings!$B$7,"Yes",""))</f>
        <v/>
      </c>
      <c r="M18" s="13"/>
      <c r="N18" s="12" t="str">
        <f aca="true">IF(M18="","",IF(AND(H18&lt;&gt;"",H18&gt;=M18),"Yes - "&amp;TEXT(H18,"d mmm yyyy"),IF(TODAY()-M18&lt;30,"Not yet","No")))</f>
        <v/>
      </c>
      <c r="O18" s="8"/>
      <c r="P18" s="12" t="str">
        <f aca="false">IF(A18="","",IF(COUNTIF($A$2:$A$2001,A18)&gt;1,"Same email twice - keep one",""))</f>
        <v/>
      </c>
    </row>
    <row r="19" customFormat="false" ht="15" hidden="false" customHeight="false" outlineLevel="0" collapsed="false">
      <c r="A19" s="8"/>
      <c r="B19" s="8"/>
      <c r="C19" s="8"/>
      <c r="D19" s="9" t="str">
        <f aca="false">IF(A19="","",COUNTIFS(Orders!$C$2:$C$5001,A19,Orders!$I$2:$I$5001,"&gt;0"))</f>
        <v/>
      </c>
      <c r="E19" s="10" t="str">
        <f aca="false">IF(A19="","",SUMIFS(Orders!$F$2:$F$5001,Orders!$C$2:$C$5001,A19,Orders!$I$2:$I$5001,"&gt;0"))</f>
        <v/>
      </c>
      <c r="F19" s="10" t="str">
        <f aca="false">IF(OR(A19="",N(D19)=0),"",E19/D19)</f>
        <v/>
      </c>
      <c r="G19" s="11" t="str">
        <f aca="false">IF(OR(A19="",N(D19)=0),"",_xlfn.MINIFS(Orders!$I$2:$I$5001,Orders!$C$2:$C$5001,A19,Orders!$I$2:$I$5001,"&gt;0"))</f>
        <v/>
      </c>
      <c r="H19" s="11" t="str">
        <f aca="false">IF(OR(A19="",N(D19)=0),"",_xlfn.MAXIFS(Orders!$I$2:$I$5001,Orders!$C$2:$C$5001,A19,Orders!$I$2:$I$5001,"&gt;0"))</f>
        <v/>
      </c>
      <c r="I19" s="9" t="str">
        <f aca="true">IF(H19="","",TODAY()-H19)</f>
        <v/>
      </c>
      <c r="J19" s="9" t="str">
        <f aca="false">IF(OR(H19="",N(D19)&lt;2),"",(H19-G19)/(D19-1))</f>
        <v/>
      </c>
      <c r="K19" s="12" t="str">
        <f aca="false">IF(A19="","",IF(N(D19)=0,"No orders yet",IF(I19&gt;=Settings!$B$4,IF(OR(N(E19)&gt;=Settings!$B$5,N(D19)&gt;=Settings!$B$6),"Lapsed VIP","Lapsed"),IF(I19&gt;=Settings!$B$3,IF(OR(N(E19)&gt;=Settings!$B$5,N(D19)&gt;=Settings!$B$6),"At-risk VIP",IF(D19=1,"One-time buyer","At risk")),IF(OR(N(E19)&gt;=Settings!$B$5,N(D19)&gt;=Settings!$B$6),"VIP",IF(D19=1,"New","Active"))))))</f>
        <v/>
      </c>
      <c r="L19" s="12" t="str">
        <f aca="false">IF(OR(J19="",J19=0),"",IF(I19&gt;=J19*Settings!$B$7,"Yes",""))</f>
        <v/>
      </c>
      <c r="M19" s="13"/>
      <c r="N19" s="12" t="str">
        <f aca="true">IF(M19="","",IF(AND(H19&lt;&gt;"",H19&gt;=M19),"Yes - "&amp;TEXT(H19,"d mmm yyyy"),IF(TODAY()-M19&lt;30,"Not yet","No")))</f>
        <v/>
      </c>
      <c r="O19" s="8"/>
      <c r="P19" s="12" t="str">
        <f aca="false">IF(A19="","",IF(COUNTIF($A$2:$A$2001,A19)&gt;1,"Same email twice - keep one",""))</f>
        <v/>
      </c>
    </row>
    <row r="20" customFormat="false" ht="15" hidden="false" customHeight="false" outlineLevel="0" collapsed="false">
      <c r="A20" s="8"/>
      <c r="B20" s="8"/>
      <c r="C20" s="8"/>
      <c r="D20" s="9" t="str">
        <f aca="false">IF(A20="","",COUNTIFS(Orders!$C$2:$C$5001,A20,Orders!$I$2:$I$5001,"&gt;0"))</f>
        <v/>
      </c>
      <c r="E20" s="10" t="str">
        <f aca="false">IF(A20="","",SUMIFS(Orders!$F$2:$F$5001,Orders!$C$2:$C$5001,A20,Orders!$I$2:$I$5001,"&gt;0"))</f>
        <v/>
      </c>
      <c r="F20" s="10" t="str">
        <f aca="false">IF(OR(A20="",N(D20)=0),"",E20/D20)</f>
        <v/>
      </c>
      <c r="G20" s="11" t="str">
        <f aca="false">IF(OR(A20="",N(D20)=0),"",_xlfn.MINIFS(Orders!$I$2:$I$5001,Orders!$C$2:$C$5001,A20,Orders!$I$2:$I$5001,"&gt;0"))</f>
        <v/>
      </c>
      <c r="H20" s="11" t="str">
        <f aca="false">IF(OR(A20="",N(D20)=0),"",_xlfn.MAXIFS(Orders!$I$2:$I$5001,Orders!$C$2:$C$5001,A20,Orders!$I$2:$I$5001,"&gt;0"))</f>
        <v/>
      </c>
      <c r="I20" s="9" t="str">
        <f aca="true">IF(H20="","",TODAY()-H20)</f>
        <v/>
      </c>
      <c r="J20" s="9" t="str">
        <f aca="false">IF(OR(H20="",N(D20)&lt;2),"",(H20-G20)/(D20-1))</f>
        <v/>
      </c>
      <c r="K20" s="12" t="str">
        <f aca="false">IF(A20="","",IF(N(D20)=0,"No orders yet",IF(I20&gt;=Settings!$B$4,IF(OR(N(E20)&gt;=Settings!$B$5,N(D20)&gt;=Settings!$B$6),"Lapsed VIP","Lapsed"),IF(I20&gt;=Settings!$B$3,IF(OR(N(E20)&gt;=Settings!$B$5,N(D20)&gt;=Settings!$B$6),"At-risk VIP",IF(D20=1,"One-time buyer","At risk")),IF(OR(N(E20)&gt;=Settings!$B$5,N(D20)&gt;=Settings!$B$6),"VIP",IF(D20=1,"New","Active"))))))</f>
        <v/>
      </c>
      <c r="L20" s="12" t="str">
        <f aca="false">IF(OR(J20="",J20=0),"",IF(I20&gt;=J20*Settings!$B$7,"Yes",""))</f>
        <v/>
      </c>
      <c r="M20" s="13"/>
      <c r="N20" s="12" t="str">
        <f aca="true">IF(M20="","",IF(AND(H20&lt;&gt;"",H20&gt;=M20),"Yes - "&amp;TEXT(H20,"d mmm yyyy"),IF(TODAY()-M20&lt;30,"Not yet","No")))</f>
        <v/>
      </c>
      <c r="O20" s="8"/>
      <c r="P20" s="12" t="str">
        <f aca="false">IF(A20="","",IF(COUNTIF($A$2:$A$2001,A20)&gt;1,"Same email twice - keep one",""))</f>
        <v/>
      </c>
    </row>
    <row r="21" customFormat="false" ht="15" hidden="false" customHeight="false" outlineLevel="0" collapsed="false">
      <c r="A21" s="8"/>
      <c r="B21" s="8"/>
      <c r="C21" s="8"/>
      <c r="D21" s="9" t="str">
        <f aca="false">IF(A21="","",COUNTIFS(Orders!$C$2:$C$5001,A21,Orders!$I$2:$I$5001,"&gt;0"))</f>
        <v/>
      </c>
      <c r="E21" s="10" t="str">
        <f aca="false">IF(A21="","",SUMIFS(Orders!$F$2:$F$5001,Orders!$C$2:$C$5001,A21,Orders!$I$2:$I$5001,"&gt;0"))</f>
        <v/>
      </c>
      <c r="F21" s="10" t="str">
        <f aca="false">IF(OR(A21="",N(D21)=0),"",E21/D21)</f>
        <v/>
      </c>
      <c r="G21" s="11" t="str">
        <f aca="false">IF(OR(A21="",N(D21)=0),"",_xlfn.MINIFS(Orders!$I$2:$I$5001,Orders!$C$2:$C$5001,A21,Orders!$I$2:$I$5001,"&gt;0"))</f>
        <v/>
      </c>
      <c r="H21" s="11" t="str">
        <f aca="false">IF(OR(A21="",N(D21)=0),"",_xlfn.MAXIFS(Orders!$I$2:$I$5001,Orders!$C$2:$C$5001,A21,Orders!$I$2:$I$5001,"&gt;0"))</f>
        <v/>
      </c>
      <c r="I21" s="9" t="str">
        <f aca="true">IF(H21="","",TODAY()-H21)</f>
        <v/>
      </c>
      <c r="J21" s="9" t="str">
        <f aca="false">IF(OR(H21="",N(D21)&lt;2),"",(H21-G21)/(D21-1))</f>
        <v/>
      </c>
      <c r="K21" s="12" t="str">
        <f aca="false">IF(A21="","",IF(N(D21)=0,"No orders yet",IF(I21&gt;=Settings!$B$4,IF(OR(N(E21)&gt;=Settings!$B$5,N(D21)&gt;=Settings!$B$6),"Lapsed VIP","Lapsed"),IF(I21&gt;=Settings!$B$3,IF(OR(N(E21)&gt;=Settings!$B$5,N(D21)&gt;=Settings!$B$6),"At-risk VIP",IF(D21=1,"One-time buyer","At risk")),IF(OR(N(E21)&gt;=Settings!$B$5,N(D21)&gt;=Settings!$B$6),"VIP",IF(D21=1,"New","Active"))))))</f>
        <v/>
      </c>
      <c r="L21" s="12" t="str">
        <f aca="false">IF(OR(J21="",J21=0),"",IF(I21&gt;=J21*Settings!$B$7,"Yes",""))</f>
        <v/>
      </c>
      <c r="M21" s="13"/>
      <c r="N21" s="12" t="str">
        <f aca="true">IF(M21="","",IF(AND(H21&lt;&gt;"",H21&gt;=M21),"Yes - "&amp;TEXT(H21,"d mmm yyyy"),IF(TODAY()-M21&lt;30,"Not yet","No")))</f>
        <v/>
      </c>
      <c r="O21" s="8"/>
      <c r="P21" s="12" t="str">
        <f aca="false">IF(A21="","",IF(COUNTIF($A$2:$A$2001,A21)&gt;1,"Same email twice - keep one",""))</f>
        <v/>
      </c>
    </row>
    <row r="22" customFormat="false" ht="15" hidden="false" customHeight="false" outlineLevel="0" collapsed="false">
      <c r="A22" s="8"/>
      <c r="B22" s="8"/>
      <c r="C22" s="8"/>
      <c r="D22" s="9" t="str">
        <f aca="false">IF(A22="","",COUNTIFS(Orders!$C$2:$C$5001,A22,Orders!$I$2:$I$5001,"&gt;0"))</f>
        <v/>
      </c>
      <c r="E22" s="10" t="str">
        <f aca="false">IF(A22="","",SUMIFS(Orders!$F$2:$F$5001,Orders!$C$2:$C$5001,A22,Orders!$I$2:$I$5001,"&gt;0"))</f>
        <v/>
      </c>
      <c r="F22" s="10" t="str">
        <f aca="false">IF(OR(A22="",N(D22)=0),"",E22/D22)</f>
        <v/>
      </c>
      <c r="G22" s="11" t="str">
        <f aca="false">IF(OR(A22="",N(D22)=0),"",_xlfn.MINIFS(Orders!$I$2:$I$5001,Orders!$C$2:$C$5001,A22,Orders!$I$2:$I$5001,"&gt;0"))</f>
        <v/>
      </c>
      <c r="H22" s="11" t="str">
        <f aca="false">IF(OR(A22="",N(D22)=0),"",_xlfn.MAXIFS(Orders!$I$2:$I$5001,Orders!$C$2:$C$5001,A22,Orders!$I$2:$I$5001,"&gt;0"))</f>
        <v/>
      </c>
      <c r="I22" s="9" t="str">
        <f aca="true">IF(H22="","",TODAY()-H22)</f>
        <v/>
      </c>
      <c r="J22" s="9" t="str">
        <f aca="false">IF(OR(H22="",N(D22)&lt;2),"",(H22-G22)/(D22-1))</f>
        <v/>
      </c>
      <c r="K22" s="12" t="str">
        <f aca="false">IF(A22="","",IF(N(D22)=0,"No orders yet",IF(I22&gt;=Settings!$B$4,IF(OR(N(E22)&gt;=Settings!$B$5,N(D22)&gt;=Settings!$B$6),"Lapsed VIP","Lapsed"),IF(I22&gt;=Settings!$B$3,IF(OR(N(E22)&gt;=Settings!$B$5,N(D22)&gt;=Settings!$B$6),"At-risk VIP",IF(D22=1,"One-time buyer","At risk")),IF(OR(N(E22)&gt;=Settings!$B$5,N(D22)&gt;=Settings!$B$6),"VIP",IF(D22=1,"New","Active"))))))</f>
        <v/>
      </c>
      <c r="L22" s="12" t="str">
        <f aca="false">IF(OR(J22="",J22=0),"",IF(I22&gt;=J22*Settings!$B$7,"Yes",""))</f>
        <v/>
      </c>
      <c r="M22" s="13"/>
      <c r="N22" s="12" t="str">
        <f aca="true">IF(M22="","",IF(AND(H22&lt;&gt;"",H22&gt;=M22),"Yes - "&amp;TEXT(H22,"d mmm yyyy"),IF(TODAY()-M22&lt;30,"Not yet","No")))</f>
        <v/>
      </c>
      <c r="O22" s="8"/>
      <c r="P22" s="12" t="str">
        <f aca="false">IF(A22="","",IF(COUNTIF($A$2:$A$2001,A22)&gt;1,"Same email twice - keep one",""))</f>
        <v/>
      </c>
    </row>
    <row r="23" customFormat="false" ht="15" hidden="false" customHeight="false" outlineLevel="0" collapsed="false">
      <c r="A23" s="8"/>
      <c r="B23" s="8"/>
      <c r="C23" s="8"/>
      <c r="D23" s="9" t="str">
        <f aca="false">IF(A23="","",COUNTIFS(Orders!$C$2:$C$5001,A23,Orders!$I$2:$I$5001,"&gt;0"))</f>
        <v/>
      </c>
      <c r="E23" s="10" t="str">
        <f aca="false">IF(A23="","",SUMIFS(Orders!$F$2:$F$5001,Orders!$C$2:$C$5001,A23,Orders!$I$2:$I$5001,"&gt;0"))</f>
        <v/>
      </c>
      <c r="F23" s="10" t="str">
        <f aca="false">IF(OR(A23="",N(D23)=0),"",E23/D23)</f>
        <v/>
      </c>
      <c r="G23" s="11" t="str">
        <f aca="false">IF(OR(A23="",N(D23)=0),"",_xlfn.MINIFS(Orders!$I$2:$I$5001,Orders!$C$2:$C$5001,A23,Orders!$I$2:$I$5001,"&gt;0"))</f>
        <v/>
      </c>
      <c r="H23" s="11" t="str">
        <f aca="false">IF(OR(A23="",N(D23)=0),"",_xlfn.MAXIFS(Orders!$I$2:$I$5001,Orders!$C$2:$C$5001,A23,Orders!$I$2:$I$5001,"&gt;0"))</f>
        <v/>
      </c>
      <c r="I23" s="9" t="str">
        <f aca="true">IF(H23="","",TODAY()-H23)</f>
        <v/>
      </c>
      <c r="J23" s="9" t="str">
        <f aca="false">IF(OR(H23="",N(D23)&lt;2),"",(H23-G23)/(D23-1))</f>
        <v/>
      </c>
      <c r="K23" s="12" t="str">
        <f aca="false">IF(A23="","",IF(N(D23)=0,"No orders yet",IF(I23&gt;=Settings!$B$4,IF(OR(N(E23)&gt;=Settings!$B$5,N(D23)&gt;=Settings!$B$6),"Lapsed VIP","Lapsed"),IF(I23&gt;=Settings!$B$3,IF(OR(N(E23)&gt;=Settings!$B$5,N(D23)&gt;=Settings!$B$6),"At-risk VIP",IF(D23=1,"One-time buyer","At risk")),IF(OR(N(E23)&gt;=Settings!$B$5,N(D23)&gt;=Settings!$B$6),"VIP",IF(D23=1,"New","Active"))))))</f>
        <v/>
      </c>
      <c r="L23" s="12" t="str">
        <f aca="false">IF(OR(J23="",J23=0),"",IF(I23&gt;=J23*Settings!$B$7,"Yes",""))</f>
        <v/>
      </c>
      <c r="M23" s="13"/>
      <c r="N23" s="12" t="str">
        <f aca="true">IF(M23="","",IF(AND(H23&lt;&gt;"",H23&gt;=M23),"Yes - "&amp;TEXT(H23,"d mmm yyyy"),IF(TODAY()-M23&lt;30,"Not yet","No")))</f>
        <v/>
      </c>
      <c r="O23" s="8"/>
      <c r="P23" s="12" t="str">
        <f aca="false">IF(A23="","",IF(COUNTIF($A$2:$A$2001,A23)&gt;1,"Same email twice - keep one",""))</f>
        <v/>
      </c>
    </row>
    <row r="24" customFormat="false" ht="15" hidden="false" customHeight="false" outlineLevel="0" collapsed="false">
      <c r="A24" s="8"/>
      <c r="B24" s="8"/>
      <c r="C24" s="8"/>
      <c r="D24" s="9" t="str">
        <f aca="false">IF(A24="","",COUNTIFS(Orders!$C$2:$C$5001,A24,Orders!$I$2:$I$5001,"&gt;0"))</f>
        <v/>
      </c>
      <c r="E24" s="10" t="str">
        <f aca="false">IF(A24="","",SUMIFS(Orders!$F$2:$F$5001,Orders!$C$2:$C$5001,A24,Orders!$I$2:$I$5001,"&gt;0"))</f>
        <v/>
      </c>
      <c r="F24" s="10" t="str">
        <f aca="false">IF(OR(A24="",N(D24)=0),"",E24/D24)</f>
        <v/>
      </c>
      <c r="G24" s="11" t="str">
        <f aca="false">IF(OR(A24="",N(D24)=0),"",_xlfn.MINIFS(Orders!$I$2:$I$5001,Orders!$C$2:$C$5001,A24,Orders!$I$2:$I$5001,"&gt;0"))</f>
        <v/>
      </c>
      <c r="H24" s="11" t="str">
        <f aca="false">IF(OR(A24="",N(D24)=0),"",_xlfn.MAXIFS(Orders!$I$2:$I$5001,Orders!$C$2:$C$5001,A24,Orders!$I$2:$I$5001,"&gt;0"))</f>
        <v/>
      </c>
      <c r="I24" s="9" t="str">
        <f aca="true">IF(H24="","",TODAY()-H24)</f>
        <v/>
      </c>
      <c r="J24" s="9" t="str">
        <f aca="false">IF(OR(H24="",N(D24)&lt;2),"",(H24-G24)/(D24-1))</f>
        <v/>
      </c>
      <c r="K24" s="12" t="str">
        <f aca="false">IF(A24="","",IF(N(D24)=0,"No orders yet",IF(I24&gt;=Settings!$B$4,IF(OR(N(E24)&gt;=Settings!$B$5,N(D24)&gt;=Settings!$B$6),"Lapsed VIP","Lapsed"),IF(I24&gt;=Settings!$B$3,IF(OR(N(E24)&gt;=Settings!$B$5,N(D24)&gt;=Settings!$B$6),"At-risk VIP",IF(D24=1,"One-time buyer","At risk")),IF(OR(N(E24)&gt;=Settings!$B$5,N(D24)&gt;=Settings!$B$6),"VIP",IF(D24=1,"New","Active"))))))</f>
        <v/>
      </c>
      <c r="L24" s="12" t="str">
        <f aca="false">IF(OR(J24="",J24=0),"",IF(I24&gt;=J24*Settings!$B$7,"Yes",""))</f>
        <v/>
      </c>
      <c r="M24" s="13"/>
      <c r="N24" s="12" t="str">
        <f aca="true">IF(M24="","",IF(AND(H24&lt;&gt;"",H24&gt;=M24),"Yes - "&amp;TEXT(H24,"d mmm yyyy"),IF(TODAY()-M24&lt;30,"Not yet","No")))</f>
        <v/>
      </c>
      <c r="O24" s="8"/>
      <c r="P24" s="12" t="str">
        <f aca="false">IF(A24="","",IF(COUNTIF($A$2:$A$2001,A24)&gt;1,"Same email twice - keep one",""))</f>
        <v/>
      </c>
    </row>
    <row r="25" customFormat="false" ht="15" hidden="false" customHeight="false" outlineLevel="0" collapsed="false">
      <c r="A25" s="8"/>
      <c r="B25" s="8"/>
      <c r="C25" s="8"/>
      <c r="D25" s="9" t="str">
        <f aca="false">IF(A25="","",COUNTIFS(Orders!$C$2:$C$5001,A25,Orders!$I$2:$I$5001,"&gt;0"))</f>
        <v/>
      </c>
      <c r="E25" s="10" t="str">
        <f aca="false">IF(A25="","",SUMIFS(Orders!$F$2:$F$5001,Orders!$C$2:$C$5001,A25,Orders!$I$2:$I$5001,"&gt;0"))</f>
        <v/>
      </c>
      <c r="F25" s="10" t="str">
        <f aca="false">IF(OR(A25="",N(D25)=0),"",E25/D25)</f>
        <v/>
      </c>
      <c r="G25" s="11" t="str">
        <f aca="false">IF(OR(A25="",N(D25)=0),"",_xlfn.MINIFS(Orders!$I$2:$I$5001,Orders!$C$2:$C$5001,A25,Orders!$I$2:$I$5001,"&gt;0"))</f>
        <v/>
      </c>
      <c r="H25" s="11" t="str">
        <f aca="false">IF(OR(A25="",N(D25)=0),"",_xlfn.MAXIFS(Orders!$I$2:$I$5001,Orders!$C$2:$C$5001,A25,Orders!$I$2:$I$5001,"&gt;0"))</f>
        <v/>
      </c>
      <c r="I25" s="9" t="str">
        <f aca="true">IF(H25="","",TODAY()-H25)</f>
        <v/>
      </c>
      <c r="J25" s="9" t="str">
        <f aca="false">IF(OR(H25="",N(D25)&lt;2),"",(H25-G25)/(D25-1))</f>
        <v/>
      </c>
      <c r="K25" s="12" t="str">
        <f aca="false">IF(A25="","",IF(N(D25)=0,"No orders yet",IF(I25&gt;=Settings!$B$4,IF(OR(N(E25)&gt;=Settings!$B$5,N(D25)&gt;=Settings!$B$6),"Lapsed VIP","Lapsed"),IF(I25&gt;=Settings!$B$3,IF(OR(N(E25)&gt;=Settings!$B$5,N(D25)&gt;=Settings!$B$6),"At-risk VIP",IF(D25=1,"One-time buyer","At risk")),IF(OR(N(E25)&gt;=Settings!$B$5,N(D25)&gt;=Settings!$B$6),"VIP",IF(D25=1,"New","Active"))))))</f>
        <v/>
      </c>
      <c r="L25" s="12" t="str">
        <f aca="false">IF(OR(J25="",J25=0),"",IF(I25&gt;=J25*Settings!$B$7,"Yes",""))</f>
        <v/>
      </c>
      <c r="M25" s="13"/>
      <c r="N25" s="12" t="str">
        <f aca="true">IF(M25="","",IF(AND(H25&lt;&gt;"",H25&gt;=M25),"Yes - "&amp;TEXT(H25,"d mmm yyyy"),IF(TODAY()-M25&lt;30,"Not yet","No")))</f>
        <v/>
      </c>
      <c r="O25" s="8"/>
      <c r="P25" s="12" t="str">
        <f aca="false">IF(A25="","",IF(COUNTIF($A$2:$A$2001,A25)&gt;1,"Same email twice - keep one",""))</f>
        <v/>
      </c>
    </row>
    <row r="26" customFormat="false" ht="15" hidden="false" customHeight="false" outlineLevel="0" collapsed="false">
      <c r="A26" s="8"/>
      <c r="B26" s="8"/>
      <c r="C26" s="8"/>
      <c r="D26" s="9" t="str">
        <f aca="false">IF(A26="","",COUNTIFS(Orders!$C$2:$C$5001,A26,Orders!$I$2:$I$5001,"&gt;0"))</f>
        <v/>
      </c>
      <c r="E26" s="10" t="str">
        <f aca="false">IF(A26="","",SUMIFS(Orders!$F$2:$F$5001,Orders!$C$2:$C$5001,A26,Orders!$I$2:$I$5001,"&gt;0"))</f>
        <v/>
      </c>
      <c r="F26" s="10" t="str">
        <f aca="false">IF(OR(A26="",N(D26)=0),"",E26/D26)</f>
        <v/>
      </c>
      <c r="G26" s="11" t="str">
        <f aca="false">IF(OR(A26="",N(D26)=0),"",_xlfn.MINIFS(Orders!$I$2:$I$5001,Orders!$C$2:$C$5001,A26,Orders!$I$2:$I$5001,"&gt;0"))</f>
        <v/>
      </c>
      <c r="H26" s="11" t="str">
        <f aca="false">IF(OR(A26="",N(D26)=0),"",_xlfn.MAXIFS(Orders!$I$2:$I$5001,Orders!$C$2:$C$5001,A26,Orders!$I$2:$I$5001,"&gt;0"))</f>
        <v/>
      </c>
      <c r="I26" s="9" t="str">
        <f aca="true">IF(H26="","",TODAY()-H26)</f>
        <v/>
      </c>
      <c r="J26" s="9" t="str">
        <f aca="false">IF(OR(H26="",N(D26)&lt;2),"",(H26-G26)/(D26-1))</f>
        <v/>
      </c>
      <c r="K26" s="12" t="str">
        <f aca="false">IF(A26="","",IF(N(D26)=0,"No orders yet",IF(I26&gt;=Settings!$B$4,IF(OR(N(E26)&gt;=Settings!$B$5,N(D26)&gt;=Settings!$B$6),"Lapsed VIP","Lapsed"),IF(I26&gt;=Settings!$B$3,IF(OR(N(E26)&gt;=Settings!$B$5,N(D26)&gt;=Settings!$B$6),"At-risk VIP",IF(D26=1,"One-time buyer","At risk")),IF(OR(N(E26)&gt;=Settings!$B$5,N(D26)&gt;=Settings!$B$6),"VIP",IF(D26=1,"New","Active"))))))</f>
        <v/>
      </c>
      <c r="L26" s="12" t="str">
        <f aca="false">IF(OR(J26="",J26=0),"",IF(I26&gt;=J26*Settings!$B$7,"Yes",""))</f>
        <v/>
      </c>
      <c r="M26" s="13"/>
      <c r="N26" s="12" t="str">
        <f aca="true">IF(M26="","",IF(AND(H26&lt;&gt;"",H26&gt;=M26),"Yes - "&amp;TEXT(H26,"d mmm yyyy"),IF(TODAY()-M26&lt;30,"Not yet","No")))</f>
        <v/>
      </c>
      <c r="O26" s="8"/>
      <c r="P26" s="12" t="str">
        <f aca="false">IF(A26="","",IF(COUNTIF($A$2:$A$2001,A26)&gt;1,"Same email twice - keep one",""))</f>
        <v/>
      </c>
    </row>
    <row r="27" customFormat="false" ht="15" hidden="false" customHeight="false" outlineLevel="0" collapsed="false">
      <c r="A27" s="8"/>
      <c r="B27" s="8"/>
      <c r="C27" s="8"/>
      <c r="D27" s="9" t="str">
        <f aca="false">IF(A27="","",COUNTIFS(Orders!$C$2:$C$5001,A27,Orders!$I$2:$I$5001,"&gt;0"))</f>
        <v/>
      </c>
      <c r="E27" s="10" t="str">
        <f aca="false">IF(A27="","",SUMIFS(Orders!$F$2:$F$5001,Orders!$C$2:$C$5001,A27,Orders!$I$2:$I$5001,"&gt;0"))</f>
        <v/>
      </c>
      <c r="F27" s="10" t="str">
        <f aca="false">IF(OR(A27="",N(D27)=0),"",E27/D27)</f>
        <v/>
      </c>
      <c r="G27" s="11" t="str">
        <f aca="false">IF(OR(A27="",N(D27)=0),"",_xlfn.MINIFS(Orders!$I$2:$I$5001,Orders!$C$2:$C$5001,A27,Orders!$I$2:$I$5001,"&gt;0"))</f>
        <v/>
      </c>
      <c r="H27" s="11" t="str">
        <f aca="false">IF(OR(A27="",N(D27)=0),"",_xlfn.MAXIFS(Orders!$I$2:$I$5001,Orders!$C$2:$C$5001,A27,Orders!$I$2:$I$5001,"&gt;0"))</f>
        <v/>
      </c>
      <c r="I27" s="9" t="str">
        <f aca="true">IF(H27="","",TODAY()-H27)</f>
        <v/>
      </c>
      <c r="J27" s="9" t="str">
        <f aca="false">IF(OR(H27="",N(D27)&lt;2),"",(H27-G27)/(D27-1))</f>
        <v/>
      </c>
      <c r="K27" s="12" t="str">
        <f aca="false">IF(A27="","",IF(N(D27)=0,"No orders yet",IF(I27&gt;=Settings!$B$4,IF(OR(N(E27)&gt;=Settings!$B$5,N(D27)&gt;=Settings!$B$6),"Lapsed VIP","Lapsed"),IF(I27&gt;=Settings!$B$3,IF(OR(N(E27)&gt;=Settings!$B$5,N(D27)&gt;=Settings!$B$6),"At-risk VIP",IF(D27=1,"One-time buyer","At risk")),IF(OR(N(E27)&gt;=Settings!$B$5,N(D27)&gt;=Settings!$B$6),"VIP",IF(D27=1,"New","Active"))))))</f>
        <v/>
      </c>
      <c r="L27" s="12" t="str">
        <f aca="false">IF(OR(J27="",J27=0),"",IF(I27&gt;=J27*Settings!$B$7,"Yes",""))</f>
        <v/>
      </c>
      <c r="M27" s="13"/>
      <c r="N27" s="12" t="str">
        <f aca="true">IF(M27="","",IF(AND(H27&lt;&gt;"",H27&gt;=M27),"Yes - "&amp;TEXT(H27,"d mmm yyyy"),IF(TODAY()-M27&lt;30,"Not yet","No")))</f>
        <v/>
      </c>
      <c r="O27" s="8"/>
      <c r="P27" s="12" t="str">
        <f aca="false">IF(A27="","",IF(COUNTIF($A$2:$A$2001,A27)&gt;1,"Same email twice - keep one",""))</f>
        <v/>
      </c>
    </row>
    <row r="28" customFormat="false" ht="15" hidden="false" customHeight="false" outlineLevel="0" collapsed="false">
      <c r="A28" s="8"/>
      <c r="B28" s="8"/>
      <c r="C28" s="8"/>
      <c r="D28" s="9" t="str">
        <f aca="false">IF(A28="","",COUNTIFS(Orders!$C$2:$C$5001,A28,Orders!$I$2:$I$5001,"&gt;0"))</f>
        <v/>
      </c>
      <c r="E28" s="10" t="str">
        <f aca="false">IF(A28="","",SUMIFS(Orders!$F$2:$F$5001,Orders!$C$2:$C$5001,A28,Orders!$I$2:$I$5001,"&gt;0"))</f>
        <v/>
      </c>
      <c r="F28" s="10" t="str">
        <f aca="false">IF(OR(A28="",N(D28)=0),"",E28/D28)</f>
        <v/>
      </c>
      <c r="G28" s="11" t="str">
        <f aca="false">IF(OR(A28="",N(D28)=0),"",_xlfn.MINIFS(Orders!$I$2:$I$5001,Orders!$C$2:$C$5001,A28,Orders!$I$2:$I$5001,"&gt;0"))</f>
        <v/>
      </c>
      <c r="H28" s="11" t="str">
        <f aca="false">IF(OR(A28="",N(D28)=0),"",_xlfn.MAXIFS(Orders!$I$2:$I$5001,Orders!$C$2:$C$5001,A28,Orders!$I$2:$I$5001,"&gt;0"))</f>
        <v/>
      </c>
      <c r="I28" s="9" t="str">
        <f aca="true">IF(H28="","",TODAY()-H28)</f>
        <v/>
      </c>
      <c r="J28" s="9" t="str">
        <f aca="false">IF(OR(H28="",N(D28)&lt;2),"",(H28-G28)/(D28-1))</f>
        <v/>
      </c>
      <c r="K28" s="12" t="str">
        <f aca="false">IF(A28="","",IF(N(D28)=0,"No orders yet",IF(I28&gt;=Settings!$B$4,IF(OR(N(E28)&gt;=Settings!$B$5,N(D28)&gt;=Settings!$B$6),"Lapsed VIP","Lapsed"),IF(I28&gt;=Settings!$B$3,IF(OR(N(E28)&gt;=Settings!$B$5,N(D28)&gt;=Settings!$B$6),"At-risk VIP",IF(D28=1,"One-time buyer","At risk")),IF(OR(N(E28)&gt;=Settings!$B$5,N(D28)&gt;=Settings!$B$6),"VIP",IF(D28=1,"New","Active"))))))</f>
        <v/>
      </c>
      <c r="L28" s="12" t="str">
        <f aca="false">IF(OR(J28="",J28=0),"",IF(I28&gt;=J28*Settings!$B$7,"Yes",""))</f>
        <v/>
      </c>
      <c r="M28" s="13"/>
      <c r="N28" s="12" t="str">
        <f aca="true">IF(M28="","",IF(AND(H28&lt;&gt;"",H28&gt;=M28),"Yes - "&amp;TEXT(H28,"d mmm yyyy"),IF(TODAY()-M28&lt;30,"Not yet","No")))</f>
        <v/>
      </c>
      <c r="O28" s="8"/>
      <c r="P28" s="12" t="str">
        <f aca="false">IF(A28="","",IF(COUNTIF($A$2:$A$2001,A28)&gt;1,"Same email twice - keep one",""))</f>
        <v/>
      </c>
    </row>
    <row r="29" customFormat="false" ht="15" hidden="false" customHeight="false" outlineLevel="0" collapsed="false">
      <c r="A29" s="8"/>
      <c r="B29" s="8"/>
      <c r="C29" s="8"/>
      <c r="D29" s="9" t="str">
        <f aca="false">IF(A29="","",COUNTIFS(Orders!$C$2:$C$5001,A29,Orders!$I$2:$I$5001,"&gt;0"))</f>
        <v/>
      </c>
      <c r="E29" s="10" t="str">
        <f aca="false">IF(A29="","",SUMIFS(Orders!$F$2:$F$5001,Orders!$C$2:$C$5001,A29,Orders!$I$2:$I$5001,"&gt;0"))</f>
        <v/>
      </c>
      <c r="F29" s="10" t="str">
        <f aca="false">IF(OR(A29="",N(D29)=0),"",E29/D29)</f>
        <v/>
      </c>
      <c r="G29" s="11" t="str">
        <f aca="false">IF(OR(A29="",N(D29)=0),"",_xlfn.MINIFS(Orders!$I$2:$I$5001,Orders!$C$2:$C$5001,A29,Orders!$I$2:$I$5001,"&gt;0"))</f>
        <v/>
      </c>
      <c r="H29" s="11" t="str">
        <f aca="false">IF(OR(A29="",N(D29)=0),"",_xlfn.MAXIFS(Orders!$I$2:$I$5001,Orders!$C$2:$C$5001,A29,Orders!$I$2:$I$5001,"&gt;0"))</f>
        <v/>
      </c>
      <c r="I29" s="9" t="str">
        <f aca="true">IF(H29="","",TODAY()-H29)</f>
        <v/>
      </c>
      <c r="J29" s="9" t="str">
        <f aca="false">IF(OR(H29="",N(D29)&lt;2),"",(H29-G29)/(D29-1))</f>
        <v/>
      </c>
      <c r="K29" s="12" t="str">
        <f aca="false">IF(A29="","",IF(N(D29)=0,"No orders yet",IF(I29&gt;=Settings!$B$4,IF(OR(N(E29)&gt;=Settings!$B$5,N(D29)&gt;=Settings!$B$6),"Lapsed VIP","Lapsed"),IF(I29&gt;=Settings!$B$3,IF(OR(N(E29)&gt;=Settings!$B$5,N(D29)&gt;=Settings!$B$6),"At-risk VIP",IF(D29=1,"One-time buyer","At risk")),IF(OR(N(E29)&gt;=Settings!$B$5,N(D29)&gt;=Settings!$B$6),"VIP",IF(D29=1,"New","Active"))))))</f>
        <v/>
      </c>
      <c r="L29" s="12" t="str">
        <f aca="false">IF(OR(J29="",J29=0),"",IF(I29&gt;=J29*Settings!$B$7,"Yes",""))</f>
        <v/>
      </c>
      <c r="M29" s="13"/>
      <c r="N29" s="12" t="str">
        <f aca="true">IF(M29="","",IF(AND(H29&lt;&gt;"",H29&gt;=M29),"Yes - "&amp;TEXT(H29,"d mmm yyyy"),IF(TODAY()-M29&lt;30,"Not yet","No")))</f>
        <v/>
      </c>
      <c r="O29" s="8"/>
      <c r="P29" s="12" t="str">
        <f aca="false">IF(A29="","",IF(COUNTIF($A$2:$A$2001,A29)&gt;1,"Same email twice - keep one",""))</f>
        <v/>
      </c>
    </row>
    <row r="30" customFormat="false" ht="15" hidden="false" customHeight="false" outlineLevel="0" collapsed="false">
      <c r="A30" s="8"/>
      <c r="B30" s="8"/>
      <c r="C30" s="8"/>
      <c r="D30" s="9" t="str">
        <f aca="false">IF(A30="","",COUNTIFS(Orders!$C$2:$C$5001,A30,Orders!$I$2:$I$5001,"&gt;0"))</f>
        <v/>
      </c>
      <c r="E30" s="10" t="str">
        <f aca="false">IF(A30="","",SUMIFS(Orders!$F$2:$F$5001,Orders!$C$2:$C$5001,A30,Orders!$I$2:$I$5001,"&gt;0"))</f>
        <v/>
      </c>
      <c r="F30" s="10" t="str">
        <f aca="false">IF(OR(A30="",N(D30)=0),"",E30/D30)</f>
        <v/>
      </c>
      <c r="G30" s="11" t="str">
        <f aca="false">IF(OR(A30="",N(D30)=0),"",_xlfn.MINIFS(Orders!$I$2:$I$5001,Orders!$C$2:$C$5001,A30,Orders!$I$2:$I$5001,"&gt;0"))</f>
        <v/>
      </c>
      <c r="H30" s="11" t="str">
        <f aca="false">IF(OR(A30="",N(D30)=0),"",_xlfn.MAXIFS(Orders!$I$2:$I$5001,Orders!$C$2:$C$5001,A30,Orders!$I$2:$I$5001,"&gt;0"))</f>
        <v/>
      </c>
      <c r="I30" s="9" t="str">
        <f aca="true">IF(H30="","",TODAY()-H30)</f>
        <v/>
      </c>
      <c r="J30" s="9" t="str">
        <f aca="false">IF(OR(H30="",N(D30)&lt;2),"",(H30-G30)/(D30-1))</f>
        <v/>
      </c>
      <c r="K30" s="12" t="str">
        <f aca="false">IF(A30="","",IF(N(D30)=0,"No orders yet",IF(I30&gt;=Settings!$B$4,IF(OR(N(E30)&gt;=Settings!$B$5,N(D30)&gt;=Settings!$B$6),"Lapsed VIP","Lapsed"),IF(I30&gt;=Settings!$B$3,IF(OR(N(E30)&gt;=Settings!$B$5,N(D30)&gt;=Settings!$B$6),"At-risk VIP",IF(D30=1,"One-time buyer","At risk")),IF(OR(N(E30)&gt;=Settings!$B$5,N(D30)&gt;=Settings!$B$6),"VIP",IF(D30=1,"New","Active"))))))</f>
        <v/>
      </c>
      <c r="L30" s="12" t="str">
        <f aca="false">IF(OR(J30="",J30=0),"",IF(I30&gt;=J30*Settings!$B$7,"Yes",""))</f>
        <v/>
      </c>
      <c r="M30" s="13"/>
      <c r="N30" s="12" t="str">
        <f aca="true">IF(M30="","",IF(AND(H30&lt;&gt;"",H30&gt;=M30),"Yes - "&amp;TEXT(H30,"d mmm yyyy"),IF(TODAY()-M30&lt;30,"Not yet","No")))</f>
        <v/>
      </c>
      <c r="O30" s="8"/>
      <c r="P30" s="12" t="str">
        <f aca="false">IF(A30="","",IF(COUNTIF($A$2:$A$2001,A30)&gt;1,"Same email twice - keep one",""))</f>
        <v/>
      </c>
    </row>
    <row r="31" customFormat="false" ht="15" hidden="false" customHeight="false" outlineLevel="0" collapsed="false">
      <c r="A31" s="8"/>
      <c r="B31" s="8"/>
      <c r="C31" s="8"/>
      <c r="D31" s="9" t="str">
        <f aca="false">IF(A31="","",COUNTIFS(Orders!$C$2:$C$5001,A31,Orders!$I$2:$I$5001,"&gt;0"))</f>
        <v/>
      </c>
      <c r="E31" s="10" t="str">
        <f aca="false">IF(A31="","",SUMIFS(Orders!$F$2:$F$5001,Orders!$C$2:$C$5001,A31,Orders!$I$2:$I$5001,"&gt;0"))</f>
        <v/>
      </c>
      <c r="F31" s="10" t="str">
        <f aca="false">IF(OR(A31="",N(D31)=0),"",E31/D31)</f>
        <v/>
      </c>
      <c r="G31" s="11" t="str">
        <f aca="false">IF(OR(A31="",N(D31)=0),"",_xlfn.MINIFS(Orders!$I$2:$I$5001,Orders!$C$2:$C$5001,A31,Orders!$I$2:$I$5001,"&gt;0"))</f>
        <v/>
      </c>
      <c r="H31" s="11" t="str">
        <f aca="false">IF(OR(A31="",N(D31)=0),"",_xlfn.MAXIFS(Orders!$I$2:$I$5001,Orders!$C$2:$C$5001,A31,Orders!$I$2:$I$5001,"&gt;0"))</f>
        <v/>
      </c>
      <c r="I31" s="9" t="str">
        <f aca="true">IF(H31="","",TODAY()-H31)</f>
        <v/>
      </c>
      <c r="J31" s="9" t="str">
        <f aca="false">IF(OR(H31="",N(D31)&lt;2),"",(H31-G31)/(D31-1))</f>
        <v/>
      </c>
      <c r="K31" s="12" t="str">
        <f aca="false">IF(A31="","",IF(N(D31)=0,"No orders yet",IF(I31&gt;=Settings!$B$4,IF(OR(N(E31)&gt;=Settings!$B$5,N(D31)&gt;=Settings!$B$6),"Lapsed VIP","Lapsed"),IF(I31&gt;=Settings!$B$3,IF(OR(N(E31)&gt;=Settings!$B$5,N(D31)&gt;=Settings!$B$6),"At-risk VIP",IF(D31=1,"One-time buyer","At risk")),IF(OR(N(E31)&gt;=Settings!$B$5,N(D31)&gt;=Settings!$B$6),"VIP",IF(D31=1,"New","Active"))))))</f>
        <v/>
      </c>
      <c r="L31" s="12" t="str">
        <f aca="false">IF(OR(J31="",J31=0),"",IF(I31&gt;=J31*Settings!$B$7,"Yes",""))</f>
        <v/>
      </c>
      <c r="M31" s="13"/>
      <c r="N31" s="12" t="str">
        <f aca="true">IF(M31="","",IF(AND(H31&lt;&gt;"",H31&gt;=M31),"Yes - "&amp;TEXT(H31,"d mmm yyyy"),IF(TODAY()-M31&lt;30,"Not yet","No")))</f>
        <v/>
      </c>
      <c r="O31" s="8"/>
      <c r="P31" s="12" t="str">
        <f aca="false">IF(A31="","",IF(COUNTIF($A$2:$A$2001,A31)&gt;1,"Same email twice - keep one",""))</f>
        <v/>
      </c>
    </row>
    <row r="32" customFormat="false" ht="15" hidden="false" customHeight="false" outlineLevel="0" collapsed="false">
      <c r="A32" s="8"/>
      <c r="B32" s="8"/>
      <c r="C32" s="8"/>
      <c r="D32" s="9" t="str">
        <f aca="false">IF(A32="","",COUNTIFS(Orders!$C$2:$C$5001,A32,Orders!$I$2:$I$5001,"&gt;0"))</f>
        <v/>
      </c>
      <c r="E32" s="10" t="str">
        <f aca="false">IF(A32="","",SUMIFS(Orders!$F$2:$F$5001,Orders!$C$2:$C$5001,A32,Orders!$I$2:$I$5001,"&gt;0"))</f>
        <v/>
      </c>
      <c r="F32" s="10" t="str">
        <f aca="false">IF(OR(A32="",N(D32)=0),"",E32/D32)</f>
        <v/>
      </c>
      <c r="G32" s="11" t="str">
        <f aca="false">IF(OR(A32="",N(D32)=0),"",_xlfn.MINIFS(Orders!$I$2:$I$5001,Orders!$C$2:$C$5001,A32,Orders!$I$2:$I$5001,"&gt;0"))</f>
        <v/>
      </c>
      <c r="H32" s="11" t="str">
        <f aca="false">IF(OR(A32="",N(D32)=0),"",_xlfn.MAXIFS(Orders!$I$2:$I$5001,Orders!$C$2:$C$5001,A32,Orders!$I$2:$I$5001,"&gt;0"))</f>
        <v/>
      </c>
      <c r="I32" s="9" t="str">
        <f aca="true">IF(H32="","",TODAY()-H32)</f>
        <v/>
      </c>
      <c r="J32" s="9" t="str">
        <f aca="false">IF(OR(H32="",N(D32)&lt;2),"",(H32-G32)/(D32-1))</f>
        <v/>
      </c>
      <c r="K32" s="12" t="str">
        <f aca="false">IF(A32="","",IF(N(D32)=0,"No orders yet",IF(I32&gt;=Settings!$B$4,IF(OR(N(E32)&gt;=Settings!$B$5,N(D32)&gt;=Settings!$B$6),"Lapsed VIP","Lapsed"),IF(I32&gt;=Settings!$B$3,IF(OR(N(E32)&gt;=Settings!$B$5,N(D32)&gt;=Settings!$B$6),"At-risk VIP",IF(D32=1,"One-time buyer","At risk")),IF(OR(N(E32)&gt;=Settings!$B$5,N(D32)&gt;=Settings!$B$6),"VIP",IF(D32=1,"New","Active"))))))</f>
        <v/>
      </c>
      <c r="L32" s="12" t="str">
        <f aca="false">IF(OR(J32="",J32=0),"",IF(I32&gt;=J32*Settings!$B$7,"Yes",""))</f>
        <v/>
      </c>
      <c r="M32" s="13"/>
      <c r="N32" s="12" t="str">
        <f aca="true">IF(M32="","",IF(AND(H32&lt;&gt;"",H32&gt;=M32),"Yes - "&amp;TEXT(H32,"d mmm yyyy"),IF(TODAY()-M32&lt;30,"Not yet","No")))</f>
        <v/>
      </c>
      <c r="O32" s="8"/>
      <c r="P32" s="12" t="str">
        <f aca="false">IF(A32="","",IF(COUNTIF($A$2:$A$2001,A32)&gt;1,"Same email twice - keep one",""))</f>
        <v/>
      </c>
    </row>
    <row r="33" customFormat="false" ht="15" hidden="false" customHeight="false" outlineLevel="0" collapsed="false">
      <c r="A33" s="8"/>
      <c r="B33" s="8"/>
      <c r="C33" s="8"/>
      <c r="D33" s="9" t="str">
        <f aca="false">IF(A33="","",COUNTIFS(Orders!$C$2:$C$5001,A33,Orders!$I$2:$I$5001,"&gt;0"))</f>
        <v/>
      </c>
      <c r="E33" s="10" t="str">
        <f aca="false">IF(A33="","",SUMIFS(Orders!$F$2:$F$5001,Orders!$C$2:$C$5001,A33,Orders!$I$2:$I$5001,"&gt;0"))</f>
        <v/>
      </c>
      <c r="F33" s="10" t="str">
        <f aca="false">IF(OR(A33="",N(D33)=0),"",E33/D33)</f>
        <v/>
      </c>
      <c r="G33" s="11" t="str">
        <f aca="false">IF(OR(A33="",N(D33)=0),"",_xlfn.MINIFS(Orders!$I$2:$I$5001,Orders!$C$2:$C$5001,A33,Orders!$I$2:$I$5001,"&gt;0"))</f>
        <v/>
      </c>
      <c r="H33" s="11" t="str">
        <f aca="false">IF(OR(A33="",N(D33)=0),"",_xlfn.MAXIFS(Orders!$I$2:$I$5001,Orders!$C$2:$C$5001,A33,Orders!$I$2:$I$5001,"&gt;0"))</f>
        <v/>
      </c>
      <c r="I33" s="9" t="str">
        <f aca="true">IF(H33="","",TODAY()-H33)</f>
        <v/>
      </c>
      <c r="J33" s="9" t="str">
        <f aca="false">IF(OR(H33="",N(D33)&lt;2),"",(H33-G33)/(D33-1))</f>
        <v/>
      </c>
      <c r="K33" s="12" t="str">
        <f aca="false">IF(A33="","",IF(N(D33)=0,"No orders yet",IF(I33&gt;=Settings!$B$4,IF(OR(N(E33)&gt;=Settings!$B$5,N(D33)&gt;=Settings!$B$6),"Lapsed VIP","Lapsed"),IF(I33&gt;=Settings!$B$3,IF(OR(N(E33)&gt;=Settings!$B$5,N(D33)&gt;=Settings!$B$6),"At-risk VIP",IF(D33=1,"One-time buyer","At risk")),IF(OR(N(E33)&gt;=Settings!$B$5,N(D33)&gt;=Settings!$B$6),"VIP",IF(D33=1,"New","Active"))))))</f>
        <v/>
      </c>
      <c r="L33" s="12" t="str">
        <f aca="false">IF(OR(J33="",J33=0),"",IF(I33&gt;=J33*Settings!$B$7,"Yes",""))</f>
        <v/>
      </c>
      <c r="M33" s="13"/>
      <c r="N33" s="12" t="str">
        <f aca="true">IF(M33="","",IF(AND(H33&lt;&gt;"",H33&gt;=M33),"Yes - "&amp;TEXT(H33,"d mmm yyyy"),IF(TODAY()-M33&lt;30,"Not yet","No")))</f>
        <v/>
      </c>
      <c r="O33" s="8"/>
      <c r="P33" s="12" t="str">
        <f aca="false">IF(A33="","",IF(COUNTIF($A$2:$A$2001,A33)&gt;1,"Same email twice - keep one",""))</f>
        <v/>
      </c>
    </row>
    <row r="34" customFormat="false" ht="15" hidden="false" customHeight="false" outlineLevel="0" collapsed="false">
      <c r="A34" s="8"/>
      <c r="B34" s="8"/>
      <c r="C34" s="8"/>
      <c r="D34" s="9" t="str">
        <f aca="false">IF(A34="","",COUNTIFS(Orders!$C$2:$C$5001,A34,Orders!$I$2:$I$5001,"&gt;0"))</f>
        <v/>
      </c>
      <c r="E34" s="10" t="str">
        <f aca="false">IF(A34="","",SUMIFS(Orders!$F$2:$F$5001,Orders!$C$2:$C$5001,A34,Orders!$I$2:$I$5001,"&gt;0"))</f>
        <v/>
      </c>
      <c r="F34" s="10" t="str">
        <f aca="false">IF(OR(A34="",N(D34)=0),"",E34/D34)</f>
        <v/>
      </c>
      <c r="G34" s="11" t="str">
        <f aca="false">IF(OR(A34="",N(D34)=0),"",_xlfn.MINIFS(Orders!$I$2:$I$5001,Orders!$C$2:$C$5001,A34,Orders!$I$2:$I$5001,"&gt;0"))</f>
        <v/>
      </c>
      <c r="H34" s="11" t="str">
        <f aca="false">IF(OR(A34="",N(D34)=0),"",_xlfn.MAXIFS(Orders!$I$2:$I$5001,Orders!$C$2:$C$5001,A34,Orders!$I$2:$I$5001,"&gt;0"))</f>
        <v/>
      </c>
      <c r="I34" s="9" t="str">
        <f aca="true">IF(H34="","",TODAY()-H34)</f>
        <v/>
      </c>
      <c r="J34" s="9" t="str">
        <f aca="false">IF(OR(H34="",N(D34)&lt;2),"",(H34-G34)/(D34-1))</f>
        <v/>
      </c>
      <c r="K34" s="12" t="str">
        <f aca="false">IF(A34="","",IF(N(D34)=0,"No orders yet",IF(I34&gt;=Settings!$B$4,IF(OR(N(E34)&gt;=Settings!$B$5,N(D34)&gt;=Settings!$B$6),"Lapsed VIP","Lapsed"),IF(I34&gt;=Settings!$B$3,IF(OR(N(E34)&gt;=Settings!$B$5,N(D34)&gt;=Settings!$B$6),"At-risk VIP",IF(D34=1,"One-time buyer","At risk")),IF(OR(N(E34)&gt;=Settings!$B$5,N(D34)&gt;=Settings!$B$6),"VIP",IF(D34=1,"New","Active"))))))</f>
        <v/>
      </c>
      <c r="L34" s="12" t="str">
        <f aca="false">IF(OR(J34="",J34=0),"",IF(I34&gt;=J34*Settings!$B$7,"Yes",""))</f>
        <v/>
      </c>
      <c r="M34" s="13"/>
      <c r="N34" s="12" t="str">
        <f aca="true">IF(M34="","",IF(AND(H34&lt;&gt;"",H34&gt;=M34),"Yes - "&amp;TEXT(H34,"d mmm yyyy"),IF(TODAY()-M34&lt;30,"Not yet","No")))</f>
        <v/>
      </c>
      <c r="O34" s="8"/>
      <c r="P34" s="12" t="str">
        <f aca="false">IF(A34="","",IF(COUNTIF($A$2:$A$2001,A34)&gt;1,"Same email twice - keep one",""))</f>
        <v/>
      </c>
    </row>
    <row r="35" customFormat="false" ht="15" hidden="false" customHeight="false" outlineLevel="0" collapsed="false">
      <c r="A35" s="8"/>
      <c r="B35" s="8"/>
      <c r="C35" s="8"/>
      <c r="D35" s="9" t="str">
        <f aca="false">IF(A35="","",COUNTIFS(Orders!$C$2:$C$5001,A35,Orders!$I$2:$I$5001,"&gt;0"))</f>
        <v/>
      </c>
      <c r="E35" s="10" t="str">
        <f aca="false">IF(A35="","",SUMIFS(Orders!$F$2:$F$5001,Orders!$C$2:$C$5001,A35,Orders!$I$2:$I$5001,"&gt;0"))</f>
        <v/>
      </c>
      <c r="F35" s="10" t="str">
        <f aca="false">IF(OR(A35="",N(D35)=0),"",E35/D35)</f>
        <v/>
      </c>
      <c r="G35" s="11" t="str">
        <f aca="false">IF(OR(A35="",N(D35)=0),"",_xlfn.MINIFS(Orders!$I$2:$I$5001,Orders!$C$2:$C$5001,A35,Orders!$I$2:$I$5001,"&gt;0"))</f>
        <v/>
      </c>
      <c r="H35" s="11" t="str">
        <f aca="false">IF(OR(A35="",N(D35)=0),"",_xlfn.MAXIFS(Orders!$I$2:$I$5001,Orders!$C$2:$C$5001,A35,Orders!$I$2:$I$5001,"&gt;0"))</f>
        <v/>
      </c>
      <c r="I35" s="9" t="str">
        <f aca="true">IF(H35="","",TODAY()-H35)</f>
        <v/>
      </c>
      <c r="J35" s="9" t="str">
        <f aca="false">IF(OR(H35="",N(D35)&lt;2),"",(H35-G35)/(D35-1))</f>
        <v/>
      </c>
      <c r="K35" s="12" t="str">
        <f aca="false">IF(A35="","",IF(N(D35)=0,"No orders yet",IF(I35&gt;=Settings!$B$4,IF(OR(N(E35)&gt;=Settings!$B$5,N(D35)&gt;=Settings!$B$6),"Lapsed VIP","Lapsed"),IF(I35&gt;=Settings!$B$3,IF(OR(N(E35)&gt;=Settings!$B$5,N(D35)&gt;=Settings!$B$6),"At-risk VIP",IF(D35=1,"One-time buyer","At risk")),IF(OR(N(E35)&gt;=Settings!$B$5,N(D35)&gt;=Settings!$B$6),"VIP",IF(D35=1,"New","Active"))))))</f>
        <v/>
      </c>
      <c r="L35" s="12" t="str">
        <f aca="false">IF(OR(J35="",J35=0),"",IF(I35&gt;=J35*Settings!$B$7,"Yes",""))</f>
        <v/>
      </c>
      <c r="M35" s="13"/>
      <c r="N35" s="12" t="str">
        <f aca="true">IF(M35="","",IF(AND(H35&lt;&gt;"",H35&gt;=M35),"Yes - "&amp;TEXT(H35,"d mmm yyyy"),IF(TODAY()-M35&lt;30,"Not yet","No")))</f>
        <v/>
      </c>
      <c r="O35" s="8"/>
      <c r="P35" s="12" t="str">
        <f aca="false">IF(A35="","",IF(COUNTIF($A$2:$A$2001,A35)&gt;1,"Same email twice - keep one",""))</f>
        <v/>
      </c>
    </row>
    <row r="36" customFormat="false" ht="15" hidden="false" customHeight="false" outlineLevel="0" collapsed="false">
      <c r="A36" s="8"/>
      <c r="B36" s="8"/>
      <c r="C36" s="8"/>
      <c r="D36" s="9" t="str">
        <f aca="false">IF(A36="","",COUNTIFS(Orders!$C$2:$C$5001,A36,Orders!$I$2:$I$5001,"&gt;0"))</f>
        <v/>
      </c>
      <c r="E36" s="10" t="str">
        <f aca="false">IF(A36="","",SUMIFS(Orders!$F$2:$F$5001,Orders!$C$2:$C$5001,A36,Orders!$I$2:$I$5001,"&gt;0"))</f>
        <v/>
      </c>
      <c r="F36" s="10" t="str">
        <f aca="false">IF(OR(A36="",N(D36)=0),"",E36/D36)</f>
        <v/>
      </c>
      <c r="G36" s="11" t="str">
        <f aca="false">IF(OR(A36="",N(D36)=0),"",_xlfn.MINIFS(Orders!$I$2:$I$5001,Orders!$C$2:$C$5001,A36,Orders!$I$2:$I$5001,"&gt;0"))</f>
        <v/>
      </c>
      <c r="H36" s="11" t="str">
        <f aca="false">IF(OR(A36="",N(D36)=0),"",_xlfn.MAXIFS(Orders!$I$2:$I$5001,Orders!$C$2:$C$5001,A36,Orders!$I$2:$I$5001,"&gt;0"))</f>
        <v/>
      </c>
      <c r="I36" s="9" t="str">
        <f aca="true">IF(H36="","",TODAY()-H36)</f>
        <v/>
      </c>
      <c r="J36" s="9" t="str">
        <f aca="false">IF(OR(H36="",N(D36)&lt;2),"",(H36-G36)/(D36-1))</f>
        <v/>
      </c>
      <c r="K36" s="12" t="str">
        <f aca="false">IF(A36="","",IF(N(D36)=0,"No orders yet",IF(I36&gt;=Settings!$B$4,IF(OR(N(E36)&gt;=Settings!$B$5,N(D36)&gt;=Settings!$B$6),"Lapsed VIP","Lapsed"),IF(I36&gt;=Settings!$B$3,IF(OR(N(E36)&gt;=Settings!$B$5,N(D36)&gt;=Settings!$B$6),"At-risk VIP",IF(D36=1,"One-time buyer","At risk")),IF(OR(N(E36)&gt;=Settings!$B$5,N(D36)&gt;=Settings!$B$6),"VIP",IF(D36=1,"New","Active"))))))</f>
        <v/>
      </c>
      <c r="L36" s="12" t="str">
        <f aca="false">IF(OR(J36="",J36=0),"",IF(I36&gt;=J36*Settings!$B$7,"Yes",""))</f>
        <v/>
      </c>
      <c r="M36" s="13"/>
      <c r="N36" s="12" t="str">
        <f aca="true">IF(M36="","",IF(AND(H36&lt;&gt;"",H36&gt;=M36),"Yes - "&amp;TEXT(H36,"d mmm yyyy"),IF(TODAY()-M36&lt;30,"Not yet","No")))</f>
        <v/>
      </c>
      <c r="O36" s="8"/>
      <c r="P36" s="12" t="str">
        <f aca="false">IF(A36="","",IF(COUNTIF($A$2:$A$2001,A36)&gt;1,"Same email twice - keep one",""))</f>
        <v/>
      </c>
    </row>
    <row r="37" customFormat="false" ht="15" hidden="false" customHeight="false" outlineLevel="0" collapsed="false">
      <c r="A37" s="8"/>
      <c r="B37" s="8"/>
      <c r="C37" s="8"/>
      <c r="D37" s="9" t="str">
        <f aca="false">IF(A37="","",COUNTIFS(Orders!$C$2:$C$5001,A37,Orders!$I$2:$I$5001,"&gt;0"))</f>
        <v/>
      </c>
      <c r="E37" s="10" t="str">
        <f aca="false">IF(A37="","",SUMIFS(Orders!$F$2:$F$5001,Orders!$C$2:$C$5001,A37,Orders!$I$2:$I$5001,"&gt;0"))</f>
        <v/>
      </c>
      <c r="F37" s="10" t="str">
        <f aca="false">IF(OR(A37="",N(D37)=0),"",E37/D37)</f>
        <v/>
      </c>
      <c r="G37" s="11" t="str">
        <f aca="false">IF(OR(A37="",N(D37)=0),"",_xlfn.MINIFS(Orders!$I$2:$I$5001,Orders!$C$2:$C$5001,A37,Orders!$I$2:$I$5001,"&gt;0"))</f>
        <v/>
      </c>
      <c r="H37" s="11" t="str">
        <f aca="false">IF(OR(A37="",N(D37)=0),"",_xlfn.MAXIFS(Orders!$I$2:$I$5001,Orders!$C$2:$C$5001,A37,Orders!$I$2:$I$5001,"&gt;0"))</f>
        <v/>
      </c>
      <c r="I37" s="9" t="str">
        <f aca="true">IF(H37="","",TODAY()-H37)</f>
        <v/>
      </c>
      <c r="J37" s="9" t="str">
        <f aca="false">IF(OR(H37="",N(D37)&lt;2),"",(H37-G37)/(D37-1))</f>
        <v/>
      </c>
      <c r="K37" s="12" t="str">
        <f aca="false">IF(A37="","",IF(N(D37)=0,"No orders yet",IF(I37&gt;=Settings!$B$4,IF(OR(N(E37)&gt;=Settings!$B$5,N(D37)&gt;=Settings!$B$6),"Lapsed VIP","Lapsed"),IF(I37&gt;=Settings!$B$3,IF(OR(N(E37)&gt;=Settings!$B$5,N(D37)&gt;=Settings!$B$6),"At-risk VIP",IF(D37=1,"One-time buyer","At risk")),IF(OR(N(E37)&gt;=Settings!$B$5,N(D37)&gt;=Settings!$B$6),"VIP",IF(D37=1,"New","Active"))))))</f>
        <v/>
      </c>
      <c r="L37" s="12" t="str">
        <f aca="false">IF(OR(J37="",J37=0),"",IF(I37&gt;=J37*Settings!$B$7,"Yes",""))</f>
        <v/>
      </c>
      <c r="M37" s="13"/>
      <c r="N37" s="12" t="str">
        <f aca="true">IF(M37="","",IF(AND(H37&lt;&gt;"",H37&gt;=M37),"Yes - "&amp;TEXT(H37,"d mmm yyyy"),IF(TODAY()-M37&lt;30,"Not yet","No")))</f>
        <v/>
      </c>
      <c r="O37" s="8"/>
      <c r="P37" s="12" t="str">
        <f aca="false">IF(A37="","",IF(COUNTIF($A$2:$A$2001,A37)&gt;1,"Same email twice - keep one",""))</f>
        <v/>
      </c>
    </row>
    <row r="38" customFormat="false" ht="15" hidden="false" customHeight="false" outlineLevel="0" collapsed="false">
      <c r="A38" s="8"/>
      <c r="B38" s="8"/>
      <c r="C38" s="8"/>
      <c r="D38" s="9" t="str">
        <f aca="false">IF(A38="","",COUNTIFS(Orders!$C$2:$C$5001,A38,Orders!$I$2:$I$5001,"&gt;0"))</f>
        <v/>
      </c>
      <c r="E38" s="10" t="str">
        <f aca="false">IF(A38="","",SUMIFS(Orders!$F$2:$F$5001,Orders!$C$2:$C$5001,A38,Orders!$I$2:$I$5001,"&gt;0"))</f>
        <v/>
      </c>
      <c r="F38" s="10" t="str">
        <f aca="false">IF(OR(A38="",N(D38)=0),"",E38/D38)</f>
        <v/>
      </c>
      <c r="G38" s="11" t="str">
        <f aca="false">IF(OR(A38="",N(D38)=0),"",_xlfn.MINIFS(Orders!$I$2:$I$5001,Orders!$C$2:$C$5001,A38,Orders!$I$2:$I$5001,"&gt;0"))</f>
        <v/>
      </c>
      <c r="H38" s="11" t="str">
        <f aca="false">IF(OR(A38="",N(D38)=0),"",_xlfn.MAXIFS(Orders!$I$2:$I$5001,Orders!$C$2:$C$5001,A38,Orders!$I$2:$I$5001,"&gt;0"))</f>
        <v/>
      </c>
      <c r="I38" s="9" t="str">
        <f aca="true">IF(H38="","",TODAY()-H38)</f>
        <v/>
      </c>
      <c r="J38" s="9" t="str">
        <f aca="false">IF(OR(H38="",N(D38)&lt;2),"",(H38-G38)/(D38-1))</f>
        <v/>
      </c>
      <c r="K38" s="12" t="str">
        <f aca="false">IF(A38="","",IF(N(D38)=0,"No orders yet",IF(I38&gt;=Settings!$B$4,IF(OR(N(E38)&gt;=Settings!$B$5,N(D38)&gt;=Settings!$B$6),"Lapsed VIP","Lapsed"),IF(I38&gt;=Settings!$B$3,IF(OR(N(E38)&gt;=Settings!$B$5,N(D38)&gt;=Settings!$B$6),"At-risk VIP",IF(D38=1,"One-time buyer","At risk")),IF(OR(N(E38)&gt;=Settings!$B$5,N(D38)&gt;=Settings!$B$6),"VIP",IF(D38=1,"New","Active"))))))</f>
        <v/>
      </c>
      <c r="L38" s="12" t="str">
        <f aca="false">IF(OR(J38="",J38=0),"",IF(I38&gt;=J38*Settings!$B$7,"Yes",""))</f>
        <v/>
      </c>
      <c r="M38" s="13"/>
      <c r="N38" s="12" t="str">
        <f aca="true">IF(M38="","",IF(AND(H38&lt;&gt;"",H38&gt;=M38),"Yes - "&amp;TEXT(H38,"d mmm yyyy"),IF(TODAY()-M38&lt;30,"Not yet","No")))</f>
        <v/>
      </c>
      <c r="O38" s="8"/>
      <c r="P38" s="12" t="str">
        <f aca="false">IF(A38="","",IF(COUNTIF($A$2:$A$2001,A38)&gt;1,"Same email twice - keep one",""))</f>
        <v/>
      </c>
    </row>
    <row r="39" customFormat="false" ht="15" hidden="false" customHeight="false" outlineLevel="0" collapsed="false">
      <c r="A39" s="8"/>
      <c r="B39" s="8"/>
      <c r="C39" s="8"/>
      <c r="D39" s="9" t="str">
        <f aca="false">IF(A39="","",COUNTIFS(Orders!$C$2:$C$5001,A39,Orders!$I$2:$I$5001,"&gt;0"))</f>
        <v/>
      </c>
      <c r="E39" s="10" t="str">
        <f aca="false">IF(A39="","",SUMIFS(Orders!$F$2:$F$5001,Orders!$C$2:$C$5001,A39,Orders!$I$2:$I$5001,"&gt;0"))</f>
        <v/>
      </c>
      <c r="F39" s="10" t="str">
        <f aca="false">IF(OR(A39="",N(D39)=0),"",E39/D39)</f>
        <v/>
      </c>
      <c r="G39" s="11" t="str">
        <f aca="false">IF(OR(A39="",N(D39)=0),"",_xlfn.MINIFS(Orders!$I$2:$I$5001,Orders!$C$2:$C$5001,A39,Orders!$I$2:$I$5001,"&gt;0"))</f>
        <v/>
      </c>
      <c r="H39" s="11" t="str">
        <f aca="false">IF(OR(A39="",N(D39)=0),"",_xlfn.MAXIFS(Orders!$I$2:$I$5001,Orders!$C$2:$C$5001,A39,Orders!$I$2:$I$5001,"&gt;0"))</f>
        <v/>
      </c>
      <c r="I39" s="9" t="str">
        <f aca="true">IF(H39="","",TODAY()-H39)</f>
        <v/>
      </c>
      <c r="J39" s="9" t="str">
        <f aca="false">IF(OR(H39="",N(D39)&lt;2),"",(H39-G39)/(D39-1))</f>
        <v/>
      </c>
      <c r="K39" s="12" t="str">
        <f aca="false">IF(A39="","",IF(N(D39)=0,"No orders yet",IF(I39&gt;=Settings!$B$4,IF(OR(N(E39)&gt;=Settings!$B$5,N(D39)&gt;=Settings!$B$6),"Lapsed VIP","Lapsed"),IF(I39&gt;=Settings!$B$3,IF(OR(N(E39)&gt;=Settings!$B$5,N(D39)&gt;=Settings!$B$6),"At-risk VIP",IF(D39=1,"One-time buyer","At risk")),IF(OR(N(E39)&gt;=Settings!$B$5,N(D39)&gt;=Settings!$B$6),"VIP",IF(D39=1,"New","Active"))))))</f>
        <v/>
      </c>
      <c r="L39" s="12" t="str">
        <f aca="false">IF(OR(J39="",J39=0),"",IF(I39&gt;=J39*Settings!$B$7,"Yes",""))</f>
        <v/>
      </c>
      <c r="M39" s="13"/>
      <c r="N39" s="12" t="str">
        <f aca="true">IF(M39="","",IF(AND(H39&lt;&gt;"",H39&gt;=M39),"Yes - "&amp;TEXT(H39,"d mmm yyyy"),IF(TODAY()-M39&lt;30,"Not yet","No")))</f>
        <v/>
      </c>
      <c r="O39" s="8"/>
      <c r="P39" s="12" t="str">
        <f aca="false">IF(A39="","",IF(COUNTIF($A$2:$A$2001,A39)&gt;1,"Same email twice - keep one",""))</f>
        <v/>
      </c>
    </row>
    <row r="40" customFormat="false" ht="15" hidden="false" customHeight="false" outlineLevel="0" collapsed="false">
      <c r="A40" s="8"/>
      <c r="B40" s="8"/>
      <c r="C40" s="8"/>
      <c r="D40" s="9" t="str">
        <f aca="false">IF(A40="","",COUNTIFS(Orders!$C$2:$C$5001,A40,Orders!$I$2:$I$5001,"&gt;0"))</f>
        <v/>
      </c>
      <c r="E40" s="10" t="str">
        <f aca="false">IF(A40="","",SUMIFS(Orders!$F$2:$F$5001,Orders!$C$2:$C$5001,A40,Orders!$I$2:$I$5001,"&gt;0"))</f>
        <v/>
      </c>
      <c r="F40" s="10" t="str">
        <f aca="false">IF(OR(A40="",N(D40)=0),"",E40/D40)</f>
        <v/>
      </c>
      <c r="G40" s="11" t="str">
        <f aca="false">IF(OR(A40="",N(D40)=0),"",_xlfn.MINIFS(Orders!$I$2:$I$5001,Orders!$C$2:$C$5001,A40,Orders!$I$2:$I$5001,"&gt;0"))</f>
        <v/>
      </c>
      <c r="H40" s="11" t="str">
        <f aca="false">IF(OR(A40="",N(D40)=0),"",_xlfn.MAXIFS(Orders!$I$2:$I$5001,Orders!$C$2:$C$5001,A40,Orders!$I$2:$I$5001,"&gt;0"))</f>
        <v/>
      </c>
      <c r="I40" s="9" t="str">
        <f aca="true">IF(H40="","",TODAY()-H40)</f>
        <v/>
      </c>
      <c r="J40" s="9" t="str">
        <f aca="false">IF(OR(H40="",N(D40)&lt;2),"",(H40-G40)/(D40-1))</f>
        <v/>
      </c>
      <c r="K40" s="12" t="str">
        <f aca="false">IF(A40="","",IF(N(D40)=0,"No orders yet",IF(I40&gt;=Settings!$B$4,IF(OR(N(E40)&gt;=Settings!$B$5,N(D40)&gt;=Settings!$B$6),"Lapsed VIP","Lapsed"),IF(I40&gt;=Settings!$B$3,IF(OR(N(E40)&gt;=Settings!$B$5,N(D40)&gt;=Settings!$B$6),"At-risk VIP",IF(D40=1,"One-time buyer","At risk")),IF(OR(N(E40)&gt;=Settings!$B$5,N(D40)&gt;=Settings!$B$6),"VIP",IF(D40=1,"New","Active"))))))</f>
        <v/>
      </c>
      <c r="L40" s="12" t="str">
        <f aca="false">IF(OR(J40="",J40=0),"",IF(I40&gt;=J40*Settings!$B$7,"Yes",""))</f>
        <v/>
      </c>
      <c r="M40" s="13"/>
      <c r="N40" s="12" t="str">
        <f aca="true">IF(M40="","",IF(AND(H40&lt;&gt;"",H40&gt;=M40),"Yes - "&amp;TEXT(H40,"d mmm yyyy"),IF(TODAY()-M40&lt;30,"Not yet","No")))</f>
        <v/>
      </c>
      <c r="O40" s="8"/>
      <c r="P40" s="12" t="str">
        <f aca="false">IF(A40="","",IF(COUNTIF($A$2:$A$2001,A40)&gt;1,"Same email twice - keep one",""))</f>
        <v/>
      </c>
    </row>
    <row r="41" customFormat="false" ht="15" hidden="false" customHeight="false" outlineLevel="0" collapsed="false">
      <c r="A41" s="8"/>
      <c r="B41" s="8"/>
      <c r="C41" s="8"/>
      <c r="D41" s="9" t="str">
        <f aca="false">IF(A41="","",COUNTIFS(Orders!$C$2:$C$5001,A41,Orders!$I$2:$I$5001,"&gt;0"))</f>
        <v/>
      </c>
      <c r="E41" s="10" t="str">
        <f aca="false">IF(A41="","",SUMIFS(Orders!$F$2:$F$5001,Orders!$C$2:$C$5001,A41,Orders!$I$2:$I$5001,"&gt;0"))</f>
        <v/>
      </c>
      <c r="F41" s="10" t="str">
        <f aca="false">IF(OR(A41="",N(D41)=0),"",E41/D41)</f>
        <v/>
      </c>
      <c r="G41" s="11" t="str">
        <f aca="false">IF(OR(A41="",N(D41)=0),"",_xlfn.MINIFS(Orders!$I$2:$I$5001,Orders!$C$2:$C$5001,A41,Orders!$I$2:$I$5001,"&gt;0"))</f>
        <v/>
      </c>
      <c r="H41" s="11" t="str">
        <f aca="false">IF(OR(A41="",N(D41)=0),"",_xlfn.MAXIFS(Orders!$I$2:$I$5001,Orders!$C$2:$C$5001,A41,Orders!$I$2:$I$5001,"&gt;0"))</f>
        <v/>
      </c>
      <c r="I41" s="9" t="str">
        <f aca="true">IF(H41="","",TODAY()-H41)</f>
        <v/>
      </c>
      <c r="J41" s="9" t="str">
        <f aca="false">IF(OR(H41="",N(D41)&lt;2),"",(H41-G41)/(D41-1))</f>
        <v/>
      </c>
      <c r="K41" s="12" t="str">
        <f aca="false">IF(A41="","",IF(N(D41)=0,"No orders yet",IF(I41&gt;=Settings!$B$4,IF(OR(N(E41)&gt;=Settings!$B$5,N(D41)&gt;=Settings!$B$6),"Lapsed VIP","Lapsed"),IF(I41&gt;=Settings!$B$3,IF(OR(N(E41)&gt;=Settings!$B$5,N(D41)&gt;=Settings!$B$6),"At-risk VIP",IF(D41=1,"One-time buyer","At risk")),IF(OR(N(E41)&gt;=Settings!$B$5,N(D41)&gt;=Settings!$B$6),"VIP",IF(D41=1,"New","Active"))))))</f>
        <v/>
      </c>
      <c r="L41" s="12" t="str">
        <f aca="false">IF(OR(J41="",J41=0),"",IF(I41&gt;=J41*Settings!$B$7,"Yes",""))</f>
        <v/>
      </c>
      <c r="M41" s="13"/>
      <c r="N41" s="12" t="str">
        <f aca="true">IF(M41="","",IF(AND(H41&lt;&gt;"",H41&gt;=M41),"Yes - "&amp;TEXT(H41,"d mmm yyyy"),IF(TODAY()-M41&lt;30,"Not yet","No")))</f>
        <v/>
      </c>
      <c r="O41" s="8"/>
      <c r="P41" s="12" t="str">
        <f aca="false">IF(A41="","",IF(COUNTIF($A$2:$A$2001,A41)&gt;1,"Same email twice - keep one",""))</f>
        <v/>
      </c>
    </row>
    <row r="42" customFormat="false" ht="15" hidden="false" customHeight="false" outlineLevel="0" collapsed="false">
      <c r="A42" s="8"/>
      <c r="B42" s="8"/>
      <c r="C42" s="8"/>
      <c r="D42" s="9" t="str">
        <f aca="false">IF(A42="","",COUNTIFS(Orders!$C$2:$C$5001,A42,Orders!$I$2:$I$5001,"&gt;0"))</f>
        <v/>
      </c>
      <c r="E42" s="10" t="str">
        <f aca="false">IF(A42="","",SUMIFS(Orders!$F$2:$F$5001,Orders!$C$2:$C$5001,A42,Orders!$I$2:$I$5001,"&gt;0"))</f>
        <v/>
      </c>
      <c r="F42" s="10" t="str">
        <f aca="false">IF(OR(A42="",N(D42)=0),"",E42/D42)</f>
        <v/>
      </c>
      <c r="G42" s="11" t="str">
        <f aca="false">IF(OR(A42="",N(D42)=0),"",_xlfn.MINIFS(Orders!$I$2:$I$5001,Orders!$C$2:$C$5001,A42,Orders!$I$2:$I$5001,"&gt;0"))</f>
        <v/>
      </c>
      <c r="H42" s="11" t="str">
        <f aca="false">IF(OR(A42="",N(D42)=0),"",_xlfn.MAXIFS(Orders!$I$2:$I$5001,Orders!$C$2:$C$5001,A42,Orders!$I$2:$I$5001,"&gt;0"))</f>
        <v/>
      </c>
      <c r="I42" s="9" t="str">
        <f aca="true">IF(H42="","",TODAY()-H42)</f>
        <v/>
      </c>
      <c r="J42" s="9" t="str">
        <f aca="false">IF(OR(H42="",N(D42)&lt;2),"",(H42-G42)/(D42-1))</f>
        <v/>
      </c>
      <c r="K42" s="12" t="str">
        <f aca="false">IF(A42="","",IF(N(D42)=0,"No orders yet",IF(I42&gt;=Settings!$B$4,IF(OR(N(E42)&gt;=Settings!$B$5,N(D42)&gt;=Settings!$B$6),"Lapsed VIP","Lapsed"),IF(I42&gt;=Settings!$B$3,IF(OR(N(E42)&gt;=Settings!$B$5,N(D42)&gt;=Settings!$B$6),"At-risk VIP",IF(D42=1,"One-time buyer","At risk")),IF(OR(N(E42)&gt;=Settings!$B$5,N(D42)&gt;=Settings!$B$6),"VIP",IF(D42=1,"New","Active"))))))</f>
        <v/>
      </c>
      <c r="L42" s="12" t="str">
        <f aca="false">IF(OR(J42="",J42=0),"",IF(I42&gt;=J42*Settings!$B$7,"Yes",""))</f>
        <v/>
      </c>
      <c r="M42" s="13"/>
      <c r="N42" s="12" t="str">
        <f aca="true">IF(M42="","",IF(AND(H42&lt;&gt;"",H42&gt;=M42),"Yes - "&amp;TEXT(H42,"d mmm yyyy"),IF(TODAY()-M42&lt;30,"Not yet","No")))</f>
        <v/>
      </c>
      <c r="O42" s="8"/>
      <c r="P42" s="12" t="str">
        <f aca="false">IF(A42="","",IF(COUNTIF($A$2:$A$2001,A42)&gt;1,"Same email twice - keep one",""))</f>
        <v/>
      </c>
    </row>
    <row r="43" customFormat="false" ht="15" hidden="false" customHeight="false" outlineLevel="0" collapsed="false">
      <c r="A43" s="8"/>
      <c r="B43" s="8"/>
      <c r="C43" s="8"/>
      <c r="D43" s="9" t="str">
        <f aca="false">IF(A43="","",COUNTIFS(Orders!$C$2:$C$5001,A43,Orders!$I$2:$I$5001,"&gt;0"))</f>
        <v/>
      </c>
      <c r="E43" s="10" t="str">
        <f aca="false">IF(A43="","",SUMIFS(Orders!$F$2:$F$5001,Orders!$C$2:$C$5001,A43,Orders!$I$2:$I$5001,"&gt;0"))</f>
        <v/>
      </c>
      <c r="F43" s="10" t="str">
        <f aca="false">IF(OR(A43="",N(D43)=0),"",E43/D43)</f>
        <v/>
      </c>
      <c r="G43" s="11" t="str">
        <f aca="false">IF(OR(A43="",N(D43)=0),"",_xlfn.MINIFS(Orders!$I$2:$I$5001,Orders!$C$2:$C$5001,A43,Orders!$I$2:$I$5001,"&gt;0"))</f>
        <v/>
      </c>
      <c r="H43" s="11" t="str">
        <f aca="false">IF(OR(A43="",N(D43)=0),"",_xlfn.MAXIFS(Orders!$I$2:$I$5001,Orders!$C$2:$C$5001,A43,Orders!$I$2:$I$5001,"&gt;0"))</f>
        <v/>
      </c>
      <c r="I43" s="9" t="str">
        <f aca="true">IF(H43="","",TODAY()-H43)</f>
        <v/>
      </c>
      <c r="J43" s="9" t="str">
        <f aca="false">IF(OR(H43="",N(D43)&lt;2),"",(H43-G43)/(D43-1))</f>
        <v/>
      </c>
      <c r="K43" s="12" t="str">
        <f aca="false">IF(A43="","",IF(N(D43)=0,"No orders yet",IF(I43&gt;=Settings!$B$4,IF(OR(N(E43)&gt;=Settings!$B$5,N(D43)&gt;=Settings!$B$6),"Lapsed VIP","Lapsed"),IF(I43&gt;=Settings!$B$3,IF(OR(N(E43)&gt;=Settings!$B$5,N(D43)&gt;=Settings!$B$6),"At-risk VIP",IF(D43=1,"One-time buyer","At risk")),IF(OR(N(E43)&gt;=Settings!$B$5,N(D43)&gt;=Settings!$B$6),"VIP",IF(D43=1,"New","Active"))))))</f>
        <v/>
      </c>
      <c r="L43" s="12" t="str">
        <f aca="false">IF(OR(J43="",J43=0),"",IF(I43&gt;=J43*Settings!$B$7,"Yes",""))</f>
        <v/>
      </c>
      <c r="M43" s="13"/>
      <c r="N43" s="12" t="str">
        <f aca="true">IF(M43="","",IF(AND(H43&lt;&gt;"",H43&gt;=M43),"Yes - "&amp;TEXT(H43,"d mmm yyyy"),IF(TODAY()-M43&lt;30,"Not yet","No")))</f>
        <v/>
      </c>
      <c r="O43" s="8"/>
      <c r="P43" s="12" t="str">
        <f aca="false">IF(A43="","",IF(COUNTIF($A$2:$A$2001,A43)&gt;1,"Same email twice - keep one",""))</f>
        <v/>
      </c>
    </row>
    <row r="44" customFormat="false" ht="15" hidden="false" customHeight="false" outlineLevel="0" collapsed="false">
      <c r="A44" s="8"/>
      <c r="B44" s="8"/>
      <c r="C44" s="8"/>
      <c r="D44" s="9" t="str">
        <f aca="false">IF(A44="","",COUNTIFS(Orders!$C$2:$C$5001,A44,Orders!$I$2:$I$5001,"&gt;0"))</f>
        <v/>
      </c>
      <c r="E44" s="10" t="str">
        <f aca="false">IF(A44="","",SUMIFS(Orders!$F$2:$F$5001,Orders!$C$2:$C$5001,A44,Orders!$I$2:$I$5001,"&gt;0"))</f>
        <v/>
      </c>
      <c r="F44" s="10" t="str">
        <f aca="false">IF(OR(A44="",N(D44)=0),"",E44/D44)</f>
        <v/>
      </c>
      <c r="G44" s="11" t="str">
        <f aca="false">IF(OR(A44="",N(D44)=0),"",_xlfn.MINIFS(Orders!$I$2:$I$5001,Orders!$C$2:$C$5001,A44,Orders!$I$2:$I$5001,"&gt;0"))</f>
        <v/>
      </c>
      <c r="H44" s="11" t="str">
        <f aca="false">IF(OR(A44="",N(D44)=0),"",_xlfn.MAXIFS(Orders!$I$2:$I$5001,Orders!$C$2:$C$5001,A44,Orders!$I$2:$I$5001,"&gt;0"))</f>
        <v/>
      </c>
      <c r="I44" s="9" t="str">
        <f aca="true">IF(H44="","",TODAY()-H44)</f>
        <v/>
      </c>
      <c r="J44" s="9" t="str">
        <f aca="false">IF(OR(H44="",N(D44)&lt;2),"",(H44-G44)/(D44-1))</f>
        <v/>
      </c>
      <c r="K44" s="12" t="str">
        <f aca="false">IF(A44="","",IF(N(D44)=0,"No orders yet",IF(I44&gt;=Settings!$B$4,IF(OR(N(E44)&gt;=Settings!$B$5,N(D44)&gt;=Settings!$B$6),"Lapsed VIP","Lapsed"),IF(I44&gt;=Settings!$B$3,IF(OR(N(E44)&gt;=Settings!$B$5,N(D44)&gt;=Settings!$B$6),"At-risk VIP",IF(D44=1,"One-time buyer","At risk")),IF(OR(N(E44)&gt;=Settings!$B$5,N(D44)&gt;=Settings!$B$6),"VIP",IF(D44=1,"New","Active"))))))</f>
        <v/>
      </c>
      <c r="L44" s="12" t="str">
        <f aca="false">IF(OR(J44="",J44=0),"",IF(I44&gt;=J44*Settings!$B$7,"Yes",""))</f>
        <v/>
      </c>
      <c r="M44" s="13"/>
      <c r="N44" s="12" t="str">
        <f aca="true">IF(M44="","",IF(AND(H44&lt;&gt;"",H44&gt;=M44),"Yes - "&amp;TEXT(H44,"d mmm yyyy"),IF(TODAY()-M44&lt;30,"Not yet","No")))</f>
        <v/>
      </c>
      <c r="O44" s="8"/>
      <c r="P44" s="12" t="str">
        <f aca="false">IF(A44="","",IF(COUNTIF($A$2:$A$2001,A44)&gt;1,"Same email twice - keep one",""))</f>
        <v/>
      </c>
    </row>
    <row r="45" customFormat="false" ht="15" hidden="false" customHeight="false" outlineLevel="0" collapsed="false">
      <c r="A45" s="8"/>
      <c r="B45" s="8"/>
      <c r="C45" s="8"/>
      <c r="D45" s="9" t="str">
        <f aca="false">IF(A45="","",COUNTIFS(Orders!$C$2:$C$5001,A45,Orders!$I$2:$I$5001,"&gt;0"))</f>
        <v/>
      </c>
      <c r="E45" s="10" t="str">
        <f aca="false">IF(A45="","",SUMIFS(Orders!$F$2:$F$5001,Orders!$C$2:$C$5001,A45,Orders!$I$2:$I$5001,"&gt;0"))</f>
        <v/>
      </c>
      <c r="F45" s="10" t="str">
        <f aca="false">IF(OR(A45="",N(D45)=0),"",E45/D45)</f>
        <v/>
      </c>
      <c r="G45" s="11" t="str">
        <f aca="false">IF(OR(A45="",N(D45)=0),"",_xlfn.MINIFS(Orders!$I$2:$I$5001,Orders!$C$2:$C$5001,A45,Orders!$I$2:$I$5001,"&gt;0"))</f>
        <v/>
      </c>
      <c r="H45" s="11" t="str">
        <f aca="false">IF(OR(A45="",N(D45)=0),"",_xlfn.MAXIFS(Orders!$I$2:$I$5001,Orders!$C$2:$C$5001,A45,Orders!$I$2:$I$5001,"&gt;0"))</f>
        <v/>
      </c>
      <c r="I45" s="9" t="str">
        <f aca="true">IF(H45="","",TODAY()-H45)</f>
        <v/>
      </c>
      <c r="J45" s="9" t="str">
        <f aca="false">IF(OR(H45="",N(D45)&lt;2),"",(H45-G45)/(D45-1))</f>
        <v/>
      </c>
      <c r="K45" s="12" t="str">
        <f aca="false">IF(A45="","",IF(N(D45)=0,"No orders yet",IF(I45&gt;=Settings!$B$4,IF(OR(N(E45)&gt;=Settings!$B$5,N(D45)&gt;=Settings!$B$6),"Lapsed VIP","Lapsed"),IF(I45&gt;=Settings!$B$3,IF(OR(N(E45)&gt;=Settings!$B$5,N(D45)&gt;=Settings!$B$6),"At-risk VIP",IF(D45=1,"One-time buyer","At risk")),IF(OR(N(E45)&gt;=Settings!$B$5,N(D45)&gt;=Settings!$B$6),"VIP",IF(D45=1,"New","Active"))))))</f>
        <v/>
      </c>
      <c r="L45" s="12" t="str">
        <f aca="false">IF(OR(J45="",J45=0),"",IF(I45&gt;=J45*Settings!$B$7,"Yes",""))</f>
        <v/>
      </c>
      <c r="M45" s="13"/>
      <c r="N45" s="12" t="str">
        <f aca="true">IF(M45="","",IF(AND(H45&lt;&gt;"",H45&gt;=M45),"Yes - "&amp;TEXT(H45,"d mmm yyyy"),IF(TODAY()-M45&lt;30,"Not yet","No")))</f>
        <v/>
      </c>
      <c r="O45" s="8"/>
      <c r="P45" s="12" t="str">
        <f aca="false">IF(A45="","",IF(COUNTIF($A$2:$A$2001,A45)&gt;1,"Same email twice - keep one",""))</f>
        <v/>
      </c>
    </row>
    <row r="46" customFormat="false" ht="15" hidden="false" customHeight="false" outlineLevel="0" collapsed="false">
      <c r="A46" s="8"/>
      <c r="B46" s="8"/>
      <c r="C46" s="8"/>
      <c r="D46" s="9" t="str">
        <f aca="false">IF(A46="","",COUNTIFS(Orders!$C$2:$C$5001,A46,Orders!$I$2:$I$5001,"&gt;0"))</f>
        <v/>
      </c>
      <c r="E46" s="10" t="str">
        <f aca="false">IF(A46="","",SUMIFS(Orders!$F$2:$F$5001,Orders!$C$2:$C$5001,A46,Orders!$I$2:$I$5001,"&gt;0"))</f>
        <v/>
      </c>
      <c r="F46" s="10" t="str">
        <f aca="false">IF(OR(A46="",N(D46)=0),"",E46/D46)</f>
        <v/>
      </c>
      <c r="G46" s="11" t="str">
        <f aca="false">IF(OR(A46="",N(D46)=0),"",_xlfn.MINIFS(Orders!$I$2:$I$5001,Orders!$C$2:$C$5001,A46,Orders!$I$2:$I$5001,"&gt;0"))</f>
        <v/>
      </c>
      <c r="H46" s="11" t="str">
        <f aca="false">IF(OR(A46="",N(D46)=0),"",_xlfn.MAXIFS(Orders!$I$2:$I$5001,Orders!$C$2:$C$5001,A46,Orders!$I$2:$I$5001,"&gt;0"))</f>
        <v/>
      </c>
      <c r="I46" s="9" t="str">
        <f aca="true">IF(H46="","",TODAY()-H46)</f>
        <v/>
      </c>
      <c r="J46" s="9" t="str">
        <f aca="false">IF(OR(H46="",N(D46)&lt;2),"",(H46-G46)/(D46-1))</f>
        <v/>
      </c>
      <c r="K46" s="12" t="str">
        <f aca="false">IF(A46="","",IF(N(D46)=0,"No orders yet",IF(I46&gt;=Settings!$B$4,IF(OR(N(E46)&gt;=Settings!$B$5,N(D46)&gt;=Settings!$B$6),"Lapsed VIP","Lapsed"),IF(I46&gt;=Settings!$B$3,IF(OR(N(E46)&gt;=Settings!$B$5,N(D46)&gt;=Settings!$B$6),"At-risk VIP",IF(D46=1,"One-time buyer","At risk")),IF(OR(N(E46)&gt;=Settings!$B$5,N(D46)&gt;=Settings!$B$6),"VIP",IF(D46=1,"New","Active"))))))</f>
        <v/>
      </c>
      <c r="L46" s="12" t="str">
        <f aca="false">IF(OR(J46="",J46=0),"",IF(I46&gt;=J46*Settings!$B$7,"Yes",""))</f>
        <v/>
      </c>
      <c r="M46" s="13"/>
      <c r="N46" s="12" t="str">
        <f aca="true">IF(M46="","",IF(AND(H46&lt;&gt;"",H46&gt;=M46),"Yes - "&amp;TEXT(H46,"d mmm yyyy"),IF(TODAY()-M46&lt;30,"Not yet","No")))</f>
        <v/>
      </c>
      <c r="O46" s="8"/>
      <c r="P46" s="12" t="str">
        <f aca="false">IF(A46="","",IF(COUNTIF($A$2:$A$2001,A46)&gt;1,"Same email twice - keep one",""))</f>
        <v/>
      </c>
    </row>
    <row r="47" customFormat="false" ht="15" hidden="false" customHeight="false" outlineLevel="0" collapsed="false">
      <c r="A47" s="8"/>
      <c r="B47" s="8"/>
      <c r="C47" s="8"/>
      <c r="D47" s="9" t="str">
        <f aca="false">IF(A47="","",COUNTIFS(Orders!$C$2:$C$5001,A47,Orders!$I$2:$I$5001,"&gt;0"))</f>
        <v/>
      </c>
      <c r="E47" s="10" t="str">
        <f aca="false">IF(A47="","",SUMIFS(Orders!$F$2:$F$5001,Orders!$C$2:$C$5001,A47,Orders!$I$2:$I$5001,"&gt;0"))</f>
        <v/>
      </c>
      <c r="F47" s="10" t="str">
        <f aca="false">IF(OR(A47="",N(D47)=0),"",E47/D47)</f>
        <v/>
      </c>
      <c r="G47" s="11" t="str">
        <f aca="false">IF(OR(A47="",N(D47)=0),"",_xlfn.MINIFS(Orders!$I$2:$I$5001,Orders!$C$2:$C$5001,A47,Orders!$I$2:$I$5001,"&gt;0"))</f>
        <v/>
      </c>
      <c r="H47" s="11" t="str">
        <f aca="false">IF(OR(A47="",N(D47)=0),"",_xlfn.MAXIFS(Orders!$I$2:$I$5001,Orders!$C$2:$C$5001,A47,Orders!$I$2:$I$5001,"&gt;0"))</f>
        <v/>
      </c>
      <c r="I47" s="9" t="str">
        <f aca="true">IF(H47="","",TODAY()-H47)</f>
        <v/>
      </c>
      <c r="J47" s="9" t="str">
        <f aca="false">IF(OR(H47="",N(D47)&lt;2),"",(H47-G47)/(D47-1))</f>
        <v/>
      </c>
      <c r="K47" s="12" t="str">
        <f aca="false">IF(A47="","",IF(N(D47)=0,"No orders yet",IF(I47&gt;=Settings!$B$4,IF(OR(N(E47)&gt;=Settings!$B$5,N(D47)&gt;=Settings!$B$6),"Lapsed VIP","Lapsed"),IF(I47&gt;=Settings!$B$3,IF(OR(N(E47)&gt;=Settings!$B$5,N(D47)&gt;=Settings!$B$6),"At-risk VIP",IF(D47=1,"One-time buyer","At risk")),IF(OR(N(E47)&gt;=Settings!$B$5,N(D47)&gt;=Settings!$B$6),"VIP",IF(D47=1,"New","Active"))))))</f>
        <v/>
      </c>
      <c r="L47" s="12" t="str">
        <f aca="false">IF(OR(J47="",J47=0),"",IF(I47&gt;=J47*Settings!$B$7,"Yes",""))</f>
        <v/>
      </c>
      <c r="M47" s="13"/>
      <c r="N47" s="12" t="str">
        <f aca="true">IF(M47="","",IF(AND(H47&lt;&gt;"",H47&gt;=M47),"Yes - "&amp;TEXT(H47,"d mmm yyyy"),IF(TODAY()-M47&lt;30,"Not yet","No")))</f>
        <v/>
      </c>
      <c r="O47" s="8"/>
      <c r="P47" s="12" t="str">
        <f aca="false">IF(A47="","",IF(COUNTIF($A$2:$A$2001,A47)&gt;1,"Same email twice - keep one",""))</f>
        <v/>
      </c>
    </row>
    <row r="48" customFormat="false" ht="15" hidden="false" customHeight="false" outlineLevel="0" collapsed="false">
      <c r="A48" s="8"/>
      <c r="B48" s="8"/>
      <c r="C48" s="8"/>
      <c r="D48" s="9" t="str">
        <f aca="false">IF(A48="","",COUNTIFS(Orders!$C$2:$C$5001,A48,Orders!$I$2:$I$5001,"&gt;0"))</f>
        <v/>
      </c>
      <c r="E48" s="10" t="str">
        <f aca="false">IF(A48="","",SUMIFS(Orders!$F$2:$F$5001,Orders!$C$2:$C$5001,A48,Orders!$I$2:$I$5001,"&gt;0"))</f>
        <v/>
      </c>
      <c r="F48" s="10" t="str">
        <f aca="false">IF(OR(A48="",N(D48)=0),"",E48/D48)</f>
        <v/>
      </c>
      <c r="G48" s="11" t="str">
        <f aca="false">IF(OR(A48="",N(D48)=0),"",_xlfn.MINIFS(Orders!$I$2:$I$5001,Orders!$C$2:$C$5001,A48,Orders!$I$2:$I$5001,"&gt;0"))</f>
        <v/>
      </c>
      <c r="H48" s="11" t="str">
        <f aca="false">IF(OR(A48="",N(D48)=0),"",_xlfn.MAXIFS(Orders!$I$2:$I$5001,Orders!$C$2:$C$5001,A48,Orders!$I$2:$I$5001,"&gt;0"))</f>
        <v/>
      </c>
      <c r="I48" s="9" t="str">
        <f aca="true">IF(H48="","",TODAY()-H48)</f>
        <v/>
      </c>
      <c r="J48" s="9" t="str">
        <f aca="false">IF(OR(H48="",N(D48)&lt;2),"",(H48-G48)/(D48-1))</f>
        <v/>
      </c>
      <c r="K48" s="12" t="str">
        <f aca="false">IF(A48="","",IF(N(D48)=0,"No orders yet",IF(I48&gt;=Settings!$B$4,IF(OR(N(E48)&gt;=Settings!$B$5,N(D48)&gt;=Settings!$B$6),"Lapsed VIP","Lapsed"),IF(I48&gt;=Settings!$B$3,IF(OR(N(E48)&gt;=Settings!$B$5,N(D48)&gt;=Settings!$B$6),"At-risk VIP",IF(D48=1,"One-time buyer","At risk")),IF(OR(N(E48)&gt;=Settings!$B$5,N(D48)&gt;=Settings!$B$6),"VIP",IF(D48=1,"New","Active"))))))</f>
        <v/>
      </c>
      <c r="L48" s="12" t="str">
        <f aca="false">IF(OR(J48="",J48=0),"",IF(I48&gt;=J48*Settings!$B$7,"Yes",""))</f>
        <v/>
      </c>
      <c r="M48" s="13"/>
      <c r="N48" s="12" t="str">
        <f aca="true">IF(M48="","",IF(AND(H48&lt;&gt;"",H48&gt;=M48),"Yes - "&amp;TEXT(H48,"d mmm yyyy"),IF(TODAY()-M48&lt;30,"Not yet","No")))</f>
        <v/>
      </c>
      <c r="O48" s="8"/>
      <c r="P48" s="12" t="str">
        <f aca="false">IF(A48="","",IF(COUNTIF($A$2:$A$2001,A48)&gt;1,"Same email twice - keep one",""))</f>
        <v/>
      </c>
    </row>
    <row r="49" customFormat="false" ht="15" hidden="false" customHeight="false" outlineLevel="0" collapsed="false">
      <c r="A49" s="8"/>
      <c r="B49" s="8"/>
      <c r="C49" s="8"/>
      <c r="D49" s="9" t="str">
        <f aca="false">IF(A49="","",COUNTIFS(Orders!$C$2:$C$5001,A49,Orders!$I$2:$I$5001,"&gt;0"))</f>
        <v/>
      </c>
      <c r="E49" s="10" t="str">
        <f aca="false">IF(A49="","",SUMIFS(Orders!$F$2:$F$5001,Orders!$C$2:$C$5001,A49,Orders!$I$2:$I$5001,"&gt;0"))</f>
        <v/>
      </c>
      <c r="F49" s="10" t="str">
        <f aca="false">IF(OR(A49="",N(D49)=0),"",E49/D49)</f>
        <v/>
      </c>
      <c r="G49" s="11" t="str">
        <f aca="false">IF(OR(A49="",N(D49)=0),"",_xlfn.MINIFS(Orders!$I$2:$I$5001,Orders!$C$2:$C$5001,A49,Orders!$I$2:$I$5001,"&gt;0"))</f>
        <v/>
      </c>
      <c r="H49" s="11" t="str">
        <f aca="false">IF(OR(A49="",N(D49)=0),"",_xlfn.MAXIFS(Orders!$I$2:$I$5001,Orders!$C$2:$C$5001,A49,Orders!$I$2:$I$5001,"&gt;0"))</f>
        <v/>
      </c>
      <c r="I49" s="9" t="str">
        <f aca="true">IF(H49="","",TODAY()-H49)</f>
        <v/>
      </c>
      <c r="J49" s="9" t="str">
        <f aca="false">IF(OR(H49="",N(D49)&lt;2),"",(H49-G49)/(D49-1))</f>
        <v/>
      </c>
      <c r="K49" s="12" t="str">
        <f aca="false">IF(A49="","",IF(N(D49)=0,"No orders yet",IF(I49&gt;=Settings!$B$4,IF(OR(N(E49)&gt;=Settings!$B$5,N(D49)&gt;=Settings!$B$6),"Lapsed VIP","Lapsed"),IF(I49&gt;=Settings!$B$3,IF(OR(N(E49)&gt;=Settings!$B$5,N(D49)&gt;=Settings!$B$6),"At-risk VIP",IF(D49=1,"One-time buyer","At risk")),IF(OR(N(E49)&gt;=Settings!$B$5,N(D49)&gt;=Settings!$B$6),"VIP",IF(D49=1,"New","Active"))))))</f>
        <v/>
      </c>
      <c r="L49" s="12" t="str">
        <f aca="false">IF(OR(J49="",J49=0),"",IF(I49&gt;=J49*Settings!$B$7,"Yes",""))</f>
        <v/>
      </c>
      <c r="M49" s="13"/>
      <c r="N49" s="12" t="str">
        <f aca="true">IF(M49="","",IF(AND(H49&lt;&gt;"",H49&gt;=M49),"Yes - "&amp;TEXT(H49,"d mmm yyyy"),IF(TODAY()-M49&lt;30,"Not yet","No")))</f>
        <v/>
      </c>
      <c r="O49" s="8"/>
      <c r="P49" s="12" t="str">
        <f aca="false">IF(A49="","",IF(COUNTIF($A$2:$A$2001,A49)&gt;1,"Same email twice - keep one",""))</f>
        <v/>
      </c>
    </row>
    <row r="50" customFormat="false" ht="15" hidden="false" customHeight="false" outlineLevel="0" collapsed="false">
      <c r="A50" s="8"/>
      <c r="B50" s="8"/>
      <c r="C50" s="8"/>
      <c r="D50" s="9" t="str">
        <f aca="false">IF(A50="","",COUNTIFS(Orders!$C$2:$C$5001,A50,Orders!$I$2:$I$5001,"&gt;0"))</f>
        <v/>
      </c>
      <c r="E50" s="10" t="str">
        <f aca="false">IF(A50="","",SUMIFS(Orders!$F$2:$F$5001,Orders!$C$2:$C$5001,A50,Orders!$I$2:$I$5001,"&gt;0"))</f>
        <v/>
      </c>
      <c r="F50" s="10" t="str">
        <f aca="false">IF(OR(A50="",N(D50)=0),"",E50/D50)</f>
        <v/>
      </c>
      <c r="G50" s="11" t="str">
        <f aca="false">IF(OR(A50="",N(D50)=0),"",_xlfn.MINIFS(Orders!$I$2:$I$5001,Orders!$C$2:$C$5001,A50,Orders!$I$2:$I$5001,"&gt;0"))</f>
        <v/>
      </c>
      <c r="H50" s="11" t="str">
        <f aca="false">IF(OR(A50="",N(D50)=0),"",_xlfn.MAXIFS(Orders!$I$2:$I$5001,Orders!$C$2:$C$5001,A50,Orders!$I$2:$I$5001,"&gt;0"))</f>
        <v/>
      </c>
      <c r="I50" s="9" t="str">
        <f aca="true">IF(H50="","",TODAY()-H50)</f>
        <v/>
      </c>
      <c r="J50" s="9" t="str">
        <f aca="false">IF(OR(H50="",N(D50)&lt;2),"",(H50-G50)/(D50-1))</f>
        <v/>
      </c>
      <c r="K50" s="12" t="str">
        <f aca="false">IF(A50="","",IF(N(D50)=0,"No orders yet",IF(I50&gt;=Settings!$B$4,IF(OR(N(E50)&gt;=Settings!$B$5,N(D50)&gt;=Settings!$B$6),"Lapsed VIP","Lapsed"),IF(I50&gt;=Settings!$B$3,IF(OR(N(E50)&gt;=Settings!$B$5,N(D50)&gt;=Settings!$B$6),"At-risk VIP",IF(D50=1,"One-time buyer","At risk")),IF(OR(N(E50)&gt;=Settings!$B$5,N(D50)&gt;=Settings!$B$6),"VIP",IF(D50=1,"New","Active"))))))</f>
        <v/>
      </c>
      <c r="L50" s="12" t="str">
        <f aca="false">IF(OR(J50="",J50=0),"",IF(I50&gt;=J50*Settings!$B$7,"Yes",""))</f>
        <v/>
      </c>
      <c r="M50" s="13"/>
      <c r="N50" s="12" t="str">
        <f aca="true">IF(M50="","",IF(AND(H50&lt;&gt;"",H50&gt;=M50),"Yes - "&amp;TEXT(H50,"d mmm yyyy"),IF(TODAY()-M50&lt;30,"Not yet","No")))</f>
        <v/>
      </c>
      <c r="O50" s="8"/>
      <c r="P50" s="12" t="str">
        <f aca="false">IF(A50="","",IF(COUNTIF($A$2:$A$2001,A50)&gt;1,"Same email twice - keep one",""))</f>
        <v/>
      </c>
    </row>
    <row r="51" customFormat="false" ht="15" hidden="false" customHeight="false" outlineLevel="0" collapsed="false">
      <c r="A51" s="8"/>
      <c r="B51" s="8"/>
      <c r="C51" s="8"/>
      <c r="D51" s="9" t="str">
        <f aca="false">IF(A51="","",COUNTIFS(Orders!$C$2:$C$5001,A51,Orders!$I$2:$I$5001,"&gt;0"))</f>
        <v/>
      </c>
      <c r="E51" s="10" t="str">
        <f aca="false">IF(A51="","",SUMIFS(Orders!$F$2:$F$5001,Orders!$C$2:$C$5001,A51,Orders!$I$2:$I$5001,"&gt;0"))</f>
        <v/>
      </c>
      <c r="F51" s="10" t="str">
        <f aca="false">IF(OR(A51="",N(D51)=0),"",E51/D51)</f>
        <v/>
      </c>
      <c r="G51" s="11" t="str">
        <f aca="false">IF(OR(A51="",N(D51)=0),"",_xlfn.MINIFS(Orders!$I$2:$I$5001,Orders!$C$2:$C$5001,A51,Orders!$I$2:$I$5001,"&gt;0"))</f>
        <v/>
      </c>
      <c r="H51" s="11" t="str">
        <f aca="false">IF(OR(A51="",N(D51)=0),"",_xlfn.MAXIFS(Orders!$I$2:$I$5001,Orders!$C$2:$C$5001,A51,Orders!$I$2:$I$5001,"&gt;0"))</f>
        <v/>
      </c>
      <c r="I51" s="9" t="str">
        <f aca="true">IF(H51="","",TODAY()-H51)</f>
        <v/>
      </c>
      <c r="J51" s="9" t="str">
        <f aca="false">IF(OR(H51="",N(D51)&lt;2),"",(H51-G51)/(D51-1))</f>
        <v/>
      </c>
      <c r="K51" s="12" t="str">
        <f aca="false">IF(A51="","",IF(N(D51)=0,"No orders yet",IF(I51&gt;=Settings!$B$4,IF(OR(N(E51)&gt;=Settings!$B$5,N(D51)&gt;=Settings!$B$6),"Lapsed VIP","Lapsed"),IF(I51&gt;=Settings!$B$3,IF(OR(N(E51)&gt;=Settings!$B$5,N(D51)&gt;=Settings!$B$6),"At-risk VIP",IF(D51=1,"One-time buyer","At risk")),IF(OR(N(E51)&gt;=Settings!$B$5,N(D51)&gt;=Settings!$B$6),"VIP",IF(D51=1,"New","Active"))))))</f>
        <v/>
      </c>
      <c r="L51" s="12" t="str">
        <f aca="false">IF(OR(J51="",J51=0),"",IF(I51&gt;=J51*Settings!$B$7,"Yes",""))</f>
        <v/>
      </c>
      <c r="M51" s="13"/>
      <c r="N51" s="12" t="str">
        <f aca="true">IF(M51="","",IF(AND(H51&lt;&gt;"",H51&gt;=M51),"Yes - "&amp;TEXT(H51,"d mmm yyyy"),IF(TODAY()-M51&lt;30,"Not yet","No")))</f>
        <v/>
      </c>
      <c r="O51" s="8"/>
      <c r="P51" s="12" t="str">
        <f aca="false">IF(A51="","",IF(COUNTIF($A$2:$A$2001,A51)&gt;1,"Same email twice - keep one",""))</f>
        <v/>
      </c>
    </row>
    <row r="52" customFormat="false" ht="15" hidden="false" customHeight="false" outlineLevel="0" collapsed="false">
      <c r="A52" s="8"/>
      <c r="B52" s="8"/>
      <c r="C52" s="8"/>
      <c r="D52" s="9" t="str">
        <f aca="false">IF(A52="","",COUNTIFS(Orders!$C$2:$C$5001,A52,Orders!$I$2:$I$5001,"&gt;0"))</f>
        <v/>
      </c>
      <c r="E52" s="10" t="str">
        <f aca="false">IF(A52="","",SUMIFS(Orders!$F$2:$F$5001,Orders!$C$2:$C$5001,A52,Orders!$I$2:$I$5001,"&gt;0"))</f>
        <v/>
      </c>
      <c r="F52" s="10" t="str">
        <f aca="false">IF(OR(A52="",N(D52)=0),"",E52/D52)</f>
        <v/>
      </c>
      <c r="G52" s="11" t="str">
        <f aca="false">IF(OR(A52="",N(D52)=0),"",_xlfn.MINIFS(Orders!$I$2:$I$5001,Orders!$C$2:$C$5001,A52,Orders!$I$2:$I$5001,"&gt;0"))</f>
        <v/>
      </c>
      <c r="H52" s="11" t="str">
        <f aca="false">IF(OR(A52="",N(D52)=0),"",_xlfn.MAXIFS(Orders!$I$2:$I$5001,Orders!$C$2:$C$5001,A52,Orders!$I$2:$I$5001,"&gt;0"))</f>
        <v/>
      </c>
      <c r="I52" s="9" t="str">
        <f aca="true">IF(H52="","",TODAY()-H52)</f>
        <v/>
      </c>
      <c r="J52" s="9" t="str">
        <f aca="false">IF(OR(H52="",N(D52)&lt;2),"",(H52-G52)/(D52-1))</f>
        <v/>
      </c>
      <c r="K52" s="12" t="str">
        <f aca="false">IF(A52="","",IF(N(D52)=0,"No orders yet",IF(I52&gt;=Settings!$B$4,IF(OR(N(E52)&gt;=Settings!$B$5,N(D52)&gt;=Settings!$B$6),"Lapsed VIP","Lapsed"),IF(I52&gt;=Settings!$B$3,IF(OR(N(E52)&gt;=Settings!$B$5,N(D52)&gt;=Settings!$B$6),"At-risk VIP",IF(D52=1,"One-time buyer","At risk")),IF(OR(N(E52)&gt;=Settings!$B$5,N(D52)&gt;=Settings!$B$6),"VIP",IF(D52=1,"New","Active"))))))</f>
        <v/>
      </c>
      <c r="L52" s="12" t="str">
        <f aca="false">IF(OR(J52="",J52=0),"",IF(I52&gt;=J52*Settings!$B$7,"Yes",""))</f>
        <v/>
      </c>
      <c r="M52" s="13"/>
      <c r="N52" s="12" t="str">
        <f aca="true">IF(M52="","",IF(AND(H52&lt;&gt;"",H52&gt;=M52),"Yes - "&amp;TEXT(H52,"d mmm yyyy"),IF(TODAY()-M52&lt;30,"Not yet","No")))</f>
        <v/>
      </c>
      <c r="O52" s="8"/>
      <c r="P52" s="12" t="str">
        <f aca="false">IF(A52="","",IF(COUNTIF($A$2:$A$2001,A52)&gt;1,"Same email twice - keep one",""))</f>
        <v/>
      </c>
    </row>
    <row r="53" customFormat="false" ht="15" hidden="false" customHeight="false" outlineLevel="0" collapsed="false">
      <c r="A53" s="8"/>
      <c r="B53" s="8"/>
      <c r="C53" s="8"/>
      <c r="D53" s="9" t="str">
        <f aca="false">IF(A53="","",COUNTIFS(Orders!$C$2:$C$5001,A53,Orders!$I$2:$I$5001,"&gt;0"))</f>
        <v/>
      </c>
      <c r="E53" s="10" t="str">
        <f aca="false">IF(A53="","",SUMIFS(Orders!$F$2:$F$5001,Orders!$C$2:$C$5001,A53,Orders!$I$2:$I$5001,"&gt;0"))</f>
        <v/>
      </c>
      <c r="F53" s="10" t="str">
        <f aca="false">IF(OR(A53="",N(D53)=0),"",E53/D53)</f>
        <v/>
      </c>
      <c r="G53" s="11" t="str">
        <f aca="false">IF(OR(A53="",N(D53)=0),"",_xlfn.MINIFS(Orders!$I$2:$I$5001,Orders!$C$2:$C$5001,A53,Orders!$I$2:$I$5001,"&gt;0"))</f>
        <v/>
      </c>
      <c r="H53" s="11" t="str">
        <f aca="false">IF(OR(A53="",N(D53)=0),"",_xlfn.MAXIFS(Orders!$I$2:$I$5001,Orders!$C$2:$C$5001,A53,Orders!$I$2:$I$5001,"&gt;0"))</f>
        <v/>
      </c>
      <c r="I53" s="9" t="str">
        <f aca="true">IF(H53="","",TODAY()-H53)</f>
        <v/>
      </c>
      <c r="J53" s="9" t="str">
        <f aca="false">IF(OR(H53="",N(D53)&lt;2),"",(H53-G53)/(D53-1))</f>
        <v/>
      </c>
      <c r="K53" s="12" t="str">
        <f aca="false">IF(A53="","",IF(N(D53)=0,"No orders yet",IF(I53&gt;=Settings!$B$4,IF(OR(N(E53)&gt;=Settings!$B$5,N(D53)&gt;=Settings!$B$6),"Lapsed VIP","Lapsed"),IF(I53&gt;=Settings!$B$3,IF(OR(N(E53)&gt;=Settings!$B$5,N(D53)&gt;=Settings!$B$6),"At-risk VIP",IF(D53=1,"One-time buyer","At risk")),IF(OR(N(E53)&gt;=Settings!$B$5,N(D53)&gt;=Settings!$B$6),"VIP",IF(D53=1,"New","Active"))))))</f>
        <v/>
      </c>
      <c r="L53" s="12" t="str">
        <f aca="false">IF(OR(J53="",J53=0),"",IF(I53&gt;=J53*Settings!$B$7,"Yes",""))</f>
        <v/>
      </c>
      <c r="M53" s="13"/>
      <c r="N53" s="12" t="str">
        <f aca="true">IF(M53="","",IF(AND(H53&lt;&gt;"",H53&gt;=M53),"Yes - "&amp;TEXT(H53,"d mmm yyyy"),IF(TODAY()-M53&lt;30,"Not yet","No")))</f>
        <v/>
      </c>
      <c r="O53" s="8"/>
      <c r="P53" s="12" t="str">
        <f aca="false">IF(A53="","",IF(COUNTIF($A$2:$A$2001,A53)&gt;1,"Same email twice - keep one",""))</f>
        <v/>
      </c>
    </row>
    <row r="54" customFormat="false" ht="15" hidden="false" customHeight="false" outlineLevel="0" collapsed="false">
      <c r="A54" s="8"/>
      <c r="B54" s="8"/>
      <c r="C54" s="8"/>
      <c r="D54" s="9" t="str">
        <f aca="false">IF(A54="","",COUNTIFS(Orders!$C$2:$C$5001,A54,Orders!$I$2:$I$5001,"&gt;0"))</f>
        <v/>
      </c>
      <c r="E54" s="10" t="str">
        <f aca="false">IF(A54="","",SUMIFS(Orders!$F$2:$F$5001,Orders!$C$2:$C$5001,A54,Orders!$I$2:$I$5001,"&gt;0"))</f>
        <v/>
      </c>
      <c r="F54" s="10" t="str">
        <f aca="false">IF(OR(A54="",N(D54)=0),"",E54/D54)</f>
        <v/>
      </c>
      <c r="G54" s="11" t="str">
        <f aca="false">IF(OR(A54="",N(D54)=0),"",_xlfn.MINIFS(Orders!$I$2:$I$5001,Orders!$C$2:$C$5001,A54,Orders!$I$2:$I$5001,"&gt;0"))</f>
        <v/>
      </c>
      <c r="H54" s="11" t="str">
        <f aca="false">IF(OR(A54="",N(D54)=0),"",_xlfn.MAXIFS(Orders!$I$2:$I$5001,Orders!$C$2:$C$5001,A54,Orders!$I$2:$I$5001,"&gt;0"))</f>
        <v/>
      </c>
      <c r="I54" s="9" t="str">
        <f aca="true">IF(H54="","",TODAY()-H54)</f>
        <v/>
      </c>
      <c r="J54" s="9" t="str">
        <f aca="false">IF(OR(H54="",N(D54)&lt;2),"",(H54-G54)/(D54-1))</f>
        <v/>
      </c>
      <c r="K54" s="12" t="str">
        <f aca="false">IF(A54="","",IF(N(D54)=0,"No orders yet",IF(I54&gt;=Settings!$B$4,IF(OR(N(E54)&gt;=Settings!$B$5,N(D54)&gt;=Settings!$B$6),"Lapsed VIP","Lapsed"),IF(I54&gt;=Settings!$B$3,IF(OR(N(E54)&gt;=Settings!$B$5,N(D54)&gt;=Settings!$B$6),"At-risk VIP",IF(D54=1,"One-time buyer","At risk")),IF(OR(N(E54)&gt;=Settings!$B$5,N(D54)&gt;=Settings!$B$6),"VIP",IF(D54=1,"New","Active"))))))</f>
        <v/>
      </c>
      <c r="L54" s="12" t="str">
        <f aca="false">IF(OR(J54="",J54=0),"",IF(I54&gt;=J54*Settings!$B$7,"Yes",""))</f>
        <v/>
      </c>
      <c r="M54" s="13"/>
      <c r="N54" s="12" t="str">
        <f aca="true">IF(M54="","",IF(AND(H54&lt;&gt;"",H54&gt;=M54),"Yes - "&amp;TEXT(H54,"d mmm yyyy"),IF(TODAY()-M54&lt;30,"Not yet","No")))</f>
        <v/>
      </c>
      <c r="O54" s="8"/>
      <c r="P54" s="12" t="str">
        <f aca="false">IF(A54="","",IF(COUNTIF($A$2:$A$2001,A54)&gt;1,"Same email twice - keep one",""))</f>
        <v/>
      </c>
    </row>
    <row r="55" customFormat="false" ht="15" hidden="false" customHeight="false" outlineLevel="0" collapsed="false">
      <c r="A55" s="8"/>
      <c r="B55" s="8"/>
      <c r="C55" s="8"/>
      <c r="D55" s="9" t="str">
        <f aca="false">IF(A55="","",COUNTIFS(Orders!$C$2:$C$5001,A55,Orders!$I$2:$I$5001,"&gt;0"))</f>
        <v/>
      </c>
      <c r="E55" s="10" t="str">
        <f aca="false">IF(A55="","",SUMIFS(Orders!$F$2:$F$5001,Orders!$C$2:$C$5001,A55,Orders!$I$2:$I$5001,"&gt;0"))</f>
        <v/>
      </c>
      <c r="F55" s="10" t="str">
        <f aca="false">IF(OR(A55="",N(D55)=0),"",E55/D55)</f>
        <v/>
      </c>
      <c r="G55" s="11" t="str">
        <f aca="false">IF(OR(A55="",N(D55)=0),"",_xlfn.MINIFS(Orders!$I$2:$I$5001,Orders!$C$2:$C$5001,A55,Orders!$I$2:$I$5001,"&gt;0"))</f>
        <v/>
      </c>
      <c r="H55" s="11" t="str">
        <f aca="false">IF(OR(A55="",N(D55)=0),"",_xlfn.MAXIFS(Orders!$I$2:$I$5001,Orders!$C$2:$C$5001,A55,Orders!$I$2:$I$5001,"&gt;0"))</f>
        <v/>
      </c>
      <c r="I55" s="9" t="str">
        <f aca="true">IF(H55="","",TODAY()-H55)</f>
        <v/>
      </c>
      <c r="J55" s="9" t="str">
        <f aca="false">IF(OR(H55="",N(D55)&lt;2),"",(H55-G55)/(D55-1))</f>
        <v/>
      </c>
      <c r="K55" s="12" t="str">
        <f aca="false">IF(A55="","",IF(N(D55)=0,"No orders yet",IF(I55&gt;=Settings!$B$4,IF(OR(N(E55)&gt;=Settings!$B$5,N(D55)&gt;=Settings!$B$6),"Lapsed VIP","Lapsed"),IF(I55&gt;=Settings!$B$3,IF(OR(N(E55)&gt;=Settings!$B$5,N(D55)&gt;=Settings!$B$6),"At-risk VIP",IF(D55=1,"One-time buyer","At risk")),IF(OR(N(E55)&gt;=Settings!$B$5,N(D55)&gt;=Settings!$B$6),"VIP",IF(D55=1,"New","Active"))))))</f>
        <v/>
      </c>
      <c r="L55" s="12" t="str">
        <f aca="false">IF(OR(J55="",J55=0),"",IF(I55&gt;=J55*Settings!$B$7,"Yes",""))</f>
        <v/>
      </c>
      <c r="M55" s="13"/>
      <c r="N55" s="12" t="str">
        <f aca="true">IF(M55="","",IF(AND(H55&lt;&gt;"",H55&gt;=M55),"Yes - "&amp;TEXT(H55,"d mmm yyyy"),IF(TODAY()-M55&lt;30,"Not yet","No")))</f>
        <v/>
      </c>
      <c r="O55" s="8"/>
      <c r="P55" s="12" t="str">
        <f aca="false">IF(A55="","",IF(COUNTIF($A$2:$A$2001,A55)&gt;1,"Same email twice - keep one",""))</f>
        <v/>
      </c>
    </row>
    <row r="56" customFormat="false" ht="15" hidden="false" customHeight="false" outlineLevel="0" collapsed="false">
      <c r="A56" s="8"/>
      <c r="B56" s="8"/>
      <c r="C56" s="8"/>
      <c r="D56" s="9" t="str">
        <f aca="false">IF(A56="","",COUNTIFS(Orders!$C$2:$C$5001,A56,Orders!$I$2:$I$5001,"&gt;0"))</f>
        <v/>
      </c>
      <c r="E56" s="10" t="str">
        <f aca="false">IF(A56="","",SUMIFS(Orders!$F$2:$F$5001,Orders!$C$2:$C$5001,A56,Orders!$I$2:$I$5001,"&gt;0"))</f>
        <v/>
      </c>
      <c r="F56" s="10" t="str">
        <f aca="false">IF(OR(A56="",N(D56)=0),"",E56/D56)</f>
        <v/>
      </c>
      <c r="G56" s="11" t="str">
        <f aca="false">IF(OR(A56="",N(D56)=0),"",_xlfn.MINIFS(Orders!$I$2:$I$5001,Orders!$C$2:$C$5001,A56,Orders!$I$2:$I$5001,"&gt;0"))</f>
        <v/>
      </c>
      <c r="H56" s="11" t="str">
        <f aca="false">IF(OR(A56="",N(D56)=0),"",_xlfn.MAXIFS(Orders!$I$2:$I$5001,Orders!$C$2:$C$5001,A56,Orders!$I$2:$I$5001,"&gt;0"))</f>
        <v/>
      </c>
      <c r="I56" s="9" t="str">
        <f aca="true">IF(H56="","",TODAY()-H56)</f>
        <v/>
      </c>
      <c r="J56" s="9" t="str">
        <f aca="false">IF(OR(H56="",N(D56)&lt;2),"",(H56-G56)/(D56-1))</f>
        <v/>
      </c>
      <c r="K56" s="12" t="str">
        <f aca="false">IF(A56="","",IF(N(D56)=0,"No orders yet",IF(I56&gt;=Settings!$B$4,IF(OR(N(E56)&gt;=Settings!$B$5,N(D56)&gt;=Settings!$B$6),"Lapsed VIP","Lapsed"),IF(I56&gt;=Settings!$B$3,IF(OR(N(E56)&gt;=Settings!$B$5,N(D56)&gt;=Settings!$B$6),"At-risk VIP",IF(D56=1,"One-time buyer","At risk")),IF(OR(N(E56)&gt;=Settings!$B$5,N(D56)&gt;=Settings!$B$6),"VIP",IF(D56=1,"New","Active"))))))</f>
        <v/>
      </c>
      <c r="L56" s="12" t="str">
        <f aca="false">IF(OR(J56="",J56=0),"",IF(I56&gt;=J56*Settings!$B$7,"Yes",""))</f>
        <v/>
      </c>
      <c r="M56" s="13"/>
      <c r="N56" s="12" t="str">
        <f aca="true">IF(M56="","",IF(AND(H56&lt;&gt;"",H56&gt;=M56),"Yes - "&amp;TEXT(H56,"d mmm yyyy"),IF(TODAY()-M56&lt;30,"Not yet","No")))</f>
        <v/>
      </c>
      <c r="O56" s="8"/>
      <c r="P56" s="12" t="str">
        <f aca="false">IF(A56="","",IF(COUNTIF($A$2:$A$2001,A56)&gt;1,"Same email twice - keep one",""))</f>
        <v/>
      </c>
    </row>
    <row r="57" customFormat="false" ht="15" hidden="false" customHeight="false" outlineLevel="0" collapsed="false">
      <c r="A57" s="8"/>
      <c r="B57" s="8"/>
      <c r="C57" s="8"/>
      <c r="D57" s="9" t="str">
        <f aca="false">IF(A57="","",COUNTIFS(Orders!$C$2:$C$5001,A57,Orders!$I$2:$I$5001,"&gt;0"))</f>
        <v/>
      </c>
      <c r="E57" s="10" t="str">
        <f aca="false">IF(A57="","",SUMIFS(Orders!$F$2:$F$5001,Orders!$C$2:$C$5001,A57,Orders!$I$2:$I$5001,"&gt;0"))</f>
        <v/>
      </c>
      <c r="F57" s="10" t="str">
        <f aca="false">IF(OR(A57="",N(D57)=0),"",E57/D57)</f>
        <v/>
      </c>
      <c r="G57" s="11" t="str">
        <f aca="false">IF(OR(A57="",N(D57)=0),"",_xlfn.MINIFS(Orders!$I$2:$I$5001,Orders!$C$2:$C$5001,A57,Orders!$I$2:$I$5001,"&gt;0"))</f>
        <v/>
      </c>
      <c r="H57" s="11" t="str">
        <f aca="false">IF(OR(A57="",N(D57)=0),"",_xlfn.MAXIFS(Orders!$I$2:$I$5001,Orders!$C$2:$C$5001,A57,Orders!$I$2:$I$5001,"&gt;0"))</f>
        <v/>
      </c>
      <c r="I57" s="9" t="str">
        <f aca="true">IF(H57="","",TODAY()-H57)</f>
        <v/>
      </c>
      <c r="J57" s="9" t="str">
        <f aca="false">IF(OR(H57="",N(D57)&lt;2),"",(H57-G57)/(D57-1))</f>
        <v/>
      </c>
      <c r="K57" s="12" t="str">
        <f aca="false">IF(A57="","",IF(N(D57)=0,"No orders yet",IF(I57&gt;=Settings!$B$4,IF(OR(N(E57)&gt;=Settings!$B$5,N(D57)&gt;=Settings!$B$6),"Lapsed VIP","Lapsed"),IF(I57&gt;=Settings!$B$3,IF(OR(N(E57)&gt;=Settings!$B$5,N(D57)&gt;=Settings!$B$6),"At-risk VIP",IF(D57=1,"One-time buyer","At risk")),IF(OR(N(E57)&gt;=Settings!$B$5,N(D57)&gt;=Settings!$B$6),"VIP",IF(D57=1,"New","Active"))))))</f>
        <v/>
      </c>
      <c r="L57" s="12" t="str">
        <f aca="false">IF(OR(J57="",J57=0),"",IF(I57&gt;=J57*Settings!$B$7,"Yes",""))</f>
        <v/>
      </c>
      <c r="M57" s="13"/>
      <c r="N57" s="12" t="str">
        <f aca="true">IF(M57="","",IF(AND(H57&lt;&gt;"",H57&gt;=M57),"Yes - "&amp;TEXT(H57,"d mmm yyyy"),IF(TODAY()-M57&lt;30,"Not yet","No")))</f>
        <v/>
      </c>
      <c r="O57" s="8"/>
      <c r="P57" s="12" t="str">
        <f aca="false">IF(A57="","",IF(COUNTIF($A$2:$A$2001,A57)&gt;1,"Same email twice - keep one",""))</f>
        <v/>
      </c>
    </row>
    <row r="58" customFormat="false" ht="15" hidden="false" customHeight="false" outlineLevel="0" collapsed="false">
      <c r="A58" s="8"/>
      <c r="B58" s="8"/>
      <c r="C58" s="8"/>
      <c r="D58" s="9" t="str">
        <f aca="false">IF(A58="","",COUNTIFS(Orders!$C$2:$C$5001,A58,Orders!$I$2:$I$5001,"&gt;0"))</f>
        <v/>
      </c>
      <c r="E58" s="10" t="str">
        <f aca="false">IF(A58="","",SUMIFS(Orders!$F$2:$F$5001,Orders!$C$2:$C$5001,A58,Orders!$I$2:$I$5001,"&gt;0"))</f>
        <v/>
      </c>
      <c r="F58" s="10" t="str">
        <f aca="false">IF(OR(A58="",N(D58)=0),"",E58/D58)</f>
        <v/>
      </c>
      <c r="G58" s="11" t="str">
        <f aca="false">IF(OR(A58="",N(D58)=0),"",_xlfn.MINIFS(Orders!$I$2:$I$5001,Orders!$C$2:$C$5001,A58,Orders!$I$2:$I$5001,"&gt;0"))</f>
        <v/>
      </c>
      <c r="H58" s="11" t="str">
        <f aca="false">IF(OR(A58="",N(D58)=0),"",_xlfn.MAXIFS(Orders!$I$2:$I$5001,Orders!$C$2:$C$5001,A58,Orders!$I$2:$I$5001,"&gt;0"))</f>
        <v/>
      </c>
      <c r="I58" s="9" t="str">
        <f aca="true">IF(H58="","",TODAY()-H58)</f>
        <v/>
      </c>
      <c r="J58" s="9" t="str">
        <f aca="false">IF(OR(H58="",N(D58)&lt;2),"",(H58-G58)/(D58-1))</f>
        <v/>
      </c>
      <c r="K58" s="12" t="str">
        <f aca="false">IF(A58="","",IF(N(D58)=0,"No orders yet",IF(I58&gt;=Settings!$B$4,IF(OR(N(E58)&gt;=Settings!$B$5,N(D58)&gt;=Settings!$B$6),"Lapsed VIP","Lapsed"),IF(I58&gt;=Settings!$B$3,IF(OR(N(E58)&gt;=Settings!$B$5,N(D58)&gt;=Settings!$B$6),"At-risk VIP",IF(D58=1,"One-time buyer","At risk")),IF(OR(N(E58)&gt;=Settings!$B$5,N(D58)&gt;=Settings!$B$6),"VIP",IF(D58=1,"New","Active"))))))</f>
        <v/>
      </c>
      <c r="L58" s="12" t="str">
        <f aca="false">IF(OR(J58="",J58=0),"",IF(I58&gt;=J58*Settings!$B$7,"Yes",""))</f>
        <v/>
      </c>
      <c r="M58" s="13"/>
      <c r="N58" s="12" t="str">
        <f aca="true">IF(M58="","",IF(AND(H58&lt;&gt;"",H58&gt;=M58),"Yes - "&amp;TEXT(H58,"d mmm yyyy"),IF(TODAY()-M58&lt;30,"Not yet","No")))</f>
        <v/>
      </c>
      <c r="O58" s="8"/>
      <c r="P58" s="12" t="str">
        <f aca="false">IF(A58="","",IF(COUNTIF($A$2:$A$2001,A58)&gt;1,"Same email twice - keep one",""))</f>
        <v/>
      </c>
    </row>
    <row r="59" customFormat="false" ht="15" hidden="false" customHeight="false" outlineLevel="0" collapsed="false">
      <c r="A59" s="8"/>
      <c r="B59" s="8"/>
      <c r="C59" s="8"/>
      <c r="D59" s="9" t="str">
        <f aca="false">IF(A59="","",COUNTIFS(Orders!$C$2:$C$5001,A59,Orders!$I$2:$I$5001,"&gt;0"))</f>
        <v/>
      </c>
      <c r="E59" s="10" t="str">
        <f aca="false">IF(A59="","",SUMIFS(Orders!$F$2:$F$5001,Orders!$C$2:$C$5001,A59,Orders!$I$2:$I$5001,"&gt;0"))</f>
        <v/>
      </c>
      <c r="F59" s="10" t="str">
        <f aca="false">IF(OR(A59="",N(D59)=0),"",E59/D59)</f>
        <v/>
      </c>
      <c r="G59" s="11" t="str">
        <f aca="false">IF(OR(A59="",N(D59)=0),"",_xlfn.MINIFS(Orders!$I$2:$I$5001,Orders!$C$2:$C$5001,A59,Orders!$I$2:$I$5001,"&gt;0"))</f>
        <v/>
      </c>
      <c r="H59" s="11" t="str">
        <f aca="false">IF(OR(A59="",N(D59)=0),"",_xlfn.MAXIFS(Orders!$I$2:$I$5001,Orders!$C$2:$C$5001,A59,Orders!$I$2:$I$5001,"&gt;0"))</f>
        <v/>
      </c>
      <c r="I59" s="9" t="str">
        <f aca="true">IF(H59="","",TODAY()-H59)</f>
        <v/>
      </c>
      <c r="J59" s="9" t="str">
        <f aca="false">IF(OR(H59="",N(D59)&lt;2),"",(H59-G59)/(D59-1))</f>
        <v/>
      </c>
      <c r="K59" s="12" t="str">
        <f aca="false">IF(A59="","",IF(N(D59)=0,"No orders yet",IF(I59&gt;=Settings!$B$4,IF(OR(N(E59)&gt;=Settings!$B$5,N(D59)&gt;=Settings!$B$6),"Lapsed VIP","Lapsed"),IF(I59&gt;=Settings!$B$3,IF(OR(N(E59)&gt;=Settings!$B$5,N(D59)&gt;=Settings!$B$6),"At-risk VIP",IF(D59=1,"One-time buyer","At risk")),IF(OR(N(E59)&gt;=Settings!$B$5,N(D59)&gt;=Settings!$B$6),"VIP",IF(D59=1,"New","Active"))))))</f>
        <v/>
      </c>
      <c r="L59" s="12" t="str">
        <f aca="false">IF(OR(J59="",J59=0),"",IF(I59&gt;=J59*Settings!$B$7,"Yes",""))</f>
        <v/>
      </c>
      <c r="M59" s="13"/>
      <c r="N59" s="12" t="str">
        <f aca="true">IF(M59="","",IF(AND(H59&lt;&gt;"",H59&gt;=M59),"Yes - "&amp;TEXT(H59,"d mmm yyyy"),IF(TODAY()-M59&lt;30,"Not yet","No")))</f>
        <v/>
      </c>
      <c r="O59" s="8"/>
      <c r="P59" s="12" t="str">
        <f aca="false">IF(A59="","",IF(COUNTIF($A$2:$A$2001,A59)&gt;1,"Same email twice - keep one",""))</f>
        <v/>
      </c>
    </row>
    <row r="60" customFormat="false" ht="15" hidden="false" customHeight="false" outlineLevel="0" collapsed="false">
      <c r="A60" s="8"/>
      <c r="B60" s="8"/>
      <c r="C60" s="8"/>
      <c r="D60" s="9" t="str">
        <f aca="false">IF(A60="","",COUNTIFS(Orders!$C$2:$C$5001,A60,Orders!$I$2:$I$5001,"&gt;0"))</f>
        <v/>
      </c>
      <c r="E60" s="10" t="str">
        <f aca="false">IF(A60="","",SUMIFS(Orders!$F$2:$F$5001,Orders!$C$2:$C$5001,A60,Orders!$I$2:$I$5001,"&gt;0"))</f>
        <v/>
      </c>
      <c r="F60" s="10" t="str">
        <f aca="false">IF(OR(A60="",N(D60)=0),"",E60/D60)</f>
        <v/>
      </c>
      <c r="G60" s="11" t="str">
        <f aca="false">IF(OR(A60="",N(D60)=0),"",_xlfn.MINIFS(Orders!$I$2:$I$5001,Orders!$C$2:$C$5001,A60,Orders!$I$2:$I$5001,"&gt;0"))</f>
        <v/>
      </c>
      <c r="H60" s="11" t="str">
        <f aca="false">IF(OR(A60="",N(D60)=0),"",_xlfn.MAXIFS(Orders!$I$2:$I$5001,Orders!$C$2:$C$5001,A60,Orders!$I$2:$I$5001,"&gt;0"))</f>
        <v/>
      </c>
      <c r="I60" s="9" t="str">
        <f aca="true">IF(H60="","",TODAY()-H60)</f>
        <v/>
      </c>
      <c r="J60" s="9" t="str">
        <f aca="false">IF(OR(H60="",N(D60)&lt;2),"",(H60-G60)/(D60-1))</f>
        <v/>
      </c>
      <c r="K60" s="12" t="str">
        <f aca="false">IF(A60="","",IF(N(D60)=0,"No orders yet",IF(I60&gt;=Settings!$B$4,IF(OR(N(E60)&gt;=Settings!$B$5,N(D60)&gt;=Settings!$B$6),"Lapsed VIP","Lapsed"),IF(I60&gt;=Settings!$B$3,IF(OR(N(E60)&gt;=Settings!$B$5,N(D60)&gt;=Settings!$B$6),"At-risk VIP",IF(D60=1,"One-time buyer","At risk")),IF(OR(N(E60)&gt;=Settings!$B$5,N(D60)&gt;=Settings!$B$6),"VIP",IF(D60=1,"New","Active"))))))</f>
        <v/>
      </c>
      <c r="L60" s="12" t="str">
        <f aca="false">IF(OR(J60="",J60=0),"",IF(I60&gt;=J60*Settings!$B$7,"Yes",""))</f>
        <v/>
      </c>
      <c r="M60" s="13"/>
      <c r="N60" s="12" t="str">
        <f aca="true">IF(M60="","",IF(AND(H60&lt;&gt;"",H60&gt;=M60),"Yes - "&amp;TEXT(H60,"d mmm yyyy"),IF(TODAY()-M60&lt;30,"Not yet","No")))</f>
        <v/>
      </c>
      <c r="O60" s="8"/>
      <c r="P60" s="12" t="str">
        <f aca="false">IF(A60="","",IF(COUNTIF($A$2:$A$2001,A60)&gt;1,"Same email twice - keep one",""))</f>
        <v/>
      </c>
    </row>
    <row r="61" customFormat="false" ht="15" hidden="false" customHeight="false" outlineLevel="0" collapsed="false">
      <c r="A61" s="8"/>
      <c r="B61" s="8"/>
      <c r="C61" s="8"/>
      <c r="D61" s="9" t="str">
        <f aca="false">IF(A61="","",COUNTIFS(Orders!$C$2:$C$5001,A61,Orders!$I$2:$I$5001,"&gt;0"))</f>
        <v/>
      </c>
      <c r="E61" s="10" t="str">
        <f aca="false">IF(A61="","",SUMIFS(Orders!$F$2:$F$5001,Orders!$C$2:$C$5001,A61,Orders!$I$2:$I$5001,"&gt;0"))</f>
        <v/>
      </c>
      <c r="F61" s="10" t="str">
        <f aca="false">IF(OR(A61="",N(D61)=0),"",E61/D61)</f>
        <v/>
      </c>
      <c r="G61" s="11" t="str">
        <f aca="false">IF(OR(A61="",N(D61)=0),"",_xlfn.MINIFS(Orders!$I$2:$I$5001,Orders!$C$2:$C$5001,A61,Orders!$I$2:$I$5001,"&gt;0"))</f>
        <v/>
      </c>
      <c r="H61" s="11" t="str">
        <f aca="false">IF(OR(A61="",N(D61)=0),"",_xlfn.MAXIFS(Orders!$I$2:$I$5001,Orders!$C$2:$C$5001,A61,Orders!$I$2:$I$5001,"&gt;0"))</f>
        <v/>
      </c>
      <c r="I61" s="9" t="str">
        <f aca="true">IF(H61="","",TODAY()-H61)</f>
        <v/>
      </c>
      <c r="J61" s="9" t="str">
        <f aca="false">IF(OR(H61="",N(D61)&lt;2),"",(H61-G61)/(D61-1))</f>
        <v/>
      </c>
      <c r="K61" s="12" t="str">
        <f aca="false">IF(A61="","",IF(N(D61)=0,"No orders yet",IF(I61&gt;=Settings!$B$4,IF(OR(N(E61)&gt;=Settings!$B$5,N(D61)&gt;=Settings!$B$6),"Lapsed VIP","Lapsed"),IF(I61&gt;=Settings!$B$3,IF(OR(N(E61)&gt;=Settings!$B$5,N(D61)&gt;=Settings!$B$6),"At-risk VIP",IF(D61=1,"One-time buyer","At risk")),IF(OR(N(E61)&gt;=Settings!$B$5,N(D61)&gt;=Settings!$B$6),"VIP",IF(D61=1,"New","Active"))))))</f>
        <v/>
      </c>
      <c r="L61" s="12" t="str">
        <f aca="false">IF(OR(J61="",J61=0),"",IF(I61&gt;=J61*Settings!$B$7,"Yes",""))</f>
        <v/>
      </c>
      <c r="M61" s="13"/>
      <c r="N61" s="12" t="str">
        <f aca="true">IF(M61="","",IF(AND(H61&lt;&gt;"",H61&gt;=M61),"Yes - "&amp;TEXT(H61,"d mmm yyyy"),IF(TODAY()-M61&lt;30,"Not yet","No")))</f>
        <v/>
      </c>
      <c r="O61" s="8"/>
      <c r="P61" s="12" t="str">
        <f aca="false">IF(A61="","",IF(COUNTIF($A$2:$A$2001,A61)&gt;1,"Same email twice - keep one",""))</f>
        <v/>
      </c>
    </row>
    <row r="62" customFormat="false" ht="15" hidden="false" customHeight="false" outlineLevel="0" collapsed="false">
      <c r="A62" s="8"/>
      <c r="B62" s="8"/>
      <c r="C62" s="8"/>
      <c r="D62" s="9" t="str">
        <f aca="false">IF(A62="","",COUNTIFS(Orders!$C$2:$C$5001,A62,Orders!$I$2:$I$5001,"&gt;0"))</f>
        <v/>
      </c>
      <c r="E62" s="10" t="str">
        <f aca="false">IF(A62="","",SUMIFS(Orders!$F$2:$F$5001,Orders!$C$2:$C$5001,A62,Orders!$I$2:$I$5001,"&gt;0"))</f>
        <v/>
      </c>
      <c r="F62" s="10" t="str">
        <f aca="false">IF(OR(A62="",N(D62)=0),"",E62/D62)</f>
        <v/>
      </c>
      <c r="G62" s="11" t="str">
        <f aca="false">IF(OR(A62="",N(D62)=0),"",_xlfn.MINIFS(Orders!$I$2:$I$5001,Orders!$C$2:$C$5001,A62,Orders!$I$2:$I$5001,"&gt;0"))</f>
        <v/>
      </c>
      <c r="H62" s="11" t="str">
        <f aca="false">IF(OR(A62="",N(D62)=0),"",_xlfn.MAXIFS(Orders!$I$2:$I$5001,Orders!$C$2:$C$5001,A62,Orders!$I$2:$I$5001,"&gt;0"))</f>
        <v/>
      </c>
      <c r="I62" s="9" t="str">
        <f aca="true">IF(H62="","",TODAY()-H62)</f>
        <v/>
      </c>
      <c r="J62" s="9" t="str">
        <f aca="false">IF(OR(H62="",N(D62)&lt;2),"",(H62-G62)/(D62-1))</f>
        <v/>
      </c>
      <c r="K62" s="12" t="str">
        <f aca="false">IF(A62="","",IF(N(D62)=0,"No orders yet",IF(I62&gt;=Settings!$B$4,IF(OR(N(E62)&gt;=Settings!$B$5,N(D62)&gt;=Settings!$B$6),"Lapsed VIP","Lapsed"),IF(I62&gt;=Settings!$B$3,IF(OR(N(E62)&gt;=Settings!$B$5,N(D62)&gt;=Settings!$B$6),"At-risk VIP",IF(D62=1,"One-time buyer","At risk")),IF(OR(N(E62)&gt;=Settings!$B$5,N(D62)&gt;=Settings!$B$6),"VIP",IF(D62=1,"New","Active"))))))</f>
        <v/>
      </c>
      <c r="L62" s="12" t="str">
        <f aca="false">IF(OR(J62="",J62=0),"",IF(I62&gt;=J62*Settings!$B$7,"Yes",""))</f>
        <v/>
      </c>
      <c r="M62" s="13"/>
      <c r="N62" s="12" t="str">
        <f aca="true">IF(M62="","",IF(AND(H62&lt;&gt;"",H62&gt;=M62),"Yes - "&amp;TEXT(H62,"d mmm yyyy"),IF(TODAY()-M62&lt;30,"Not yet","No")))</f>
        <v/>
      </c>
      <c r="O62" s="8"/>
      <c r="P62" s="12" t="str">
        <f aca="false">IF(A62="","",IF(COUNTIF($A$2:$A$2001,A62)&gt;1,"Same email twice - keep one",""))</f>
        <v/>
      </c>
    </row>
    <row r="63" customFormat="false" ht="15" hidden="false" customHeight="false" outlineLevel="0" collapsed="false">
      <c r="A63" s="8"/>
      <c r="B63" s="8"/>
      <c r="C63" s="8"/>
      <c r="D63" s="9" t="str">
        <f aca="false">IF(A63="","",COUNTIFS(Orders!$C$2:$C$5001,A63,Orders!$I$2:$I$5001,"&gt;0"))</f>
        <v/>
      </c>
      <c r="E63" s="10" t="str">
        <f aca="false">IF(A63="","",SUMIFS(Orders!$F$2:$F$5001,Orders!$C$2:$C$5001,A63,Orders!$I$2:$I$5001,"&gt;0"))</f>
        <v/>
      </c>
      <c r="F63" s="10" t="str">
        <f aca="false">IF(OR(A63="",N(D63)=0),"",E63/D63)</f>
        <v/>
      </c>
      <c r="G63" s="11" t="str">
        <f aca="false">IF(OR(A63="",N(D63)=0),"",_xlfn.MINIFS(Orders!$I$2:$I$5001,Orders!$C$2:$C$5001,A63,Orders!$I$2:$I$5001,"&gt;0"))</f>
        <v/>
      </c>
      <c r="H63" s="11" t="str">
        <f aca="false">IF(OR(A63="",N(D63)=0),"",_xlfn.MAXIFS(Orders!$I$2:$I$5001,Orders!$C$2:$C$5001,A63,Orders!$I$2:$I$5001,"&gt;0"))</f>
        <v/>
      </c>
      <c r="I63" s="9" t="str">
        <f aca="true">IF(H63="","",TODAY()-H63)</f>
        <v/>
      </c>
      <c r="J63" s="9" t="str">
        <f aca="false">IF(OR(H63="",N(D63)&lt;2),"",(H63-G63)/(D63-1))</f>
        <v/>
      </c>
      <c r="K63" s="12" t="str">
        <f aca="false">IF(A63="","",IF(N(D63)=0,"No orders yet",IF(I63&gt;=Settings!$B$4,IF(OR(N(E63)&gt;=Settings!$B$5,N(D63)&gt;=Settings!$B$6),"Lapsed VIP","Lapsed"),IF(I63&gt;=Settings!$B$3,IF(OR(N(E63)&gt;=Settings!$B$5,N(D63)&gt;=Settings!$B$6),"At-risk VIP",IF(D63=1,"One-time buyer","At risk")),IF(OR(N(E63)&gt;=Settings!$B$5,N(D63)&gt;=Settings!$B$6),"VIP",IF(D63=1,"New","Active"))))))</f>
        <v/>
      </c>
      <c r="L63" s="12" t="str">
        <f aca="false">IF(OR(J63="",J63=0),"",IF(I63&gt;=J63*Settings!$B$7,"Yes",""))</f>
        <v/>
      </c>
      <c r="M63" s="13"/>
      <c r="N63" s="12" t="str">
        <f aca="true">IF(M63="","",IF(AND(H63&lt;&gt;"",H63&gt;=M63),"Yes - "&amp;TEXT(H63,"d mmm yyyy"),IF(TODAY()-M63&lt;30,"Not yet","No")))</f>
        <v/>
      </c>
      <c r="O63" s="8"/>
      <c r="P63" s="12" t="str">
        <f aca="false">IF(A63="","",IF(COUNTIF($A$2:$A$2001,A63)&gt;1,"Same email twice - keep one",""))</f>
        <v/>
      </c>
    </row>
    <row r="64" customFormat="false" ht="15" hidden="false" customHeight="false" outlineLevel="0" collapsed="false">
      <c r="A64" s="8"/>
      <c r="B64" s="8"/>
      <c r="C64" s="8"/>
      <c r="D64" s="9" t="str">
        <f aca="false">IF(A64="","",COUNTIFS(Orders!$C$2:$C$5001,A64,Orders!$I$2:$I$5001,"&gt;0"))</f>
        <v/>
      </c>
      <c r="E64" s="10" t="str">
        <f aca="false">IF(A64="","",SUMIFS(Orders!$F$2:$F$5001,Orders!$C$2:$C$5001,A64,Orders!$I$2:$I$5001,"&gt;0"))</f>
        <v/>
      </c>
      <c r="F64" s="10" t="str">
        <f aca="false">IF(OR(A64="",N(D64)=0),"",E64/D64)</f>
        <v/>
      </c>
      <c r="G64" s="11" t="str">
        <f aca="false">IF(OR(A64="",N(D64)=0),"",_xlfn.MINIFS(Orders!$I$2:$I$5001,Orders!$C$2:$C$5001,A64,Orders!$I$2:$I$5001,"&gt;0"))</f>
        <v/>
      </c>
      <c r="H64" s="11" t="str">
        <f aca="false">IF(OR(A64="",N(D64)=0),"",_xlfn.MAXIFS(Orders!$I$2:$I$5001,Orders!$C$2:$C$5001,A64,Orders!$I$2:$I$5001,"&gt;0"))</f>
        <v/>
      </c>
      <c r="I64" s="9" t="str">
        <f aca="true">IF(H64="","",TODAY()-H64)</f>
        <v/>
      </c>
      <c r="J64" s="9" t="str">
        <f aca="false">IF(OR(H64="",N(D64)&lt;2),"",(H64-G64)/(D64-1))</f>
        <v/>
      </c>
      <c r="K64" s="12" t="str">
        <f aca="false">IF(A64="","",IF(N(D64)=0,"No orders yet",IF(I64&gt;=Settings!$B$4,IF(OR(N(E64)&gt;=Settings!$B$5,N(D64)&gt;=Settings!$B$6),"Lapsed VIP","Lapsed"),IF(I64&gt;=Settings!$B$3,IF(OR(N(E64)&gt;=Settings!$B$5,N(D64)&gt;=Settings!$B$6),"At-risk VIP",IF(D64=1,"One-time buyer","At risk")),IF(OR(N(E64)&gt;=Settings!$B$5,N(D64)&gt;=Settings!$B$6),"VIP",IF(D64=1,"New","Active"))))))</f>
        <v/>
      </c>
      <c r="L64" s="12" t="str">
        <f aca="false">IF(OR(J64="",J64=0),"",IF(I64&gt;=J64*Settings!$B$7,"Yes",""))</f>
        <v/>
      </c>
      <c r="M64" s="13"/>
      <c r="N64" s="12" t="str">
        <f aca="true">IF(M64="","",IF(AND(H64&lt;&gt;"",H64&gt;=M64),"Yes - "&amp;TEXT(H64,"d mmm yyyy"),IF(TODAY()-M64&lt;30,"Not yet","No")))</f>
        <v/>
      </c>
      <c r="O64" s="8"/>
      <c r="P64" s="12" t="str">
        <f aca="false">IF(A64="","",IF(COUNTIF($A$2:$A$2001,A64)&gt;1,"Same email twice - keep one",""))</f>
        <v/>
      </c>
    </row>
    <row r="65" customFormat="false" ht="15" hidden="false" customHeight="false" outlineLevel="0" collapsed="false">
      <c r="A65" s="8"/>
      <c r="B65" s="8"/>
      <c r="C65" s="8"/>
      <c r="D65" s="9" t="str">
        <f aca="false">IF(A65="","",COUNTIFS(Orders!$C$2:$C$5001,A65,Orders!$I$2:$I$5001,"&gt;0"))</f>
        <v/>
      </c>
      <c r="E65" s="10" t="str">
        <f aca="false">IF(A65="","",SUMIFS(Orders!$F$2:$F$5001,Orders!$C$2:$C$5001,A65,Orders!$I$2:$I$5001,"&gt;0"))</f>
        <v/>
      </c>
      <c r="F65" s="10" t="str">
        <f aca="false">IF(OR(A65="",N(D65)=0),"",E65/D65)</f>
        <v/>
      </c>
      <c r="G65" s="11" t="str">
        <f aca="false">IF(OR(A65="",N(D65)=0),"",_xlfn.MINIFS(Orders!$I$2:$I$5001,Orders!$C$2:$C$5001,A65,Orders!$I$2:$I$5001,"&gt;0"))</f>
        <v/>
      </c>
      <c r="H65" s="11" t="str">
        <f aca="false">IF(OR(A65="",N(D65)=0),"",_xlfn.MAXIFS(Orders!$I$2:$I$5001,Orders!$C$2:$C$5001,A65,Orders!$I$2:$I$5001,"&gt;0"))</f>
        <v/>
      </c>
      <c r="I65" s="9" t="str">
        <f aca="true">IF(H65="","",TODAY()-H65)</f>
        <v/>
      </c>
      <c r="J65" s="9" t="str">
        <f aca="false">IF(OR(H65="",N(D65)&lt;2),"",(H65-G65)/(D65-1))</f>
        <v/>
      </c>
      <c r="K65" s="12" t="str">
        <f aca="false">IF(A65="","",IF(N(D65)=0,"No orders yet",IF(I65&gt;=Settings!$B$4,IF(OR(N(E65)&gt;=Settings!$B$5,N(D65)&gt;=Settings!$B$6),"Lapsed VIP","Lapsed"),IF(I65&gt;=Settings!$B$3,IF(OR(N(E65)&gt;=Settings!$B$5,N(D65)&gt;=Settings!$B$6),"At-risk VIP",IF(D65=1,"One-time buyer","At risk")),IF(OR(N(E65)&gt;=Settings!$B$5,N(D65)&gt;=Settings!$B$6),"VIP",IF(D65=1,"New","Active"))))))</f>
        <v/>
      </c>
      <c r="L65" s="12" t="str">
        <f aca="false">IF(OR(J65="",J65=0),"",IF(I65&gt;=J65*Settings!$B$7,"Yes",""))</f>
        <v/>
      </c>
      <c r="M65" s="13"/>
      <c r="N65" s="12" t="str">
        <f aca="true">IF(M65="","",IF(AND(H65&lt;&gt;"",H65&gt;=M65),"Yes - "&amp;TEXT(H65,"d mmm yyyy"),IF(TODAY()-M65&lt;30,"Not yet","No")))</f>
        <v/>
      </c>
      <c r="O65" s="8"/>
      <c r="P65" s="12" t="str">
        <f aca="false">IF(A65="","",IF(COUNTIF($A$2:$A$2001,A65)&gt;1,"Same email twice - keep one",""))</f>
        <v/>
      </c>
    </row>
    <row r="66" customFormat="false" ht="15" hidden="false" customHeight="false" outlineLevel="0" collapsed="false">
      <c r="A66" s="8"/>
      <c r="B66" s="8"/>
      <c r="C66" s="8"/>
      <c r="D66" s="9" t="str">
        <f aca="false">IF(A66="","",COUNTIFS(Orders!$C$2:$C$5001,A66,Orders!$I$2:$I$5001,"&gt;0"))</f>
        <v/>
      </c>
      <c r="E66" s="10" t="str">
        <f aca="false">IF(A66="","",SUMIFS(Orders!$F$2:$F$5001,Orders!$C$2:$C$5001,A66,Orders!$I$2:$I$5001,"&gt;0"))</f>
        <v/>
      </c>
      <c r="F66" s="10" t="str">
        <f aca="false">IF(OR(A66="",N(D66)=0),"",E66/D66)</f>
        <v/>
      </c>
      <c r="G66" s="11" t="str">
        <f aca="false">IF(OR(A66="",N(D66)=0),"",_xlfn.MINIFS(Orders!$I$2:$I$5001,Orders!$C$2:$C$5001,A66,Orders!$I$2:$I$5001,"&gt;0"))</f>
        <v/>
      </c>
      <c r="H66" s="11" t="str">
        <f aca="false">IF(OR(A66="",N(D66)=0),"",_xlfn.MAXIFS(Orders!$I$2:$I$5001,Orders!$C$2:$C$5001,A66,Orders!$I$2:$I$5001,"&gt;0"))</f>
        <v/>
      </c>
      <c r="I66" s="9" t="str">
        <f aca="true">IF(H66="","",TODAY()-H66)</f>
        <v/>
      </c>
      <c r="J66" s="9" t="str">
        <f aca="false">IF(OR(H66="",N(D66)&lt;2),"",(H66-G66)/(D66-1))</f>
        <v/>
      </c>
      <c r="K66" s="12" t="str">
        <f aca="false">IF(A66="","",IF(N(D66)=0,"No orders yet",IF(I66&gt;=Settings!$B$4,IF(OR(N(E66)&gt;=Settings!$B$5,N(D66)&gt;=Settings!$B$6),"Lapsed VIP","Lapsed"),IF(I66&gt;=Settings!$B$3,IF(OR(N(E66)&gt;=Settings!$B$5,N(D66)&gt;=Settings!$B$6),"At-risk VIP",IF(D66=1,"One-time buyer","At risk")),IF(OR(N(E66)&gt;=Settings!$B$5,N(D66)&gt;=Settings!$B$6),"VIP",IF(D66=1,"New","Active"))))))</f>
        <v/>
      </c>
      <c r="L66" s="12" t="str">
        <f aca="false">IF(OR(J66="",J66=0),"",IF(I66&gt;=J66*Settings!$B$7,"Yes",""))</f>
        <v/>
      </c>
      <c r="M66" s="13"/>
      <c r="N66" s="12" t="str">
        <f aca="true">IF(M66="","",IF(AND(H66&lt;&gt;"",H66&gt;=M66),"Yes - "&amp;TEXT(H66,"d mmm yyyy"),IF(TODAY()-M66&lt;30,"Not yet","No")))</f>
        <v/>
      </c>
      <c r="O66" s="8"/>
      <c r="P66" s="12" t="str">
        <f aca="false">IF(A66="","",IF(COUNTIF($A$2:$A$2001,A66)&gt;1,"Same email twice - keep one",""))</f>
        <v/>
      </c>
    </row>
    <row r="67" customFormat="false" ht="15" hidden="false" customHeight="false" outlineLevel="0" collapsed="false">
      <c r="A67" s="8"/>
      <c r="B67" s="8"/>
      <c r="C67" s="8"/>
      <c r="D67" s="9" t="str">
        <f aca="false">IF(A67="","",COUNTIFS(Orders!$C$2:$C$5001,A67,Orders!$I$2:$I$5001,"&gt;0"))</f>
        <v/>
      </c>
      <c r="E67" s="10" t="str">
        <f aca="false">IF(A67="","",SUMIFS(Orders!$F$2:$F$5001,Orders!$C$2:$C$5001,A67,Orders!$I$2:$I$5001,"&gt;0"))</f>
        <v/>
      </c>
      <c r="F67" s="10" t="str">
        <f aca="false">IF(OR(A67="",N(D67)=0),"",E67/D67)</f>
        <v/>
      </c>
      <c r="G67" s="11" t="str">
        <f aca="false">IF(OR(A67="",N(D67)=0),"",_xlfn.MINIFS(Orders!$I$2:$I$5001,Orders!$C$2:$C$5001,A67,Orders!$I$2:$I$5001,"&gt;0"))</f>
        <v/>
      </c>
      <c r="H67" s="11" t="str">
        <f aca="false">IF(OR(A67="",N(D67)=0),"",_xlfn.MAXIFS(Orders!$I$2:$I$5001,Orders!$C$2:$C$5001,A67,Orders!$I$2:$I$5001,"&gt;0"))</f>
        <v/>
      </c>
      <c r="I67" s="9" t="str">
        <f aca="true">IF(H67="","",TODAY()-H67)</f>
        <v/>
      </c>
      <c r="J67" s="9" t="str">
        <f aca="false">IF(OR(H67="",N(D67)&lt;2),"",(H67-G67)/(D67-1))</f>
        <v/>
      </c>
      <c r="K67" s="12" t="str">
        <f aca="false">IF(A67="","",IF(N(D67)=0,"No orders yet",IF(I67&gt;=Settings!$B$4,IF(OR(N(E67)&gt;=Settings!$B$5,N(D67)&gt;=Settings!$B$6),"Lapsed VIP","Lapsed"),IF(I67&gt;=Settings!$B$3,IF(OR(N(E67)&gt;=Settings!$B$5,N(D67)&gt;=Settings!$B$6),"At-risk VIP",IF(D67=1,"One-time buyer","At risk")),IF(OR(N(E67)&gt;=Settings!$B$5,N(D67)&gt;=Settings!$B$6),"VIP",IF(D67=1,"New","Active"))))))</f>
        <v/>
      </c>
      <c r="L67" s="12" t="str">
        <f aca="false">IF(OR(J67="",J67=0),"",IF(I67&gt;=J67*Settings!$B$7,"Yes",""))</f>
        <v/>
      </c>
      <c r="M67" s="13"/>
      <c r="N67" s="12" t="str">
        <f aca="true">IF(M67="","",IF(AND(H67&lt;&gt;"",H67&gt;=M67),"Yes - "&amp;TEXT(H67,"d mmm yyyy"),IF(TODAY()-M67&lt;30,"Not yet","No")))</f>
        <v/>
      </c>
      <c r="O67" s="8"/>
      <c r="P67" s="12" t="str">
        <f aca="false">IF(A67="","",IF(COUNTIF($A$2:$A$2001,A67)&gt;1,"Same email twice - keep one",""))</f>
        <v/>
      </c>
    </row>
    <row r="68" customFormat="false" ht="15" hidden="false" customHeight="false" outlineLevel="0" collapsed="false">
      <c r="A68" s="8"/>
      <c r="B68" s="8"/>
      <c r="C68" s="8"/>
      <c r="D68" s="9" t="str">
        <f aca="false">IF(A68="","",COUNTIFS(Orders!$C$2:$C$5001,A68,Orders!$I$2:$I$5001,"&gt;0"))</f>
        <v/>
      </c>
      <c r="E68" s="10" t="str">
        <f aca="false">IF(A68="","",SUMIFS(Orders!$F$2:$F$5001,Orders!$C$2:$C$5001,A68,Orders!$I$2:$I$5001,"&gt;0"))</f>
        <v/>
      </c>
      <c r="F68" s="10" t="str">
        <f aca="false">IF(OR(A68="",N(D68)=0),"",E68/D68)</f>
        <v/>
      </c>
      <c r="G68" s="11" t="str">
        <f aca="false">IF(OR(A68="",N(D68)=0),"",_xlfn.MINIFS(Orders!$I$2:$I$5001,Orders!$C$2:$C$5001,A68,Orders!$I$2:$I$5001,"&gt;0"))</f>
        <v/>
      </c>
      <c r="H68" s="11" t="str">
        <f aca="false">IF(OR(A68="",N(D68)=0),"",_xlfn.MAXIFS(Orders!$I$2:$I$5001,Orders!$C$2:$C$5001,A68,Orders!$I$2:$I$5001,"&gt;0"))</f>
        <v/>
      </c>
      <c r="I68" s="9" t="str">
        <f aca="true">IF(H68="","",TODAY()-H68)</f>
        <v/>
      </c>
      <c r="J68" s="9" t="str">
        <f aca="false">IF(OR(H68="",N(D68)&lt;2),"",(H68-G68)/(D68-1))</f>
        <v/>
      </c>
      <c r="K68" s="12" t="str">
        <f aca="false">IF(A68="","",IF(N(D68)=0,"No orders yet",IF(I68&gt;=Settings!$B$4,IF(OR(N(E68)&gt;=Settings!$B$5,N(D68)&gt;=Settings!$B$6),"Lapsed VIP","Lapsed"),IF(I68&gt;=Settings!$B$3,IF(OR(N(E68)&gt;=Settings!$B$5,N(D68)&gt;=Settings!$B$6),"At-risk VIP",IF(D68=1,"One-time buyer","At risk")),IF(OR(N(E68)&gt;=Settings!$B$5,N(D68)&gt;=Settings!$B$6),"VIP",IF(D68=1,"New","Active"))))))</f>
        <v/>
      </c>
      <c r="L68" s="12" t="str">
        <f aca="false">IF(OR(J68="",J68=0),"",IF(I68&gt;=J68*Settings!$B$7,"Yes",""))</f>
        <v/>
      </c>
      <c r="M68" s="13"/>
      <c r="N68" s="12" t="str">
        <f aca="true">IF(M68="","",IF(AND(H68&lt;&gt;"",H68&gt;=M68),"Yes - "&amp;TEXT(H68,"d mmm yyyy"),IF(TODAY()-M68&lt;30,"Not yet","No")))</f>
        <v/>
      </c>
      <c r="O68" s="8"/>
      <c r="P68" s="12" t="str">
        <f aca="false">IF(A68="","",IF(COUNTIF($A$2:$A$2001,A68)&gt;1,"Same email twice - keep one",""))</f>
        <v/>
      </c>
    </row>
    <row r="69" customFormat="false" ht="15" hidden="false" customHeight="false" outlineLevel="0" collapsed="false">
      <c r="A69" s="8"/>
      <c r="B69" s="8"/>
      <c r="C69" s="8"/>
      <c r="D69" s="9" t="str">
        <f aca="false">IF(A69="","",COUNTIFS(Orders!$C$2:$C$5001,A69,Orders!$I$2:$I$5001,"&gt;0"))</f>
        <v/>
      </c>
      <c r="E69" s="10" t="str">
        <f aca="false">IF(A69="","",SUMIFS(Orders!$F$2:$F$5001,Orders!$C$2:$C$5001,A69,Orders!$I$2:$I$5001,"&gt;0"))</f>
        <v/>
      </c>
      <c r="F69" s="10" t="str">
        <f aca="false">IF(OR(A69="",N(D69)=0),"",E69/D69)</f>
        <v/>
      </c>
      <c r="G69" s="11" t="str">
        <f aca="false">IF(OR(A69="",N(D69)=0),"",_xlfn.MINIFS(Orders!$I$2:$I$5001,Orders!$C$2:$C$5001,A69,Orders!$I$2:$I$5001,"&gt;0"))</f>
        <v/>
      </c>
      <c r="H69" s="11" t="str">
        <f aca="false">IF(OR(A69="",N(D69)=0),"",_xlfn.MAXIFS(Orders!$I$2:$I$5001,Orders!$C$2:$C$5001,A69,Orders!$I$2:$I$5001,"&gt;0"))</f>
        <v/>
      </c>
      <c r="I69" s="9" t="str">
        <f aca="true">IF(H69="","",TODAY()-H69)</f>
        <v/>
      </c>
      <c r="J69" s="9" t="str">
        <f aca="false">IF(OR(H69="",N(D69)&lt;2),"",(H69-G69)/(D69-1))</f>
        <v/>
      </c>
      <c r="K69" s="12" t="str">
        <f aca="false">IF(A69="","",IF(N(D69)=0,"No orders yet",IF(I69&gt;=Settings!$B$4,IF(OR(N(E69)&gt;=Settings!$B$5,N(D69)&gt;=Settings!$B$6),"Lapsed VIP","Lapsed"),IF(I69&gt;=Settings!$B$3,IF(OR(N(E69)&gt;=Settings!$B$5,N(D69)&gt;=Settings!$B$6),"At-risk VIP",IF(D69=1,"One-time buyer","At risk")),IF(OR(N(E69)&gt;=Settings!$B$5,N(D69)&gt;=Settings!$B$6),"VIP",IF(D69=1,"New","Active"))))))</f>
        <v/>
      </c>
      <c r="L69" s="12" t="str">
        <f aca="false">IF(OR(J69="",J69=0),"",IF(I69&gt;=J69*Settings!$B$7,"Yes",""))</f>
        <v/>
      </c>
      <c r="M69" s="13"/>
      <c r="N69" s="12" t="str">
        <f aca="true">IF(M69="","",IF(AND(H69&lt;&gt;"",H69&gt;=M69),"Yes - "&amp;TEXT(H69,"d mmm yyyy"),IF(TODAY()-M69&lt;30,"Not yet","No")))</f>
        <v/>
      </c>
      <c r="O69" s="8"/>
      <c r="P69" s="12" t="str">
        <f aca="false">IF(A69="","",IF(COUNTIF($A$2:$A$2001,A69)&gt;1,"Same email twice - keep one",""))</f>
        <v/>
      </c>
    </row>
    <row r="70" customFormat="false" ht="15" hidden="false" customHeight="false" outlineLevel="0" collapsed="false">
      <c r="A70" s="8"/>
      <c r="B70" s="8"/>
      <c r="C70" s="8"/>
      <c r="D70" s="9" t="str">
        <f aca="false">IF(A70="","",COUNTIFS(Orders!$C$2:$C$5001,A70,Orders!$I$2:$I$5001,"&gt;0"))</f>
        <v/>
      </c>
      <c r="E70" s="10" t="str">
        <f aca="false">IF(A70="","",SUMIFS(Orders!$F$2:$F$5001,Orders!$C$2:$C$5001,A70,Orders!$I$2:$I$5001,"&gt;0"))</f>
        <v/>
      </c>
      <c r="F70" s="10" t="str">
        <f aca="false">IF(OR(A70="",N(D70)=0),"",E70/D70)</f>
        <v/>
      </c>
      <c r="G70" s="11" t="str">
        <f aca="false">IF(OR(A70="",N(D70)=0),"",_xlfn.MINIFS(Orders!$I$2:$I$5001,Orders!$C$2:$C$5001,A70,Orders!$I$2:$I$5001,"&gt;0"))</f>
        <v/>
      </c>
      <c r="H70" s="11" t="str">
        <f aca="false">IF(OR(A70="",N(D70)=0),"",_xlfn.MAXIFS(Orders!$I$2:$I$5001,Orders!$C$2:$C$5001,A70,Orders!$I$2:$I$5001,"&gt;0"))</f>
        <v/>
      </c>
      <c r="I70" s="9" t="str">
        <f aca="true">IF(H70="","",TODAY()-H70)</f>
        <v/>
      </c>
      <c r="J70" s="9" t="str">
        <f aca="false">IF(OR(H70="",N(D70)&lt;2),"",(H70-G70)/(D70-1))</f>
        <v/>
      </c>
      <c r="K70" s="12" t="str">
        <f aca="false">IF(A70="","",IF(N(D70)=0,"No orders yet",IF(I70&gt;=Settings!$B$4,IF(OR(N(E70)&gt;=Settings!$B$5,N(D70)&gt;=Settings!$B$6),"Lapsed VIP","Lapsed"),IF(I70&gt;=Settings!$B$3,IF(OR(N(E70)&gt;=Settings!$B$5,N(D70)&gt;=Settings!$B$6),"At-risk VIP",IF(D70=1,"One-time buyer","At risk")),IF(OR(N(E70)&gt;=Settings!$B$5,N(D70)&gt;=Settings!$B$6),"VIP",IF(D70=1,"New","Active"))))))</f>
        <v/>
      </c>
      <c r="L70" s="12" t="str">
        <f aca="false">IF(OR(J70="",J70=0),"",IF(I70&gt;=J70*Settings!$B$7,"Yes",""))</f>
        <v/>
      </c>
      <c r="M70" s="13"/>
      <c r="N70" s="12" t="str">
        <f aca="true">IF(M70="","",IF(AND(H70&lt;&gt;"",H70&gt;=M70),"Yes - "&amp;TEXT(H70,"d mmm yyyy"),IF(TODAY()-M70&lt;30,"Not yet","No")))</f>
        <v/>
      </c>
      <c r="O70" s="8"/>
      <c r="P70" s="12" t="str">
        <f aca="false">IF(A70="","",IF(COUNTIF($A$2:$A$2001,A70)&gt;1,"Same email twice - keep one",""))</f>
        <v/>
      </c>
    </row>
    <row r="71" customFormat="false" ht="15" hidden="false" customHeight="false" outlineLevel="0" collapsed="false">
      <c r="A71" s="8"/>
      <c r="B71" s="8"/>
      <c r="C71" s="8"/>
      <c r="D71" s="9" t="str">
        <f aca="false">IF(A71="","",COUNTIFS(Orders!$C$2:$C$5001,A71,Orders!$I$2:$I$5001,"&gt;0"))</f>
        <v/>
      </c>
      <c r="E71" s="10" t="str">
        <f aca="false">IF(A71="","",SUMIFS(Orders!$F$2:$F$5001,Orders!$C$2:$C$5001,A71,Orders!$I$2:$I$5001,"&gt;0"))</f>
        <v/>
      </c>
      <c r="F71" s="10" t="str">
        <f aca="false">IF(OR(A71="",N(D71)=0),"",E71/D71)</f>
        <v/>
      </c>
      <c r="G71" s="11" t="str">
        <f aca="false">IF(OR(A71="",N(D71)=0),"",_xlfn.MINIFS(Orders!$I$2:$I$5001,Orders!$C$2:$C$5001,A71,Orders!$I$2:$I$5001,"&gt;0"))</f>
        <v/>
      </c>
      <c r="H71" s="11" t="str">
        <f aca="false">IF(OR(A71="",N(D71)=0),"",_xlfn.MAXIFS(Orders!$I$2:$I$5001,Orders!$C$2:$C$5001,A71,Orders!$I$2:$I$5001,"&gt;0"))</f>
        <v/>
      </c>
      <c r="I71" s="9" t="str">
        <f aca="true">IF(H71="","",TODAY()-H71)</f>
        <v/>
      </c>
      <c r="J71" s="9" t="str">
        <f aca="false">IF(OR(H71="",N(D71)&lt;2),"",(H71-G71)/(D71-1))</f>
        <v/>
      </c>
      <c r="K71" s="12" t="str">
        <f aca="false">IF(A71="","",IF(N(D71)=0,"No orders yet",IF(I71&gt;=Settings!$B$4,IF(OR(N(E71)&gt;=Settings!$B$5,N(D71)&gt;=Settings!$B$6),"Lapsed VIP","Lapsed"),IF(I71&gt;=Settings!$B$3,IF(OR(N(E71)&gt;=Settings!$B$5,N(D71)&gt;=Settings!$B$6),"At-risk VIP",IF(D71=1,"One-time buyer","At risk")),IF(OR(N(E71)&gt;=Settings!$B$5,N(D71)&gt;=Settings!$B$6),"VIP",IF(D71=1,"New","Active"))))))</f>
        <v/>
      </c>
      <c r="L71" s="12" t="str">
        <f aca="false">IF(OR(J71="",J71=0),"",IF(I71&gt;=J71*Settings!$B$7,"Yes",""))</f>
        <v/>
      </c>
      <c r="M71" s="13"/>
      <c r="N71" s="12" t="str">
        <f aca="true">IF(M71="","",IF(AND(H71&lt;&gt;"",H71&gt;=M71),"Yes - "&amp;TEXT(H71,"d mmm yyyy"),IF(TODAY()-M71&lt;30,"Not yet","No")))</f>
        <v/>
      </c>
      <c r="O71" s="8"/>
      <c r="P71" s="12" t="str">
        <f aca="false">IF(A71="","",IF(COUNTIF($A$2:$A$2001,A71)&gt;1,"Same email twice - keep one",""))</f>
        <v/>
      </c>
    </row>
    <row r="72" customFormat="false" ht="15" hidden="false" customHeight="false" outlineLevel="0" collapsed="false">
      <c r="A72" s="8"/>
      <c r="B72" s="8"/>
      <c r="C72" s="8"/>
      <c r="D72" s="9" t="str">
        <f aca="false">IF(A72="","",COUNTIFS(Orders!$C$2:$C$5001,A72,Orders!$I$2:$I$5001,"&gt;0"))</f>
        <v/>
      </c>
      <c r="E72" s="10" t="str">
        <f aca="false">IF(A72="","",SUMIFS(Orders!$F$2:$F$5001,Orders!$C$2:$C$5001,A72,Orders!$I$2:$I$5001,"&gt;0"))</f>
        <v/>
      </c>
      <c r="F72" s="10" t="str">
        <f aca="false">IF(OR(A72="",N(D72)=0),"",E72/D72)</f>
        <v/>
      </c>
      <c r="G72" s="11" t="str">
        <f aca="false">IF(OR(A72="",N(D72)=0),"",_xlfn.MINIFS(Orders!$I$2:$I$5001,Orders!$C$2:$C$5001,A72,Orders!$I$2:$I$5001,"&gt;0"))</f>
        <v/>
      </c>
      <c r="H72" s="11" t="str">
        <f aca="false">IF(OR(A72="",N(D72)=0),"",_xlfn.MAXIFS(Orders!$I$2:$I$5001,Orders!$C$2:$C$5001,A72,Orders!$I$2:$I$5001,"&gt;0"))</f>
        <v/>
      </c>
      <c r="I72" s="9" t="str">
        <f aca="true">IF(H72="","",TODAY()-H72)</f>
        <v/>
      </c>
      <c r="J72" s="9" t="str">
        <f aca="false">IF(OR(H72="",N(D72)&lt;2),"",(H72-G72)/(D72-1))</f>
        <v/>
      </c>
      <c r="K72" s="12" t="str">
        <f aca="false">IF(A72="","",IF(N(D72)=0,"No orders yet",IF(I72&gt;=Settings!$B$4,IF(OR(N(E72)&gt;=Settings!$B$5,N(D72)&gt;=Settings!$B$6),"Lapsed VIP","Lapsed"),IF(I72&gt;=Settings!$B$3,IF(OR(N(E72)&gt;=Settings!$B$5,N(D72)&gt;=Settings!$B$6),"At-risk VIP",IF(D72=1,"One-time buyer","At risk")),IF(OR(N(E72)&gt;=Settings!$B$5,N(D72)&gt;=Settings!$B$6),"VIP",IF(D72=1,"New","Active"))))))</f>
        <v/>
      </c>
      <c r="L72" s="12" t="str">
        <f aca="false">IF(OR(J72="",J72=0),"",IF(I72&gt;=J72*Settings!$B$7,"Yes",""))</f>
        <v/>
      </c>
      <c r="M72" s="13"/>
      <c r="N72" s="12" t="str">
        <f aca="true">IF(M72="","",IF(AND(H72&lt;&gt;"",H72&gt;=M72),"Yes - "&amp;TEXT(H72,"d mmm yyyy"),IF(TODAY()-M72&lt;30,"Not yet","No")))</f>
        <v/>
      </c>
      <c r="O72" s="8"/>
      <c r="P72" s="12" t="str">
        <f aca="false">IF(A72="","",IF(COUNTIF($A$2:$A$2001,A72)&gt;1,"Same email twice - keep one",""))</f>
        <v/>
      </c>
    </row>
    <row r="73" customFormat="false" ht="15" hidden="false" customHeight="false" outlineLevel="0" collapsed="false">
      <c r="A73" s="8"/>
      <c r="B73" s="8"/>
      <c r="C73" s="8"/>
      <c r="D73" s="9" t="str">
        <f aca="false">IF(A73="","",COUNTIFS(Orders!$C$2:$C$5001,A73,Orders!$I$2:$I$5001,"&gt;0"))</f>
        <v/>
      </c>
      <c r="E73" s="10" t="str">
        <f aca="false">IF(A73="","",SUMIFS(Orders!$F$2:$F$5001,Orders!$C$2:$C$5001,A73,Orders!$I$2:$I$5001,"&gt;0"))</f>
        <v/>
      </c>
      <c r="F73" s="10" t="str">
        <f aca="false">IF(OR(A73="",N(D73)=0),"",E73/D73)</f>
        <v/>
      </c>
      <c r="G73" s="11" t="str">
        <f aca="false">IF(OR(A73="",N(D73)=0),"",_xlfn.MINIFS(Orders!$I$2:$I$5001,Orders!$C$2:$C$5001,A73,Orders!$I$2:$I$5001,"&gt;0"))</f>
        <v/>
      </c>
      <c r="H73" s="11" t="str">
        <f aca="false">IF(OR(A73="",N(D73)=0),"",_xlfn.MAXIFS(Orders!$I$2:$I$5001,Orders!$C$2:$C$5001,A73,Orders!$I$2:$I$5001,"&gt;0"))</f>
        <v/>
      </c>
      <c r="I73" s="9" t="str">
        <f aca="true">IF(H73="","",TODAY()-H73)</f>
        <v/>
      </c>
      <c r="J73" s="9" t="str">
        <f aca="false">IF(OR(H73="",N(D73)&lt;2),"",(H73-G73)/(D73-1))</f>
        <v/>
      </c>
      <c r="K73" s="12" t="str">
        <f aca="false">IF(A73="","",IF(N(D73)=0,"No orders yet",IF(I73&gt;=Settings!$B$4,IF(OR(N(E73)&gt;=Settings!$B$5,N(D73)&gt;=Settings!$B$6),"Lapsed VIP","Lapsed"),IF(I73&gt;=Settings!$B$3,IF(OR(N(E73)&gt;=Settings!$B$5,N(D73)&gt;=Settings!$B$6),"At-risk VIP",IF(D73=1,"One-time buyer","At risk")),IF(OR(N(E73)&gt;=Settings!$B$5,N(D73)&gt;=Settings!$B$6),"VIP",IF(D73=1,"New","Active"))))))</f>
        <v/>
      </c>
      <c r="L73" s="12" t="str">
        <f aca="false">IF(OR(J73="",J73=0),"",IF(I73&gt;=J73*Settings!$B$7,"Yes",""))</f>
        <v/>
      </c>
      <c r="M73" s="13"/>
      <c r="N73" s="12" t="str">
        <f aca="true">IF(M73="","",IF(AND(H73&lt;&gt;"",H73&gt;=M73),"Yes - "&amp;TEXT(H73,"d mmm yyyy"),IF(TODAY()-M73&lt;30,"Not yet","No")))</f>
        <v/>
      </c>
      <c r="O73" s="8"/>
      <c r="P73" s="12" t="str">
        <f aca="false">IF(A73="","",IF(COUNTIF($A$2:$A$2001,A73)&gt;1,"Same email twice - keep one",""))</f>
        <v/>
      </c>
    </row>
    <row r="74" customFormat="false" ht="15" hidden="false" customHeight="false" outlineLevel="0" collapsed="false">
      <c r="A74" s="8"/>
      <c r="B74" s="8"/>
      <c r="C74" s="8"/>
      <c r="D74" s="9" t="str">
        <f aca="false">IF(A74="","",COUNTIFS(Orders!$C$2:$C$5001,A74,Orders!$I$2:$I$5001,"&gt;0"))</f>
        <v/>
      </c>
      <c r="E74" s="10" t="str">
        <f aca="false">IF(A74="","",SUMIFS(Orders!$F$2:$F$5001,Orders!$C$2:$C$5001,A74,Orders!$I$2:$I$5001,"&gt;0"))</f>
        <v/>
      </c>
      <c r="F74" s="10" t="str">
        <f aca="false">IF(OR(A74="",N(D74)=0),"",E74/D74)</f>
        <v/>
      </c>
      <c r="G74" s="11" t="str">
        <f aca="false">IF(OR(A74="",N(D74)=0),"",_xlfn.MINIFS(Orders!$I$2:$I$5001,Orders!$C$2:$C$5001,A74,Orders!$I$2:$I$5001,"&gt;0"))</f>
        <v/>
      </c>
      <c r="H74" s="11" t="str">
        <f aca="false">IF(OR(A74="",N(D74)=0),"",_xlfn.MAXIFS(Orders!$I$2:$I$5001,Orders!$C$2:$C$5001,A74,Orders!$I$2:$I$5001,"&gt;0"))</f>
        <v/>
      </c>
      <c r="I74" s="9" t="str">
        <f aca="true">IF(H74="","",TODAY()-H74)</f>
        <v/>
      </c>
      <c r="J74" s="9" t="str">
        <f aca="false">IF(OR(H74="",N(D74)&lt;2),"",(H74-G74)/(D74-1))</f>
        <v/>
      </c>
      <c r="K74" s="12" t="str">
        <f aca="false">IF(A74="","",IF(N(D74)=0,"No orders yet",IF(I74&gt;=Settings!$B$4,IF(OR(N(E74)&gt;=Settings!$B$5,N(D74)&gt;=Settings!$B$6),"Lapsed VIP","Lapsed"),IF(I74&gt;=Settings!$B$3,IF(OR(N(E74)&gt;=Settings!$B$5,N(D74)&gt;=Settings!$B$6),"At-risk VIP",IF(D74=1,"One-time buyer","At risk")),IF(OR(N(E74)&gt;=Settings!$B$5,N(D74)&gt;=Settings!$B$6),"VIP",IF(D74=1,"New","Active"))))))</f>
        <v/>
      </c>
      <c r="L74" s="12" t="str">
        <f aca="false">IF(OR(J74="",J74=0),"",IF(I74&gt;=J74*Settings!$B$7,"Yes",""))</f>
        <v/>
      </c>
      <c r="M74" s="13"/>
      <c r="N74" s="12" t="str">
        <f aca="true">IF(M74="","",IF(AND(H74&lt;&gt;"",H74&gt;=M74),"Yes - "&amp;TEXT(H74,"d mmm yyyy"),IF(TODAY()-M74&lt;30,"Not yet","No")))</f>
        <v/>
      </c>
      <c r="O74" s="8"/>
      <c r="P74" s="12" t="str">
        <f aca="false">IF(A74="","",IF(COUNTIF($A$2:$A$2001,A74)&gt;1,"Same email twice - keep one",""))</f>
        <v/>
      </c>
    </row>
    <row r="75" customFormat="false" ht="15" hidden="false" customHeight="false" outlineLevel="0" collapsed="false">
      <c r="A75" s="8"/>
      <c r="B75" s="8"/>
      <c r="C75" s="8"/>
      <c r="D75" s="9" t="str">
        <f aca="false">IF(A75="","",COUNTIFS(Orders!$C$2:$C$5001,A75,Orders!$I$2:$I$5001,"&gt;0"))</f>
        <v/>
      </c>
      <c r="E75" s="10" t="str">
        <f aca="false">IF(A75="","",SUMIFS(Orders!$F$2:$F$5001,Orders!$C$2:$C$5001,A75,Orders!$I$2:$I$5001,"&gt;0"))</f>
        <v/>
      </c>
      <c r="F75" s="10" t="str">
        <f aca="false">IF(OR(A75="",N(D75)=0),"",E75/D75)</f>
        <v/>
      </c>
      <c r="G75" s="11" t="str">
        <f aca="false">IF(OR(A75="",N(D75)=0),"",_xlfn.MINIFS(Orders!$I$2:$I$5001,Orders!$C$2:$C$5001,A75,Orders!$I$2:$I$5001,"&gt;0"))</f>
        <v/>
      </c>
      <c r="H75" s="11" t="str">
        <f aca="false">IF(OR(A75="",N(D75)=0),"",_xlfn.MAXIFS(Orders!$I$2:$I$5001,Orders!$C$2:$C$5001,A75,Orders!$I$2:$I$5001,"&gt;0"))</f>
        <v/>
      </c>
      <c r="I75" s="9" t="str">
        <f aca="true">IF(H75="","",TODAY()-H75)</f>
        <v/>
      </c>
      <c r="J75" s="9" t="str">
        <f aca="false">IF(OR(H75="",N(D75)&lt;2),"",(H75-G75)/(D75-1))</f>
        <v/>
      </c>
      <c r="K75" s="12" t="str">
        <f aca="false">IF(A75="","",IF(N(D75)=0,"No orders yet",IF(I75&gt;=Settings!$B$4,IF(OR(N(E75)&gt;=Settings!$B$5,N(D75)&gt;=Settings!$B$6),"Lapsed VIP","Lapsed"),IF(I75&gt;=Settings!$B$3,IF(OR(N(E75)&gt;=Settings!$B$5,N(D75)&gt;=Settings!$B$6),"At-risk VIP",IF(D75=1,"One-time buyer","At risk")),IF(OR(N(E75)&gt;=Settings!$B$5,N(D75)&gt;=Settings!$B$6),"VIP",IF(D75=1,"New","Active"))))))</f>
        <v/>
      </c>
      <c r="L75" s="12" t="str">
        <f aca="false">IF(OR(J75="",J75=0),"",IF(I75&gt;=J75*Settings!$B$7,"Yes",""))</f>
        <v/>
      </c>
      <c r="M75" s="13"/>
      <c r="N75" s="12" t="str">
        <f aca="true">IF(M75="","",IF(AND(H75&lt;&gt;"",H75&gt;=M75),"Yes - "&amp;TEXT(H75,"d mmm yyyy"),IF(TODAY()-M75&lt;30,"Not yet","No")))</f>
        <v/>
      </c>
      <c r="O75" s="8"/>
      <c r="P75" s="12" t="str">
        <f aca="false">IF(A75="","",IF(COUNTIF($A$2:$A$2001,A75)&gt;1,"Same email twice - keep one",""))</f>
        <v/>
      </c>
    </row>
    <row r="76" customFormat="false" ht="15" hidden="false" customHeight="false" outlineLevel="0" collapsed="false">
      <c r="A76" s="8"/>
      <c r="B76" s="8"/>
      <c r="C76" s="8"/>
      <c r="D76" s="9" t="str">
        <f aca="false">IF(A76="","",COUNTIFS(Orders!$C$2:$C$5001,A76,Orders!$I$2:$I$5001,"&gt;0"))</f>
        <v/>
      </c>
      <c r="E76" s="10" t="str">
        <f aca="false">IF(A76="","",SUMIFS(Orders!$F$2:$F$5001,Orders!$C$2:$C$5001,A76,Orders!$I$2:$I$5001,"&gt;0"))</f>
        <v/>
      </c>
      <c r="F76" s="10" t="str">
        <f aca="false">IF(OR(A76="",N(D76)=0),"",E76/D76)</f>
        <v/>
      </c>
      <c r="G76" s="11" t="str">
        <f aca="false">IF(OR(A76="",N(D76)=0),"",_xlfn.MINIFS(Orders!$I$2:$I$5001,Orders!$C$2:$C$5001,A76,Orders!$I$2:$I$5001,"&gt;0"))</f>
        <v/>
      </c>
      <c r="H76" s="11" t="str">
        <f aca="false">IF(OR(A76="",N(D76)=0),"",_xlfn.MAXIFS(Orders!$I$2:$I$5001,Orders!$C$2:$C$5001,A76,Orders!$I$2:$I$5001,"&gt;0"))</f>
        <v/>
      </c>
      <c r="I76" s="9" t="str">
        <f aca="true">IF(H76="","",TODAY()-H76)</f>
        <v/>
      </c>
      <c r="J76" s="9" t="str">
        <f aca="false">IF(OR(H76="",N(D76)&lt;2),"",(H76-G76)/(D76-1))</f>
        <v/>
      </c>
      <c r="K76" s="12" t="str">
        <f aca="false">IF(A76="","",IF(N(D76)=0,"No orders yet",IF(I76&gt;=Settings!$B$4,IF(OR(N(E76)&gt;=Settings!$B$5,N(D76)&gt;=Settings!$B$6),"Lapsed VIP","Lapsed"),IF(I76&gt;=Settings!$B$3,IF(OR(N(E76)&gt;=Settings!$B$5,N(D76)&gt;=Settings!$B$6),"At-risk VIP",IF(D76=1,"One-time buyer","At risk")),IF(OR(N(E76)&gt;=Settings!$B$5,N(D76)&gt;=Settings!$B$6),"VIP",IF(D76=1,"New","Active"))))))</f>
        <v/>
      </c>
      <c r="L76" s="12" t="str">
        <f aca="false">IF(OR(J76="",J76=0),"",IF(I76&gt;=J76*Settings!$B$7,"Yes",""))</f>
        <v/>
      </c>
      <c r="M76" s="13"/>
      <c r="N76" s="12" t="str">
        <f aca="true">IF(M76="","",IF(AND(H76&lt;&gt;"",H76&gt;=M76),"Yes - "&amp;TEXT(H76,"d mmm yyyy"),IF(TODAY()-M76&lt;30,"Not yet","No")))</f>
        <v/>
      </c>
      <c r="O76" s="8"/>
      <c r="P76" s="12" t="str">
        <f aca="false">IF(A76="","",IF(COUNTIF($A$2:$A$2001,A76)&gt;1,"Same email twice - keep one",""))</f>
        <v/>
      </c>
    </row>
    <row r="77" customFormat="false" ht="15" hidden="false" customHeight="false" outlineLevel="0" collapsed="false">
      <c r="A77" s="8"/>
      <c r="B77" s="8"/>
      <c r="C77" s="8"/>
      <c r="D77" s="9" t="str">
        <f aca="false">IF(A77="","",COUNTIFS(Orders!$C$2:$C$5001,A77,Orders!$I$2:$I$5001,"&gt;0"))</f>
        <v/>
      </c>
      <c r="E77" s="10" t="str">
        <f aca="false">IF(A77="","",SUMIFS(Orders!$F$2:$F$5001,Orders!$C$2:$C$5001,A77,Orders!$I$2:$I$5001,"&gt;0"))</f>
        <v/>
      </c>
      <c r="F77" s="10" t="str">
        <f aca="false">IF(OR(A77="",N(D77)=0),"",E77/D77)</f>
        <v/>
      </c>
      <c r="G77" s="11" t="str">
        <f aca="false">IF(OR(A77="",N(D77)=0),"",_xlfn.MINIFS(Orders!$I$2:$I$5001,Orders!$C$2:$C$5001,A77,Orders!$I$2:$I$5001,"&gt;0"))</f>
        <v/>
      </c>
      <c r="H77" s="11" t="str">
        <f aca="false">IF(OR(A77="",N(D77)=0),"",_xlfn.MAXIFS(Orders!$I$2:$I$5001,Orders!$C$2:$C$5001,A77,Orders!$I$2:$I$5001,"&gt;0"))</f>
        <v/>
      </c>
      <c r="I77" s="9" t="str">
        <f aca="true">IF(H77="","",TODAY()-H77)</f>
        <v/>
      </c>
      <c r="J77" s="9" t="str">
        <f aca="false">IF(OR(H77="",N(D77)&lt;2),"",(H77-G77)/(D77-1))</f>
        <v/>
      </c>
      <c r="K77" s="12" t="str">
        <f aca="false">IF(A77="","",IF(N(D77)=0,"No orders yet",IF(I77&gt;=Settings!$B$4,IF(OR(N(E77)&gt;=Settings!$B$5,N(D77)&gt;=Settings!$B$6),"Lapsed VIP","Lapsed"),IF(I77&gt;=Settings!$B$3,IF(OR(N(E77)&gt;=Settings!$B$5,N(D77)&gt;=Settings!$B$6),"At-risk VIP",IF(D77=1,"One-time buyer","At risk")),IF(OR(N(E77)&gt;=Settings!$B$5,N(D77)&gt;=Settings!$B$6),"VIP",IF(D77=1,"New","Active"))))))</f>
        <v/>
      </c>
      <c r="L77" s="12" t="str">
        <f aca="false">IF(OR(J77="",J77=0),"",IF(I77&gt;=J77*Settings!$B$7,"Yes",""))</f>
        <v/>
      </c>
      <c r="M77" s="13"/>
      <c r="N77" s="12" t="str">
        <f aca="true">IF(M77="","",IF(AND(H77&lt;&gt;"",H77&gt;=M77),"Yes - "&amp;TEXT(H77,"d mmm yyyy"),IF(TODAY()-M77&lt;30,"Not yet","No")))</f>
        <v/>
      </c>
      <c r="O77" s="8"/>
      <c r="P77" s="12" t="str">
        <f aca="false">IF(A77="","",IF(COUNTIF($A$2:$A$2001,A77)&gt;1,"Same email twice - keep one",""))</f>
        <v/>
      </c>
    </row>
    <row r="78" customFormat="false" ht="15" hidden="false" customHeight="false" outlineLevel="0" collapsed="false">
      <c r="A78" s="8"/>
      <c r="B78" s="8"/>
      <c r="C78" s="8"/>
      <c r="D78" s="9" t="str">
        <f aca="false">IF(A78="","",COUNTIFS(Orders!$C$2:$C$5001,A78,Orders!$I$2:$I$5001,"&gt;0"))</f>
        <v/>
      </c>
      <c r="E78" s="10" t="str">
        <f aca="false">IF(A78="","",SUMIFS(Orders!$F$2:$F$5001,Orders!$C$2:$C$5001,A78,Orders!$I$2:$I$5001,"&gt;0"))</f>
        <v/>
      </c>
      <c r="F78" s="10" t="str">
        <f aca="false">IF(OR(A78="",N(D78)=0),"",E78/D78)</f>
        <v/>
      </c>
      <c r="G78" s="11" t="str">
        <f aca="false">IF(OR(A78="",N(D78)=0),"",_xlfn.MINIFS(Orders!$I$2:$I$5001,Orders!$C$2:$C$5001,A78,Orders!$I$2:$I$5001,"&gt;0"))</f>
        <v/>
      </c>
      <c r="H78" s="11" t="str">
        <f aca="false">IF(OR(A78="",N(D78)=0),"",_xlfn.MAXIFS(Orders!$I$2:$I$5001,Orders!$C$2:$C$5001,A78,Orders!$I$2:$I$5001,"&gt;0"))</f>
        <v/>
      </c>
      <c r="I78" s="9" t="str">
        <f aca="true">IF(H78="","",TODAY()-H78)</f>
        <v/>
      </c>
      <c r="J78" s="9" t="str">
        <f aca="false">IF(OR(H78="",N(D78)&lt;2),"",(H78-G78)/(D78-1))</f>
        <v/>
      </c>
      <c r="K78" s="12" t="str">
        <f aca="false">IF(A78="","",IF(N(D78)=0,"No orders yet",IF(I78&gt;=Settings!$B$4,IF(OR(N(E78)&gt;=Settings!$B$5,N(D78)&gt;=Settings!$B$6),"Lapsed VIP","Lapsed"),IF(I78&gt;=Settings!$B$3,IF(OR(N(E78)&gt;=Settings!$B$5,N(D78)&gt;=Settings!$B$6),"At-risk VIP",IF(D78=1,"One-time buyer","At risk")),IF(OR(N(E78)&gt;=Settings!$B$5,N(D78)&gt;=Settings!$B$6),"VIP",IF(D78=1,"New","Active"))))))</f>
        <v/>
      </c>
      <c r="L78" s="12" t="str">
        <f aca="false">IF(OR(J78="",J78=0),"",IF(I78&gt;=J78*Settings!$B$7,"Yes",""))</f>
        <v/>
      </c>
      <c r="M78" s="13"/>
      <c r="N78" s="12" t="str">
        <f aca="true">IF(M78="","",IF(AND(H78&lt;&gt;"",H78&gt;=M78),"Yes - "&amp;TEXT(H78,"d mmm yyyy"),IF(TODAY()-M78&lt;30,"Not yet","No")))</f>
        <v/>
      </c>
      <c r="O78" s="8"/>
      <c r="P78" s="12" t="str">
        <f aca="false">IF(A78="","",IF(COUNTIF($A$2:$A$2001,A78)&gt;1,"Same email twice - keep one",""))</f>
        <v/>
      </c>
    </row>
    <row r="79" customFormat="false" ht="15" hidden="false" customHeight="false" outlineLevel="0" collapsed="false">
      <c r="A79" s="8"/>
      <c r="B79" s="8"/>
      <c r="C79" s="8"/>
      <c r="D79" s="9" t="str">
        <f aca="false">IF(A79="","",COUNTIFS(Orders!$C$2:$C$5001,A79,Orders!$I$2:$I$5001,"&gt;0"))</f>
        <v/>
      </c>
      <c r="E79" s="10" t="str">
        <f aca="false">IF(A79="","",SUMIFS(Orders!$F$2:$F$5001,Orders!$C$2:$C$5001,A79,Orders!$I$2:$I$5001,"&gt;0"))</f>
        <v/>
      </c>
      <c r="F79" s="10" t="str">
        <f aca="false">IF(OR(A79="",N(D79)=0),"",E79/D79)</f>
        <v/>
      </c>
      <c r="G79" s="11" t="str">
        <f aca="false">IF(OR(A79="",N(D79)=0),"",_xlfn.MINIFS(Orders!$I$2:$I$5001,Orders!$C$2:$C$5001,A79,Orders!$I$2:$I$5001,"&gt;0"))</f>
        <v/>
      </c>
      <c r="H79" s="11" t="str">
        <f aca="false">IF(OR(A79="",N(D79)=0),"",_xlfn.MAXIFS(Orders!$I$2:$I$5001,Orders!$C$2:$C$5001,A79,Orders!$I$2:$I$5001,"&gt;0"))</f>
        <v/>
      </c>
      <c r="I79" s="9" t="str">
        <f aca="true">IF(H79="","",TODAY()-H79)</f>
        <v/>
      </c>
      <c r="J79" s="9" t="str">
        <f aca="false">IF(OR(H79="",N(D79)&lt;2),"",(H79-G79)/(D79-1))</f>
        <v/>
      </c>
      <c r="K79" s="12" t="str">
        <f aca="false">IF(A79="","",IF(N(D79)=0,"No orders yet",IF(I79&gt;=Settings!$B$4,IF(OR(N(E79)&gt;=Settings!$B$5,N(D79)&gt;=Settings!$B$6),"Lapsed VIP","Lapsed"),IF(I79&gt;=Settings!$B$3,IF(OR(N(E79)&gt;=Settings!$B$5,N(D79)&gt;=Settings!$B$6),"At-risk VIP",IF(D79=1,"One-time buyer","At risk")),IF(OR(N(E79)&gt;=Settings!$B$5,N(D79)&gt;=Settings!$B$6),"VIP",IF(D79=1,"New","Active"))))))</f>
        <v/>
      </c>
      <c r="L79" s="12" t="str">
        <f aca="false">IF(OR(J79="",J79=0),"",IF(I79&gt;=J79*Settings!$B$7,"Yes",""))</f>
        <v/>
      </c>
      <c r="M79" s="13"/>
      <c r="N79" s="12" t="str">
        <f aca="true">IF(M79="","",IF(AND(H79&lt;&gt;"",H79&gt;=M79),"Yes - "&amp;TEXT(H79,"d mmm yyyy"),IF(TODAY()-M79&lt;30,"Not yet","No")))</f>
        <v/>
      </c>
      <c r="O79" s="8"/>
      <c r="P79" s="12" t="str">
        <f aca="false">IF(A79="","",IF(COUNTIF($A$2:$A$2001,A79)&gt;1,"Same email twice - keep one",""))</f>
        <v/>
      </c>
    </row>
    <row r="80" customFormat="false" ht="15" hidden="false" customHeight="false" outlineLevel="0" collapsed="false">
      <c r="A80" s="8"/>
      <c r="B80" s="8"/>
      <c r="C80" s="8"/>
      <c r="D80" s="9" t="str">
        <f aca="false">IF(A80="","",COUNTIFS(Orders!$C$2:$C$5001,A80,Orders!$I$2:$I$5001,"&gt;0"))</f>
        <v/>
      </c>
      <c r="E80" s="10" t="str">
        <f aca="false">IF(A80="","",SUMIFS(Orders!$F$2:$F$5001,Orders!$C$2:$C$5001,A80,Orders!$I$2:$I$5001,"&gt;0"))</f>
        <v/>
      </c>
      <c r="F80" s="10" t="str">
        <f aca="false">IF(OR(A80="",N(D80)=0),"",E80/D80)</f>
        <v/>
      </c>
      <c r="G80" s="11" t="str">
        <f aca="false">IF(OR(A80="",N(D80)=0),"",_xlfn.MINIFS(Orders!$I$2:$I$5001,Orders!$C$2:$C$5001,A80,Orders!$I$2:$I$5001,"&gt;0"))</f>
        <v/>
      </c>
      <c r="H80" s="11" t="str">
        <f aca="false">IF(OR(A80="",N(D80)=0),"",_xlfn.MAXIFS(Orders!$I$2:$I$5001,Orders!$C$2:$C$5001,A80,Orders!$I$2:$I$5001,"&gt;0"))</f>
        <v/>
      </c>
      <c r="I80" s="9" t="str">
        <f aca="true">IF(H80="","",TODAY()-H80)</f>
        <v/>
      </c>
      <c r="J80" s="9" t="str">
        <f aca="false">IF(OR(H80="",N(D80)&lt;2),"",(H80-G80)/(D80-1))</f>
        <v/>
      </c>
      <c r="K80" s="12" t="str">
        <f aca="false">IF(A80="","",IF(N(D80)=0,"No orders yet",IF(I80&gt;=Settings!$B$4,IF(OR(N(E80)&gt;=Settings!$B$5,N(D80)&gt;=Settings!$B$6),"Lapsed VIP","Lapsed"),IF(I80&gt;=Settings!$B$3,IF(OR(N(E80)&gt;=Settings!$B$5,N(D80)&gt;=Settings!$B$6),"At-risk VIP",IF(D80=1,"One-time buyer","At risk")),IF(OR(N(E80)&gt;=Settings!$B$5,N(D80)&gt;=Settings!$B$6),"VIP",IF(D80=1,"New","Active"))))))</f>
        <v/>
      </c>
      <c r="L80" s="12" t="str">
        <f aca="false">IF(OR(J80="",J80=0),"",IF(I80&gt;=J80*Settings!$B$7,"Yes",""))</f>
        <v/>
      </c>
      <c r="M80" s="13"/>
      <c r="N80" s="12" t="str">
        <f aca="true">IF(M80="","",IF(AND(H80&lt;&gt;"",H80&gt;=M80),"Yes - "&amp;TEXT(H80,"d mmm yyyy"),IF(TODAY()-M80&lt;30,"Not yet","No")))</f>
        <v/>
      </c>
      <c r="O80" s="8"/>
      <c r="P80" s="12" t="str">
        <f aca="false">IF(A80="","",IF(COUNTIF($A$2:$A$2001,A80)&gt;1,"Same email twice - keep one",""))</f>
        <v/>
      </c>
    </row>
    <row r="81" customFormat="false" ht="15" hidden="false" customHeight="false" outlineLevel="0" collapsed="false">
      <c r="A81" s="8"/>
      <c r="B81" s="8"/>
      <c r="C81" s="8"/>
      <c r="D81" s="9" t="str">
        <f aca="false">IF(A81="","",COUNTIFS(Orders!$C$2:$C$5001,A81,Orders!$I$2:$I$5001,"&gt;0"))</f>
        <v/>
      </c>
      <c r="E81" s="10" t="str">
        <f aca="false">IF(A81="","",SUMIFS(Orders!$F$2:$F$5001,Orders!$C$2:$C$5001,A81,Orders!$I$2:$I$5001,"&gt;0"))</f>
        <v/>
      </c>
      <c r="F81" s="10" t="str">
        <f aca="false">IF(OR(A81="",N(D81)=0),"",E81/D81)</f>
        <v/>
      </c>
      <c r="G81" s="11" t="str">
        <f aca="false">IF(OR(A81="",N(D81)=0),"",_xlfn.MINIFS(Orders!$I$2:$I$5001,Orders!$C$2:$C$5001,A81,Orders!$I$2:$I$5001,"&gt;0"))</f>
        <v/>
      </c>
      <c r="H81" s="11" t="str">
        <f aca="false">IF(OR(A81="",N(D81)=0),"",_xlfn.MAXIFS(Orders!$I$2:$I$5001,Orders!$C$2:$C$5001,A81,Orders!$I$2:$I$5001,"&gt;0"))</f>
        <v/>
      </c>
      <c r="I81" s="9" t="str">
        <f aca="true">IF(H81="","",TODAY()-H81)</f>
        <v/>
      </c>
      <c r="J81" s="9" t="str">
        <f aca="false">IF(OR(H81="",N(D81)&lt;2),"",(H81-G81)/(D81-1))</f>
        <v/>
      </c>
      <c r="K81" s="12" t="str">
        <f aca="false">IF(A81="","",IF(N(D81)=0,"No orders yet",IF(I81&gt;=Settings!$B$4,IF(OR(N(E81)&gt;=Settings!$B$5,N(D81)&gt;=Settings!$B$6),"Lapsed VIP","Lapsed"),IF(I81&gt;=Settings!$B$3,IF(OR(N(E81)&gt;=Settings!$B$5,N(D81)&gt;=Settings!$B$6),"At-risk VIP",IF(D81=1,"One-time buyer","At risk")),IF(OR(N(E81)&gt;=Settings!$B$5,N(D81)&gt;=Settings!$B$6),"VIP",IF(D81=1,"New","Active"))))))</f>
        <v/>
      </c>
      <c r="L81" s="12" t="str">
        <f aca="false">IF(OR(J81="",J81=0),"",IF(I81&gt;=J81*Settings!$B$7,"Yes",""))</f>
        <v/>
      </c>
      <c r="M81" s="13"/>
      <c r="N81" s="12" t="str">
        <f aca="true">IF(M81="","",IF(AND(H81&lt;&gt;"",H81&gt;=M81),"Yes - "&amp;TEXT(H81,"d mmm yyyy"),IF(TODAY()-M81&lt;30,"Not yet","No")))</f>
        <v/>
      </c>
      <c r="O81" s="8"/>
      <c r="P81" s="12" t="str">
        <f aca="false">IF(A81="","",IF(COUNTIF($A$2:$A$2001,A81)&gt;1,"Same email twice - keep one",""))</f>
        <v/>
      </c>
    </row>
    <row r="82" customFormat="false" ht="15" hidden="false" customHeight="false" outlineLevel="0" collapsed="false">
      <c r="A82" s="8"/>
      <c r="B82" s="8"/>
      <c r="C82" s="8"/>
      <c r="D82" s="9" t="str">
        <f aca="false">IF(A82="","",COUNTIFS(Orders!$C$2:$C$5001,A82,Orders!$I$2:$I$5001,"&gt;0"))</f>
        <v/>
      </c>
      <c r="E82" s="10" t="str">
        <f aca="false">IF(A82="","",SUMIFS(Orders!$F$2:$F$5001,Orders!$C$2:$C$5001,A82,Orders!$I$2:$I$5001,"&gt;0"))</f>
        <v/>
      </c>
      <c r="F82" s="10" t="str">
        <f aca="false">IF(OR(A82="",N(D82)=0),"",E82/D82)</f>
        <v/>
      </c>
      <c r="G82" s="11" t="str">
        <f aca="false">IF(OR(A82="",N(D82)=0),"",_xlfn.MINIFS(Orders!$I$2:$I$5001,Orders!$C$2:$C$5001,A82,Orders!$I$2:$I$5001,"&gt;0"))</f>
        <v/>
      </c>
      <c r="H82" s="11" t="str">
        <f aca="false">IF(OR(A82="",N(D82)=0),"",_xlfn.MAXIFS(Orders!$I$2:$I$5001,Orders!$C$2:$C$5001,A82,Orders!$I$2:$I$5001,"&gt;0"))</f>
        <v/>
      </c>
      <c r="I82" s="9" t="str">
        <f aca="true">IF(H82="","",TODAY()-H82)</f>
        <v/>
      </c>
      <c r="J82" s="9" t="str">
        <f aca="false">IF(OR(H82="",N(D82)&lt;2),"",(H82-G82)/(D82-1))</f>
        <v/>
      </c>
      <c r="K82" s="12" t="str">
        <f aca="false">IF(A82="","",IF(N(D82)=0,"No orders yet",IF(I82&gt;=Settings!$B$4,IF(OR(N(E82)&gt;=Settings!$B$5,N(D82)&gt;=Settings!$B$6),"Lapsed VIP","Lapsed"),IF(I82&gt;=Settings!$B$3,IF(OR(N(E82)&gt;=Settings!$B$5,N(D82)&gt;=Settings!$B$6),"At-risk VIP",IF(D82=1,"One-time buyer","At risk")),IF(OR(N(E82)&gt;=Settings!$B$5,N(D82)&gt;=Settings!$B$6),"VIP",IF(D82=1,"New","Active"))))))</f>
        <v/>
      </c>
      <c r="L82" s="12" t="str">
        <f aca="false">IF(OR(J82="",J82=0),"",IF(I82&gt;=J82*Settings!$B$7,"Yes",""))</f>
        <v/>
      </c>
      <c r="M82" s="13"/>
      <c r="N82" s="12" t="str">
        <f aca="true">IF(M82="","",IF(AND(H82&lt;&gt;"",H82&gt;=M82),"Yes - "&amp;TEXT(H82,"d mmm yyyy"),IF(TODAY()-M82&lt;30,"Not yet","No")))</f>
        <v/>
      </c>
      <c r="O82" s="8"/>
      <c r="P82" s="12" t="str">
        <f aca="false">IF(A82="","",IF(COUNTIF($A$2:$A$2001,A82)&gt;1,"Same email twice - keep one",""))</f>
        <v/>
      </c>
    </row>
    <row r="83" customFormat="false" ht="15" hidden="false" customHeight="false" outlineLevel="0" collapsed="false">
      <c r="A83" s="8"/>
      <c r="B83" s="8"/>
      <c r="C83" s="8"/>
      <c r="D83" s="9" t="str">
        <f aca="false">IF(A83="","",COUNTIFS(Orders!$C$2:$C$5001,A83,Orders!$I$2:$I$5001,"&gt;0"))</f>
        <v/>
      </c>
      <c r="E83" s="10" t="str">
        <f aca="false">IF(A83="","",SUMIFS(Orders!$F$2:$F$5001,Orders!$C$2:$C$5001,A83,Orders!$I$2:$I$5001,"&gt;0"))</f>
        <v/>
      </c>
      <c r="F83" s="10" t="str">
        <f aca="false">IF(OR(A83="",N(D83)=0),"",E83/D83)</f>
        <v/>
      </c>
      <c r="G83" s="11" t="str">
        <f aca="false">IF(OR(A83="",N(D83)=0),"",_xlfn.MINIFS(Orders!$I$2:$I$5001,Orders!$C$2:$C$5001,A83,Orders!$I$2:$I$5001,"&gt;0"))</f>
        <v/>
      </c>
      <c r="H83" s="11" t="str">
        <f aca="false">IF(OR(A83="",N(D83)=0),"",_xlfn.MAXIFS(Orders!$I$2:$I$5001,Orders!$C$2:$C$5001,A83,Orders!$I$2:$I$5001,"&gt;0"))</f>
        <v/>
      </c>
      <c r="I83" s="9" t="str">
        <f aca="true">IF(H83="","",TODAY()-H83)</f>
        <v/>
      </c>
      <c r="J83" s="9" t="str">
        <f aca="false">IF(OR(H83="",N(D83)&lt;2),"",(H83-G83)/(D83-1))</f>
        <v/>
      </c>
      <c r="K83" s="12" t="str">
        <f aca="false">IF(A83="","",IF(N(D83)=0,"No orders yet",IF(I83&gt;=Settings!$B$4,IF(OR(N(E83)&gt;=Settings!$B$5,N(D83)&gt;=Settings!$B$6),"Lapsed VIP","Lapsed"),IF(I83&gt;=Settings!$B$3,IF(OR(N(E83)&gt;=Settings!$B$5,N(D83)&gt;=Settings!$B$6),"At-risk VIP",IF(D83=1,"One-time buyer","At risk")),IF(OR(N(E83)&gt;=Settings!$B$5,N(D83)&gt;=Settings!$B$6),"VIP",IF(D83=1,"New","Active"))))))</f>
        <v/>
      </c>
      <c r="L83" s="12" t="str">
        <f aca="false">IF(OR(J83="",J83=0),"",IF(I83&gt;=J83*Settings!$B$7,"Yes",""))</f>
        <v/>
      </c>
      <c r="M83" s="13"/>
      <c r="N83" s="12" t="str">
        <f aca="true">IF(M83="","",IF(AND(H83&lt;&gt;"",H83&gt;=M83),"Yes - "&amp;TEXT(H83,"d mmm yyyy"),IF(TODAY()-M83&lt;30,"Not yet","No")))</f>
        <v/>
      </c>
      <c r="O83" s="8"/>
      <c r="P83" s="12" t="str">
        <f aca="false">IF(A83="","",IF(COUNTIF($A$2:$A$2001,A83)&gt;1,"Same email twice - keep one",""))</f>
        <v/>
      </c>
    </row>
    <row r="84" customFormat="false" ht="15" hidden="false" customHeight="false" outlineLevel="0" collapsed="false">
      <c r="A84" s="8"/>
      <c r="B84" s="8"/>
      <c r="C84" s="8"/>
      <c r="D84" s="9" t="str">
        <f aca="false">IF(A84="","",COUNTIFS(Orders!$C$2:$C$5001,A84,Orders!$I$2:$I$5001,"&gt;0"))</f>
        <v/>
      </c>
      <c r="E84" s="10" t="str">
        <f aca="false">IF(A84="","",SUMIFS(Orders!$F$2:$F$5001,Orders!$C$2:$C$5001,A84,Orders!$I$2:$I$5001,"&gt;0"))</f>
        <v/>
      </c>
      <c r="F84" s="10" t="str">
        <f aca="false">IF(OR(A84="",N(D84)=0),"",E84/D84)</f>
        <v/>
      </c>
      <c r="G84" s="11" t="str">
        <f aca="false">IF(OR(A84="",N(D84)=0),"",_xlfn.MINIFS(Orders!$I$2:$I$5001,Orders!$C$2:$C$5001,A84,Orders!$I$2:$I$5001,"&gt;0"))</f>
        <v/>
      </c>
      <c r="H84" s="11" t="str">
        <f aca="false">IF(OR(A84="",N(D84)=0),"",_xlfn.MAXIFS(Orders!$I$2:$I$5001,Orders!$C$2:$C$5001,A84,Orders!$I$2:$I$5001,"&gt;0"))</f>
        <v/>
      </c>
      <c r="I84" s="9" t="str">
        <f aca="true">IF(H84="","",TODAY()-H84)</f>
        <v/>
      </c>
      <c r="J84" s="9" t="str">
        <f aca="false">IF(OR(H84="",N(D84)&lt;2),"",(H84-G84)/(D84-1))</f>
        <v/>
      </c>
      <c r="K84" s="12" t="str">
        <f aca="false">IF(A84="","",IF(N(D84)=0,"No orders yet",IF(I84&gt;=Settings!$B$4,IF(OR(N(E84)&gt;=Settings!$B$5,N(D84)&gt;=Settings!$B$6),"Lapsed VIP","Lapsed"),IF(I84&gt;=Settings!$B$3,IF(OR(N(E84)&gt;=Settings!$B$5,N(D84)&gt;=Settings!$B$6),"At-risk VIP",IF(D84=1,"One-time buyer","At risk")),IF(OR(N(E84)&gt;=Settings!$B$5,N(D84)&gt;=Settings!$B$6),"VIP",IF(D84=1,"New","Active"))))))</f>
        <v/>
      </c>
      <c r="L84" s="12" t="str">
        <f aca="false">IF(OR(J84="",J84=0),"",IF(I84&gt;=J84*Settings!$B$7,"Yes",""))</f>
        <v/>
      </c>
      <c r="M84" s="13"/>
      <c r="N84" s="12" t="str">
        <f aca="true">IF(M84="","",IF(AND(H84&lt;&gt;"",H84&gt;=M84),"Yes - "&amp;TEXT(H84,"d mmm yyyy"),IF(TODAY()-M84&lt;30,"Not yet","No")))</f>
        <v/>
      </c>
      <c r="O84" s="8"/>
      <c r="P84" s="12" t="str">
        <f aca="false">IF(A84="","",IF(COUNTIF($A$2:$A$2001,A84)&gt;1,"Same email twice - keep one",""))</f>
        <v/>
      </c>
    </row>
    <row r="85" customFormat="false" ht="15" hidden="false" customHeight="false" outlineLevel="0" collapsed="false">
      <c r="A85" s="8"/>
      <c r="B85" s="8"/>
      <c r="C85" s="8"/>
      <c r="D85" s="9" t="str">
        <f aca="false">IF(A85="","",COUNTIFS(Orders!$C$2:$C$5001,A85,Orders!$I$2:$I$5001,"&gt;0"))</f>
        <v/>
      </c>
      <c r="E85" s="10" t="str">
        <f aca="false">IF(A85="","",SUMIFS(Orders!$F$2:$F$5001,Orders!$C$2:$C$5001,A85,Orders!$I$2:$I$5001,"&gt;0"))</f>
        <v/>
      </c>
      <c r="F85" s="10" t="str">
        <f aca="false">IF(OR(A85="",N(D85)=0),"",E85/D85)</f>
        <v/>
      </c>
      <c r="G85" s="11" t="str">
        <f aca="false">IF(OR(A85="",N(D85)=0),"",_xlfn.MINIFS(Orders!$I$2:$I$5001,Orders!$C$2:$C$5001,A85,Orders!$I$2:$I$5001,"&gt;0"))</f>
        <v/>
      </c>
      <c r="H85" s="11" t="str">
        <f aca="false">IF(OR(A85="",N(D85)=0),"",_xlfn.MAXIFS(Orders!$I$2:$I$5001,Orders!$C$2:$C$5001,A85,Orders!$I$2:$I$5001,"&gt;0"))</f>
        <v/>
      </c>
      <c r="I85" s="9" t="str">
        <f aca="true">IF(H85="","",TODAY()-H85)</f>
        <v/>
      </c>
      <c r="J85" s="9" t="str">
        <f aca="false">IF(OR(H85="",N(D85)&lt;2),"",(H85-G85)/(D85-1))</f>
        <v/>
      </c>
      <c r="K85" s="12" t="str">
        <f aca="false">IF(A85="","",IF(N(D85)=0,"No orders yet",IF(I85&gt;=Settings!$B$4,IF(OR(N(E85)&gt;=Settings!$B$5,N(D85)&gt;=Settings!$B$6),"Lapsed VIP","Lapsed"),IF(I85&gt;=Settings!$B$3,IF(OR(N(E85)&gt;=Settings!$B$5,N(D85)&gt;=Settings!$B$6),"At-risk VIP",IF(D85=1,"One-time buyer","At risk")),IF(OR(N(E85)&gt;=Settings!$B$5,N(D85)&gt;=Settings!$B$6),"VIP",IF(D85=1,"New","Active"))))))</f>
        <v/>
      </c>
      <c r="L85" s="12" t="str">
        <f aca="false">IF(OR(J85="",J85=0),"",IF(I85&gt;=J85*Settings!$B$7,"Yes",""))</f>
        <v/>
      </c>
      <c r="M85" s="13"/>
      <c r="N85" s="12" t="str">
        <f aca="true">IF(M85="","",IF(AND(H85&lt;&gt;"",H85&gt;=M85),"Yes - "&amp;TEXT(H85,"d mmm yyyy"),IF(TODAY()-M85&lt;30,"Not yet","No")))</f>
        <v/>
      </c>
      <c r="O85" s="8"/>
      <c r="P85" s="12" t="str">
        <f aca="false">IF(A85="","",IF(COUNTIF($A$2:$A$2001,A85)&gt;1,"Same email twice - keep one",""))</f>
        <v/>
      </c>
    </row>
    <row r="86" customFormat="false" ht="15" hidden="false" customHeight="false" outlineLevel="0" collapsed="false">
      <c r="A86" s="8"/>
      <c r="B86" s="8"/>
      <c r="C86" s="8"/>
      <c r="D86" s="9" t="str">
        <f aca="false">IF(A86="","",COUNTIFS(Orders!$C$2:$C$5001,A86,Orders!$I$2:$I$5001,"&gt;0"))</f>
        <v/>
      </c>
      <c r="E86" s="10" t="str">
        <f aca="false">IF(A86="","",SUMIFS(Orders!$F$2:$F$5001,Orders!$C$2:$C$5001,A86,Orders!$I$2:$I$5001,"&gt;0"))</f>
        <v/>
      </c>
      <c r="F86" s="10" t="str">
        <f aca="false">IF(OR(A86="",N(D86)=0),"",E86/D86)</f>
        <v/>
      </c>
      <c r="G86" s="11" t="str">
        <f aca="false">IF(OR(A86="",N(D86)=0),"",_xlfn.MINIFS(Orders!$I$2:$I$5001,Orders!$C$2:$C$5001,A86,Orders!$I$2:$I$5001,"&gt;0"))</f>
        <v/>
      </c>
      <c r="H86" s="11" t="str">
        <f aca="false">IF(OR(A86="",N(D86)=0),"",_xlfn.MAXIFS(Orders!$I$2:$I$5001,Orders!$C$2:$C$5001,A86,Orders!$I$2:$I$5001,"&gt;0"))</f>
        <v/>
      </c>
      <c r="I86" s="9" t="str">
        <f aca="true">IF(H86="","",TODAY()-H86)</f>
        <v/>
      </c>
      <c r="J86" s="9" t="str">
        <f aca="false">IF(OR(H86="",N(D86)&lt;2),"",(H86-G86)/(D86-1))</f>
        <v/>
      </c>
      <c r="K86" s="12" t="str">
        <f aca="false">IF(A86="","",IF(N(D86)=0,"No orders yet",IF(I86&gt;=Settings!$B$4,IF(OR(N(E86)&gt;=Settings!$B$5,N(D86)&gt;=Settings!$B$6),"Lapsed VIP","Lapsed"),IF(I86&gt;=Settings!$B$3,IF(OR(N(E86)&gt;=Settings!$B$5,N(D86)&gt;=Settings!$B$6),"At-risk VIP",IF(D86=1,"One-time buyer","At risk")),IF(OR(N(E86)&gt;=Settings!$B$5,N(D86)&gt;=Settings!$B$6),"VIP",IF(D86=1,"New","Active"))))))</f>
        <v/>
      </c>
      <c r="L86" s="12" t="str">
        <f aca="false">IF(OR(J86="",J86=0),"",IF(I86&gt;=J86*Settings!$B$7,"Yes",""))</f>
        <v/>
      </c>
      <c r="M86" s="13"/>
      <c r="N86" s="12" t="str">
        <f aca="true">IF(M86="","",IF(AND(H86&lt;&gt;"",H86&gt;=M86),"Yes - "&amp;TEXT(H86,"d mmm yyyy"),IF(TODAY()-M86&lt;30,"Not yet","No")))</f>
        <v/>
      </c>
      <c r="O86" s="8"/>
      <c r="P86" s="12" t="str">
        <f aca="false">IF(A86="","",IF(COUNTIF($A$2:$A$2001,A86)&gt;1,"Same email twice - keep one",""))</f>
        <v/>
      </c>
    </row>
    <row r="87" customFormat="false" ht="15" hidden="false" customHeight="false" outlineLevel="0" collapsed="false">
      <c r="A87" s="8"/>
      <c r="B87" s="8"/>
      <c r="C87" s="8"/>
      <c r="D87" s="9" t="str">
        <f aca="false">IF(A87="","",COUNTIFS(Orders!$C$2:$C$5001,A87,Orders!$I$2:$I$5001,"&gt;0"))</f>
        <v/>
      </c>
      <c r="E87" s="10" t="str">
        <f aca="false">IF(A87="","",SUMIFS(Orders!$F$2:$F$5001,Orders!$C$2:$C$5001,A87,Orders!$I$2:$I$5001,"&gt;0"))</f>
        <v/>
      </c>
      <c r="F87" s="10" t="str">
        <f aca="false">IF(OR(A87="",N(D87)=0),"",E87/D87)</f>
        <v/>
      </c>
      <c r="G87" s="11" t="str">
        <f aca="false">IF(OR(A87="",N(D87)=0),"",_xlfn.MINIFS(Orders!$I$2:$I$5001,Orders!$C$2:$C$5001,A87,Orders!$I$2:$I$5001,"&gt;0"))</f>
        <v/>
      </c>
      <c r="H87" s="11" t="str">
        <f aca="false">IF(OR(A87="",N(D87)=0),"",_xlfn.MAXIFS(Orders!$I$2:$I$5001,Orders!$C$2:$C$5001,A87,Orders!$I$2:$I$5001,"&gt;0"))</f>
        <v/>
      </c>
      <c r="I87" s="9" t="str">
        <f aca="true">IF(H87="","",TODAY()-H87)</f>
        <v/>
      </c>
      <c r="J87" s="9" t="str">
        <f aca="false">IF(OR(H87="",N(D87)&lt;2),"",(H87-G87)/(D87-1))</f>
        <v/>
      </c>
      <c r="K87" s="12" t="str">
        <f aca="false">IF(A87="","",IF(N(D87)=0,"No orders yet",IF(I87&gt;=Settings!$B$4,IF(OR(N(E87)&gt;=Settings!$B$5,N(D87)&gt;=Settings!$B$6),"Lapsed VIP","Lapsed"),IF(I87&gt;=Settings!$B$3,IF(OR(N(E87)&gt;=Settings!$B$5,N(D87)&gt;=Settings!$B$6),"At-risk VIP",IF(D87=1,"One-time buyer","At risk")),IF(OR(N(E87)&gt;=Settings!$B$5,N(D87)&gt;=Settings!$B$6),"VIP",IF(D87=1,"New","Active"))))))</f>
        <v/>
      </c>
      <c r="L87" s="12" t="str">
        <f aca="false">IF(OR(J87="",J87=0),"",IF(I87&gt;=J87*Settings!$B$7,"Yes",""))</f>
        <v/>
      </c>
      <c r="M87" s="13"/>
      <c r="N87" s="12" t="str">
        <f aca="true">IF(M87="","",IF(AND(H87&lt;&gt;"",H87&gt;=M87),"Yes - "&amp;TEXT(H87,"d mmm yyyy"),IF(TODAY()-M87&lt;30,"Not yet","No")))</f>
        <v/>
      </c>
      <c r="O87" s="8"/>
      <c r="P87" s="12" t="str">
        <f aca="false">IF(A87="","",IF(COUNTIF($A$2:$A$2001,A87)&gt;1,"Same email twice - keep one",""))</f>
        <v/>
      </c>
    </row>
    <row r="88" customFormat="false" ht="15" hidden="false" customHeight="false" outlineLevel="0" collapsed="false">
      <c r="A88" s="8"/>
      <c r="B88" s="8"/>
      <c r="C88" s="8"/>
      <c r="D88" s="9" t="str">
        <f aca="false">IF(A88="","",COUNTIFS(Orders!$C$2:$C$5001,A88,Orders!$I$2:$I$5001,"&gt;0"))</f>
        <v/>
      </c>
      <c r="E88" s="10" t="str">
        <f aca="false">IF(A88="","",SUMIFS(Orders!$F$2:$F$5001,Orders!$C$2:$C$5001,A88,Orders!$I$2:$I$5001,"&gt;0"))</f>
        <v/>
      </c>
      <c r="F88" s="10" t="str">
        <f aca="false">IF(OR(A88="",N(D88)=0),"",E88/D88)</f>
        <v/>
      </c>
      <c r="G88" s="11" t="str">
        <f aca="false">IF(OR(A88="",N(D88)=0),"",_xlfn.MINIFS(Orders!$I$2:$I$5001,Orders!$C$2:$C$5001,A88,Orders!$I$2:$I$5001,"&gt;0"))</f>
        <v/>
      </c>
      <c r="H88" s="11" t="str">
        <f aca="false">IF(OR(A88="",N(D88)=0),"",_xlfn.MAXIFS(Orders!$I$2:$I$5001,Orders!$C$2:$C$5001,A88,Orders!$I$2:$I$5001,"&gt;0"))</f>
        <v/>
      </c>
      <c r="I88" s="9" t="str">
        <f aca="true">IF(H88="","",TODAY()-H88)</f>
        <v/>
      </c>
      <c r="J88" s="9" t="str">
        <f aca="false">IF(OR(H88="",N(D88)&lt;2),"",(H88-G88)/(D88-1))</f>
        <v/>
      </c>
      <c r="K88" s="12" t="str">
        <f aca="false">IF(A88="","",IF(N(D88)=0,"No orders yet",IF(I88&gt;=Settings!$B$4,IF(OR(N(E88)&gt;=Settings!$B$5,N(D88)&gt;=Settings!$B$6),"Lapsed VIP","Lapsed"),IF(I88&gt;=Settings!$B$3,IF(OR(N(E88)&gt;=Settings!$B$5,N(D88)&gt;=Settings!$B$6),"At-risk VIP",IF(D88=1,"One-time buyer","At risk")),IF(OR(N(E88)&gt;=Settings!$B$5,N(D88)&gt;=Settings!$B$6),"VIP",IF(D88=1,"New","Active"))))))</f>
        <v/>
      </c>
      <c r="L88" s="12" t="str">
        <f aca="false">IF(OR(J88="",J88=0),"",IF(I88&gt;=J88*Settings!$B$7,"Yes",""))</f>
        <v/>
      </c>
      <c r="M88" s="13"/>
      <c r="N88" s="12" t="str">
        <f aca="true">IF(M88="","",IF(AND(H88&lt;&gt;"",H88&gt;=M88),"Yes - "&amp;TEXT(H88,"d mmm yyyy"),IF(TODAY()-M88&lt;30,"Not yet","No")))</f>
        <v/>
      </c>
      <c r="O88" s="8"/>
      <c r="P88" s="12" t="str">
        <f aca="false">IF(A88="","",IF(COUNTIF($A$2:$A$2001,A88)&gt;1,"Same email twice - keep one",""))</f>
        <v/>
      </c>
    </row>
    <row r="89" customFormat="false" ht="15" hidden="false" customHeight="false" outlineLevel="0" collapsed="false">
      <c r="A89" s="8"/>
      <c r="B89" s="8"/>
      <c r="C89" s="8"/>
      <c r="D89" s="9" t="str">
        <f aca="false">IF(A89="","",COUNTIFS(Orders!$C$2:$C$5001,A89,Orders!$I$2:$I$5001,"&gt;0"))</f>
        <v/>
      </c>
      <c r="E89" s="10" t="str">
        <f aca="false">IF(A89="","",SUMIFS(Orders!$F$2:$F$5001,Orders!$C$2:$C$5001,A89,Orders!$I$2:$I$5001,"&gt;0"))</f>
        <v/>
      </c>
      <c r="F89" s="10" t="str">
        <f aca="false">IF(OR(A89="",N(D89)=0),"",E89/D89)</f>
        <v/>
      </c>
      <c r="G89" s="11" t="str">
        <f aca="false">IF(OR(A89="",N(D89)=0),"",_xlfn.MINIFS(Orders!$I$2:$I$5001,Orders!$C$2:$C$5001,A89,Orders!$I$2:$I$5001,"&gt;0"))</f>
        <v/>
      </c>
      <c r="H89" s="11" t="str">
        <f aca="false">IF(OR(A89="",N(D89)=0),"",_xlfn.MAXIFS(Orders!$I$2:$I$5001,Orders!$C$2:$C$5001,A89,Orders!$I$2:$I$5001,"&gt;0"))</f>
        <v/>
      </c>
      <c r="I89" s="9" t="str">
        <f aca="true">IF(H89="","",TODAY()-H89)</f>
        <v/>
      </c>
      <c r="J89" s="9" t="str">
        <f aca="false">IF(OR(H89="",N(D89)&lt;2),"",(H89-G89)/(D89-1))</f>
        <v/>
      </c>
      <c r="K89" s="12" t="str">
        <f aca="false">IF(A89="","",IF(N(D89)=0,"No orders yet",IF(I89&gt;=Settings!$B$4,IF(OR(N(E89)&gt;=Settings!$B$5,N(D89)&gt;=Settings!$B$6),"Lapsed VIP","Lapsed"),IF(I89&gt;=Settings!$B$3,IF(OR(N(E89)&gt;=Settings!$B$5,N(D89)&gt;=Settings!$B$6),"At-risk VIP",IF(D89=1,"One-time buyer","At risk")),IF(OR(N(E89)&gt;=Settings!$B$5,N(D89)&gt;=Settings!$B$6),"VIP",IF(D89=1,"New","Active"))))))</f>
        <v/>
      </c>
      <c r="L89" s="12" t="str">
        <f aca="false">IF(OR(J89="",J89=0),"",IF(I89&gt;=J89*Settings!$B$7,"Yes",""))</f>
        <v/>
      </c>
      <c r="M89" s="13"/>
      <c r="N89" s="12" t="str">
        <f aca="true">IF(M89="","",IF(AND(H89&lt;&gt;"",H89&gt;=M89),"Yes - "&amp;TEXT(H89,"d mmm yyyy"),IF(TODAY()-M89&lt;30,"Not yet","No")))</f>
        <v/>
      </c>
      <c r="O89" s="8"/>
      <c r="P89" s="12" t="str">
        <f aca="false">IF(A89="","",IF(COUNTIF($A$2:$A$2001,A89)&gt;1,"Same email twice - keep one",""))</f>
        <v/>
      </c>
    </row>
    <row r="90" customFormat="false" ht="15" hidden="false" customHeight="false" outlineLevel="0" collapsed="false">
      <c r="A90" s="8"/>
      <c r="B90" s="8"/>
      <c r="C90" s="8"/>
      <c r="D90" s="9" t="str">
        <f aca="false">IF(A90="","",COUNTIFS(Orders!$C$2:$C$5001,A90,Orders!$I$2:$I$5001,"&gt;0"))</f>
        <v/>
      </c>
      <c r="E90" s="10" t="str">
        <f aca="false">IF(A90="","",SUMIFS(Orders!$F$2:$F$5001,Orders!$C$2:$C$5001,A90,Orders!$I$2:$I$5001,"&gt;0"))</f>
        <v/>
      </c>
      <c r="F90" s="10" t="str">
        <f aca="false">IF(OR(A90="",N(D90)=0),"",E90/D90)</f>
        <v/>
      </c>
      <c r="G90" s="11" t="str">
        <f aca="false">IF(OR(A90="",N(D90)=0),"",_xlfn.MINIFS(Orders!$I$2:$I$5001,Orders!$C$2:$C$5001,A90,Orders!$I$2:$I$5001,"&gt;0"))</f>
        <v/>
      </c>
      <c r="H90" s="11" t="str">
        <f aca="false">IF(OR(A90="",N(D90)=0),"",_xlfn.MAXIFS(Orders!$I$2:$I$5001,Orders!$C$2:$C$5001,A90,Orders!$I$2:$I$5001,"&gt;0"))</f>
        <v/>
      </c>
      <c r="I90" s="9" t="str">
        <f aca="true">IF(H90="","",TODAY()-H90)</f>
        <v/>
      </c>
      <c r="J90" s="9" t="str">
        <f aca="false">IF(OR(H90="",N(D90)&lt;2),"",(H90-G90)/(D90-1))</f>
        <v/>
      </c>
      <c r="K90" s="12" t="str">
        <f aca="false">IF(A90="","",IF(N(D90)=0,"No orders yet",IF(I90&gt;=Settings!$B$4,IF(OR(N(E90)&gt;=Settings!$B$5,N(D90)&gt;=Settings!$B$6),"Lapsed VIP","Lapsed"),IF(I90&gt;=Settings!$B$3,IF(OR(N(E90)&gt;=Settings!$B$5,N(D90)&gt;=Settings!$B$6),"At-risk VIP",IF(D90=1,"One-time buyer","At risk")),IF(OR(N(E90)&gt;=Settings!$B$5,N(D90)&gt;=Settings!$B$6),"VIP",IF(D90=1,"New","Active"))))))</f>
        <v/>
      </c>
      <c r="L90" s="12" t="str">
        <f aca="false">IF(OR(J90="",J90=0),"",IF(I90&gt;=J90*Settings!$B$7,"Yes",""))</f>
        <v/>
      </c>
      <c r="M90" s="13"/>
      <c r="N90" s="12" t="str">
        <f aca="true">IF(M90="","",IF(AND(H90&lt;&gt;"",H90&gt;=M90),"Yes - "&amp;TEXT(H90,"d mmm yyyy"),IF(TODAY()-M90&lt;30,"Not yet","No")))</f>
        <v/>
      </c>
      <c r="O90" s="8"/>
      <c r="P90" s="12" t="str">
        <f aca="false">IF(A90="","",IF(COUNTIF($A$2:$A$2001,A90)&gt;1,"Same email twice - keep one",""))</f>
        <v/>
      </c>
    </row>
    <row r="91" customFormat="false" ht="15" hidden="false" customHeight="false" outlineLevel="0" collapsed="false">
      <c r="A91" s="8"/>
      <c r="B91" s="8"/>
      <c r="C91" s="8"/>
      <c r="D91" s="9" t="str">
        <f aca="false">IF(A91="","",COUNTIFS(Orders!$C$2:$C$5001,A91,Orders!$I$2:$I$5001,"&gt;0"))</f>
        <v/>
      </c>
      <c r="E91" s="10" t="str">
        <f aca="false">IF(A91="","",SUMIFS(Orders!$F$2:$F$5001,Orders!$C$2:$C$5001,A91,Orders!$I$2:$I$5001,"&gt;0"))</f>
        <v/>
      </c>
      <c r="F91" s="10" t="str">
        <f aca="false">IF(OR(A91="",N(D91)=0),"",E91/D91)</f>
        <v/>
      </c>
      <c r="G91" s="11" t="str">
        <f aca="false">IF(OR(A91="",N(D91)=0),"",_xlfn.MINIFS(Orders!$I$2:$I$5001,Orders!$C$2:$C$5001,A91,Orders!$I$2:$I$5001,"&gt;0"))</f>
        <v/>
      </c>
      <c r="H91" s="11" t="str">
        <f aca="false">IF(OR(A91="",N(D91)=0),"",_xlfn.MAXIFS(Orders!$I$2:$I$5001,Orders!$C$2:$C$5001,A91,Orders!$I$2:$I$5001,"&gt;0"))</f>
        <v/>
      </c>
      <c r="I91" s="9" t="str">
        <f aca="true">IF(H91="","",TODAY()-H91)</f>
        <v/>
      </c>
      <c r="J91" s="9" t="str">
        <f aca="false">IF(OR(H91="",N(D91)&lt;2),"",(H91-G91)/(D91-1))</f>
        <v/>
      </c>
      <c r="K91" s="12" t="str">
        <f aca="false">IF(A91="","",IF(N(D91)=0,"No orders yet",IF(I91&gt;=Settings!$B$4,IF(OR(N(E91)&gt;=Settings!$B$5,N(D91)&gt;=Settings!$B$6),"Lapsed VIP","Lapsed"),IF(I91&gt;=Settings!$B$3,IF(OR(N(E91)&gt;=Settings!$B$5,N(D91)&gt;=Settings!$B$6),"At-risk VIP",IF(D91=1,"One-time buyer","At risk")),IF(OR(N(E91)&gt;=Settings!$B$5,N(D91)&gt;=Settings!$B$6),"VIP",IF(D91=1,"New","Active"))))))</f>
        <v/>
      </c>
      <c r="L91" s="12" t="str">
        <f aca="false">IF(OR(J91="",J91=0),"",IF(I91&gt;=J91*Settings!$B$7,"Yes",""))</f>
        <v/>
      </c>
      <c r="M91" s="13"/>
      <c r="N91" s="12" t="str">
        <f aca="true">IF(M91="","",IF(AND(H91&lt;&gt;"",H91&gt;=M91),"Yes - "&amp;TEXT(H91,"d mmm yyyy"),IF(TODAY()-M91&lt;30,"Not yet","No")))</f>
        <v/>
      </c>
      <c r="O91" s="8"/>
      <c r="P91" s="12" t="str">
        <f aca="false">IF(A91="","",IF(COUNTIF($A$2:$A$2001,A91)&gt;1,"Same email twice - keep one",""))</f>
        <v/>
      </c>
    </row>
    <row r="92" customFormat="false" ht="15" hidden="false" customHeight="false" outlineLevel="0" collapsed="false">
      <c r="A92" s="8"/>
      <c r="B92" s="8"/>
      <c r="C92" s="8"/>
      <c r="D92" s="9" t="str">
        <f aca="false">IF(A92="","",COUNTIFS(Orders!$C$2:$C$5001,A92,Orders!$I$2:$I$5001,"&gt;0"))</f>
        <v/>
      </c>
      <c r="E92" s="10" t="str">
        <f aca="false">IF(A92="","",SUMIFS(Orders!$F$2:$F$5001,Orders!$C$2:$C$5001,A92,Orders!$I$2:$I$5001,"&gt;0"))</f>
        <v/>
      </c>
      <c r="F92" s="10" t="str">
        <f aca="false">IF(OR(A92="",N(D92)=0),"",E92/D92)</f>
        <v/>
      </c>
      <c r="G92" s="11" t="str">
        <f aca="false">IF(OR(A92="",N(D92)=0),"",_xlfn.MINIFS(Orders!$I$2:$I$5001,Orders!$C$2:$C$5001,A92,Orders!$I$2:$I$5001,"&gt;0"))</f>
        <v/>
      </c>
      <c r="H92" s="11" t="str">
        <f aca="false">IF(OR(A92="",N(D92)=0),"",_xlfn.MAXIFS(Orders!$I$2:$I$5001,Orders!$C$2:$C$5001,A92,Orders!$I$2:$I$5001,"&gt;0"))</f>
        <v/>
      </c>
      <c r="I92" s="9" t="str">
        <f aca="true">IF(H92="","",TODAY()-H92)</f>
        <v/>
      </c>
      <c r="J92" s="9" t="str">
        <f aca="false">IF(OR(H92="",N(D92)&lt;2),"",(H92-G92)/(D92-1))</f>
        <v/>
      </c>
      <c r="K92" s="12" t="str">
        <f aca="false">IF(A92="","",IF(N(D92)=0,"No orders yet",IF(I92&gt;=Settings!$B$4,IF(OR(N(E92)&gt;=Settings!$B$5,N(D92)&gt;=Settings!$B$6),"Lapsed VIP","Lapsed"),IF(I92&gt;=Settings!$B$3,IF(OR(N(E92)&gt;=Settings!$B$5,N(D92)&gt;=Settings!$B$6),"At-risk VIP",IF(D92=1,"One-time buyer","At risk")),IF(OR(N(E92)&gt;=Settings!$B$5,N(D92)&gt;=Settings!$B$6),"VIP",IF(D92=1,"New","Active"))))))</f>
        <v/>
      </c>
      <c r="L92" s="12" t="str">
        <f aca="false">IF(OR(J92="",J92=0),"",IF(I92&gt;=J92*Settings!$B$7,"Yes",""))</f>
        <v/>
      </c>
      <c r="M92" s="13"/>
      <c r="N92" s="12" t="str">
        <f aca="true">IF(M92="","",IF(AND(H92&lt;&gt;"",H92&gt;=M92),"Yes - "&amp;TEXT(H92,"d mmm yyyy"),IF(TODAY()-M92&lt;30,"Not yet","No")))</f>
        <v/>
      </c>
      <c r="O92" s="8"/>
      <c r="P92" s="12" t="str">
        <f aca="false">IF(A92="","",IF(COUNTIF($A$2:$A$2001,A92)&gt;1,"Same email twice - keep one",""))</f>
        <v/>
      </c>
    </row>
    <row r="93" customFormat="false" ht="15" hidden="false" customHeight="false" outlineLevel="0" collapsed="false">
      <c r="A93" s="8"/>
      <c r="B93" s="8"/>
      <c r="C93" s="8"/>
      <c r="D93" s="9" t="str">
        <f aca="false">IF(A93="","",COUNTIFS(Orders!$C$2:$C$5001,A93,Orders!$I$2:$I$5001,"&gt;0"))</f>
        <v/>
      </c>
      <c r="E93" s="10" t="str">
        <f aca="false">IF(A93="","",SUMIFS(Orders!$F$2:$F$5001,Orders!$C$2:$C$5001,A93,Orders!$I$2:$I$5001,"&gt;0"))</f>
        <v/>
      </c>
      <c r="F93" s="10" t="str">
        <f aca="false">IF(OR(A93="",N(D93)=0),"",E93/D93)</f>
        <v/>
      </c>
      <c r="G93" s="11" t="str">
        <f aca="false">IF(OR(A93="",N(D93)=0),"",_xlfn.MINIFS(Orders!$I$2:$I$5001,Orders!$C$2:$C$5001,A93,Orders!$I$2:$I$5001,"&gt;0"))</f>
        <v/>
      </c>
      <c r="H93" s="11" t="str">
        <f aca="false">IF(OR(A93="",N(D93)=0),"",_xlfn.MAXIFS(Orders!$I$2:$I$5001,Orders!$C$2:$C$5001,A93,Orders!$I$2:$I$5001,"&gt;0"))</f>
        <v/>
      </c>
      <c r="I93" s="9" t="str">
        <f aca="true">IF(H93="","",TODAY()-H93)</f>
        <v/>
      </c>
      <c r="J93" s="9" t="str">
        <f aca="false">IF(OR(H93="",N(D93)&lt;2),"",(H93-G93)/(D93-1))</f>
        <v/>
      </c>
      <c r="K93" s="12" t="str">
        <f aca="false">IF(A93="","",IF(N(D93)=0,"No orders yet",IF(I93&gt;=Settings!$B$4,IF(OR(N(E93)&gt;=Settings!$B$5,N(D93)&gt;=Settings!$B$6),"Lapsed VIP","Lapsed"),IF(I93&gt;=Settings!$B$3,IF(OR(N(E93)&gt;=Settings!$B$5,N(D93)&gt;=Settings!$B$6),"At-risk VIP",IF(D93=1,"One-time buyer","At risk")),IF(OR(N(E93)&gt;=Settings!$B$5,N(D93)&gt;=Settings!$B$6),"VIP",IF(D93=1,"New","Active"))))))</f>
        <v/>
      </c>
      <c r="L93" s="12" t="str">
        <f aca="false">IF(OR(J93="",J93=0),"",IF(I93&gt;=J93*Settings!$B$7,"Yes",""))</f>
        <v/>
      </c>
      <c r="M93" s="13"/>
      <c r="N93" s="12" t="str">
        <f aca="true">IF(M93="","",IF(AND(H93&lt;&gt;"",H93&gt;=M93),"Yes - "&amp;TEXT(H93,"d mmm yyyy"),IF(TODAY()-M93&lt;30,"Not yet","No")))</f>
        <v/>
      </c>
      <c r="O93" s="8"/>
      <c r="P93" s="12" t="str">
        <f aca="false">IF(A93="","",IF(COUNTIF($A$2:$A$2001,A93)&gt;1,"Same email twice - keep one",""))</f>
        <v/>
      </c>
    </row>
    <row r="94" customFormat="false" ht="15" hidden="false" customHeight="false" outlineLevel="0" collapsed="false">
      <c r="A94" s="8"/>
      <c r="B94" s="8"/>
      <c r="C94" s="8"/>
      <c r="D94" s="9" t="str">
        <f aca="false">IF(A94="","",COUNTIFS(Orders!$C$2:$C$5001,A94,Orders!$I$2:$I$5001,"&gt;0"))</f>
        <v/>
      </c>
      <c r="E94" s="10" t="str">
        <f aca="false">IF(A94="","",SUMIFS(Orders!$F$2:$F$5001,Orders!$C$2:$C$5001,A94,Orders!$I$2:$I$5001,"&gt;0"))</f>
        <v/>
      </c>
      <c r="F94" s="10" t="str">
        <f aca="false">IF(OR(A94="",N(D94)=0),"",E94/D94)</f>
        <v/>
      </c>
      <c r="G94" s="11" t="str">
        <f aca="false">IF(OR(A94="",N(D94)=0),"",_xlfn.MINIFS(Orders!$I$2:$I$5001,Orders!$C$2:$C$5001,A94,Orders!$I$2:$I$5001,"&gt;0"))</f>
        <v/>
      </c>
      <c r="H94" s="11" t="str">
        <f aca="false">IF(OR(A94="",N(D94)=0),"",_xlfn.MAXIFS(Orders!$I$2:$I$5001,Orders!$C$2:$C$5001,A94,Orders!$I$2:$I$5001,"&gt;0"))</f>
        <v/>
      </c>
      <c r="I94" s="9" t="str">
        <f aca="true">IF(H94="","",TODAY()-H94)</f>
        <v/>
      </c>
      <c r="J94" s="9" t="str">
        <f aca="false">IF(OR(H94="",N(D94)&lt;2),"",(H94-G94)/(D94-1))</f>
        <v/>
      </c>
      <c r="K94" s="12" t="str">
        <f aca="false">IF(A94="","",IF(N(D94)=0,"No orders yet",IF(I94&gt;=Settings!$B$4,IF(OR(N(E94)&gt;=Settings!$B$5,N(D94)&gt;=Settings!$B$6),"Lapsed VIP","Lapsed"),IF(I94&gt;=Settings!$B$3,IF(OR(N(E94)&gt;=Settings!$B$5,N(D94)&gt;=Settings!$B$6),"At-risk VIP",IF(D94=1,"One-time buyer","At risk")),IF(OR(N(E94)&gt;=Settings!$B$5,N(D94)&gt;=Settings!$B$6),"VIP",IF(D94=1,"New","Active"))))))</f>
        <v/>
      </c>
      <c r="L94" s="12" t="str">
        <f aca="false">IF(OR(J94="",J94=0),"",IF(I94&gt;=J94*Settings!$B$7,"Yes",""))</f>
        <v/>
      </c>
      <c r="M94" s="13"/>
      <c r="N94" s="12" t="str">
        <f aca="true">IF(M94="","",IF(AND(H94&lt;&gt;"",H94&gt;=M94),"Yes - "&amp;TEXT(H94,"d mmm yyyy"),IF(TODAY()-M94&lt;30,"Not yet","No")))</f>
        <v/>
      </c>
      <c r="O94" s="8"/>
      <c r="P94" s="12" t="str">
        <f aca="false">IF(A94="","",IF(COUNTIF($A$2:$A$2001,A94)&gt;1,"Same email twice - keep one",""))</f>
        <v/>
      </c>
    </row>
    <row r="95" customFormat="false" ht="15" hidden="false" customHeight="false" outlineLevel="0" collapsed="false">
      <c r="A95" s="8"/>
      <c r="B95" s="8"/>
      <c r="C95" s="8"/>
      <c r="D95" s="9" t="str">
        <f aca="false">IF(A95="","",COUNTIFS(Orders!$C$2:$C$5001,A95,Orders!$I$2:$I$5001,"&gt;0"))</f>
        <v/>
      </c>
      <c r="E95" s="10" t="str">
        <f aca="false">IF(A95="","",SUMIFS(Orders!$F$2:$F$5001,Orders!$C$2:$C$5001,A95,Orders!$I$2:$I$5001,"&gt;0"))</f>
        <v/>
      </c>
      <c r="F95" s="10" t="str">
        <f aca="false">IF(OR(A95="",N(D95)=0),"",E95/D95)</f>
        <v/>
      </c>
      <c r="G95" s="11" t="str">
        <f aca="false">IF(OR(A95="",N(D95)=0),"",_xlfn.MINIFS(Orders!$I$2:$I$5001,Orders!$C$2:$C$5001,A95,Orders!$I$2:$I$5001,"&gt;0"))</f>
        <v/>
      </c>
      <c r="H95" s="11" t="str">
        <f aca="false">IF(OR(A95="",N(D95)=0),"",_xlfn.MAXIFS(Orders!$I$2:$I$5001,Orders!$C$2:$C$5001,A95,Orders!$I$2:$I$5001,"&gt;0"))</f>
        <v/>
      </c>
      <c r="I95" s="9" t="str">
        <f aca="true">IF(H95="","",TODAY()-H95)</f>
        <v/>
      </c>
      <c r="J95" s="9" t="str">
        <f aca="false">IF(OR(H95="",N(D95)&lt;2),"",(H95-G95)/(D95-1))</f>
        <v/>
      </c>
      <c r="K95" s="12" t="str">
        <f aca="false">IF(A95="","",IF(N(D95)=0,"No orders yet",IF(I95&gt;=Settings!$B$4,IF(OR(N(E95)&gt;=Settings!$B$5,N(D95)&gt;=Settings!$B$6),"Lapsed VIP","Lapsed"),IF(I95&gt;=Settings!$B$3,IF(OR(N(E95)&gt;=Settings!$B$5,N(D95)&gt;=Settings!$B$6),"At-risk VIP",IF(D95=1,"One-time buyer","At risk")),IF(OR(N(E95)&gt;=Settings!$B$5,N(D95)&gt;=Settings!$B$6),"VIP",IF(D95=1,"New","Active"))))))</f>
        <v/>
      </c>
      <c r="L95" s="12" t="str">
        <f aca="false">IF(OR(J95="",J95=0),"",IF(I95&gt;=J95*Settings!$B$7,"Yes",""))</f>
        <v/>
      </c>
      <c r="M95" s="13"/>
      <c r="N95" s="12" t="str">
        <f aca="true">IF(M95="","",IF(AND(H95&lt;&gt;"",H95&gt;=M95),"Yes - "&amp;TEXT(H95,"d mmm yyyy"),IF(TODAY()-M95&lt;30,"Not yet","No")))</f>
        <v/>
      </c>
      <c r="O95" s="8"/>
      <c r="P95" s="12" t="str">
        <f aca="false">IF(A95="","",IF(COUNTIF($A$2:$A$2001,A95)&gt;1,"Same email twice - keep one",""))</f>
        <v/>
      </c>
    </row>
    <row r="96" customFormat="false" ht="15" hidden="false" customHeight="false" outlineLevel="0" collapsed="false">
      <c r="A96" s="8"/>
      <c r="B96" s="8"/>
      <c r="C96" s="8"/>
      <c r="D96" s="9" t="str">
        <f aca="false">IF(A96="","",COUNTIFS(Orders!$C$2:$C$5001,A96,Orders!$I$2:$I$5001,"&gt;0"))</f>
        <v/>
      </c>
      <c r="E96" s="10" t="str">
        <f aca="false">IF(A96="","",SUMIFS(Orders!$F$2:$F$5001,Orders!$C$2:$C$5001,A96,Orders!$I$2:$I$5001,"&gt;0"))</f>
        <v/>
      </c>
      <c r="F96" s="10" t="str">
        <f aca="false">IF(OR(A96="",N(D96)=0),"",E96/D96)</f>
        <v/>
      </c>
      <c r="G96" s="11" t="str">
        <f aca="false">IF(OR(A96="",N(D96)=0),"",_xlfn.MINIFS(Orders!$I$2:$I$5001,Orders!$C$2:$C$5001,A96,Orders!$I$2:$I$5001,"&gt;0"))</f>
        <v/>
      </c>
      <c r="H96" s="11" t="str">
        <f aca="false">IF(OR(A96="",N(D96)=0),"",_xlfn.MAXIFS(Orders!$I$2:$I$5001,Orders!$C$2:$C$5001,A96,Orders!$I$2:$I$5001,"&gt;0"))</f>
        <v/>
      </c>
      <c r="I96" s="9" t="str">
        <f aca="true">IF(H96="","",TODAY()-H96)</f>
        <v/>
      </c>
      <c r="J96" s="9" t="str">
        <f aca="false">IF(OR(H96="",N(D96)&lt;2),"",(H96-G96)/(D96-1))</f>
        <v/>
      </c>
      <c r="K96" s="12" t="str">
        <f aca="false">IF(A96="","",IF(N(D96)=0,"No orders yet",IF(I96&gt;=Settings!$B$4,IF(OR(N(E96)&gt;=Settings!$B$5,N(D96)&gt;=Settings!$B$6),"Lapsed VIP","Lapsed"),IF(I96&gt;=Settings!$B$3,IF(OR(N(E96)&gt;=Settings!$B$5,N(D96)&gt;=Settings!$B$6),"At-risk VIP",IF(D96=1,"One-time buyer","At risk")),IF(OR(N(E96)&gt;=Settings!$B$5,N(D96)&gt;=Settings!$B$6),"VIP",IF(D96=1,"New","Active"))))))</f>
        <v/>
      </c>
      <c r="L96" s="12" t="str">
        <f aca="false">IF(OR(J96="",J96=0),"",IF(I96&gt;=J96*Settings!$B$7,"Yes",""))</f>
        <v/>
      </c>
      <c r="M96" s="13"/>
      <c r="N96" s="12" t="str">
        <f aca="true">IF(M96="","",IF(AND(H96&lt;&gt;"",H96&gt;=M96),"Yes - "&amp;TEXT(H96,"d mmm yyyy"),IF(TODAY()-M96&lt;30,"Not yet","No")))</f>
        <v/>
      </c>
      <c r="O96" s="8"/>
      <c r="P96" s="12" t="str">
        <f aca="false">IF(A96="","",IF(COUNTIF($A$2:$A$2001,A96)&gt;1,"Same email twice - keep one",""))</f>
        <v/>
      </c>
    </row>
    <row r="97" customFormat="false" ht="15" hidden="false" customHeight="false" outlineLevel="0" collapsed="false">
      <c r="A97" s="8"/>
      <c r="B97" s="8"/>
      <c r="C97" s="8"/>
      <c r="D97" s="9" t="str">
        <f aca="false">IF(A97="","",COUNTIFS(Orders!$C$2:$C$5001,A97,Orders!$I$2:$I$5001,"&gt;0"))</f>
        <v/>
      </c>
      <c r="E97" s="10" t="str">
        <f aca="false">IF(A97="","",SUMIFS(Orders!$F$2:$F$5001,Orders!$C$2:$C$5001,A97,Orders!$I$2:$I$5001,"&gt;0"))</f>
        <v/>
      </c>
      <c r="F97" s="10" t="str">
        <f aca="false">IF(OR(A97="",N(D97)=0),"",E97/D97)</f>
        <v/>
      </c>
      <c r="G97" s="11" t="str">
        <f aca="false">IF(OR(A97="",N(D97)=0),"",_xlfn.MINIFS(Orders!$I$2:$I$5001,Orders!$C$2:$C$5001,A97,Orders!$I$2:$I$5001,"&gt;0"))</f>
        <v/>
      </c>
      <c r="H97" s="11" t="str">
        <f aca="false">IF(OR(A97="",N(D97)=0),"",_xlfn.MAXIFS(Orders!$I$2:$I$5001,Orders!$C$2:$C$5001,A97,Orders!$I$2:$I$5001,"&gt;0"))</f>
        <v/>
      </c>
      <c r="I97" s="9" t="str">
        <f aca="true">IF(H97="","",TODAY()-H97)</f>
        <v/>
      </c>
      <c r="J97" s="9" t="str">
        <f aca="false">IF(OR(H97="",N(D97)&lt;2),"",(H97-G97)/(D97-1))</f>
        <v/>
      </c>
      <c r="K97" s="12" t="str">
        <f aca="false">IF(A97="","",IF(N(D97)=0,"No orders yet",IF(I97&gt;=Settings!$B$4,IF(OR(N(E97)&gt;=Settings!$B$5,N(D97)&gt;=Settings!$B$6),"Lapsed VIP","Lapsed"),IF(I97&gt;=Settings!$B$3,IF(OR(N(E97)&gt;=Settings!$B$5,N(D97)&gt;=Settings!$B$6),"At-risk VIP",IF(D97=1,"One-time buyer","At risk")),IF(OR(N(E97)&gt;=Settings!$B$5,N(D97)&gt;=Settings!$B$6),"VIP",IF(D97=1,"New","Active"))))))</f>
        <v/>
      </c>
      <c r="L97" s="12" t="str">
        <f aca="false">IF(OR(J97="",J97=0),"",IF(I97&gt;=J97*Settings!$B$7,"Yes",""))</f>
        <v/>
      </c>
      <c r="M97" s="13"/>
      <c r="N97" s="12" t="str">
        <f aca="true">IF(M97="","",IF(AND(H97&lt;&gt;"",H97&gt;=M97),"Yes - "&amp;TEXT(H97,"d mmm yyyy"),IF(TODAY()-M97&lt;30,"Not yet","No")))</f>
        <v/>
      </c>
      <c r="O97" s="8"/>
      <c r="P97" s="12" t="str">
        <f aca="false">IF(A97="","",IF(COUNTIF($A$2:$A$2001,A97)&gt;1,"Same email twice - keep one",""))</f>
        <v/>
      </c>
    </row>
    <row r="98" customFormat="false" ht="15" hidden="false" customHeight="false" outlineLevel="0" collapsed="false">
      <c r="A98" s="8"/>
      <c r="B98" s="8"/>
      <c r="C98" s="8"/>
      <c r="D98" s="9" t="str">
        <f aca="false">IF(A98="","",COUNTIFS(Orders!$C$2:$C$5001,A98,Orders!$I$2:$I$5001,"&gt;0"))</f>
        <v/>
      </c>
      <c r="E98" s="10" t="str">
        <f aca="false">IF(A98="","",SUMIFS(Orders!$F$2:$F$5001,Orders!$C$2:$C$5001,A98,Orders!$I$2:$I$5001,"&gt;0"))</f>
        <v/>
      </c>
      <c r="F98" s="10" t="str">
        <f aca="false">IF(OR(A98="",N(D98)=0),"",E98/D98)</f>
        <v/>
      </c>
      <c r="G98" s="11" t="str">
        <f aca="false">IF(OR(A98="",N(D98)=0),"",_xlfn.MINIFS(Orders!$I$2:$I$5001,Orders!$C$2:$C$5001,A98,Orders!$I$2:$I$5001,"&gt;0"))</f>
        <v/>
      </c>
      <c r="H98" s="11" t="str">
        <f aca="false">IF(OR(A98="",N(D98)=0),"",_xlfn.MAXIFS(Orders!$I$2:$I$5001,Orders!$C$2:$C$5001,A98,Orders!$I$2:$I$5001,"&gt;0"))</f>
        <v/>
      </c>
      <c r="I98" s="9" t="str">
        <f aca="true">IF(H98="","",TODAY()-H98)</f>
        <v/>
      </c>
      <c r="J98" s="9" t="str">
        <f aca="false">IF(OR(H98="",N(D98)&lt;2),"",(H98-G98)/(D98-1))</f>
        <v/>
      </c>
      <c r="K98" s="12" t="str">
        <f aca="false">IF(A98="","",IF(N(D98)=0,"No orders yet",IF(I98&gt;=Settings!$B$4,IF(OR(N(E98)&gt;=Settings!$B$5,N(D98)&gt;=Settings!$B$6),"Lapsed VIP","Lapsed"),IF(I98&gt;=Settings!$B$3,IF(OR(N(E98)&gt;=Settings!$B$5,N(D98)&gt;=Settings!$B$6),"At-risk VIP",IF(D98=1,"One-time buyer","At risk")),IF(OR(N(E98)&gt;=Settings!$B$5,N(D98)&gt;=Settings!$B$6),"VIP",IF(D98=1,"New","Active"))))))</f>
        <v/>
      </c>
      <c r="L98" s="12" t="str">
        <f aca="false">IF(OR(J98="",J98=0),"",IF(I98&gt;=J98*Settings!$B$7,"Yes",""))</f>
        <v/>
      </c>
      <c r="M98" s="13"/>
      <c r="N98" s="12" t="str">
        <f aca="true">IF(M98="","",IF(AND(H98&lt;&gt;"",H98&gt;=M98),"Yes - "&amp;TEXT(H98,"d mmm yyyy"),IF(TODAY()-M98&lt;30,"Not yet","No")))</f>
        <v/>
      </c>
      <c r="O98" s="8"/>
      <c r="P98" s="12" t="str">
        <f aca="false">IF(A98="","",IF(COUNTIF($A$2:$A$2001,A98)&gt;1,"Same email twice - keep one",""))</f>
        <v/>
      </c>
    </row>
    <row r="99" customFormat="false" ht="15" hidden="false" customHeight="false" outlineLevel="0" collapsed="false">
      <c r="A99" s="8"/>
      <c r="B99" s="8"/>
      <c r="C99" s="8"/>
      <c r="D99" s="9" t="str">
        <f aca="false">IF(A99="","",COUNTIFS(Orders!$C$2:$C$5001,A99,Orders!$I$2:$I$5001,"&gt;0"))</f>
        <v/>
      </c>
      <c r="E99" s="10" t="str">
        <f aca="false">IF(A99="","",SUMIFS(Orders!$F$2:$F$5001,Orders!$C$2:$C$5001,A99,Orders!$I$2:$I$5001,"&gt;0"))</f>
        <v/>
      </c>
      <c r="F99" s="10" t="str">
        <f aca="false">IF(OR(A99="",N(D99)=0),"",E99/D99)</f>
        <v/>
      </c>
      <c r="G99" s="11" t="str">
        <f aca="false">IF(OR(A99="",N(D99)=0),"",_xlfn.MINIFS(Orders!$I$2:$I$5001,Orders!$C$2:$C$5001,A99,Orders!$I$2:$I$5001,"&gt;0"))</f>
        <v/>
      </c>
      <c r="H99" s="11" t="str">
        <f aca="false">IF(OR(A99="",N(D99)=0),"",_xlfn.MAXIFS(Orders!$I$2:$I$5001,Orders!$C$2:$C$5001,A99,Orders!$I$2:$I$5001,"&gt;0"))</f>
        <v/>
      </c>
      <c r="I99" s="9" t="str">
        <f aca="true">IF(H99="","",TODAY()-H99)</f>
        <v/>
      </c>
      <c r="J99" s="9" t="str">
        <f aca="false">IF(OR(H99="",N(D99)&lt;2),"",(H99-G99)/(D99-1))</f>
        <v/>
      </c>
      <c r="K99" s="12" t="str">
        <f aca="false">IF(A99="","",IF(N(D99)=0,"No orders yet",IF(I99&gt;=Settings!$B$4,IF(OR(N(E99)&gt;=Settings!$B$5,N(D99)&gt;=Settings!$B$6),"Lapsed VIP","Lapsed"),IF(I99&gt;=Settings!$B$3,IF(OR(N(E99)&gt;=Settings!$B$5,N(D99)&gt;=Settings!$B$6),"At-risk VIP",IF(D99=1,"One-time buyer","At risk")),IF(OR(N(E99)&gt;=Settings!$B$5,N(D99)&gt;=Settings!$B$6),"VIP",IF(D99=1,"New","Active"))))))</f>
        <v/>
      </c>
      <c r="L99" s="12" t="str">
        <f aca="false">IF(OR(J99="",J99=0),"",IF(I99&gt;=J99*Settings!$B$7,"Yes",""))</f>
        <v/>
      </c>
      <c r="M99" s="13"/>
      <c r="N99" s="12" t="str">
        <f aca="true">IF(M99="","",IF(AND(H99&lt;&gt;"",H99&gt;=M99),"Yes - "&amp;TEXT(H99,"d mmm yyyy"),IF(TODAY()-M99&lt;30,"Not yet","No")))</f>
        <v/>
      </c>
      <c r="O99" s="8"/>
      <c r="P99" s="12" t="str">
        <f aca="false">IF(A99="","",IF(COUNTIF($A$2:$A$2001,A99)&gt;1,"Same email twice - keep one",""))</f>
        <v/>
      </c>
    </row>
    <row r="100" customFormat="false" ht="15" hidden="false" customHeight="false" outlineLevel="0" collapsed="false">
      <c r="A100" s="8"/>
      <c r="B100" s="8"/>
      <c r="C100" s="8"/>
      <c r="D100" s="9" t="str">
        <f aca="false">IF(A100="","",COUNTIFS(Orders!$C$2:$C$5001,A100,Orders!$I$2:$I$5001,"&gt;0"))</f>
        <v/>
      </c>
      <c r="E100" s="10" t="str">
        <f aca="false">IF(A100="","",SUMIFS(Orders!$F$2:$F$5001,Orders!$C$2:$C$5001,A100,Orders!$I$2:$I$5001,"&gt;0"))</f>
        <v/>
      </c>
      <c r="F100" s="10" t="str">
        <f aca="false">IF(OR(A100="",N(D100)=0),"",E100/D100)</f>
        <v/>
      </c>
      <c r="G100" s="11" t="str">
        <f aca="false">IF(OR(A100="",N(D100)=0),"",_xlfn.MINIFS(Orders!$I$2:$I$5001,Orders!$C$2:$C$5001,A100,Orders!$I$2:$I$5001,"&gt;0"))</f>
        <v/>
      </c>
      <c r="H100" s="11" t="str">
        <f aca="false">IF(OR(A100="",N(D100)=0),"",_xlfn.MAXIFS(Orders!$I$2:$I$5001,Orders!$C$2:$C$5001,A100,Orders!$I$2:$I$5001,"&gt;0"))</f>
        <v/>
      </c>
      <c r="I100" s="9" t="str">
        <f aca="true">IF(H100="","",TODAY()-H100)</f>
        <v/>
      </c>
      <c r="J100" s="9" t="str">
        <f aca="false">IF(OR(H100="",N(D100)&lt;2),"",(H100-G100)/(D100-1))</f>
        <v/>
      </c>
      <c r="K100" s="12" t="str">
        <f aca="false">IF(A100="","",IF(N(D100)=0,"No orders yet",IF(I100&gt;=Settings!$B$4,IF(OR(N(E100)&gt;=Settings!$B$5,N(D100)&gt;=Settings!$B$6),"Lapsed VIP","Lapsed"),IF(I100&gt;=Settings!$B$3,IF(OR(N(E100)&gt;=Settings!$B$5,N(D100)&gt;=Settings!$B$6),"At-risk VIP",IF(D100=1,"One-time buyer","At risk")),IF(OR(N(E100)&gt;=Settings!$B$5,N(D100)&gt;=Settings!$B$6),"VIP",IF(D100=1,"New","Active"))))))</f>
        <v/>
      </c>
      <c r="L100" s="12" t="str">
        <f aca="false">IF(OR(J100="",J100=0),"",IF(I100&gt;=J100*Settings!$B$7,"Yes",""))</f>
        <v/>
      </c>
      <c r="M100" s="13"/>
      <c r="N100" s="12" t="str">
        <f aca="true">IF(M100="","",IF(AND(H100&lt;&gt;"",H100&gt;=M100),"Yes - "&amp;TEXT(H100,"d mmm yyyy"),IF(TODAY()-M100&lt;30,"Not yet","No")))</f>
        <v/>
      </c>
      <c r="O100" s="8"/>
      <c r="P100" s="12" t="str">
        <f aca="false">IF(A100="","",IF(COUNTIF($A$2:$A$2001,A100)&gt;1,"Same email twice - keep one",""))</f>
        <v/>
      </c>
    </row>
    <row r="101" customFormat="false" ht="15" hidden="false" customHeight="false" outlineLevel="0" collapsed="false">
      <c r="A101" s="8"/>
      <c r="B101" s="8"/>
      <c r="C101" s="8"/>
      <c r="D101" s="9" t="str">
        <f aca="false">IF(A101="","",COUNTIFS(Orders!$C$2:$C$5001,A101,Orders!$I$2:$I$5001,"&gt;0"))</f>
        <v/>
      </c>
      <c r="E101" s="10" t="str">
        <f aca="false">IF(A101="","",SUMIFS(Orders!$F$2:$F$5001,Orders!$C$2:$C$5001,A101,Orders!$I$2:$I$5001,"&gt;0"))</f>
        <v/>
      </c>
      <c r="F101" s="10" t="str">
        <f aca="false">IF(OR(A101="",N(D101)=0),"",E101/D101)</f>
        <v/>
      </c>
      <c r="G101" s="11" t="str">
        <f aca="false">IF(OR(A101="",N(D101)=0),"",_xlfn.MINIFS(Orders!$I$2:$I$5001,Orders!$C$2:$C$5001,A101,Orders!$I$2:$I$5001,"&gt;0"))</f>
        <v/>
      </c>
      <c r="H101" s="11" t="str">
        <f aca="false">IF(OR(A101="",N(D101)=0),"",_xlfn.MAXIFS(Orders!$I$2:$I$5001,Orders!$C$2:$C$5001,A101,Orders!$I$2:$I$5001,"&gt;0"))</f>
        <v/>
      </c>
      <c r="I101" s="9" t="str">
        <f aca="true">IF(H101="","",TODAY()-H101)</f>
        <v/>
      </c>
      <c r="J101" s="9" t="str">
        <f aca="false">IF(OR(H101="",N(D101)&lt;2),"",(H101-G101)/(D101-1))</f>
        <v/>
      </c>
      <c r="K101" s="12" t="str">
        <f aca="false">IF(A101="","",IF(N(D101)=0,"No orders yet",IF(I101&gt;=Settings!$B$4,IF(OR(N(E101)&gt;=Settings!$B$5,N(D101)&gt;=Settings!$B$6),"Lapsed VIP","Lapsed"),IF(I101&gt;=Settings!$B$3,IF(OR(N(E101)&gt;=Settings!$B$5,N(D101)&gt;=Settings!$B$6),"At-risk VIP",IF(D101=1,"One-time buyer","At risk")),IF(OR(N(E101)&gt;=Settings!$B$5,N(D101)&gt;=Settings!$B$6),"VIP",IF(D101=1,"New","Active"))))))</f>
        <v/>
      </c>
      <c r="L101" s="12" t="str">
        <f aca="false">IF(OR(J101="",J101=0),"",IF(I101&gt;=J101*Settings!$B$7,"Yes",""))</f>
        <v/>
      </c>
      <c r="M101" s="13"/>
      <c r="N101" s="12" t="str">
        <f aca="true">IF(M101="","",IF(AND(H101&lt;&gt;"",H101&gt;=M101),"Yes - "&amp;TEXT(H101,"d mmm yyyy"),IF(TODAY()-M101&lt;30,"Not yet","No")))</f>
        <v/>
      </c>
      <c r="O101" s="8"/>
      <c r="P101" s="12" t="str">
        <f aca="false">IF(A101="","",IF(COUNTIF($A$2:$A$2001,A101)&gt;1,"Same email twice - keep one",""))</f>
        <v/>
      </c>
    </row>
    <row r="102" customFormat="false" ht="15" hidden="false" customHeight="false" outlineLevel="0" collapsed="false">
      <c r="A102" s="8"/>
      <c r="B102" s="8"/>
      <c r="C102" s="8"/>
      <c r="D102" s="9" t="str">
        <f aca="false">IF(A102="","",COUNTIFS(Orders!$C$2:$C$5001,A102,Orders!$I$2:$I$5001,"&gt;0"))</f>
        <v/>
      </c>
      <c r="E102" s="10" t="str">
        <f aca="false">IF(A102="","",SUMIFS(Orders!$F$2:$F$5001,Orders!$C$2:$C$5001,A102,Orders!$I$2:$I$5001,"&gt;0"))</f>
        <v/>
      </c>
      <c r="F102" s="10" t="str">
        <f aca="false">IF(OR(A102="",N(D102)=0),"",E102/D102)</f>
        <v/>
      </c>
      <c r="G102" s="11" t="str">
        <f aca="false">IF(OR(A102="",N(D102)=0),"",_xlfn.MINIFS(Orders!$I$2:$I$5001,Orders!$C$2:$C$5001,A102,Orders!$I$2:$I$5001,"&gt;0"))</f>
        <v/>
      </c>
      <c r="H102" s="11" t="str">
        <f aca="false">IF(OR(A102="",N(D102)=0),"",_xlfn.MAXIFS(Orders!$I$2:$I$5001,Orders!$C$2:$C$5001,A102,Orders!$I$2:$I$5001,"&gt;0"))</f>
        <v/>
      </c>
      <c r="I102" s="9" t="str">
        <f aca="true">IF(H102="","",TODAY()-H102)</f>
        <v/>
      </c>
      <c r="J102" s="9" t="str">
        <f aca="false">IF(OR(H102="",N(D102)&lt;2),"",(H102-G102)/(D102-1))</f>
        <v/>
      </c>
      <c r="K102" s="12" t="str">
        <f aca="false">IF(A102="","",IF(N(D102)=0,"No orders yet",IF(I102&gt;=Settings!$B$4,IF(OR(N(E102)&gt;=Settings!$B$5,N(D102)&gt;=Settings!$B$6),"Lapsed VIP","Lapsed"),IF(I102&gt;=Settings!$B$3,IF(OR(N(E102)&gt;=Settings!$B$5,N(D102)&gt;=Settings!$B$6),"At-risk VIP",IF(D102=1,"One-time buyer","At risk")),IF(OR(N(E102)&gt;=Settings!$B$5,N(D102)&gt;=Settings!$B$6),"VIP",IF(D102=1,"New","Active"))))))</f>
        <v/>
      </c>
      <c r="L102" s="12" t="str">
        <f aca="false">IF(OR(J102="",J102=0),"",IF(I102&gt;=J102*Settings!$B$7,"Yes",""))</f>
        <v/>
      </c>
      <c r="M102" s="13"/>
      <c r="N102" s="12" t="str">
        <f aca="true">IF(M102="","",IF(AND(H102&lt;&gt;"",H102&gt;=M102),"Yes - "&amp;TEXT(H102,"d mmm yyyy"),IF(TODAY()-M102&lt;30,"Not yet","No")))</f>
        <v/>
      </c>
      <c r="O102" s="8"/>
      <c r="P102" s="12" t="str">
        <f aca="false">IF(A102="","",IF(COUNTIF($A$2:$A$2001,A102)&gt;1,"Same email twice - keep one",""))</f>
        <v/>
      </c>
    </row>
    <row r="103" customFormat="false" ht="15" hidden="false" customHeight="false" outlineLevel="0" collapsed="false">
      <c r="A103" s="8"/>
      <c r="B103" s="8"/>
      <c r="C103" s="8"/>
      <c r="D103" s="9" t="str">
        <f aca="false">IF(A103="","",COUNTIFS(Orders!$C$2:$C$5001,A103,Orders!$I$2:$I$5001,"&gt;0"))</f>
        <v/>
      </c>
      <c r="E103" s="10" t="str">
        <f aca="false">IF(A103="","",SUMIFS(Orders!$F$2:$F$5001,Orders!$C$2:$C$5001,A103,Orders!$I$2:$I$5001,"&gt;0"))</f>
        <v/>
      </c>
      <c r="F103" s="10" t="str">
        <f aca="false">IF(OR(A103="",N(D103)=0),"",E103/D103)</f>
        <v/>
      </c>
      <c r="G103" s="11" t="str">
        <f aca="false">IF(OR(A103="",N(D103)=0),"",_xlfn.MINIFS(Orders!$I$2:$I$5001,Orders!$C$2:$C$5001,A103,Orders!$I$2:$I$5001,"&gt;0"))</f>
        <v/>
      </c>
      <c r="H103" s="11" t="str">
        <f aca="false">IF(OR(A103="",N(D103)=0),"",_xlfn.MAXIFS(Orders!$I$2:$I$5001,Orders!$C$2:$C$5001,A103,Orders!$I$2:$I$5001,"&gt;0"))</f>
        <v/>
      </c>
      <c r="I103" s="9" t="str">
        <f aca="true">IF(H103="","",TODAY()-H103)</f>
        <v/>
      </c>
      <c r="J103" s="9" t="str">
        <f aca="false">IF(OR(H103="",N(D103)&lt;2),"",(H103-G103)/(D103-1))</f>
        <v/>
      </c>
      <c r="K103" s="12" t="str">
        <f aca="false">IF(A103="","",IF(N(D103)=0,"No orders yet",IF(I103&gt;=Settings!$B$4,IF(OR(N(E103)&gt;=Settings!$B$5,N(D103)&gt;=Settings!$B$6),"Lapsed VIP","Lapsed"),IF(I103&gt;=Settings!$B$3,IF(OR(N(E103)&gt;=Settings!$B$5,N(D103)&gt;=Settings!$B$6),"At-risk VIP",IF(D103=1,"One-time buyer","At risk")),IF(OR(N(E103)&gt;=Settings!$B$5,N(D103)&gt;=Settings!$B$6),"VIP",IF(D103=1,"New","Active"))))))</f>
        <v/>
      </c>
      <c r="L103" s="12" t="str">
        <f aca="false">IF(OR(J103="",J103=0),"",IF(I103&gt;=J103*Settings!$B$7,"Yes",""))</f>
        <v/>
      </c>
      <c r="M103" s="13"/>
      <c r="N103" s="12" t="str">
        <f aca="true">IF(M103="","",IF(AND(H103&lt;&gt;"",H103&gt;=M103),"Yes - "&amp;TEXT(H103,"d mmm yyyy"),IF(TODAY()-M103&lt;30,"Not yet","No")))</f>
        <v/>
      </c>
      <c r="O103" s="8"/>
      <c r="P103" s="12" t="str">
        <f aca="false">IF(A103="","",IF(COUNTIF($A$2:$A$2001,A103)&gt;1,"Same email twice - keep one",""))</f>
        <v/>
      </c>
    </row>
    <row r="104" customFormat="false" ht="15" hidden="false" customHeight="false" outlineLevel="0" collapsed="false">
      <c r="A104" s="8"/>
      <c r="B104" s="8"/>
      <c r="C104" s="8"/>
      <c r="D104" s="9" t="str">
        <f aca="false">IF(A104="","",COUNTIFS(Orders!$C$2:$C$5001,A104,Orders!$I$2:$I$5001,"&gt;0"))</f>
        <v/>
      </c>
      <c r="E104" s="10" t="str">
        <f aca="false">IF(A104="","",SUMIFS(Orders!$F$2:$F$5001,Orders!$C$2:$C$5001,A104,Orders!$I$2:$I$5001,"&gt;0"))</f>
        <v/>
      </c>
      <c r="F104" s="10" t="str">
        <f aca="false">IF(OR(A104="",N(D104)=0),"",E104/D104)</f>
        <v/>
      </c>
      <c r="G104" s="11" t="str">
        <f aca="false">IF(OR(A104="",N(D104)=0),"",_xlfn.MINIFS(Orders!$I$2:$I$5001,Orders!$C$2:$C$5001,A104,Orders!$I$2:$I$5001,"&gt;0"))</f>
        <v/>
      </c>
      <c r="H104" s="11" t="str">
        <f aca="false">IF(OR(A104="",N(D104)=0),"",_xlfn.MAXIFS(Orders!$I$2:$I$5001,Orders!$C$2:$C$5001,A104,Orders!$I$2:$I$5001,"&gt;0"))</f>
        <v/>
      </c>
      <c r="I104" s="9" t="str">
        <f aca="true">IF(H104="","",TODAY()-H104)</f>
        <v/>
      </c>
      <c r="J104" s="9" t="str">
        <f aca="false">IF(OR(H104="",N(D104)&lt;2),"",(H104-G104)/(D104-1))</f>
        <v/>
      </c>
      <c r="K104" s="12" t="str">
        <f aca="false">IF(A104="","",IF(N(D104)=0,"No orders yet",IF(I104&gt;=Settings!$B$4,IF(OR(N(E104)&gt;=Settings!$B$5,N(D104)&gt;=Settings!$B$6),"Lapsed VIP","Lapsed"),IF(I104&gt;=Settings!$B$3,IF(OR(N(E104)&gt;=Settings!$B$5,N(D104)&gt;=Settings!$B$6),"At-risk VIP",IF(D104=1,"One-time buyer","At risk")),IF(OR(N(E104)&gt;=Settings!$B$5,N(D104)&gt;=Settings!$B$6),"VIP",IF(D104=1,"New","Active"))))))</f>
        <v/>
      </c>
      <c r="L104" s="12" t="str">
        <f aca="false">IF(OR(J104="",J104=0),"",IF(I104&gt;=J104*Settings!$B$7,"Yes",""))</f>
        <v/>
      </c>
      <c r="M104" s="13"/>
      <c r="N104" s="12" t="str">
        <f aca="true">IF(M104="","",IF(AND(H104&lt;&gt;"",H104&gt;=M104),"Yes - "&amp;TEXT(H104,"d mmm yyyy"),IF(TODAY()-M104&lt;30,"Not yet","No")))</f>
        <v/>
      </c>
      <c r="O104" s="8"/>
      <c r="P104" s="12" t="str">
        <f aca="false">IF(A104="","",IF(COUNTIF($A$2:$A$2001,A104)&gt;1,"Same email twice - keep one",""))</f>
        <v/>
      </c>
    </row>
    <row r="105" customFormat="false" ht="15" hidden="false" customHeight="false" outlineLevel="0" collapsed="false">
      <c r="A105" s="8"/>
      <c r="B105" s="8"/>
      <c r="C105" s="8"/>
      <c r="D105" s="9" t="str">
        <f aca="false">IF(A105="","",COUNTIFS(Orders!$C$2:$C$5001,A105,Orders!$I$2:$I$5001,"&gt;0"))</f>
        <v/>
      </c>
      <c r="E105" s="10" t="str">
        <f aca="false">IF(A105="","",SUMIFS(Orders!$F$2:$F$5001,Orders!$C$2:$C$5001,A105,Orders!$I$2:$I$5001,"&gt;0"))</f>
        <v/>
      </c>
      <c r="F105" s="10" t="str">
        <f aca="false">IF(OR(A105="",N(D105)=0),"",E105/D105)</f>
        <v/>
      </c>
      <c r="G105" s="11" t="str">
        <f aca="false">IF(OR(A105="",N(D105)=0),"",_xlfn.MINIFS(Orders!$I$2:$I$5001,Orders!$C$2:$C$5001,A105,Orders!$I$2:$I$5001,"&gt;0"))</f>
        <v/>
      </c>
      <c r="H105" s="11" t="str">
        <f aca="false">IF(OR(A105="",N(D105)=0),"",_xlfn.MAXIFS(Orders!$I$2:$I$5001,Orders!$C$2:$C$5001,A105,Orders!$I$2:$I$5001,"&gt;0"))</f>
        <v/>
      </c>
      <c r="I105" s="9" t="str">
        <f aca="true">IF(H105="","",TODAY()-H105)</f>
        <v/>
      </c>
      <c r="J105" s="9" t="str">
        <f aca="false">IF(OR(H105="",N(D105)&lt;2),"",(H105-G105)/(D105-1))</f>
        <v/>
      </c>
      <c r="K105" s="12" t="str">
        <f aca="false">IF(A105="","",IF(N(D105)=0,"No orders yet",IF(I105&gt;=Settings!$B$4,IF(OR(N(E105)&gt;=Settings!$B$5,N(D105)&gt;=Settings!$B$6),"Lapsed VIP","Lapsed"),IF(I105&gt;=Settings!$B$3,IF(OR(N(E105)&gt;=Settings!$B$5,N(D105)&gt;=Settings!$B$6),"At-risk VIP",IF(D105=1,"One-time buyer","At risk")),IF(OR(N(E105)&gt;=Settings!$B$5,N(D105)&gt;=Settings!$B$6),"VIP",IF(D105=1,"New","Active"))))))</f>
        <v/>
      </c>
      <c r="L105" s="12" t="str">
        <f aca="false">IF(OR(J105="",J105=0),"",IF(I105&gt;=J105*Settings!$B$7,"Yes",""))</f>
        <v/>
      </c>
      <c r="M105" s="13"/>
      <c r="N105" s="12" t="str">
        <f aca="true">IF(M105="","",IF(AND(H105&lt;&gt;"",H105&gt;=M105),"Yes - "&amp;TEXT(H105,"d mmm yyyy"),IF(TODAY()-M105&lt;30,"Not yet","No")))</f>
        <v/>
      </c>
      <c r="O105" s="8"/>
      <c r="P105" s="12" t="str">
        <f aca="false">IF(A105="","",IF(COUNTIF($A$2:$A$2001,A105)&gt;1,"Same email twice - keep one",""))</f>
        <v/>
      </c>
    </row>
    <row r="106" customFormat="false" ht="15" hidden="false" customHeight="false" outlineLevel="0" collapsed="false">
      <c r="A106" s="8"/>
      <c r="B106" s="8"/>
      <c r="C106" s="8"/>
      <c r="D106" s="9" t="str">
        <f aca="false">IF(A106="","",COUNTIFS(Orders!$C$2:$C$5001,A106,Orders!$I$2:$I$5001,"&gt;0"))</f>
        <v/>
      </c>
      <c r="E106" s="10" t="str">
        <f aca="false">IF(A106="","",SUMIFS(Orders!$F$2:$F$5001,Orders!$C$2:$C$5001,A106,Orders!$I$2:$I$5001,"&gt;0"))</f>
        <v/>
      </c>
      <c r="F106" s="10" t="str">
        <f aca="false">IF(OR(A106="",N(D106)=0),"",E106/D106)</f>
        <v/>
      </c>
      <c r="G106" s="11" t="str">
        <f aca="false">IF(OR(A106="",N(D106)=0),"",_xlfn.MINIFS(Orders!$I$2:$I$5001,Orders!$C$2:$C$5001,A106,Orders!$I$2:$I$5001,"&gt;0"))</f>
        <v/>
      </c>
      <c r="H106" s="11" t="str">
        <f aca="false">IF(OR(A106="",N(D106)=0),"",_xlfn.MAXIFS(Orders!$I$2:$I$5001,Orders!$C$2:$C$5001,A106,Orders!$I$2:$I$5001,"&gt;0"))</f>
        <v/>
      </c>
      <c r="I106" s="9" t="str">
        <f aca="true">IF(H106="","",TODAY()-H106)</f>
        <v/>
      </c>
      <c r="J106" s="9" t="str">
        <f aca="false">IF(OR(H106="",N(D106)&lt;2),"",(H106-G106)/(D106-1))</f>
        <v/>
      </c>
      <c r="K106" s="12" t="str">
        <f aca="false">IF(A106="","",IF(N(D106)=0,"No orders yet",IF(I106&gt;=Settings!$B$4,IF(OR(N(E106)&gt;=Settings!$B$5,N(D106)&gt;=Settings!$B$6),"Lapsed VIP","Lapsed"),IF(I106&gt;=Settings!$B$3,IF(OR(N(E106)&gt;=Settings!$B$5,N(D106)&gt;=Settings!$B$6),"At-risk VIP",IF(D106=1,"One-time buyer","At risk")),IF(OR(N(E106)&gt;=Settings!$B$5,N(D106)&gt;=Settings!$B$6),"VIP",IF(D106=1,"New","Active"))))))</f>
        <v/>
      </c>
      <c r="L106" s="12" t="str">
        <f aca="false">IF(OR(J106="",J106=0),"",IF(I106&gt;=J106*Settings!$B$7,"Yes",""))</f>
        <v/>
      </c>
      <c r="M106" s="13"/>
      <c r="N106" s="12" t="str">
        <f aca="true">IF(M106="","",IF(AND(H106&lt;&gt;"",H106&gt;=M106),"Yes - "&amp;TEXT(H106,"d mmm yyyy"),IF(TODAY()-M106&lt;30,"Not yet","No")))</f>
        <v/>
      </c>
      <c r="O106" s="8"/>
      <c r="P106" s="12" t="str">
        <f aca="false">IF(A106="","",IF(COUNTIF($A$2:$A$2001,A106)&gt;1,"Same email twice - keep one",""))</f>
        <v/>
      </c>
    </row>
    <row r="107" customFormat="false" ht="15" hidden="false" customHeight="false" outlineLevel="0" collapsed="false">
      <c r="A107" s="8"/>
      <c r="B107" s="8"/>
      <c r="C107" s="8"/>
      <c r="D107" s="9" t="str">
        <f aca="false">IF(A107="","",COUNTIFS(Orders!$C$2:$C$5001,A107,Orders!$I$2:$I$5001,"&gt;0"))</f>
        <v/>
      </c>
      <c r="E107" s="10" t="str">
        <f aca="false">IF(A107="","",SUMIFS(Orders!$F$2:$F$5001,Orders!$C$2:$C$5001,A107,Orders!$I$2:$I$5001,"&gt;0"))</f>
        <v/>
      </c>
      <c r="F107" s="10" t="str">
        <f aca="false">IF(OR(A107="",N(D107)=0),"",E107/D107)</f>
        <v/>
      </c>
      <c r="G107" s="11" t="str">
        <f aca="false">IF(OR(A107="",N(D107)=0),"",_xlfn.MINIFS(Orders!$I$2:$I$5001,Orders!$C$2:$C$5001,A107,Orders!$I$2:$I$5001,"&gt;0"))</f>
        <v/>
      </c>
      <c r="H107" s="11" t="str">
        <f aca="false">IF(OR(A107="",N(D107)=0),"",_xlfn.MAXIFS(Orders!$I$2:$I$5001,Orders!$C$2:$C$5001,A107,Orders!$I$2:$I$5001,"&gt;0"))</f>
        <v/>
      </c>
      <c r="I107" s="9" t="str">
        <f aca="true">IF(H107="","",TODAY()-H107)</f>
        <v/>
      </c>
      <c r="J107" s="9" t="str">
        <f aca="false">IF(OR(H107="",N(D107)&lt;2),"",(H107-G107)/(D107-1))</f>
        <v/>
      </c>
      <c r="K107" s="12" t="str">
        <f aca="false">IF(A107="","",IF(N(D107)=0,"No orders yet",IF(I107&gt;=Settings!$B$4,IF(OR(N(E107)&gt;=Settings!$B$5,N(D107)&gt;=Settings!$B$6),"Lapsed VIP","Lapsed"),IF(I107&gt;=Settings!$B$3,IF(OR(N(E107)&gt;=Settings!$B$5,N(D107)&gt;=Settings!$B$6),"At-risk VIP",IF(D107=1,"One-time buyer","At risk")),IF(OR(N(E107)&gt;=Settings!$B$5,N(D107)&gt;=Settings!$B$6),"VIP",IF(D107=1,"New","Active"))))))</f>
        <v/>
      </c>
      <c r="L107" s="12" t="str">
        <f aca="false">IF(OR(J107="",J107=0),"",IF(I107&gt;=J107*Settings!$B$7,"Yes",""))</f>
        <v/>
      </c>
      <c r="M107" s="13"/>
      <c r="N107" s="12" t="str">
        <f aca="true">IF(M107="","",IF(AND(H107&lt;&gt;"",H107&gt;=M107),"Yes - "&amp;TEXT(H107,"d mmm yyyy"),IF(TODAY()-M107&lt;30,"Not yet","No")))</f>
        <v/>
      </c>
      <c r="O107" s="8"/>
      <c r="P107" s="12" t="str">
        <f aca="false">IF(A107="","",IF(COUNTIF($A$2:$A$2001,A107)&gt;1,"Same email twice - keep one",""))</f>
        <v/>
      </c>
    </row>
    <row r="108" customFormat="false" ht="15" hidden="false" customHeight="false" outlineLevel="0" collapsed="false">
      <c r="A108" s="8"/>
      <c r="B108" s="8"/>
      <c r="C108" s="8"/>
      <c r="D108" s="9" t="str">
        <f aca="false">IF(A108="","",COUNTIFS(Orders!$C$2:$C$5001,A108,Orders!$I$2:$I$5001,"&gt;0"))</f>
        <v/>
      </c>
      <c r="E108" s="10" t="str">
        <f aca="false">IF(A108="","",SUMIFS(Orders!$F$2:$F$5001,Orders!$C$2:$C$5001,A108,Orders!$I$2:$I$5001,"&gt;0"))</f>
        <v/>
      </c>
      <c r="F108" s="10" t="str">
        <f aca="false">IF(OR(A108="",N(D108)=0),"",E108/D108)</f>
        <v/>
      </c>
      <c r="G108" s="11" t="str">
        <f aca="false">IF(OR(A108="",N(D108)=0),"",_xlfn.MINIFS(Orders!$I$2:$I$5001,Orders!$C$2:$C$5001,A108,Orders!$I$2:$I$5001,"&gt;0"))</f>
        <v/>
      </c>
      <c r="H108" s="11" t="str">
        <f aca="false">IF(OR(A108="",N(D108)=0),"",_xlfn.MAXIFS(Orders!$I$2:$I$5001,Orders!$C$2:$C$5001,A108,Orders!$I$2:$I$5001,"&gt;0"))</f>
        <v/>
      </c>
      <c r="I108" s="9" t="str">
        <f aca="true">IF(H108="","",TODAY()-H108)</f>
        <v/>
      </c>
      <c r="J108" s="9" t="str">
        <f aca="false">IF(OR(H108="",N(D108)&lt;2),"",(H108-G108)/(D108-1))</f>
        <v/>
      </c>
      <c r="K108" s="12" t="str">
        <f aca="false">IF(A108="","",IF(N(D108)=0,"No orders yet",IF(I108&gt;=Settings!$B$4,IF(OR(N(E108)&gt;=Settings!$B$5,N(D108)&gt;=Settings!$B$6),"Lapsed VIP","Lapsed"),IF(I108&gt;=Settings!$B$3,IF(OR(N(E108)&gt;=Settings!$B$5,N(D108)&gt;=Settings!$B$6),"At-risk VIP",IF(D108=1,"One-time buyer","At risk")),IF(OR(N(E108)&gt;=Settings!$B$5,N(D108)&gt;=Settings!$B$6),"VIP",IF(D108=1,"New","Active"))))))</f>
        <v/>
      </c>
      <c r="L108" s="12" t="str">
        <f aca="false">IF(OR(J108="",J108=0),"",IF(I108&gt;=J108*Settings!$B$7,"Yes",""))</f>
        <v/>
      </c>
      <c r="M108" s="13"/>
      <c r="N108" s="12" t="str">
        <f aca="true">IF(M108="","",IF(AND(H108&lt;&gt;"",H108&gt;=M108),"Yes - "&amp;TEXT(H108,"d mmm yyyy"),IF(TODAY()-M108&lt;30,"Not yet","No")))</f>
        <v/>
      </c>
      <c r="O108" s="8"/>
      <c r="P108" s="12" t="str">
        <f aca="false">IF(A108="","",IF(COUNTIF($A$2:$A$2001,A108)&gt;1,"Same email twice - keep one",""))</f>
        <v/>
      </c>
    </row>
    <row r="109" customFormat="false" ht="15" hidden="false" customHeight="false" outlineLevel="0" collapsed="false">
      <c r="A109" s="8"/>
      <c r="B109" s="8"/>
      <c r="C109" s="8"/>
      <c r="D109" s="9" t="str">
        <f aca="false">IF(A109="","",COUNTIFS(Orders!$C$2:$C$5001,A109,Orders!$I$2:$I$5001,"&gt;0"))</f>
        <v/>
      </c>
      <c r="E109" s="10" t="str">
        <f aca="false">IF(A109="","",SUMIFS(Orders!$F$2:$F$5001,Orders!$C$2:$C$5001,A109,Orders!$I$2:$I$5001,"&gt;0"))</f>
        <v/>
      </c>
      <c r="F109" s="10" t="str">
        <f aca="false">IF(OR(A109="",N(D109)=0),"",E109/D109)</f>
        <v/>
      </c>
      <c r="G109" s="11" t="str">
        <f aca="false">IF(OR(A109="",N(D109)=0),"",_xlfn.MINIFS(Orders!$I$2:$I$5001,Orders!$C$2:$C$5001,A109,Orders!$I$2:$I$5001,"&gt;0"))</f>
        <v/>
      </c>
      <c r="H109" s="11" t="str">
        <f aca="false">IF(OR(A109="",N(D109)=0),"",_xlfn.MAXIFS(Orders!$I$2:$I$5001,Orders!$C$2:$C$5001,A109,Orders!$I$2:$I$5001,"&gt;0"))</f>
        <v/>
      </c>
      <c r="I109" s="9" t="str">
        <f aca="true">IF(H109="","",TODAY()-H109)</f>
        <v/>
      </c>
      <c r="J109" s="9" t="str">
        <f aca="false">IF(OR(H109="",N(D109)&lt;2),"",(H109-G109)/(D109-1))</f>
        <v/>
      </c>
      <c r="K109" s="12" t="str">
        <f aca="false">IF(A109="","",IF(N(D109)=0,"No orders yet",IF(I109&gt;=Settings!$B$4,IF(OR(N(E109)&gt;=Settings!$B$5,N(D109)&gt;=Settings!$B$6),"Lapsed VIP","Lapsed"),IF(I109&gt;=Settings!$B$3,IF(OR(N(E109)&gt;=Settings!$B$5,N(D109)&gt;=Settings!$B$6),"At-risk VIP",IF(D109=1,"One-time buyer","At risk")),IF(OR(N(E109)&gt;=Settings!$B$5,N(D109)&gt;=Settings!$B$6),"VIP",IF(D109=1,"New","Active"))))))</f>
        <v/>
      </c>
      <c r="L109" s="12" t="str">
        <f aca="false">IF(OR(J109="",J109=0),"",IF(I109&gt;=J109*Settings!$B$7,"Yes",""))</f>
        <v/>
      </c>
      <c r="M109" s="13"/>
      <c r="N109" s="12" t="str">
        <f aca="true">IF(M109="","",IF(AND(H109&lt;&gt;"",H109&gt;=M109),"Yes - "&amp;TEXT(H109,"d mmm yyyy"),IF(TODAY()-M109&lt;30,"Not yet","No")))</f>
        <v/>
      </c>
      <c r="O109" s="8"/>
      <c r="P109" s="12" t="str">
        <f aca="false">IF(A109="","",IF(COUNTIF($A$2:$A$2001,A109)&gt;1,"Same email twice - keep one",""))</f>
        <v/>
      </c>
    </row>
    <row r="110" customFormat="false" ht="15" hidden="false" customHeight="false" outlineLevel="0" collapsed="false">
      <c r="A110" s="8"/>
      <c r="B110" s="8"/>
      <c r="C110" s="8"/>
      <c r="D110" s="9" t="str">
        <f aca="false">IF(A110="","",COUNTIFS(Orders!$C$2:$C$5001,A110,Orders!$I$2:$I$5001,"&gt;0"))</f>
        <v/>
      </c>
      <c r="E110" s="10" t="str">
        <f aca="false">IF(A110="","",SUMIFS(Orders!$F$2:$F$5001,Orders!$C$2:$C$5001,A110,Orders!$I$2:$I$5001,"&gt;0"))</f>
        <v/>
      </c>
      <c r="F110" s="10" t="str">
        <f aca="false">IF(OR(A110="",N(D110)=0),"",E110/D110)</f>
        <v/>
      </c>
      <c r="G110" s="11" t="str">
        <f aca="false">IF(OR(A110="",N(D110)=0),"",_xlfn.MINIFS(Orders!$I$2:$I$5001,Orders!$C$2:$C$5001,A110,Orders!$I$2:$I$5001,"&gt;0"))</f>
        <v/>
      </c>
      <c r="H110" s="11" t="str">
        <f aca="false">IF(OR(A110="",N(D110)=0),"",_xlfn.MAXIFS(Orders!$I$2:$I$5001,Orders!$C$2:$C$5001,A110,Orders!$I$2:$I$5001,"&gt;0"))</f>
        <v/>
      </c>
      <c r="I110" s="9" t="str">
        <f aca="true">IF(H110="","",TODAY()-H110)</f>
        <v/>
      </c>
      <c r="J110" s="9" t="str">
        <f aca="false">IF(OR(H110="",N(D110)&lt;2),"",(H110-G110)/(D110-1))</f>
        <v/>
      </c>
      <c r="K110" s="12" t="str">
        <f aca="false">IF(A110="","",IF(N(D110)=0,"No orders yet",IF(I110&gt;=Settings!$B$4,IF(OR(N(E110)&gt;=Settings!$B$5,N(D110)&gt;=Settings!$B$6),"Lapsed VIP","Lapsed"),IF(I110&gt;=Settings!$B$3,IF(OR(N(E110)&gt;=Settings!$B$5,N(D110)&gt;=Settings!$B$6),"At-risk VIP",IF(D110=1,"One-time buyer","At risk")),IF(OR(N(E110)&gt;=Settings!$B$5,N(D110)&gt;=Settings!$B$6),"VIP",IF(D110=1,"New","Active"))))))</f>
        <v/>
      </c>
      <c r="L110" s="12" t="str">
        <f aca="false">IF(OR(J110="",J110=0),"",IF(I110&gt;=J110*Settings!$B$7,"Yes",""))</f>
        <v/>
      </c>
      <c r="M110" s="13"/>
      <c r="N110" s="12" t="str">
        <f aca="true">IF(M110="","",IF(AND(H110&lt;&gt;"",H110&gt;=M110),"Yes - "&amp;TEXT(H110,"d mmm yyyy"),IF(TODAY()-M110&lt;30,"Not yet","No")))</f>
        <v/>
      </c>
      <c r="O110" s="8"/>
      <c r="P110" s="12" t="str">
        <f aca="false">IF(A110="","",IF(COUNTIF($A$2:$A$2001,A110)&gt;1,"Same email twice - keep one",""))</f>
        <v/>
      </c>
    </row>
    <row r="111" customFormat="false" ht="15" hidden="false" customHeight="false" outlineLevel="0" collapsed="false">
      <c r="A111" s="8"/>
      <c r="B111" s="8"/>
      <c r="C111" s="8"/>
      <c r="D111" s="9" t="str">
        <f aca="false">IF(A111="","",COUNTIFS(Orders!$C$2:$C$5001,A111,Orders!$I$2:$I$5001,"&gt;0"))</f>
        <v/>
      </c>
      <c r="E111" s="10" t="str">
        <f aca="false">IF(A111="","",SUMIFS(Orders!$F$2:$F$5001,Orders!$C$2:$C$5001,A111,Orders!$I$2:$I$5001,"&gt;0"))</f>
        <v/>
      </c>
      <c r="F111" s="10" t="str">
        <f aca="false">IF(OR(A111="",N(D111)=0),"",E111/D111)</f>
        <v/>
      </c>
      <c r="G111" s="11" t="str">
        <f aca="false">IF(OR(A111="",N(D111)=0),"",_xlfn.MINIFS(Orders!$I$2:$I$5001,Orders!$C$2:$C$5001,A111,Orders!$I$2:$I$5001,"&gt;0"))</f>
        <v/>
      </c>
      <c r="H111" s="11" t="str">
        <f aca="false">IF(OR(A111="",N(D111)=0),"",_xlfn.MAXIFS(Orders!$I$2:$I$5001,Orders!$C$2:$C$5001,A111,Orders!$I$2:$I$5001,"&gt;0"))</f>
        <v/>
      </c>
      <c r="I111" s="9" t="str">
        <f aca="true">IF(H111="","",TODAY()-H111)</f>
        <v/>
      </c>
      <c r="J111" s="9" t="str">
        <f aca="false">IF(OR(H111="",N(D111)&lt;2),"",(H111-G111)/(D111-1))</f>
        <v/>
      </c>
      <c r="K111" s="12" t="str">
        <f aca="false">IF(A111="","",IF(N(D111)=0,"No orders yet",IF(I111&gt;=Settings!$B$4,IF(OR(N(E111)&gt;=Settings!$B$5,N(D111)&gt;=Settings!$B$6),"Lapsed VIP","Lapsed"),IF(I111&gt;=Settings!$B$3,IF(OR(N(E111)&gt;=Settings!$B$5,N(D111)&gt;=Settings!$B$6),"At-risk VIP",IF(D111=1,"One-time buyer","At risk")),IF(OR(N(E111)&gt;=Settings!$B$5,N(D111)&gt;=Settings!$B$6),"VIP",IF(D111=1,"New","Active"))))))</f>
        <v/>
      </c>
      <c r="L111" s="12" t="str">
        <f aca="false">IF(OR(J111="",J111=0),"",IF(I111&gt;=J111*Settings!$B$7,"Yes",""))</f>
        <v/>
      </c>
      <c r="M111" s="13"/>
      <c r="N111" s="12" t="str">
        <f aca="true">IF(M111="","",IF(AND(H111&lt;&gt;"",H111&gt;=M111),"Yes - "&amp;TEXT(H111,"d mmm yyyy"),IF(TODAY()-M111&lt;30,"Not yet","No")))</f>
        <v/>
      </c>
      <c r="O111" s="8"/>
      <c r="P111" s="12" t="str">
        <f aca="false">IF(A111="","",IF(COUNTIF($A$2:$A$2001,A111)&gt;1,"Same email twice - keep one",""))</f>
        <v/>
      </c>
    </row>
    <row r="112" customFormat="false" ht="15" hidden="false" customHeight="false" outlineLevel="0" collapsed="false">
      <c r="A112" s="8"/>
      <c r="B112" s="8"/>
      <c r="C112" s="8"/>
      <c r="D112" s="9" t="str">
        <f aca="false">IF(A112="","",COUNTIFS(Orders!$C$2:$C$5001,A112,Orders!$I$2:$I$5001,"&gt;0"))</f>
        <v/>
      </c>
      <c r="E112" s="10" t="str">
        <f aca="false">IF(A112="","",SUMIFS(Orders!$F$2:$F$5001,Orders!$C$2:$C$5001,A112,Orders!$I$2:$I$5001,"&gt;0"))</f>
        <v/>
      </c>
      <c r="F112" s="10" t="str">
        <f aca="false">IF(OR(A112="",N(D112)=0),"",E112/D112)</f>
        <v/>
      </c>
      <c r="G112" s="11" t="str">
        <f aca="false">IF(OR(A112="",N(D112)=0),"",_xlfn.MINIFS(Orders!$I$2:$I$5001,Orders!$C$2:$C$5001,A112,Orders!$I$2:$I$5001,"&gt;0"))</f>
        <v/>
      </c>
      <c r="H112" s="11" t="str">
        <f aca="false">IF(OR(A112="",N(D112)=0),"",_xlfn.MAXIFS(Orders!$I$2:$I$5001,Orders!$C$2:$C$5001,A112,Orders!$I$2:$I$5001,"&gt;0"))</f>
        <v/>
      </c>
      <c r="I112" s="9" t="str">
        <f aca="true">IF(H112="","",TODAY()-H112)</f>
        <v/>
      </c>
      <c r="J112" s="9" t="str">
        <f aca="false">IF(OR(H112="",N(D112)&lt;2),"",(H112-G112)/(D112-1))</f>
        <v/>
      </c>
      <c r="K112" s="12" t="str">
        <f aca="false">IF(A112="","",IF(N(D112)=0,"No orders yet",IF(I112&gt;=Settings!$B$4,IF(OR(N(E112)&gt;=Settings!$B$5,N(D112)&gt;=Settings!$B$6),"Lapsed VIP","Lapsed"),IF(I112&gt;=Settings!$B$3,IF(OR(N(E112)&gt;=Settings!$B$5,N(D112)&gt;=Settings!$B$6),"At-risk VIP",IF(D112=1,"One-time buyer","At risk")),IF(OR(N(E112)&gt;=Settings!$B$5,N(D112)&gt;=Settings!$B$6),"VIP",IF(D112=1,"New","Active"))))))</f>
        <v/>
      </c>
      <c r="L112" s="12" t="str">
        <f aca="false">IF(OR(J112="",J112=0),"",IF(I112&gt;=J112*Settings!$B$7,"Yes",""))</f>
        <v/>
      </c>
      <c r="M112" s="13"/>
      <c r="N112" s="12" t="str">
        <f aca="true">IF(M112="","",IF(AND(H112&lt;&gt;"",H112&gt;=M112),"Yes - "&amp;TEXT(H112,"d mmm yyyy"),IF(TODAY()-M112&lt;30,"Not yet","No")))</f>
        <v/>
      </c>
      <c r="O112" s="8"/>
      <c r="P112" s="12" t="str">
        <f aca="false">IF(A112="","",IF(COUNTIF($A$2:$A$2001,A112)&gt;1,"Same email twice - keep one",""))</f>
        <v/>
      </c>
    </row>
    <row r="113" customFormat="false" ht="15" hidden="false" customHeight="false" outlineLevel="0" collapsed="false">
      <c r="A113" s="8"/>
      <c r="B113" s="8"/>
      <c r="C113" s="8"/>
      <c r="D113" s="9" t="str">
        <f aca="false">IF(A113="","",COUNTIFS(Orders!$C$2:$C$5001,A113,Orders!$I$2:$I$5001,"&gt;0"))</f>
        <v/>
      </c>
      <c r="E113" s="10" t="str">
        <f aca="false">IF(A113="","",SUMIFS(Orders!$F$2:$F$5001,Orders!$C$2:$C$5001,A113,Orders!$I$2:$I$5001,"&gt;0"))</f>
        <v/>
      </c>
      <c r="F113" s="10" t="str">
        <f aca="false">IF(OR(A113="",N(D113)=0),"",E113/D113)</f>
        <v/>
      </c>
      <c r="G113" s="11" t="str">
        <f aca="false">IF(OR(A113="",N(D113)=0),"",_xlfn.MINIFS(Orders!$I$2:$I$5001,Orders!$C$2:$C$5001,A113,Orders!$I$2:$I$5001,"&gt;0"))</f>
        <v/>
      </c>
      <c r="H113" s="11" t="str">
        <f aca="false">IF(OR(A113="",N(D113)=0),"",_xlfn.MAXIFS(Orders!$I$2:$I$5001,Orders!$C$2:$C$5001,A113,Orders!$I$2:$I$5001,"&gt;0"))</f>
        <v/>
      </c>
      <c r="I113" s="9" t="str">
        <f aca="true">IF(H113="","",TODAY()-H113)</f>
        <v/>
      </c>
      <c r="J113" s="9" t="str">
        <f aca="false">IF(OR(H113="",N(D113)&lt;2),"",(H113-G113)/(D113-1))</f>
        <v/>
      </c>
      <c r="K113" s="12" t="str">
        <f aca="false">IF(A113="","",IF(N(D113)=0,"No orders yet",IF(I113&gt;=Settings!$B$4,IF(OR(N(E113)&gt;=Settings!$B$5,N(D113)&gt;=Settings!$B$6),"Lapsed VIP","Lapsed"),IF(I113&gt;=Settings!$B$3,IF(OR(N(E113)&gt;=Settings!$B$5,N(D113)&gt;=Settings!$B$6),"At-risk VIP",IF(D113=1,"One-time buyer","At risk")),IF(OR(N(E113)&gt;=Settings!$B$5,N(D113)&gt;=Settings!$B$6),"VIP",IF(D113=1,"New","Active"))))))</f>
        <v/>
      </c>
      <c r="L113" s="12" t="str">
        <f aca="false">IF(OR(J113="",J113=0),"",IF(I113&gt;=J113*Settings!$B$7,"Yes",""))</f>
        <v/>
      </c>
      <c r="M113" s="13"/>
      <c r="N113" s="12" t="str">
        <f aca="true">IF(M113="","",IF(AND(H113&lt;&gt;"",H113&gt;=M113),"Yes - "&amp;TEXT(H113,"d mmm yyyy"),IF(TODAY()-M113&lt;30,"Not yet","No")))</f>
        <v/>
      </c>
      <c r="O113" s="8"/>
      <c r="P113" s="12" t="str">
        <f aca="false">IF(A113="","",IF(COUNTIF($A$2:$A$2001,A113)&gt;1,"Same email twice - keep one",""))</f>
        <v/>
      </c>
    </row>
    <row r="114" customFormat="false" ht="15" hidden="false" customHeight="false" outlineLevel="0" collapsed="false">
      <c r="A114" s="8"/>
      <c r="B114" s="8"/>
      <c r="C114" s="8"/>
      <c r="D114" s="9" t="str">
        <f aca="false">IF(A114="","",COUNTIFS(Orders!$C$2:$C$5001,A114,Orders!$I$2:$I$5001,"&gt;0"))</f>
        <v/>
      </c>
      <c r="E114" s="10" t="str">
        <f aca="false">IF(A114="","",SUMIFS(Orders!$F$2:$F$5001,Orders!$C$2:$C$5001,A114,Orders!$I$2:$I$5001,"&gt;0"))</f>
        <v/>
      </c>
      <c r="F114" s="10" t="str">
        <f aca="false">IF(OR(A114="",N(D114)=0),"",E114/D114)</f>
        <v/>
      </c>
      <c r="G114" s="11" t="str">
        <f aca="false">IF(OR(A114="",N(D114)=0),"",_xlfn.MINIFS(Orders!$I$2:$I$5001,Orders!$C$2:$C$5001,A114,Orders!$I$2:$I$5001,"&gt;0"))</f>
        <v/>
      </c>
      <c r="H114" s="11" t="str">
        <f aca="false">IF(OR(A114="",N(D114)=0),"",_xlfn.MAXIFS(Orders!$I$2:$I$5001,Orders!$C$2:$C$5001,A114,Orders!$I$2:$I$5001,"&gt;0"))</f>
        <v/>
      </c>
      <c r="I114" s="9" t="str">
        <f aca="true">IF(H114="","",TODAY()-H114)</f>
        <v/>
      </c>
      <c r="J114" s="9" t="str">
        <f aca="false">IF(OR(H114="",N(D114)&lt;2),"",(H114-G114)/(D114-1))</f>
        <v/>
      </c>
      <c r="K114" s="12" t="str">
        <f aca="false">IF(A114="","",IF(N(D114)=0,"No orders yet",IF(I114&gt;=Settings!$B$4,IF(OR(N(E114)&gt;=Settings!$B$5,N(D114)&gt;=Settings!$B$6),"Lapsed VIP","Lapsed"),IF(I114&gt;=Settings!$B$3,IF(OR(N(E114)&gt;=Settings!$B$5,N(D114)&gt;=Settings!$B$6),"At-risk VIP",IF(D114=1,"One-time buyer","At risk")),IF(OR(N(E114)&gt;=Settings!$B$5,N(D114)&gt;=Settings!$B$6),"VIP",IF(D114=1,"New","Active"))))))</f>
        <v/>
      </c>
      <c r="L114" s="12" t="str">
        <f aca="false">IF(OR(J114="",J114=0),"",IF(I114&gt;=J114*Settings!$B$7,"Yes",""))</f>
        <v/>
      </c>
      <c r="M114" s="13"/>
      <c r="N114" s="12" t="str">
        <f aca="true">IF(M114="","",IF(AND(H114&lt;&gt;"",H114&gt;=M114),"Yes - "&amp;TEXT(H114,"d mmm yyyy"),IF(TODAY()-M114&lt;30,"Not yet","No")))</f>
        <v/>
      </c>
      <c r="O114" s="8"/>
      <c r="P114" s="12" t="str">
        <f aca="false">IF(A114="","",IF(COUNTIF($A$2:$A$2001,A114)&gt;1,"Same email twice - keep one",""))</f>
        <v/>
      </c>
    </row>
    <row r="115" customFormat="false" ht="15" hidden="false" customHeight="false" outlineLevel="0" collapsed="false">
      <c r="A115" s="8"/>
      <c r="B115" s="8"/>
      <c r="C115" s="8"/>
      <c r="D115" s="9" t="str">
        <f aca="false">IF(A115="","",COUNTIFS(Orders!$C$2:$C$5001,A115,Orders!$I$2:$I$5001,"&gt;0"))</f>
        <v/>
      </c>
      <c r="E115" s="10" t="str">
        <f aca="false">IF(A115="","",SUMIFS(Orders!$F$2:$F$5001,Orders!$C$2:$C$5001,A115,Orders!$I$2:$I$5001,"&gt;0"))</f>
        <v/>
      </c>
      <c r="F115" s="10" t="str">
        <f aca="false">IF(OR(A115="",N(D115)=0),"",E115/D115)</f>
        <v/>
      </c>
      <c r="G115" s="11" t="str">
        <f aca="false">IF(OR(A115="",N(D115)=0),"",_xlfn.MINIFS(Orders!$I$2:$I$5001,Orders!$C$2:$C$5001,A115,Orders!$I$2:$I$5001,"&gt;0"))</f>
        <v/>
      </c>
      <c r="H115" s="11" t="str">
        <f aca="false">IF(OR(A115="",N(D115)=0),"",_xlfn.MAXIFS(Orders!$I$2:$I$5001,Orders!$C$2:$C$5001,A115,Orders!$I$2:$I$5001,"&gt;0"))</f>
        <v/>
      </c>
      <c r="I115" s="9" t="str">
        <f aca="true">IF(H115="","",TODAY()-H115)</f>
        <v/>
      </c>
      <c r="J115" s="9" t="str">
        <f aca="false">IF(OR(H115="",N(D115)&lt;2),"",(H115-G115)/(D115-1))</f>
        <v/>
      </c>
      <c r="K115" s="12" t="str">
        <f aca="false">IF(A115="","",IF(N(D115)=0,"No orders yet",IF(I115&gt;=Settings!$B$4,IF(OR(N(E115)&gt;=Settings!$B$5,N(D115)&gt;=Settings!$B$6),"Lapsed VIP","Lapsed"),IF(I115&gt;=Settings!$B$3,IF(OR(N(E115)&gt;=Settings!$B$5,N(D115)&gt;=Settings!$B$6),"At-risk VIP",IF(D115=1,"One-time buyer","At risk")),IF(OR(N(E115)&gt;=Settings!$B$5,N(D115)&gt;=Settings!$B$6),"VIP",IF(D115=1,"New","Active"))))))</f>
        <v/>
      </c>
      <c r="L115" s="12" t="str">
        <f aca="false">IF(OR(J115="",J115=0),"",IF(I115&gt;=J115*Settings!$B$7,"Yes",""))</f>
        <v/>
      </c>
      <c r="M115" s="13"/>
      <c r="N115" s="12" t="str">
        <f aca="true">IF(M115="","",IF(AND(H115&lt;&gt;"",H115&gt;=M115),"Yes - "&amp;TEXT(H115,"d mmm yyyy"),IF(TODAY()-M115&lt;30,"Not yet","No")))</f>
        <v/>
      </c>
      <c r="O115" s="8"/>
      <c r="P115" s="12" t="str">
        <f aca="false">IF(A115="","",IF(COUNTIF($A$2:$A$2001,A115)&gt;1,"Same email twice - keep one",""))</f>
        <v/>
      </c>
    </row>
    <row r="116" customFormat="false" ht="15" hidden="false" customHeight="false" outlineLevel="0" collapsed="false">
      <c r="A116" s="8"/>
      <c r="B116" s="8"/>
      <c r="C116" s="8"/>
      <c r="D116" s="9" t="str">
        <f aca="false">IF(A116="","",COUNTIFS(Orders!$C$2:$C$5001,A116,Orders!$I$2:$I$5001,"&gt;0"))</f>
        <v/>
      </c>
      <c r="E116" s="10" t="str">
        <f aca="false">IF(A116="","",SUMIFS(Orders!$F$2:$F$5001,Orders!$C$2:$C$5001,A116,Orders!$I$2:$I$5001,"&gt;0"))</f>
        <v/>
      </c>
      <c r="F116" s="10" t="str">
        <f aca="false">IF(OR(A116="",N(D116)=0),"",E116/D116)</f>
        <v/>
      </c>
      <c r="G116" s="11" t="str">
        <f aca="false">IF(OR(A116="",N(D116)=0),"",_xlfn.MINIFS(Orders!$I$2:$I$5001,Orders!$C$2:$C$5001,A116,Orders!$I$2:$I$5001,"&gt;0"))</f>
        <v/>
      </c>
      <c r="H116" s="11" t="str">
        <f aca="false">IF(OR(A116="",N(D116)=0),"",_xlfn.MAXIFS(Orders!$I$2:$I$5001,Orders!$C$2:$C$5001,A116,Orders!$I$2:$I$5001,"&gt;0"))</f>
        <v/>
      </c>
      <c r="I116" s="9" t="str">
        <f aca="true">IF(H116="","",TODAY()-H116)</f>
        <v/>
      </c>
      <c r="J116" s="9" t="str">
        <f aca="false">IF(OR(H116="",N(D116)&lt;2),"",(H116-G116)/(D116-1))</f>
        <v/>
      </c>
      <c r="K116" s="12" t="str">
        <f aca="false">IF(A116="","",IF(N(D116)=0,"No orders yet",IF(I116&gt;=Settings!$B$4,IF(OR(N(E116)&gt;=Settings!$B$5,N(D116)&gt;=Settings!$B$6),"Lapsed VIP","Lapsed"),IF(I116&gt;=Settings!$B$3,IF(OR(N(E116)&gt;=Settings!$B$5,N(D116)&gt;=Settings!$B$6),"At-risk VIP",IF(D116=1,"One-time buyer","At risk")),IF(OR(N(E116)&gt;=Settings!$B$5,N(D116)&gt;=Settings!$B$6),"VIP",IF(D116=1,"New","Active"))))))</f>
        <v/>
      </c>
      <c r="L116" s="12" t="str">
        <f aca="false">IF(OR(J116="",J116=0),"",IF(I116&gt;=J116*Settings!$B$7,"Yes",""))</f>
        <v/>
      </c>
      <c r="M116" s="13"/>
      <c r="N116" s="12" t="str">
        <f aca="true">IF(M116="","",IF(AND(H116&lt;&gt;"",H116&gt;=M116),"Yes - "&amp;TEXT(H116,"d mmm yyyy"),IF(TODAY()-M116&lt;30,"Not yet","No")))</f>
        <v/>
      </c>
      <c r="O116" s="8"/>
      <c r="P116" s="12" t="str">
        <f aca="false">IF(A116="","",IF(COUNTIF($A$2:$A$2001,A116)&gt;1,"Same email twice - keep one",""))</f>
        <v/>
      </c>
    </row>
    <row r="117" customFormat="false" ht="15" hidden="false" customHeight="false" outlineLevel="0" collapsed="false">
      <c r="A117" s="8"/>
      <c r="B117" s="8"/>
      <c r="C117" s="8"/>
      <c r="D117" s="9" t="str">
        <f aca="false">IF(A117="","",COUNTIFS(Orders!$C$2:$C$5001,A117,Orders!$I$2:$I$5001,"&gt;0"))</f>
        <v/>
      </c>
      <c r="E117" s="10" t="str">
        <f aca="false">IF(A117="","",SUMIFS(Orders!$F$2:$F$5001,Orders!$C$2:$C$5001,A117,Orders!$I$2:$I$5001,"&gt;0"))</f>
        <v/>
      </c>
      <c r="F117" s="10" t="str">
        <f aca="false">IF(OR(A117="",N(D117)=0),"",E117/D117)</f>
        <v/>
      </c>
      <c r="G117" s="11" t="str">
        <f aca="false">IF(OR(A117="",N(D117)=0),"",_xlfn.MINIFS(Orders!$I$2:$I$5001,Orders!$C$2:$C$5001,A117,Orders!$I$2:$I$5001,"&gt;0"))</f>
        <v/>
      </c>
      <c r="H117" s="11" t="str">
        <f aca="false">IF(OR(A117="",N(D117)=0),"",_xlfn.MAXIFS(Orders!$I$2:$I$5001,Orders!$C$2:$C$5001,A117,Orders!$I$2:$I$5001,"&gt;0"))</f>
        <v/>
      </c>
      <c r="I117" s="9" t="str">
        <f aca="true">IF(H117="","",TODAY()-H117)</f>
        <v/>
      </c>
      <c r="J117" s="9" t="str">
        <f aca="false">IF(OR(H117="",N(D117)&lt;2),"",(H117-G117)/(D117-1))</f>
        <v/>
      </c>
      <c r="K117" s="12" t="str">
        <f aca="false">IF(A117="","",IF(N(D117)=0,"No orders yet",IF(I117&gt;=Settings!$B$4,IF(OR(N(E117)&gt;=Settings!$B$5,N(D117)&gt;=Settings!$B$6),"Lapsed VIP","Lapsed"),IF(I117&gt;=Settings!$B$3,IF(OR(N(E117)&gt;=Settings!$B$5,N(D117)&gt;=Settings!$B$6),"At-risk VIP",IF(D117=1,"One-time buyer","At risk")),IF(OR(N(E117)&gt;=Settings!$B$5,N(D117)&gt;=Settings!$B$6),"VIP",IF(D117=1,"New","Active"))))))</f>
        <v/>
      </c>
      <c r="L117" s="12" t="str">
        <f aca="false">IF(OR(J117="",J117=0),"",IF(I117&gt;=J117*Settings!$B$7,"Yes",""))</f>
        <v/>
      </c>
      <c r="M117" s="13"/>
      <c r="N117" s="12" t="str">
        <f aca="true">IF(M117="","",IF(AND(H117&lt;&gt;"",H117&gt;=M117),"Yes - "&amp;TEXT(H117,"d mmm yyyy"),IF(TODAY()-M117&lt;30,"Not yet","No")))</f>
        <v/>
      </c>
      <c r="O117" s="8"/>
      <c r="P117" s="12" t="str">
        <f aca="false">IF(A117="","",IF(COUNTIF($A$2:$A$2001,A117)&gt;1,"Same email twice - keep one",""))</f>
        <v/>
      </c>
    </row>
    <row r="118" customFormat="false" ht="15" hidden="false" customHeight="false" outlineLevel="0" collapsed="false">
      <c r="A118" s="8"/>
      <c r="B118" s="8"/>
      <c r="C118" s="8"/>
      <c r="D118" s="9" t="str">
        <f aca="false">IF(A118="","",COUNTIFS(Orders!$C$2:$C$5001,A118,Orders!$I$2:$I$5001,"&gt;0"))</f>
        <v/>
      </c>
      <c r="E118" s="10" t="str">
        <f aca="false">IF(A118="","",SUMIFS(Orders!$F$2:$F$5001,Orders!$C$2:$C$5001,A118,Orders!$I$2:$I$5001,"&gt;0"))</f>
        <v/>
      </c>
      <c r="F118" s="10" t="str">
        <f aca="false">IF(OR(A118="",N(D118)=0),"",E118/D118)</f>
        <v/>
      </c>
      <c r="G118" s="11" t="str">
        <f aca="false">IF(OR(A118="",N(D118)=0),"",_xlfn.MINIFS(Orders!$I$2:$I$5001,Orders!$C$2:$C$5001,A118,Orders!$I$2:$I$5001,"&gt;0"))</f>
        <v/>
      </c>
      <c r="H118" s="11" t="str">
        <f aca="false">IF(OR(A118="",N(D118)=0),"",_xlfn.MAXIFS(Orders!$I$2:$I$5001,Orders!$C$2:$C$5001,A118,Orders!$I$2:$I$5001,"&gt;0"))</f>
        <v/>
      </c>
      <c r="I118" s="9" t="str">
        <f aca="true">IF(H118="","",TODAY()-H118)</f>
        <v/>
      </c>
      <c r="J118" s="9" t="str">
        <f aca="false">IF(OR(H118="",N(D118)&lt;2),"",(H118-G118)/(D118-1))</f>
        <v/>
      </c>
      <c r="K118" s="12" t="str">
        <f aca="false">IF(A118="","",IF(N(D118)=0,"No orders yet",IF(I118&gt;=Settings!$B$4,IF(OR(N(E118)&gt;=Settings!$B$5,N(D118)&gt;=Settings!$B$6),"Lapsed VIP","Lapsed"),IF(I118&gt;=Settings!$B$3,IF(OR(N(E118)&gt;=Settings!$B$5,N(D118)&gt;=Settings!$B$6),"At-risk VIP",IF(D118=1,"One-time buyer","At risk")),IF(OR(N(E118)&gt;=Settings!$B$5,N(D118)&gt;=Settings!$B$6),"VIP",IF(D118=1,"New","Active"))))))</f>
        <v/>
      </c>
      <c r="L118" s="12" t="str">
        <f aca="false">IF(OR(J118="",J118=0),"",IF(I118&gt;=J118*Settings!$B$7,"Yes",""))</f>
        <v/>
      </c>
      <c r="M118" s="13"/>
      <c r="N118" s="12" t="str">
        <f aca="true">IF(M118="","",IF(AND(H118&lt;&gt;"",H118&gt;=M118),"Yes - "&amp;TEXT(H118,"d mmm yyyy"),IF(TODAY()-M118&lt;30,"Not yet","No")))</f>
        <v/>
      </c>
      <c r="O118" s="8"/>
      <c r="P118" s="12" t="str">
        <f aca="false">IF(A118="","",IF(COUNTIF($A$2:$A$2001,A118)&gt;1,"Same email twice - keep one",""))</f>
        <v/>
      </c>
    </row>
    <row r="119" customFormat="false" ht="15" hidden="false" customHeight="false" outlineLevel="0" collapsed="false">
      <c r="A119" s="8"/>
      <c r="B119" s="8"/>
      <c r="C119" s="8"/>
      <c r="D119" s="9" t="str">
        <f aca="false">IF(A119="","",COUNTIFS(Orders!$C$2:$C$5001,A119,Orders!$I$2:$I$5001,"&gt;0"))</f>
        <v/>
      </c>
      <c r="E119" s="10" t="str">
        <f aca="false">IF(A119="","",SUMIFS(Orders!$F$2:$F$5001,Orders!$C$2:$C$5001,A119,Orders!$I$2:$I$5001,"&gt;0"))</f>
        <v/>
      </c>
      <c r="F119" s="10" t="str">
        <f aca="false">IF(OR(A119="",N(D119)=0),"",E119/D119)</f>
        <v/>
      </c>
      <c r="G119" s="11" t="str">
        <f aca="false">IF(OR(A119="",N(D119)=0),"",_xlfn.MINIFS(Orders!$I$2:$I$5001,Orders!$C$2:$C$5001,A119,Orders!$I$2:$I$5001,"&gt;0"))</f>
        <v/>
      </c>
      <c r="H119" s="11" t="str">
        <f aca="false">IF(OR(A119="",N(D119)=0),"",_xlfn.MAXIFS(Orders!$I$2:$I$5001,Orders!$C$2:$C$5001,A119,Orders!$I$2:$I$5001,"&gt;0"))</f>
        <v/>
      </c>
      <c r="I119" s="9" t="str">
        <f aca="true">IF(H119="","",TODAY()-H119)</f>
        <v/>
      </c>
      <c r="J119" s="9" t="str">
        <f aca="false">IF(OR(H119="",N(D119)&lt;2),"",(H119-G119)/(D119-1))</f>
        <v/>
      </c>
      <c r="K119" s="12" t="str">
        <f aca="false">IF(A119="","",IF(N(D119)=0,"No orders yet",IF(I119&gt;=Settings!$B$4,IF(OR(N(E119)&gt;=Settings!$B$5,N(D119)&gt;=Settings!$B$6),"Lapsed VIP","Lapsed"),IF(I119&gt;=Settings!$B$3,IF(OR(N(E119)&gt;=Settings!$B$5,N(D119)&gt;=Settings!$B$6),"At-risk VIP",IF(D119=1,"One-time buyer","At risk")),IF(OR(N(E119)&gt;=Settings!$B$5,N(D119)&gt;=Settings!$B$6),"VIP",IF(D119=1,"New","Active"))))))</f>
        <v/>
      </c>
      <c r="L119" s="12" t="str">
        <f aca="false">IF(OR(J119="",J119=0),"",IF(I119&gt;=J119*Settings!$B$7,"Yes",""))</f>
        <v/>
      </c>
      <c r="M119" s="13"/>
      <c r="N119" s="12" t="str">
        <f aca="true">IF(M119="","",IF(AND(H119&lt;&gt;"",H119&gt;=M119),"Yes - "&amp;TEXT(H119,"d mmm yyyy"),IF(TODAY()-M119&lt;30,"Not yet","No")))</f>
        <v/>
      </c>
      <c r="O119" s="8"/>
      <c r="P119" s="12" t="str">
        <f aca="false">IF(A119="","",IF(COUNTIF($A$2:$A$2001,A119)&gt;1,"Same email twice - keep one",""))</f>
        <v/>
      </c>
    </row>
    <row r="120" customFormat="false" ht="15" hidden="false" customHeight="false" outlineLevel="0" collapsed="false">
      <c r="A120" s="8"/>
      <c r="B120" s="8"/>
      <c r="C120" s="8"/>
      <c r="D120" s="9" t="str">
        <f aca="false">IF(A120="","",COUNTIFS(Orders!$C$2:$C$5001,A120,Orders!$I$2:$I$5001,"&gt;0"))</f>
        <v/>
      </c>
      <c r="E120" s="10" t="str">
        <f aca="false">IF(A120="","",SUMIFS(Orders!$F$2:$F$5001,Orders!$C$2:$C$5001,A120,Orders!$I$2:$I$5001,"&gt;0"))</f>
        <v/>
      </c>
      <c r="F120" s="10" t="str">
        <f aca="false">IF(OR(A120="",N(D120)=0),"",E120/D120)</f>
        <v/>
      </c>
      <c r="G120" s="11" t="str">
        <f aca="false">IF(OR(A120="",N(D120)=0),"",_xlfn.MINIFS(Orders!$I$2:$I$5001,Orders!$C$2:$C$5001,A120,Orders!$I$2:$I$5001,"&gt;0"))</f>
        <v/>
      </c>
      <c r="H120" s="11" t="str">
        <f aca="false">IF(OR(A120="",N(D120)=0),"",_xlfn.MAXIFS(Orders!$I$2:$I$5001,Orders!$C$2:$C$5001,A120,Orders!$I$2:$I$5001,"&gt;0"))</f>
        <v/>
      </c>
      <c r="I120" s="9" t="str">
        <f aca="true">IF(H120="","",TODAY()-H120)</f>
        <v/>
      </c>
      <c r="J120" s="9" t="str">
        <f aca="false">IF(OR(H120="",N(D120)&lt;2),"",(H120-G120)/(D120-1))</f>
        <v/>
      </c>
      <c r="K120" s="12" t="str">
        <f aca="false">IF(A120="","",IF(N(D120)=0,"No orders yet",IF(I120&gt;=Settings!$B$4,IF(OR(N(E120)&gt;=Settings!$B$5,N(D120)&gt;=Settings!$B$6),"Lapsed VIP","Lapsed"),IF(I120&gt;=Settings!$B$3,IF(OR(N(E120)&gt;=Settings!$B$5,N(D120)&gt;=Settings!$B$6),"At-risk VIP",IF(D120=1,"One-time buyer","At risk")),IF(OR(N(E120)&gt;=Settings!$B$5,N(D120)&gt;=Settings!$B$6),"VIP",IF(D120=1,"New","Active"))))))</f>
        <v/>
      </c>
      <c r="L120" s="12" t="str">
        <f aca="false">IF(OR(J120="",J120=0),"",IF(I120&gt;=J120*Settings!$B$7,"Yes",""))</f>
        <v/>
      </c>
      <c r="M120" s="13"/>
      <c r="N120" s="12" t="str">
        <f aca="true">IF(M120="","",IF(AND(H120&lt;&gt;"",H120&gt;=M120),"Yes - "&amp;TEXT(H120,"d mmm yyyy"),IF(TODAY()-M120&lt;30,"Not yet","No")))</f>
        <v/>
      </c>
      <c r="O120" s="8"/>
      <c r="P120" s="12" t="str">
        <f aca="false">IF(A120="","",IF(COUNTIF($A$2:$A$2001,A120)&gt;1,"Same email twice - keep one",""))</f>
        <v/>
      </c>
    </row>
    <row r="121" customFormat="false" ht="15" hidden="false" customHeight="false" outlineLevel="0" collapsed="false">
      <c r="A121" s="8"/>
      <c r="B121" s="8"/>
      <c r="C121" s="8"/>
      <c r="D121" s="9" t="str">
        <f aca="false">IF(A121="","",COUNTIFS(Orders!$C$2:$C$5001,A121,Orders!$I$2:$I$5001,"&gt;0"))</f>
        <v/>
      </c>
      <c r="E121" s="10" t="str">
        <f aca="false">IF(A121="","",SUMIFS(Orders!$F$2:$F$5001,Orders!$C$2:$C$5001,A121,Orders!$I$2:$I$5001,"&gt;0"))</f>
        <v/>
      </c>
      <c r="F121" s="10" t="str">
        <f aca="false">IF(OR(A121="",N(D121)=0),"",E121/D121)</f>
        <v/>
      </c>
      <c r="G121" s="11" t="str">
        <f aca="false">IF(OR(A121="",N(D121)=0),"",_xlfn.MINIFS(Orders!$I$2:$I$5001,Orders!$C$2:$C$5001,A121,Orders!$I$2:$I$5001,"&gt;0"))</f>
        <v/>
      </c>
      <c r="H121" s="11" t="str">
        <f aca="false">IF(OR(A121="",N(D121)=0),"",_xlfn.MAXIFS(Orders!$I$2:$I$5001,Orders!$C$2:$C$5001,A121,Orders!$I$2:$I$5001,"&gt;0"))</f>
        <v/>
      </c>
      <c r="I121" s="9" t="str">
        <f aca="true">IF(H121="","",TODAY()-H121)</f>
        <v/>
      </c>
      <c r="J121" s="9" t="str">
        <f aca="false">IF(OR(H121="",N(D121)&lt;2),"",(H121-G121)/(D121-1))</f>
        <v/>
      </c>
      <c r="K121" s="12" t="str">
        <f aca="false">IF(A121="","",IF(N(D121)=0,"No orders yet",IF(I121&gt;=Settings!$B$4,IF(OR(N(E121)&gt;=Settings!$B$5,N(D121)&gt;=Settings!$B$6),"Lapsed VIP","Lapsed"),IF(I121&gt;=Settings!$B$3,IF(OR(N(E121)&gt;=Settings!$B$5,N(D121)&gt;=Settings!$B$6),"At-risk VIP",IF(D121=1,"One-time buyer","At risk")),IF(OR(N(E121)&gt;=Settings!$B$5,N(D121)&gt;=Settings!$B$6),"VIP",IF(D121=1,"New","Active"))))))</f>
        <v/>
      </c>
      <c r="L121" s="12" t="str">
        <f aca="false">IF(OR(J121="",J121=0),"",IF(I121&gt;=J121*Settings!$B$7,"Yes",""))</f>
        <v/>
      </c>
      <c r="M121" s="13"/>
      <c r="N121" s="12" t="str">
        <f aca="true">IF(M121="","",IF(AND(H121&lt;&gt;"",H121&gt;=M121),"Yes - "&amp;TEXT(H121,"d mmm yyyy"),IF(TODAY()-M121&lt;30,"Not yet","No")))</f>
        <v/>
      </c>
      <c r="O121" s="8"/>
      <c r="P121" s="12" t="str">
        <f aca="false">IF(A121="","",IF(COUNTIF($A$2:$A$2001,A121)&gt;1,"Same email twice - keep one",""))</f>
        <v/>
      </c>
    </row>
    <row r="122" customFormat="false" ht="15" hidden="false" customHeight="false" outlineLevel="0" collapsed="false">
      <c r="A122" s="8"/>
      <c r="B122" s="8"/>
      <c r="C122" s="8"/>
      <c r="D122" s="9" t="str">
        <f aca="false">IF(A122="","",COUNTIFS(Orders!$C$2:$C$5001,A122,Orders!$I$2:$I$5001,"&gt;0"))</f>
        <v/>
      </c>
      <c r="E122" s="10" t="str">
        <f aca="false">IF(A122="","",SUMIFS(Orders!$F$2:$F$5001,Orders!$C$2:$C$5001,A122,Orders!$I$2:$I$5001,"&gt;0"))</f>
        <v/>
      </c>
      <c r="F122" s="10" t="str">
        <f aca="false">IF(OR(A122="",N(D122)=0),"",E122/D122)</f>
        <v/>
      </c>
      <c r="G122" s="11" t="str">
        <f aca="false">IF(OR(A122="",N(D122)=0),"",_xlfn.MINIFS(Orders!$I$2:$I$5001,Orders!$C$2:$C$5001,A122,Orders!$I$2:$I$5001,"&gt;0"))</f>
        <v/>
      </c>
      <c r="H122" s="11" t="str">
        <f aca="false">IF(OR(A122="",N(D122)=0),"",_xlfn.MAXIFS(Orders!$I$2:$I$5001,Orders!$C$2:$C$5001,A122,Orders!$I$2:$I$5001,"&gt;0"))</f>
        <v/>
      </c>
      <c r="I122" s="9" t="str">
        <f aca="true">IF(H122="","",TODAY()-H122)</f>
        <v/>
      </c>
      <c r="J122" s="9" t="str">
        <f aca="false">IF(OR(H122="",N(D122)&lt;2),"",(H122-G122)/(D122-1))</f>
        <v/>
      </c>
      <c r="K122" s="12" t="str">
        <f aca="false">IF(A122="","",IF(N(D122)=0,"No orders yet",IF(I122&gt;=Settings!$B$4,IF(OR(N(E122)&gt;=Settings!$B$5,N(D122)&gt;=Settings!$B$6),"Lapsed VIP","Lapsed"),IF(I122&gt;=Settings!$B$3,IF(OR(N(E122)&gt;=Settings!$B$5,N(D122)&gt;=Settings!$B$6),"At-risk VIP",IF(D122=1,"One-time buyer","At risk")),IF(OR(N(E122)&gt;=Settings!$B$5,N(D122)&gt;=Settings!$B$6),"VIP",IF(D122=1,"New","Active"))))))</f>
        <v/>
      </c>
      <c r="L122" s="12" t="str">
        <f aca="false">IF(OR(J122="",J122=0),"",IF(I122&gt;=J122*Settings!$B$7,"Yes",""))</f>
        <v/>
      </c>
      <c r="M122" s="13"/>
      <c r="N122" s="12" t="str">
        <f aca="true">IF(M122="","",IF(AND(H122&lt;&gt;"",H122&gt;=M122),"Yes - "&amp;TEXT(H122,"d mmm yyyy"),IF(TODAY()-M122&lt;30,"Not yet","No")))</f>
        <v/>
      </c>
      <c r="O122" s="8"/>
      <c r="P122" s="12" t="str">
        <f aca="false">IF(A122="","",IF(COUNTIF($A$2:$A$2001,A122)&gt;1,"Same email twice - keep one",""))</f>
        <v/>
      </c>
    </row>
    <row r="123" customFormat="false" ht="15" hidden="false" customHeight="false" outlineLevel="0" collapsed="false">
      <c r="A123" s="8"/>
      <c r="B123" s="8"/>
      <c r="C123" s="8"/>
      <c r="D123" s="9" t="str">
        <f aca="false">IF(A123="","",COUNTIFS(Orders!$C$2:$C$5001,A123,Orders!$I$2:$I$5001,"&gt;0"))</f>
        <v/>
      </c>
      <c r="E123" s="10" t="str">
        <f aca="false">IF(A123="","",SUMIFS(Orders!$F$2:$F$5001,Orders!$C$2:$C$5001,A123,Orders!$I$2:$I$5001,"&gt;0"))</f>
        <v/>
      </c>
      <c r="F123" s="10" t="str">
        <f aca="false">IF(OR(A123="",N(D123)=0),"",E123/D123)</f>
        <v/>
      </c>
      <c r="G123" s="11" t="str">
        <f aca="false">IF(OR(A123="",N(D123)=0),"",_xlfn.MINIFS(Orders!$I$2:$I$5001,Orders!$C$2:$C$5001,A123,Orders!$I$2:$I$5001,"&gt;0"))</f>
        <v/>
      </c>
      <c r="H123" s="11" t="str">
        <f aca="false">IF(OR(A123="",N(D123)=0),"",_xlfn.MAXIFS(Orders!$I$2:$I$5001,Orders!$C$2:$C$5001,A123,Orders!$I$2:$I$5001,"&gt;0"))</f>
        <v/>
      </c>
      <c r="I123" s="9" t="str">
        <f aca="true">IF(H123="","",TODAY()-H123)</f>
        <v/>
      </c>
      <c r="J123" s="9" t="str">
        <f aca="false">IF(OR(H123="",N(D123)&lt;2),"",(H123-G123)/(D123-1))</f>
        <v/>
      </c>
      <c r="K123" s="12" t="str">
        <f aca="false">IF(A123="","",IF(N(D123)=0,"No orders yet",IF(I123&gt;=Settings!$B$4,IF(OR(N(E123)&gt;=Settings!$B$5,N(D123)&gt;=Settings!$B$6),"Lapsed VIP","Lapsed"),IF(I123&gt;=Settings!$B$3,IF(OR(N(E123)&gt;=Settings!$B$5,N(D123)&gt;=Settings!$B$6),"At-risk VIP",IF(D123=1,"One-time buyer","At risk")),IF(OR(N(E123)&gt;=Settings!$B$5,N(D123)&gt;=Settings!$B$6),"VIP",IF(D123=1,"New","Active"))))))</f>
        <v/>
      </c>
      <c r="L123" s="12" t="str">
        <f aca="false">IF(OR(J123="",J123=0),"",IF(I123&gt;=J123*Settings!$B$7,"Yes",""))</f>
        <v/>
      </c>
      <c r="M123" s="13"/>
      <c r="N123" s="12" t="str">
        <f aca="true">IF(M123="","",IF(AND(H123&lt;&gt;"",H123&gt;=M123),"Yes - "&amp;TEXT(H123,"d mmm yyyy"),IF(TODAY()-M123&lt;30,"Not yet","No")))</f>
        <v/>
      </c>
      <c r="O123" s="8"/>
      <c r="P123" s="12" t="str">
        <f aca="false">IF(A123="","",IF(COUNTIF($A$2:$A$2001,A123)&gt;1,"Same email twice - keep one",""))</f>
        <v/>
      </c>
    </row>
    <row r="124" customFormat="false" ht="15" hidden="false" customHeight="false" outlineLevel="0" collapsed="false">
      <c r="A124" s="8"/>
      <c r="B124" s="8"/>
      <c r="C124" s="8"/>
      <c r="D124" s="9" t="str">
        <f aca="false">IF(A124="","",COUNTIFS(Orders!$C$2:$C$5001,A124,Orders!$I$2:$I$5001,"&gt;0"))</f>
        <v/>
      </c>
      <c r="E124" s="10" t="str">
        <f aca="false">IF(A124="","",SUMIFS(Orders!$F$2:$F$5001,Orders!$C$2:$C$5001,A124,Orders!$I$2:$I$5001,"&gt;0"))</f>
        <v/>
      </c>
      <c r="F124" s="10" t="str">
        <f aca="false">IF(OR(A124="",N(D124)=0),"",E124/D124)</f>
        <v/>
      </c>
      <c r="G124" s="11" t="str">
        <f aca="false">IF(OR(A124="",N(D124)=0),"",_xlfn.MINIFS(Orders!$I$2:$I$5001,Orders!$C$2:$C$5001,A124,Orders!$I$2:$I$5001,"&gt;0"))</f>
        <v/>
      </c>
      <c r="H124" s="11" t="str">
        <f aca="false">IF(OR(A124="",N(D124)=0),"",_xlfn.MAXIFS(Orders!$I$2:$I$5001,Orders!$C$2:$C$5001,A124,Orders!$I$2:$I$5001,"&gt;0"))</f>
        <v/>
      </c>
      <c r="I124" s="9" t="str">
        <f aca="true">IF(H124="","",TODAY()-H124)</f>
        <v/>
      </c>
      <c r="J124" s="9" t="str">
        <f aca="false">IF(OR(H124="",N(D124)&lt;2),"",(H124-G124)/(D124-1))</f>
        <v/>
      </c>
      <c r="K124" s="12" t="str">
        <f aca="false">IF(A124="","",IF(N(D124)=0,"No orders yet",IF(I124&gt;=Settings!$B$4,IF(OR(N(E124)&gt;=Settings!$B$5,N(D124)&gt;=Settings!$B$6),"Lapsed VIP","Lapsed"),IF(I124&gt;=Settings!$B$3,IF(OR(N(E124)&gt;=Settings!$B$5,N(D124)&gt;=Settings!$B$6),"At-risk VIP",IF(D124=1,"One-time buyer","At risk")),IF(OR(N(E124)&gt;=Settings!$B$5,N(D124)&gt;=Settings!$B$6),"VIP",IF(D124=1,"New","Active"))))))</f>
        <v/>
      </c>
      <c r="L124" s="12" t="str">
        <f aca="false">IF(OR(J124="",J124=0),"",IF(I124&gt;=J124*Settings!$B$7,"Yes",""))</f>
        <v/>
      </c>
      <c r="M124" s="13"/>
      <c r="N124" s="12" t="str">
        <f aca="true">IF(M124="","",IF(AND(H124&lt;&gt;"",H124&gt;=M124),"Yes - "&amp;TEXT(H124,"d mmm yyyy"),IF(TODAY()-M124&lt;30,"Not yet","No")))</f>
        <v/>
      </c>
      <c r="O124" s="8"/>
      <c r="P124" s="12" t="str">
        <f aca="false">IF(A124="","",IF(COUNTIF($A$2:$A$2001,A124)&gt;1,"Same email twice - keep one",""))</f>
        <v/>
      </c>
    </row>
    <row r="125" customFormat="false" ht="15" hidden="false" customHeight="false" outlineLevel="0" collapsed="false">
      <c r="A125" s="8"/>
      <c r="B125" s="8"/>
      <c r="C125" s="8"/>
      <c r="D125" s="9" t="str">
        <f aca="false">IF(A125="","",COUNTIFS(Orders!$C$2:$C$5001,A125,Orders!$I$2:$I$5001,"&gt;0"))</f>
        <v/>
      </c>
      <c r="E125" s="10" t="str">
        <f aca="false">IF(A125="","",SUMIFS(Orders!$F$2:$F$5001,Orders!$C$2:$C$5001,A125,Orders!$I$2:$I$5001,"&gt;0"))</f>
        <v/>
      </c>
      <c r="F125" s="10" t="str">
        <f aca="false">IF(OR(A125="",N(D125)=0),"",E125/D125)</f>
        <v/>
      </c>
      <c r="G125" s="11" t="str">
        <f aca="false">IF(OR(A125="",N(D125)=0),"",_xlfn.MINIFS(Orders!$I$2:$I$5001,Orders!$C$2:$C$5001,A125,Orders!$I$2:$I$5001,"&gt;0"))</f>
        <v/>
      </c>
      <c r="H125" s="11" t="str">
        <f aca="false">IF(OR(A125="",N(D125)=0),"",_xlfn.MAXIFS(Orders!$I$2:$I$5001,Orders!$C$2:$C$5001,A125,Orders!$I$2:$I$5001,"&gt;0"))</f>
        <v/>
      </c>
      <c r="I125" s="9" t="str">
        <f aca="true">IF(H125="","",TODAY()-H125)</f>
        <v/>
      </c>
      <c r="J125" s="9" t="str">
        <f aca="false">IF(OR(H125="",N(D125)&lt;2),"",(H125-G125)/(D125-1))</f>
        <v/>
      </c>
      <c r="K125" s="12" t="str">
        <f aca="false">IF(A125="","",IF(N(D125)=0,"No orders yet",IF(I125&gt;=Settings!$B$4,IF(OR(N(E125)&gt;=Settings!$B$5,N(D125)&gt;=Settings!$B$6),"Lapsed VIP","Lapsed"),IF(I125&gt;=Settings!$B$3,IF(OR(N(E125)&gt;=Settings!$B$5,N(D125)&gt;=Settings!$B$6),"At-risk VIP",IF(D125=1,"One-time buyer","At risk")),IF(OR(N(E125)&gt;=Settings!$B$5,N(D125)&gt;=Settings!$B$6),"VIP",IF(D125=1,"New","Active"))))))</f>
        <v/>
      </c>
      <c r="L125" s="12" t="str">
        <f aca="false">IF(OR(J125="",J125=0),"",IF(I125&gt;=J125*Settings!$B$7,"Yes",""))</f>
        <v/>
      </c>
      <c r="M125" s="13"/>
      <c r="N125" s="12" t="str">
        <f aca="true">IF(M125="","",IF(AND(H125&lt;&gt;"",H125&gt;=M125),"Yes - "&amp;TEXT(H125,"d mmm yyyy"),IF(TODAY()-M125&lt;30,"Not yet","No")))</f>
        <v/>
      </c>
      <c r="O125" s="8"/>
      <c r="P125" s="12" t="str">
        <f aca="false">IF(A125="","",IF(COUNTIF($A$2:$A$2001,A125)&gt;1,"Same email twice - keep one",""))</f>
        <v/>
      </c>
    </row>
    <row r="126" customFormat="false" ht="15" hidden="false" customHeight="false" outlineLevel="0" collapsed="false">
      <c r="A126" s="8"/>
      <c r="B126" s="8"/>
      <c r="C126" s="8"/>
      <c r="D126" s="9" t="str">
        <f aca="false">IF(A126="","",COUNTIFS(Orders!$C$2:$C$5001,A126,Orders!$I$2:$I$5001,"&gt;0"))</f>
        <v/>
      </c>
      <c r="E126" s="10" t="str">
        <f aca="false">IF(A126="","",SUMIFS(Orders!$F$2:$F$5001,Orders!$C$2:$C$5001,A126,Orders!$I$2:$I$5001,"&gt;0"))</f>
        <v/>
      </c>
      <c r="F126" s="10" t="str">
        <f aca="false">IF(OR(A126="",N(D126)=0),"",E126/D126)</f>
        <v/>
      </c>
      <c r="G126" s="11" t="str">
        <f aca="false">IF(OR(A126="",N(D126)=0),"",_xlfn.MINIFS(Orders!$I$2:$I$5001,Orders!$C$2:$C$5001,A126,Orders!$I$2:$I$5001,"&gt;0"))</f>
        <v/>
      </c>
      <c r="H126" s="11" t="str">
        <f aca="false">IF(OR(A126="",N(D126)=0),"",_xlfn.MAXIFS(Orders!$I$2:$I$5001,Orders!$C$2:$C$5001,A126,Orders!$I$2:$I$5001,"&gt;0"))</f>
        <v/>
      </c>
      <c r="I126" s="9" t="str">
        <f aca="true">IF(H126="","",TODAY()-H126)</f>
        <v/>
      </c>
      <c r="J126" s="9" t="str">
        <f aca="false">IF(OR(H126="",N(D126)&lt;2),"",(H126-G126)/(D126-1))</f>
        <v/>
      </c>
      <c r="K126" s="12" t="str">
        <f aca="false">IF(A126="","",IF(N(D126)=0,"No orders yet",IF(I126&gt;=Settings!$B$4,IF(OR(N(E126)&gt;=Settings!$B$5,N(D126)&gt;=Settings!$B$6),"Lapsed VIP","Lapsed"),IF(I126&gt;=Settings!$B$3,IF(OR(N(E126)&gt;=Settings!$B$5,N(D126)&gt;=Settings!$B$6),"At-risk VIP",IF(D126=1,"One-time buyer","At risk")),IF(OR(N(E126)&gt;=Settings!$B$5,N(D126)&gt;=Settings!$B$6),"VIP",IF(D126=1,"New","Active"))))))</f>
        <v/>
      </c>
      <c r="L126" s="12" t="str">
        <f aca="false">IF(OR(J126="",J126=0),"",IF(I126&gt;=J126*Settings!$B$7,"Yes",""))</f>
        <v/>
      </c>
      <c r="M126" s="13"/>
      <c r="N126" s="12" t="str">
        <f aca="true">IF(M126="","",IF(AND(H126&lt;&gt;"",H126&gt;=M126),"Yes - "&amp;TEXT(H126,"d mmm yyyy"),IF(TODAY()-M126&lt;30,"Not yet","No")))</f>
        <v/>
      </c>
      <c r="O126" s="8"/>
      <c r="P126" s="12" t="str">
        <f aca="false">IF(A126="","",IF(COUNTIF($A$2:$A$2001,A126)&gt;1,"Same email twice - keep one",""))</f>
        <v/>
      </c>
    </row>
    <row r="127" customFormat="false" ht="15" hidden="false" customHeight="false" outlineLevel="0" collapsed="false">
      <c r="A127" s="8"/>
      <c r="B127" s="8"/>
      <c r="C127" s="8"/>
      <c r="D127" s="9" t="str">
        <f aca="false">IF(A127="","",COUNTIFS(Orders!$C$2:$C$5001,A127,Orders!$I$2:$I$5001,"&gt;0"))</f>
        <v/>
      </c>
      <c r="E127" s="10" t="str">
        <f aca="false">IF(A127="","",SUMIFS(Orders!$F$2:$F$5001,Orders!$C$2:$C$5001,A127,Orders!$I$2:$I$5001,"&gt;0"))</f>
        <v/>
      </c>
      <c r="F127" s="10" t="str">
        <f aca="false">IF(OR(A127="",N(D127)=0),"",E127/D127)</f>
        <v/>
      </c>
      <c r="G127" s="11" t="str">
        <f aca="false">IF(OR(A127="",N(D127)=0),"",_xlfn.MINIFS(Orders!$I$2:$I$5001,Orders!$C$2:$C$5001,A127,Orders!$I$2:$I$5001,"&gt;0"))</f>
        <v/>
      </c>
      <c r="H127" s="11" t="str">
        <f aca="false">IF(OR(A127="",N(D127)=0),"",_xlfn.MAXIFS(Orders!$I$2:$I$5001,Orders!$C$2:$C$5001,A127,Orders!$I$2:$I$5001,"&gt;0"))</f>
        <v/>
      </c>
      <c r="I127" s="9" t="str">
        <f aca="true">IF(H127="","",TODAY()-H127)</f>
        <v/>
      </c>
      <c r="J127" s="9" t="str">
        <f aca="false">IF(OR(H127="",N(D127)&lt;2),"",(H127-G127)/(D127-1))</f>
        <v/>
      </c>
      <c r="K127" s="12" t="str">
        <f aca="false">IF(A127="","",IF(N(D127)=0,"No orders yet",IF(I127&gt;=Settings!$B$4,IF(OR(N(E127)&gt;=Settings!$B$5,N(D127)&gt;=Settings!$B$6),"Lapsed VIP","Lapsed"),IF(I127&gt;=Settings!$B$3,IF(OR(N(E127)&gt;=Settings!$B$5,N(D127)&gt;=Settings!$B$6),"At-risk VIP",IF(D127=1,"One-time buyer","At risk")),IF(OR(N(E127)&gt;=Settings!$B$5,N(D127)&gt;=Settings!$B$6),"VIP",IF(D127=1,"New","Active"))))))</f>
        <v/>
      </c>
      <c r="L127" s="12" t="str">
        <f aca="false">IF(OR(J127="",J127=0),"",IF(I127&gt;=J127*Settings!$B$7,"Yes",""))</f>
        <v/>
      </c>
      <c r="M127" s="13"/>
      <c r="N127" s="12" t="str">
        <f aca="true">IF(M127="","",IF(AND(H127&lt;&gt;"",H127&gt;=M127),"Yes - "&amp;TEXT(H127,"d mmm yyyy"),IF(TODAY()-M127&lt;30,"Not yet","No")))</f>
        <v/>
      </c>
      <c r="O127" s="8"/>
      <c r="P127" s="12" t="str">
        <f aca="false">IF(A127="","",IF(COUNTIF($A$2:$A$2001,A127)&gt;1,"Same email twice - keep one",""))</f>
        <v/>
      </c>
    </row>
    <row r="128" customFormat="false" ht="15" hidden="false" customHeight="false" outlineLevel="0" collapsed="false">
      <c r="A128" s="8"/>
      <c r="B128" s="8"/>
      <c r="C128" s="8"/>
      <c r="D128" s="9" t="str">
        <f aca="false">IF(A128="","",COUNTIFS(Orders!$C$2:$C$5001,A128,Orders!$I$2:$I$5001,"&gt;0"))</f>
        <v/>
      </c>
      <c r="E128" s="10" t="str">
        <f aca="false">IF(A128="","",SUMIFS(Orders!$F$2:$F$5001,Orders!$C$2:$C$5001,A128,Orders!$I$2:$I$5001,"&gt;0"))</f>
        <v/>
      </c>
      <c r="F128" s="10" t="str">
        <f aca="false">IF(OR(A128="",N(D128)=0),"",E128/D128)</f>
        <v/>
      </c>
      <c r="G128" s="11" t="str">
        <f aca="false">IF(OR(A128="",N(D128)=0),"",_xlfn.MINIFS(Orders!$I$2:$I$5001,Orders!$C$2:$C$5001,A128,Orders!$I$2:$I$5001,"&gt;0"))</f>
        <v/>
      </c>
      <c r="H128" s="11" t="str">
        <f aca="false">IF(OR(A128="",N(D128)=0),"",_xlfn.MAXIFS(Orders!$I$2:$I$5001,Orders!$C$2:$C$5001,A128,Orders!$I$2:$I$5001,"&gt;0"))</f>
        <v/>
      </c>
      <c r="I128" s="9" t="str">
        <f aca="true">IF(H128="","",TODAY()-H128)</f>
        <v/>
      </c>
      <c r="J128" s="9" t="str">
        <f aca="false">IF(OR(H128="",N(D128)&lt;2),"",(H128-G128)/(D128-1))</f>
        <v/>
      </c>
      <c r="K128" s="12" t="str">
        <f aca="false">IF(A128="","",IF(N(D128)=0,"No orders yet",IF(I128&gt;=Settings!$B$4,IF(OR(N(E128)&gt;=Settings!$B$5,N(D128)&gt;=Settings!$B$6),"Lapsed VIP","Lapsed"),IF(I128&gt;=Settings!$B$3,IF(OR(N(E128)&gt;=Settings!$B$5,N(D128)&gt;=Settings!$B$6),"At-risk VIP",IF(D128=1,"One-time buyer","At risk")),IF(OR(N(E128)&gt;=Settings!$B$5,N(D128)&gt;=Settings!$B$6),"VIP",IF(D128=1,"New","Active"))))))</f>
        <v/>
      </c>
      <c r="L128" s="12" t="str">
        <f aca="false">IF(OR(J128="",J128=0),"",IF(I128&gt;=J128*Settings!$B$7,"Yes",""))</f>
        <v/>
      </c>
      <c r="M128" s="13"/>
      <c r="N128" s="12" t="str">
        <f aca="true">IF(M128="","",IF(AND(H128&lt;&gt;"",H128&gt;=M128),"Yes - "&amp;TEXT(H128,"d mmm yyyy"),IF(TODAY()-M128&lt;30,"Not yet","No")))</f>
        <v/>
      </c>
      <c r="O128" s="8"/>
      <c r="P128" s="12" t="str">
        <f aca="false">IF(A128="","",IF(COUNTIF($A$2:$A$2001,A128)&gt;1,"Same email twice - keep one",""))</f>
        <v/>
      </c>
    </row>
    <row r="129" customFormat="false" ht="15" hidden="false" customHeight="false" outlineLevel="0" collapsed="false">
      <c r="A129" s="8"/>
      <c r="B129" s="8"/>
      <c r="C129" s="8"/>
      <c r="D129" s="9" t="str">
        <f aca="false">IF(A129="","",COUNTIFS(Orders!$C$2:$C$5001,A129,Orders!$I$2:$I$5001,"&gt;0"))</f>
        <v/>
      </c>
      <c r="E129" s="10" t="str">
        <f aca="false">IF(A129="","",SUMIFS(Orders!$F$2:$F$5001,Orders!$C$2:$C$5001,A129,Orders!$I$2:$I$5001,"&gt;0"))</f>
        <v/>
      </c>
      <c r="F129" s="10" t="str">
        <f aca="false">IF(OR(A129="",N(D129)=0),"",E129/D129)</f>
        <v/>
      </c>
      <c r="G129" s="11" t="str">
        <f aca="false">IF(OR(A129="",N(D129)=0),"",_xlfn.MINIFS(Orders!$I$2:$I$5001,Orders!$C$2:$C$5001,A129,Orders!$I$2:$I$5001,"&gt;0"))</f>
        <v/>
      </c>
      <c r="H129" s="11" t="str">
        <f aca="false">IF(OR(A129="",N(D129)=0),"",_xlfn.MAXIFS(Orders!$I$2:$I$5001,Orders!$C$2:$C$5001,A129,Orders!$I$2:$I$5001,"&gt;0"))</f>
        <v/>
      </c>
      <c r="I129" s="9" t="str">
        <f aca="true">IF(H129="","",TODAY()-H129)</f>
        <v/>
      </c>
      <c r="J129" s="9" t="str">
        <f aca="false">IF(OR(H129="",N(D129)&lt;2),"",(H129-G129)/(D129-1))</f>
        <v/>
      </c>
      <c r="K129" s="12" t="str">
        <f aca="false">IF(A129="","",IF(N(D129)=0,"No orders yet",IF(I129&gt;=Settings!$B$4,IF(OR(N(E129)&gt;=Settings!$B$5,N(D129)&gt;=Settings!$B$6),"Lapsed VIP","Lapsed"),IF(I129&gt;=Settings!$B$3,IF(OR(N(E129)&gt;=Settings!$B$5,N(D129)&gt;=Settings!$B$6),"At-risk VIP",IF(D129=1,"One-time buyer","At risk")),IF(OR(N(E129)&gt;=Settings!$B$5,N(D129)&gt;=Settings!$B$6),"VIP",IF(D129=1,"New","Active"))))))</f>
        <v/>
      </c>
      <c r="L129" s="12" t="str">
        <f aca="false">IF(OR(J129="",J129=0),"",IF(I129&gt;=J129*Settings!$B$7,"Yes",""))</f>
        <v/>
      </c>
      <c r="M129" s="13"/>
      <c r="N129" s="12" t="str">
        <f aca="true">IF(M129="","",IF(AND(H129&lt;&gt;"",H129&gt;=M129),"Yes - "&amp;TEXT(H129,"d mmm yyyy"),IF(TODAY()-M129&lt;30,"Not yet","No")))</f>
        <v/>
      </c>
      <c r="O129" s="8"/>
      <c r="P129" s="12" t="str">
        <f aca="false">IF(A129="","",IF(COUNTIF($A$2:$A$2001,A129)&gt;1,"Same email twice - keep one",""))</f>
        <v/>
      </c>
    </row>
    <row r="130" customFormat="false" ht="15" hidden="false" customHeight="false" outlineLevel="0" collapsed="false">
      <c r="A130" s="8"/>
      <c r="B130" s="8"/>
      <c r="C130" s="8"/>
      <c r="D130" s="9" t="str">
        <f aca="false">IF(A130="","",COUNTIFS(Orders!$C$2:$C$5001,A130,Orders!$I$2:$I$5001,"&gt;0"))</f>
        <v/>
      </c>
      <c r="E130" s="10" t="str">
        <f aca="false">IF(A130="","",SUMIFS(Orders!$F$2:$F$5001,Orders!$C$2:$C$5001,A130,Orders!$I$2:$I$5001,"&gt;0"))</f>
        <v/>
      </c>
      <c r="F130" s="10" t="str">
        <f aca="false">IF(OR(A130="",N(D130)=0),"",E130/D130)</f>
        <v/>
      </c>
      <c r="G130" s="11" t="str">
        <f aca="false">IF(OR(A130="",N(D130)=0),"",_xlfn.MINIFS(Orders!$I$2:$I$5001,Orders!$C$2:$C$5001,A130,Orders!$I$2:$I$5001,"&gt;0"))</f>
        <v/>
      </c>
      <c r="H130" s="11" t="str">
        <f aca="false">IF(OR(A130="",N(D130)=0),"",_xlfn.MAXIFS(Orders!$I$2:$I$5001,Orders!$C$2:$C$5001,A130,Orders!$I$2:$I$5001,"&gt;0"))</f>
        <v/>
      </c>
      <c r="I130" s="9" t="str">
        <f aca="true">IF(H130="","",TODAY()-H130)</f>
        <v/>
      </c>
      <c r="J130" s="9" t="str">
        <f aca="false">IF(OR(H130="",N(D130)&lt;2),"",(H130-G130)/(D130-1))</f>
        <v/>
      </c>
      <c r="K130" s="12" t="str">
        <f aca="false">IF(A130="","",IF(N(D130)=0,"No orders yet",IF(I130&gt;=Settings!$B$4,IF(OR(N(E130)&gt;=Settings!$B$5,N(D130)&gt;=Settings!$B$6),"Lapsed VIP","Lapsed"),IF(I130&gt;=Settings!$B$3,IF(OR(N(E130)&gt;=Settings!$B$5,N(D130)&gt;=Settings!$B$6),"At-risk VIP",IF(D130=1,"One-time buyer","At risk")),IF(OR(N(E130)&gt;=Settings!$B$5,N(D130)&gt;=Settings!$B$6),"VIP",IF(D130=1,"New","Active"))))))</f>
        <v/>
      </c>
      <c r="L130" s="12" t="str">
        <f aca="false">IF(OR(J130="",J130=0),"",IF(I130&gt;=J130*Settings!$B$7,"Yes",""))</f>
        <v/>
      </c>
      <c r="M130" s="13"/>
      <c r="N130" s="12" t="str">
        <f aca="true">IF(M130="","",IF(AND(H130&lt;&gt;"",H130&gt;=M130),"Yes - "&amp;TEXT(H130,"d mmm yyyy"),IF(TODAY()-M130&lt;30,"Not yet","No")))</f>
        <v/>
      </c>
      <c r="O130" s="8"/>
      <c r="P130" s="12" t="str">
        <f aca="false">IF(A130="","",IF(COUNTIF($A$2:$A$2001,A130)&gt;1,"Same email twice - keep one",""))</f>
        <v/>
      </c>
    </row>
    <row r="131" customFormat="false" ht="15" hidden="false" customHeight="false" outlineLevel="0" collapsed="false">
      <c r="A131" s="8"/>
      <c r="B131" s="8"/>
      <c r="C131" s="8"/>
      <c r="D131" s="9" t="str">
        <f aca="false">IF(A131="","",COUNTIFS(Orders!$C$2:$C$5001,A131,Orders!$I$2:$I$5001,"&gt;0"))</f>
        <v/>
      </c>
      <c r="E131" s="10" t="str">
        <f aca="false">IF(A131="","",SUMIFS(Orders!$F$2:$F$5001,Orders!$C$2:$C$5001,A131,Orders!$I$2:$I$5001,"&gt;0"))</f>
        <v/>
      </c>
      <c r="F131" s="10" t="str">
        <f aca="false">IF(OR(A131="",N(D131)=0),"",E131/D131)</f>
        <v/>
      </c>
      <c r="G131" s="11" t="str">
        <f aca="false">IF(OR(A131="",N(D131)=0),"",_xlfn.MINIFS(Orders!$I$2:$I$5001,Orders!$C$2:$C$5001,A131,Orders!$I$2:$I$5001,"&gt;0"))</f>
        <v/>
      </c>
      <c r="H131" s="11" t="str">
        <f aca="false">IF(OR(A131="",N(D131)=0),"",_xlfn.MAXIFS(Orders!$I$2:$I$5001,Orders!$C$2:$C$5001,A131,Orders!$I$2:$I$5001,"&gt;0"))</f>
        <v/>
      </c>
      <c r="I131" s="9" t="str">
        <f aca="true">IF(H131="","",TODAY()-H131)</f>
        <v/>
      </c>
      <c r="J131" s="9" t="str">
        <f aca="false">IF(OR(H131="",N(D131)&lt;2),"",(H131-G131)/(D131-1))</f>
        <v/>
      </c>
      <c r="K131" s="12" t="str">
        <f aca="false">IF(A131="","",IF(N(D131)=0,"No orders yet",IF(I131&gt;=Settings!$B$4,IF(OR(N(E131)&gt;=Settings!$B$5,N(D131)&gt;=Settings!$B$6),"Lapsed VIP","Lapsed"),IF(I131&gt;=Settings!$B$3,IF(OR(N(E131)&gt;=Settings!$B$5,N(D131)&gt;=Settings!$B$6),"At-risk VIP",IF(D131=1,"One-time buyer","At risk")),IF(OR(N(E131)&gt;=Settings!$B$5,N(D131)&gt;=Settings!$B$6),"VIP",IF(D131=1,"New","Active"))))))</f>
        <v/>
      </c>
      <c r="L131" s="12" t="str">
        <f aca="false">IF(OR(J131="",J131=0),"",IF(I131&gt;=J131*Settings!$B$7,"Yes",""))</f>
        <v/>
      </c>
      <c r="M131" s="13"/>
      <c r="N131" s="12" t="str">
        <f aca="true">IF(M131="","",IF(AND(H131&lt;&gt;"",H131&gt;=M131),"Yes - "&amp;TEXT(H131,"d mmm yyyy"),IF(TODAY()-M131&lt;30,"Not yet","No")))</f>
        <v/>
      </c>
      <c r="O131" s="8"/>
      <c r="P131" s="12" t="str">
        <f aca="false">IF(A131="","",IF(COUNTIF($A$2:$A$2001,A131)&gt;1,"Same email twice - keep one",""))</f>
        <v/>
      </c>
    </row>
    <row r="132" customFormat="false" ht="15" hidden="false" customHeight="false" outlineLevel="0" collapsed="false">
      <c r="A132" s="8"/>
      <c r="B132" s="8"/>
      <c r="C132" s="8"/>
      <c r="D132" s="9" t="str">
        <f aca="false">IF(A132="","",COUNTIFS(Orders!$C$2:$C$5001,A132,Orders!$I$2:$I$5001,"&gt;0"))</f>
        <v/>
      </c>
      <c r="E132" s="10" t="str">
        <f aca="false">IF(A132="","",SUMIFS(Orders!$F$2:$F$5001,Orders!$C$2:$C$5001,A132,Orders!$I$2:$I$5001,"&gt;0"))</f>
        <v/>
      </c>
      <c r="F132" s="10" t="str">
        <f aca="false">IF(OR(A132="",N(D132)=0),"",E132/D132)</f>
        <v/>
      </c>
      <c r="G132" s="11" t="str">
        <f aca="false">IF(OR(A132="",N(D132)=0),"",_xlfn.MINIFS(Orders!$I$2:$I$5001,Orders!$C$2:$C$5001,A132,Orders!$I$2:$I$5001,"&gt;0"))</f>
        <v/>
      </c>
      <c r="H132" s="11" t="str">
        <f aca="false">IF(OR(A132="",N(D132)=0),"",_xlfn.MAXIFS(Orders!$I$2:$I$5001,Orders!$C$2:$C$5001,A132,Orders!$I$2:$I$5001,"&gt;0"))</f>
        <v/>
      </c>
      <c r="I132" s="9" t="str">
        <f aca="true">IF(H132="","",TODAY()-H132)</f>
        <v/>
      </c>
      <c r="J132" s="9" t="str">
        <f aca="false">IF(OR(H132="",N(D132)&lt;2),"",(H132-G132)/(D132-1))</f>
        <v/>
      </c>
      <c r="K132" s="12" t="str">
        <f aca="false">IF(A132="","",IF(N(D132)=0,"No orders yet",IF(I132&gt;=Settings!$B$4,IF(OR(N(E132)&gt;=Settings!$B$5,N(D132)&gt;=Settings!$B$6),"Lapsed VIP","Lapsed"),IF(I132&gt;=Settings!$B$3,IF(OR(N(E132)&gt;=Settings!$B$5,N(D132)&gt;=Settings!$B$6),"At-risk VIP",IF(D132=1,"One-time buyer","At risk")),IF(OR(N(E132)&gt;=Settings!$B$5,N(D132)&gt;=Settings!$B$6),"VIP",IF(D132=1,"New","Active"))))))</f>
        <v/>
      </c>
      <c r="L132" s="12" t="str">
        <f aca="false">IF(OR(J132="",J132=0),"",IF(I132&gt;=J132*Settings!$B$7,"Yes",""))</f>
        <v/>
      </c>
      <c r="M132" s="13"/>
      <c r="N132" s="12" t="str">
        <f aca="true">IF(M132="","",IF(AND(H132&lt;&gt;"",H132&gt;=M132),"Yes - "&amp;TEXT(H132,"d mmm yyyy"),IF(TODAY()-M132&lt;30,"Not yet","No")))</f>
        <v/>
      </c>
      <c r="O132" s="8"/>
      <c r="P132" s="12" t="str">
        <f aca="false">IF(A132="","",IF(COUNTIF($A$2:$A$2001,A132)&gt;1,"Same email twice - keep one",""))</f>
        <v/>
      </c>
    </row>
    <row r="133" customFormat="false" ht="15" hidden="false" customHeight="false" outlineLevel="0" collapsed="false">
      <c r="A133" s="8"/>
      <c r="B133" s="8"/>
      <c r="C133" s="8"/>
      <c r="D133" s="9" t="str">
        <f aca="false">IF(A133="","",COUNTIFS(Orders!$C$2:$C$5001,A133,Orders!$I$2:$I$5001,"&gt;0"))</f>
        <v/>
      </c>
      <c r="E133" s="10" t="str">
        <f aca="false">IF(A133="","",SUMIFS(Orders!$F$2:$F$5001,Orders!$C$2:$C$5001,A133,Orders!$I$2:$I$5001,"&gt;0"))</f>
        <v/>
      </c>
      <c r="F133" s="10" t="str">
        <f aca="false">IF(OR(A133="",N(D133)=0),"",E133/D133)</f>
        <v/>
      </c>
      <c r="G133" s="11" t="str">
        <f aca="false">IF(OR(A133="",N(D133)=0),"",_xlfn.MINIFS(Orders!$I$2:$I$5001,Orders!$C$2:$C$5001,A133,Orders!$I$2:$I$5001,"&gt;0"))</f>
        <v/>
      </c>
      <c r="H133" s="11" t="str">
        <f aca="false">IF(OR(A133="",N(D133)=0),"",_xlfn.MAXIFS(Orders!$I$2:$I$5001,Orders!$C$2:$C$5001,A133,Orders!$I$2:$I$5001,"&gt;0"))</f>
        <v/>
      </c>
      <c r="I133" s="9" t="str">
        <f aca="true">IF(H133="","",TODAY()-H133)</f>
        <v/>
      </c>
      <c r="J133" s="9" t="str">
        <f aca="false">IF(OR(H133="",N(D133)&lt;2),"",(H133-G133)/(D133-1))</f>
        <v/>
      </c>
      <c r="K133" s="12" t="str">
        <f aca="false">IF(A133="","",IF(N(D133)=0,"No orders yet",IF(I133&gt;=Settings!$B$4,IF(OR(N(E133)&gt;=Settings!$B$5,N(D133)&gt;=Settings!$B$6),"Lapsed VIP","Lapsed"),IF(I133&gt;=Settings!$B$3,IF(OR(N(E133)&gt;=Settings!$B$5,N(D133)&gt;=Settings!$B$6),"At-risk VIP",IF(D133=1,"One-time buyer","At risk")),IF(OR(N(E133)&gt;=Settings!$B$5,N(D133)&gt;=Settings!$B$6),"VIP",IF(D133=1,"New","Active"))))))</f>
        <v/>
      </c>
      <c r="L133" s="12" t="str">
        <f aca="false">IF(OR(J133="",J133=0),"",IF(I133&gt;=J133*Settings!$B$7,"Yes",""))</f>
        <v/>
      </c>
      <c r="M133" s="13"/>
      <c r="N133" s="12" t="str">
        <f aca="true">IF(M133="","",IF(AND(H133&lt;&gt;"",H133&gt;=M133),"Yes - "&amp;TEXT(H133,"d mmm yyyy"),IF(TODAY()-M133&lt;30,"Not yet","No")))</f>
        <v/>
      </c>
      <c r="O133" s="8"/>
      <c r="P133" s="12" t="str">
        <f aca="false">IF(A133="","",IF(COUNTIF($A$2:$A$2001,A133)&gt;1,"Same email twice - keep one",""))</f>
        <v/>
      </c>
    </row>
    <row r="134" customFormat="false" ht="15" hidden="false" customHeight="false" outlineLevel="0" collapsed="false">
      <c r="A134" s="8"/>
      <c r="B134" s="8"/>
      <c r="C134" s="8"/>
      <c r="D134" s="9" t="str">
        <f aca="false">IF(A134="","",COUNTIFS(Orders!$C$2:$C$5001,A134,Orders!$I$2:$I$5001,"&gt;0"))</f>
        <v/>
      </c>
      <c r="E134" s="10" t="str">
        <f aca="false">IF(A134="","",SUMIFS(Orders!$F$2:$F$5001,Orders!$C$2:$C$5001,A134,Orders!$I$2:$I$5001,"&gt;0"))</f>
        <v/>
      </c>
      <c r="F134" s="10" t="str">
        <f aca="false">IF(OR(A134="",N(D134)=0),"",E134/D134)</f>
        <v/>
      </c>
      <c r="G134" s="11" t="str">
        <f aca="false">IF(OR(A134="",N(D134)=0),"",_xlfn.MINIFS(Orders!$I$2:$I$5001,Orders!$C$2:$C$5001,A134,Orders!$I$2:$I$5001,"&gt;0"))</f>
        <v/>
      </c>
      <c r="H134" s="11" t="str">
        <f aca="false">IF(OR(A134="",N(D134)=0),"",_xlfn.MAXIFS(Orders!$I$2:$I$5001,Orders!$C$2:$C$5001,A134,Orders!$I$2:$I$5001,"&gt;0"))</f>
        <v/>
      </c>
      <c r="I134" s="9" t="str">
        <f aca="true">IF(H134="","",TODAY()-H134)</f>
        <v/>
      </c>
      <c r="J134" s="9" t="str">
        <f aca="false">IF(OR(H134="",N(D134)&lt;2),"",(H134-G134)/(D134-1))</f>
        <v/>
      </c>
      <c r="K134" s="12" t="str">
        <f aca="false">IF(A134="","",IF(N(D134)=0,"No orders yet",IF(I134&gt;=Settings!$B$4,IF(OR(N(E134)&gt;=Settings!$B$5,N(D134)&gt;=Settings!$B$6),"Lapsed VIP","Lapsed"),IF(I134&gt;=Settings!$B$3,IF(OR(N(E134)&gt;=Settings!$B$5,N(D134)&gt;=Settings!$B$6),"At-risk VIP",IF(D134=1,"One-time buyer","At risk")),IF(OR(N(E134)&gt;=Settings!$B$5,N(D134)&gt;=Settings!$B$6),"VIP",IF(D134=1,"New","Active"))))))</f>
        <v/>
      </c>
      <c r="L134" s="12" t="str">
        <f aca="false">IF(OR(J134="",J134=0),"",IF(I134&gt;=J134*Settings!$B$7,"Yes",""))</f>
        <v/>
      </c>
      <c r="M134" s="13"/>
      <c r="N134" s="12" t="str">
        <f aca="true">IF(M134="","",IF(AND(H134&lt;&gt;"",H134&gt;=M134),"Yes - "&amp;TEXT(H134,"d mmm yyyy"),IF(TODAY()-M134&lt;30,"Not yet","No")))</f>
        <v/>
      </c>
      <c r="O134" s="8"/>
      <c r="P134" s="12" t="str">
        <f aca="false">IF(A134="","",IF(COUNTIF($A$2:$A$2001,A134)&gt;1,"Same email twice - keep one",""))</f>
        <v/>
      </c>
    </row>
    <row r="135" customFormat="false" ht="15" hidden="false" customHeight="false" outlineLevel="0" collapsed="false">
      <c r="A135" s="8"/>
      <c r="B135" s="8"/>
      <c r="C135" s="8"/>
      <c r="D135" s="9" t="str">
        <f aca="false">IF(A135="","",COUNTIFS(Orders!$C$2:$C$5001,A135,Orders!$I$2:$I$5001,"&gt;0"))</f>
        <v/>
      </c>
      <c r="E135" s="10" t="str">
        <f aca="false">IF(A135="","",SUMIFS(Orders!$F$2:$F$5001,Orders!$C$2:$C$5001,A135,Orders!$I$2:$I$5001,"&gt;0"))</f>
        <v/>
      </c>
      <c r="F135" s="10" t="str">
        <f aca="false">IF(OR(A135="",N(D135)=0),"",E135/D135)</f>
        <v/>
      </c>
      <c r="G135" s="11" t="str">
        <f aca="false">IF(OR(A135="",N(D135)=0),"",_xlfn.MINIFS(Orders!$I$2:$I$5001,Orders!$C$2:$C$5001,A135,Orders!$I$2:$I$5001,"&gt;0"))</f>
        <v/>
      </c>
      <c r="H135" s="11" t="str">
        <f aca="false">IF(OR(A135="",N(D135)=0),"",_xlfn.MAXIFS(Orders!$I$2:$I$5001,Orders!$C$2:$C$5001,A135,Orders!$I$2:$I$5001,"&gt;0"))</f>
        <v/>
      </c>
      <c r="I135" s="9" t="str">
        <f aca="true">IF(H135="","",TODAY()-H135)</f>
        <v/>
      </c>
      <c r="J135" s="9" t="str">
        <f aca="false">IF(OR(H135="",N(D135)&lt;2),"",(H135-G135)/(D135-1))</f>
        <v/>
      </c>
      <c r="K135" s="12" t="str">
        <f aca="false">IF(A135="","",IF(N(D135)=0,"No orders yet",IF(I135&gt;=Settings!$B$4,IF(OR(N(E135)&gt;=Settings!$B$5,N(D135)&gt;=Settings!$B$6),"Lapsed VIP","Lapsed"),IF(I135&gt;=Settings!$B$3,IF(OR(N(E135)&gt;=Settings!$B$5,N(D135)&gt;=Settings!$B$6),"At-risk VIP",IF(D135=1,"One-time buyer","At risk")),IF(OR(N(E135)&gt;=Settings!$B$5,N(D135)&gt;=Settings!$B$6),"VIP",IF(D135=1,"New","Active"))))))</f>
        <v/>
      </c>
      <c r="L135" s="12" t="str">
        <f aca="false">IF(OR(J135="",J135=0),"",IF(I135&gt;=J135*Settings!$B$7,"Yes",""))</f>
        <v/>
      </c>
      <c r="M135" s="13"/>
      <c r="N135" s="12" t="str">
        <f aca="true">IF(M135="","",IF(AND(H135&lt;&gt;"",H135&gt;=M135),"Yes - "&amp;TEXT(H135,"d mmm yyyy"),IF(TODAY()-M135&lt;30,"Not yet","No")))</f>
        <v/>
      </c>
      <c r="O135" s="8"/>
      <c r="P135" s="12" t="str">
        <f aca="false">IF(A135="","",IF(COUNTIF($A$2:$A$2001,A135)&gt;1,"Same email twice - keep one",""))</f>
        <v/>
      </c>
    </row>
    <row r="136" customFormat="false" ht="15" hidden="false" customHeight="false" outlineLevel="0" collapsed="false">
      <c r="A136" s="8"/>
      <c r="B136" s="8"/>
      <c r="C136" s="8"/>
      <c r="D136" s="9" t="str">
        <f aca="false">IF(A136="","",COUNTIFS(Orders!$C$2:$C$5001,A136,Orders!$I$2:$I$5001,"&gt;0"))</f>
        <v/>
      </c>
      <c r="E136" s="10" t="str">
        <f aca="false">IF(A136="","",SUMIFS(Orders!$F$2:$F$5001,Orders!$C$2:$C$5001,A136,Orders!$I$2:$I$5001,"&gt;0"))</f>
        <v/>
      </c>
      <c r="F136" s="10" t="str">
        <f aca="false">IF(OR(A136="",N(D136)=0),"",E136/D136)</f>
        <v/>
      </c>
      <c r="G136" s="11" t="str">
        <f aca="false">IF(OR(A136="",N(D136)=0),"",_xlfn.MINIFS(Orders!$I$2:$I$5001,Orders!$C$2:$C$5001,A136,Orders!$I$2:$I$5001,"&gt;0"))</f>
        <v/>
      </c>
      <c r="H136" s="11" t="str">
        <f aca="false">IF(OR(A136="",N(D136)=0),"",_xlfn.MAXIFS(Orders!$I$2:$I$5001,Orders!$C$2:$C$5001,A136,Orders!$I$2:$I$5001,"&gt;0"))</f>
        <v/>
      </c>
      <c r="I136" s="9" t="str">
        <f aca="true">IF(H136="","",TODAY()-H136)</f>
        <v/>
      </c>
      <c r="J136" s="9" t="str">
        <f aca="false">IF(OR(H136="",N(D136)&lt;2),"",(H136-G136)/(D136-1))</f>
        <v/>
      </c>
      <c r="K136" s="12" t="str">
        <f aca="false">IF(A136="","",IF(N(D136)=0,"No orders yet",IF(I136&gt;=Settings!$B$4,IF(OR(N(E136)&gt;=Settings!$B$5,N(D136)&gt;=Settings!$B$6),"Lapsed VIP","Lapsed"),IF(I136&gt;=Settings!$B$3,IF(OR(N(E136)&gt;=Settings!$B$5,N(D136)&gt;=Settings!$B$6),"At-risk VIP",IF(D136=1,"One-time buyer","At risk")),IF(OR(N(E136)&gt;=Settings!$B$5,N(D136)&gt;=Settings!$B$6),"VIP",IF(D136=1,"New","Active"))))))</f>
        <v/>
      </c>
      <c r="L136" s="12" t="str">
        <f aca="false">IF(OR(J136="",J136=0),"",IF(I136&gt;=J136*Settings!$B$7,"Yes",""))</f>
        <v/>
      </c>
      <c r="M136" s="13"/>
      <c r="N136" s="12" t="str">
        <f aca="true">IF(M136="","",IF(AND(H136&lt;&gt;"",H136&gt;=M136),"Yes - "&amp;TEXT(H136,"d mmm yyyy"),IF(TODAY()-M136&lt;30,"Not yet","No")))</f>
        <v/>
      </c>
      <c r="O136" s="8"/>
      <c r="P136" s="12" t="str">
        <f aca="false">IF(A136="","",IF(COUNTIF($A$2:$A$2001,A136)&gt;1,"Same email twice - keep one",""))</f>
        <v/>
      </c>
    </row>
    <row r="137" customFormat="false" ht="15" hidden="false" customHeight="false" outlineLevel="0" collapsed="false">
      <c r="A137" s="8"/>
      <c r="B137" s="8"/>
      <c r="C137" s="8"/>
      <c r="D137" s="9" t="str">
        <f aca="false">IF(A137="","",COUNTIFS(Orders!$C$2:$C$5001,A137,Orders!$I$2:$I$5001,"&gt;0"))</f>
        <v/>
      </c>
      <c r="E137" s="10" t="str">
        <f aca="false">IF(A137="","",SUMIFS(Orders!$F$2:$F$5001,Orders!$C$2:$C$5001,A137,Orders!$I$2:$I$5001,"&gt;0"))</f>
        <v/>
      </c>
      <c r="F137" s="10" t="str">
        <f aca="false">IF(OR(A137="",N(D137)=0),"",E137/D137)</f>
        <v/>
      </c>
      <c r="G137" s="11" t="str">
        <f aca="false">IF(OR(A137="",N(D137)=0),"",_xlfn.MINIFS(Orders!$I$2:$I$5001,Orders!$C$2:$C$5001,A137,Orders!$I$2:$I$5001,"&gt;0"))</f>
        <v/>
      </c>
      <c r="H137" s="11" t="str">
        <f aca="false">IF(OR(A137="",N(D137)=0),"",_xlfn.MAXIFS(Orders!$I$2:$I$5001,Orders!$C$2:$C$5001,A137,Orders!$I$2:$I$5001,"&gt;0"))</f>
        <v/>
      </c>
      <c r="I137" s="9" t="str">
        <f aca="true">IF(H137="","",TODAY()-H137)</f>
        <v/>
      </c>
      <c r="J137" s="9" t="str">
        <f aca="false">IF(OR(H137="",N(D137)&lt;2),"",(H137-G137)/(D137-1))</f>
        <v/>
      </c>
      <c r="K137" s="12" t="str">
        <f aca="false">IF(A137="","",IF(N(D137)=0,"No orders yet",IF(I137&gt;=Settings!$B$4,IF(OR(N(E137)&gt;=Settings!$B$5,N(D137)&gt;=Settings!$B$6),"Lapsed VIP","Lapsed"),IF(I137&gt;=Settings!$B$3,IF(OR(N(E137)&gt;=Settings!$B$5,N(D137)&gt;=Settings!$B$6),"At-risk VIP",IF(D137=1,"One-time buyer","At risk")),IF(OR(N(E137)&gt;=Settings!$B$5,N(D137)&gt;=Settings!$B$6),"VIP",IF(D137=1,"New","Active"))))))</f>
        <v/>
      </c>
      <c r="L137" s="12" t="str">
        <f aca="false">IF(OR(J137="",J137=0),"",IF(I137&gt;=J137*Settings!$B$7,"Yes",""))</f>
        <v/>
      </c>
      <c r="M137" s="13"/>
      <c r="N137" s="12" t="str">
        <f aca="true">IF(M137="","",IF(AND(H137&lt;&gt;"",H137&gt;=M137),"Yes - "&amp;TEXT(H137,"d mmm yyyy"),IF(TODAY()-M137&lt;30,"Not yet","No")))</f>
        <v/>
      </c>
      <c r="O137" s="8"/>
      <c r="P137" s="12" t="str">
        <f aca="false">IF(A137="","",IF(COUNTIF($A$2:$A$2001,A137)&gt;1,"Same email twice - keep one",""))</f>
        <v/>
      </c>
    </row>
    <row r="138" customFormat="false" ht="15" hidden="false" customHeight="false" outlineLevel="0" collapsed="false">
      <c r="A138" s="8"/>
      <c r="B138" s="8"/>
      <c r="C138" s="8"/>
      <c r="D138" s="9" t="str">
        <f aca="false">IF(A138="","",COUNTIFS(Orders!$C$2:$C$5001,A138,Orders!$I$2:$I$5001,"&gt;0"))</f>
        <v/>
      </c>
      <c r="E138" s="10" t="str">
        <f aca="false">IF(A138="","",SUMIFS(Orders!$F$2:$F$5001,Orders!$C$2:$C$5001,A138,Orders!$I$2:$I$5001,"&gt;0"))</f>
        <v/>
      </c>
      <c r="F138" s="10" t="str">
        <f aca="false">IF(OR(A138="",N(D138)=0),"",E138/D138)</f>
        <v/>
      </c>
      <c r="G138" s="11" t="str">
        <f aca="false">IF(OR(A138="",N(D138)=0),"",_xlfn.MINIFS(Orders!$I$2:$I$5001,Orders!$C$2:$C$5001,A138,Orders!$I$2:$I$5001,"&gt;0"))</f>
        <v/>
      </c>
      <c r="H138" s="11" t="str">
        <f aca="false">IF(OR(A138="",N(D138)=0),"",_xlfn.MAXIFS(Orders!$I$2:$I$5001,Orders!$C$2:$C$5001,A138,Orders!$I$2:$I$5001,"&gt;0"))</f>
        <v/>
      </c>
      <c r="I138" s="9" t="str">
        <f aca="true">IF(H138="","",TODAY()-H138)</f>
        <v/>
      </c>
      <c r="J138" s="9" t="str">
        <f aca="false">IF(OR(H138="",N(D138)&lt;2),"",(H138-G138)/(D138-1))</f>
        <v/>
      </c>
      <c r="K138" s="12" t="str">
        <f aca="false">IF(A138="","",IF(N(D138)=0,"No orders yet",IF(I138&gt;=Settings!$B$4,IF(OR(N(E138)&gt;=Settings!$B$5,N(D138)&gt;=Settings!$B$6),"Lapsed VIP","Lapsed"),IF(I138&gt;=Settings!$B$3,IF(OR(N(E138)&gt;=Settings!$B$5,N(D138)&gt;=Settings!$B$6),"At-risk VIP",IF(D138=1,"One-time buyer","At risk")),IF(OR(N(E138)&gt;=Settings!$B$5,N(D138)&gt;=Settings!$B$6),"VIP",IF(D138=1,"New","Active"))))))</f>
        <v/>
      </c>
      <c r="L138" s="12" t="str">
        <f aca="false">IF(OR(J138="",J138=0),"",IF(I138&gt;=J138*Settings!$B$7,"Yes",""))</f>
        <v/>
      </c>
      <c r="M138" s="13"/>
      <c r="N138" s="12" t="str">
        <f aca="true">IF(M138="","",IF(AND(H138&lt;&gt;"",H138&gt;=M138),"Yes - "&amp;TEXT(H138,"d mmm yyyy"),IF(TODAY()-M138&lt;30,"Not yet","No")))</f>
        <v/>
      </c>
      <c r="O138" s="8"/>
      <c r="P138" s="12" t="str">
        <f aca="false">IF(A138="","",IF(COUNTIF($A$2:$A$2001,A138)&gt;1,"Same email twice - keep one",""))</f>
        <v/>
      </c>
    </row>
    <row r="139" customFormat="false" ht="15" hidden="false" customHeight="false" outlineLevel="0" collapsed="false">
      <c r="A139" s="8"/>
      <c r="B139" s="8"/>
      <c r="C139" s="8"/>
      <c r="D139" s="9" t="str">
        <f aca="false">IF(A139="","",COUNTIFS(Orders!$C$2:$C$5001,A139,Orders!$I$2:$I$5001,"&gt;0"))</f>
        <v/>
      </c>
      <c r="E139" s="10" t="str">
        <f aca="false">IF(A139="","",SUMIFS(Orders!$F$2:$F$5001,Orders!$C$2:$C$5001,A139,Orders!$I$2:$I$5001,"&gt;0"))</f>
        <v/>
      </c>
      <c r="F139" s="10" t="str">
        <f aca="false">IF(OR(A139="",N(D139)=0),"",E139/D139)</f>
        <v/>
      </c>
      <c r="G139" s="11" t="str">
        <f aca="false">IF(OR(A139="",N(D139)=0),"",_xlfn.MINIFS(Orders!$I$2:$I$5001,Orders!$C$2:$C$5001,A139,Orders!$I$2:$I$5001,"&gt;0"))</f>
        <v/>
      </c>
      <c r="H139" s="11" t="str">
        <f aca="false">IF(OR(A139="",N(D139)=0),"",_xlfn.MAXIFS(Orders!$I$2:$I$5001,Orders!$C$2:$C$5001,A139,Orders!$I$2:$I$5001,"&gt;0"))</f>
        <v/>
      </c>
      <c r="I139" s="9" t="str">
        <f aca="true">IF(H139="","",TODAY()-H139)</f>
        <v/>
      </c>
      <c r="J139" s="9" t="str">
        <f aca="false">IF(OR(H139="",N(D139)&lt;2),"",(H139-G139)/(D139-1))</f>
        <v/>
      </c>
      <c r="K139" s="12" t="str">
        <f aca="false">IF(A139="","",IF(N(D139)=0,"No orders yet",IF(I139&gt;=Settings!$B$4,IF(OR(N(E139)&gt;=Settings!$B$5,N(D139)&gt;=Settings!$B$6),"Lapsed VIP","Lapsed"),IF(I139&gt;=Settings!$B$3,IF(OR(N(E139)&gt;=Settings!$B$5,N(D139)&gt;=Settings!$B$6),"At-risk VIP",IF(D139=1,"One-time buyer","At risk")),IF(OR(N(E139)&gt;=Settings!$B$5,N(D139)&gt;=Settings!$B$6),"VIP",IF(D139=1,"New","Active"))))))</f>
        <v/>
      </c>
      <c r="L139" s="12" t="str">
        <f aca="false">IF(OR(J139="",J139=0),"",IF(I139&gt;=J139*Settings!$B$7,"Yes",""))</f>
        <v/>
      </c>
      <c r="M139" s="13"/>
      <c r="N139" s="12" t="str">
        <f aca="true">IF(M139="","",IF(AND(H139&lt;&gt;"",H139&gt;=M139),"Yes - "&amp;TEXT(H139,"d mmm yyyy"),IF(TODAY()-M139&lt;30,"Not yet","No")))</f>
        <v/>
      </c>
      <c r="O139" s="8"/>
      <c r="P139" s="12" t="str">
        <f aca="false">IF(A139="","",IF(COUNTIF($A$2:$A$2001,A139)&gt;1,"Same email twice - keep one",""))</f>
        <v/>
      </c>
    </row>
    <row r="140" customFormat="false" ht="15" hidden="false" customHeight="false" outlineLevel="0" collapsed="false">
      <c r="A140" s="8"/>
      <c r="B140" s="8"/>
      <c r="C140" s="8"/>
      <c r="D140" s="9" t="str">
        <f aca="false">IF(A140="","",COUNTIFS(Orders!$C$2:$C$5001,A140,Orders!$I$2:$I$5001,"&gt;0"))</f>
        <v/>
      </c>
      <c r="E140" s="10" t="str">
        <f aca="false">IF(A140="","",SUMIFS(Orders!$F$2:$F$5001,Orders!$C$2:$C$5001,A140,Orders!$I$2:$I$5001,"&gt;0"))</f>
        <v/>
      </c>
      <c r="F140" s="10" t="str">
        <f aca="false">IF(OR(A140="",N(D140)=0),"",E140/D140)</f>
        <v/>
      </c>
      <c r="G140" s="11" t="str">
        <f aca="false">IF(OR(A140="",N(D140)=0),"",_xlfn.MINIFS(Orders!$I$2:$I$5001,Orders!$C$2:$C$5001,A140,Orders!$I$2:$I$5001,"&gt;0"))</f>
        <v/>
      </c>
      <c r="H140" s="11" t="str">
        <f aca="false">IF(OR(A140="",N(D140)=0),"",_xlfn.MAXIFS(Orders!$I$2:$I$5001,Orders!$C$2:$C$5001,A140,Orders!$I$2:$I$5001,"&gt;0"))</f>
        <v/>
      </c>
      <c r="I140" s="9" t="str">
        <f aca="true">IF(H140="","",TODAY()-H140)</f>
        <v/>
      </c>
      <c r="J140" s="9" t="str">
        <f aca="false">IF(OR(H140="",N(D140)&lt;2),"",(H140-G140)/(D140-1))</f>
        <v/>
      </c>
      <c r="K140" s="12" t="str">
        <f aca="false">IF(A140="","",IF(N(D140)=0,"No orders yet",IF(I140&gt;=Settings!$B$4,IF(OR(N(E140)&gt;=Settings!$B$5,N(D140)&gt;=Settings!$B$6),"Lapsed VIP","Lapsed"),IF(I140&gt;=Settings!$B$3,IF(OR(N(E140)&gt;=Settings!$B$5,N(D140)&gt;=Settings!$B$6),"At-risk VIP",IF(D140=1,"One-time buyer","At risk")),IF(OR(N(E140)&gt;=Settings!$B$5,N(D140)&gt;=Settings!$B$6),"VIP",IF(D140=1,"New","Active"))))))</f>
        <v/>
      </c>
      <c r="L140" s="12" t="str">
        <f aca="false">IF(OR(J140="",J140=0),"",IF(I140&gt;=J140*Settings!$B$7,"Yes",""))</f>
        <v/>
      </c>
      <c r="M140" s="13"/>
      <c r="N140" s="12" t="str">
        <f aca="true">IF(M140="","",IF(AND(H140&lt;&gt;"",H140&gt;=M140),"Yes - "&amp;TEXT(H140,"d mmm yyyy"),IF(TODAY()-M140&lt;30,"Not yet","No")))</f>
        <v/>
      </c>
      <c r="O140" s="8"/>
      <c r="P140" s="12" t="str">
        <f aca="false">IF(A140="","",IF(COUNTIF($A$2:$A$2001,A140)&gt;1,"Same email twice - keep one",""))</f>
        <v/>
      </c>
    </row>
    <row r="141" customFormat="false" ht="15" hidden="false" customHeight="false" outlineLevel="0" collapsed="false">
      <c r="A141" s="8"/>
      <c r="B141" s="8"/>
      <c r="C141" s="8"/>
      <c r="D141" s="9" t="str">
        <f aca="false">IF(A141="","",COUNTIFS(Orders!$C$2:$C$5001,A141,Orders!$I$2:$I$5001,"&gt;0"))</f>
        <v/>
      </c>
      <c r="E141" s="10" t="str">
        <f aca="false">IF(A141="","",SUMIFS(Orders!$F$2:$F$5001,Orders!$C$2:$C$5001,A141,Orders!$I$2:$I$5001,"&gt;0"))</f>
        <v/>
      </c>
      <c r="F141" s="10" t="str">
        <f aca="false">IF(OR(A141="",N(D141)=0),"",E141/D141)</f>
        <v/>
      </c>
      <c r="G141" s="11" t="str">
        <f aca="false">IF(OR(A141="",N(D141)=0),"",_xlfn.MINIFS(Orders!$I$2:$I$5001,Orders!$C$2:$C$5001,A141,Orders!$I$2:$I$5001,"&gt;0"))</f>
        <v/>
      </c>
      <c r="H141" s="11" t="str">
        <f aca="false">IF(OR(A141="",N(D141)=0),"",_xlfn.MAXIFS(Orders!$I$2:$I$5001,Orders!$C$2:$C$5001,A141,Orders!$I$2:$I$5001,"&gt;0"))</f>
        <v/>
      </c>
      <c r="I141" s="9" t="str">
        <f aca="true">IF(H141="","",TODAY()-H141)</f>
        <v/>
      </c>
      <c r="J141" s="9" t="str">
        <f aca="false">IF(OR(H141="",N(D141)&lt;2),"",(H141-G141)/(D141-1))</f>
        <v/>
      </c>
      <c r="K141" s="12" t="str">
        <f aca="false">IF(A141="","",IF(N(D141)=0,"No orders yet",IF(I141&gt;=Settings!$B$4,IF(OR(N(E141)&gt;=Settings!$B$5,N(D141)&gt;=Settings!$B$6),"Lapsed VIP","Lapsed"),IF(I141&gt;=Settings!$B$3,IF(OR(N(E141)&gt;=Settings!$B$5,N(D141)&gt;=Settings!$B$6),"At-risk VIP",IF(D141=1,"One-time buyer","At risk")),IF(OR(N(E141)&gt;=Settings!$B$5,N(D141)&gt;=Settings!$B$6),"VIP",IF(D141=1,"New","Active"))))))</f>
        <v/>
      </c>
      <c r="L141" s="12" t="str">
        <f aca="false">IF(OR(J141="",J141=0),"",IF(I141&gt;=J141*Settings!$B$7,"Yes",""))</f>
        <v/>
      </c>
      <c r="M141" s="13"/>
      <c r="N141" s="12" t="str">
        <f aca="true">IF(M141="","",IF(AND(H141&lt;&gt;"",H141&gt;=M141),"Yes - "&amp;TEXT(H141,"d mmm yyyy"),IF(TODAY()-M141&lt;30,"Not yet","No")))</f>
        <v/>
      </c>
      <c r="O141" s="8"/>
      <c r="P141" s="12" t="str">
        <f aca="false">IF(A141="","",IF(COUNTIF($A$2:$A$2001,A141)&gt;1,"Same email twice - keep one",""))</f>
        <v/>
      </c>
    </row>
    <row r="142" customFormat="false" ht="15" hidden="false" customHeight="false" outlineLevel="0" collapsed="false">
      <c r="A142" s="8"/>
      <c r="B142" s="8"/>
      <c r="C142" s="8"/>
      <c r="D142" s="9" t="str">
        <f aca="false">IF(A142="","",COUNTIFS(Orders!$C$2:$C$5001,A142,Orders!$I$2:$I$5001,"&gt;0"))</f>
        <v/>
      </c>
      <c r="E142" s="10" t="str">
        <f aca="false">IF(A142="","",SUMIFS(Orders!$F$2:$F$5001,Orders!$C$2:$C$5001,A142,Orders!$I$2:$I$5001,"&gt;0"))</f>
        <v/>
      </c>
      <c r="F142" s="10" t="str">
        <f aca="false">IF(OR(A142="",N(D142)=0),"",E142/D142)</f>
        <v/>
      </c>
      <c r="G142" s="11" t="str">
        <f aca="false">IF(OR(A142="",N(D142)=0),"",_xlfn.MINIFS(Orders!$I$2:$I$5001,Orders!$C$2:$C$5001,A142,Orders!$I$2:$I$5001,"&gt;0"))</f>
        <v/>
      </c>
      <c r="H142" s="11" t="str">
        <f aca="false">IF(OR(A142="",N(D142)=0),"",_xlfn.MAXIFS(Orders!$I$2:$I$5001,Orders!$C$2:$C$5001,A142,Orders!$I$2:$I$5001,"&gt;0"))</f>
        <v/>
      </c>
      <c r="I142" s="9" t="str">
        <f aca="true">IF(H142="","",TODAY()-H142)</f>
        <v/>
      </c>
      <c r="J142" s="9" t="str">
        <f aca="false">IF(OR(H142="",N(D142)&lt;2),"",(H142-G142)/(D142-1))</f>
        <v/>
      </c>
      <c r="K142" s="12" t="str">
        <f aca="false">IF(A142="","",IF(N(D142)=0,"No orders yet",IF(I142&gt;=Settings!$B$4,IF(OR(N(E142)&gt;=Settings!$B$5,N(D142)&gt;=Settings!$B$6),"Lapsed VIP","Lapsed"),IF(I142&gt;=Settings!$B$3,IF(OR(N(E142)&gt;=Settings!$B$5,N(D142)&gt;=Settings!$B$6),"At-risk VIP",IF(D142=1,"One-time buyer","At risk")),IF(OR(N(E142)&gt;=Settings!$B$5,N(D142)&gt;=Settings!$B$6),"VIP",IF(D142=1,"New","Active"))))))</f>
        <v/>
      </c>
      <c r="L142" s="12" t="str">
        <f aca="false">IF(OR(J142="",J142=0),"",IF(I142&gt;=J142*Settings!$B$7,"Yes",""))</f>
        <v/>
      </c>
      <c r="M142" s="13"/>
      <c r="N142" s="12" t="str">
        <f aca="true">IF(M142="","",IF(AND(H142&lt;&gt;"",H142&gt;=M142),"Yes - "&amp;TEXT(H142,"d mmm yyyy"),IF(TODAY()-M142&lt;30,"Not yet","No")))</f>
        <v/>
      </c>
      <c r="O142" s="8"/>
      <c r="P142" s="12" t="str">
        <f aca="false">IF(A142="","",IF(COUNTIF($A$2:$A$2001,A142)&gt;1,"Same email twice - keep one",""))</f>
        <v/>
      </c>
    </row>
    <row r="143" customFormat="false" ht="15" hidden="false" customHeight="false" outlineLevel="0" collapsed="false">
      <c r="A143" s="8"/>
      <c r="B143" s="8"/>
      <c r="C143" s="8"/>
      <c r="D143" s="9" t="str">
        <f aca="false">IF(A143="","",COUNTIFS(Orders!$C$2:$C$5001,A143,Orders!$I$2:$I$5001,"&gt;0"))</f>
        <v/>
      </c>
      <c r="E143" s="10" t="str">
        <f aca="false">IF(A143="","",SUMIFS(Orders!$F$2:$F$5001,Orders!$C$2:$C$5001,A143,Orders!$I$2:$I$5001,"&gt;0"))</f>
        <v/>
      </c>
      <c r="F143" s="10" t="str">
        <f aca="false">IF(OR(A143="",N(D143)=0),"",E143/D143)</f>
        <v/>
      </c>
      <c r="G143" s="11" t="str">
        <f aca="false">IF(OR(A143="",N(D143)=0),"",_xlfn.MINIFS(Orders!$I$2:$I$5001,Orders!$C$2:$C$5001,A143,Orders!$I$2:$I$5001,"&gt;0"))</f>
        <v/>
      </c>
      <c r="H143" s="11" t="str">
        <f aca="false">IF(OR(A143="",N(D143)=0),"",_xlfn.MAXIFS(Orders!$I$2:$I$5001,Orders!$C$2:$C$5001,A143,Orders!$I$2:$I$5001,"&gt;0"))</f>
        <v/>
      </c>
      <c r="I143" s="9" t="str">
        <f aca="true">IF(H143="","",TODAY()-H143)</f>
        <v/>
      </c>
      <c r="J143" s="9" t="str">
        <f aca="false">IF(OR(H143="",N(D143)&lt;2),"",(H143-G143)/(D143-1))</f>
        <v/>
      </c>
      <c r="K143" s="12" t="str">
        <f aca="false">IF(A143="","",IF(N(D143)=0,"No orders yet",IF(I143&gt;=Settings!$B$4,IF(OR(N(E143)&gt;=Settings!$B$5,N(D143)&gt;=Settings!$B$6),"Lapsed VIP","Lapsed"),IF(I143&gt;=Settings!$B$3,IF(OR(N(E143)&gt;=Settings!$B$5,N(D143)&gt;=Settings!$B$6),"At-risk VIP",IF(D143=1,"One-time buyer","At risk")),IF(OR(N(E143)&gt;=Settings!$B$5,N(D143)&gt;=Settings!$B$6),"VIP",IF(D143=1,"New","Active"))))))</f>
        <v/>
      </c>
      <c r="L143" s="12" t="str">
        <f aca="false">IF(OR(J143="",J143=0),"",IF(I143&gt;=J143*Settings!$B$7,"Yes",""))</f>
        <v/>
      </c>
      <c r="M143" s="13"/>
      <c r="N143" s="12" t="str">
        <f aca="true">IF(M143="","",IF(AND(H143&lt;&gt;"",H143&gt;=M143),"Yes - "&amp;TEXT(H143,"d mmm yyyy"),IF(TODAY()-M143&lt;30,"Not yet","No")))</f>
        <v/>
      </c>
      <c r="O143" s="8"/>
      <c r="P143" s="12" t="str">
        <f aca="false">IF(A143="","",IF(COUNTIF($A$2:$A$2001,A143)&gt;1,"Same email twice - keep one",""))</f>
        <v/>
      </c>
    </row>
    <row r="144" customFormat="false" ht="15" hidden="false" customHeight="false" outlineLevel="0" collapsed="false">
      <c r="A144" s="8"/>
      <c r="B144" s="8"/>
      <c r="C144" s="8"/>
      <c r="D144" s="9" t="str">
        <f aca="false">IF(A144="","",COUNTIFS(Orders!$C$2:$C$5001,A144,Orders!$I$2:$I$5001,"&gt;0"))</f>
        <v/>
      </c>
      <c r="E144" s="10" t="str">
        <f aca="false">IF(A144="","",SUMIFS(Orders!$F$2:$F$5001,Orders!$C$2:$C$5001,A144,Orders!$I$2:$I$5001,"&gt;0"))</f>
        <v/>
      </c>
      <c r="F144" s="10" t="str">
        <f aca="false">IF(OR(A144="",N(D144)=0),"",E144/D144)</f>
        <v/>
      </c>
      <c r="G144" s="11" t="str">
        <f aca="false">IF(OR(A144="",N(D144)=0),"",_xlfn.MINIFS(Orders!$I$2:$I$5001,Orders!$C$2:$C$5001,A144,Orders!$I$2:$I$5001,"&gt;0"))</f>
        <v/>
      </c>
      <c r="H144" s="11" t="str">
        <f aca="false">IF(OR(A144="",N(D144)=0),"",_xlfn.MAXIFS(Orders!$I$2:$I$5001,Orders!$C$2:$C$5001,A144,Orders!$I$2:$I$5001,"&gt;0"))</f>
        <v/>
      </c>
      <c r="I144" s="9" t="str">
        <f aca="true">IF(H144="","",TODAY()-H144)</f>
        <v/>
      </c>
      <c r="J144" s="9" t="str">
        <f aca="false">IF(OR(H144="",N(D144)&lt;2),"",(H144-G144)/(D144-1))</f>
        <v/>
      </c>
      <c r="K144" s="12" t="str">
        <f aca="false">IF(A144="","",IF(N(D144)=0,"No orders yet",IF(I144&gt;=Settings!$B$4,IF(OR(N(E144)&gt;=Settings!$B$5,N(D144)&gt;=Settings!$B$6),"Lapsed VIP","Lapsed"),IF(I144&gt;=Settings!$B$3,IF(OR(N(E144)&gt;=Settings!$B$5,N(D144)&gt;=Settings!$B$6),"At-risk VIP",IF(D144=1,"One-time buyer","At risk")),IF(OR(N(E144)&gt;=Settings!$B$5,N(D144)&gt;=Settings!$B$6),"VIP",IF(D144=1,"New","Active"))))))</f>
        <v/>
      </c>
      <c r="L144" s="12" t="str">
        <f aca="false">IF(OR(J144="",J144=0),"",IF(I144&gt;=J144*Settings!$B$7,"Yes",""))</f>
        <v/>
      </c>
      <c r="M144" s="13"/>
      <c r="N144" s="12" t="str">
        <f aca="true">IF(M144="","",IF(AND(H144&lt;&gt;"",H144&gt;=M144),"Yes - "&amp;TEXT(H144,"d mmm yyyy"),IF(TODAY()-M144&lt;30,"Not yet","No")))</f>
        <v/>
      </c>
      <c r="O144" s="8"/>
      <c r="P144" s="12" t="str">
        <f aca="false">IF(A144="","",IF(COUNTIF($A$2:$A$2001,A144)&gt;1,"Same email twice - keep one",""))</f>
        <v/>
      </c>
    </row>
    <row r="145" customFormat="false" ht="15" hidden="false" customHeight="false" outlineLevel="0" collapsed="false">
      <c r="A145" s="8"/>
      <c r="B145" s="8"/>
      <c r="C145" s="8"/>
      <c r="D145" s="9" t="str">
        <f aca="false">IF(A145="","",COUNTIFS(Orders!$C$2:$C$5001,A145,Orders!$I$2:$I$5001,"&gt;0"))</f>
        <v/>
      </c>
      <c r="E145" s="10" t="str">
        <f aca="false">IF(A145="","",SUMIFS(Orders!$F$2:$F$5001,Orders!$C$2:$C$5001,A145,Orders!$I$2:$I$5001,"&gt;0"))</f>
        <v/>
      </c>
      <c r="F145" s="10" t="str">
        <f aca="false">IF(OR(A145="",N(D145)=0),"",E145/D145)</f>
        <v/>
      </c>
      <c r="G145" s="11" t="str">
        <f aca="false">IF(OR(A145="",N(D145)=0),"",_xlfn.MINIFS(Orders!$I$2:$I$5001,Orders!$C$2:$C$5001,A145,Orders!$I$2:$I$5001,"&gt;0"))</f>
        <v/>
      </c>
      <c r="H145" s="11" t="str">
        <f aca="false">IF(OR(A145="",N(D145)=0),"",_xlfn.MAXIFS(Orders!$I$2:$I$5001,Orders!$C$2:$C$5001,A145,Orders!$I$2:$I$5001,"&gt;0"))</f>
        <v/>
      </c>
      <c r="I145" s="9" t="str">
        <f aca="true">IF(H145="","",TODAY()-H145)</f>
        <v/>
      </c>
      <c r="J145" s="9" t="str">
        <f aca="false">IF(OR(H145="",N(D145)&lt;2),"",(H145-G145)/(D145-1))</f>
        <v/>
      </c>
      <c r="K145" s="12" t="str">
        <f aca="false">IF(A145="","",IF(N(D145)=0,"No orders yet",IF(I145&gt;=Settings!$B$4,IF(OR(N(E145)&gt;=Settings!$B$5,N(D145)&gt;=Settings!$B$6),"Lapsed VIP","Lapsed"),IF(I145&gt;=Settings!$B$3,IF(OR(N(E145)&gt;=Settings!$B$5,N(D145)&gt;=Settings!$B$6),"At-risk VIP",IF(D145=1,"One-time buyer","At risk")),IF(OR(N(E145)&gt;=Settings!$B$5,N(D145)&gt;=Settings!$B$6),"VIP",IF(D145=1,"New","Active"))))))</f>
        <v/>
      </c>
      <c r="L145" s="12" t="str">
        <f aca="false">IF(OR(J145="",J145=0),"",IF(I145&gt;=J145*Settings!$B$7,"Yes",""))</f>
        <v/>
      </c>
      <c r="M145" s="13"/>
      <c r="N145" s="12" t="str">
        <f aca="true">IF(M145="","",IF(AND(H145&lt;&gt;"",H145&gt;=M145),"Yes - "&amp;TEXT(H145,"d mmm yyyy"),IF(TODAY()-M145&lt;30,"Not yet","No")))</f>
        <v/>
      </c>
      <c r="O145" s="8"/>
      <c r="P145" s="12" t="str">
        <f aca="false">IF(A145="","",IF(COUNTIF($A$2:$A$2001,A145)&gt;1,"Same email twice - keep one",""))</f>
        <v/>
      </c>
    </row>
    <row r="146" customFormat="false" ht="15" hidden="false" customHeight="false" outlineLevel="0" collapsed="false">
      <c r="A146" s="8"/>
      <c r="B146" s="8"/>
      <c r="C146" s="8"/>
      <c r="D146" s="9" t="str">
        <f aca="false">IF(A146="","",COUNTIFS(Orders!$C$2:$C$5001,A146,Orders!$I$2:$I$5001,"&gt;0"))</f>
        <v/>
      </c>
      <c r="E146" s="10" t="str">
        <f aca="false">IF(A146="","",SUMIFS(Orders!$F$2:$F$5001,Orders!$C$2:$C$5001,A146,Orders!$I$2:$I$5001,"&gt;0"))</f>
        <v/>
      </c>
      <c r="F146" s="10" t="str">
        <f aca="false">IF(OR(A146="",N(D146)=0),"",E146/D146)</f>
        <v/>
      </c>
      <c r="G146" s="11" t="str">
        <f aca="false">IF(OR(A146="",N(D146)=0),"",_xlfn.MINIFS(Orders!$I$2:$I$5001,Orders!$C$2:$C$5001,A146,Orders!$I$2:$I$5001,"&gt;0"))</f>
        <v/>
      </c>
      <c r="H146" s="11" t="str">
        <f aca="false">IF(OR(A146="",N(D146)=0),"",_xlfn.MAXIFS(Orders!$I$2:$I$5001,Orders!$C$2:$C$5001,A146,Orders!$I$2:$I$5001,"&gt;0"))</f>
        <v/>
      </c>
      <c r="I146" s="9" t="str">
        <f aca="true">IF(H146="","",TODAY()-H146)</f>
        <v/>
      </c>
      <c r="J146" s="9" t="str">
        <f aca="false">IF(OR(H146="",N(D146)&lt;2),"",(H146-G146)/(D146-1))</f>
        <v/>
      </c>
      <c r="K146" s="12" t="str">
        <f aca="false">IF(A146="","",IF(N(D146)=0,"No orders yet",IF(I146&gt;=Settings!$B$4,IF(OR(N(E146)&gt;=Settings!$B$5,N(D146)&gt;=Settings!$B$6),"Lapsed VIP","Lapsed"),IF(I146&gt;=Settings!$B$3,IF(OR(N(E146)&gt;=Settings!$B$5,N(D146)&gt;=Settings!$B$6),"At-risk VIP",IF(D146=1,"One-time buyer","At risk")),IF(OR(N(E146)&gt;=Settings!$B$5,N(D146)&gt;=Settings!$B$6),"VIP",IF(D146=1,"New","Active"))))))</f>
        <v/>
      </c>
      <c r="L146" s="12" t="str">
        <f aca="false">IF(OR(J146="",J146=0),"",IF(I146&gt;=J146*Settings!$B$7,"Yes",""))</f>
        <v/>
      </c>
      <c r="M146" s="13"/>
      <c r="N146" s="12" t="str">
        <f aca="true">IF(M146="","",IF(AND(H146&lt;&gt;"",H146&gt;=M146),"Yes - "&amp;TEXT(H146,"d mmm yyyy"),IF(TODAY()-M146&lt;30,"Not yet","No")))</f>
        <v/>
      </c>
      <c r="O146" s="8"/>
      <c r="P146" s="12" t="str">
        <f aca="false">IF(A146="","",IF(COUNTIF($A$2:$A$2001,A146)&gt;1,"Same email twice - keep one",""))</f>
        <v/>
      </c>
    </row>
    <row r="147" customFormat="false" ht="15" hidden="false" customHeight="false" outlineLevel="0" collapsed="false">
      <c r="A147" s="8"/>
      <c r="B147" s="8"/>
      <c r="C147" s="8"/>
      <c r="D147" s="9" t="str">
        <f aca="false">IF(A147="","",COUNTIFS(Orders!$C$2:$C$5001,A147,Orders!$I$2:$I$5001,"&gt;0"))</f>
        <v/>
      </c>
      <c r="E147" s="10" t="str">
        <f aca="false">IF(A147="","",SUMIFS(Orders!$F$2:$F$5001,Orders!$C$2:$C$5001,A147,Orders!$I$2:$I$5001,"&gt;0"))</f>
        <v/>
      </c>
      <c r="F147" s="10" t="str">
        <f aca="false">IF(OR(A147="",N(D147)=0),"",E147/D147)</f>
        <v/>
      </c>
      <c r="G147" s="11" t="str">
        <f aca="false">IF(OR(A147="",N(D147)=0),"",_xlfn.MINIFS(Orders!$I$2:$I$5001,Orders!$C$2:$C$5001,A147,Orders!$I$2:$I$5001,"&gt;0"))</f>
        <v/>
      </c>
      <c r="H147" s="11" t="str">
        <f aca="false">IF(OR(A147="",N(D147)=0),"",_xlfn.MAXIFS(Orders!$I$2:$I$5001,Orders!$C$2:$C$5001,A147,Orders!$I$2:$I$5001,"&gt;0"))</f>
        <v/>
      </c>
      <c r="I147" s="9" t="str">
        <f aca="true">IF(H147="","",TODAY()-H147)</f>
        <v/>
      </c>
      <c r="J147" s="9" t="str">
        <f aca="false">IF(OR(H147="",N(D147)&lt;2),"",(H147-G147)/(D147-1))</f>
        <v/>
      </c>
      <c r="K147" s="12" t="str">
        <f aca="false">IF(A147="","",IF(N(D147)=0,"No orders yet",IF(I147&gt;=Settings!$B$4,IF(OR(N(E147)&gt;=Settings!$B$5,N(D147)&gt;=Settings!$B$6),"Lapsed VIP","Lapsed"),IF(I147&gt;=Settings!$B$3,IF(OR(N(E147)&gt;=Settings!$B$5,N(D147)&gt;=Settings!$B$6),"At-risk VIP",IF(D147=1,"One-time buyer","At risk")),IF(OR(N(E147)&gt;=Settings!$B$5,N(D147)&gt;=Settings!$B$6),"VIP",IF(D147=1,"New","Active"))))))</f>
        <v/>
      </c>
      <c r="L147" s="12" t="str">
        <f aca="false">IF(OR(J147="",J147=0),"",IF(I147&gt;=J147*Settings!$B$7,"Yes",""))</f>
        <v/>
      </c>
      <c r="M147" s="13"/>
      <c r="N147" s="12" t="str">
        <f aca="true">IF(M147="","",IF(AND(H147&lt;&gt;"",H147&gt;=M147),"Yes - "&amp;TEXT(H147,"d mmm yyyy"),IF(TODAY()-M147&lt;30,"Not yet","No")))</f>
        <v/>
      </c>
      <c r="O147" s="8"/>
      <c r="P147" s="12" t="str">
        <f aca="false">IF(A147="","",IF(COUNTIF($A$2:$A$2001,A147)&gt;1,"Same email twice - keep one",""))</f>
        <v/>
      </c>
    </row>
    <row r="148" customFormat="false" ht="15" hidden="false" customHeight="false" outlineLevel="0" collapsed="false">
      <c r="A148" s="8"/>
      <c r="B148" s="8"/>
      <c r="C148" s="8"/>
      <c r="D148" s="9" t="str">
        <f aca="false">IF(A148="","",COUNTIFS(Orders!$C$2:$C$5001,A148,Orders!$I$2:$I$5001,"&gt;0"))</f>
        <v/>
      </c>
      <c r="E148" s="10" t="str">
        <f aca="false">IF(A148="","",SUMIFS(Orders!$F$2:$F$5001,Orders!$C$2:$C$5001,A148,Orders!$I$2:$I$5001,"&gt;0"))</f>
        <v/>
      </c>
      <c r="F148" s="10" t="str">
        <f aca="false">IF(OR(A148="",N(D148)=0),"",E148/D148)</f>
        <v/>
      </c>
      <c r="G148" s="11" t="str">
        <f aca="false">IF(OR(A148="",N(D148)=0),"",_xlfn.MINIFS(Orders!$I$2:$I$5001,Orders!$C$2:$C$5001,A148,Orders!$I$2:$I$5001,"&gt;0"))</f>
        <v/>
      </c>
      <c r="H148" s="11" t="str">
        <f aca="false">IF(OR(A148="",N(D148)=0),"",_xlfn.MAXIFS(Orders!$I$2:$I$5001,Orders!$C$2:$C$5001,A148,Orders!$I$2:$I$5001,"&gt;0"))</f>
        <v/>
      </c>
      <c r="I148" s="9" t="str">
        <f aca="true">IF(H148="","",TODAY()-H148)</f>
        <v/>
      </c>
      <c r="J148" s="9" t="str">
        <f aca="false">IF(OR(H148="",N(D148)&lt;2),"",(H148-G148)/(D148-1))</f>
        <v/>
      </c>
      <c r="K148" s="12" t="str">
        <f aca="false">IF(A148="","",IF(N(D148)=0,"No orders yet",IF(I148&gt;=Settings!$B$4,IF(OR(N(E148)&gt;=Settings!$B$5,N(D148)&gt;=Settings!$B$6),"Lapsed VIP","Lapsed"),IF(I148&gt;=Settings!$B$3,IF(OR(N(E148)&gt;=Settings!$B$5,N(D148)&gt;=Settings!$B$6),"At-risk VIP",IF(D148=1,"One-time buyer","At risk")),IF(OR(N(E148)&gt;=Settings!$B$5,N(D148)&gt;=Settings!$B$6),"VIP",IF(D148=1,"New","Active"))))))</f>
        <v/>
      </c>
      <c r="L148" s="12" t="str">
        <f aca="false">IF(OR(J148="",J148=0),"",IF(I148&gt;=J148*Settings!$B$7,"Yes",""))</f>
        <v/>
      </c>
      <c r="M148" s="13"/>
      <c r="N148" s="12" t="str">
        <f aca="true">IF(M148="","",IF(AND(H148&lt;&gt;"",H148&gt;=M148),"Yes - "&amp;TEXT(H148,"d mmm yyyy"),IF(TODAY()-M148&lt;30,"Not yet","No")))</f>
        <v/>
      </c>
      <c r="O148" s="8"/>
      <c r="P148" s="12" t="str">
        <f aca="false">IF(A148="","",IF(COUNTIF($A$2:$A$2001,A148)&gt;1,"Same email twice - keep one",""))</f>
        <v/>
      </c>
    </row>
    <row r="149" customFormat="false" ht="15" hidden="false" customHeight="false" outlineLevel="0" collapsed="false">
      <c r="A149" s="8"/>
      <c r="B149" s="8"/>
      <c r="C149" s="8"/>
      <c r="D149" s="9" t="str">
        <f aca="false">IF(A149="","",COUNTIFS(Orders!$C$2:$C$5001,A149,Orders!$I$2:$I$5001,"&gt;0"))</f>
        <v/>
      </c>
      <c r="E149" s="10" t="str">
        <f aca="false">IF(A149="","",SUMIFS(Orders!$F$2:$F$5001,Orders!$C$2:$C$5001,A149,Orders!$I$2:$I$5001,"&gt;0"))</f>
        <v/>
      </c>
      <c r="F149" s="10" t="str">
        <f aca="false">IF(OR(A149="",N(D149)=0),"",E149/D149)</f>
        <v/>
      </c>
      <c r="G149" s="11" t="str">
        <f aca="false">IF(OR(A149="",N(D149)=0),"",_xlfn.MINIFS(Orders!$I$2:$I$5001,Orders!$C$2:$C$5001,A149,Orders!$I$2:$I$5001,"&gt;0"))</f>
        <v/>
      </c>
      <c r="H149" s="11" t="str">
        <f aca="false">IF(OR(A149="",N(D149)=0),"",_xlfn.MAXIFS(Orders!$I$2:$I$5001,Orders!$C$2:$C$5001,A149,Orders!$I$2:$I$5001,"&gt;0"))</f>
        <v/>
      </c>
      <c r="I149" s="9" t="str">
        <f aca="true">IF(H149="","",TODAY()-H149)</f>
        <v/>
      </c>
      <c r="J149" s="9" t="str">
        <f aca="false">IF(OR(H149="",N(D149)&lt;2),"",(H149-G149)/(D149-1))</f>
        <v/>
      </c>
      <c r="K149" s="12" t="str">
        <f aca="false">IF(A149="","",IF(N(D149)=0,"No orders yet",IF(I149&gt;=Settings!$B$4,IF(OR(N(E149)&gt;=Settings!$B$5,N(D149)&gt;=Settings!$B$6),"Lapsed VIP","Lapsed"),IF(I149&gt;=Settings!$B$3,IF(OR(N(E149)&gt;=Settings!$B$5,N(D149)&gt;=Settings!$B$6),"At-risk VIP",IF(D149=1,"One-time buyer","At risk")),IF(OR(N(E149)&gt;=Settings!$B$5,N(D149)&gt;=Settings!$B$6),"VIP",IF(D149=1,"New","Active"))))))</f>
        <v/>
      </c>
      <c r="L149" s="12" t="str">
        <f aca="false">IF(OR(J149="",J149=0),"",IF(I149&gt;=J149*Settings!$B$7,"Yes",""))</f>
        <v/>
      </c>
      <c r="M149" s="13"/>
      <c r="N149" s="12" t="str">
        <f aca="true">IF(M149="","",IF(AND(H149&lt;&gt;"",H149&gt;=M149),"Yes - "&amp;TEXT(H149,"d mmm yyyy"),IF(TODAY()-M149&lt;30,"Not yet","No")))</f>
        <v/>
      </c>
      <c r="O149" s="8"/>
      <c r="P149" s="12" t="str">
        <f aca="false">IF(A149="","",IF(COUNTIF($A$2:$A$2001,A149)&gt;1,"Same email twice - keep one",""))</f>
        <v/>
      </c>
    </row>
    <row r="150" customFormat="false" ht="15" hidden="false" customHeight="false" outlineLevel="0" collapsed="false">
      <c r="A150" s="8"/>
      <c r="B150" s="8"/>
      <c r="C150" s="8"/>
      <c r="D150" s="9" t="str">
        <f aca="false">IF(A150="","",COUNTIFS(Orders!$C$2:$C$5001,A150,Orders!$I$2:$I$5001,"&gt;0"))</f>
        <v/>
      </c>
      <c r="E150" s="10" t="str">
        <f aca="false">IF(A150="","",SUMIFS(Orders!$F$2:$F$5001,Orders!$C$2:$C$5001,A150,Orders!$I$2:$I$5001,"&gt;0"))</f>
        <v/>
      </c>
      <c r="F150" s="10" t="str">
        <f aca="false">IF(OR(A150="",N(D150)=0),"",E150/D150)</f>
        <v/>
      </c>
      <c r="G150" s="11" t="str">
        <f aca="false">IF(OR(A150="",N(D150)=0),"",_xlfn.MINIFS(Orders!$I$2:$I$5001,Orders!$C$2:$C$5001,A150,Orders!$I$2:$I$5001,"&gt;0"))</f>
        <v/>
      </c>
      <c r="H150" s="11" t="str">
        <f aca="false">IF(OR(A150="",N(D150)=0),"",_xlfn.MAXIFS(Orders!$I$2:$I$5001,Orders!$C$2:$C$5001,A150,Orders!$I$2:$I$5001,"&gt;0"))</f>
        <v/>
      </c>
      <c r="I150" s="9" t="str">
        <f aca="true">IF(H150="","",TODAY()-H150)</f>
        <v/>
      </c>
      <c r="J150" s="9" t="str">
        <f aca="false">IF(OR(H150="",N(D150)&lt;2),"",(H150-G150)/(D150-1))</f>
        <v/>
      </c>
      <c r="K150" s="12" t="str">
        <f aca="false">IF(A150="","",IF(N(D150)=0,"No orders yet",IF(I150&gt;=Settings!$B$4,IF(OR(N(E150)&gt;=Settings!$B$5,N(D150)&gt;=Settings!$B$6),"Lapsed VIP","Lapsed"),IF(I150&gt;=Settings!$B$3,IF(OR(N(E150)&gt;=Settings!$B$5,N(D150)&gt;=Settings!$B$6),"At-risk VIP",IF(D150=1,"One-time buyer","At risk")),IF(OR(N(E150)&gt;=Settings!$B$5,N(D150)&gt;=Settings!$B$6),"VIP",IF(D150=1,"New","Active"))))))</f>
        <v/>
      </c>
      <c r="L150" s="12" t="str">
        <f aca="false">IF(OR(J150="",J150=0),"",IF(I150&gt;=J150*Settings!$B$7,"Yes",""))</f>
        <v/>
      </c>
      <c r="M150" s="13"/>
      <c r="N150" s="12" t="str">
        <f aca="true">IF(M150="","",IF(AND(H150&lt;&gt;"",H150&gt;=M150),"Yes - "&amp;TEXT(H150,"d mmm yyyy"),IF(TODAY()-M150&lt;30,"Not yet","No")))</f>
        <v/>
      </c>
      <c r="O150" s="8"/>
      <c r="P150" s="12" t="str">
        <f aca="false">IF(A150="","",IF(COUNTIF($A$2:$A$2001,A150)&gt;1,"Same email twice - keep one",""))</f>
        <v/>
      </c>
    </row>
    <row r="151" customFormat="false" ht="15" hidden="false" customHeight="false" outlineLevel="0" collapsed="false">
      <c r="A151" s="8"/>
      <c r="B151" s="8"/>
      <c r="C151" s="8"/>
      <c r="D151" s="9" t="str">
        <f aca="false">IF(A151="","",COUNTIFS(Orders!$C$2:$C$5001,A151,Orders!$I$2:$I$5001,"&gt;0"))</f>
        <v/>
      </c>
      <c r="E151" s="10" t="str">
        <f aca="false">IF(A151="","",SUMIFS(Orders!$F$2:$F$5001,Orders!$C$2:$C$5001,A151,Orders!$I$2:$I$5001,"&gt;0"))</f>
        <v/>
      </c>
      <c r="F151" s="10" t="str">
        <f aca="false">IF(OR(A151="",N(D151)=0),"",E151/D151)</f>
        <v/>
      </c>
      <c r="G151" s="11" t="str">
        <f aca="false">IF(OR(A151="",N(D151)=0),"",_xlfn.MINIFS(Orders!$I$2:$I$5001,Orders!$C$2:$C$5001,A151,Orders!$I$2:$I$5001,"&gt;0"))</f>
        <v/>
      </c>
      <c r="H151" s="11" t="str">
        <f aca="false">IF(OR(A151="",N(D151)=0),"",_xlfn.MAXIFS(Orders!$I$2:$I$5001,Orders!$C$2:$C$5001,A151,Orders!$I$2:$I$5001,"&gt;0"))</f>
        <v/>
      </c>
      <c r="I151" s="9" t="str">
        <f aca="true">IF(H151="","",TODAY()-H151)</f>
        <v/>
      </c>
      <c r="J151" s="9" t="str">
        <f aca="false">IF(OR(H151="",N(D151)&lt;2),"",(H151-G151)/(D151-1))</f>
        <v/>
      </c>
      <c r="K151" s="12" t="str">
        <f aca="false">IF(A151="","",IF(N(D151)=0,"No orders yet",IF(I151&gt;=Settings!$B$4,IF(OR(N(E151)&gt;=Settings!$B$5,N(D151)&gt;=Settings!$B$6),"Lapsed VIP","Lapsed"),IF(I151&gt;=Settings!$B$3,IF(OR(N(E151)&gt;=Settings!$B$5,N(D151)&gt;=Settings!$B$6),"At-risk VIP",IF(D151=1,"One-time buyer","At risk")),IF(OR(N(E151)&gt;=Settings!$B$5,N(D151)&gt;=Settings!$B$6),"VIP",IF(D151=1,"New","Active"))))))</f>
        <v/>
      </c>
      <c r="L151" s="12" t="str">
        <f aca="false">IF(OR(J151="",J151=0),"",IF(I151&gt;=J151*Settings!$B$7,"Yes",""))</f>
        <v/>
      </c>
      <c r="M151" s="13"/>
      <c r="N151" s="12" t="str">
        <f aca="true">IF(M151="","",IF(AND(H151&lt;&gt;"",H151&gt;=M151),"Yes - "&amp;TEXT(H151,"d mmm yyyy"),IF(TODAY()-M151&lt;30,"Not yet","No")))</f>
        <v/>
      </c>
      <c r="O151" s="8"/>
      <c r="P151" s="12" t="str">
        <f aca="false">IF(A151="","",IF(COUNTIF($A$2:$A$2001,A151)&gt;1,"Same email twice - keep one",""))</f>
        <v/>
      </c>
    </row>
    <row r="152" customFormat="false" ht="15" hidden="false" customHeight="false" outlineLevel="0" collapsed="false">
      <c r="A152" s="8"/>
      <c r="B152" s="8"/>
      <c r="C152" s="8"/>
      <c r="D152" s="9" t="str">
        <f aca="false">IF(A152="","",COUNTIFS(Orders!$C$2:$C$5001,A152,Orders!$I$2:$I$5001,"&gt;0"))</f>
        <v/>
      </c>
      <c r="E152" s="10" t="str">
        <f aca="false">IF(A152="","",SUMIFS(Orders!$F$2:$F$5001,Orders!$C$2:$C$5001,A152,Orders!$I$2:$I$5001,"&gt;0"))</f>
        <v/>
      </c>
      <c r="F152" s="10" t="str">
        <f aca="false">IF(OR(A152="",N(D152)=0),"",E152/D152)</f>
        <v/>
      </c>
      <c r="G152" s="11" t="str">
        <f aca="false">IF(OR(A152="",N(D152)=0),"",_xlfn.MINIFS(Orders!$I$2:$I$5001,Orders!$C$2:$C$5001,A152,Orders!$I$2:$I$5001,"&gt;0"))</f>
        <v/>
      </c>
      <c r="H152" s="11" t="str">
        <f aca="false">IF(OR(A152="",N(D152)=0),"",_xlfn.MAXIFS(Orders!$I$2:$I$5001,Orders!$C$2:$C$5001,A152,Orders!$I$2:$I$5001,"&gt;0"))</f>
        <v/>
      </c>
      <c r="I152" s="9" t="str">
        <f aca="true">IF(H152="","",TODAY()-H152)</f>
        <v/>
      </c>
      <c r="J152" s="9" t="str">
        <f aca="false">IF(OR(H152="",N(D152)&lt;2),"",(H152-G152)/(D152-1))</f>
        <v/>
      </c>
      <c r="K152" s="12" t="str">
        <f aca="false">IF(A152="","",IF(N(D152)=0,"No orders yet",IF(I152&gt;=Settings!$B$4,IF(OR(N(E152)&gt;=Settings!$B$5,N(D152)&gt;=Settings!$B$6),"Lapsed VIP","Lapsed"),IF(I152&gt;=Settings!$B$3,IF(OR(N(E152)&gt;=Settings!$B$5,N(D152)&gt;=Settings!$B$6),"At-risk VIP",IF(D152=1,"One-time buyer","At risk")),IF(OR(N(E152)&gt;=Settings!$B$5,N(D152)&gt;=Settings!$B$6),"VIP",IF(D152=1,"New","Active"))))))</f>
        <v/>
      </c>
      <c r="L152" s="12" t="str">
        <f aca="false">IF(OR(J152="",J152=0),"",IF(I152&gt;=J152*Settings!$B$7,"Yes",""))</f>
        <v/>
      </c>
      <c r="M152" s="13"/>
      <c r="N152" s="12" t="str">
        <f aca="true">IF(M152="","",IF(AND(H152&lt;&gt;"",H152&gt;=M152),"Yes - "&amp;TEXT(H152,"d mmm yyyy"),IF(TODAY()-M152&lt;30,"Not yet","No")))</f>
        <v/>
      </c>
      <c r="O152" s="8"/>
      <c r="P152" s="12" t="str">
        <f aca="false">IF(A152="","",IF(COUNTIF($A$2:$A$2001,A152)&gt;1,"Same email twice - keep one",""))</f>
        <v/>
      </c>
    </row>
    <row r="153" customFormat="false" ht="15" hidden="false" customHeight="false" outlineLevel="0" collapsed="false">
      <c r="A153" s="8"/>
      <c r="B153" s="8"/>
      <c r="C153" s="8"/>
      <c r="D153" s="9" t="str">
        <f aca="false">IF(A153="","",COUNTIFS(Orders!$C$2:$C$5001,A153,Orders!$I$2:$I$5001,"&gt;0"))</f>
        <v/>
      </c>
      <c r="E153" s="10" t="str">
        <f aca="false">IF(A153="","",SUMIFS(Orders!$F$2:$F$5001,Orders!$C$2:$C$5001,A153,Orders!$I$2:$I$5001,"&gt;0"))</f>
        <v/>
      </c>
      <c r="F153" s="10" t="str">
        <f aca="false">IF(OR(A153="",N(D153)=0),"",E153/D153)</f>
        <v/>
      </c>
      <c r="G153" s="11" t="str">
        <f aca="false">IF(OR(A153="",N(D153)=0),"",_xlfn.MINIFS(Orders!$I$2:$I$5001,Orders!$C$2:$C$5001,A153,Orders!$I$2:$I$5001,"&gt;0"))</f>
        <v/>
      </c>
      <c r="H153" s="11" t="str">
        <f aca="false">IF(OR(A153="",N(D153)=0),"",_xlfn.MAXIFS(Orders!$I$2:$I$5001,Orders!$C$2:$C$5001,A153,Orders!$I$2:$I$5001,"&gt;0"))</f>
        <v/>
      </c>
      <c r="I153" s="9" t="str">
        <f aca="true">IF(H153="","",TODAY()-H153)</f>
        <v/>
      </c>
      <c r="J153" s="9" t="str">
        <f aca="false">IF(OR(H153="",N(D153)&lt;2),"",(H153-G153)/(D153-1))</f>
        <v/>
      </c>
      <c r="K153" s="12" t="str">
        <f aca="false">IF(A153="","",IF(N(D153)=0,"No orders yet",IF(I153&gt;=Settings!$B$4,IF(OR(N(E153)&gt;=Settings!$B$5,N(D153)&gt;=Settings!$B$6),"Lapsed VIP","Lapsed"),IF(I153&gt;=Settings!$B$3,IF(OR(N(E153)&gt;=Settings!$B$5,N(D153)&gt;=Settings!$B$6),"At-risk VIP",IF(D153=1,"One-time buyer","At risk")),IF(OR(N(E153)&gt;=Settings!$B$5,N(D153)&gt;=Settings!$B$6),"VIP",IF(D153=1,"New","Active"))))))</f>
        <v/>
      </c>
      <c r="L153" s="12" t="str">
        <f aca="false">IF(OR(J153="",J153=0),"",IF(I153&gt;=J153*Settings!$B$7,"Yes",""))</f>
        <v/>
      </c>
      <c r="M153" s="13"/>
      <c r="N153" s="12" t="str">
        <f aca="true">IF(M153="","",IF(AND(H153&lt;&gt;"",H153&gt;=M153),"Yes - "&amp;TEXT(H153,"d mmm yyyy"),IF(TODAY()-M153&lt;30,"Not yet","No")))</f>
        <v/>
      </c>
      <c r="O153" s="8"/>
      <c r="P153" s="12" t="str">
        <f aca="false">IF(A153="","",IF(COUNTIF($A$2:$A$2001,A153)&gt;1,"Same email twice - keep one",""))</f>
        <v/>
      </c>
    </row>
    <row r="154" customFormat="false" ht="15" hidden="false" customHeight="false" outlineLevel="0" collapsed="false">
      <c r="A154" s="8"/>
      <c r="B154" s="8"/>
      <c r="C154" s="8"/>
      <c r="D154" s="9" t="str">
        <f aca="false">IF(A154="","",COUNTIFS(Orders!$C$2:$C$5001,A154,Orders!$I$2:$I$5001,"&gt;0"))</f>
        <v/>
      </c>
      <c r="E154" s="10" t="str">
        <f aca="false">IF(A154="","",SUMIFS(Orders!$F$2:$F$5001,Orders!$C$2:$C$5001,A154,Orders!$I$2:$I$5001,"&gt;0"))</f>
        <v/>
      </c>
      <c r="F154" s="10" t="str">
        <f aca="false">IF(OR(A154="",N(D154)=0),"",E154/D154)</f>
        <v/>
      </c>
      <c r="G154" s="11" t="str">
        <f aca="false">IF(OR(A154="",N(D154)=0),"",_xlfn.MINIFS(Orders!$I$2:$I$5001,Orders!$C$2:$C$5001,A154,Orders!$I$2:$I$5001,"&gt;0"))</f>
        <v/>
      </c>
      <c r="H154" s="11" t="str">
        <f aca="false">IF(OR(A154="",N(D154)=0),"",_xlfn.MAXIFS(Orders!$I$2:$I$5001,Orders!$C$2:$C$5001,A154,Orders!$I$2:$I$5001,"&gt;0"))</f>
        <v/>
      </c>
      <c r="I154" s="9" t="str">
        <f aca="true">IF(H154="","",TODAY()-H154)</f>
        <v/>
      </c>
      <c r="J154" s="9" t="str">
        <f aca="false">IF(OR(H154="",N(D154)&lt;2),"",(H154-G154)/(D154-1))</f>
        <v/>
      </c>
      <c r="K154" s="12" t="str">
        <f aca="false">IF(A154="","",IF(N(D154)=0,"No orders yet",IF(I154&gt;=Settings!$B$4,IF(OR(N(E154)&gt;=Settings!$B$5,N(D154)&gt;=Settings!$B$6),"Lapsed VIP","Lapsed"),IF(I154&gt;=Settings!$B$3,IF(OR(N(E154)&gt;=Settings!$B$5,N(D154)&gt;=Settings!$B$6),"At-risk VIP",IF(D154=1,"One-time buyer","At risk")),IF(OR(N(E154)&gt;=Settings!$B$5,N(D154)&gt;=Settings!$B$6),"VIP",IF(D154=1,"New","Active"))))))</f>
        <v/>
      </c>
      <c r="L154" s="12" t="str">
        <f aca="false">IF(OR(J154="",J154=0),"",IF(I154&gt;=J154*Settings!$B$7,"Yes",""))</f>
        <v/>
      </c>
      <c r="M154" s="13"/>
      <c r="N154" s="12" t="str">
        <f aca="true">IF(M154="","",IF(AND(H154&lt;&gt;"",H154&gt;=M154),"Yes - "&amp;TEXT(H154,"d mmm yyyy"),IF(TODAY()-M154&lt;30,"Not yet","No")))</f>
        <v/>
      </c>
      <c r="O154" s="8"/>
      <c r="P154" s="12" t="str">
        <f aca="false">IF(A154="","",IF(COUNTIF($A$2:$A$2001,A154)&gt;1,"Same email twice - keep one",""))</f>
        <v/>
      </c>
    </row>
    <row r="155" customFormat="false" ht="15" hidden="false" customHeight="false" outlineLevel="0" collapsed="false">
      <c r="A155" s="8"/>
      <c r="B155" s="8"/>
      <c r="C155" s="8"/>
      <c r="D155" s="9" t="str">
        <f aca="false">IF(A155="","",COUNTIFS(Orders!$C$2:$C$5001,A155,Orders!$I$2:$I$5001,"&gt;0"))</f>
        <v/>
      </c>
      <c r="E155" s="10" t="str">
        <f aca="false">IF(A155="","",SUMIFS(Orders!$F$2:$F$5001,Orders!$C$2:$C$5001,A155,Orders!$I$2:$I$5001,"&gt;0"))</f>
        <v/>
      </c>
      <c r="F155" s="10" t="str">
        <f aca="false">IF(OR(A155="",N(D155)=0),"",E155/D155)</f>
        <v/>
      </c>
      <c r="G155" s="11" t="str">
        <f aca="false">IF(OR(A155="",N(D155)=0),"",_xlfn.MINIFS(Orders!$I$2:$I$5001,Orders!$C$2:$C$5001,A155,Orders!$I$2:$I$5001,"&gt;0"))</f>
        <v/>
      </c>
      <c r="H155" s="11" t="str">
        <f aca="false">IF(OR(A155="",N(D155)=0),"",_xlfn.MAXIFS(Orders!$I$2:$I$5001,Orders!$C$2:$C$5001,A155,Orders!$I$2:$I$5001,"&gt;0"))</f>
        <v/>
      </c>
      <c r="I155" s="9" t="str">
        <f aca="true">IF(H155="","",TODAY()-H155)</f>
        <v/>
      </c>
      <c r="J155" s="9" t="str">
        <f aca="false">IF(OR(H155="",N(D155)&lt;2),"",(H155-G155)/(D155-1))</f>
        <v/>
      </c>
      <c r="K155" s="12" t="str">
        <f aca="false">IF(A155="","",IF(N(D155)=0,"No orders yet",IF(I155&gt;=Settings!$B$4,IF(OR(N(E155)&gt;=Settings!$B$5,N(D155)&gt;=Settings!$B$6),"Lapsed VIP","Lapsed"),IF(I155&gt;=Settings!$B$3,IF(OR(N(E155)&gt;=Settings!$B$5,N(D155)&gt;=Settings!$B$6),"At-risk VIP",IF(D155=1,"One-time buyer","At risk")),IF(OR(N(E155)&gt;=Settings!$B$5,N(D155)&gt;=Settings!$B$6),"VIP",IF(D155=1,"New","Active"))))))</f>
        <v/>
      </c>
      <c r="L155" s="12" t="str">
        <f aca="false">IF(OR(J155="",J155=0),"",IF(I155&gt;=J155*Settings!$B$7,"Yes",""))</f>
        <v/>
      </c>
      <c r="M155" s="13"/>
      <c r="N155" s="12" t="str">
        <f aca="true">IF(M155="","",IF(AND(H155&lt;&gt;"",H155&gt;=M155),"Yes - "&amp;TEXT(H155,"d mmm yyyy"),IF(TODAY()-M155&lt;30,"Not yet","No")))</f>
        <v/>
      </c>
      <c r="O155" s="8"/>
      <c r="P155" s="12" t="str">
        <f aca="false">IF(A155="","",IF(COUNTIF($A$2:$A$2001,A155)&gt;1,"Same email twice - keep one",""))</f>
        <v/>
      </c>
    </row>
    <row r="156" customFormat="false" ht="15" hidden="false" customHeight="false" outlineLevel="0" collapsed="false">
      <c r="A156" s="8"/>
      <c r="B156" s="8"/>
      <c r="C156" s="8"/>
      <c r="D156" s="9" t="str">
        <f aca="false">IF(A156="","",COUNTIFS(Orders!$C$2:$C$5001,A156,Orders!$I$2:$I$5001,"&gt;0"))</f>
        <v/>
      </c>
      <c r="E156" s="10" t="str">
        <f aca="false">IF(A156="","",SUMIFS(Orders!$F$2:$F$5001,Orders!$C$2:$C$5001,A156,Orders!$I$2:$I$5001,"&gt;0"))</f>
        <v/>
      </c>
      <c r="F156" s="10" t="str">
        <f aca="false">IF(OR(A156="",N(D156)=0),"",E156/D156)</f>
        <v/>
      </c>
      <c r="G156" s="11" t="str">
        <f aca="false">IF(OR(A156="",N(D156)=0),"",_xlfn.MINIFS(Orders!$I$2:$I$5001,Orders!$C$2:$C$5001,A156,Orders!$I$2:$I$5001,"&gt;0"))</f>
        <v/>
      </c>
      <c r="H156" s="11" t="str">
        <f aca="false">IF(OR(A156="",N(D156)=0),"",_xlfn.MAXIFS(Orders!$I$2:$I$5001,Orders!$C$2:$C$5001,A156,Orders!$I$2:$I$5001,"&gt;0"))</f>
        <v/>
      </c>
      <c r="I156" s="9" t="str">
        <f aca="true">IF(H156="","",TODAY()-H156)</f>
        <v/>
      </c>
      <c r="J156" s="9" t="str">
        <f aca="false">IF(OR(H156="",N(D156)&lt;2),"",(H156-G156)/(D156-1))</f>
        <v/>
      </c>
      <c r="K156" s="12" t="str">
        <f aca="false">IF(A156="","",IF(N(D156)=0,"No orders yet",IF(I156&gt;=Settings!$B$4,IF(OR(N(E156)&gt;=Settings!$B$5,N(D156)&gt;=Settings!$B$6),"Lapsed VIP","Lapsed"),IF(I156&gt;=Settings!$B$3,IF(OR(N(E156)&gt;=Settings!$B$5,N(D156)&gt;=Settings!$B$6),"At-risk VIP",IF(D156=1,"One-time buyer","At risk")),IF(OR(N(E156)&gt;=Settings!$B$5,N(D156)&gt;=Settings!$B$6),"VIP",IF(D156=1,"New","Active"))))))</f>
        <v/>
      </c>
      <c r="L156" s="12" t="str">
        <f aca="false">IF(OR(J156="",J156=0),"",IF(I156&gt;=J156*Settings!$B$7,"Yes",""))</f>
        <v/>
      </c>
      <c r="M156" s="13"/>
      <c r="N156" s="12" t="str">
        <f aca="true">IF(M156="","",IF(AND(H156&lt;&gt;"",H156&gt;=M156),"Yes - "&amp;TEXT(H156,"d mmm yyyy"),IF(TODAY()-M156&lt;30,"Not yet","No")))</f>
        <v/>
      </c>
      <c r="O156" s="8"/>
      <c r="P156" s="12" t="str">
        <f aca="false">IF(A156="","",IF(COUNTIF($A$2:$A$2001,A156)&gt;1,"Same email twice - keep one",""))</f>
        <v/>
      </c>
    </row>
    <row r="157" customFormat="false" ht="15" hidden="false" customHeight="false" outlineLevel="0" collapsed="false">
      <c r="A157" s="8"/>
      <c r="B157" s="8"/>
      <c r="C157" s="8"/>
      <c r="D157" s="9" t="str">
        <f aca="false">IF(A157="","",COUNTIFS(Orders!$C$2:$C$5001,A157,Orders!$I$2:$I$5001,"&gt;0"))</f>
        <v/>
      </c>
      <c r="E157" s="10" t="str">
        <f aca="false">IF(A157="","",SUMIFS(Orders!$F$2:$F$5001,Orders!$C$2:$C$5001,A157,Orders!$I$2:$I$5001,"&gt;0"))</f>
        <v/>
      </c>
      <c r="F157" s="10" t="str">
        <f aca="false">IF(OR(A157="",N(D157)=0),"",E157/D157)</f>
        <v/>
      </c>
      <c r="G157" s="11" t="str">
        <f aca="false">IF(OR(A157="",N(D157)=0),"",_xlfn.MINIFS(Orders!$I$2:$I$5001,Orders!$C$2:$C$5001,A157,Orders!$I$2:$I$5001,"&gt;0"))</f>
        <v/>
      </c>
      <c r="H157" s="11" t="str">
        <f aca="false">IF(OR(A157="",N(D157)=0),"",_xlfn.MAXIFS(Orders!$I$2:$I$5001,Orders!$C$2:$C$5001,A157,Orders!$I$2:$I$5001,"&gt;0"))</f>
        <v/>
      </c>
      <c r="I157" s="9" t="str">
        <f aca="true">IF(H157="","",TODAY()-H157)</f>
        <v/>
      </c>
      <c r="J157" s="9" t="str">
        <f aca="false">IF(OR(H157="",N(D157)&lt;2),"",(H157-G157)/(D157-1))</f>
        <v/>
      </c>
      <c r="K157" s="12" t="str">
        <f aca="false">IF(A157="","",IF(N(D157)=0,"No orders yet",IF(I157&gt;=Settings!$B$4,IF(OR(N(E157)&gt;=Settings!$B$5,N(D157)&gt;=Settings!$B$6),"Lapsed VIP","Lapsed"),IF(I157&gt;=Settings!$B$3,IF(OR(N(E157)&gt;=Settings!$B$5,N(D157)&gt;=Settings!$B$6),"At-risk VIP",IF(D157=1,"One-time buyer","At risk")),IF(OR(N(E157)&gt;=Settings!$B$5,N(D157)&gt;=Settings!$B$6),"VIP",IF(D157=1,"New","Active"))))))</f>
        <v/>
      </c>
      <c r="L157" s="12" t="str">
        <f aca="false">IF(OR(J157="",J157=0),"",IF(I157&gt;=J157*Settings!$B$7,"Yes",""))</f>
        <v/>
      </c>
      <c r="M157" s="13"/>
      <c r="N157" s="12" t="str">
        <f aca="true">IF(M157="","",IF(AND(H157&lt;&gt;"",H157&gt;=M157),"Yes - "&amp;TEXT(H157,"d mmm yyyy"),IF(TODAY()-M157&lt;30,"Not yet","No")))</f>
        <v/>
      </c>
      <c r="O157" s="8"/>
      <c r="P157" s="12" t="str">
        <f aca="false">IF(A157="","",IF(COUNTIF($A$2:$A$2001,A157)&gt;1,"Same email twice - keep one",""))</f>
        <v/>
      </c>
    </row>
    <row r="158" customFormat="false" ht="15" hidden="false" customHeight="false" outlineLevel="0" collapsed="false">
      <c r="A158" s="8"/>
      <c r="B158" s="8"/>
      <c r="C158" s="8"/>
      <c r="D158" s="9" t="str">
        <f aca="false">IF(A158="","",COUNTIFS(Orders!$C$2:$C$5001,A158,Orders!$I$2:$I$5001,"&gt;0"))</f>
        <v/>
      </c>
      <c r="E158" s="10" t="str">
        <f aca="false">IF(A158="","",SUMIFS(Orders!$F$2:$F$5001,Orders!$C$2:$C$5001,A158,Orders!$I$2:$I$5001,"&gt;0"))</f>
        <v/>
      </c>
      <c r="F158" s="10" t="str">
        <f aca="false">IF(OR(A158="",N(D158)=0),"",E158/D158)</f>
        <v/>
      </c>
      <c r="G158" s="11" t="str">
        <f aca="false">IF(OR(A158="",N(D158)=0),"",_xlfn.MINIFS(Orders!$I$2:$I$5001,Orders!$C$2:$C$5001,A158,Orders!$I$2:$I$5001,"&gt;0"))</f>
        <v/>
      </c>
      <c r="H158" s="11" t="str">
        <f aca="false">IF(OR(A158="",N(D158)=0),"",_xlfn.MAXIFS(Orders!$I$2:$I$5001,Orders!$C$2:$C$5001,A158,Orders!$I$2:$I$5001,"&gt;0"))</f>
        <v/>
      </c>
      <c r="I158" s="9" t="str">
        <f aca="true">IF(H158="","",TODAY()-H158)</f>
        <v/>
      </c>
      <c r="J158" s="9" t="str">
        <f aca="false">IF(OR(H158="",N(D158)&lt;2),"",(H158-G158)/(D158-1))</f>
        <v/>
      </c>
      <c r="K158" s="12" t="str">
        <f aca="false">IF(A158="","",IF(N(D158)=0,"No orders yet",IF(I158&gt;=Settings!$B$4,IF(OR(N(E158)&gt;=Settings!$B$5,N(D158)&gt;=Settings!$B$6),"Lapsed VIP","Lapsed"),IF(I158&gt;=Settings!$B$3,IF(OR(N(E158)&gt;=Settings!$B$5,N(D158)&gt;=Settings!$B$6),"At-risk VIP",IF(D158=1,"One-time buyer","At risk")),IF(OR(N(E158)&gt;=Settings!$B$5,N(D158)&gt;=Settings!$B$6),"VIP",IF(D158=1,"New","Active"))))))</f>
        <v/>
      </c>
      <c r="L158" s="12" t="str">
        <f aca="false">IF(OR(J158="",J158=0),"",IF(I158&gt;=J158*Settings!$B$7,"Yes",""))</f>
        <v/>
      </c>
      <c r="M158" s="13"/>
      <c r="N158" s="12" t="str">
        <f aca="true">IF(M158="","",IF(AND(H158&lt;&gt;"",H158&gt;=M158),"Yes - "&amp;TEXT(H158,"d mmm yyyy"),IF(TODAY()-M158&lt;30,"Not yet","No")))</f>
        <v/>
      </c>
      <c r="O158" s="8"/>
      <c r="P158" s="12" t="str">
        <f aca="false">IF(A158="","",IF(COUNTIF($A$2:$A$2001,A158)&gt;1,"Same email twice - keep one",""))</f>
        <v/>
      </c>
    </row>
    <row r="159" customFormat="false" ht="15" hidden="false" customHeight="false" outlineLevel="0" collapsed="false">
      <c r="A159" s="8"/>
      <c r="B159" s="8"/>
      <c r="C159" s="8"/>
      <c r="D159" s="9" t="str">
        <f aca="false">IF(A159="","",COUNTIFS(Orders!$C$2:$C$5001,A159,Orders!$I$2:$I$5001,"&gt;0"))</f>
        <v/>
      </c>
      <c r="E159" s="10" t="str">
        <f aca="false">IF(A159="","",SUMIFS(Orders!$F$2:$F$5001,Orders!$C$2:$C$5001,A159,Orders!$I$2:$I$5001,"&gt;0"))</f>
        <v/>
      </c>
      <c r="F159" s="10" t="str">
        <f aca="false">IF(OR(A159="",N(D159)=0),"",E159/D159)</f>
        <v/>
      </c>
      <c r="G159" s="11" t="str">
        <f aca="false">IF(OR(A159="",N(D159)=0),"",_xlfn.MINIFS(Orders!$I$2:$I$5001,Orders!$C$2:$C$5001,A159,Orders!$I$2:$I$5001,"&gt;0"))</f>
        <v/>
      </c>
      <c r="H159" s="11" t="str">
        <f aca="false">IF(OR(A159="",N(D159)=0),"",_xlfn.MAXIFS(Orders!$I$2:$I$5001,Orders!$C$2:$C$5001,A159,Orders!$I$2:$I$5001,"&gt;0"))</f>
        <v/>
      </c>
      <c r="I159" s="9" t="str">
        <f aca="true">IF(H159="","",TODAY()-H159)</f>
        <v/>
      </c>
      <c r="J159" s="9" t="str">
        <f aca="false">IF(OR(H159="",N(D159)&lt;2),"",(H159-G159)/(D159-1))</f>
        <v/>
      </c>
      <c r="K159" s="12" t="str">
        <f aca="false">IF(A159="","",IF(N(D159)=0,"No orders yet",IF(I159&gt;=Settings!$B$4,IF(OR(N(E159)&gt;=Settings!$B$5,N(D159)&gt;=Settings!$B$6),"Lapsed VIP","Lapsed"),IF(I159&gt;=Settings!$B$3,IF(OR(N(E159)&gt;=Settings!$B$5,N(D159)&gt;=Settings!$B$6),"At-risk VIP",IF(D159=1,"One-time buyer","At risk")),IF(OR(N(E159)&gt;=Settings!$B$5,N(D159)&gt;=Settings!$B$6),"VIP",IF(D159=1,"New","Active"))))))</f>
        <v/>
      </c>
      <c r="L159" s="12" t="str">
        <f aca="false">IF(OR(J159="",J159=0),"",IF(I159&gt;=J159*Settings!$B$7,"Yes",""))</f>
        <v/>
      </c>
      <c r="M159" s="13"/>
      <c r="N159" s="12" t="str">
        <f aca="true">IF(M159="","",IF(AND(H159&lt;&gt;"",H159&gt;=M159),"Yes - "&amp;TEXT(H159,"d mmm yyyy"),IF(TODAY()-M159&lt;30,"Not yet","No")))</f>
        <v/>
      </c>
      <c r="O159" s="8"/>
      <c r="P159" s="12" t="str">
        <f aca="false">IF(A159="","",IF(COUNTIF($A$2:$A$2001,A159)&gt;1,"Same email twice - keep one",""))</f>
        <v/>
      </c>
    </row>
    <row r="160" customFormat="false" ht="15" hidden="false" customHeight="false" outlineLevel="0" collapsed="false">
      <c r="A160" s="8"/>
      <c r="B160" s="8"/>
      <c r="C160" s="8"/>
      <c r="D160" s="9" t="str">
        <f aca="false">IF(A160="","",COUNTIFS(Orders!$C$2:$C$5001,A160,Orders!$I$2:$I$5001,"&gt;0"))</f>
        <v/>
      </c>
      <c r="E160" s="10" t="str">
        <f aca="false">IF(A160="","",SUMIFS(Orders!$F$2:$F$5001,Orders!$C$2:$C$5001,A160,Orders!$I$2:$I$5001,"&gt;0"))</f>
        <v/>
      </c>
      <c r="F160" s="10" t="str">
        <f aca="false">IF(OR(A160="",N(D160)=0),"",E160/D160)</f>
        <v/>
      </c>
      <c r="G160" s="11" t="str">
        <f aca="false">IF(OR(A160="",N(D160)=0),"",_xlfn.MINIFS(Orders!$I$2:$I$5001,Orders!$C$2:$C$5001,A160,Orders!$I$2:$I$5001,"&gt;0"))</f>
        <v/>
      </c>
      <c r="H160" s="11" t="str">
        <f aca="false">IF(OR(A160="",N(D160)=0),"",_xlfn.MAXIFS(Orders!$I$2:$I$5001,Orders!$C$2:$C$5001,A160,Orders!$I$2:$I$5001,"&gt;0"))</f>
        <v/>
      </c>
      <c r="I160" s="9" t="str">
        <f aca="true">IF(H160="","",TODAY()-H160)</f>
        <v/>
      </c>
      <c r="J160" s="9" t="str">
        <f aca="false">IF(OR(H160="",N(D160)&lt;2),"",(H160-G160)/(D160-1))</f>
        <v/>
      </c>
      <c r="K160" s="12" t="str">
        <f aca="false">IF(A160="","",IF(N(D160)=0,"No orders yet",IF(I160&gt;=Settings!$B$4,IF(OR(N(E160)&gt;=Settings!$B$5,N(D160)&gt;=Settings!$B$6),"Lapsed VIP","Lapsed"),IF(I160&gt;=Settings!$B$3,IF(OR(N(E160)&gt;=Settings!$B$5,N(D160)&gt;=Settings!$B$6),"At-risk VIP",IF(D160=1,"One-time buyer","At risk")),IF(OR(N(E160)&gt;=Settings!$B$5,N(D160)&gt;=Settings!$B$6),"VIP",IF(D160=1,"New","Active"))))))</f>
        <v/>
      </c>
      <c r="L160" s="12" t="str">
        <f aca="false">IF(OR(J160="",J160=0),"",IF(I160&gt;=J160*Settings!$B$7,"Yes",""))</f>
        <v/>
      </c>
      <c r="M160" s="13"/>
      <c r="N160" s="12" t="str">
        <f aca="true">IF(M160="","",IF(AND(H160&lt;&gt;"",H160&gt;=M160),"Yes - "&amp;TEXT(H160,"d mmm yyyy"),IF(TODAY()-M160&lt;30,"Not yet","No")))</f>
        <v/>
      </c>
      <c r="O160" s="8"/>
      <c r="P160" s="12" t="str">
        <f aca="false">IF(A160="","",IF(COUNTIF($A$2:$A$2001,A160)&gt;1,"Same email twice - keep one",""))</f>
        <v/>
      </c>
    </row>
    <row r="161" customFormat="false" ht="15" hidden="false" customHeight="false" outlineLevel="0" collapsed="false">
      <c r="A161" s="8"/>
      <c r="B161" s="8"/>
      <c r="C161" s="8"/>
      <c r="D161" s="9" t="str">
        <f aca="false">IF(A161="","",COUNTIFS(Orders!$C$2:$C$5001,A161,Orders!$I$2:$I$5001,"&gt;0"))</f>
        <v/>
      </c>
      <c r="E161" s="10" t="str">
        <f aca="false">IF(A161="","",SUMIFS(Orders!$F$2:$F$5001,Orders!$C$2:$C$5001,A161,Orders!$I$2:$I$5001,"&gt;0"))</f>
        <v/>
      </c>
      <c r="F161" s="10" t="str">
        <f aca="false">IF(OR(A161="",N(D161)=0),"",E161/D161)</f>
        <v/>
      </c>
      <c r="G161" s="11" t="str">
        <f aca="false">IF(OR(A161="",N(D161)=0),"",_xlfn.MINIFS(Orders!$I$2:$I$5001,Orders!$C$2:$C$5001,A161,Orders!$I$2:$I$5001,"&gt;0"))</f>
        <v/>
      </c>
      <c r="H161" s="11" t="str">
        <f aca="false">IF(OR(A161="",N(D161)=0),"",_xlfn.MAXIFS(Orders!$I$2:$I$5001,Orders!$C$2:$C$5001,A161,Orders!$I$2:$I$5001,"&gt;0"))</f>
        <v/>
      </c>
      <c r="I161" s="9" t="str">
        <f aca="true">IF(H161="","",TODAY()-H161)</f>
        <v/>
      </c>
      <c r="J161" s="9" t="str">
        <f aca="false">IF(OR(H161="",N(D161)&lt;2),"",(H161-G161)/(D161-1))</f>
        <v/>
      </c>
      <c r="K161" s="12" t="str">
        <f aca="false">IF(A161="","",IF(N(D161)=0,"No orders yet",IF(I161&gt;=Settings!$B$4,IF(OR(N(E161)&gt;=Settings!$B$5,N(D161)&gt;=Settings!$B$6),"Lapsed VIP","Lapsed"),IF(I161&gt;=Settings!$B$3,IF(OR(N(E161)&gt;=Settings!$B$5,N(D161)&gt;=Settings!$B$6),"At-risk VIP",IF(D161=1,"One-time buyer","At risk")),IF(OR(N(E161)&gt;=Settings!$B$5,N(D161)&gt;=Settings!$B$6),"VIP",IF(D161=1,"New","Active"))))))</f>
        <v/>
      </c>
      <c r="L161" s="12" t="str">
        <f aca="false">IF(OR(J161="",J161=0),"",IF(I161&gt;=J161*Settings!$B$7,"Yes",""))</f>
        <v/>
      </c>
      <c r="M161" s="13"/>
      <c r="N161" s="12" t="str">
        <f aca="true">IF(M161="","",IF(AND(H161&lt;&gt;"",H161&gt;=M161),"Yes - "&amp;TEXT(H161,"d mmm yyyy"),IF(TODAY()-M161&lt;30,"Not yet","No")))</f>
        <v/>
      </c>
      <c r="O161" s="8"/>
      <c r="P161" s="12" t="str">
        <f aca="false">IF(A161="","",IF(COUNTIF($A$2:$A$2001,A161)&gt;1,"Same email twice - keep one",""))</f>
        <v/>
      </c>
    </row>
    <row r="162" customFormat="false" ht="15" hidden="false" customHeight="false" outlineLevel="0" collapsed="false">
      <c r="A162" s="8"/>
      <c r="B162" s="8"/>
      <c r="C162" s="8"/>
      <c r="D162" s="9" t="str">
        <f aca="false">IF(A162="","",COUNTIFS(Orders!$C$2:$C$5001,A162,Orders!$I$2:$I$5001,"&gt;0"))</f>
        <v/>
      </c>
      <c r="E162" s="10" t="str">
        <f aca="false">IF(A162="","",SUMIFS(Orders!$F$2:$F$5001,Orders!$C$2:$C$5001,A162,Orders!$I$2:$I$5001,"&gt;0"))</f>
        <v/>
      </c>
      <c r="F162" s="10" t="str">
        <f aca="false">IF(OR(A162="",N(D162)=0),"",E162/D162)</f>
        <v/>
      </c>
      <c r="G162" s="11" t="str">
        <f aca="false">IF(OR(A162="",N(D162)=0),"",_xlfn.MINIFS(Orders!$I$2:$I$5001,Orders!$C$2:$C$5001,A162,Orders!$I$2:$I$5001,"&gt;0"))</f>
        <v/>
      </c>
      <c r="H162" s="11" t="str">
        <f aca="false">IF(OR(A162="",N(D162)=0),"",_xlfn.MAXIFS(Orders!$I$2:$I$5001,Orders!$C$2:$C$5001,A162,Orders!$I$2:$I$5001,"&gt;0"))</f>
        <v/>
      </c>
      <c r="I162" s="9" t="str">
        <f aca="true">IF(H162="","",TODAY()-H162)</f>
        <v/>
      </c>
      <c r="J162" s="9" t="str">
        <f aca="false">IF(OR(H162="",N(D162)&lt;2),"",(H162-G162)/(D162-1))</f>
        <v/>
      </c>
      <c r="K162" s="12" t="str">
        <f aca="false">IF(A162="","",IF(N(D162)=0,"No orders yet",IF(I162&gt;=Settings!$B$4,IF(OR(N(E162)&gt;=Settings!$B$5,N(D162)&gt;=Settings!$B$6),"Lapsed VIP","Lapsed"),IF(I162&gt;=Settings!$B$3,IF(OR(N(E162)&gt;=Settings!$B$5,N(D162)&gt;=Settings!$B$6),"At-risk VIP",IF(D162=1,"One-time buyer","At risk")),IF(OR(N(E162)&gt;=Settings!$B$5,N(D162)&gt;=Settings!$B$6),"VIP",IF(D162=1,"New","Active"))))))</f>
        <v/>
      </c>
      <c r="L162" s="12" t="str">
        <f aca="false">IF(OR(J162="",J162=0),"",IF(I162&gt;=J162*Settings!$B$7,"Yes",""))</f>
        <v/>
      </c>
      <c r="M162" s="13"/>
      <c r="N162" s="12" t="str">
        <f aca="true">IF(M162="","",IF(AND(H162&lt;&gt;"",H162&gt;=M162),"Yes - "&amp;TEXT(H162,"d mmm yyyy"),IF(TODAY()-M162&lt;30,"Not yet","No")))</f>
        <v/>
      </c>
      <c r="O162" s="8"/>
      <c r="P162" s="12" t="str">
        <f aca="false">IF(A162="","",IF(COUNTIF($A$2:$A$2001,A162)&gt;1,"Same email twice - keep one",""))</f>
        <v/>
      </c>
    </row>
    <row r="163" customFormat="false" ht="15" hidden="false" customHeight="false" outlineLevel="0" collapsed="false">
      <c r="A163" s="8"/>
      <c r="B163" s="8"/>
      <c r="C163" s="8"/>
      <c r="D163" s="9" t="str">
        <f aca="false">IF(A163="","",COUNTIFS(Orders!$C$2:$C$5001,A163,Orders!$I$2:$I$5001,"&gt;0"))</f>
        <v/>
      </c>
      <c r="E163" s="10" t="str">
        <f aca="false">IF(A163="","",SUMIFS(Orders!$F$2:$F$5001,Orders!$C$2:$C$5001,A163,Orders!$I$2:$I$5001,"&gt;0"))</f>
        <v/>
      </c>
      <c r="F163" s="10" t="str">
        <f aca="false">IF(OR(A163="",N(D163)=0),"",E163/D163)</f>
        <v/>
      </c>
      <c r="G163" s="11" t="str">
        <f aca="false">IF(OR(A163="",N(D163)=0),"",_xlfn.MINIFS(Orders!$I$2:$I$5001,Orders!$C$2:$C$5001,A163,Orders!$I$2:$I$5001,"&gt;0"))</f>
        <v/>
      </c>
      <c r="H163" s="11" t="str">
        <f aca="false">IF(OR(A163="",N(D163)=0),"",_xlfn.MAXIFS(Orders!$I$2:$I$5001,Orders!$C$2:$C$5001,A163,Orders!$I$2:$I$5001,"&gt;0"))</f>
        <v/>
      </c>
      <c r="I163" s="9" t="str">
        <f aca="true">IF(H163="","",TODAY()-H163)</f>
        <v/>
      </c>
      <c r="J163" s="9" t="str">
        <f aca="false">IF(OR(H163="",N(D163)&lt;2),"",(H163-G163)/(D163-1))</f>
        <v/>
      </c>
      <c r="K163" s="12" t="str">
        <f aca="false">IF(A163="","",IF(N(D163)=0,"No orders yet",IF(I163&gt;=Settings!$B$4,IF(OR(N(E163)&gt;=Settings!$B$5,N(D163)&gt;=Settings!$B$6),"Lapsed VIP","Lapsed"),IF(I163&gt;=Settings!$B$3,IF(OR(N(E163)&gt;=Settings!$B$5,N(D163)&gt;=Settings!$B$6),"At-risk VIP",IF(D163=1,"One-time buyer","At risk")),IF(OR(N(E163)&gt;=Settings!$B$5,N(D163)&gt;=Settings!$B$6),"VIP",IF(D163=1,"New","Active"))))))</f>
        <v/>
      </c>
      <c r="L163" s="12" t="str">
        <f aca="false">IF(OR(J163="",J163=0),"",IF(I163&gt;=J163*Settings!$B$7,"Yes",""))</f>
        <v/>
      </c>
      <c r="M163" s="13"/>
      <c r="N163" s="12" t="str">
        <f aca="true">IF(M163="","",IF(AND(H163&lt;&gt;"",H163&gt;=M163),"Yes - "&amp;TEXT(H163,"d mmm yyyy"),IF(TODAY()-M163&lt;30,"Not yet","No")))</f>
        <v/>
      </c>
      <c r="O163" s="8"/>
      <c r="P163" s="12" t="str">
        <f aca="false">IF(A163="","",IF(COUNTIF($A$2:$A$2001,A163)&gt;1,"Same email twice - keep one",""))</f>
        <v/>
      </c>
    </row>
    <row r="164" customFormat="false" ht="15" hidden="false" customHeight="false" outlineLevel="0" collapsed="false">
      <c r="A164" s="8"/>
      <c r="B164" s="8"/>
      <c r="C164" s="8"/>
      <c r="D164" s="9" t="str">
        <f aca="false">IF(A164="","",COUNTIFS(Orders!$C$2:$C$5001,A164,Orders!$I$2:$I$5001,"&gt;0"))</f>
        <v/>
      </c>
      <c r="E164" s="10" t="str">
        <f aca="false">IF(A164="","",SUMIFS(Orders!$F$2:$F$5001,Orders!$C$2:$C$5001,A164,Orders!$I$2:$I$5001,"&gt;0"))</f>
        <v/>
      </c>
      <c r="F164" s="10" t="str">
        <f aca="false">IF(OR(A164="",N(D164)=0),"",E164/D164)</f>
        <v/>
      </c>
      <c r="G164" s="11" t="str">
        <f aca="false">IF(OR(A164="",N(D164)=0),"",_xlfn.MINIFS(Orders!$I$2:$I$5001,Orders!$C$2:$C$5001,A164,Orders!$I$2:$I$5001,"&gt;0"))</f>
        <v/>
      </c>
      <c r="H164" s="11" t="str">
        <f aca="false">IF(OR(A164="",N(D164)=0),"",_xlfn.MAXIFS(Orders!$I$2:$I$5001,Orders!$C$2:$C$5001,A164,Orders!$I$2:$I$5001,"&gt;0"))</f>
        <v/>
      </c>
      <c r="I164" s="9" t="str">
        <f aca="true">IF(H164="","",TODAY()-H164)</f>
        <v/>
      </c>
      <c r="J164" s="9" t="str">
        <f aca="false">IF(OR(H164="",N(D164)&lt;2),"",(H164-G164)/(D164-1))</f>
        <v/>
      </c>
      <c r="K164" s="12" t="str">
        <f aca="false">IF(A164="","",IF(N(D164)=0,"No orders yet",IF(I164&gt;=Settings!$B$4,IF(OR(N(E164)&gt;=Settings!$B$5,N(D164)&gt;=Settings!$B$6),"Lapsed VIP","Lapsed"),IF(I164&gt;=Settings!$B$3,IF(OR(N(E164)&gt;=Settings!$B$5,N(D164)&gt;=Settings!$B$6),"At-risk VIP",IF(D164=1,"One-time buyer","At risk")),IF(OR(N(E164)&gt;=Settings!$B$5,N(D164)&gt;=Settings!$B$6),"VIP",IF(D164=1,"New","Active"))))))</f>
        <v/>
      </c>
      <c r="L164" s="12" t="str">
        <f aca="false">IF(OR(J164="",J164=0),"",IF(I164&gt;=J164*Settings!$B$7,"Yes",""))</f>
        <v/>
      </c>
      <c r="M164" s="13"/>
      <c r="N164" s="12" t="str">
        <f aca="true">IF(M164="","",IF(AND(H164&lt;&gt;"",H164&gt;=M164),"Yes - "&amp;TEXT(H164,"d mmm yyyy"),IF(TODAY()-M164&lt;30,"Not yet","No")))</f>
        <v/>
      </c>
      <c r="O164" s="8"/>
      <c r="P164" s="12" t="str">
        <f aca="false">IF(A164="","",IF(COUNTIF($A$2:$A$2001,A164)&gt;1,"Same email twice - keep one",""))</f>
        <v/>
      </c>
    </row>
    <row r="165" customFormat="false" ht="15" hidden="false" customHeight="false" outlineLevel="0" collapsed="false">
      <c r="A165" s="8"/>
      <c r="B165" s="8"/>
      <c r="C165" s="8"/>
      <c r="D165" s="9" t="str">
        <f aca="false">IF(A165="","",COUNTIFS(Orders!$C$2:$C$5001,A165,Orders!$I$2:$I$5001,"&gt;0"))</f>
        <v/>
      </c>
      <c r="E165" s="10" t="str">
        <f aca="false">IF(A165="","",SUMIFS(Orders!$F$2:$F$5001,Orders!$C$2:$C$5001,A165,Orders!$I$2:$I$5001,"&gt;0"))</f>
        <v/>
      </c>
      <c r="F165" s="10" t="str">
        <f aca="false">IF(OR(A165="",N(D165)=0),"",E165/D165)</f>
        <v/>
      </c>
      <c r="G165" s="11" t="str">
        <f aca="false">IF(OR(A165="",N(D165)=0),"",_xlfn.MINIFS(Orders!$I$2:$I$5001,Orders!$C$2:$C$5001,A165,Orders!$I$2:$I$5001,"&gt;0"))</f>
        <v/>
      </c>
      <c r="H165" s="11" t="str">
        <f aca="false">IF(OR(A165="",N(D165)=0),"",_xlfn.MAXIFS(Orders!$I$2:$I$5001,Orders!$C$2:$C$5001,A165,Orders!$I$2:$I$5001,"&gt;0"))</f>
        <v/>
      </c>
      <c r="I165" s="9" t="str">
        <f aca="true">IF(H165="","",TODAY()-H165)</f>
        <v/>
      </c>
      <c r="J165" s="9" t="str">
        <f aca="false">IF(OR(H165="",N(D165)&lt;2),"",(H165-G165)/(D165-1))</f>
        <v/>
      </c>
      <c r="K165" s="12" t="str">
        <f aca="false">IF(A165="","",IF(N(D165)=0,"No orders yet",IF(I165&gt;=Settings!$B$4,IF(OR(N(E165)&gt;=Settings!$B$5,N(D165)&gt;=Settings!$B$6),"Lapsed VIP","Lapsed"),IF(I165&gt;=Settings!$B$3,IF(OR(N(E165)&gt;=Settings!$B$5,N(D165)&gt;=Settings!$B$6),"At-risk VIP",IF(D165=1,"One-time buyer","At risk")),IF(OR(N(E165)&gt;=Settings!$B$5,N(D165)&gt;=Settings!$B$6),"VIP",IF(D165=1,"New","Active"))))))</f>
        <v/>
      </c>
      <c r="L165" s="12" t="str">
        <f aca="false">IF(OR(J165="",J165=0),"",IF(I165&gt;=J165*Settings!$B$7,"Yes",""))</f>
        <v/>
      </c>
      <c r="M165" s="13"/>
      <c r="N165" s="12" t="str">
        <f aca="true">IF(M165="","",IF(AND(H165&lt;&gt;"",H165&gt;=M165),"Yes - "&amp;TEXT(H165,"d mmm yyyy"),IF(TODAY()-M165&lt;30,"Not yet","No")))</f>
        <v/>
      </c>
      <c r="O165" s="8"/>
      <c r="P165" s="12" t="str">
        <f aca="false">IF(A165="","",IF(COUNTIF($A$2:$A$2001,A165)&gt;1,"Same email twice - keep one",""))</f>
        <v/>
      </c>
    </row>
    <row r="166" customFormat="false" ht="15" hidden="false" customHeight="false" outlineLevel="0" collapsed="false">
      <c r="A166" s="8"/>
      <c r="B166" s="8"/>
      <c r="C166" s="8"/>
      <c r="D166" s="9" t="str">
        <f aca="false">IF(A166="","",COUNTIFS(Orders!$C$2:$C$5001,A166,Orders!$I$2:$I$5001,"&gt;0"))</f>
        <v/>
      </c>
      <c r="E166" s="10" t="str">
        <f aca="false">IF(A166="","",SUMIFS(Orders!$F$2:$F$5001,Orders!$C$2:$C$5001,A166,Orders!$I$2:$I$5001,"&gt;0"))</f>
        <v/>
      </c>
      <c r="F166" s="10" t="str">
        <f aca="false">IF(OR(A166="",N(D166)=0),"",E166/D166)</f>
        <v/>
      </c>
      <c r="G166" s="11" t="str">
        <f aca="false">IF(OR(A166="",N(D166)=0),"",_xlfn.MINIFS(Orders!$I$2:$I$5001,Orders!$C$2:$C$5001,A166,Orders!$I$2:$I$5001,"&gt;0"))</f>
        <v/>
      </c>
      <c r="H166" s="11" t="str">
        <f aca="false">IF(OR(A166="",N(D166)=0),"",_xlfn.MAXIFS(Orders!$I$2:$I$5001,Orders!$C$2:$C$5001,A166,Orders!$I$2:$I$5001,"&gt;0"))</f>
        <v/>
      </c>
      <c r="I166" s="9" t="str">
        <f aca="true">IF(H166="","",TODAY()-H166)</f>
        <v/>
      </c>
      <c r="J166" s="9" t="str">
        <f aca="false">IF(OR(H166="",N(D166)&lt;2),"",(H166-G166)/(D166-1))</f>
        <v/>
      </c>
      <c r="K166" s="12" t="str">
        <f aca="false">IF(A166="","",IF(N(D166)=0,"No orders yet",IF(I166&gt;=Settings!$B$4,IF(OR(N(E166)&gt;=Settings!$B$5,N(D166)&gt;=Settings!$B$6),"Lapsed VIP","Lapsed"),IF(I166&gt;=Settings!$B$3,IF(OR(N(E166)&gt;=Settings!$B$5,N(D166)&gt;=Settings!$B$6),"At-risk VIP",IF(D166=1,"One-time buyer","At risk")),IF(OR(N(E166)&gt;=Settings!$B$5,N(D166)&gt;=Settings!$B$6),"VIP",IF(D166=1,"New","Active"))))))</f>
        <v/>
      </c>
      <c r="L166" s="12" t="str">
        <f aca="false">IF(OR(J166="",J166=0),"",IF(I166&gt;=J166*Settings!$B$7,"Yes",""))</f>
        <v/>
      </c>
      <c r="M166" s="13"/>
      <c r="N166" s="12" t="str">
        <f aca="true">IF(M166="","",IF(AND(H166&lt;&gt;"",H166&gt;=M166),"Yes - "&amp;TEXT(H166,"d mmm yyyy"),IF(TODAY()-M166&lt;30,"Not yet","No")))</f>
        <v/>
      </c>
      <c r="O166" s="8"/>
      <c r="P166" s="12" t="str">
        <f aca="false">IF(A166="","",IF(COUNTIF($A$2:$A$2001,A166)&gt;1,"Same email twice - keep one",""))</f>
        <v/>
      </c>
    </row>
    <row r="167" customFormat="false" ht="15" hidden="false" customHeight="false" outlineLevel="0" collapsed="false">
      <c r="A167" s="8"/>
      <c r="B167" s="8"/>
      <c r="C167" s="8"/>
      <c r="D167" s="9" t="str">
        <f aca="false">IF(A167="","",COUNTIFS(Orders!$C$2:$C$5001,A167,Orders!$I$2:$I$5001,"&gt;0"))</f>
        <v/>
      </c>
      <c r="E167" s="10" t="str">
        <f aca="false">IF(A167="","",SUMIFS(Orders!$F$2:$F$5001,Orders!$C$2:$C$5001,A167,Orders!$I$2:$I$5001,"&gt;0"))</f>
        <v/>
      </c>
      <c r="F167" s="10" t="str">
        <f aca="false">IF(OR(A167="",N(D167)=0),"",E167/D167)</f>
        <v/>
      </c>
      <c r="G167" s="11" t="str">
        <f aca="false">IF(OR(A167="",N(D167)=0),"",_xlfn.MINIFS(Orders!$I$2:$I$5001,Orders!$C$2:$C$5001,A167,Orders!$I$2:$I$5001,"&gt;0"))</f>
        <v/>
      </c>
      <c r="H167" s="11" t="str">
        <f aca="false">IF(OR(A167="",N(D167)=0),"",_xlfn.MAXIFS(Orders!$I$2:$I$5001,Orders!$C$2:$C$5001,A167,Orders!$I$2:$I$5001,"&gt;0"))</f>
        <v/>
      </c>
      <c r="I167" s="9" t="str">
        <f aca="true">IF(H167="","",TODAY()-H167)</f>
        <v/>
      </c>
      <c r="J167" s="9" t="str">
        <f aca="false">IF(OR(H167="",N(D167)&lt;2),"",(H167-G167)/(D167-1))</f>
        <v/>
      </c>
      <c r="K167" s="12" t="str">
        <f aca="false">IF(A167="","",IF(N(D167)=0,"No orders yet",IF(I167&gt;=Settings!$B$4,IF(OR(N(E167)&gt;=Settings!$B$5,N(D167)&gt;=Settings!$B$6),"Lapsed VIP","Lapsed"),IF(I167&gt;=Settings!$B$3,IF(OR(N(E167)&gt;=Settings!$B$5,N(D167)&gt;=Settings!$B$6),"At-risk VIP",IF(D167=1,"One-time buyer","At risk")),IF(OR(N(E167)&gt;=Settings!$B$5,N(D167)&gt;=Settings!$B$6),"VIP",IF(D167=1,"New","Active"))))))</f>
        <v/>
      </c>
      <c r="L167" s="12" t="str">
        <f aca="false">IF(OR(J167="",J167=0),"",IF(I167&gt;=J167*Settings!$B$7,"Yes",""))</f>
        <v/>
      </c>
      <c r="M167" s="13"/>
      <c r="N167" s="12" t="str">
        <f aca="true">IF(M167="","",IF(AND(H167&lt;&gt;"",H167&gt;=M167),"Yes - "&amp;TEXT(H167,"d mmm yyyy"),IF(TODAY()-M167&lt;30,"Not yet","No")))</f>
        <v/>
      </c>
      <c r="O167" s="8"/>
      <c r="P167" s="12" t="str">
        <f aca="false">IF(A167="","",IF(COUNTIF($A$2:$A$2001,A167)&gt;1,"Same email twice - keep one",""))</f>
        <v/>
      </c>
    </row>
    <row r="168" customFormat="false" ht="15" hidden="false" customHeight="false" outlineLevel="0" collapsed="false">
      <c r="A168" s="8"/>
      <c r="B168" s="8"/>
      <c r="C168" s="8"/>
      <c r="D168" s="9" t="str">
        <f aca="false">IF(A168="","",COUNTIFS(Orders!$C$2:$C$5001,A168,Orders!$I$2:$I$5001,"&gt;0"))</f>
        <v/>
      </c>
      <c r="E168" s="10" t="str">
        <f aca="false">IF(A168="","",SUMIFS(Orders!$F$2:$F$5001,Orders!$C$2:$C$5001,A168,Orders!$I$2:$I$5001,"&gt;0"))</f>
        <v/>
      </c>
      <c r="F168" s="10" t="str">
        <f aca="false">IF(OR(A168="",N(D168)=0),"",E168/D168)</f>
        <v/>
      </c>
      <c r="G168" s="11" t="str">
        <f aca="false">IF(OR(A168="",N(D168)=0),"",_xlfn.MINIFS(Orders!$I$2:$I$5001,Orders!$C$2:$C$5001,A168,Orders!$I$2:$I$5001,"&gt;0"))</f>
        <v/>
      </c>
      <c r="H168" s="11" t="str">
        <f aca="false">IF(OR(A168="",N(D168)=0),"",_xlfn.MAXIFS(Orders!$I$2:$I$5001,Orders!$C$2:$C$5001,A168,Orders!$I$2:$I$5001,"&gt;0"))</f>
        <v/>
      </c>
      <c r="I168" s="9" t="str">
        <f aca="true">IF(H168="","",TODAY()-H168)</f>
        <v/>
      </c>
      <c r="J168" s="9" t="str">
        <f aca="false">IF(OR(H168="",N(D168)&lt;2),"",(H168-G168)/(D168-1))</f>
        <v/>
      </c>
      <c r="K168" s="12" t="str">
        <f aca="false">IF(A168="","",IF(N(D168)=0,"No orders yet",IF(I168&gt;=Settings!$B$4,IF(OR(N(E168)&gt;=Settings!$B$5,N(D168)&gt;=Settings!$B$6),"Lapsed VIP","Lapsed"),IF(I168&gt;=Settings!$B$3,IF(OR(N(E168)&gt;=Settings!$B$5,N(D168)&gt;=Settings!$B$6),"At-risk VIP",IF(D168=1,"One-time buyer","At risk")),IF(OR(N(E168)&gt;=Settings!$B$5,N(D168)&gt;=Settings!$B$6),"VIP",IF(D168=1,"New","Active"))))))</f>
        <v/>
      </c>
      <c r="L168" s="12" t="str">
        <f aca="false">IF(OR(J168="",J168=0),"",IF(I168&gt;=J168*Settings!$B$7,"Yes",""))</f>
        <v/>
      </c>
      <c r="M168" s="13"/>
      <c r="N168" s="12" t="str">
        <f aca="true">IF(M168="","",IF(AND(H168&lt;&gt;"",H168&gt;=M168),"Yes - "&amp;TEXT(H168,"d mmm yyyy"),IF(TODAY()-M168&lt;30,"Not yet","No")))</f>
        <v/>
      </c>
      <c r="O168" s="8"/>
      <c r="P168" s="12" t="str">
        <f aca="false">IF(A168="","",IF(COUNTIF($A$2:$A$2001,A168)&gt;1,"Same email twice - keep one",""))</f>
        <v/>
      </c>
    </row>
    <row r="169" customFormat="false" ht="15" hidden="false" customHeight="false" outlineLevel="0" collapsed="false">
      <c r="A169" s="8"/>
      <c r="B169" s="8"/>
      <c r="C169" s="8"/>
      <c r="D169" s="9" t="str">
        <f aca="false">IF(A169="","",COUNTIFS(Orders!$C$2:$C$5001,A169,Orders!$I$2:$I$5001,"&gt;0"))</f>
        <v/>
      </c>
      <c r="E169" s="10" t="str">
        <f aca="false">IF(A169="","",SUMIFS(Orders!$F$2:$F$5001,Orders!$C$2:$C$5001,A169,Orders!$I$2:$I$5001,"&gt;0"))</f>
        <v/>
      </c>
      <c r="F169" s="10" t="str">
        <f aca="false">IF(OR(A169="",N(D169)=0),"",E169/D169)</f>
        <v/>
      </c>
      <c r="G169" s="11" t="str">
        <f aca="false">IF(OR(A169="",N(D169)=0),"",_xlfn.MINIFS(Orders!$I$2:$I$5001,Orders!$C$2:$C$5001,A169,Orders!$I$2:$I$5001,"&gt;0"))</f>
        <v/>
      </c>
      <c r="H169" s="11" t="str">
        <f aca="false">IF(OR(A169="",N(D169)=0),"",_xlfn.MAXIFS(Orders!$I$2:$I$5001,Orders!$C$2:$C$5001,A169,Orders!$I$2:$I$5001,"&gt;0"))</f>
        <v/>
      </c>
      <c r="I169" s="9" t="str">
        <f aca="true">IF(H169="","",TODAY()-H169)</f>
        <v/>
      </c>
      <c r="J169" s="9" t="str">
        <f aca="false">IF(OR(H169="",N(D169)&lt;2),"",(H169-G169)/(D169-1))</f>
        <v/>
      </c>
      <c r="K169" s="12" t="str">
        <f aca="false">IF(A169="","",IF(N(D169)=0,"No orders yet",IF(I169&gt;=Settings!$B$4,IF(OR(N(E169)&gt;=Settings!$B$5,N(D169)&gt;=Settings!$B$6),"Lapsed VIP","Lapsed"),IF(I169&gt;=Settings!$B$3,IF(OR(N(E169)&gt;=Settings!$B$5,N(D169)&gt;=Settings!$B$6),"At-risk VIP",IF(D169=1,"One-time buyer","At risk")),IF(OR(N(E169)&gt;=Settings!$B$5,N(D169)&gt;=Settings!$B$6),"VIP",IF(D169=1,"New","Active"))))))</f>
        <v/>
      </c>
      <c r="L169" s="12" t="str">
        <f aca="false">IF(OR(J169="",J169=0),"",IF(I169&gt;=J169*Settings!$B$7,"Yes",""))</f>
        <v/>
      </c>
      <c r="M169" s="13"/>
      <c r="N169" s="12" t="str">
        <f aca="true">IF(M169="","",IF(AND(H169&lt;&gt;"",H169&gt;=M169),"Yes - "&amp;TEXT(H169,"d mmm yyyy"),IF(TODAY()-M169&lt;30,"Not yet","No")))</f>
        <v/>
      </c>
      <c r="O169" s="8"/>
      <c r="P169" s="12" t="str">
        <f aca="false">IF(A169="","",IF(COUNTIF($A$2:$A$2001,A169)&gt;1,"Same email twice - keep one",""))</f>
        <v/>
      </c>
    </row>
    <row r="170" customFormat="false" ht="15" hidden="false" customHeight="false" outlineLevel="0" collapsed="false">
      <c r="A170" s="8"/>
      <c r="B170" s="8"/>
      <c r="C170" s="8"/>
      <c r="D170" s="9" t="str">
        <f aca="false">IF(A170="","",COUNTIFS(Orders!$C$2:$C$5001,A170,Orders!$I$2:$I$5001,"&gt;0"))</f>
        <v/>
      </c>
      <c r="E170" s="10" t="str">
        <f aca="false">IF(A170="","",SUMIFS(Orders!$F$2:$F$5001,Orders!$C$2:$C$5001,A170,Orders!$I$2:$I$5001,"&gt;0"))</f>
        <v/>
      </c>
      <c r="F170" s="10" t="str">
        <f aca="false">IF(OR(A170="",N(D170)=0),"",E170/D170)</f>
        <v/>
      </c>
      <c r="G170" s="11" t="str">
        <f aca="false">IF(OR(A170="",N(D170)=0),"",_xlfn.MINIFS(Orders!$I$2:$I$5001,Orders!$C$2:$C$5001,A170,Orders!$I$2:$I$5001,"&gt;0"))</f>
        <v/>
      </c>
      <c r="H170" s="11" t="str">
        <f aca="false">IF(OR(A170="",N(D170)=0),"",_xlfn.MAXIFS(Orders!$I$2:$I$5001,Orders!$C$2:$C$5001,A170,Orders!$I$2:$I$5001,"&gt;0"))</f>
        <v/>
      </c>
      <c r="I170" s="9" t="str">
        <f aca="true">IF(H170="","",TODAY()-H170)</f>
        <v/>
      </c>
      <c r="J170" s="9" t="str">
        <f aca="false">IF(OR(H170="",N(D170)&lt;2),"",(H170-G170)/(D170-1))</f>
        <v/>
      </c>
      <c r="K170" s="12" t="str">
        <f aca="false">IF(A170="","",IF(N(D170)=0,"No orders yet",IF(I170&gt;=Settings!$B$4,IF(OR(N(E170)&gt;=Settings!$B$5,N(D170)&gt;=Settings!$B$6),"Lapsed VIP","Lapsed"),IF(I170&gt;=Settings!$B$3,IF(OR(N(E170)&gt;=Settings!$B$5,N(D170)&gt;=Settings!$B$6),"At-risk VIP",IF(D170=1,"One-time buyer","At risk")),IF(OR(N(E170)&gt;=Settings!$B$5,N(D170)&gt;=Settings!$B$6),"VIP",IF(D170=1,"New","Active"))))))</f>
        <v/>
      </c>
      <c r="L170" s="12" t="str">
        <f aca="false">IF(OR(J170="",J170=0),"",IF(I170&gt;=J170*Settings!$B$7,"Yes",""))</f>
        <v/>
      </c>
      <c r="M170" s="13"/>
      <c r="N170" s="12" t="str">
        <f aca="true">IF(M170="","",IF(AND(H170&lt;&gt;"",H170&gt;=M170),"Yes - "&amp;TEXT(H170,"d mmm yyyy"),IF(TODAY()-M170&lt;30,"Not yet","No")))</f>
        <v/>
      </c>
      <c r="O170" s="8"/>
      <c r="P170" s="12" t="str">
        <f aca="false">IF(A170="","",IF(COUNTIF($A$2:$A$2001,A170)&gt;1,"Same email twice - keep one",""))</f>
        <v/>
      </c>
    </row>
    <row r="171" customFormat="false" ht="15" hidden="false" customHeight="false" outlineLevel="0" collapsed="false">
      <c r="A171" s="8"/>
      <c r="B171" s="8"/>
      <c r="C171" s="8"/>
      <c r="D171" s="9" t="str">
        <f aca="false">IF(A171="","",COUNTIFS(Orders!$C$2:$C$5001,A171,Orders!$I$2:$I$5001,"&gt;0"))</f>
        <v/>
      </c>
      <c r="E171" s="10" t="str">
        <f aca="false">IF(A171="","",SUMIFS(Orders!$F$2:$F$5001,Orders!$C$2:$C$5001,A171,Orders!$I$2:$I$5001,"&gt;0"))</f>
        <v/>
      </c>
      <c r="F171" s="10" t="str">
        <f aca="false">IF(OR(A171="",N(D171)=0),"",E171/D171)</f>
        <v/>
      </c>
      <c r="G171" s="11" t="str">
        <f aca="false">IF(OR(A171="",N(D171)=0),"",_xlfn.MINIFS(Orders!$I$2:$I$5001,Orders!$C$2:$C$5001,A171,Orders!$I$2:$I$5001,"&gt;0"))</f>
        <v/>
      </c>
      <c r="H171" s="11" t="str">
        <f aca="false">IF(OR(A171="",N(D171)=0),"",_xlfn.MAXIFS(Orders!$I$2:$I$5001,Orders!$C$2:$C$5001,A171,Orders!$I$2:$I$5001,"&gt;0"))</f>
        <v/>
      </c>
      <c r="I171" s="9" t="str">
        <f aca="true">IF(H171="","",TODAY()-H171)</f>
        <v/>
      </c>
      <c r="J171" s="9" t="str">
        <f aca="false">IF(OR(H171="",N(D171)&lt;2),"",(H171-G171)/(D171-1))</f>
        <v/>
      </c>
      <c r="K171" s="12" t="str">
        <f aca="false">IF(A171="","",IF(N(D171)=0,"No orders yet",IF(I171&gt;=Settings!$B$4,IF(OR(N(E171)&gt;=Settings!$B$5,N(D171)&gt;=Settings!$B$6),"Lapsed VIP","Lapsed"),IF(I171&gt;=Settings!$B$3,IF(OR(N(E171)&gt;=Settings!$B$5,N(D171)&gt;=Settings!$B$6),"At-risk VIP",IF(D171=1,"One-time buyer","At risk")),IF(OR(N(E171)&gt;=Settings!$B$5,N(D171)&gt;=Settings!$B$6),"VIP",IF(D171=1,"New","Active"))))))</f>
        <v/>
      </c>
      <c r="L171" s="12" t="str">
        <f aca="false">IF(OR(J171="",J171=0),"",IF(I171&gt;=J171*Settings!$B$7,"Yes",""))</f>
        <v/>
      </c>
      <c r="M171" s="13"/>
      <c r="N171" s="12" t="str">
        <f aca="true">IF(M171="","",IF(AND(H171&lt;&gt;"",H171&gt;=M171),"Yes - "&amp;TEXT(H171,"d mmm yyyy"),IF(TODAY()-M171&lt;30,"Not yet","No")))</f>
        <v/>
      </c>
      <c r="O171" s="8"/>
      <c r="P171" s="12" t="str">
        <f aca="false">IF(A171="","",IF(COUNTIF($A$2:$A$2001,A171)&gt;1,"Same email twice - keep one",""))</f>
        <v/>
      </c>
    </row>
    <row r="172" customFormat="false" ht="15" hidden="false" customHeight="false" outlineLevel="0" collapsed="false">
      <c r="A172" s="8"/>
      <c r="B172" s="8"/>
      <c r="C172" s="8"/>
      <c r="D172" s="9" t="str">
        <f aca="false">IF(A172="","",COUNTIFS(Orders!$C$2:$C$5001,A172,Orders!$I$2:$I$5001,"&gt;0"))</f>
        <v/>
      </c>
      <c r="E172" s="10" t="str">
        <f aca="false">IF(A172="","",SUMIFS(Orders!$F$2:$F$5001,Orders!$C$2:$C$5001,A172,Orders!$I$2:$I$5001,"&gt;0"))</f>
        <v/>
      </c>
      <c r="F172" s="10" t="str">
        <f aca="false">IF(OR(A172="",N(D172)=0),"",E172/D172)</f>
        <v/>
      </c>
      <c r="G172" s="11" t="str">
        <f aca="false">IF(OR(A172="",N(D172)=0),"",_xlfn.MINIFS(Orders!$I$2:$I$5001,Orders!$C$2:$C$5001,A172,Orders!$I$2:$I$5001,"&gt;0"))</f>
        <v/>
      </c>
      <c r="H172" s="11" t="str">
        <f aca="false">IF(OR(A172="",N(D172)=0),"",_xlfn.MAXIFS(Orders!$I$2:$I$5001,Orders!$C$2:$C$5001,A172,Orders!$I$2:$I$5001,"&gt;0"))</f>
        <v/>
      </c>
      <c r="I172" s="9" t="str">
        <f aca="true">IF(H172="","",TODAY()-H172)</f>
        <v/>
      </c>
      <c r="J172" s="9" t="str">
        <f aca="false">IF(OR(H172="",N(D172)&lt;2),"",(H172-G172)/(D172-1))</f>
        <v/>
      </c>
      <c r="K172" s="12" t="str">
        <f aca="false">IF(A172="","",IF(N(D172)=0,"No orders yet",IF(I172&gt;=Settings!$B$4,IF(OR(N(E172)&gt;=Settings!$B$5,N(D172)&gt;=Settings!$B$6),"Lapsed VIP","Lapsed"),IF(I172&gt;=Settings!$B$3,IF(OR(N(E172)&gt;=Settings!$B$5,N(D172)&gt;=Settings!$B$6),"At-risk VIP",IF(D172=1,"One-time buyer","At risk")),IF(OR(N(E172)&gt;=Settings!$B$5,N(D172)&gt;=Settings!$B$6),"VIP",IF(D172=1,"New","Active"))))))</f>
        <v/>
      </c>
      <c r="L172" s="12" t="str">
        <f aca="false">IF(OR(J172="",J172=0),"",IF(I172&gt;=J172*Settings!$B$7,"Yes",""))</f>
        <v/>
      </c>
      <c r="M172" s="13"/>
      <c r="N172" s="12" t="str">
        <f aca="true">IF(M172="","",IF(AND(H172&lt;&gt;"",H172&gt;=M172),"Yes - "&amp;TEXT(H172,"d mmm yyyy"),IF(TODAY()-M172&lt;30,"Not yet","No")))</f>
        <v/>
      </c>
      <c r="O172" s="8"/>
      <c r="P172" s="12" t="str">
        <f aca="false">IF(A172="","",IF(COUNTIF($A$2:$A$2001,A172)&gt;1,"Same email twice - keep one",""))</f>
        <v/>
      </c>
    </row>
    <row r="173" customFormat="false" ht="15" hidden="false" customHeight="false" outlineLevel="0" collapsed="false">
      <c r="A173" s="8"/>
      <c r="B173" s="8"/>
      <c r="C173" s="8"/>
      <c r="D173" s="9" t="str">
        <f aca="false">IF(A173="","",COUNTIFS(Orders!$C$2:$C$5001,A173,Orders!$I$2:$I$5001,"&gt;0"))</f>
        <v/>
      </c>
      <c r="E173" s="10" t="str">
        <f aca="false">IF(A173="","",SUMIFS(Orders!$F$2:$F$5001,Orders!$C$2:$C$5001,A173,Orders!$I$2:$I$5001,"&gt;0"))</f>
        <v/>
      </c>
      <c r="F173" s="10" t="str">
        <f aca="false">IF(OR(A173="",N(D173)=0),"",E173/D173)</f>
        <v/>
      </c>
      <c r="G173" s="11" t="str">
        <f aca="false">IF(OR(A173="",N(D173)=0),"",_xlfn.MINIFS(Orders!$I$2:$I$5001,Orders!$C$2:$C$5001,A173,Orders!$I$2:$I$5001,"&gt;0"))</f>
        <v/>
      </c>
      <c r="H173" s="11" t="str">
        <f aca="false">IF(OR(A173="",N(D173)=0),"",_xlfn.MAXIFS(Orders!$I$2:$I$5001,Orders!$C$2:$C$5001,A173,Orders!$I$2:$I$5001,"&gt;0"))</f>
        <v/>
      </c>
      <c r="I173" s="9" t="str">
        <f aca="true">IF(H173="","",TODAY()-H173)</f>
        <v/>
      </c>
      <c r="J173" s="9" t="str">
        <f aca="false">IF(OR(H173="",N(D173)&lt;2),"",(H173-G173)/(D173-1))</f>
        <v/>
      </c>
      <c r="K173" s="12" t="str">
        <f aca="false">IF(A173="","",IF(N(D173)=0,"No orders yet",IF(I173&gt;=Settings!$B$4,IF(OR(N(E173)&gt;=Settings!$B$5,N(D173)&gt;=Settings!$B$6),"Lapsed VIP","Lapsed"),IF(I173&gt;=Settings!$B$3,IF(OR(N(E173)&gt;=Settings!$B$5,N(D173)&gt;=Settings!$B$6),"At-risk VIP",IF(D173=1,"One-time buyer","At risk")),IF(OR(N(E173)&gt;=Settings!$B$5,N(D173)&gt;=Settings!$B$6),"VIP",IF(D173=1,"New","Active"))))))</f>
        <v/>
      </c>
      <c r="L173" s="12" t="str">
        <f aca="false">IF(OR(J173="",J173=0),"",IF(I173&gt;=J173*Settings!$B$7,"Yes",""))</f>
        <v/>
      </c>
      <c r="M173" s="13"/>
      <c r="N173" s="12" t="str">
        <f aca="true">IF(M173="","",IF(AND(H173&lt;&gt;"",H173&gt;=M173),"Yes - "&amp;TEXT(H173,"d mmm yyyy"),IF(TODAY()-M173&lt;30,"Not yet","No")))</f>
        <v/>
      </c>
      <c r="O173" s="8"/>
      <c r="P173" s="12" t="str">
        <f aca="false">IF(A173="","",IF(COUNTIF($A$2:$A$2001,A173)&gt;1,"Same email twice - keep one",""))</f>
        <v/>
      </c>
    </row>
    <row r="174" customFormat="false" ht="15" hidden="false" customHeight="false" outlineLevel="0" collapsed="false">
      <c r="A174" s="8"/>
      <c r="B174" s="8"/>
      <c r="C174" s="8"/>
      <c r="D174" s="9" t="str">
        <f aca="false">IF(A174="","",COUNTIFS(Orders!$C$2:$C$5001,A174,Orders!$I$2:$I$5001,"&gt;0"))</f>
        <v/>
      </c>
      <c r="E174" s="10" t="str">
        <f aca="false">IF(A174="","",SUMIFS(Orders!$F$2:$F$5001,Orders!$C$2:$C$5001,A174,Orders!$I$2:$I$5001,"&gt;0"))</f>
        <v/>
      </c>
      <c r="F174" s="10" t="str">
        <f aca="false">IF(OR(A174="",N(D174)=0),"",E174/D174)</f>
        <v/>
      </c>
      <c r="G174" s="11" t="str">
        <f aca="false">IF(OR(A174="",N(D174)=0),"",_xlfn.MINIFS(Orders!$I$2:$I$5001,Orders!$C$2:$C$5001,A174,Orders!$I$2:$I$5001,"&gt;0"))</f>
        <v/>
      </c>
      <c r="H174" s="11" t="str">
        <f aca="false">IF(OR(A174="",N(D174)=0),"",_xlfn.MAXIFS(Orders!$I$2:$I$5001,Orders!$C$2:$C$5001,A174,Orders!$I$2:$I$5001,"&gt;0"))</f>
        <v/>
      </c>
      <c r="I174" s="9" t="str">
        <f aca="true">IF(H174="","",TODAY()-H174)</f>
        <v/>
      </c>
      <c r="J174" s="9" t="str">
        <f aca="false">IF(OR(H174="",N(D174)&lt;2),"",(H174-G174)/(D174-1))</f>
        <v/>
      </c>
      <c r="K174" s="12" t="str">
        <f aca="false">IF(A174="","",IF(N(D174)=0,"No orders yet",IF(I174&gt;=Settings!$B$4,IF(OR(N(E174)&gt;=Settings!$B$5,N(D174)&gt;=Settings!$B$6),"Lapsed VIP","Lapsed"),IF(I174&gt;=Settings!$B$3,IF(OR(N(E174)&gt;=Settings!$B$5,N(D174)&gt;=Settings!$B$6),"At-risk VIP",IF(D174=1,"One-time buyer","At risk")),IF(OR(N(E174)&gt;=Settings!$B$5,N(D174)&gt;=Settings!$B$6),"VIP",IF(D174=1,"New","Active"))))))</f>
        <v/>
      </c>
      <c r="L174" s="12" t="str">
        <f aca="false">IF(OR(J174="",J174=0),"",IF(I174&gt;=J174*Settings!$B$7,"Yes",""))</f>
        <v/>
      </c>
      <c r="M174" s="13"/>
      <c r="N174" s="12" t="str">
        <f aca="true">IF(M174="","",IF(AND(H174&lt;&gt;"",H174&gt;=M174),"Yes - "&amp;TEXT(H174,"d mmm yyyy"),IF(TODAY()-M174&lt;30,"Not yet","No")))</f>
        <v/>
      </c>
      <c r="O174" s="8"/>
      <c r="P174" s="12" t="str">
        <f aca="false">IF(A174="","",IF(COUNTIF($A$2:$A$2001,A174)&gt;1,"Same email twice - keep one",""))</f>
        <v/>
      </c>
    </row>
    <row r="175" customFormat="false" ht="15" hidden="false" customHeight="false" outlineLevel="0" collapsed="false">
      <c r="A175" s="8"/>
      <c r="B175" s="8"/>
      <c r="C175" s="8"/>
      <c r="D175" s="9" t="str">
        <f aca="false">IF(A175="","",COUNTIFS(Orders!$C$2:$C$5001,A175,Orders!$I$2:$I$5001,"&gt;0"))</f>
        <v/>
      </c>
      <c r="E175" s="10" t="str">
        <f aca="false">IF(A175="","",SUMIFS(Orders!$F$2:$F$5001,Orders!$C$2:$C$5001,A175,Orders!$I$2:$I$5001,"&gt;0"))</f>
        <v/>
      </c>
      <c r="F175" s="10" t="str">
        <f aca="false">IF(OR(A175="",N(D175)=0),"",E175/D175)</f>
        <v/>
      </c>
      <c r="G175" s="11" t="str">
        <f aca="false">IF(OR(A175="",N(D175)=0),"",_xlfn.MINIFS(Orders!$I$2:$I$5001,Orders!$C$2:$C$5001,A175,Orders!$I$2:$I$5001,"&gt;0"))</f>
        <v/>
      </c>
      <c r="H175" s="11" t="str">
        <f aca="false">IF(OR(A175="",N(D175)=0),"",_xlfn.MAXIFS(Orders!$I$2:$I$5001,Orders!$C$2:$C$5001,A175,Orders!$I$2:$I$5001,"&gt;0"))</f>
        <v/>
      </c>
      <c r="I175" s="9" t="str">
        <f aca="true">IF(H175="","",TODAY()-H175)</f>
        <v/>
      </c>
      <c r="J175" s="9" t="str">
        <f aca="false">IF(OR(H175="",N(D175)&lt;2),"",(H175-G175)/(D175-1))</f>
        <v/>
      </c>
      <c r="K175" s="12" t="str">
        <f aca="false">IF(A175="","",IF(N(D175)=0,"No orders yet",IF(I175&gt;=Settings!$B$4,IF(OR(N(E175)&gt;=Settings!$B$5,N(D175)&gt;=Settings!$B$6),"Lapsed VIP","Lapsed"),IF(I175&gt;=Settings!$B$3,IF(OR(N(E175)&gt;=Settings!$B$5,N(D175)&gt;=Settings!$B$6),"At-risk VIP",IF(D175=1,"One-time buyer","At risk")),IF(OR(N(E175)&gt;=Settings!$B$5,N(D175)&gt;=Settings!$B$6),"VIP",IF(D175=1,"New","Active"))))))</f>
        <v/>
      </c>
      <c r="L175" s="12" t="str">
        <f aca="false">IF(OR(J175="",J175=0),"",IF(I175&gt;=J175*Settings!$B$7,"Yes",""))</f>
        <v/>
      </c>
      <c r="M175" s="13"/>
      <c r="N175" s="12" t="str">
        <f aca="true">IF(M175="","",IF(AND(H175&lt;&gt;"",H175&gt;=M175),"Yes - "&amp;TEXT(H175,"d mmm yyyy"),IF(TODAY()-M175&lt;30,"Not yet","No")))</f>
        <v/>
      </c>
      <c r="O175" s="8"/>
      <c r="P175" s="12" t="str">
        <f aca="false">IF(A175="","",IF(COUNTIF($A$2:$A$2001,A175)&gt;1,"Same email twice - keep one",""))</f>
        <v/>
      </c>
    </row>
    <row r="176" customFormat="false" ht="15" hidden="false" customHeight="false" outlineLevel="0" collapsed="false">
      <c r="A176" s="8"/>
      <c r="B176" s="8"/>
      <c r="C176" s="8"/>
      <c r="D176" s="9" t="str">
        <f aca="false">IF(A176="","",COUNTIFS(Orders!$C$2:$C$5001,A176,Orders!$I$2:$I$5001,"&gt;0"))</f>
        <v/>
      </c>
      <c r="E176" s="10" t="str">
        <f aca="false">IF(A176="","",SUMIFS(Orders!$F$2:$F$5001,Orders!$C$2:$C$5001,A176,Orders!$I$2:$I$5001,"&gt;0"))</f>
        <v/>
      </c>
      <c r="F176" s="10" t="str">
        <f aca="false">IF(OR(A176="",N(D176)=0),"",E176/D176)</f>
        <v/>
      </c>
      <c r="G176" s="11" t="str">
        <f aca="false">IF(OR(A176="",N(D176)=0),"",_xlfn.MINIFS(Orders!$I$2:$I$5001,Orders!$C$2:$C$5001,A176,Orders!$I$2:$I$5001,"&gt;0"))</f>
        <v/>
      </c>
      <c r="H176" s="11" t="str">
        <f aca="false">IF(OR(A176="",N(D176)=0),"",_xlfn.MAXIFS(Orders!$I$2:$I$5001,Orders!$C$2:$C$5001,A176,Orders!$I$2:$I$5001,"&gt;0"))</f>
        <v/>
      </c>
      <c r="I176" s="9" t="str">
        <f aca="true">IF(H176="","",TODAY()-H176)</f>
        <v/>
      </c>
      <c r="J176" s="9" t="str">
        <f aca="false">IF(OR(H176="",N(D176)&lt;2),"",(H176-G176)/(D176-1))</f>
        <v/>
      </c>
      <c r="K176" s="12" t="str">
        <f aca="false">IF(A176="","",IF(N(D176)=0,"No orders yet",IF(I176&gt;=Settings!$B$4,IF(OR(N(E176)&gt;=Settings!$B$5,N(D176)&gt;=Settings!$B$6),"Lapsed VIP","Lapsed"),IF(I176&gt;=Settings!$B$3,IF(OR(N(E176)&gt;=Settings!$B$5,N(D176)&gt;=Settings!$B$6),"At-risk VIP",IF(D176=1,"One-time buyer","At risk")),IF(OR(N(E176)&gt;=Settings!$B$5,N(D176)&gt;=Settings!$B$6),"VIP",IF(D176=1,"New","Active"))))))</f>
        <v/>
      </c>
      <c r="L176" s="12" t="str">
        <f aca="false">IF(OR(J176="",J176=0),"",IF(I176&gt;=J176*Settings!$B$7,"Yes",""))</f>
        <v/>
      </c>
      <c r="M176" s="13"/>
      <c r="N176" s="12" t="str">
        <f aca="true">IF(M176="","",IF(AND(H176&lt;&gt;"",H176&gt;=M176),"Yes - "&amp;TEXT(H176,"d mmm yyyy"),IF(TODAY()-M176&lt;30,"Not yet","No")))</f>
        <v/>
      </c>
      <c r="O176" s="8"/>
      <c r="P176" s="12" t="str">
        <f aca="false">IF(A176="","",IF(COUNTIF($A$2:$A$2001,A176)&gt;1,"Same email twice - keep one",""))</f>
        <v/>
      </c>
    </row>
    <row r="177" customFormat="false" ht="15" hidden="false" customHeight="false" outlineLevel="0" collapsed="false">
      <c r="A177" s="8"/>
      <c r="B177" s="8"/>
      <c r="C177" s="8"/>
      <c r="D177" s="9" t="str">
        <f aca="false">IF(A177="","",COUNTIFS(Orders!$C$2:$C$5001,A177,Orders!$I$2:$I$5001,"&gt;0"))</f>
        <v/>
      </c>
      <c r="E177" s="10" t="str">
        <f aca="false">IF(A177="","",SUMIFS(Orders!$F$2:$F$5001,Orders!$C$2:$C$5001,A177,Orders!$I$2:$I$5001,"&gt;0"))</f>
        <v/>
      </c>
      <c r="F177" s="10" t="str">
        <f aca="false">IF(OR(A177="",N(D177)=0),"",E177/D177)</f>
        <v/>
      </c>
      <c r="G177" s="11" t="str">
        <f aca="false">IF(OR(A177="",N(D177)=0),"",_xlfn.MINIFS(Orders!$I$2:$I$5001,Orders!$C$2:$C$5001,A177,Orders!$I$2:$I$5001,"&gt;0"))</f>
        <v/>
      </c>
      <c r="H177" s="11" t="str">
        <f aca="false">IF(OR(A177="",N(D177)=0),"",_xlfn.MAXIFS(Orders!$I$2:$I$5001,Orders!$C$2:$C$5001,A177,Orders!$I$2:$I$5001,"&gt;0"))</f>
        <v/>
      </c>
      <c r="I177" s="9" t="str">
        <f aca="true">IF(H177="","",TODAY()-H177)</f>
        <v/>
      </c>
      <c r="J177" s="9" t="str">
        <f aca="false">IF(OR(H177="",N(D177)&lt;2),"",(H177-G177)/(D177-1))</f>
        <v/>
      </c>
      <c r="K177" s="12" t="str">
        <f aca="false">IF(A177="","",IF(N(D177)=0,"No orders yet",IF(I177&gt;=Settings!$B$4,IF(OR(N(E177)&gt;=Settings!$B$5,N(D177)&gt;=Settings!$B$6),"Lapsed VIP","Lapsed"),IF(I177&gt;=Settings!$B$3,IF(OR(N(E177)&gt;=Settings!$B$5,N(D177)&gt;=Settings!$B$6),"At-risk VIP",IF(D177=1,"One-time buyer","At risk")),IF(OR(N(E177)&gt;=Settings!$B$5,N(D177)&gt;=Settings!$B$6),"VIP",IF(D177=1,"New","Active"))))))</f>
        <v/>
      </c>
      <c r="L177" s="12" t="str">
        <f aca="false">IF(OR(J177="",J177=0),"",IF(I177&gt;=J177*Settings!$B$7,"Yes",""))</f>
        <v/>
      </c>
      <c r="M177" s="13"/>
      <c r="N177" s="12" t="str">
        <f aca="true">IF(M177="","",IF(AND(H177&lt;&gt;"",H177&gt;=M177),"Yes - "&amp;TEXT(H177,"d mmm yyyy"),IF(TODAY()-M177&lt;30,"Not yet","No")))</f>
        <v/>
      </c>
      <c r="O177" s="8"/>
      <c r="P177" s="12" t="str">
        <f aca="false">IF(A177="","",IF(COUNTIF($A$2:$A$2001,A177)&gt;1,"Same email twice - keep one",""))</f>
        <v/>
      </c>
    </row>
    <row r="178" customFormat="false" ht="15" hidden="false" customHeight="false" outlineLevel="0" collapsed="false">
      <c r="A178" s="8"/>
      <c r="B178" s="8"/>
      <c r="C178" s="8"/>
      <c r="D178" s="9" t="str">
        <f aca="false">IF(A178="","",COUNTIFS(Orders!$C$2:$C$5001,A178,Orders!$I$2:$I$5001,"&gt;0"))</f>
        <v/>
      </c>
      <c r="E178" s="10" t="str">
        <f aca="false">IF(A178="","",SUMIFS(Orders!$F$2:$F$5001,Orders!$C$2:$C$5001,A178,Orders!$I$2:$I$5001,"&gt;0"))</f>
        <v/>
      </c>
      <c r="F178" s="10" t="str">
        <f aca="false">IF(OR(A178="",N(D178)=0),"",E178/D178)</f>
        <v/>
      </c>
      <c r="G178" s="11" t="str">
        <f aca="false">IF(OR(A178="",N(D178)=0),"",_xlfn.MINIFS(Orders!$I$2:$I$5001,Orders!$C$2:$C$5001,A178,Orders!$I$2:$I$5001,"&gt;0"))</f>
        <v/>
      </c>
      <c r="H178" s="11" t="str">
        <f aca="false">IF(OR(A178="",N(D178)=0),"",_xlfn.MAXIFS(Orders!$I$2:$I$5001,Orders!$C$2:$C$5001,A178,Orders!$I$2:$I$5001,"&gt;0"))</f>
        <v/>
      </c>
      <c r="I178" s="9" t="str">
        <f aca="true">IF(H178="","",TODAY()-H178)</f>
        <v/>
      </c>
      <c r="J178" s="9" t="str">
        <f aca="false">IF(OR(H178="",N(D178)&lt;2),"",(H178-G178)/(D178-1))</f>
        <v/>
      </c>
      <c r="K178" s="12" t="str">
        <f aca="false">IF(A178="","",IF(N(D178)=0,"No orders yet",IF(I178&gt;=Settings!$B$4,IF(OR(N(E178)&gt;=Settings!$B$5,N(D178)&gt;=Settings!$B$6),"Lapsed VIP","Lapsed"),IF(I178&gt;=Settings!$B$3,IF(OR(N(E178)&gt;=Settings!$B$5,N(D178)&gt;=Settings!$B$6),"At-risk VIP",IF(D178=1,"One-time buyer","At risk")),IF(OR(N(E178)&gt;=Settings!$B$5,N(D178)&gt;=Settings!$B$6),"VIP",IF(D178=1,"New","Active"))))))</f>
        <v/>
      </c>
      <c r="L178" s="12" t="str">
        <f aca="false">IF(OR(J178="",J178=0),"",IF(I178&gt;=J178*Settings!$B$7,"Yes",""))</f>
        <v/>
      </c>
      <c r="M178" s="13"/>
      <c r="N178" s="12" t="str">
        <f aca="true">IF(M178="","",IF(AND(H178&lt;&gt;"",H178&gt;=M178),"Yes - "&amp;TEXT(H178,"d mmm yyyy"),IF(TODAY()-M178&lt;30,"Not yet","No")))</f>
        <v/>
      </c>
      <c r="O178" s="8"/>
      <c r="P178" s="12" t="str">
        <f aca="false">IF(A178="","",IF(COUNTIF($A$2:$A$2001,A178)&gt;1,"Same email twice - keep one",""))</f>
        <v/>
      </c>
    </row>
    <row r="179" customFormat="false" ht="15" hidden="false" customHeight="false" outlineLevel="0" collapsed="false">
      <c r="A179" s="8"/>
      <c r="B179" s="8"/>
      <c r="C179" s="8"/>
      <c r="D179" s="9" t="str">
        <f aca="false">IF(A179="","",COUNTIFS(Orders!$C$2:$C$5001,A179,Orders!$I$2:$I$5001,"&gt;0"))</f>
        <v/>
      </c>
      <c r="E179" s="10" t="str">
        <f aca="false">IF(A179="","",SUMIFS(Orders!$F$2:$F$5001,Orders!$C$2:$C$5001,A179,Orders!$I$2:$I$5001,"&gt;0"))</f>
        <v/>
      </c>
      <c r="F179" s="10" t="str">
        <f aca="false">IF(OR(A179="",N(D179)=0),"",E179/D179)</f>
        <v/>
      </c>
      <c r="G179" s="11" t="str">
        <f aca="false">IF(OR(A179="",N(D179)=0),"",_xlfn.MINIFS(Orders!$I$2:$I$5001,Orders!$C$2:$C$5001,A179,Orders!$I$2:$I$5001,"&gt;0"))</f>
        <v/>
      </c>
      <c r="H179" s="11" t="str">
        <f aca="false">IF(OR(A179="",N(D179)=0),"",_xlfn.MAXIFS(Orders!$I$2:$I$5001,Orders!$C$2:$C$5001,A179,Orders!$I$2:$I$5001,"&gt;0"))</f>
        <v/>
      </c>
      <c r="I179" s="9" t="str">
        <f aca="true">IF(H179="","",TODAY()-H179)</f>
        <v/>
      </c>
      <c r="J179" s="9" t="str">
        <f aca="false">IF(OR(H179="",N(D179)&lt;2),"",(H179-G179)/(D179-1))</f>
        <v/>
      </c>
      <c r="K179" s="12" t="str">
        <f aca="false">IF(A179="","",IF(N(D179)=0,"No orders yet",IF(I179&gt;=Settings!$B$4,IF(OR(N(E179)&gt;=Settings!$B$5,N(D179)&gt;=Settings!$B$6),"Lapsed VIP","Lapsed"),IF(I179&gt;=Settings!$B$3,IF(OR(N(E179)&gt;=Settings!$B$5,N(D179)&gt;=Settings!$B$6),"At-risk VIP",IF(D179=1,"One-time buyer","At risk")),IF(OR(N(E179)&gt;=Settings!$B$5,N(D179)&gt;=Settings!$B$6),"VIP",IF(D179=1,"New","Active"))))))</f>
        <v/>
      </c>
      <c r="L179" s="12" t="str">
        <f aca="false">IF(OR(J179="",J179=0),"",IF(I179&gt;=J179*Settings!$B$7,"Yes",""))</f>
        <v/>
      </c>
      <c r="M179" s="13"/>
      <c r="N179" s="12" t="str">
        <f aca="true">IF(M179="","",IF(AND(H179&lt;&gt;"",H179&gt;=M179),"Yes - "&amp;TEXT(H179,"d mmm yyyy"),IF(TODAY()-M179&lt;30,"Not yet","No")))</f>
        <v/>
      </c>
      <c r="O179" s="8"/>
      <c r="P179" s="12" t="str">
        <f aca="false">IF(A179="","",IF(COUNTIF($A$2:$A$2001,A179)&gt;1,"Same email twice - keep one",""))</f>
        <v/>
      </c>
    </row>
    <row r="180" customFormat="false" ht="15" hidden="false" customHeight="false" outlineLevel="0" collapsed="false">
      <c r="A180" s="8"/>
      <c r="B180" s="8"/>
      <c r="C180" s="8"/>
      <c r="D180" s="9" t="str">
        <f aca="false">IF(A180="","",COUNTIFS(Orders!$C$2:$C$5001,A180,Orders!$I$2:$I$5001,"&gt;0"))</f>
        <v/>
      </c>
      <c r="E180" s="10" t="str">
        <f aca="false">IF(A180="","",SUMIFS(Orders!$F$2:$F$5001,Orders!$C$2:$C$5001,A180,Orders!$I$2:$I$5001,"&gt;0"))</f>
        <v/>
      </c>
      <c r="F180" s="10" t="str">
        <f aca="false">IF(OR(A180="",N(D180)=0),"",E180/D180)</f>
        <v/>
      </c>
      <c r="G180" s="11" t="str">
        <f aca="false">IF(OR(A180="",N(D180)=0),"",_xlfn.MINIFS(Orders!$I$2:$I$5001,Orders!$C$2:$C$5001,A180,Orders!$I$2:$I$5001,"&gt;0"))</f>
        <v/>
      </c>
      <c r="H180" s="11" t="str">
        <f aca="false">IF(OR(A180="",N(D180)=0),"",_xlfn.MAXIFS(Orders!$I$2:$I$5001,Orders!$C$2:$C$5001,A180,Orders!$I$2:$I$5001,"&gt;0"))</f>
        <v/>
      </c>
      <c r="I180" s="9" t="str">
        <f aca="true">IF(H180="","",TODAY()-H180)</f>
        <v/>
      </c>
      <c r="J180" s="9" t="str">
        <f aca="false">IF(OR(H180="",N(D180)&lt;2),"",(H180-G180)/(D180-1))</f>
        <v/>
      </c>
      <c r="K180" s="12" t="str">
        <f aca="false">IF(A180="","",IF(N(D180)=0,"No orders yet",IF(I180&gt;=Settings!$B$4,IF(OR(N(E180)&gt;=Settings!$B$5,N(D180)&gt;=Settings!$B$6),"Lapsed VIP","Lapsed"),IF(I180&gt;=Settings!$B$3,IF(OR(N(E180)&gt;=Settings!$B$5,N(D180)&gt;=Settings!$B$6),"At-risk VIP",IF(D180=1,"One-time buyer","At risk")),IF(OR(N(E180)&gt;=Settings!$B$5,N(D180)&gt;=Settings!$B$6),"VIP",IF(D180=1,"New","Active"))))))</f>
        <v/>
      </c>
      <c r="L180" s="12" t="str">
        <f aca="false">IF(OR(J180="",J180=0),"",IF(I180&gt;=J180*Settings!$B$7,"Yes",""))</f>
        <v/>
      </c>
      <c r="M180" s="13"/>
      <c r="N180" s="12" t="str">
        <f aca="true">IF(M180="","",IF(AND(H180&lt;&gt;"",H180&gt;=M180),"Yes - "&amp;TEXT(H180,"d mmm yyyy"),IF(TODAY()-M180&lt;30,"Not yet","No")))</f>
        <v/>
      </c>
      <c r="O180" s="8"/>
      <c r="P180" s="12" t="str">
        <f aca="false">IF(A180="","",IF(COUNTIF($A$2:$A$2001,A180)&gt;1,"Same email twice - keep one",""))</f>
        <v/>
      </c>
    </row>
    <row r="181" customFormat="false" ht="15" hidden="false" customHeight="false" outlineLevel="0" collapsed="false">
      <c r="A181" s="8"/>
      <c r="B181" s="8"/>
      <c r="C181" s="8"/>
      <c r="D181" s="9" t="str">
        <f aca="false">IF(A181="","",COUNTIFS(Orders!$C$2:$C$5001,A181,Orders!$I$2:$I$5001,"&gt;0"))</f>
        <v/>
      </c>
      <c r="E181" s="10" t="str">
        <f aca="false">IF(A181="","",SUMIFS(Orders!$F$2:$F$5001,Orders!$C$2:$C$5001,A181,Orders!$I$2:$I$5001,"&gt;0"))</f>
        <v/>
      </c>
      <c r="F181" s="10" t="str">
        <f aca="false">IF(OR(A181="",N(D181)=0),"",E181/D181)</f>
        <v/>
      </c>
      <c r="G181" s="11" t="str">
        <f aca="false">IF(OR(A181="",N(D181)=0),"",_xlfn.MINIFS(Orders!$I$2:$I$5001,Orders!$C$2:$C$5001,A181,Orders!$I$2:$I$5001,"&gt;0"))</f>
        <v/>
      </c>
      <c r="H181" s="11" t="str">
        <f aca="false">IF(OR(A181="",N(D181)=0),"",_xlfn.MAXIFS(Orders!$I$2:$I$5001,Orders!$C$2:$C$5001,A181,Orders!$I$2:$I$5001,"&gt;0"))</f>
        <v/>
      </c>
      <c r="I181" s="9" t="str">
        <f aca="true">IF(H181="","",TODAY()-H181)</f>
        <v/>
      </c>
      <c r="J181" s="9" t="str">
        <f aca="false">IF(OR(H181="",N(D181)&lt;2),"",(H181-G181)/(D181-1))</f>
        <v/>
      </c>
      <c r="K181" s="12" t="str">
        <f aca="false">IF(A181="","",IF(N(D181)=0,"No orders yet",IF(I181&gt;=Settings!$B$4,IF(OR(N(E181)&gt;=Settings!$B$5,N(D181)&gt;=Settings!$B$6),"Lapsed VIP","Lapsed"),IF(I181&gt;=Settings!$B$3,IF(OR(N(E181)&gt;=Settings!$B$5,N(D181)&gt;=Settings!$B$6),"At-risk VIP",IF(D181=1,"One-time buyer","At risk")),IF(OR(N(E181)&gt;=Settings!$B$5,N(D181)&gt;=Settings!$B$6),"VIP",IF(D181=1,"New","Active"))))))</f>
        <v/>
      </c>
      <c r="L181" s="12" t="str">
        <f aca="false">IF(OR(J181="",J181=0),"",IF(I181&gt;=J181*Settings!$B$7,"Yes",""))</f>
        <v/>
      </c>
      <c r="M181" s="13"/>
      <c r="N181" s="12" t="str">
        <f aca="true">IF(M181="","",IF(AND(H181&lt;&gt;"",H181&gt;=M181),"Yes - "&amp;TEXT(H181,"d mmm yyyy"),IF(TODAY()-M181&lt;30,"Not yet","No")))</f>
        <v/>
      </c>
      <c r="O181" s="8"/>
      <c r="P181" s="12" t="str">
        <f aca="false">IF(A181="","",IF(COUNTIF($A$2:$A$2001,A181)&gt;1,"Same email twice - keep one",""))</f>
        <v/>
      </c>
    </row>
    <row r="182" customFormat="false" ht="15" hidden="false" customHeight="false" outlineLevel="0" collapsed="false">
      <c r="A182" s="8"/>
      <c r="B182" s="8"/>
      <c r="C182" s="8"/>
      <c r="D182" s="9" t="str">
        <f aca="false">IF(A182="","",COUNTIFS(Orders!$C$2:$C$5001,A182,Orders!$I$2:$I$5001,"&gt;0"))</f>
        <v/>
      </c>
      <c r="E182" s="10" t="str">
        <f aca="false">IF(A182="","",SUMIFS(Orders!$F$2:$F$5001,Orders!$C$2:$C$5001,A182,Orders!$I$2:$I$5001,"&gt;0"))</f>
        <v/>
      </c>
      <c r="F182" s="10" t="str">
        <f aca="false">IF(OR(A182="",N(D182)=0),"",E182/D182)</f>
        <v/>
      </c>
      <c r="G182" s="11" t="str">
        <f aca="false">IF(OR(A182="",N(D182)=0),"",_xlfn.MINIFS(Orders!$I$2:$I$5001,Orders!$C$2:$C$5001,A182,Orders!$I$2:$I$5001,"&gt;0"))</f>
        <v/>
      </c>
      <c r="H182" s="11" t="str">
        <f aca="false">IF(OR(A182="",N(D182)=0),"",_xlfn.MAXIFS(Orders!$I$2:$I$5001,Orders!$C$2:$C$5001,A182,Orders!$I$2:$I$5001,"&gt;0"))</f>
        <v/>
      </c>
      <c r="I182" s="9" t="str">
        <f aca="true">IF(H182="","",TODAY()-H182)</f>
        <v/>
      </c>
      <c r="J182" s="9" t="str">
        <f aca="false">IF(OR(H182="",N(D182)&lt;2),"",(H182-G182)/(D182-1))</f>
        <v/>
      </c>
      <c r="K182" s="12" t="str">
        <f aca="false">IF(A182="","",IF(N(D182)=0,"No orders yet",IF(I182&gt;=Settings!$B$4,IF(OR(N(E182)&gt;=Settings!$B$5,N(D182)&gt;=Settings!$B$6),"Lapsed VIP","Lapsed"),IF(I182&gt;=Settings!$B$3,IF(OR(N(E182)&gt;=Settings!$B$5,N(D182)&gt;=Settings!$B$6),"At-risk VIP",IF(D182=1,"One-time buyer","At risk")),IF(OR(N(E182)&gt;=Settings!$B$5,N(D182)&gt;=Settings!$B$6),"VIP",IF(D182=1,"New","Active"))))))</f>
        <v/>
      </c>
      <c r="L182" s="12" t="str">
        <f aca="false">IF(OR(J182="",J182=0),"",IF(I182&gt;=J182*Settings!$B$7,"Yes",""))</f>
        <v/>
      </c>
      <c r="M182" s="13"/>
      <c r="N182" s="12" t="str">
        <f aca="true">IF(M182="","",IF(AND(H182&lt;&gt;"",H182&gt;=M182),"Yes - "&amp;TEXT(H182,"d mmm yyyy"),IF(TODAY()-M182&lt;30,"Not yet","No")))</f>
        <v/>
      </c>
      <c r="O182" s="8"/>
      <c r="P182" s="12" t="str">
        <f aca="false">IF(A182="","",IF(COUNTIF($A$2:$A$2001,A182)&gt;1,"Same email twice - keep one",""))</f>
        <v/>
      </c>
    </row>
    <row r="183" customFormat="false" ht="15" hidden="false" customHeight="false" outlineLevel="0" collapsed="false">
      <c r="A183" s="8"/>
      <c r="B183" s="8"/>
      <c r="C183" s="8"/>
      <c r="D183" s="9" t="str">
        <f aca="false">IF(A183="","",COUNTIFS(Orders!$C$2:$C$5001,A183,Orders!$I$2:$I$5001,"&gt;0"))</f>
        <v/>
      </c>
      <c r="E183" s="10" t="str">
        <f aca="false">IF(A183="","",SUMIFS(Orders!$F$2:$F$5001,Orders!$C$2:$C$5001,A183,Orders!$I$2:$I$5001,"&gt;0"))</f>
        <v/>
      </c>
      <c r="F183" s="10" t="str">
        <f aca="false">IF(OR(A183="",N(D183)=0),"",E183/D183)</f>
        <v/>
      </c>
      <c r="G183" s="11" t="str">
        <f aca="false">IF(OR(A183="",N(D183)=0),"",_xlfn.MINIFS(Orders!$I$2:$I$5001,Orders!$C$2:$C$5001,A183,Orders!$I$2:$I$5001,"&gt;0"))</f>
        <v/>
      </c>
      <c r="H183" s="11" t="str">
        <f aca="false">IF(OR(A183="",N(D183)=0),"",_xlfn.MAXIFS(Orders!$I$2:$I$5001,Orders!$C$2:$C$5001,A183,Orders!$I$2:$I$5001,"&gt;0"))</f>
        <v/>
      </c>
      <c r="I183" s="9" t="str">
        <f aca="true">IF(H183="","",TODAY()-H183)</f>
        <v/>
      </c>
      <c r="J183" s="9" t="str">
        <f aca="false">IF(OR(H183="",N(D183)&lt;2),"",(H183-G183)/(D183-1))</f>
        <v/>
      </c>
      <c r="K183" s="12" t="str">
        <f aca="false">IF(A183="","",IF(N(D183)=0,"No orders yet",IF(I183&gt;=Settings!$B$4,IF(OR(N(E183)&gt;=Settings!$B$5,N(D183)&gt;=Settings!$B$6),"Lapsed VIP","Lapsed"),IF(I183&gt;=Settings!$B$3,IF(OR(N(E183)&gt;=Settings!$B$5,N(D183)&gt;=Settings!$B$6),"At-risk VIP",IF(D183=1,"One-time buyer","At risk")),IF(OR(N(E183)&gt;=Settings!$B$5,N(D183)&gt;=Settings!$B$6),"VIP",IF(D183=1,"New","Active"))))))</f>
        <v/>
      </c>
      <c r="L183" s="12" t="str">
        <f aca="false">IF(OR(J183="",J183=0),"",IF(I183&gt;=J183*Settings!$B$7,"Yes",""))</f>
        <v/>
      </c>
      <c r="M183" s="13"/>
      <c r="N183" s="12" t="str">
        <f aca="true">IF(M183="","",IF(AND(H183&lt;&gt;"",H183&gt;=M183),"Yes - "&amp;TEXT(H183,"d mmm yyyy"),IF(TODAY()-M183&lt;30,"Not yet","No")))</f>
        <v/>
      </c>
      <c r="O183" s="8"/>
      <c r="P183" s="12" t="str">
        <f aca="false">IF(A183="","",IF(COUNTIF($A$2:$A$2001,A183)&gt;1,"Same email twice - keep one",""))</f>
        <v/>
      </c>
    </row>
    <row r="184" customFormat="false" ht="15" hidden="false" customHeight="false" outlineLevel="0" collapsed="false">
      <c r="A184" s="8"/>
      <c r="B184" s="8"/>
      <c r="C184" s="8"/>
      <c r="D184" s="9" t="str">
        <f aca="false">IF(A184="","",COUNTIFS(Orders!$C$2:$C$5001,A184,Orders!$I$2:$I$5001,"&gt;0"))</f>
        <v/>
      </c>
      <c r="E184" s="10" t="str">
        <f aca="false">IF(A184="","",SUMIFS(Orders!$F$2:$F$5001,Orders!$C$2:$C$5001,A184,Orders!$I$2:$I$5001,"&gt;0"))</f>
        <v/>
      </c>
      <c r="F184" s="10" t="str">
        <f aca="false">IF(OR(A184="",N(D184)=0),"",E184/D184)</f>
        <v/>
      </c>
      <c r="G184" s="11" t="str">
        <f aca="false">IF(OR(A184="",N(D184)=0),"",_xlfn.MINIFS(Orders!$I$2:$I$5001,Orders!$C$2:$C$5001,A184,Orders!$I$2:$I$5001,"&gt;0"))</f>
        <v/>
      </c>
      <c r="H184" s="11" t="str">
        <f aca="false">IF(OR(A184="",N(D184)=0),"",_xlfn.MAXIFS(Orders!$I$2:$I$5001,Orders!$C$2:$C$5001,A184,Orders!$I$2:$I$5001,"&gt;0"))</f>
        <v/>
      </c>
      <c r="I184" s="9" t="str">
        <f aca="true">IF(H184="","",TODAY()-H184)</f>
        <v/>
      </c>
      <c r="J184" s="9" t="str">
        <f aca="false">IF(OR(H184="",N(D184)&lt;2),"",(H184-G184)/(D184-1))</f>
        <v/>
      </c>
      <c r="K184" s="12" t="str">
        <f aca="false">IF(A184="","",IF(N(D184)=0,"No orders yet",IF(I184&gt;=Settings!$B$4,IF(OR(N(E184)&gt;=Settings!$B$5,N(D184)&gt;=Settings!$B$6),"Lapsed VIP","Lapsed"),IF(I184&gt;=Settings!$B$3,IF(OR(N(E184)&gt;=Settings!$B$5,N(D184)&gt;=Settings!$B$6),"At-risk VIP",IF(D184=1,"One-time buyer","At risk")),IF(OR(N(E184)&gt;=Settings!$B$5,N(D184)&gt;=Settings!$B$6),"VIP",IF(D184=1,"New","Active"))))))</f>
        <v/>
      </c>
      <c r="L184" s="12" t="str">
        <f aca="false">IF(OR(J184="",J184=0),"",IF(I184&gt;=J184*Settings!$B$7,"Yes",""))</f>
        <v/>
      </c>
      <c r="M184" s="13"/>
      <c r="N184" s="12" t="str">
        <f aca="true">IF(M184="","",IF(AND(H184&lt;&gt;"",H184&gt;=M184),"Yes - "&amp;TEXT(H184,"d mmm yyyy"),IF(TODAY()-M184&lt;30,"Not yet","No")))</f>
        <v/>
      </c>
      <c r="O184" s="8"/>
      <c r="P184" s="12" t="str">
        <f aca="false">IF(A184="","",IF(COUNTIF($A$2:$A$2001,A184)&gt;1,"Same email twice - keep one",""))</f>
        <v/>
      </c>
    </row>
    <row r="185" customFormat="false" ht="15" hidden="false" customHeight="false" outlineLevel="0" collapsed="false">
      <c r="A185" s="8"/>
      <c r="B185" s="8"/>
      <c r="C185" s="8"/>
      <c r="D185" s="9" t="str">
        <f aca="false">IF(A185="","",COUNTIFS(Orders!$C$2:$C$5001,A185,Orders!$I$2:$I$5001,"&gt;0"))</f>
        <v/>
      </c>
      <c r="E185" s="10" t="str">
        <f aca="false">IF(A185="","",SUMIFS(Orders!$F$2:$F$5001,Orders!$C$2:$C$5001,A185,Orders!$I$2:$I$5001,"&gt;0"))</f>
        <v/>
      </c>
      <c r="F185" s="10" t="str">
        <f aca="false">IF(OR(A185="",N(D185)=0),"",E185/D185)</f>
        <v/>
      </c>
      <c r="G185" s="11" t="str">
        <f aca="false">IF(OR(A185="",N(D185)=0),"",_xlfn.MINIFS(Orders!$I$2:$I$5001,Orders!$C$2:$C$5001,A185,Orders!$I$2:$I$5001,"&gt;0"))</f>
        <v/>
      </c>
      <c r="H185" s="11" t="str">
        <f aca="false">IF(OR(A185="",N(D185)=0),"",_xlfn.MAXIFS(Orders!$I$2:$I$5001,Orders!$C$2:$C$5001,A185,Orders!$I$2:$I$5001,"&gt;0"))</f>
        <v/>
      </c>
      <c r="I185" s="9" t="str">
        <f aca="true">IF(H185="","",TODAY()-H185)</f>
        <v/>
      </c>
      <c r="J185" s="9" t="str">
        <f aca="false">IF(OR(H185="",N(D185)&lt;2),"",(H185-G185)/(D185-1))</f>
        <v/>
      </c>
      <c r="K185" s="12" t="str">
        <f aca="false">IF(A185="","",IF(N(D185)=0,"No orders yet",IF(I185&gt;=Settings!$B$4,IF(OR(N(E185)&gt;=Settings!$B$5,N(D185)&gt;=Settings!$B$6),"Lapsed VIP","Lapsed"),IF(I185&gt;=Settings!$B$3,IF(OR(N(E185)&gt;=Settings!$B$5,N(D185)&gt;=Settings!$B$6),"At-risk VIP",IF(D185=1,"One-time buyer","At risk")),IF(OR(N(E185)&gt;=Settings!$B$5,N(D185)&gt;=Settings!$B$6),"VIP",IF(D185=1,"New","Active"))))))</f>
        <v/>
      </c>
      <c r="L185" s="12" t="str">
        <f aca="false">IF(OR(J185="",J185=0),"",IF(I185&gt;=J185*Settings!$B$7,"Yes",""))</f>
        <v/>
      </c>
      <c r="M185" s="13"/>
      <c r="N185" s="12" t="str">
        <f aca="true">IF(M185="","",IF(AND(H185&lt;&gt;"",H185&gt;=M185),"Yes - "&amp;TEXT(H185,"d mmm yyyy"),IF(TODAY()-M185&lt;30,"Not yet","No")))</f>
        <v/>
      </c>
      <c r="O185" s="8"/>
      <c r="P185" s="12" t="str">
        <f aca="false">IF(A185="","",IF(COUNTIF($A$2:$A$2001,A185)&gt;1,"Same email twice - keep one",""))</f>
        <v/>
      </c>
    </row>
    <row r="186" customFormat="false" ht="15" hidden="false" customHeight="false" outlineLevel="0" collapsed="false">
      <c r="A186" s="8"/>
      <c r="B186" s="8"/>
      <c r="C186" s="8"/>
      <c r="D186" s="9" t="str">
        <f aca="false">IF(A186="","",COUNTIFS(Orders!$C$2:$C$5001,A186,Orders!$I$2:$I$5001,"&gt;0"))</f>
        <v/>
      </c>
      <c r="E186" s="10" t="str">
        <f aca="false">IF(A186="","",SUMIFS(Orders!$F$2:$F$5001,Orders!$C$2:$C$5001,A186,Orders!$I$2:$I$5001,"&gt;0"))</f>
        <v/>
      </c>
      <c r="F186" s="10" t="str">
        <f aca="false">IF(OR(A186="",N(D186)=0),"",E186/D186)</f>
        <v/>
      </c>
      <c r="G186" s="11" t="str">
        <f aca="false">IF(OR(A186="",N(D186)=0),"",_xlfn.MINIFS(Orders!$I$2:$I$5001,Orders!$C$2:$C$5001,A186,Orders!$I$2:$I$5001,"&gt;0"))</f>
        <v/>
      </c>
      <c r="H186" s="11" t="str">
        <f aca="false">IF(OR(A186="",N(D186)=0),"",_xlfn.MAXIFS(Orders!$I$2:$I$5001,Orders!$C$2:$C$5001,A186,Orders!$I$2:$I$5001,"&gt;0"))</f>
        <v/>
      </c>
      <c r="I186" s="9" t="str">
        <f aca="true">IF(H186="","",TODAY()-H186)</f>
        <v/>
      </c>
      <c r="J186" s="9" t="str">
        <f aca="false">IF(OR(H186="",N(D186)&lt;2),"",(H186-G186)/(D186-1))</f>
        <v/>
      </c>
      <c r="K186" s="12" t="str">
        <f aca="false">IF(A186="","",IF(N(D186)=0,"No orders yet",IF(I186&gt;=Settings!$B$4,IF(OR(N(E186)&gt;=Settings!$B$5,N(D186)&gt;=Settings!$B$6),"Lapsed VIP","Lapsed"),IF(I186&gt;=Settings!$B$3,IF(OR(N(E186)&gt;=Settings!$B$5,N(D186)&gt;=Settings!$B$6),"At-risk VIP",IF(D186=1,"One-time buyer","At risk")),IF(OR(N(E186)&gt;=Settings!$B$5,N(D186)&gt;=Settings!$B$6),"VIP",IF(D186=1,"New","Active"))))))</f>
        <v/>
      </c>
      <c r="L186" s="12" t="str">
        <f aca="false">IF(OR(J186="",J186=0),"",IF(I186&gt;=J186*Settings!$B$7,"Yes",""))</f>
        <v/>
      </c>
      <c r="M186" s="13"/>
      <c r="N186" s="12" t="str">
        <f aca="true">IF(M186="","",IF(AND(H186&lt;&gt;"",H186&gt;=M186),"Yes - "&amp;TEXT(H186,"d mmm yyyy"),IF(TODAY()-M186&lt;30,"Not yet","No")))</f>
        <v/>
      </c>
      <c r="O186" s="8"/>
      <c r="P186" s="12" t="str">
        <f aca="false">IF(A186="","",IF(COUNTIF($A$2:$A$2001,A186)&gt;1,"Same email twice - keep one",""))</f>
        <v/>
      </c>
    </row>
    <row r="187" customFormat="false" ht="15" hidden="false" customHeight="false" outlineLevel="0" collapsed="false">
      <c r="A187" s="8"/>
      <c r="B187" s="8"/>
      <c r="C187" s="8"/>
      <c r="D187" s="9" t="str">
        <f aca="false">IF(A187="","",COUNTIFS(Orders!$C$2:$C$5001,A187,Orders!$I$2:$I$5001,"&gt;0"))</f>
        <v/>
      </c>
      <c r="E187" s="10" t="str">
        <f aca="false">IF(A187="","",SUMIFS(Orders!$F$2:$F$5001,Orders!$C$2:$C$5001,A187,Orders!$I$2:$I$5001,"&gt;0"))</f>
        <v/>
      </c>
      <c r="F187" s="10" t="str">
        <f aca="false">IF(OR(A187="",N(D187)=0),"",E187/D187)</f>
        <v/>
      </c>
      <c r="G187" s="11" t="str">
        <f aca="false">IF(OR(A187="",N(D187)=0),"",_xlfn.MINIFS(Orders!$I$2:$I$5001,Orders!$C$2:$C$5001,A187,Orders!$I$2:$I$5001,"&gt;0"))</f>
        <v/>
      </c>
      <c r="H187" s="11" t="str">
        <f aca="false">IF(OR(A187="",N(D187)=0),"",_xlfn.MAXIFS(Orders!$I$2:$I$5001,Orders!$C$2:$C$5001,A187,Orders!$I$2:$I$5001,"&gt;0"))</f>
        <v/>
      </c>
      <c r="I187" s="9" t="str">
        <f aca="true">IF(H187="","",TODAY()-H187)</f>
        <v/>
      </c>
      <c r="J187" s="9" t="str">
        <f aca="false">IF(OR(H187="",N(D187)&lt;2),"",(H187-G187)/(D187-1))</f>
        <v/>
      </c>
      <c r="K187" s="12" t="str">
        <f aca="false">IF(A187="","",IF(N(D187)=0,"No orders yet",IF(I187&gt;=Settings!$B$4,IF(OR(N(E187)&gt;=Settings!$B$5,N(D187)&gt;=Settings!$B$6),"Lapsed VIP","Lapsed"),IF(I187&gt;=Settings!$B$3,IF(OR(N(E187)&gt;=Settings!$B$5,N(D187)&gt;=Settings!$B$6),"At-risk VIP",IF(D187=1,"One-time buyer","At risk")),IF(OR(N(E187)&gt;=Settings!$B$5,N(D187)&gt;=Settings!$B$6),"VIP",IF(D187=1,"New","Active"))))))</f>
        <v/>
      </c>
      <c r="L187" s="12" t="str">
        <f aca="false">IF(OR(J187="",J187=0),"",IF(I187&gt;=J187*Settings!$B$7,"Yes",""))</f>
        <v/>
      </c>
      <c r="M187" s="13"/>
      <c r="N187" s="12" t="str">
        <f aca="true">IF(M187="","",IF(AND(H187&lt;&gt;"",H187&gt;=M187),"Yes - "&amp;TEXT(H187,"d mmm yyyy"),IF(TODAY()-M187&lt;30,"Not yet","No")))</f>
        <v/>
      </c>
      <c r="O187" s="8"/>
      <c r="P187" s="12" t="str">
        <f aca="false">IF(A187="","",IF(COUNTIF($A$2:$A$2001,A187)&gt;1,"Same email twice - keep one",""))</f>
        <v/>
      </c>
    </row>
    <row r="188" customFormat="false" ht="15" hidden="false" customHeight="false" outlineLevel="0" collapsed="false">
      <c r="A188" s="8"/>
      <c r="B188" s="8"/>
      <c r="C188" s="8"/>
      <c r="D188" s="9" t="str">
        <f aca="false">IF(A188="","",COUNTIFS(Orders!$C$2:$C$5001,A188,Orders!$I$2:$I$5001,"&gt;0"))</f>
        <v/>
      </c>
      <c r="E188" s="10" t="str">
        <f aca="false">IF(A188="","",SUMIFS(Orders!$F$2:$F$5001,Orders!$C$2:$C$5001,A188,Orders!$I$2:$I$5001,"&gt;0"))</f>
        <v/>
      </c>
      <c r="F188" s="10" t="str">
        <f aca="false">IF(OR(A188="",N(D188)=0),"",E188/D188)</f>
        <v/>
      </c>
      <c r="G188" s="11" t="str">
        <f aca="false">IF(OR(A188="",N(D188)=0),"",_xlfn.MINIFS(Orders!$I$2:$I$5001,Orders!$C$2:$C$5001,A188,Orders!$I$2:$I$5001,"&gt;0"))</f>
        <v/>
      </c>
      <c r="H188" s="11" t="str">
        <f aca="false">IF(OR(A188="",N(D188)=0),"",_xlfn.MAXIFS(Orders!$I$2:$I$5001,Orders!$C$2:$C$5001,A188,Orders!$I$2:$I$5001,"&gt;0"))</f>
        <v/>
      </c>
      <c r="I188" s="9" t="str">
        <f aca="true">IF(H188="","",TODAY()-H188)</f>
        <v/>
      </c>
      <c r="J188" s="9" t="str">
        <f aca="false">IF(OR(H188="",N(D188)&lt;2),"",(H188-G188)/(D188-1))</f>
        <v/>
      </c>
      <c r="K188" s="12" t="str">
        <f aca="false">IF(A188="","",IF(N(D188)=0,"No orders yet",IF(I188&gt;=Settings!$B$4,IF(OR(N(E188)&gt;=Settings!$B$5,N(D188)&gt;=Settings!$B$6),"Lapsed VIP","Lapsed"),IF(I188&gt;=Settings!$B$3,IF(OR(N(E188)&gt;=Settings!$B$5,N(D188)&gt;=Settings!$B$6),"At-risk VIP",IF(D188=1,"One-time buyer","At risk")),IF(OR(N(E188)&gt;=Settings!$B$5,N(D188)&gt;=Settings!$B$6),"VIP",IF(D188=1,"New","Active"))))))</f>
        <v/>
      </c>
      <c r="L188" s="12" t="str">
        <f aca="false">IF(OR(J188="",J188=0),"",IF(I188&gt;=J188*Settings!$B$7,"Yes",""))</f>
        <v/>
      </c>
      <c r="M188" s="13"/>
      <c r="N188" s="12" t="str">
        <f aca="true">IF(M188="","",IF(AND(H188&lt;&gt;"",H188&gt;=M188),"Yes - "&amp;TEXT(H188,"d mmm yyyy"),IF(TODAY()-M188&lt;30,"Not yet","No")))</f>
        <v/>
      </c>
      <c r="O188" s="8"/>
      <c r="P188" s="12" t="str">
        <f aca="false">IF(A188="","",IF(COUNTIF($A$2:$A$2001,A188)&gt;1,"Same email twice - keep one",""))</f>
        <v/>
      </c>
    </row>
    <row r="189" customFormat="false" ht="15" hidden="false" customHeight="false" outlineLevel="0" collapsed="false">
      <c r="A189" s="8"/>
      <c r="B189" s="8"/>
      <c r="C189" s="8"/>
      <c r="D189" s="9" t="str">
        <f aca="false">IF(A189="","",COUNTIFS(Orders!$C$2:$C$5001,A189,Orders!$I$2:$I$5001,"&gt;0"))</f>
        <v/>
      </c>
      <c r="E189" s="10" t="str">
        <f aca="false">IF(A189="","",SUMIFS(Orders!$F$2:$F$5001,Orders!$C$2:$C$5001,A189,Orders!$I$2:$I$5001,"&gt;0"))</f>
        <v/>
      </c>
      <c r="F189" s="10" t="str">
        <f aca="false">IF(OR(A189="",N(D189)=0),"",E189/D189)</f>
        <v/>
      </c>
      <c r="G189" s="11" t="str">
        <f aca="false">IF(OR(A189="",N(D189)=0),"",_xlfn.MINIFS(Orders!$I$2:$I$5001,Orders!$C$2:$C$5001,A189,Orders!$I$2:$I$5001,"&gt;0"))</f>
        <v/>
      </c>
      <c r="H189" s="11" t="str">
        <f aca="false">IF(OR(A189="",N(D189)=0),"",_xlfn.MAXIFS(Orders!$I$2:$I$5001,Orders!$C$2:$C$5001,A189,Orders!$I$2:$I$5001,"&gt;0"))</f>
        <v/>
      </c>
      <c r="I189" s="9" t="str">
        <f aca="true">IF(H189="","",TODAY()-H189)</f>
        <v/>
      </c>
      <c r="J189" s="9" t="str">
        <f aca="false">IF(OR(H189="",N(D189)&lt;2),"",(H189-G189)/(D189-1))</f>
        <v/>
      </c>
      <c r="K189" s="12" t="str">
        <f aca="false">IF(A189="","",IF(N(D189)=0,"No orders yet",IF(I189&gt;=Settings!$B$4,IF(OR(N(E189)&gt;=Settings!$B$5,N(D189)&gt;=Settings!$B$6),"Lapsed VIP","Lapsed"),IF(I189&gt;=Settings!$B$3,IF(OR(N(E189)&gt;=Settings!$B$5,N(D189)&gt;=Settings!$B$6),"At-risk VIP",IF(D189=1,"One-time buyer","At risk")),IF(OR(N(E189)&gt;=Settings!$B$5,N(D189)&gt;=Settings!$B$6),"VIP",IF(D189=1,"New","Active"))))))</f>
        <v/>
      </c>
      <c r="L189" s="12" t="str">
        <f aca="false">IF(OR(J189="",J189=0),"",IF(I189&gt;=J189*Settings!$B$7,"Yes",""))</f>
        <v/>
      </c>
      <c r="M189" s="13"/>
      <c r="N189" s="12" t="str">
        <f aca="true">IF(M189="","",IF(AND(H189&lt;&gt;"",H189&gt;=M189),"Yes - "&amp;TEXT(H189,"d mmm yyyy"),IF(TODAY()-M189&lt;30,"Not yet","No")))</f>
        <v/>
      </c>
      <c r="O189" s="8"/>
      <c r="P189" s="12" t="str">
        <f aca="false">IF(A189="","",IF(COUNTIF($A$2:$A$2001,A189)&gt;1,"Same email twice - keep one",""))</f>
        <v/>
      </c>
    </row>
    <row r="190" customFormat="false" ht="15" hidden="false" customHeight="false" outlineLevel="0" collapsed="false">
      <c r="A190" s="8"/>
      <c r="B190" s="8"/>
      <c r="C190" s="8"/>
      <c r="D190" s="9" t="str">
        <f aca="false">IF(A190="","",COUNTIFS(Orders!$C$2:$C$5001,A190,Orders!$I$2:$I$5001,"&gt;0"))</f>
        <v/>
      </c>
      <c r="E190" s="10" t="str">
        <f aca="false">IF(A190="","",SUMIFS(Orders!$F$2:$F$5001,Orders!$C$2:$C$5001,A190,Orders!$I$2:$I$5001,"&gt;0"))</f>
        <v/>
      </c>
      <c r="F190" s="10" t="str">
        <f aca="false">IF(OR(A190="",N(D190)=0),"",E190/D190)</f>
        <v/>
      </c>
      <c r="G190" s="11" t="str">
        <f aca="false">IF(OR(A190="",N(D190)=0),"",_xlfn.MINIFS(Orders!$I$2:$I$5001,Orders!$C$2:$C$5001,A190,Orders!$I$2:$I$5001,"&gt;0"))</f>
        <v/>
      </c>
      <c r="H190" s="11" t="str">
        <f aca="false">IF(OR(A190="",N(D190)=0),"",_xlfn.MAXIFS(Orders!$I$2:$I$5001,Orders!$C$2:$C$5001,A190,Orders!$I$2:$I$5001,"&gt;0"))</f>
        <v/>
      </c>
      <c r="I190" s="9" t="str">
        <f aca="true">IF(H190="","",TODAY()-H190)</f>
        <v/>
      </c>
      <c r="J190" s="9" t="str">
        <f aca="false">IF(OR(H190="",N(D190)&lt;2),"",(H190-G190)/(D190-1))</f>
        <v/>
      </c>
      <c r="K190" s="12" t="str">
        <f aca="false">IF(A190="","",IF(N(D190)=0,"No orders yet",IF(I190&gt;=Settings!$B$4,IF(OR(N(E190)&gt;=Settings!$B$5,N(D190)&gt;=Settings!$B$6),"Lapsed VIP","Lapsed"),IF(I190&gt;=Settings!$B$3,IF(OR(N(E190)&gt;=Settings!$B$5,N(D190)&gt;=Settings!$B$6),"At-risk VIP",IF(D190=1,"One-time buyer","At risk")),IF(OR(N(E190)&gt;=Settings!$B$5,N(D190)&gt;=Settings!$B$6),"VIP",IF(D190=1,"New","Active"))))))</f>
        <v/>
      </c>
      <c r="L190" s="12" t="str">
        <f aca="false">IF(OR(J190="",J190=0),"",IF(I190&gt;=J190*Settings!$B$7,"Yes",""))</f>
        <v/>
      </c>
      <c r="M190" s="13"/>
      <c r="N190" s="12" t="str">
        <f aca="true">IF(M190="","",IF(AND(H190&lt;&gt;"",H190&gt;=M190),"Yes - "&amp;TEXT(H190,"d mmm yyyy"),IF(TODAY()-M190&lt;30,"Not yet","No")))</f>
        <v/>
      </c>
      <c r="O190" s="8"/>
      <c r="P190" s="12" t="str">
        <f aca="false">IF(A190="","",IF(COUNTIF($A$2:$A$2001,A190)&gt;1,"Same email twice - keep one",""))</f>
        <v/>
      </c>
    </row>
    <row r="191" customFormat="false" ht="15" hidden="false" customHeight="false" outlineLevel="0" collapsed="false">
      <c r="A191" s="8"/>
      <c r="B191" s="8"/>
      <c r="C191" s="8"/>
      <c r="D191" s="9" t="str">
        <f aca="false">IF(A191="","",COUNTIFS(Orders!$C$2:$C$5001,A191,Orders!$I$2:$I$5001,"&gt;0"))</f>
        <v/>
      </c>
      <c r="E191" s="10" t="str">
        <f aca="false">IF(A191="","",SUMIFS(Orders!$F$2:$F$5001,Orders!$C$2:$C$5001,A191,Orders!$I$2:$I$5001,"&gt;0"))</f>
        <v/>
      </c>
      <c r="F191" s="10" t="str">
        <f aca="false">IF(OR(A191="",N(D191)=0),"",E191/D191)</f>
        <v/>
      </c>
      <c r="G191" s="11" t="str">
        <f aca="false">IF(OR(A191="",N(D191)=0),"",_xlfn.MINIFS(Orders!$I$2:$I$5001,Orders!$C$2:$C$5001,A191,Orders!$I$2:$I$5001,"&gt;0"))</f>
        <v/>
      </c>
      <c r="H191" s="11" t="str">
        <f aca="false">IF(OR(A191="",N(D191)=0),"",_xlfn.MAXIFS(Orders!$I$2:$I$5001,Orders!$C$2:$C$5001,A191,Orders!$I$2:$I$5001,"&gt;0"))</f>
        <v/>
      </c>
      <c r="I191" s="9" t="str">
        <f aca="true">IF(H191="","",TODAY()-H191)</f>
        <v/>
      </c>
      <c r="J191" s="9" t="str">
        <f aca="false">IF(OR(H191="",N(D191)&lt;2),"",(H191-G191)/(D191-1))</f>
        <v/>
      </c>
      <c r="K191" s="12" t="str">
        <f aca="false">IF(A191="","",IF(N(D191)=0,"No orders yet",IF(I191&gt;=Settings!$B$4,IF(OR(N(E191)&gt;=Settings!$B$5,N(D191)&gt;=Settings!$B$6),"Lapsed VIP","Lapsed"),IF(I191&gt;=Settings!$B$3,IF(OR(N(E191)&gt;=Settings!$B$5,N(D191)&gt;=Settings!$B$6),"At-risk VIP",IF(D191=1,"One-time buyer","At risk")),IF(OR(N(E191)&gt;=Settings!$B$5,N(D191)&gt;=Settings!$B$6),"VIP",IF(D191=1,"New","Active"))))))</f>
        <v/>
      </c>
      <c r="L191" s="12" t="str">
        <f aca="false">IF(OR(J191="",J191=0),"",IF(I191&gt;=J191*Settings!$B$7,"Yes",""))</f>
        <v/>
      </c>
      <c r="M191" s="13"/>
      <c r="N191" s="12" t="str">
        <f aca="true">IF(M191="","",IF(AND(H191&lt;&gt;"",H191&gt;=M191),"Yes - "&amp;TEXT(H191,"d mmm yyyy"),IF(TODAY()-M191&lt;30,"Not yet","No")))</f>
        <v/>
      </c>
      <c r="O191" s="8"/>
      <c r="P191" s="12" t="str">
        <f aca="false">IF(A191="","",IF(COUNTIF($A$2:$A$2001,A191)&gt;1,"Same email twice - keep one",""))</f>
        <v/>
      </c>
    </row>
    <row r="192" customFormat="false" ht="15" hidden="false" customHeight="false" outlineLevel="0" collapsed="false">
      <c r="A192" s="8"/>
      <c r="B192" s="8"/>
      <c r="C192" s="8"/>
      <c r="D192" s="9" t="str">
        <f aca="false">IF(A192="","",COUNTIFS(Orders!$C$2:$C$5001,A192,Orders!$I$2:$I$5001,"&gt;0"))</f>
        <v/>
      </c>
      <c r="E192" s="10" t="str">
        <f aca="false">IF(A192="","",SUMIFS(Orders!$F$2:$F$5001,Orders!$C$2:$C$5001,A192,Orders!$I$2:$I$5001,"&gt;0"))</f>
        <v/>
      </c>
      <c r="F192" s="10" t="str">
        <f aca="false">IF(OR(A192="",N(D192)=0),"",E192/D192)</f>
        <v/>
      </c>
      <c r="G192" s="11" t="str">
        <f aca="false">IF(OR(A192="",N(D192)=0),"",_xlfn.MINIFS(Orders!$I$2:$I$5001,Orders!$C$2:$C$5001,A192,Orders!$I$2:$I$5001,"&gt;0"))</f>
        <v/>
      </c>
      <c r="H192" s="11" t="str">
        <f aca="false">IF(OR(A192="",N(D192)=0),"",_xlfn.MAXIFS(Orders!$I$2:$I$5001,Orders!$C$2:$C$5001,A192,Orders!$I$2:$I$5001,"&gt;0"))</f>
        <v/>
      </c>
      <c r="I192" s="9" t="str">
        <f aca="true">IF(H192="","",TODAY()-H192)</f>
        <v/>
      </c>
      <c r="J192" s="9" t="str">
        <f aca="false">IF(OR(H192="",N(D192)&lt;2),"",(H192-G192)/(D192-1))</f>
        <v/>
      </c>
      <c r="K192" s="12" t="str">
        <f aca="false">IF(A192="","",IF(N(D192)=0,"No orders yet",IF(I192&gt;=Settings!$B$4,IF(OR(N(E192)&gt;=Settings!$B$5,N(D192)&gt;=Settings!$B$6),"Lapsed VIP","Lapsed"),IF(I192&gt;=Settings!$B$3,IF(OR(N(E192)&gt;=Settings!$B$5,N(D192)&gt;=Settings!$B$6),"At-risk VIP",IF(D192=1,"One-time buyer","At risk")),IF(OR(N(E192)&gt;=Settings!$B$5,N(D192)&gt;=Settings!$B$6),"VIP",IF(D192=1,"New","Active"))))))</f>
        <v/>
      </c>
      <c r="L192" s="12" t="str">
        <f aca="false">IF(OR(J192="",J192=0),"",IF(I192&gt;=J192*Settings!$B$7,"Yes",""))</f>
        <v/>
      </c>
      <c r="M192" s="13"/>
      <c r="N192" s="12" t="str">
        <f aca="true">IF(M192="","",IF(AND(H192&lt;&gt;"",H192&gt;=M192),"Yes - "&amp;TEXT(H192,"d mmm yyyy"),IF(TODAY()-M192&lt;30,"Not yet","No")))</f>
        <v/>
      </c>
      <c r="O192" s="8"/>
      <c r="P192" s="12" t="str">
        <f aca="false">IF(A192="","",IF(COUNTIF($A$2:$A$2001,A192)&gt;1,"Same email twice - keep one",""))</f>
        <v/>
      </c>
    </row>
    <row r="193" customFormat="false" ht="15" hidden="false" customHeight="false" outlineLevel="0" collapsed="false">
      <c r="A193" s="8"/>
      <c r="B193" s="8"/>
      <c r="C193" s="8"/>
      <c r="D193" s="9" t="str">
        <f aca="false">IF(A193="","",COUNTIFS(Orders!$C$2:$C$5001,A193,Orders!$I$2:$I$5001,"&gt;0"))</f>
        <v/>
      </c>
      <c r="E193" s="10" t="str">
        <f aca="false">IF(A193="","",SUMIFS(Orders!$F$2:$F$5001,Orders!$C$2:$C$5001,A193,Orders!$I$2:$I$5001,"&gt;0"))</f>
        <v/>
      </c>
      <c r="F193" s="10" t="str">
        <f aca="false">IF(OR(A193="",N(D193)=0),"",E193/D193)</f>
        <v/>
      </c>
      <c r="G193" s="11" t="str">
        <f aca="false">IF(OR(A193="",N(D193)=0),"",_xlfn.MINIFS(Orders!$I$2:$I$5001,Orders!$C$2:$C$5001,A193,Orders!$I$2:$I$5001,"&gt;0"))</f>
        <v/>
      </c>
      <c r="H193" s="11" t="str">
        <f aca="false">IF(OR(A193="",N(D193)=0),"",_xlfn.MAXIFS(Orders!$I$2:$I$5001,Orders!$C$2:$C$5001,A193,Orders!$I$2:$I$5001,"&gt;0"))</f>
        <v/>
      </c>
      <c r="I193" s="9" t="str">
        <f aca="true">IF(H193="","",TODAY()-H193)</f>
        <v/>
      </c>
      <c r="J193" s="9" t="str">
        <f aca="false">IF(OR(H193="",N(D193)&lt;2),"",(H193-G193)/(D193-1))</f>
        <v/>
      </c>
      <c r="K193" s="12" t="str">
        <f aca="false">IF(A193="","",IF(N(D193)=0,"No orders yet",IF(I193&gt;=Settings!$B$4,IF(OR(N(E193)&gt;=Settings!$B$5,N(D193)&gt;=Settings!$B$6),"Lapsed VIP","Lapsed"),IF(I193&gt;=Settings!$B$3,IF(OR(N(E193)&gt;=Settings!$B$5,N(D193)&gt;=Settings!$B$6),"At-risk VIP",IF(D193=1,"One-time buyer","At risk")),IF(OR(N(E193)&gt;=Settings!$B$5,N(D193)&gt;=Settings!$B$6),"VIP",IF(D193=1,"New","Active"))))))</f>
        <v/>
      </c>
      <c r="L193" s="12" t="str">
        <f aca="false">IF(OR(J193="",J193=0),"",IF(I193&gt;=J193*Settings!$B$7,"Yes",""))</f>
        <v/>
      </c>
      <c r="M193" s="13"/>
      <c r="N193" s="12" t="str">
        <f aca="true">IF(M193="","",IF(AND(H193&lt;&gt;"",H193&gt;=M193),"Yes - "&amp;TEXT(H193,"d mmm yyyy"),IF(TODAY()-M193&lt;30,"Not yet","No")))</f>
        <v/>
      </c>
      <c r="O193" s="8"/>
      <c r="P193" s="12" t="str">
        <f aca="false">IF(A193="","",IF(COUNTIF($A$2:$A$2001,A193)&gt;1,"Same email twice - keep one",""))</f>
        <v/>
      </c>
    </row>
    <row r="194" customFormat="false" ht="15" hidden="false" customHeight="false" outlineLevel="0" collapsed="false">
      <c r="A194" s="8"/>
      <c r="B194" s="8"/>
      <c r="C194" s="8"/>
      <c r="D194" s="9" t="str">
        <f aca="false">IF(A194="","",COUNTIFS(Orders!$C$2:$C$5001,A194,Orders!$I$2:$I$5001,"&gt;0"))</f>
        <v/>
      </c>
      <c r="E194" s="10" t="str">
        <f aca="false">IF(A194="","",SUMIFS(Orders!$F$2:$F$5001,Orders!$C$2:$C$5001,A194,Orders!$I$2:$I$5001,"&gt;0"))</f>
        <v/>
      </c>
      <c r="F194" s="10" t="str">
        <f aca="false">IF(OR(A194="",N(D194)=0),"",E194/D194)</f>
        <v/>
      </c>
      <c r="G194" s="11" t="str">
        <f aca="false">IF(OR(A194="",N(D194)=0),"",_xlfn.MINIFS(Orders!$I$2:$I$5001,Orders!$C$2:$C$5001,A194,Orders!$I$2:$I$5001,"&gt;0"))</f>
        <v/>
      </c>
      <c r="H194" s="11" t="str">
        <f aca="false">IF(OR(A194="",N(D194)=0),"",_xlfn.MAXIFS(Orders!$I$2:$I$5001,Orders!$C$2:$C$5001,A194,Orders!$I$2:$I$5001,"&gt;0"))</f>
        <v/>
      </c>
      <c r="I194" s="9" t="str">
        <f aca="true">IF(H194="","",TODAY()-H194)</f>
        <v/>
      </c>
      <c r="J194" s="9" t="str">
        <f aca="false">IF(OR(H194="",N(D194)&lt;2),"",(H194-G194)/(D194-1))</f>
        <v/>
      </c>
      <c r="K194" s="12" t="str">
        <f aca="false">IF(A194="","",IF(N(D194)=0,"No orders yet",IF(I194&gt;=Settings!$B$4,IF(OR(N(E194)&gt;=Settings!$B$5,N(D194)&gt;=Settings!$B$6),"Lapsed VIP","Lapsed"),IF(I194&gt;=Settings!$B$3,IF(OR(N(E194)&gt;=Settings!$B$5,N(D194)&gt;=Settings!$B$6),"At-risk VIP",IF(D194=1,"One-time buyer","At risk")),IF(OR(N(E194)&gt;=Settings!$B$5,N(D194)&gt;=Settings!$B$6),"VIP",IF(D194=1,"New","Active"))))))</f>
        <v/>
      </c>
      <c r="L194" s="12" t="str">
        <f aca="false">IF(OR(J194="",J194=0),"",IF(I194&gt;=J194*Settings!$B$7,"Yes",""))</f>
        <v/>
      </c>
      <c r="M194" s="13"/>
      <c r="N194" s="12" t="str">
        <f aca="true">IF(M194="","",IF(AND(H194&lt;&gt;"",H194&gt;=M194),"Yes - "&amp;TEXT(H194,"d mmm yyyy"),IF(TODAY()-M194&lt;30,"Not yet","No")))</f>
        <v/>
      </c>
      <c r="O194" s="8"/>
      <c r="P194" s="12" t="str">
        <f aca="false">IF(A194="","",IF(COUNTIF($A$2:$A$2001,A194)&gt;1,"Same email twice - keep one",""))</f>
        <v/>
      </c>
    </row>
    <row r="195" customFormat="false" ht="15" hidden="false" customHeight="false" outlineLevel="0" collapsed="false">
      <c r="A195" s="8"/>
      <c r="B195" s="8"/>
      <c r="C195" s="8"/>
      <c r="D195" s="9" t="str">
        <f aca="false">IF(A195="","",COUNTIFS(Orders!$C$2:$C$5001,A195,Orders!$I$2:$I$5001,"&gt;0"))</f>
        <v/>
      </c>
      <c r="E195" s="10" t="str">
        <f aca="false">IF(A195="","",SUMIFS(Orders!$F$2:$F$5001,Orders!$C$2:$C$5001,A195,Orders!$I$2:$I$5001,"&gt;0"))</f>
        <v/>
      </c>
      <c r="F195" s="10" t="str">
        <f aca="false">IF(OR(A195="",N(D195)=0),"",E195/D195)</f>
        <v/>
      </c>
      <c r="G195" s="11" t="str">
        <f aca="false">IF(OR(A195="",N(D195)=0),"",_xlfn.MINIFS(Orders!$I$2:$I$5001,Orders!$C$2:$C$5001,A195,Orders!$I$2:$I$5001,"&gt;0"))</f>
        <v/>
      </c>
      <c r="H195" s="11" t="str">
        <f aca="false">IF(OR(A195="",N(D195)=0),"",_xlfn.MAXIFS(Orders!$I$2:$I$5001,Orders!$C$2:$C$5001,A195,Orders!$I$2:$I$5001,"&gt;0"))</f>
        <v/>
      </c>
      <c r="I195" s="9" t="str">
        <f aca="true">IF(H195="","",TODAY()-H195)</f>
        <v/>
      </c>
      <c r="J195" s="9" t="str">
        <f aca="false">IF(OR(H195="",N(D195)&lt;2),"",(H195-G195)/(D195-1))</f>
        <v/>
      </c>
      <c r="K195" s="12" t="str">
        <f aca="false">IF(A195="","",IF(N(D195)=0,"No orders yet",IF(I195&gt;=Settings!$B$4,IF(OR(N(E195)&gt;=Settings!$B$5,N(D195)&gt;=Settings!$B$6),"Lapsed VIP","Lapsed"),IF(I195&gt;=Settings!$B$3,IF(OR(N(E195)&gt;=Settings!$B$5,N(D195)&gt;=Settings!$B$6),"At-risk VIP",IF(D195=1,"One-time buyer","At risk")),IF(OR(N(E195)&gt;=Settings!$B$5,N(D195)&gt;=Settings!$B$6),"VIP",IF(D195=1,"New","Active"))))))</f>
        <v/>
      </c>
      <c r="L195" s="12" t="str">
        <f aca="false">IF(OR(J195="",J195=0),"",IF(I195&gt;=J195*Settings!$B$7,"Yes",""))</f>
        <v/>
      </c>
      <c r="M195" s="13"/>
      <c r="N195" s="12" t="str">
        <f aca="true">IF(M195="","",IF(AND(H195&lt;&gt;"",H195&gt;=M195),"Yes - "&amp;TEXT(H195,"d mmm yyyy"),IF(TODAY()-M195&lt;30,"Not yet","No")))</f>
        <v/>
      </c>
      <c r="O195" s="8"/>
      <c r="P195" s="12" t="str">
        <f aca="false">IF(A195="","",IF(COUNTIF($A$2:$A$2001,A195)&gt;1,"Same email twice - keep one",""))</f>
        <v/>
      </c>
    </row>
    <row r="196" customFormat="false" ht="15" hidden="false" customHeight="false" outlineLevel="0" collapsed="false">
      <c r="A196" s="8"/>
      <c r="B196" s="8"/>
      <c r="C196" s="8"/>
      <c r="D196" s="9" t="str">
        <f aca="false">IF(A196="","",COUNTIFS(Orders!$C$2:$C$5001,A196,Orders!$I$2:$I$5001,"&gt;0"))</f>
        <v/>
      </c>
      <c r="E196" s="10" t="str">
        <f aca="false">IF(A196="","",SUMIFS(Orders!$F$2:$F$5001,Orders!$C$2:$C$5001,A196,Orders!$I$2:$I$5001,"&gt;0"))</f>
        <v/>
      </c>
      <c r="F196" s="10" t="str">
        <f aca="false">IF(OR(A196="",N(D196)=0),"",E196/D196)</f>
        <v/>
      </c>
      <c r="G196" s="11" t="str">
        <f aca="false">IF(OR(A196="",N(D196)=0),"",_xlfn.MINIFS(Orders!$I$2:$I$5001,Orders!$C$2:$C$5001,A196,Orders!$I$2:$I$5001,"&gt;0"))</f>
        <v/>
      </c>
      <c r="H196" s="11" t="str">
        <f aca="false">IF(OR(A196="",N(D196)=0),"",_xlfn.MAXIFS(Orders!$I$2:$I$5001,Orders!$C$2:$C$5001,A196,Orders!$I$2:$I$5001,"&gt;0"))</f>
        <v/>
      </c>
      <c r="I196" s="9" t="str">
        <f aca="true">IF(H196="","",TODAY()-H196)</f>
        <v/>
      </c>
      <c r="J196" s="9" t="str">
        <f aca="false">IF(OR(H196="",N(D196)&lt;2),"",(H196-G196)/(D196-1))</f>
        <v/>
      </c>
      <c r="K196" s="12" t="str">
        <f aca="false">IF(A196="","",IF(N(D196)=0,"No orders yet",IF(I196&gt;=Settings!$B$4,IF(OR(N(E196)&gt;=Settings!$B$5,N(D196)&gt;=Settings!$B$6),"Lapsed VIP","Lapsed"),IF(I196&gt;=Settings!$B$3,IF(OR(N(E196)&gt;=Settings!$B$5,N(D196)&gt;=Settings!$B$6),"At-risk VIP",IF(D196=1,"One-time buyer","At risk")),IF(OR(N(E196)&gt;=Settings!$B$5,N(D196)&gt;=Settings!$B$6),"VIP",IF(D196=1,"New","Active"))))))</f>
        <v/>
      </c>
      <c r="L196" s="12" t="str">
        <f aca="false">IF(OR(J196="",J196=0),"",IF(I196&gt;=J196*Settings!$B$7,"Yes",""))</f>
        <v/>
      </c>
      <c r="M196" s="13"/>
      <c r="N196" s="12" t="str">
        <f aca="true">IF(M196="","",IF(AND(H196&lt;&gt;"",H196&gt;=M196),"Yes - "&amp;TEXT(H196,"d mmm yyyy"),IF(TODAY()-M196&lt;30,"Not yet","No")))</f>
        <v/>
      </c>
      <c r="O196" s="8"/>
      <c r="P196" s="12" t="str">
        <f aca="false">IF(A196="","",IF(COUNTIF($A$2:$A$2001,A196)&gt;1,"Same email twice - keep one",""))</f>
        <v/>
      </c>
    </row>
    <row r="197" customFormat="false" ht="15" hidden="false" customHeight="false" outlineLevel="0" collapsed="false">
      <c r="A197" s="8"/>
      <c r="B197" s="8"/>
      <c r="C197" s="8"/>
      <c r="D197" s="9" t="str">
        <f aca="false">IF(A197="","",COUNTIFS(Orders!$C$2:$C$5001,A197,Orders!$I$2:$I$5001,"&gt;0"))</f>
        <v/>
      </c>
      <c r="E197" s="10" t="str">
        <f aca="false">IF(A197="","",SUMIFS(Orders!$F$2:$F$5001,Orders!$C$2:$C$5001,A197,Orders!$I$2:$I$5001,"&gt;0"))</f>
        <v/>
      </c>
      <c r="F197" s="10" t="str">
        <f aca="false">IF(OR(A197="",N(D197)=0),"",E197/D197)</f>
        <v/>
      </c>
      <c r="G197" s="11" t="str">
        <f aca="false">IF(OR(A197="",N(D197)=0),"",_xlfn.MINIFS(Orders!$I$2:$I$5001,Orders!$C$2:$C$5001,A197,Orders!$I$2:$I$5001,"&gt;0"))</f>
        <v/>
      </c>
      <c r="H197" s="11" t="str">
        <f aca="false">IF(OR(A197="",N(D197)=0),"",_xlfn.MAXIFS(Orders!$I$2:$I$5001,Orders!$C$2:$C$5001,A197,Orders!$I$2:$I$5001,"&gt;0"))</f>
        <v/>
      </c>
      <c r="I197" s="9" t="str">
        <f aca="true">IF(H197="","",TODAY()-H197)</f>
        <v/>
      </c>
      <c r="J197" s="9" t="str">
        <f aca="false">IF(OR(H197="",N(D197)&lt;2),"",(H197-G197)/(D197-1))</f>
        <v/>
      </c>
      <c r="K197" s="12" t="str">
        <f aca="false">IF(A197="","",IF(N(D197)=0,"No orders yet",IF(I197&gt;=Settings!$B$4,IF(OR(N(E197)&gt;=Settings!$B$5,N(D197)&gt;=Settings!$B$6),"Lapsed VIP","Lapsed"),IF(I197&gt;=Settings!$B$3,IF(OR(N(E197)&gt;=Settings!$B$5,N(D197)&gt;=Settings!$B$6),"At-risk VIP",IF(D197=1,"One-time buyer","At risk")),IF(OR(N(E197)&gt;=Settings!$B$5,N(D197)&gt;=Settings!$B$6),"VIP",IF(D197=1,"New","Active"))))))</f>
        <v/>
      </c>
      <c r="L197" s="12" t="str">
        <f aca="false">IF(OR(J197="",J197=0),"",IF(I197&gt;=J197*Settings!$B$7,"Yes",""))</f>
        <v/>
      </c>
      <c r="M197" s="13"/>
      <c r="N197" s="12" t="str">
        <f aca="true">IF(M197="","",IF(AND(H197&lt;&gt;"",H197&gt;=M197),"Yes - "&amp;TEXT(H197,"d mmm yyyy"),IF(TODAY()-M197&lt;30,"Not yet","No")))</f>
        <v/>
      </c>
      <c r="O197" s="8"/>
      <c r="P197" s="12" t="str">
        <f aca="false">IF(A197="","",IF(COUNTIF($A$2:$A$2001,A197)&gt;1,"Same email twice - keep one",""))</f>
        <v/>
      </c>
    </row>
    <row r="198" customFormat="false" ht="15" hidden="false" customHeight="false" outlineLevel="0" collapsed="false">
      <c r="A198" s="8"/>
      <c r="B198" s="8"/>
      <c r="C198" s="8"/>
      <c r="D198" s="9" t="str">
        <f aca="false">IF(A198="","",COUNTIFS(Orders!$C$2:$C$5001,A198,Orders!$I$2:$I$5001,"&gt;0"))</f>
        <v/>
      </c>
      <c r="E198" s="10" t="str">
        <f aca="false">IF(A198="","",SUMIFS(Orders!$F$2:$F$5001,Orders!$C$2:$C$5001,A198,Orders!$I$2:$I$5001,"&gt;0"))</f>
        <v/>
      </c>
      <c r="F198" s="10" t="str">
        <f aca="false">IF(OR(A198="",N(D198)=0),"",E198/D198)</f>
        <v/>
      </c>
      <c r="G198" s="11" t="str">
        <f aca="false">IF(OR(A198="",N(D198)=0),"",_xlfn.MINIFS(Orders!$I$2:$I$5001,Orders!$C$2:$C$5001,A198,Orders!$I$2:$I$5001,"&gt;0"))</f>
        <v/>
      </c>
      <c r="H198" s="11" t="str">
        <f aca="false">IF(OR(A198="",N(D198)=0),"",_xlfn.MAXIFS(Orders!$I$2:$I$5001,Orders!$C$2:$C$5001,A198,Orders!$I$2:$I$5001,"&gt;0"))</f>
        <v/>
      </c>
      <c r="I198" s="9" t="str">
        <f aca="true">IF(H198="","",TODAY()-H198)</f>
        <v/>
      </c>
      <c r="J198" s="9" t="str">
        <f aca="false">IF(OR(H198="",N(D198)&lt;2),"",(H198-G198)/(D198-1))</f>
        <v/>
      </c>
      <c r="K198" s="12" t="str">
        <f aca="false">IF(A198="","",IF(N(D198)=0,"No orders yet",IF(I198&gt;=Settings!$B$4,IF(OR(N(E198)&gt;=Settings!$B$5,N(D198)&gt;=Settings!$B$6),"Lapsed VIP","Lapsed"),IF(I198&gt;=Settings!$B$3,IF(OR(N(E198)&gt;=Settings!$B$5,N(D198)&gt;=Settings!$B$6),"At-risk VIP",IF(D198=1,"One-time buyer","At risk")),IF(OR(N(E198)&gt;=Settings!$B$5,N(D198)&gt;=Settings!$B$6),"VIP",IF(D198=1,"New","Active"))))))</f>
        <v/>
      </c>
      <c r="L198" s="12" t="str">
        <f aca="false">IF(OR(J198="",J198=0),"",IF(I198&gt;=J198*Settings!$B$7,"Yes",""))</f>
        <v/>
      </c>
      <c r="M198" s="13"/>
      <c r="N198" s="12" t="str">
        <f aca="true">IF(M198="","",IF(AND(H198&lt;&gt;"",H198&gt;=M198),"Yes - "&amp;TEXT(H198,"d mmm yyyy"),IF(TODAY()-M198&lt;30,"Not yet","No")))</f>
        <v/>
      </c>
      <c r="O198" s="8"/>
      <c r="P198" s="12" t="str">
        <f aca="false">IF(A198="","",IF(COUNTIF($A$2:$A$2001,A198)&gt;1,"Same email twice - keep one",""))</f>
        <v/>
      </c>
    </row>
    <row r="199" customFormat="false" ht="15" hidden="false" customHeight="false" outlineLevel="0" collapsed="false">
      <c r="A199" s="8"/>
      <c r="B199" s="8"/>
      <c r="C199" s="8"/>
      <c r="D199" s="9" t="str">
        <f aca="false">IF(A199="","",COUNTIFS(Orders!$C$2:$C$5001,A199,Orders!$I$2:$I$5001,"&gt;0"))</f>
        <v/>
      </c>
      <c r="E199" s="10" t="str">
        <f aca="false">IF(A199="","",SUMIFS(Orders!$F$2:$F$5001,Orders!$C$2:$C$5001,A199,Orders!$I$2:$I$5001,"&gt;0"))</f>
        <v/>
      </c>
      <c r="F199" s="10" t="str">
        <f aca="false">IF(OR(A199="",N(D199)=0),"",E199/D199)</f>
        <v/>
      </c>
      <c r="G199" s="11" t="str">
        <f aca="false">IF(OR(A199="",N(D199)=0),"",_xlfn.MINIFS(Orders!$I$2:$I$5001,Orders!$C$2:$C$5001,A199,Orders!$I$2:$I$5001,"&gt;0"))</f>
        <v/>
      </c>
      <c r="H199" s="11" t="str">
        <f aca="false">IF(OR(A199="",N(D199)=0),"",_xlfn.MAXIFS(Orders!$I$2:$I$5001,Orders!$C$2:$C$5001,A199,Orders!$I$2:$I$5001,"&gt;0"))</f>
        <v/>
      </c>
      <c r="I199" s="9" t="str">
        <f aca="true">IF(H199="","",TODAY()-H199)</f>
        <v/>
      </c>
      <c r="J199" s="9" t="str">
        <f aca="false">IF(OR(H199="",N(D199)&lt;2),"",(H199-G199)/(D199-1))</f>
        <v/>
      </c>
      <c r="K199" s="12" t="str">
        <f aca="false">IF(A199="","",IF(N(D199)=0,"No orders yet",IF(I199&gt;=Settings!$B$4,IF(OR(N(E199)&gt;=Settings!$B$5,N(D199)&gt;=Settings!$B$6),"Lapsed VIP","Lapsed"),IF(I199&gt;=Settings!$B$3,IF(OR(N(E199)&gt;=Settings!$B$5,N(D199)&gt;=Settings!$B$6),"At-risk VIP",IF(D199=1,"One-time buyer","At risk")),IF(OR(N(E199)&gt;=Settings!$B$5,N(D199)&gt;=Settings!$B$6),"VIP",IF(D199=1,"New","Active"))))))</f>
        <v/>
      </c>
      <c r="L199" s="12" t="str">
        <f aca="false">IF(OR(J199="",J199=0),"",IF(I199&gt;=J199*Settings!$B$7,"Yes",""))</f>
        <v/>
      </c>
      <c r="M199" s="13"/>
      <c r="N199" s="12" t="str">
        <f aca="true">IF(M199="","",IF(AND(H199&lt;&gt;"",H199&gt;=M199),"Yes - "&amp;TEXT(H199,"d mmm yyyy"),IF(TODAY()-M199&lt;30,"Not yet","No")))</f>
        <v/>
      </c>
      <c r="O199" s="8"/>
      <c r="P199" s="12" t="str">
        <f aca="false">IF(A199="","",IF(COUNTIF($A$2:$A$2001,A199)&gt;1,"Same email twice - keep one",""))</f>
        <v/>
      </c>
    </row>
    <row r="200" customFormat="false" ht="15" hidden="false" customHeight="false" outlineLevel="0" collapsed="false">
      <c r="A200" s="8"/>
      <c r="B200" s="8"/>
      <c r="C200" s="8"/>
      <c r="D200" s="9" t="str">
        <f aca="false">IF(A200="","",COUNTIFS(Orders!$C$2:$C$5001,A200,Orders!$I$2:$I$5001,"&gt;0"))</f>
        <v/>
      </c>
      <c r="E200" s="10" t="str">
        <f aca="false">IF(A200="","",SUMIFS(Orders!$F$2:$F$5001,Orders!$C$2:$C$5001,A200,Orders!$I$2:$I$5001,"&gt;0"))</f>
        <v/>
      </c>
      <c r="F200" s="10" t="str">
        <f aca="false">IF(OR(A200="",N(D200)=0),"",E200/D200)</f>
        <v/>
      </c>
      <c r="G200" s="11" t="str">
        <f aca="false">IF(OR(A200="",N(D200)=0),"",_xlfn.MINIFS(Orders!$I$2:$I$5001,Orders!$C$2:$C$5001,A200,Orders!$I$2:$I$5001,"&gt;0"))</f>
        <v/>
      </c>
      <c r="H200" s="11" t="str">
        <f aca="false">IF(OR(A200="",N(D200)=0),"",_xlfn.MAXIFS(Orders!$I$2:$I$5001,Orders!$C$2:$C$5001,A200,Orders!$I$2:$I$5001,"&gt;0"))</f>
        <v/>
      </c>
      <c r="I200" s="9" t="str">
        <f aca="true">IF(H200="","",TODAY()-H200)</f>
        <v/>
      </c>
      <c r="J200" s="9" t="str">
        <f aca="false">IF(OR(H200="",N(D200)&lt;2),"",(H200-G200)/(D200-1))</f>
        <v/>
      </c>
      <c r="K200" s="12" t="str">
        <f aca="false">IF(A200="","",IF(N(D200)=0,"No orders yet",IF(I200&gt;=Settings!$B$4,IF(OR(N(E200)&gt;=Settings!$B$5,N(D200)&gt;=Settings!$B$6),"Lapsed VIP","Lapsed"),IF(I200&gt;=Settings!$B$3,IF(OR(N(E200)&gt;=Settings!$B$5,N(D200)&gt;=Settings!$B$6),"At-risk VIP",IF(D200=1,"One-time buyer","At risk")),IF(OR(N(E200)&gt;=Settings!$B$5,N(D200)&gt;=Settings!$B$6),"VIP",IF(D200=1,"New","Active"))))))</f>
        <v/>
      </c>
      <c r="L200" s="12" t="str">
        <f aca="false">IF(OR(J200="",J200=0),"",IF(I200&gt;=J200*Settings!$B$7,"Yes",""))</f>
        <v/>
      </c>
      <c r="M200" s="13"/>
      <c r="N200" s="12" t="str">
        <f aca="true">IF(M200="","",IF(AND(H200&lt;&gt;"",H200&gt;=M200),"Yes - "&amp;TEXT(H200,"d mmm yyyy"),IF(TODAY()-M200&lt;30,"Not yet","No")))</f>
        <v/>
      </c>
      <c r="O200" s="8"/>
      <c r="P200" s="12" t="str">
        <f aca="false">IF(A200="","",IF(COUNTIF($A$2:$A$2001,A200)&gt;1,"Same email twice - keep one",""))</f>
        <v/>
      </c>
    </row>
    <row r="201" customFormat="false" ht="15" hidden="false" customHeight="false" outlineLevel="0" collapsed="false">
      <c r="A201" s="8"/>
      <c r="B201" s="8"/>
      <c r="C201" s="8"/>
      <c r="D201" s="9" t="str">
        <f aca="false">IF(A201="","",COUNTIFS(Orders!$C$2:$C$5001,A201,Orders!$I$2:$I$5001,"&gt;0"))</f>
        <v/>
      </c>
      <c r="E201" s="10" t="str">
        <f aca="false">IF(A201="","",SUMIFS(Orders!$F$2:$F$5001,Orders!$C$2:$C$5001,A201,Orders!$I$2:$I$5001,"&gt;0"))</f>
        <v/>
      </c>
      <c r="F201" s="10" t="str">
        <f aca="false">IF(OR(A201="",N(D201)=0),"",E201/D201)</f>
        <v/>
      </c>
      <c r="G201" s="11" t="str">
        <f aca="false">IF(OR(A201="",N(D201)=0),"",_xlfn.MINIFS(Orders!$I$2:$I$5001,Orders!$C$2:$C$5001,A201,Orders!$I$2:$I$5001,"&gt;0"))</f>
        <v/>
      </c>
      <c r="H201" s="11" t="str">
        <f aca="false">IF(OR(A201="",N(D201)=0),"",_xlfn.MAXIFS(Orders!$I$2:$I$5001,Orders!$C$2:$C$5001,A201,Orders!$I$2:$I$5001,"&gt;0"))</f>
        <v/>
      </c>
      <c r="I201" s="9" t="str">
        <f aca="true">IF(H201="","",TODAY()-H201)</f>
        <v/>
      </c>
      <c r="J201" s="9" t="str">
        <f aca="false">IF(OR(H201="",N(D201)&lt;2),"",(H201-G201)/(D201-1))</f>
        <v/>
      </c>
      <c r="K201" s="12" t="str">
        <f aca="false">IF(A201="","",IF(N(D201)=0,"No orders yet",IF(I201&gt;=Settings!$B$4,IF(OR(N(E201)&gt;=Settings!$B$5,N(D201)&gt;=Settings!$B$6),"Lapsed VIP","Lapsed"),IF(I201&gt;=Settings!$B$3,IF(OR(N(E201)&gt;=Settings!$B$5,N(D201)&gt;=Settings!$B$6),"At-risk VIP",IF(D201=1,"One-time buyer","At risk")),IF(OR(N(E201)&gt;=Settings!$B$5,N(D201)&gt;=Settings!$B$6),"VIP",IF(D201=1,"New","Active"))))))</f>
        <v/>
      </c>
      <c r="L201" s="12" t="str">
        <f aca="false">IF(OR(J201="",J201=0),"",IF(I201&gt;=J201*Settings!$B$7,"Yes",""))</f>
        <v/>
      </c>
      <c r="M201" s="13"/>
      <c r="N201" s="12" t="str">
        <f aca="true">IF(M201="","",IF(AND(H201&lt;&gt;"",H201&gt;=M201),"Yes - "&amp;TEXT(H201,"d mmm yyyy"),IF(TODAY()-M201&lt;30,"Not yet","No")))</f>
        <v/>
      </c>
      <c r="O201" s="8"/>
      <c r="P201" s="12" t="str">
        <f aca="false">IF(A201="","",IF(COUNTIF($A$2:$A$2001,A201)&gt;1,"Same email twice - keep one",""))</f>
        <v/>
      </c>
    </row>
    <row r="202" customFormat="false" ht="15" hidden="false" customHeight="false" outlineLevel="0" collapsed="false">
      <c r="A202" s="8"/>
      <c r="B202" s="8"/>
      <c r="C202" s="8"/>
      <c r="D202" s="9" t="str">
        <f aca="false">IF(A202="","",COUNTIFS(Orders!$C$2:$C$5001,A202,Orders!$I$2:$I$5001,"&gt;0"))</f>
        <v/>
      </c>
      <c r="E202" s="10" t="str">
        <f aca="false">IF(A202="","",SUMIFS(Orders!$F$2:$F$5001,Orders!$C$2:$C$5001,A202,Orders!$I$2:$I$5001,"&gt;0"))</f>
        <v/>
      </c>
      <c r="F202" s="10" t="str">
        <f aca="false">IF(OR(A202="",N(D202)=0),"",E202/D202)</f>
        <v/>
      </c>
      <c r="G202" s="11" t="str">
        <f aca="false">IF(OR(A202="",N(D202)=0),"",_xlfn.MINIFS(Orders!$I$2:$I$5001,Orders!$C$2:$C$5001,A202,Orders!$I$2:$I$5001,"&gt;0"))</f>
        <v/>
      </c>
      <c r="H202" s="11" t="str">
        <f aca="false">IF(OR(A202="",N(D202)=0),"",_xlfn.MAXIFS(Orders!$I$2:$I$5001,Orders!$C$2:$C$5001,A202,Orders!$I$2:$I$5001,"&gt;0"))</f>
        <v/>
      </c>
      <c r="I202" s="9" t="str">
        <f aca="true">IF(H202="","",TODAY()-H202)</f>
        <v/>
      </c>
      <c r="J202" s="9" t="str">
        <f aca="false">IF(OR(H202="",N(D202)&lt;2),"",(H202-G202)/(D202-1))</f>
        <v/>
      </c>
      <c r="K202" s="12" t="str">
        <f aca="false">IF(A202="","",IF(N(D202)=0,"No orders yet",IF(I202&gt;=Settings!$B$4,IF(OR(N(E202)&gt;=Settings!$B$5,N(D202)&gt;=Settings!$B$6),"Lapsed VIP","Lapsed"),IF(I202&gt;=Settings!$B$3,IF(OR(N(E202)&gt;=Settings!$B$5,N(D202)&gt;=Settings!$B$6),"At-risk VIP",IF(D202=1,"One-time buyer","At risk")),IF(OR(N(E202)&gt;=Settings!$B$5,N(D202)&gt;=Settings!$B$6),"VIP",IF(D202=1,"New","Active"))))))</f>
        <v/>
      </c>
      <c r="L202" s="12" t="str">
        <f aca="false">IF(OR(J202="",J202=0),"",IF(I202&gt;=J202*Settings!$B$7,"Yes",""))</f>
        <v/>
      </c>
      <c r="M202" s="13"/>
      <c r="N202" s="12" t="str">
        <f aca="true">IF(M202="","",IF(AND(H202&lt;&gt;"",H202&gt;=M202),"Yes - "&amp;TEXT(H202,"d mmm yyyy"),IF(TODAY()-M202&lt;30,"Not yet","No")))</f>
        <v/>
      </c>
      <c r="O202" s="8"/>
      <c r="P202" s="12" t="str">
        <f aca="false">IF(A202="","",IF(COUNTIF($A$2:$A$2001,A202)&gt;1,"Same email twice - keep one",""))</f>
        <v/>
      </c>
    </row>
    <row r="203" customFormat="false" ht="15" hidden="false" customHeight="false" outlineLevel="0" collapsed="false">
      <c r="A203" s="8"/>
      <c r="B203" s="8"/>
      <c r="C203" s="8"/>
      <c r="D203" s="9" t="str">
        <f aca="false">IF(A203="","",COUNTIFS(Orders!$C$2:$C$5001,A203,Orders!$I$2:$I$5001,"&gt;0"))</f>
        <v/>
      </c>
      <c r="E203" s="10" t="str">
        <f aca="false">IF(A203="","",SUMIFS(Orders!$F$2:$F$5001,Orders!$C$2:$C$5001,A203,Orders!$I$2:$I$5001,"&gt;0"))</f>
        <v/>
      </c>
      <c r="F203" s="10" t="str">
        <f aca="false">IF(OR(A203="",N(D203)=0),"",E203/D203)</f>
        <v/>
      </c>
      <c r="G203" s="11" t="str">
        <f aca="false">IF(OR(A203="",N(D203)=0),"",_xlfn.MINIFS(Orders!$I$2:$I$5001,Orders!$C$2:$C$5001,A203,Orders!$I$2:$I$5001,"&gt;0"))</f>
        <v/>
      </c>
      <c r="H203" s="11" t="str">
        <f aca="false">IF(OR(A203="",N(D203)=0),"",_xlfn.MAXIFS(Orders!$I$2:$I$5001,Orders!$C$2:$C$5001,A203,Orders!$I$2:$I$5001,"&gt;0"))</f>
        <v/>
      </c>
      <c r="I203" s="9" t="str">
        <f aca="true">IF(H203="","",TODAY()-H203)</f>
        <v/>
      </c>
      <c r="J203" s="9" t="str">
        <f aca="false">IF(OR(H203="",N(D203)&lt;2),"",(H203-G203)/(D203-1))</f>
        <v/>
      </c>
      <c r="K203" s="12" t="str">
        <f aca="false">IF(A203="","",IF(N(D203)=0,"No orders yet",IF(I203&gt;=Settings!$B$4,IF(OR(N(E203)&gt;=Settings!$B$5,N(D203)&gt;=Settings!$B$6),"Lapsed VIP","Lapsed"),IF(I203&gt;=Settings!$B$3,IF(OR(N(E203)&gt;=Settings!$B$5,N(D203)&gt;=Settings!$B$6),"At-risk VIP",IF(D203=1,"One-time buyer","At risk")),IF(OR(N(E203)&gt;=Settings!$B$5,N(D203)&gt;=Settings!$B$6),"VIP",IF(D203=1,"New","Active"))))))</f>
        <v/>
      </c>
      <c r="L203" s="12" t="str">
        <f aca="false">IF(OR(J203="",J203=0),"",IF(I203&gt;=J203*Settings!$B$7,"Yes",""))</f>
        <v/>
      </c>
      <c r="M203" s="13"/>
      <c r="N203" s="12" t="str">
        <f aca="true">IF(M203="","",IF(AND(H203&lt;&gt;"",H203&gt;=M203),"Yes - "&amp;TEXT(H203,"d mmm yyyy"),IF(TODAY()-M203&lt;30,"Not yet","No")))</f>
        <v/>
      </c>
      <c r="O203" s="8"/>
      <c r="P203" s="12" t="str">
        <f aca="false">IF(A203="","",IF(COUNTIF($A$2:$A$2001,A203)&gt;1,"Same email twice - keep one",""))</f>
        <v/>
      </c>
    </row>
    <row r="204" customFormat="false" ht="15" hidden="false" customHeight="false" outlineLevel="0" collapsed="false">
      <c r="A204" s="8"/>
      <c r="B204" s="8"/>
      <c r="C204" s="8"/>
      <c r="D204" s="9" t="str">
        <f aca="false">IF(A204="","",COUNTIFS(Orders!$C$2:$C$5001,A204,Orders!$I$2:$I$5001,"&gt;0"))</f>
        <v/>
      </c>
      <c r="E204" s="10" t="str">
        <f aca="false">IF(A204="","",SUMIFS(Orders!$F$2:$F$5001,Orders!$C$2:$C$5001,A204,Orders!$I$2:$I$5001,"&gt;0"))</f>
        <v/>
      </c>
      <c r="F204" s="10" t="str">
        <f aca="false">IF(OR(A204="",N(D204)=0),"",E204/D204)</f>
        <v/>
      </c>
      <c r="G204" s="11" t="str">
        <f aca="false">IF(OR(A204="",N(D204)=0),"",_xlfn.MINIFS(Orders!$I$2:$I$5001,Orders!$C$2:$C$5001,A204,Orders!$I$2:$I$5001,"&gt;0"))</f>
        <v/>
      </c>
      <c r="H204" s="11" t="str">
        <f aca="false">IF(OR(A204="",N(D204)=0),"",_xlfn.MAXIFS(Orders!$I$2:$I$5001,Orders!$C$2:$C$5001,A204,Orders!$I$2:$I$5001,"&gt;0"))</f>
        <v/>
      </c>
      <c r="I204" s="9" t="str">
        <f aca="true">IF(H204="","",TODAY()-H204)</f>
        <v/>
      </c>
      <c r="J204" s="9" t="str">
        <f aca="false">IF(OR(H204="",N(D204)&lt;2),"",(H204-G204)/(D204-1))</f>
        <v/>
      </c>
      <c r="K204" s="12" t="str">
        <f aca="false">IF(A204="","",IF(N(D204)=0,"No orders yet",IF(I204&gt;=Settings!$B$4,IF(OR(N(E204)&gt;=Settings!$B$5,N(D204)&gt;=Settings!$B$6),"Lapsed VIP","Lapsed"),IF(I204&gt;=Settings!$B$3,IF(OR(N(E204)&gt;=Settings!$B$5,N(D204)&gt;=Settings!$B$6),"At-risk VIP",IF(D204=1,"One-time buyer","At risk")),IF(OR(N(E204)&gt;=Settings!$B$5,N(D204)&gt;=Settings!$B$6),"VIP",IF(D204=1,"New","Active"))))))</f>
        <v/>
      </c>
      <c r="L204" s="12" t="str">
        <f aca="false">IF(OR(J204="",J204=0),"",IF(I204&gt;=J204*Settings!$B$7,"Yes",""))</f>
        <v/>
      </c>
      <c r="M204" s="13"/>
      <c r="N204" s="12" t="str">
        <f aca="true">IF(M204="","",IF(AND(H204&lt;&gt;"",H204&gt;=M204),"Yes - "&amp;TEXT(H204,"d mmm yyyy"),IF(TODAY()-M204&lt;30,"Not yet","No")))</f>
        <v/>
      </c>
      <c r="O204" s="8"/>
      <c r="P204" s="12" t="str">
        <f aca="false">IF(A204="","",IF(COUNTIF($A$2:$A$2001,A204)&gt;1,"Same email twice - keep one",""))</f>
        <v/>
      </c>
    </row>
    <row r="205" customFormat="false" ht="15" hidden="false" customHeight="false" outlineLevel="0" collapsed="false">
      <c r="A205" s="8"/>
      <c r="B205" s="8"/>
      <c r="C205" s="8"/>
      <c r="D205" s="9" t="str">
        <f aca="false">IF(A205="","",COUNTIFS(Orders!$C$2:$C$5001,A205,Orders!$I$2:$I$5001,"&gt;0"))</f>
        <v/>
      </c>
      <c r="E205" s="10" t="str">
        <f aca="false">IF(A205="","",SUMIFS(Orders!$F$2:$F$5001,Orders!$C$2:$C$5001,A205,Orders!$I$2:$I$5001,"&gt;0"))</f>
        <v/>
      </c>
      <c r="F205" s="10" t="str">
        <f aca="false">IF(OR(A205="",N(D205)=0),"",E205/D205)</f>
        <v/>
      </c>
      <c r="G205" s="11" t="str">
        <f aca="false">IF(OR(A205="",N(D205)=0),"",_xlfn.MINIFS(Orders!$I$2:$I$5001,Orders!$C$2:$C$5001,A205,Orders!$I$2:$I$5001,"&gt;0"))</f>
        <v/>
      </c>
      <c r="H205" s="11" t="str">
        <f aca="false">IF(OR(A205="",N(D205)=0),"",_xlfn.MAXIFS(Orders!$I$2:$I$5001,Orders!$C$2:$C$5001,A205,Orders!$I$2:$I$5001,"&gt;0"))</f>
        <v/>
      </c>
      <c r="I205" s="9" t="str">
        <f aca="true">IF(H205="","",TODAY()-H205)</f>
        <v/>
      </c>
      <c r="J205" s="9" t="str">
        <f aca="false">IF(OR(H205="",N(D205)&lt;2),"",(H205-G205)/(D205-1))</f>
        <v/>
      </c>
      <c r="K205" s="12" t="str">
        <f aca="false">IF(A205="","",IF(N(D205)=0,"No orders yet",IF(I205&gt;=Settings!$B$4,IF(OR(N(E205)&gt;=Settings!$B$5,N(D205)&gt;=Settings!$B$6),"Lapsed VIP","Lapsed"),IF(I205&gt;=Settings!$B$3,IF(OR(N(E205)&gt;=Settings!$B$5,N(D205)&gt;=Settings!$B$6),"At-risk VIP",IF(D205=1,"One-time buyer","At risk")),IF(OR(N(E205)&gt;=Settings!$B$5,N(D205)&gt;=Settings!$B$6),"VIP",IF(D205=1,"New","Active"))))))</f>
        <v/>
      </c>
      <c r="L205" s="12" t="str">
        <f aca="false">IF(OR(J205="",J205=0),"",IF(I205&gt;=J205*Settings!$B$7,"Yes",""))</f>
        <v/>
      </c>
      <c r="M205" s="13"/>
      <c r="N205" s="12" t="str">
        <f aca="true">IF(M205="","",IF(AND(H205&lt;&gt;"",H205&gt;=M205),"Yes - "&amp;TEXT(H205,"d mmm yyyy"),IF(TODAY()-M205&lt;30,"Not yet","No")))</f>
        <v/>
      </c>
      <c r="O205" s="8"/>
      <c r="P205" s="12" t="str">
        <f aca="false">IF(A205="","",IF(COUNTIF($A$2:$A$2001,A205)&gt;1,"Same email twice - keep one",""))</f>
        <v/>
      </c>
    </row>
    <row r="206" customFormat="false" ht="15" hidden="false" customHeight="false" outlineLevel="0" collapsed="false">
      <c r="A206" s="8"/>
      <c r="B206" s="8"/>
      <c r="C206" s="8"/>
      <c r="D206" s="9" t="str">
        <f aca="false">IF(A206="","",COUNTIFS(Orders!$C$2:$C$5001,A206,Orders!$I$2:$I$5001,"&gt;0"))</f>
        <v/>
      </c>
      <c r="E206" s="10" t="str">
        <f aca="false">IF(A206="","",SUMIFS(Orders!$F$2:$F$5001,Orders!$C$2:$C$5001,A206,Orders!$I$2:$I$5001,"&gt;0"))</f>
        <v/>
      </c>
      <c r="F206" s="10" t="str">
        <f aca="false">IF(OR(A206="",N(D206)=0),"",E206/D206)</f>
        <v/>
      </c>
      <c r="G206" s="11" t="str">
        <f aca="false">IF(OR(A206="",N(D206)=0),"",_xlfn.MINIFS(Orders!$I$2:$I$5001,Orders!$C$2:$C$5001,A206,Orders!$I$2:$I$5001,"&gt;0"))</f>
        <v/>
      </c>
      <c r="H206" s="11" t="str">
        <f aca="false">IF(OR(A206="",N(D206)=0),"",_xlfn.MAXIFS(Orders!$I$2:$I$5001,Orders!$C$2:$C$5001,A206,Orders!$I$2:$I$5001,"&gt;0"))</f>
        <v/>
      </c>
      <c r="I206" s="9" t="str">
        <f aca="true">IF(H206="","",TODAY()-H206)</f>
        <v/>
      </c>
      <c r="J206" s="9" t="str">
        <f aca="false">IF(OR(H206="",N(D206)&lt;2),"",(H206-G206)/(D206-1))</f>
        <v/>
      </c>
      <c r="K206" s="12" t="str">
        <f aca="false">IF(A206="","",IF(N(D206)=0,"No orders yet",IF(I206&gt;=Settings!$B$4,IF(OR(N(E206)&gt;=Settings!$B$5,N(D206)&gt;=Settings!$B$6),"Lapsed VIP","Lapsed"),IF(I206&gt;=Settings!$B$3,IF(OR(N(E206)&gt;=Settings!$B$5,N(D206)&gt;=Settings!$B$6),"At-risk VIP",IF(D206=1,"One-time buyer","At risk")),IF(OR(N(E206)&gt;=Settings!$B$5,N(D206)&gt;=Settings!$B$6),"VIP",IF(D206=1,"New","Active"))))))</f>
        <v/>
      </c>
      <c r="L206" s="12" t="str">
        <f aca="false">IF(OR(J206="",J206=0),"",IF(I206&gt;=J206*Settings!$B$7,"Yes",""))</f>
        <v/>
      </c>
      <c r="M206" s="13"/>
      <c r="N206" s="12" t="str">
        <f aca="true">IF(M206="","",IF(AND(H206&lt;&gt;"",H206&gt;=M206),"Yes - "&amp;TEXT(H206,"d mmm yyyy"),IF(TODAY()-M206&lt;30,"Not yet","No")))</f>
        <v/>
      </c>
      <c r="O206" s="8"/>
      <c r="P206" s="12" t="str">
        <f aca="false">IF(A206="","",IF(COUNTIF($A$2:$A$2001,A206)&gt;1,"Same email twice - keep one",""))</f>
        <v/>
      </c>
    </row>
    <row r="207" customFormat="false" ht="15" hidden="false" customHeight="false" outlineLevel="0" collapsed="false">
      <c r="A207" s="8"/>
      <c r="B207" s="8"/>
      <c r="C207" s="8"/>
      <c r="D207" s="9" t="str">
        <f aca="false">IF(A207="","",COUNTIFS(Orders!$C$2:$C$5001,A207,Orders!$I$2:$I$5001,"&gt;0"))</f>
        <v/>
      </c>
      <c r="E207" s="10" t="str">
        <f aca="false">IF(A207="","",SUMIFS(Orders!$F$2:$F$5001,Orders!$C$2:$C$5001,A207,Orders!$I$2:$I$5001,"&gt;0"))</f>
        <v/>
      </c>
      <c r="F207" s="10" t="str">
        <f aca="false">IF(OR(A207="",N(D207)=0),"",E207/D207)</f>
        <v/>
      </c>
      <c r="G207" s="11" t="str">
        <f aca="false">IF(OR(A207="",N(D207)=0),"",_xlfn.MINIFS(Orders!$I$2:$I$5001,Orders!$C$2:$C$5001,A207,Orders!$I$2:$I$5001,"&gt;0"))</f>
        <v/>
      </c>
      <c r="H207" s="11" t="str">
        <f aca="false">IF(OR(A207="",N(D207)=0),"",_xlfn.MAXIFS(Orders!$I$2:$I$5001,Orders!$C$2:$C$5001,A207,Orders!$I$2:$I$5001,"&gt;0"))</f>
        <v/>
      </c>
      <c r="I207" s="9" t="str">
        <f aca="true">IF(H207="","",TODAY()-H207)</f>
        <v/>
      </c>
      <c r="J207" s="9" t="str">
        <f aca="false">IF(OR(H207="",N(D207)&lt;2),"",(H207-G207)/(D207-1))</f>
        <v/>
      </c>
      <c r="K207" s="12" t="str">
        <f aca="false">IF(A207="","",IF(N(D207)=0,"No orders yet",IF(I207&gt;=Settings!$B$4,IF(OR(N(E207)&gt;=Settings!$B$5,N(D207)&gt;=Settings!$B$6),"Lapsed VIP","Lapsed"),IF(I207&gt;=Settings!$B$3,IF(OR(N(E207)&gt;=Settings!$B$5,N(D207)&gt;=Settings!$B$6),"At-risk VIP",IF(D207=1,"One-time buyer","At risk")),IF(OR(N(E207)&gt;=Settings!$B$5,N(D207)&gt;=Settings!$B$6),"VIP",IF(D207=1,"New","Active"))))))</f>
        <v/>
      </c>
      <c r="L207" s="12" t="str">
        <f aca="false">IF(OR(J207="",J207=0),"",IF(I207&gt;=J207*Settings!$B$7,"Yes",""))</f>
        <v/>
      </c>
      <c r="M207" s="13"/>
      <c r="N207" s="12" t="str">
        <f aca="true">IF(M207="","",IF(AND(H207&lt;&gt;"",H207&gt;=M207),"Yes - "&amp;TEXT(H207,"d mmm yyyy"),IF(TODAY()-M207&lt;30,"Not yet","No")))</f>
        <v/>
      </c>
      <c r="O207" s="8"/>
      <c r="P207" s="12" t="str">
        <f aca="false">IF(A207="","",IF(COUNTIF($A$2:$A$2001,A207)&gt;1,"Same email twice - keep one",""))</f>
        <v/>
      </c>
    </row>
    <row r="208" customFormat="false" ht="15" hidden="false" customHeight="false" outlineLevel="0" collapsed="false">
      <c r="A208" s="8"/>
      <c r="B208" s="8"/>
      <c r="C208" s="8"/>
      <c r="D208" s="9" t="str">
        <f aca="false">IF(A208="","",COUNTIFS(Orders!$C$2:$C$5001,A208,Orders!$I$2:$I$5001,"&gt;0"))</f>
        <v/>
      </c>
      <c r="E208" s="10" t="str">
        <f aca="false">IF(A208="","",SUMIFS(Orders!$F$2:$F$5001,Orders!$C$2:$C$5001,A208,Orders!$I$2:$I$5001,"&gt;0"))</f>
        <v/>
      </c>
      <c r="F208" s="10" t="str">
        <f aca="false">IF(OR(A208="",N(D208)=0),"",E208/D208)</f>
        <v/>
      </c>
      <c r="G208" s="11" t="str">
        <f aca="false">IF(OR(A208="",N(D208)=0),"",_xlfn.MINIFS(Orders!$I$2:$I$5001,Orders!$C$2:$C$5001,A208,Orders!$I$2:$I$5001,"&gt;0"))</f>
        <v/>
      </c>
      <c r="H208" s="11" t="str">
        <f aca="false">IF(OR(A208="",N(D208)=0),"",_xlfn.MAXIFS(Orders!$I$2:$I$5001,Orders!$C$2:$C$5001,A208,Orders!$I$2:$I$5001,"&gt;0"))</f>
        <v/>
      </c>
      <c r="I208" s="9" t="str">
        <f aca="true">IF(H208="","",TODAY()-H208)</f>
        <v/>
      </c>
      <c r="J208" s="9" t="str">
        <f aca="false">IF(OR(H208="",N(D208)&lt;2),"",(H208-G208)/(D208-1))</f>
        <v/>
      </c>
      <c r="K208" s="12" t="str">
        <f aca="false">IF(A208="","",IF(N(D208)=0,"No orders yet",IF(I208&gt;=Settings!$B$4,IF(OR(N(E208)&gt;=Settings!$B$5,N(D208)&gt;=Settings!$B$6),"Lapsed VIP","Lapsed"),IF(I208&gt;=Settings!$B$3,IF(OR(N(E208)&gt;=Settings!$B$5,N(D208)&gt;=Settings!$B$6),"At-risk VIP",IF(D208=1,"One-time buyer","At risk")),IF(OR(N(E208)&gt;=Settings!$B$5,N(D208)&gt;=Settings!$B$6),"VIP",IF(D208=1,"New","Active"))))))</f>
        <v/>
      </c>
      <c r="L208" s="12" t="str">
        <f aca="false">IF(OR(J208="",J208=0),"",IF(I208&gt;=J208*Settings!$B$7,"Yes",""))</f>
        <v/>
      </c>
      <c r="M208" s="13"/>
      <c r="N208" s="12" t="str">
        <f aca="true">IF(M208="","",IF(AND(H208&lt;&gt;"",H208&gt;=M208),"Yes - "&amp;TEXT(H208,"d mmm yyyy"),IF(TODAY()-M208&lt;30,"Not yet","No")))</f>
        <v/>
      </c>
      <c r="O208" s="8"/>
      <c r="P208" s="12" t="str">
        <f aca="false">IF(A208="","",IF(COUNTIF($A$2:$A$2001,A208)&gt;1,"Same email twice - keep one",""))</f>
        <v/>
      </c>
    </row>
    <row r="209" customFormat="false" ht="15" hidden="false" customHeight="false" outlineLevel="0" collapsed="false">
      <c r="A209" s="8"/>
      <c r="B209" s="8"/>
      <c r="C209" s="8"/>
      <c r="D209" s="9" t="str">
        <f aca="false">IF(A209="","",COUNTIFS(Orders!$C$2:$C$5001,A209,Orders!$I$2:$I$5001,"&gt;0"))</f>
        <v/>
      </c>
      <c r="E209" s="10" t="str">
        <f aca="false">IF(A209="","",SUMIFS(Orders!$F$2:$F$5001,Orders!$C$2:$C$5001,A209,Orders!$I$2:$I$5001,"&gt;0"))</f>
        <v/>
      </c>
      <c r="F209" s="10" t="str">
        <f aca="false">IF(OR(A209="",N(D209)=0),"",E209/D209)</f>
        <v/>
      </c>
      <c r="G209" s="11" t="str">
        <f aca="false">IF(OR(A209="",N(D209)=0),"",_xlfn.MINIFS(Orders!$I$2:$I$5001,Orders!$C$2:$C$5001,A209,Orders!$I$2:$I$5001,"&gt;0"))</f>
        <v/>
      </c>
      <c r="H209" s="11" t="str">
        <f aca="false">IF(OR(A209="",N(D209)=0),"",_xlfn.MAXIFS(Orders!$I$2:$I$5001,Orders!$C$2:$C$5001,A209,Orders!$I$2:$I$5001,"&gt;0"))</f>
        <v/>
      </c>
      <c r="I209" s="9" t="str">
        <f aca="true">IF(H209="","",TODAY()-H209)</f>
        <v/>
      </c>
      <c r="J209" s="9" t="str">
        <f aca="false">IF(OR(H209="",N(D209)&lt;2),"",(H209-G209)/(D209-1))</f>
        <v/>
      </c>
      <c r="K209" s="12" t="str">
        <f aca="false">IF(A209="","",IF(N(D209)=0,"No orders yet",IF(I209&gt;=Settings!$B$4,IF(OR(N(E209)&gt;=Settings!$B$5,N(D209)&gt;=Settings!$B$6),"Lapsed VIP","Lapsed"),IF(I209&gt;=Settings!$B$3,IF(OR(N(E209)&gt;=Settings!$B$5,N(D209)&gt;=Settings!$B$6),"At-risk VIP",IF(D209=1,"One-time buyer","At risk")),IF(OR(N(E209)&gt;=Settings!$B$5,N(D209)&gt;=Settings!$B$6),"VIP",IF(D209=1,"New","Active"))))))</f>
        <v/>
      </c>
      <c r="L209" s="12" t="str">
        <f aca="false">IF(OR(J209="",J209=0),"",IF(I209&gt;=J209*Settings!$B$7,"Yes",""))</f>
        <v/>
      </c>
      <c r="M209" s="13"/>
      <c r="N209" s="12" t="str">
        <f aca="true">IF(M209="","",IF(AND(H209&lt;&gt;"",H209&gt;=M209),"Yes - "&amp;TEXT(H209,"d mmm yyyy"),IF(TODAY()-M209&lt;30,"Not yet","No")))</f>
        <v/>
      </c>
      <c r="O209" s="8"/>
      <c r="P209" s="12" t="str">
        <f aca="false">IF(A209="","",IF(COUNTIF($A$2:$A$2001,A209)&gt;1,"Same email twice - keep one",""))</f>
        <v/>
      </c>
    </row>
    <row r="210" customFormat="false" ht="15" hidden="false" customHeight="false" outlineLevel="0" collapsed="false">
      <c r="A210" s="8"/>
      <c r="B210" s="8"/>
      <c r="C210" s="8"/>
      <c r="D210" s="9" t="str">
        <f aca="false">IF(A210="","",COUNTIFS(Orders!$C$2:$C$5001,A210,Orders!$I$2:$I$5001,"&gt;0"))</f>
        <v/>
      </c>
      <c r="E210" s="10" t="str">
        <f aca="false">IF(A210="","",SUMIFS(Orders!$F$2:$F$5001,Orders!$C$2:$C$5001,A210,Orders!$I$2:$I$5001,"&gt;0"))</f>
        <v/>
      </c>
      <c r="F210" s="10" t="str">
        <f aca="false">IF(OR(A210="",N(D210)=0),"",E210/D210)</f>
        <v/>
      </c>
      <c r="G210" s="11" t="str">
        <f aca="false">IF(OR(A210="",N(D210)=0),"",_xlfn.MINIFS(Orders!$I$2:$I$5001,Orders!$C$2:$C$5001,A210,Orders!$I$2:$I$5001,"&gt;0"))</f>
        <v/>
      </c>
      <c r="H210" s="11" t="str">
        <f aca="false">IF(OR(A210="",N(D210)=0),"",_xlfn.MAXIFS(Orders!$I$2:$I$5001,Orders!$C$2:$C$5001,A210,Orders!$I$2:$I$5001,"&gt;0"))</f>
        <v/>
      </c>
      <c r="I210" s="9" t="str">
        <f aca="true">IF(H210="","",TODAY()-H210)</f>
        <v/>
      </c>
      <c r="J210" s="9" t="str">
        <f aca="false">IF(OR(H210="",N(D210)&lt;2),"",(H210-G210)/(D210-1))</f>
        <v/>
      </c>
      <c r="K210" s="12" t="str">
        <f aca="false">IF(A210="","",IF(N(D210)=0,"No orders yet",IF(I210&gt;=Settings!$B$4,IF(OR(N(E210)&gt;=Settings!$B$5,N(D210)&gt;=Settings!$B$6),"Lapsed VIP","Lapsed"),IF(I210&gt;=Settings!$B$3,IF(OR(N(E210)&gt;=Settings!$B$5,N(D210)&gt;=Settings!$B$6),"At-risk VIP",IF(D210=1,"One-time buyer","At risk")),IF(OR(N(E210)&gt;=Settings!$B$5,N(D210)&gt;=Settings!$B$6),"VIP",IF(D210=1,"New","Active"))))))</f>
        <v/>
      </c>
      <c r="L210" s="12" t="str">
        <f aca="false">IF(OR(J210="",J210=0),"",IF(I210&gt;=J210*Settings!$B$7,"Yes",""))</f>
        <v/>
      </c>
      <c r="M210" s="13"/>
      <c r="N210" s="12" t="str">
        <f aca="true">IF(M210="","",IF(AND(H210&lt;&gt;"",H210&gt;=M210),"Yes - "&amp;TEXT(H210,"d mmm yyyy"),IF(TODAY()-M210&lt;30,"Not yet","No")))</f>
        <v/>
      </c>
      <c r="O210" s="8"/>
      <c r="P210" s="12" t="str">
        <f aca="false">IF(A210="","",IF(COUNTIF($A$2:$A$2001,A210)&gt;1,"Same email twice - keep one",""))</f>
        <v/>
      </c>
    </row>
    <row r="211" customFormat="false" ht="15" hidden="false" customHeight="false" outlineLevel="0" collapsed="false">
      <c r="A211" s="8"/>
      <c r="B211" s="8"/>
      <c r="C211" s="8"/>
      <c r="D211" s="9" t="str">
        <f aca="false">IF(A211="","",COUNTIFS(Orders!$C$2:$C$5001,A211,Orders!$I$2:$I$5001,"&gt;0"))</f>
        <v/>
      </c>
      <c r="E211" s="10" t="str">
        <f aca="false">IF(A211="","",SUMIFS(Orders!$F$2:$F$5001,Orders!$C$2:$C$5001,A211,Orders!$I$2:$I$5001,"&gt;0"))</f>
        <v/>
      </c>
      <c r="F211" s="10" t="str">
        <f aca="false">IF(OR(A211="",N(D211)=0),"",E211/D211)</f>
        <v/>
      </c>
      <c r="G211" s="11" t="str">
        <f aca="false">IF(OR(A211="",N(D211)=0),"",_xlfn.MINIFS(Orders!$I$2:$I$5001,Orders!$C$2:$C$5001,A211,Orders!$I$2:$I$5001,"&gt;0"))</f>
        <v/>
      </c>
      <c r="H211" s="11" t="str">
        <f aca="false">IF(OR(A211="",N(D211)=0),"",_xlfn.MAXIFS(Orders!$I$2:$I$5001,Orders!$C$2:$C$5001,A211,Orders!$I$2:$I$5001,"&gt;0"))</f>
        <v/>
      </c>
      <c r="I211" s="9" t="str">
        <f aca="true">IF(H211="","",TODAY()-H211)</f>
        <v/>
      </c>
      <c r="J211" s="9" t="str">
        <f aca="false">IF(OR(H211="",N(D211)&lt;2),"",(H211-G211)/(D211-1))</f>
        <v/>
      </c>
      <c r="K211" s="12" t="str">
        <f aca="false">IF(A211="","",IF(N(D211)=0,"No orders yet",IF(I211&gt;=Settings!$B$4,IF(OR(N(E211)&gt;=Settings!$B$5,N(D211)&gt;=Settings!$B$6),"Lapsed VIP","Lapsed"),IF(I211&gt;=Settings!$B$3,IF(OR(N(E211)&gt;=Settings!$B$5,N(D211)&gt;=Settings!$B$6),"At-risk VIP",IF(D211=1,"One-time buyer","At risk")),IF(OR(N(E211)&gt;=Settings!$B$5,N(D211)&gt;=Settings!$B$6),"VIP",IF(D211=1,"New","Active"))))))</f>
        <v/>
      </c>
      <c r="L211" s="12" t="str">
        <f aca="false">IF(OR(J211="",J211=0),"",IF(I211&gt;=J211*Settings!$B$7,"Yes",""))</f>
        <v/>
      </c>
      <c r="M211" s="13"/>
      <c r="N211" s="12" t="str">
        <f aca="true">IF(M211="","",IF(AND(H211&lt;&gt;"",H211&gt;=M211),"Yes - "&amp;TEXT(H211,"d mmm yyyy"),IF(TODAY()-M211&lt;30,"Not yet","No")))</f>
        <v/>
      </c>
      <c r="O211" s="8"/>
      <c r="P211" s="12" t="str">
        <f aca="false">IF(A211="","",IF(COUNTIF($A$2:$A$2001,A211)&gt;1,"Same email twice - keep one",""))</f>
        <v/>
      </c>
    </row>
    <row r="212" customFormat="false" ht="15" hidden="false" customHeight="false" outlineLevel="0" collapsed="false">
      <c r="A212" s="8"/>
      <c r="B212" s="8"/>
      <c r="C212" s="8"/>
      <c r="D212" s="9" t="str">
        <f aca="false">IF(A212="","",COUNTIFS(Orders!$C$2:$C$5001,A212,Orders!$I$2:$I$5001,"&gt;0"))</f>
        <v/>
      </c>
      <c r="E212" s="10" t="str">
        <f aca="false">IF(A212="","",SUMIFS(Orders!$F$2:$F$5001,Orders!$C$2:$C$5001,A212,Orders!$I$2:$I$5001,"&gt;0"))</f>
        <v/>
      </c>
      <c r="F212" s="10" t="str">
        <f aca="false">IF(OR(A212="",N(D212)=0),"",E212/D212)</f>
        <v/>
      </c>
      <c r="G212" s="11" t="str">
        <f aca="false">IF(OR(A212="",N(D212)=0),"",_xlfn.MINIFS(Orders!$I$2:$I$5001,Orders!$C$2:$C$5001,A212,Orders!$I$2:$I$5001,"&gt;0"))</f>
        <v/>
      </c>
      <c r="H212" s="11" t="str">
        <f aca="false">IF(OR(A212="",N(D212)=0),"",_xlfn.MAXIFS(Orders!$I$2:$I$5001,Orders!$C$2:$C$5001,A212,Orders!$I$2:$I$5001,"&gt;0"))</f>
        <v/>
      </c>
      <c r="I212" s="9" t="str">
        <f aca="true">IF(H212="","",TODAY()-H212)</f>
        <v/>
      </c>
      <c r="J212" s="9" t="str">
        <f aca="false">IF(OR(H212="",N(D212)&lt;2),"",(H212-G212)/(D212-1))</f>
        <v/>
      </c>
      <c r="K212" s="12" t="str">
        <f aca="false">IF(A212="","",IF(N(D212)=0,"No orders yet",IF(I212&gt;=Settings!$B$4,IF(OR(N(E212)&gt;=Settings!$B$5,N(D212)&gt;=Settings!$B$6),"Lapsed VIP","Lapsed"),IF(I212&gt;=Settings!$B$3,IF(OR(N(E212)&gt;=Settings!$B$5,N(D212)&gt;=Settings!$B$6),"At-risk VIP",IF(D212=1,"One-time buyer","At risk")),IF(OR(N(E212)&gt;=Settings!$B$5,N(D212)&gt;=Settings!$B$6),"VIP",IF(D212=1,"New","Active"))))))</f>
        <v/>
      </c>
      <c r="L212" s="12" t="str">
        <f aca="false">IF(OR(J212="",J212=0),"",IF(I212&gt;=J212*Settings!$B$7,"Yes",""))</f>
        <v/>
      </c>
      <c r="M212" s="13"/>
      <c r="N212" s="12" t="str">
        <f aca="true">IF(M212="","",IF(AND(H212&lt;&gt;"",H212&gt;=M212),"Yes - "&amp;TEXT(H212,"d mmm yyyy"),IF(TODAY()-M212&lt;30,"Not yet","No")))</f>
        <v/>
      </c>
      <c r="O212" s="8"/>
      <c r="P212" s="12" t="str">
        <f aca="false">IF(A212="","",IF(COUNTIF($A$2:$A$2001,A212)&gt;1,"Same email twice - keep one",""))</f>
        <v/>
      </c>
    </row>
    <row r="213" customFormat="false" ht="15" hidden="false" customHeight="false" outlineLevel="0" collapsed="false">
      <c r="A213" s="8"/>
      <c r="B213" s="8"/>
      <c r="C213" s="8"/>
      <c r="D213" s="9" t="str">
        <f aca="false">IF(A213="","",COUNTIFS(Orders!$C$2:$C$5001,A213,Orders!$I$2:$I$5001,"&gt;0"))</f>
        <v/>
      </c>
      <c r="E213" s="10" t="str">
        <f aca="false">IF(A213="","",SUMIFS(Orders!$F$2:$F$5001,Orders!$C$2:$C$5001,A213,Orders!$I$2:$I$5001,"&gt;0"))</f>
        <v/>
      </c>
      <c r="F213" s="10" t="str">
        <f aca="false">IF(OR(A213="",N(D213)=0),"",E213/D213)</f>
        <v/>
      </c>
      <c r="G213" s="11" t="str">
        <f aca="false">IF(OR(A213="",N(D213)=0),"",_xlfn.MINIFS(Orders!$I$2:$I$5001,Orders!$C$2:$C$5001,A213,Orders!$I$2:$I$5001,"&gt;0"))</f>
        <v/>
      </c>
      <c r="H213" s="11" t="str">
        <f aca="false">IF(OR(A213="",N(D213)=0),"",_xlfn.MAXIFS(Orders!$I$2:$I$5001,Orders!$C$2:$C$5001,A213,Orders!$I$2:$I$5001,"&gt;0"))</f>
        <v/>
      </c>
      <c r="I213" s="9" t="str">
        <f aca="true">IF(H213="","",TODAY()-H213)</f>
        <v/>
      </c>
      <c r="J213" s="9" t="str">
        <f aca="false">IF(OR(H213="",N(D213)&lt;2),"",(H213-G213)/(D213-1))</f>
        <v/>
      </c>
      <c r="K213" s="12" t="str">
        <f aca="false">IF(A213="","",IF(N(D213)=0,"No orders yet",IF(I213&gt;=Settings!$B$4,IF(OR(N(E213)&gt;=Settings!$B$5,N(D213)&gt;=Settings!$B$6),"Lapsed VIP","Lapsed"),IF(I213&gt;=Settings!$B$3,IF(OR(N(E213)&gt;=Settings!$B$5,N(D213)&gt;=Settings!$B$6),"At-risk VIP",IF(D213=1,"One-time buyer","At risk")),IF(OR(N(E213)&gt;=Settings!$B$5,N(D213)&gt;=Settings!$B$6),"VIP",IF(D213=1,"New","Active"))))))</f>
        <v/>
      </c>
      <c r="L213" s="12" t="str">
        <f aca="false">IF(OR(J213="",J213=0),"",IF(I213&gt;=J213*Settings!$B$7,"Yes",""))</f>
        <v/>
      </c>
      <c r="M213" s="13"/>
      <c r="N213" s="12" t="str">
        <f aca="true">IF(M213="","",IF(AND(H213&lt;&gt;"",H213&gt;=M213),"Yes - "&amp;TEXT(H213,"d mmm yyyy"),IF(TODAY()-M213&lt;30,"Not yet","No")))</f>
        <v/>
      </c>
      <c r="O213" s="8"/>
      <c r="P213" s="12" t="str">
        <f aca="false">IF(A213="","",IF(COUNTIF($A$2:$A$2001,A213)&gt;1,"Same email twice - keep one",""))</f>
        <v/>
      </c>
    </row>
    <row r="214" customFormat="false" ht="15" hidden="false" customHeight="false" outlineLevel="0" collapsed="false">
      <c r="A214" s="8"/>
      <c r="B214" s="8"/>
      <c r="C214" s="8"/>
      <c r="D214" s="9" t="str">
        <f aca="false">IF(A214="","",COUNTIFS(Orders!$C$2:$C$5001,A214,Orders!$I$2:$I$5001,"&gt;0"))</f>
        <v/>
      </c>
      <c r="E214" s="10" t="str">
        <f aca="false">IF(A214="","",SUMIFS(Orders!$F$2:$F$5001,Orders!$C$2:$C$5001,A214,Orders!$I$2:$I$5001,"&gt;0"))</f>
        <v/>
      </c>
      <c r="F214" s="10" t="str">
        <f aca="false">IF(OR(A214="",N(D214)=0),"",E214/D214)</f>
        <v/>
      </c>
      <c r="G214" s="11" t="str">
        <f aca="false">IF(OR(A214="",N(D214)=0),"",_xlfn.MINIFS(Orders!$I$2:$I$5001,Orders!$C$2:$C$5001,A214,Orders!$I$2:$I$5001,"&gt;0"))</f>
        <v/>
      </c>
      <c r="H214" s="11" t="str">
        <f aca="false">IF(OR(A214="",N(D214)=0),"",_xlfn.MAXIFS(Orders!$I$2:$I$5001,Orders!$C$2:$C$5001,A214,Orders!$I$2:$I$5001,"&gt;0"))</f>
        <v/>
      </c>
      <c r="I214" s="9" t="str">
        <f aca="true">IF(H214="","",TODAY()-H214)</f>
        <v/>
      </c>
      <c r="J214" s="9" t="str">
        <f aca="false">IF(OR(H214="",N(D214)&lt;2),"",(H214-G214)/(D214-1))</f>
        <v/>
      </c>
      <c r="K214" s="12" t="str">
        <f aca="false">IF(A214="","",IF(N(D214)=0,"No orders yet",IF(I214&gt;=Settings!$B$4,IF(OR(N(E214)&gt;=Settings!$B$5,N(D214)&gt;=Settings!$B$6),"Lapsed VIP","Lapsed"),IF(I214&gt;=Settings!$B$3,IF(OR(N(E214)&gt;=Settings!$B$5,N(D214)&gt;=Settings!$B$6),"At-risk VIP",IF(D214=1,"One-time buyer","At risk")),IF(OR(N(E214)&gt;=Settings!$B$5,N(D214)&gt;=Settings!$B$6),"VIP",IF(D214=1,"New","Active"))))))</f>
        <v/>
      </c>
      <c r="L214" s="12" t="str">
        <f aca="false">IF(OR(J214="",J214=0),"",IF(I214&gt;=J214*Settings!$B$7,"Yes",""))</f>
        <v/>
      </c>
      <c r="M214" s="13"/>
      <c r="N214" s="12" t="str">
        <f aca="true">IF(M214="","",IF(AND(H214&lt;&gt;"",H214&gt;=M214),"Yes - "&amp;TEXT(H214,"d mmm yyyy"),IF(TODAY()-M214&lt;30,"Not yet","No")))</f>
        <v/>
      </c>
      <c r="O214" s="8"/>
      <c r="P214" s="12" t="str">
        <f aca="false">IF(A214="","",IF(COUNTIF($A$2:$A$2001,A214)&gt;1,"Same email twice - keep one",""))</f>
        <v/>
      </c>
    </row>
    <row r="215" customFormat="false" ht="15" hidden="false" customHeight="false" outlineLevel="0" collapsed="false">
      <c r="A215" s="8"/>
      <c r="B215" s="8"/>
      <c r="C215" s="8"/>
      <c r="D215" s="9" t="str">
        <f aca="false">IF(A215="","",COUNTIFS(Orders!$C$2:$C$5001,A215,Orders!$I$2:$I$5001,"&gt;0"))</f>
        <v/>
      </c>
      <c r="E215" s="10" t="str">
        <f aca="false">IF(A215="","",SUMIFS(Orders!$F$2:$F$5001,Orders!$C$2:$C$5001,A215,Orders!$I$2:$I$5001,"&gt;0"))</f>
        <v/>
      </c>
      <c r="F215" s="10" t="str">
        <f aca="false">IF(OR(A215="",N(D215)=0),"",E215/D215)</f>
        <v/>
      </c>
      <c r="G215" s="11" t="str">
        <f aca="false">IF(OR(A215="",N(D215)=0),"",_xlfn.MINIFS(Orders!$I$2:$I$5001,Orders!$C$2:$C$5001,A215,Orders!$I$2:$I$5001,"&gt;0"))</f>
        <v/>
      </c>
      <c r="H215" s="11" t="str">
        <f aca="false">IF(OR(A215="",N(D215)=0),"",_xlfn.MAXIFS(Orders!$I$2:$I$5001,Orders!$C$2:$C$5001,A215,Orders!$I$2:$I$5001,"&gt;0"))</f>
        <v/>
      </c>
      <c r="I215" s="9" t="str">
        <f aca="true">IF(H215="","",TODAY()-H215)</f>
        <v/>
      </c>
      <c r="J215" s="9" t="str">
        <f aca="false">IF(OR(H215="",N(D215)&lt;2),"",(H215-G215)/(D215-1))</f>
        <v/>
      </c>
      <c r="K215" s="12" t="str">
        <f aca="false">IF(A215="","",IF(N(D215)=0,"No orders yet",IF(I215&gt;=Settings!$B$4,IF(OR(N(E215)&gt;=Settings!$B$5,N(D215)&gt;=Settings!$B$6),"Lapsed VIP","Lapsed"),IF(I215&gt;=Settings!$B$3,IF(OR(N(E215)&gt;=Settings!$B$5,N(D215)&gt;=Settings!$B$6),"At-risk VIP",IF(D215=1,"One-time buyer","At risk")),IF(OR(N(E215)&gt;=Settings!$B$5,N(D215)&gt;=Settings!$B$6),"VIP",IF(D215=1,"New","Active"))))))</f>
        <v/>
      </c>
      <c r="L215" s="12" t="str">
        <f aca="false">IF(OR(J215="",J215=0),"",IF(I215&gt;=J215*Settings!$B$7,"Yes",""))</f>
        <v/>
      </c>
      <c r="M215" s="13"/>
      <c r="N215" s="12" t="str">
        <f aca="true">IF(M215="","",IF(AND(H215&lt;&gt;"",H215&gt;=M215),"Yes - "&amp;TEXT(H215,"d mmm yyyy"),IF(TODAY()-M215&lt;30,"Not yet","No")))</f>
        <v/>
      </c>
      <c r="O215" s="8"/>
      <c r="P215" s="12" t="str">
        <f aca="false">IF(A215="","",IF(COUNTIF($A$2:$A$2001,A215)&gt;1,"Same email twice - keep one",""))</f>
        <v/>
      </c>
    </row>
    <row r="216" customFormat="false" ht="15" hidden="false" customHeight="false" outlineLevel="0" collapsed="false">
      <c r="A216" s="8"/>
      <c r="B216" s="8"/>
      <c r="C216" s="8"/>
      <c r="D216" s="9" t="str">
        <f aca="false">IF(A216="","",COUNTIFS(Orders!$C$2:$C$5001,A216,Orders!$I$2:$I$5001,"&gt;0"))</f>
        <v/>
      </c>
      <c r="E216" s="10" t="str">
        <f aca="false">IF(A216="","",SUMIFS(Orders!$F$2:$F$5001,Orders!$C$2:$C$5001,A216,Orders!$I$2:$I$5001,"&gt;0"))</f>
        <v/>
      </c>
      <c r="F216" s="10" t="str">
        <f aca="false">IF(OR(A216="",N(D216)=0),"",E216/D216)</f>
        <v/>
      </c>
      <c r="G216" s="11" t="str">
        <f aca="false">IF(OR(A216="",N(D216)=0),"",_xlfn.MINIFS(Orders!$I$2:$I$5001,Orders!$C$2:$C$5001,A216,Orders!$I$2:$I$5001,"&gt;0"))</f>
        <v/>
      </c>
      <c r="H216" s="11" t="str">
        <f aca="false">IF(OR(A216="",N(D216)=0),"",_xlfn.MAXIFS(Orders!$I$2:$I$5001,Orders!$C$2:$C$5001,A216,Orders!$I$2:$I$5001,"&gt;0"))</f>
        <v/>
      </c>
      <c r="I216" s="9" t="str">
        <f aca="true">IF(H216="","",TODAY()-H216)</f>
        <v/>
      </c>
      <c r="J216" s="9" t="str">
        <f aca="false">IF(OR(H216="",N(D216)&lt;2),"",(H216-G216)/(D216-1))</f>
        <v/>
      </c>
      <c r="K216" s="12" t="str">
        <f aca="false">IF(A216="","",IF(N(D216)=0,"No orders yet",IF(I216&gt;=Settings!$B$4,IF(OR(N(E216)&gt;=Settings!$B$5,N(D216)&gt;=Settings!$B$6),"Lapsed VIP","Lapsed"),IF(I216&gt;=Settings!$B$3,IF(OR(N(E216)&gt;=Settings!$B$5,N(D216)&gt;=Settings!$B$6),"At-risk VIP",IF(D216=1,"One-time buyer","At risk")),IF(OR(N(E216)&gt;=Settings!$B$5,N(D216)&gt;=Settings!$B$6),"VIP",IF(D216=1,"New","Active"))))))</f>
        <v/>
      </c>
      <c r="L216" s="12" t="str">
        <f aca="false">IF(OR(J216="",J216=0),"",IF(I216&gt;=J216*Settings!$B$7,"Yes",""))</f>
        <v/>
      </c>
      <c r="M216" s="13"/>
      <c r="N216" s="12" t="str">
        <f aca="true">IF(M216="","",IF(AND(H216&lt;&gt;"",H216&gt;=M216),"Yes - "&amp;TEXT(H216,"d mmm yyyy"),IF(TODAY()-M216&lt;30,"Not yet","No")))</f>
        <v/>
      </c>
      <c r="O216" s="8"/>
      <c r="P216" s="12" t="str">
        <f aca="false">IF(A216="","",IF(COUNTIF($A$2:$A$2001,A216)&gt;1,"Same email twice - keep one",""))</f>
        <v/>
      </c>
    </row>
    <row r="217" customFormat="false" ht="15" hidden="false" customHeight="false" outlineLevel="0" collapsed="false">
      <c r="A217" s="8"/>
      <c r="B217" s="8"/>
      <c r="C217" s="8"/>
      <c r="D217" s="9" t="str">
        <f aca="false">IF(A217="","",COUNTIFS(Orders!$C$2:$C$5001,A217,Orders!$I$2:$I$5001,"&gt;0"))</f>
        <v/>
      </c>
      <c r="E217" s="10" t="str">
        <f aca="false">IF(A217="","",SUMIFS(Orders!$F$2:$F$5001,Orders!$C$2:$C$5001,A217,Orders!$I$2:$I$5001,"&gt;0"))</f>
        <v/>
      </c>
      <c r="F217" s="10" t="str">
        <f aca="false">IF(OR(A217="",N(D217)=0),"",E217/D217)</f>
        <v/>
      </c>
      <c r="G217" s="11" t="str">
        <f aca="false">IF(OR(A217="",N(D217)=0),"",_xlfn.MINIFS(Orders!$I$2:$I$5001,Orders!$C$2:$C$5001,A217,Orders!$I$2:$I$5001,"&gt;0"))</f>
        <v/>
      </c>
      <c r="H217" s="11" t="str">
        <f aca="false">IF(OR(A217="",N(D217)=0),"",_xlfn.MAXIFS(Orders!$I$2:$I$5001,Orders!$C$2:$C$5001,A217,Orders!$I$2:$I$5001,"&gt;0"))</f>
        <v/>
      </c>
      <c r="I217" s="9" t="str">
        <f aca="true">IF(H217="","",TODAY()-H217)</f>
        <v/>
      </c>
      <c r="J217" s="9" t="str">
        <f aca="false">IF(OR(H217="",N(D217)&lt;2),"",(H217-G217)/(D217-1))</f>
        <v/>
      </c>
      <c r="K217" s="12" t="str">
        <f aca="false">IF(A217="","",IF(N(D217)=0,"No orders yet",IF(I217&gt;=Settings!$B$4,IF(OR(N(E217)&gt;=Settings!$B$5,N(D217)&gt;=Settings!$B$6),"Lapsed VIP","Lapsed"),IF(I217&gt;=Settings!$B$3,IF(OR(N(E217)&gt;=Settings!$B$5,N(D217)&gt;=Settings!$B$6),"At-risk VIP",IF(D217=1,"One-time buyer","At risk")),IF(OR(N(E217)&gt;=Settings!$B$5,N(D217)&gt;=Settings!$B$6),"VIP",IF(D217=1,"New","Active"))))))</f>
        <v/>
      </c>
      <c r="L217" s="12" t="str">
        <f aca="false">IF(OR(J217="",J217=0),"",IF(I217&gt;=J217*Settings!$B$7,"Yes",""))</f>
        <v/>
      </c>
      <c r="M217" s="13"/>
      <c r="N217" s="12" t="str">
        <f aca="true">IF(M217="","",IF(AND(H217&lt;&gt;"",H217&gt;=M217),"Yes - "&amp;TEXT(H217,"d mmm yyyy"),IF(TODAY()-M217&lt;30,"Not yet","No")))</f>
        <v/>
      </c>
      <c r="O217" s="8"/>
      <c r="P217" s="12" t="str">
        <f aca="false">IF(A217="","",IF(COUNTIF($A$2:$A$2001,A217)&gt;1,"Same email twice - keep one",""))</f>
        <v/>
      </c>
    </row>
    <row r="218" customFormat="false" ht="15" hidden="false" customHeight="false" outlineLevel="0" collapsed="false">
      <c r="A218" s="8"/>
      <c r="B218" s="8"/>
      <c r="C218" s="8"/>
      <c r="D218" s="9" t="str">
        <f aca="false">IF(A218="","",COUNTIFS(Orders!$C$2:$C$5001,A218,Orders!$I$2:$I$5001,"&gt;0"))</f>
        <v/>
      </c>
      <c r="E218" s="10" t="str">
        <f aca="false">IF(A218="","",SUMIFS(Orders!$F$2:$F$5001,Orders!$C$2:$C$5001,A218,Orders!$I$2:$I$5001,"&gt;0"))</f>
        <v/>
      </c>
      <c r="F218" s="10" t="str">
        <f aca="false">IF(OR(A218="",N(D218)=0),"",E218/D218)</f>
        <v/>
      </c>
      <c r="G218" s="11" t="str">
        <f aca="false">IF(OR(A218="",N(D218)=0),"",_xlfn.MINIFS(Orders!$I$2:$I$5001,Orders!$C$2:$C$5001,A218,Orders!$I$2:$I$5001,"&gt;0"))</f>
        <v/>
      </c>
      <c r="H218" s="11" t="str">
        <f aca="false">IF(OR(A218="",N(D218)=0),"",_xlfn.MAXIFS(Orders!$I$2:$I$5001,Orders!$C$2:$C$5001,A218,Orders!$I$2:$I$5001,"&gt;0"))</f>
        <v/>
      </c>
      <c r="I218" s="9" t="str">
        <f aca="true">IF(H218="","",TODAY()-H218)</f>
        <v/>
      </c>
      <c r="J218" s="9" t="str">
        <f aca="false">IF(OR(H218="",N(D218)&lt;2),"",(H218-G218)/(D218-1))</f>
        <v/>
      </c>
      <c r="K218" s="12" t="str">
        <f aca="false">IF(A218="","",IF(N(D218)=0,"No orders yet",IF(I218&gt;=Settings!$B$4,IF(OR(N(E218)&gt;=Settings!$B$5,N(D218)&gt;=Settings!$B$6),"Lapsed VIP","Lapsed"),IF(I218&gt;=Settings!$B$3,IF(OR(N(E218)&gt;=Settings!$B$5,N(D218)&gt;=Settings!$B$6),"At-risk VIP",IF(D218=1,"One-time buyer","At risk")),IF(OR(N(E218)&gt;=Settings!$B$5,N(D218)&gt;=Settings!$B$6),"VIP",IF(D218=1,"New","Active"))))))</f>
        <v/>
      </c>
      <c r="L218" s="12" t="str">
        <f aca="false">IF(OR(J218="",J218=0),"",IF(I218&gt;=J218*Settings!$B$7,"Yes",""))</f>
        <v/>
      </c>
      <c r="M218" s="13"/>
      <c r="N218" s="12" t="str">
        <f aca="true">IF(M218="","",IF(AND(H218&lt;&gt;"",H218&gt;=M218),"Yes - "&amp;TEXT(H218,"d mmm yyyy"),IF(TODAY()-M218&lt;30,"Not yet","No")))</f>
        <v/>
      </c>
      <c r="O218" s="8"/>
      <c r="P218" s="12" t="str">
        <f aca="false">IF(A218="","",IF(COUNTIF($A$2:$A$2001,A218)&gt;1,"Same email twice - keep one",""))</f>
        <v/>
      </c>
    </row>
    <row r="219" customFormat="false" ht="15" hidden="false" customHeight="false" outlineLevel="0" collapsed="false">
      <c r="A219" s="8"/>
      <c r="B219" s="8"/>
      <c r="C219" s="8"/>
      <c r="D219" s="9" t="str">
        <f aca="false">IF(A219="","",COUNTIFS(Orders!$C$2:$C$5001,A219,Orders!$I$2:$I$5001,"&gt;0"))</f>
        <v/>
      </c>
      <c r="E219" s="10" t="str">
        <f aca="false">IF(A219="","",SUMIFS(Orders!$F$2:$F$5001,Orders!$C$2:$C$5001,A219,Orders!$I$2:$I$5001,"&gt;0"))</f>
        <v/>
      </c>
      <c r="F219" s="10" t="str">
        <f aca="false">IF(OR(A219="",N(D219)=0),"",E219/D219)</f>
        <v/>
      </c>
      <c r="G219" s="11" t="str">
        <f aca="false">IF(OR(A219="",N(D219)=0),"",_xlfn.MINIFS(Orders!$I$2:$I$5001,Orders!$C$2:$C$5001,A219,Orders!$I$2:$I$5001,"&gt;0"))</f>
        <v/>
      </c>
      <c r="H219" s="11" t="str">
        <f aca="false">IF(OR(A219="",N(D219)=0),"",_xlfn.MAXIFS(Orders!$I$2:$I$5001,Orders!$C$2:$C$5001,A219,Orders!$I$2:$I$5001,"&gt;0"))</f>
        <v/>
      </c>
      <c r="I219" s="9" t="str">
        <f aca="true">IF(H219="","",TODAY()-H219)</f>
        <v/>
      </c>
      <c r="J219" s="9" t="str">
        <f aca="false">IF(OR(H219="",N(D219)&lt;2),"",(H219-G219)/(D219-1))</f>
        <v/>
      </c>
      <c r="K219" s="12" t="str">
        <f aca="false">IF(A219="","",IF(N(D219)=0,"No orders yet",IF(I219&gt;=Settings!$B$4,IF(OR(N(E219)&gt;=Settings!$B$5,N(D219)&gt;=Settings!$B$6),"Lapsed VIP","Lapsed"),IF(I219&gt;=Settings!$B$3,IF(OR(N(E219)&gt;=Settings!$B$5,N(D219)&gt;=Settings!$B$6),"At-risk VIP",IF(D219=1,"One-time buyer","At risk")),IF(OR(N(E219)&gt;=Settings!$B$5,N(D219)&gt;=Settings!$B$6),"VIP",IF(D219=1,"New","Active"))))))</f>
        <v/>
      </c>
      <c r="L219" s="12" t="str">
        <f aca="false">IF(OR(J219="",J219=0),"",IF(I219&gt;=J219*Settings!$B$7,"Yes",""))</f>
        <v/>
      </c>
      <c r="M219" s="13"/>
      <c r="N219" s="12" t="str">
        <f aca="true">IF(M219="","",IF(AND(H219&lt;&gt;"",H219&gt;=M219),"Yes - "&amp;TEXT(H219,"d mmm yyyy"),IF(TODAY()-M219&lt;30,"Not yet","No")))</f>
        <v/>
      </c>
      <c r="O219" s="8"/>
      <c r="P219" s="12" t="str">
        <f aca="false">IF(A219="","",IF(COUNTIF($A$2:$A$2001,A219)&gt;1,"Same email twice - keep one",""))</f>
        <v/>
      </c>
    </row>
    <row r="220" customFormat="false" ht="15" hidden="false" customHeight="false" outlineLevel="0" collapsed="false">
      <c r="A220" s="8"/>
      <c r="B220" s="8"/>
      <c r="C220" s="8"/>
      <c r="D220" s="9" t="str">
        <f aca="false">IF(A220="","",COUNTIFS(Orders!$C$2:$C$5001,A220,Orders!$I$2:$I$5001,"&gt;0"))</f>
        <v/>
      </c>
      <c r="E220" s="10" t="str">
        <f aca="false">IF(A220="","",SUMIFS(Orders!$F$2:$F$5001,Orders!$C$2:$C$5001,A220,Orders!$I$2:$I$5001,"&gt;0"))</f>
        <v/>
      </c>
      <c r="F220" s="10" t="str">
        <f aca="false">IF(OR(A220="",N(D220)=0),"",E220/D220)</f>
        <v/>
      </c>
      <c r="G220" s="11" t="str">
        <f aca="false">IF(OR(A220="",N(D220)=0),"",_xlfn.MINIFS(Orders!$I$2:$I$5001,Orders!$C$2:$C$5001,A220,Orders!$I$2:$I$5001,"&gt;0"))</f>
        <v/>
      </c>
      <c r="H220" s="11" t="str">
        <f aca="false">IF(OR(A220="",N(D220)=0),"",_xlfn.MAXIFS(Orders!$I$2:$I$5001,Orders!$C$2:$C$5001,A220,Orders!$I$2:$I$5001,"&gt;0"))</f>
        <v/>
      </c>
      <c r="I220" s="9" t="str">
        <f aca="true">IF(H220="","",TODAY()-H220)</f>
        <v/>
      </c>
      <c r="J220" s="9" t="str">
        <f aca="false">IF(OR(H220="",N(D220)&lt;2),"",(H220-G220)/(D220-1))</f>
        <v/>
      </c>
      <c r="K220" s="12" t="str">
        <f aca="false">IF(A220="","",IF(N(D220)=0,"No orders yet",IF(I220&gt;=Settings!$B$4,IF(OR(N(E220)&gt;=Settings!$B$5,N(D220)&gt;=Settings!$B$6),"Lapsed VIP","Lapsed"),IF(I220&gt;=Settings!$B$3,IF(OR(N(E220)&gt;=Settings!$B$5,N(D220)&gt;=Settings!$B$6),"At-risk VIP",IF(D220=1,"One-time buyer","At risk")),IF(OR(N(E220)&gt;=Settings!$B$5,N(D220)&gt;=Settings!$B$6),"VIP",IF(D220=1,"New","Active"))))))</f>
        <v/>
      </c>
      <c r="L220" s="12" t="str">
        <f aca="false">IF(OR(J220="",J220=0),"",IF(I220&gt;=J220*Settings!$B$7,"Yes",""))</f>
        <v/>
      </c>
      <c r="M220" s="13"/>
      <c r="N220" s="12" t="str">
        <f aca="true">IF(M220="","",IF(AND(H220&lt;&gt;"",H220&gt;=M220),"Yes - "&amp;TEXT(H220,"d mmm yyyy"),IF(TODAY()-M220&lt;30,"Not yet","No")))</f>
        <v/>
      </c>
      <c r="O220" s="8"/>
      <c r="P220" s="12" t="str">
        <f aca="false">IF(A220="","",IF(COUNTIF($A$2:$A$2001,A220)&gt;1,"Same email twice - keep one",""))</f>
        <v/>
      </c>
    </row>
    <row r="221" customFormat="false" ht="15" hidden="false" customHeight="false" outlineLevel="0" collapsed="false">
      <c r="A221" s="8"/>
      <c r="B221" s="8"/>
      <c r="C221" s="8"/>
      <c r="D221" s="9" t="str">
        <f aca="false">IF(A221="","",COUNTIFS(Orders!$C$2:$C$5001,A221,Orders!$I$2:$I$5001,"&gt;0"))</f>
        <v/>
      </c>
      <c r="E221" s="10" t="str">
        <f aca="false">IF(A221="","",SUMIFS(Orders!$F$2:$F$5001,Orders!$C$2:$C$5001,A221,Orders!$I$2:$I$5001,"&gt;0"))</f>
        <v/>
      </c>
      <c r="F221" s="10" t="str">
        <f aca="false">IF(OR(A221="",N(D221)=0),"",E221/D221)</f>
        <v/>
      </c>
      <c r="G221" s="11" t="str">
        <f aca="false">IF(OR(A221="",N(D221)=0),"",_xlfn.MINIFS(Orders!$I$2:$I$5001,Orders!$C$2:$C$5001,A221,Orders!$I$2:$I$5001,"&gt;0"))</f>
        <v/>
      </c>
      <c r="H221" s="11" t="str">
        <f aca="false">IF(OR(A221="",N(D221)=0),"",_xlfn.MAXIFS(Orders!$I$2:$I$5001,Orders!$C$2:$C$5001,A221,Orders!$I$2:$I$5001,"&gt;0"))</f>
        <v/>
      </c>
      <c r="I221" s="9" t="str">
        <f aca="true">IF(H221="","",TODAY()-H221)</f>
        <v/>
      </c>
      <c r="J221" s="9" t="str">
        <f aca="false">IF(OR(H221="",N(D221)&lt;2),"",(H221-G221)/(D221-1))</f>
        <v/>
      </c>
      <c r="K221" s="12" t="str">
        <f aca="false">IF(A221="","",IF(N(D221)=0,"No orders yet",IF(I221&gt;=Settings!$B$4,IF(OR(N(E221)&gt;=Settings!$B$5,N(D221)&gt;=Settings!$B$6),"Lapsed VIP","Lapsed"),IF(I221&gt;=Settings!$B$3,IF(OR(N(E221)&gt;=Settings!$B$5,N(D221)&gt;=Settings!$B$6),"At-risk VIP",IF(D221=1,"One-time buyer","At risk")),IF(OR(N(E221)&gt;=Settings!$B$5,N(D221)&gt;=Settings!$B$6),"VIP",IF(D221=1,"New","Active"))))))</f>
        <v/>
      </c>
      <c r="L221" s="12" t="str">
        <f aca="false">IF(OR(J221="",J221=0),"",IF(I221&gt;=J221*Settings!$B$7,"Yes",""))</f>
        <v/>
      </c>
      <c r="M221" s="13"/>
      <c r="N221" s="12" t="str">
        <f aca="true">IF(M221="","",IF(AND(H221&lt;&gt;"",H221&gt;=M221),"Yes - "&amp;TEXT(H221,"d mmm yyyy"),IF(TODAY()-M221&lt;30,"Not yet","No")))</f>
        <v/>
      </c>
      <c r="O221" s="8"/>
      <c r="P221" s="12" t="str">
        <f aca="false">IF(A221="","",IF(COUNTIF($A$2:$A$2001,A221)&gt;1,"Same email twice - keep one",""))</f>
        <v/>
      </c>
    </row>
    <row r="222" customFormat="false" ht="15" hidden="false" customHeight="false" outlineLevel="0" collapsed="false">
      <c r="A222" s="8"/>
      <c r="B222" s="8"/>
      <c r="C222" s="8"/>
      <c r="D222" s="9" t="str">
        <f aca="false">IF(A222="","",COUNTIFS(Orders!$C$2:$C$5001,A222,Orders!$I$2:$I$5001,"&gt;0"))</f>
        <v/>
      </c>
      <c r="E222" s="10" t="str">
        <f aca="false">IF(A222="","",SUMIFS(Orders!$F$2:$F$5001,Orders!$C$2:$C$5001,A222,Orders!$I$2:$I$5001,"&gt;0"))</f>
        <v/>
      </c>
      <c r="F222" s="10" t="str">
        <f aca="false">IF(OR(A222="",N(D222)=0),"",E222/D222)</f>
        <v/>
      </c>
      <c r="G222" s="11" t="str">
        <f aca="false">IF(OR(A222="",N(D222)=0),"",_xlfn.MINIFS(Orders!$I$2:$I$5001,Orders!$C$2:$C$5001,A222,Orders!$I$2:$I$5001,"&gt;0"))</f>
        <v/>
      </c>
      <c r="H222" s="11" t="str">
        <f aca="false">IF(OR(A222="",N(D222)=0),"",_xlfn.MAXIFS(Orders!$I$2:$I$5001,Orders!$C$2:$C$5001,A222,Orders!$I$2:$I$5001,"&gt;0"))</f>
        <v/>
      </c>
      <c r="I222" s="9" t="str">
        <f aca="true">IF(H222="","",TODAY()-H222)</f>
        <v/>
      </c>
      <c r="J222" s="9" t="str">
        <f aca="false">IF(OR(H222="",N(D222)&lt;2),"",(H222-G222)/(D222-1))</f>
        <v/>
      </c>
      <c r="K222" s="12" t="str">
        <f aca="false">IF(A222="","",IF(N(D222)=0,"No orders yet",IF(I222&gt;=Settings!$B$4,IF(OR(N(E222)&gt;=Settings!$B$5,N(D222)&gt;=Settings!$B$6),"Lapsed VIP","Lapsed"),IF(I222&gt;=Settings!$B$3,IF(OR(N(E222)&gt;=Settings!$B$5,N(D222)&gt;=Settings!$B$6),"At-risk VIP",IF(D222=1,"One-time buyer","At risk")),IF(OR(N(E222)&gt;=Settings!$B$5,N(D222)&gt;=Settings!$B$6),"VIP",IF(D222=1,"New","Active"))))))</f>
        <v/>
      </c>
      <c r="L222" s="12" t="str">
        <f aca="false">IF(OR(J222="",J222=0),"",IF(I222&gt;=J222*Settings!$B$7,"Yes",""))</f>
        <v/>
      </c>
      <c r="M222" s="13"/>
      <c r="N222" s="12" t="str">
        <f aca="true">IF(M222="","",IF(AND(H222&lt;&gt;"",H222&gt;=M222),"Yes - "&amp;TEXT(H222,"d mmm yyyy"),IF(TODAY()-M222&lt;30,"Not yet","No")))</f>
        <v/>
      </c>
      <c r="O222" s="8"/>
      <c r="P222" s="12" t="str">
        <f aca="false">IF(A222="","",IF(COUNTIF($A$2:$A$2001,A222)&gt;1,"Same email twice - keep one",""))</f>
        <v/>
      </c>
    </row>
    <row r="223" customFormat="false" ht="15" hidden="false" customHeight="false" outlineLevel="0" collapsed="false">
      <c r="A223" s="8"/>
      <c r="B223" s="8"/>
      <c r="C223" s="8"/>
      <c r="D223" s="9" t="str">
        <f aca="false">IF(A223="","",COUNTIFS(Orders!$C$2:$C$5001,A223,Orders!$I$2:$I$5001,"&gt;0"))</f>
        <v/>
      </c>
      <c r="E223" s="10" t="str">
        <f aca="false">IF(A223="","",SUMIFS(Orders!$F$2:$F$5001,Orders!$C$2:$C$5001,A223,Orders!$I$2:$I$5001,"&gt;0"))</f>
        <v/>
      </c>
      <c r="F223" s="10" t="str">
        <f aca="false">IF(OR(A223="",N(D223)=0),"",E223/D223)</f>
        <v/>
      </c>
      <c r="G223" s="11" t="str">
        <f aca="false">IF(OR(A223="",N(D223)=0),"",_xlfn.MINIFS(Orders!$I$2:$I$5001,Orders!$C$2:$C$5001,A223,Orders!$I$2:$I$5001,"&gt;0"))</f>
        <v/>
      </c>
      <c r="H223" s="11" t="str">
        <f aca="false">IF(OR(A223="",N(D223)=0),"",_xlfn.MAXIFS(Orders!$I$2:$I$5001,Orders!$C$2:$C$5001,A223,Orders!$I$2:$I$5001,"&gt;0"))</f>
        <v/>
      </c>
      <c r="I223" s="9" t="str">
        <f aca="true">IF(H223="","",TODAY()-H223)</f>
        <v/>
      </c>
      <c r="J223" s="9" t="str">
        <f aca="false">IF(OR(H223="",N(D223)&lt;2),"",(H223-G223)/(D223-1))</f>
        <v/>
      </c>
      <c r="K223" s="12" t="str">
        <f aca="false">IF(A223="","",IF(N(D223)=0,"No orders yet",IF(I223&gt;=Settings!$B$4,IF(OR(N(E223)&gt;=Settings!$B$5,N(D223)&gt;=Settings!$B$6),"Lapsed VIP","Lapsed"),IF(I223&gt;=Settings!$B$3,IF(OR(N(E223)&gt;=Settings!$B$5,N(D223)&gt;=Settings!$B$6),"At-risk VIP",IF(D223=1,"One-time buyer","At risk")),IF(OR(N(E223)&gt;=Settings!$B$5,N(D223)&gt;=Settings!$B$6),"VIP",IF(D223=1,"New","Active"))))))</f>
        <v/>
      </c>
      <c r="L223" s="12" t="str">
        <f aca="false">IF(OR(J223="",J223=0),"",IF(I223&gt;=J223*Settings!$B$7,"Yes",""))</f>
        <v/>
      </c>
      <c r="M223" s="13"/>
      <c r="N223" s="12" t="str">
        <f aca="true">IF(M223="","",IF(AND(H223&lt;&gt;"",H223&gt;=M223),"Yes - "&amp;TEXT(H223,"d mmm yyyy"),IF(TODAY()-M223&lt;30,"Not yet","No")))</f>
        <v/>
      </c>
      <c r="O223" s="8"/>
      <c r="P223" s="12" t="str">
        <f aca="false">IF(A223="","",IF(COUNTIF($A$2:$A$2001,A223)&gt;1,"Same email twice - keep one",""))</f>
        <v/>
      </c>
    </row>
    <row r="224" customFormat="false" ht="15" hidden="false" customHeight="false" outlineLevel="0" collapsed="false">
      <c r="A224" s="8"/>
      <c r="B224" s="8"/>
      <c r="C224" s="8"/>
      <c r="D224" s="9" t="str">
        <f aca="false">IF(A224="","",COUNTIFS(Orders!$C$2:$C$5001,A224,Orders!$I$2:$I$5001,"&gt;0"))</f>
        <v/>
      </c>
      <c r="E224" s="10" t="str">
        <f aca="false">IF(A224="","",SUMIFS(Orders!$F$2:$F$5001,Orders!$C$2:$C$5001,A224,Orders!$I$2:$I$5001,"&gt;0"))</f>
        <v/>
      </c>
      <c r="F224" s="10" t="str">
        <f aca="false">IF(OR(A224="",N(D224)=0),"",E224/D224)</f>
        <v/>
      </c>
      <c r="G224" s="11" t="str">
        <f aca="false">IF(OR(A224="",N(D224)=0),"",_xlfn.MINIFS(Orders!$I$2:$I$5001,Orders!$C$2:$C$5001,A224,Orders!$I$2:$I$5001,"&gt;0"))</f>
        <v/>
      </c>
      <c r="H224" s="11" t="str">
        <f aca="false">IF(OR(A224="",N(D224)=0),"",_xlfn.MAXIFS(Orders!$I$2:$I$5001,Orders!$C$2:$C$5001,A224,Orders!$I$2:$I$5001,"&gt;0"))</f>
        <v/>
      </c>
      <c r="I224" s="9" t="str">
        <f aca="true">IF(H224="","",TODAY()-H224)</f>
        <v/>
      </c>
      <c r="J224" s="9" t="str">
        <f aca="false">IF(OR(H224="",N(D224)&lt;2),"",(H224-G224)/(D224-1))</f>
        <v/>
      </c>
      <c r="K224" s="12" t="str">
        <f aca="false">IF(A224="","",IF(N(D224)=0,"No orders yet",IF(I224&gt;=Settings!$B$4,IF(OR(N(E224)&gt;=Settings!$B$5,N(D224)&gt;=Settings!$B$6),"Lapsed VIP","Lapsed"),IF(I224&gt;=Settings!$B$3,IF(OR(N(E224)&gt;=Settings!$B$5,N(D224)&gt;=Settings!$B$6),"At-risk VIP",IF(D224=1,"One-time buyer","At risk")),IF(OR(N(E224)&gt;=Settings!$B$5,N(D224)&gt;=Settings!$B$6),"VIP",IF(D224=1,"New","Active"))))))</f>
        <v/>
      </c>
      <c r="L224" s="12" t="str">
        <f aca="false">IF(OR(J224="",J224=0),"",IF(I224&gt;=J224*Settings!$B$7,"Yes",""))</f>
        <v/>
      </c>
      <c r="M224" s="13"/>
      <c r="N224" s="12" t="str">
        <f aca="true">IF(M224="","",IF(AND(H224&lt;&gt;"",H224&gt;=M224),"Yes - "&amp;TEXT(H224,"d mmm yyyy"),IF(TODAY()-M224&lt;30,"Not yet","No")))</f>
        <v/>
      </c>
      <c r="O224" s="8"/>
      <c r="P224" s="12" t="str">
        <f aca="false">IF(A224="","",IF(COUNTIF($A$2:$A$2001,A224)&gt;1,"Same email twice - keep one",""))</f>
        <v/>
      </c>
    </row>
    <row r="225" customFormat="false" ht="15" hidden="false" customHeight="false" outlineLevel="0" collapsed="false">
      <c r="A225" s="8"/>
      <c r="B225" s="8"/>
      <c r="C225" s="8"/>
      <c r="D225" s="9" t="str">
        <f aca="false">IF(A225="","",COUNTIFS(Orders!$C$2:$C$5001,A225,Orders!$I$2:$I$5001,"&gt;0"))</f>
        <v/>
      </c>
      <c r="E225" s="10" t="str">
        <f aca="false">IF(A225="","",SUMIFS(Orders!$F$2:$F$5001,Orders!$C$2:$C$5001,A225,Orders!$I$2:$I$5001,"&gt;0"))</f>
        <v/>
      </c>
      <c r="F225" s="10" t="str">
        <f aca="false">IF(OR(A225="",N(D225)=0),"",E225/D225)</f>
        <v/>
      </c>
      <c r="G225" s="11" t="str">
        <f aca="false">IF(OR(A225="",N(D225)=0),"",_xlfn.MINIFS(Orders!$I$2:$I$5001,Orders!$C$2:$C$5001,A225,Orders!$I$2:$I$5001,"&gt;0"))</f>
        <v/>
      </c>
      <c r="H225" s="11" t="str">
        <f aca="false">IF(OR(A225="",N(D225)=0),"",_xlfn.MAXIFS(Orders!$I$2:$I$5001,Orders!$C$2:$C$5001,A225,Orders!$I$2:$I$5001,"&gt;0"))</f>
        <v/>
      </c>
      <c r="I225" s="9" t="str">
        <f aca="true">IF(H225="","",TODAY()-H225)</f>
        <v/>
      </c>
      <c r="J225" s="9" t="str">
        <f aca="false">IF(OR(H225="",N(D225)&lt;2),"",(H225-G225)/(D225-1))</f>
        <v/>
      </c>
      <c r="K225" s="12" t="str">
        <f aca="false">IF(A225="","",IF(N(D225)=0,"No orders yet",IF(I225&gt;=Settings!$B$4,IF(OR(N(E225)&gt;=Settings!$B$5,N(D225)&gt;=Settings!$B$6),"Lapsed VIP","Lapsed"),IF(I225&gt;=Settings!$B$3,IF(OR(N(E225)&gt;=Settings!$B$5,N(D225)&gt;=Settings!$B$6),"At-risk VIP",IF(D225=1,"One-time buyer","At risk")),IF(OR(N(E225)&gt;=Settings!$B$5,N(D225)&gt;=Settings!$B$6),"VIP",IF(D225=1,"New","Active"))))))</f>
        <v/>
      </c>
      <c r="L225" s="12" t="str">
        <f aca="false">IF(OR(J225="",J225=0),"",IF(I225&gt;=J225*Settings!$B$7,"Yes",""))</f>
        <v/>
      </c>
      <c r="M225" s="13"/>
      <c r="N225" s="12" t="str">
        <f aca="true">IF(M225="","",IF(AND(H225&lt;&gt;"",H225&gt;=M225),"Yes - "&amp;TEXT(H225,"d mmm yyyy"),IF(TODAY()-M225&lt;30,"Not yet","No")))</f>
        <v/>
      </c>
      <c r="O225" s="8"/>
      <c r="P225" s="12" t="str">
        <f aca="false">IF(A225="","",IF(COUNTIF($A$2:$A$2001,A225)&gt;1,"Same email twice - keep one",""))</f>
        <v/>
      </c>
    </row>
    <row r="226" customFormat="false" ht="15" hidden="false" customHeight="false" outlineLevel="0" collapsed="false">
      <c r="A226" s="8"/>
      <c r="B226" s="8"/>
      <c r="C226" s="8"/>
      <c r="D226" s="9" t="str">
        <f aca="false">IF(A226="","",COUNTIFS(Orders!$C$2:$C$5001,A226,Orders!$I$2:$I$5001,"&gt;0"))</f>
        <v/>
      </c>
      <c r="E226" s="10" t="str">
        <f aca="false">IF(A226="","",SUMIFS(Orders!$F$2:$F$5001,Orders!$C$2:$C$5001,A226,Orders!$I$2:$I$5001,"&gt;0"))</f>
        <v/>
      </c>
      <c r="F226" s="10" t="str">
        <f aca="false">IF(OR(A226="",N(D226)=0),"",E226/D226)</f>
        <v/>
      </c>
      <c r="G226" s="11" t="str">
        <f aca="false">IF(OR(A226="",N(D226)=0),"",_xlfn.MINIFS(Orders!$I$2:$I$5001,Orders!$C$2:$C$5001,A226,Orders!$I$2:$I$5001,"&gt;0"))</f>
        <v/>
      </c>
      <c r="H226" s="11" t="str">
        <f aca="false">IF(OR(A226="",N(D226)=0),"",_xlfn.MAXIFS(Orders!$I$2:$I$5001,Orders!$C$2:$C$5001,A226,Orders!$I$2:$I$5001,"&gt;0"))</f>
        <v/>
      </c>
      <c r="I226" s="9" t="str">
        <f aca="true">IF(H226="","",TODAY()-H226)</f>
        <v/>
      </c>
      <c r="J226" s="9" t="str">
        <f aca="false">IF(OR(H226="",N(D226)&lt;2),"",(H226-G226)/(D226-1))</f>
        <v/>
      </c>
      <c r="K226" s="12" t="str">
        <f aca="false">IF(A226="","",IF(N(D226)=0,"No orders yet",IF(I226&gt;=Settings!$B$4,IF(OR(N(E226)&gt;=Settings!$B$5,N(D226)&gt;=Settings!$B$6),"Lapsed VIP","Lapsed"),IF(I226&gt;=Settings!$B$3,IF(OR(N(E226)&gt;=Settings!$B$5,N(D226)&gt;=Settings!$B$6),"At-risk VIP",IF(D226=1,"One-time buyer","At risk")),IF(OR(N(E226)&gt;=Settings!$B$5,N(D226)&gt;=Settings!$B$6),"VIP",IF(D226=1,"New","Active"))))))</f>
        <v/>
      </c>
      <c r="L226" s="12" t="str">
        <f aca="false">IF(OR(J226="",J226=0),"",IF(I226&gt;=J226*Settings!$B$7,"Yes",""))</f>
        <v/>
      </c>
      <c r="M226" s="13"/>
      <c r="N226" s="12" t="str">
        <f aca="true">IF(M226="","",IF(AND(H226&lt;&gt;"",H226&gt;=M226),"Yes - "&amp;TEXT(H226,"d mmm yyyy"),IF(TODAY()-M226&lt;30,"Not yet","No")))</f>
        <v/>
      </c>
      <c r="O226" s="8"/>
      <c r="P226" s="12" t="str">
        <f aca="false">IF(A226="","",IF(COUNTIF($A$2:$A$2001,A226)&gt;1,"Same email twice - keep one",""))</f>
        <v/>
      </c>
    </row>
    <row r="227" customFormat="false" ht="15" hidden="false" customHeight="false" outlineLevel="0" collapsed="false">
      <c r="A227" s="8"/>
      <c r="B227" s="8"/>
      <c r="C227" s="8"/>
      <c r="D227" s="9" t="str">
        <f aca="false">IF(A227="","",COUNTIFS(Orders!$C$2:$C$5001,A227,Orders!$I$2:$I$5001,"&gt;0"))</f>
        <v/>
      </c>
      <c r="E227" s="10" t="str">
        <f aca="false">IF(A227="","",SUMIFS(Orders!$F$2:$F$5001,Orders!$C$2:$C$5001,A227,Orders!$I$2:$I$5001,"&gt;0"))</f>
        <v/>
      </c>
      <c r="F227" s="10" t="str">
        <f aca="false">IF(OR(A227="",N(D227)=0),"",E227/D227)</f>
        <v/>
      </c>
      <c r="G227" s="11" t="str">
        <f aca="false">IF(OR(A227="",N(D227)=0),"",_xlfn.MINIFS(Orders!$I$2:$I$5001,Orders!$C$2:$C$5001,A227,Orders!$I$2:$I$5001,"&gt;0"))</f>
        <v/>
      </c>
      <c r="H227" s="11" t="str">
        <f aca="false">IF(OR(A227="",N(D227)=0),"",_xlfn.MAXIFS(Orders!$I$2:$I$5001,Orders!$C$2:$C$5001,A227,Orders!$I$2:$I$5001,"&gt;0"))</f>
        <v/>
      </c>
      <c r="I227" s="9" t="str">
        <f aca="true">IF(H227="","",TODAY()-H227)</f>
        <v/>
      </c>
      <c r="J227" s="9" t="str">
        <f aca="false">IF(OR(H227="",N(D227)&lt;2),"",(H227-G227)/(D227-1))</f>
        <v/>
      </c>
      <c r="K227" s="12" t="str">
        <f aca="false">IF(A227="","",IF(N(D227)=0,"No orders yet",IF(I227&gt;=Settings!$B$4,IF(OR(N(E227)&gt;=Settings!$B$5,N(D227)&gt;=Settings!$B$6),"Lapsed VIP","Lapsed"),IF(I227&gt;=Settings!$B$3,IF(OR(N(E227)&gt;=Settings!$B$5,N(D227)&gt;=Settings!$B$6),"At-risk VIP",IF(D227=1,"One-time buyer","At risk")),IF(OR(N(E227)&gt;=Settings!$B$5,N(D227)&gt;=Settings!$B$6),"VIP",IF(D227=1,"New","Active"))))))</f>
        <v/>
      </c>
      <c r="L227" s="12" t="str">
        <f aca="false">IF(OR(J227="",J227=0),"",IF(I227&gt;=J227*Settings!$B$7,"Yes",""))</f>
        <v/>
      </c>
      <c r="M227" s="13"/>
      <c r="N227" s="12" t="str">
        <f aca="true">IF(M227="","",IF(AND(H227&lt;&gt;"",H227&gt;=M227),"Yes - "&amp;TEXT(H227,"d mmm yyyy"),IF(TODAY()-M227&lt;30,"Not yet","No")))</f>
        <v/>
      </c>
      <c r="O227" s="8"/>
      <c r="P227" s="12" t="str">
        <f aca="false">IF(A227="","",IF(COUNTIF($A$2:$A$2001,A227)&gt;1,"Same email twice - keep one",""))</f>
        <v/>
      </c>
    </row>
    <row r="228" customFormat="false" ht="15" hidden="false" customHeight="false" outlineLevel="0" collapsed="false">
      <c r="A228" s="8"/>
      <c r="B228" s="8"/>
      <c r="C228" s="8"/>
      <c r="D228" s="9" t="str">
        <f aca="false">IF(A228="","",COUNTIFS(Orders!$C$2:$C$5001,A228,Orders!$I$2:$I$5001,"&gt;0"))</f>
        <v/>
      </c>
      <c r="E228" s="10" t="str">
        <f aca="false">IF(A228="","",SUMIFS(Orders!$F$2:$F$5001,Orders!$C$2:$C$5001,A228,Orders!$I$2:$I$5001,"&gt;0"))</f>
        <v/>
      </c>
      <c r="F228" s="10" t="str">
        <f aca="false">IF(OR(A228="",N(D228)=0),"",E228/D228)</f>
        <v/>
      </c>
      <c r="G228" s="11" t="str">
        <f aca="false">IF(OR(A228="",N(D228)=0),"",_xlfn.MINIFS(Orders!$I$2:$I$5001,Orders!$C$2:$C$5001,A228,Orders!$I$2:$I$5001,"&gt;0"))</f>
        <v/>
      </c>
      <c r="H228" s="11" t="str">
        <f aca="false">IF(OR(A228="",N(D228)=0),"",_xlfn.MAXIFS(Orders!$I$2:$I$5001,Orders!$C$2:$C$5001,A228,Orders!$I$2:$I$5001,"&gt;0"))</f>
        <v/>
      </c>
      <c r="I228" s="9" t="str">
        <f aca="true">IF(H228="","",TODAY()-H228)</f>
        <v/>
      </c>
      <c r="J228" s="9" t="str">
        <f aca="false">IF(OR(H228="",N(D228)&lt;2),"",(H228-G228)/(D228-1))</f>
        <v/>
      </c>
      <c r="K228" s="12" t="str">
        <f aca="false">IF(A228="","",IF(N(D228)=0,"No orders yet",IF(I228&gt;=Settings!$B$4,IF(OR(N(E228)&gt;=Settings!$B$5,N(D228)&gt;=Settings!$B$6),"Lapsed VIP","Lapsed"),IF(I228&gt;=Settings!$B$3,IF(OR(N(E228)&gt;=Settings!$B$5,N(D228)&gt;=Settings!$B$6),"At-risk VIP",IF(D228=1,"One-time buyer","At risk")),IF(OR(N(E228)&gt;=Settings!$B$5,N(D228)&gt;=Settings!$B$6),"VIP",IF(D228=1,"New","Active"))))))</f>
        <v/>
      </c>
      <c r="L228" s="12" t="str">
        <f aca="false">IF(OR(J228="",J228=0),"",IF(I228&gt;=J228*Settings!$B$7,"Yes",""))</f>
        <v/>
      </c>
      <c r="M228" s="13"/>
      <c r="N228" s="12" t="str">
        <f aca="true">IF(M228="","",IF(AND(H228&lt;&gt;"",H228&gt;=M228),"Yes - "&amp;TEXT(H228,"d mmm yyyy"),IF(TODAY()-M228&lt;30,"Not yet","No")))</f>
        <v/>
      </c>
      <c r="O228" s="8"/>
      <c r="P228" s="12" t="str">
        <f aca="false">IF(A228="","",IF(COUNTIF($A$2:$A$2001,A228)&gt;1,"Same email twice - keep one",""))</f>
        <v/>
      </c>
    </row>
    <row r="229" customFormat="false" ht="15" hidden="false" customHeight="false" outlineLevel="0" collapsed="false">
      <c r="A229" s="8"/>
      <c r="B229" s="8"/>
      <c r="C229" s="8"/>
      <c r="D229" s="9" t="str">
        <f aca="false">IF(A229="","",COUNTIFS(Orders!$C$2:$C$5001,A229,Orders!$I$2:$I$5001,"&gt;0"))</f>
        <v/>
      </c>
      <c r="E229" s="10" t="str">
        <f aca="false">IF(A229="","",SUMIFS(Orders!$F$2:$F$5001,Orders!$C$2:$C$5001,A229,Orders!$I$2:$I$5001,"&gt;0"))</f>
        <v/>
      </c>
      <c r="F229" s="10" t="str">
        <f aca="false">IF(OR(A229="",N(D229)=0),"",E229/D229)</f>
        <v/>
      </c>
      <c r="G229" s="11" t="str">
        <f aca="false">IF(OR(A229="",N(D229)=0),"",_xlfn.MINIFS(Orders!$I$2:$I$5001,Orders!$C$2:$C$5001,A229,Orders!$I$2:$I$5001,"&gt;0"))</f>
        <v/>
      </c>
      <c r="H229" s="11" t="str">
        <f aca="false">IF(OR(A229="",N(D229)=0),"",_xlfn.MAXIFS(Orders!$I$2:$I$5001,Orders!$C$2:$C$5001,A229,Orders!$I$2:$I$5001,"&gt;0"))</f>
        <v/>
      </c>
      <c r="I229" s="9" t="str">
        <f aca="true">IF(H229="","",TODAY()-H229)</f>
        <v/>
      </c>
      <c r="J229" s="9" t="str">
        <f aca="false">IF(OR(H229="",N(D229)&lt;2),"",(H229-G229)/(D229-1))</f>
        <v/>
      </c>
      <c r="K229" s="12" t="str">
        <f aca="false">IF(A229="","",IF(N(D229)=0,"No orders yet",IF(I229&gt;=Settings!$B$4,IF(OR(N(E229)&gt;=Settings!$B$5,N(D229)&gt;=Settings!$B$6),"Lapsed VIP","Lapsed"),IF(I229&gt;=Settings!$B$3,IF(OR(N(E229)&gt;=Settings!$B$5,N(D229)&gt;=Settings!$B$6),"At-risk VIP",IF(D229=1,"One-time buyer","At risk")),IF(OR(N(E229)&gt;=Settings!$B$5,N(D229)&gt;=Settings!$B$6),"VIP",IF(D229=1,"New","Active"))))))</f>
        <v/>
      </c>
      <c r="L229" s="12" t="str">
        <f aca="false">IF(OR(J229="",J229=0),"",IF(I229&gt;=J229*Settings!$B$7,"Yes",""))</f>
        <v/>
      </c>
      <c r="M229" s="13"/>
      <c r="N229" s="12" t="str">
        <f aca="true">IF(M229="","",IF(AND(H229&lt;&gt;"",H229&gt;=M229),"Yes - "&amp;TEXT(H229,"d mmm yyyy"),IF(TODAY()-M229&lt;30,"Not yet","No")))</f>
        <v/>
      </c>
      <c r="O229" s="8"/>
      <c r="P229" s="12" t="str">
        <f aca="false">IF(A229="","",IF(COUNTIF($A$2:$A$2001,A229)&gt;1,"Same email twice - keep one",""))</f>
        <v/>
      </c>
    </row>
    <row r="230" customFormat="false" ht="15" hidden="false" customHeight="false" outlineLevel="0" collapsed="false">
      <c r="A230" s="8"/>
      <c r="B230" s="8"/>
      <c r="C230" s="8"/>
      <c r="D230" s="9" t="str">
        <f aca="false">IF(A230="","",COUNTIFS(Orders!$C$2:$C$5001,A230,Orders!$I$2:$I$5001,"&gt;0"))</f>
        <v/>
      </c>
      <c r="E230" s="10" t="str">
        <f aca="false">IF(A230="","",SUMIFS(Orders!$F$2:$F$5001,Orders!$C$2:$C$5001,A230,Orders!$I$2:$I$5001,"&gt;0"))</f>
        <v/>
      </c>
      <c r="F230" s="10" t="str">
        <f aca="false">IF(OR(A230="",N(D230)=0),"",E230/D230)</f>
        <v/>
      </c>
      <c r="G230" s="11" t="str">
        <f aca="false">IF(OR(A230="",N(D230)=0),"",_xlfn.MINIFS(Orders!$I$2:$I$5001,Orders!$C$2:$C$5001,A230,Orders!$I$2:$I$5001,"&gt;0"))</f>
        <v/>
      </c>
      <c r="H230" s="11" t="str">
        <f aca="false">IF(OR(A230="",N(D230)=0),"",_xlfn.MAXIFS(Orders!$I$2:$I$5001,Orders!$C$2:$C$5001,A230,Orders!$I$2:$I$5001,"&gt;0"))</f>
        <v/>
      </c>
      <c r="I230" s="9" t="str">
        <f aca="true">IF(H230="","",TODAY()-H230)</f>
        <v/>
      </c>
      <c r="J230" s="9" t="str">
        <f aca="false">IF(OR(H230="",N(D230)&lt;2),"",(H230-G230)/(D230-1))</f>
        <v/>
      </c>
      <c r="K230" s="12" t="str">
        <f aca="false">IF(A230="","",IF(N(D230)=0,"No orders yet",IF(I230&gt;=Settings!$B$4,IF(OR(N(E230)&gt;=Settings!$B$5,N(D230)&gt;=Settings!$B$6),"Lapsed VIP","Lapsed"),IF(I230&gt;=Settings!$B$3,IF(OR(N(E230)&gt;=Settings!$B$5,N(D230)&gt;=Settings!$B$6),"At-risk VIP",IF(D230=1,"One-time buyer","At risk")),IF(OR(N(E230)&gt;=Settings!$B$5,N(D230)&gt;=Settings!$B$6),"VIP",IF(D230=1,"New","Active"))))))</f>
        <v/>
      </c>
      <c r="L230" s="12" t="str">
        <f aca="false">IF(OR(J230="",J230=0),"",IF(I230&gt;=J230*Settings!$B$7,"Yes",""))</f>
        <v/>
      </c>
      <c r="M230" s="13"/>
      <c r="N230" s="12" t="str">
        <f aca="true">IF(M230="","",IF(AND(H230&lt;&gt;"",H230&gt;=M230),"Yes - "&amp;TEXT(H230,"d mmm yyyy"),IF(TODAY()-M230&lt;30,"Not yet","No")))</f>
        <v/>
      </c>
      <c r="O230" s="8"/>
      <c r="P230" s="12" t="str">
        <f aca="false">IF(A230="","",IF(COUNTIF($A$2:$A$2001,A230)&gt;1,"Same email twice - keep one",""))</f>
        <v/>
      </c>
    </row>
    <row r="231" customFormat="false" ht="15" hidden="false" customHeight="false" outlineLevel="0" collapsed="false">
      <c r="A231" s="8"/>
      <c r="B231" s="8"/>
      <c r="C231" s="8"/>
      <c r="D231" s="9" t="str">
        <f aca="false">IF(A231="","",COUNTIFS(Orders!$C$2:$C$5001,A231,Orders!$I$2:$I$5001,"&gt;0"))</f>
        <v/>
      </c>
      <c r="E231" s="10" t="str">
        <f aca="false">IF(A231="","",SUMIFS(Orders!$F$2:$F$5001,Orders!$C$2:$C$5001,A231,Orders!$I$2:$I$5001,"&gt;0"))</f>
        <v/>
      </c>
      <c r="F231" s="10" t="str">
        <f aca="false">IF(OR(A231="",N(D231)=0),"",E231/D231)</f>
        <v/>
      </c>
      <c r="G231" s="11" t="str">
        <f aca="false">IF(OR(A231="",N(D231)=0),"",_xlfn.MINIFS(Orders!$I$2:$I$5001,Orders!$C$2:$C$5001,A231,Orders!$I$2:$I$5001,"&gt;0"))</f>
        <v/>
      </c>
      <c r="H231" s="11" t="str">
        <f aca="false">IF(OR(A231="",N(D231)=0),"",_xlfn.MAXIFS(Orders!$I$2:$I$5001,Orders!$C$2:$C$5001,A231,Orders!$I$2:$I$5001,"&gt;0"))</f>
        <v/>
      </c>
      <c r="I231" s="9" t="str">
        <f aca="true">IF(H231="","",TODAY()-H231)</f>
        <v/>
      </c>
      <c r="J231" s="9" t="str">
        <f aca="false">IF(OR(H231="",N(D231)&lt;2),"",(H231-G231)/(D231-1))</f>
        <v/>
      </c>
      <c r="K231" s="12" t="str">
        <f aca="false">IF(A231="","",IF(N(D231)=0,"No orders yet",IF(I231&gt;=Settings!$B$4,IF(OR(N(E231)&gt;=Settings!$B$5,N(D231)&gt;=Settings!$B$6),"Lapsed VIP","Lapsed"),IF(I231&gt;=Settings!$B$3,IF(OR(N(E231)&gt;=Settings!$B$5,N(D231)&gt;=Settings!$B$6),"At-risk VIP",IF(D231=1,"One-time buyer","At risk")),IF(OR(N(E231)&gt;=Settings!$B$5,N(D231)&gt;=Settings!$B$6),"VIP",IF(D231=1,"New","Active"))))))</f>
        <v/>
      </c>
      <c r="L231" s="12" t="str">
        <f aca="false">IF(OR(J231="",J231=0),"",IF(I231&gt;=J231*Settings!$B$7,"Yes",""))</f>
        <v/>
      </c>
      <c r="M231" s="13"/>
      <c r="N231" s="12" t="str">
        <f aca="true">IF(M231="","",IF(AND(H231&lt;&gt;"",H231&gt;=M231),"Yes - "&amp;TEXT(H231,"d mmm yyyy"),IF(TODAY()-M231&lt;30,"Not yet","No")))</f>
        <v/>
      </c>
      <c r="O231" s="8"/>
      <c r="P231" s="12" t="str">
        <f aca="false">IF(A231="","",IF(COUNTIF($A$2:$A$2001,A231)&gt;1,"Same email twice - keep one",""))</f>
        <v/>
      </c>
    </row>
    <row r="232" customFormat="false" ht="15" hidden="false" customHeight="false" outlineLevel="0" collapsed="false">
      <c r="A232" s="8"/>
      <c r="B232" s="8"/>
      <c r="C232" s="8"/>
      <c r="D232" s="9" t="str">
        <f aca="false">IF(A232="","",COUNTIFS(Orders!$C$2:$C$5001,A232,Orders!$I$2:$I$5001,"&gt;0"))</f>
        <v/>
      </c>
      <c r="E232" s="10" t="str">
        <f aca="false">IF(A232="","",SUMIFS(Orders!$F$2:$F$5001,Orders!$C$2:$C$5001,A232,Orders!$I$2:$I$5001,"&gt;0"))</f>
        <v/>
      </c>
      <c r="F232" s="10" t="str">
        <f aca="false">IF(OR(A232="",N(D232)=0),"",E232/D232)</f>
        <v/>
      </c>
      <c r="G232" s="11" t="str">
        <f aca="false">IF(OR(A232="",N(D232)=0),"",_xlfn.MINIFS(Orders!$I$2:$I$5001,Orders!$C$2:$C$5001,A232,Orders!$I$2:$I$5001,"&gt;0"))</f>
        <v/>
      </c>
      <c r="H232" s="11" t="str">
        <f aca="false">IF(OR(A232="",N(D232)=0),"",_xlfn.MAXIFS(Orders!$I$2:$I$5001,Orders!$C$2:$C$5001,A232,Orders!$I$2:$I$5001,"&gt;0"))</f>
        <v/>
      </c>
      <c r="I232" s="9" t="str">
        <f aca="true">IF(H232="","",TODAY()-H232)</f>
        <v/>
      </c>
      <c r="J232" s="9" t="str">
        <f aca="false">IF(OR(H232="",N(D232)&lt;2),"",(H232-G232)/(D232-1))</f>
        <v/>
      </c>
      <c r="K232" s="12" t="str">
        <f aca="false">IF(A232="","",IF(N(D232)=0,"No orders yet",IF(I232&gt;=Settings!$B$4,IF(OR(N(E232)&gt;=Settings!$B$5,N(D232)&gt;=Settings!$B$6),"Lapsed VIP","Lapsed"),IF(I232&gt;=Settings!$B$3,IF(OR(N(E232)&gt;=Settings!$B$5,N(D232)&gt;=Settings!$B$6),"At-risk VIP",IF(D232=1,"One-time buyer","At risk")),IF(OR(N(E232)&gt;=Settings!$B$5,N(D232)&gt;=Settings!$B$6),"VIP",IF(D232=1,"New","Active"))))))</f>
        <v/>
      </c>
      <c r="L232" s="12" t="str">
        <f aca="false">IF(OR(J232="",J232=0),"",IF(I232&gt;=J232*Settings!$B$7,"Yes",""))</f>
        <v/>
      </c>
      <c r="M232" s="13"/>
      <c r="N232" s="12" t="str">
        <f aca="true">IF(M232="","",IF(AND(H232&lt;&gt;"",H232&gt;=M232),"Yes - "&amp;TEXT(H232,"d mmm yyyy"),IF(TODAY()-M232&lt;30,"Not yet","No")))</f>
        <v/>
      </c>
      <c r="O232" s="8"/>
      <c r="P232" s="12" t="str">
        <f aca="false">IF(A232="","",IF(COUNTIF($A$2:$A$2001,A232)&gt;1,"Same email twice - keep one",""))</f>
        <v/>
      </c>
    </row>
    <row r="233" customFormat="false" ht="15" hidden="false" customHeight="false" outlineLevel="0" collapsed="false">
      <c r="A233" s="8"/>
      <c r="B233" s="8"/>
      <c r="C233" s="8"/>
      <c r="D233" s="9" t="str">
        <f aca="false">IF(A233="","",COUNTIFS(Orders!$C$2:$C$5001,A233,Orders!$I$2:$I$5001,"&gt;0"))</f>
        <v/>
      </c>
      <c r="E233" s="10" t="str">
        <f aca="false">IF(A233="","",SUMIFS(Orders!$F$2:$F$5001,Orders!$C$2:$C$5001,A233,Orders!$I$2:$I$5001,"&gt;0"))</f>
        <v/>
      </c>
      <c r="F233" s="10" t="str">
        <f aca="false">IF(OR(A233="",N(D233)=0),"",E233/D233)</f>
        <v/>
      </c>
      <c r="G233" s="11" t="str">
        <f aca="false">IF(OR(A233="",N(D233)=0),"",_xlfn.MINIFS(Orders!$I$2:$I$5001,Orders!$C$2:$C$5001,A233,Orders!$I$2:$I$5001,"&gt;0"))</f>
        <v/>
      </c>
      <c r="H233" s="11" t="str">
        <f aca="false">IF(OR(A233="",N(D233)=0),"",_xlfn.MAXIFS(Orders!$I$2:$I$5001,Orders!$C$2:$C$5001,A233,Orders!$I$2:$I$5001,"&gt;0"))</f>
        <v/>
      </c>
      <c r="I233" s="9" t="str">
        <f aca="true">IF(H233="","",TODAY()-H233)</f>
        <v/>
      </c>
      <c r="J233" s="9" t="str">
        <f aca="false">IF(OR(H233="",N(D233)&lt;2),"",(H233-G233)/(D233-1))</f>
        <v/>
      </c>
      <c r="K233" s="12" t="str">
        <f aca="false">IF(A233="","",IF(N(D233)=0,"No orders yet",IF(I233&gt;=Settings!$B$4,IF(OR(N(E233)&gt;=Settings!$B$5,N(D233)&gt;=Settings!$B$6),"Lapsed VIP","Lapsed"),IF(I233&gt;=Settings!$B$3,IF(OR(N(E233)&gt;=Settings!$B$5,N(D233)&gt;=Settings!$B$6),"At-risk VIP",IF(D233=1,"One-time buyer","At risk")),IF(OR(N(E233)&gt;=Settings!$B$5,N(D233)&gt;=Settings!$B$6),"VIP",IF(D233=1,"New","Active"))))))</f>
        <v/>
      </c>
      <c r="L233" s="12" t="str">
        <f aca="false">IF(OR(J233="",J233=0),"",IF(I233&gt;=J233*Settings!$B$7,"Yes",""))</f>
        <v/>
      </c>
      <c r="M233" s="13"/>
      <c r="N233" s="12" t="str">
        <f aca="true">IF(M233="","",IF(AND(H233&lt;&gt;"",H233&gt;=M233),"Yes - "&amp;TEXT(H233,"d mmm yyyy"),IF(TODAY()-M233&lt;30,"Not yet","No")))</f>
        <v/>
      </c>
      <c r="O233" s="8"/>
      <c r="P233" s="12" t="str">
        <f aca="false">IF(A233="","",IF(COUNTIF($A$2:$A$2001,A233)&gt;1,"Same email twice - keep one",""))</f>
        <v/>
      </c>
    </row>
    <row r="234" customFormat="false" ht="15" hidden="false" customHeight="false" outlineLevel="0" collapsed="false">
      <c r="A234" s="8"/>
      <c r="B234" s="8"/>
      <c r="C234" s="8"/>
      <c r="D234" s="9" t="str">
        <f aca="false">IF(A234="","",COUNTIFS(Orders!$C$2:$C$5001,A234,Orders!$I$2:$I$5001,"&gt;0"))</f>
        <v/>
      </c>
      <c r="E234" s="10" t="str">
        <f aca="false">IF(A234="","",SUMIFS(Orders!$F$2:$F$5001,Orders!$C$2:$C$5001,A234,Orders!$I$2:$I$5001,"&gt;0"))</f>
        <v/>
      </c>
      <c r="F234" s="10" t="str">
        <f aca="false">IF(OR(A234="",N(D234)=0),"",E234/D234)</f>
        <v/>
      </c>
      <c r="G234" s="11" t="str">
        <f aca="false">IF(OR(A234="",N(D234)=0),"",_xlfn.MINIFS(Orders!$I$2:$I$5001,Orders!$C$2:$C$5001,A234,Orders!$I$2:$I$5001,"&gt;0"))</f>
        <v/>
      </c>
      <c r="H234" s="11" t="str">
        <f aca="false">IF(OR(A234="",N(D234)=0),"",_xlfn.MAXIFS(Orders!$I$2:$I$5001,Orders!$C$2:$C$5001,A234,Orders!$I$2:$I$5001,"&gt;0"))</f>
        <v/>
      </c>
      <c r="I234" s="9" t="str">
        <f aca="true">IF(H234="","",TODAY()-H234)</f>
        <v/>
      </c>
      <c r="J234" s="9" t="str">
        <f aca="false">IF(OR(H234="",N(D234)&lt;2),"",(H234-G234)/(D234-1))</f>
        <v/>
      </c>
      <c r="K234" s="12" t="str">
        <f aca="false">IF(A234="","",IF(N(D234)=0,"No orders yet",IF(I234&gt;=Settings!$B$4,IF(OR(N(E234)&gt;=Settings!$B$5,N(D234)&gt;=Settings!$B$6),"Lapsed VIP","Lapsed"),IF(I234&gt;=Settings!$B$3,IF(OR(N(E234)&gt;=Settings!$B$5,N(D234)&gt;=Settings!$B$6),"At-risk VIP",IF(D234=1,"One-time buyer","At risk")),IF(OR(N(E234)&gt;=Settings!$B$5,N(D234)&gt;=Settings!$B$6),"VIP",IF(D234=1,"New","Active"))))))</f>
        <v/>
      </c>
      <c r="L234" s="12" t="str">
        <f aca="false">IF(OR(J234="",J234=0),"",IF(I234&gt;=J234*Settings!$B$7,"Yes",""))</f>
        <v/>
      </c>
      <c r="M234" s="13"/>
      <c r="N234" s="12" t="str">
        <f aca="true">IF(M234="","",IF(AND(H234&lt;&gt;"",H234&gt;=M234),"Yes - "&amp;TEXT(H234,"d mmm yyyy"),IF(TODAY()-M234&lt;30,"Not yet","No")))</f>
        <v/>
      </c>
      <c r="O234" s="8"/>
      <c r="P234" s="12" t="str">
        <f aca="false">IF(A234="","",IF(COUNTIF($A$2:$A$2001,A234)&gt;1,"Same email twice - keep one",""))</f>
        <v/>
      </c>
    </row>
    <row r="235" customFormat="false" ht="15" hidden="false" customHeight="false" outlineLevel="0" collapsed="false">
      <c r="A235" s="8"/>
      <c r="B235" s="8"/>
      <c r="C235" s="8"/>
      <c r="D235" s="9" t="str">
        <f aca="false">IF(A235="","",COUNTIFS(Orders!$C$2:$C$5001,A235,Orders!$I$2:$I$5001,"&gt;0"))</f>
        <v/>
      </c>
      <c r="E235" s="10" t="str">
        <f aca="false">IF(A235="","",SUMIFS(Orders!$F$2:$F$5001,Orders!$C$2:$C$5001,A235,Orders!$I$2:$I$5001,"&gt;0"))</f>
        <v/>
      </c>
      <c r="F235" s="10" t="str">
        <f aca="false">IF(OR(A235="",N(D235)=0),"",E235/D235)</f>
        <v/>
      </c>
      <c r="G235" s="11" t="str">
        <f aca="false">IF(OR(A235="",N(D235)=0),"",_xlfn.MINIFS(Orders!$I$2:$I$5001,Orders!$C$2:$C$5001,A235,Orders!$I$2:$I$5001,"&gt;0"))</f>
        <v/>
      </c>
      <c r="H235" s="11" t="str">
        <f aca="false">IF(OR(A235="",N(D235)=0),"",_xlfn.MAXIFS(Orders!$I$2:$I$5001,Orders!$C$2:$C$5001,A235,Orders!$I$2:$I$5001,"&gt;0"))</f>
        <v/>
      </c>
      <c r="I235" s="9" t="str">
        <f aca="true">IF(H235="","",TODAY()-H235)</f>
        <v/>
      </c>
      <c r="J235" s="9" t="str">
        <f aca="false">IF(OR(H235="",N(D235)&lt;2),"",(H235-G235)/(D235-1))</f>
        <v/>
      </c>
      <c r="K235" s="12" t="str">
        <f aca="false">IF(A235="","",IF(N(D235)=0,"No orders yet",IF(I235&gt;=Settings!$B$4,IF(OR(N(E235)&gt;=Settings!$B$5,N(D235)&gt;=Settings!$B$6),"Lapsed VIP","Lapsed"),IF(I235&gt;=Settings!$B$3,IF(OR(N(E235)&gt;=Settings!$B$5,N(D235)&gt;=Settings!$B$6),"At-risk VIP",IF(D235=1,"One-time buyer","At risk")),IF(OR(N(E235)&gt;=Settings!$B$5,N(D235)&gt;=Settings!$B$6),"VIP",IF(D235=1,"New","Active"))))))</f>
        <v/>
      </c>
      <c r="L235" s="12" t="str">
        <f aca="false">IF(OR(J235="",J235=0),"",IF(I235&gt;=J235*Settings!$B$7,"Yes",""))</f>
        <v/>
      </c>
      <c r="M235" s="13"/>
      <c r="N235" s="12" t="str">
        <f aca="true">IF(M235="","",IF(AND(H235&lt;&gt;"",H235&gt;=M235),"Yes - "&amp;TEXT(H235,"d mmm yyyy"),IF(TODAY()-M235&lt;30,"Not yet","No")))</f>
        <v/>
      </c>
      <c r="O235" s="8"/>
      <c r="P235" s="12" t="str">
        <f aca="false">IF(A235="","",IF(COUNTIF($A$2:$A$2001,A235)&gt;1,"Same email twice - keep one",""))</f>
        <v/>
      </c>
    </row>
    <row r="236" customFormat="false" ht="15" hidden="false" customHeight="false" outlineLevel="0" collapsed="false">
      <c r="A236" s="8"/>
      <c r="B236" s="8"/>
      <c r="C236" s="8"/>
      <c r="D236" s="9" t="str">
        <f aca="false">IF(A236="","",COUNTIFS(Orders!$C$2:$C$5001,A236,Orders!$I$2:$I$5001,"&gt;0"))</f>
        <v/>
      </c>
      <c r="E236" s="10" t="str">
        <f aca="false">IF(A236="","",SUMIFS(Orders!$F$2:$F$5001,Orders!$C$2:$C$5001,A236,Orders!$I$2:$I$5001,"&gt;0"))</f>
        <v/>
      </c>
      <c r="F236" s="10" t="str">
        <f aca="false">IF(OR(A236="",N(D236)=0),"",E236/D236)</f>
        <v/>
      </c>
      <c r="G236" s="11" t="str">
        <f aca="false">IF(OR(A236="",N(D236)=0),"",_xlfn.MINIFS(Orders!$I$2:$I$5001,Orders!$C$2:$C$5001,A236,Orders!$I$2:$I$5001,"&gt;0"))</f>
        <v/>
      </c>
      <c r="H236" s="11" t="str">
        <f aca="false">IF(OR(A236="",N(D236)=0),"",_xlfn.MAXIFS(Orders!$I$2:$I$5001,Orders!$C$2:$C$5001,A236,Orders!$I$2:$I$5001,"&gt;0"))</f>
        <v/>
      </c>
      <c r="I236" s="9" t="str">
        <f aca="true">IF(H236="","",TODAY()-H236)</f>
        <v/>
      </c>
      <c r="J236" s="9" t="str">
        <f aca="false">IF(OR(H236="",N(D236)&lt;2),"",(H236-G236)/(D236-1))</f>
        <v/>
      </c>
      <c r="K236" s="12" t="str">
        <f aca="false">IF(A236="","",IF(N(D236)=0,"No orders yet",IF(I236&gt;=Settings!$B$4,IF(OR(N(E236)&gt;=Settings!$B$5,N(D236)&gt;=Settings!$B$6),"Lapsed VIP","Lapsed"),IF(I236&gt;=Settings!$B$3,IF(OR(N(E236)&gt;=Settings!$B$5,N(D236)&gt;=Settings!$B$6),"At-risk VIP",IF(D236=1,"One-time buyer","At risk")),IF(OR(N(E236)&gt;=Settings!$B$5,N(D236)&gt;=Settings!$B$6),"VIP",IF(D236=1,"New","Active"))))))</f>
        <v/>
      </c>
      <c r="L236" s="12" t="str">
        <f aca="false">IF(OR(J236="",J236=0),"",IF(I236&gt;=J236*Settings!$B$7,"Yes",""))</f>
        <v/>
      </c>
      <c r="M236" s="13"/>
      <c r="N236" s="12" t="str">
        <f aca="true">IF(M236="","",IF(AND(H236&lt;&gt;"",H236&gt;=M236),"Yes - "&amp;TEXT(H236,"d mmm yyyy"),IF(TODAY()-M236&lt;30,"Not yet","No")))</f>
        <v/>
      </c>
      <c r="O236" s="8"/>
      <c r="P236" s="12" t="str">
        <f aca="false">IF(A236="","",IF(COUNTIF($A$2:$A$2001,A236)&gt;1,"Same email twice - keep one",""))</f>
        <v/>
      </c>
    </row>
    <row r="237" customFormat="false" ht="15" hidden="false" customHeight="false" outlineLevel="0" collapsed="false">
      <c r="A237" s="8"/>
      <c r="B237" s="8"/>
      <c r="C237" s="8"/>
      <c r="D237" s="9" t="str">
        <f aca="false">IF(A237="","",COUNTIFS(Orders!$C$2:$C$5001,A237,Orders!$I$2:$I$5001,"&gt;0"))</f>
        <v/>
      </c>
      <c r="E237" s="10" t="str">
        <f aca="false">IF(A237="","",SUMIFS(Orders!$F$2:$F$5001,Orders!$C$2:$C$5001,A237,Orders!$I$2:$I$5001,"&gt;0"))</f>
        <v/>
      </c>
      <c r="F237" s="10" t="str">
        <f aca="false">IF(OR(A237="",N(D237)=0),"",E237/D237)</f>
        <v/>
      </c>
      <c r="G237" s="11" t="str">
        <f aca="false">IF(OR(A237="",N(D237)=0),"",_xlfn.MINIFS(Orders!$I$2:$I$5001,Orders!$C$2:$C$5001,A237,Orders!$I$2:$I$5001,"&gt;0"))</f>
        <v/>
      </c>
      <c r="H237" s="11" t="str">
        <f aca="false">IF(OR(A237="",N(D237)=0),"",_xlfn.MAXIFS(Orders!$I$2:$I$5001,Orders!$C$2:$C$5001,A237,Orders!$I$2:$I$5001,"&gt;0"))</f>
        <v/>
      </c>
      <c r="I237" s="9" t="str">
        <f aca="true">IF(H237="","",TODAY()-H237)</f>
        <v/>
      </c>
      <c r="J237" s="9" t="str">
        <f aca="false">IF(OR(H237="",N(D237)&lt;2),"",(H237-G237)/(D237-1))</f>
        <v/>
      </c>
      <c r="K237" s="12" t="str">
        <f aca="false">IF(A237="","",IF(N(D237)=0,"No orders yet",IF(I237&gt;=Settings!$B$4,IF(OR(N(E237)&gt;=Settings!$B$5,N(D237)&gt;=Settings!$B$6),"Lapsed VIP","Lapsed"),IF(I237&gt;=Settings!$B$3,IF(OR(N(E237)&gt;=Settings!$B$5,N(D237)&gt;=Settings!$B$6),"At-risk VIP",IF(D237=1,"One-time buyer","At risk")),IF(OR(N(E237)&gt;=Settings!$B$5,N(D237)&gt;=Settings!$B$6),"VIP",IF(D237=1,"New","Active"))))))</f>
        <v/>
      </c>
      <c r="L237" s="12" t="str">
        <f aca="false">IF(OR(J237="",J237=0),"",IF(I237&gt;=J237*Settings!$B$7,"Yes",""))</f>
        <v/>
      </c>
      <c r="M237" s="13"/>
      <c r="N237" s="12" t="str">
        <f aca="true">IF(M237="","",IF(AND(H237&lt;&gt;"",H237&gt;=M237),"Yes - "&amp;TEXT(H237,"d mmm yyyy"),IF(TODAY()-M237&lt;30,"Not yet","No")))</f>
        <v/>
      </c>
      <c r="O237" s="8"/>
      <c r="P237" s="12" t="str">
        <f aca="false">IF(A237="","",IF(COUNTIF($A$2:$A$2001,A237)&gt;1,"Same email twice - keep one",""))</f>
        <v/>
      </c>
    </row>
    <row r="238" customFormat="false" ht="15" hidden="false" customHeight="false" outlineLevel="0" collapsed="false">
      <c r="A238" s="8"/>
      <c r="B238" s="8"/>
      <c r="C238" s="8"/>
      <c r="D238" s="9" t="str">
        <f aca="false">IF(A238="","",COUNTIFS(Orders!$C$2:$C$5001,A238,Orders!$I$2:$I$5001,"&gt;0"))</f>
        <v/>
      </c>
      <c r="E238" s="10" t="str">
        <f aca="false">IF(A238="","",SUMIFS(Orders!$F$2:$F$5001,Orders!$C$2:$C$5001,A238,Orders!$I$2:$I$5001,"&gt;0"))</f>
        <v/>
      </c>
      <c r="F238" s="10" t="str">
        <f aca="false">IF(OR(A238="",N(D238)=0),"",E238/D238)</f>
        <v/>
      </c>
      <c r="G238" s="11" t="str">
        <f aca="false">IF(OR(A238="",N(D238)=0),"",_xlfn.MINIFS(Orders!$I$2:$I$5001,Orders!$C$2:$C$5001,A238,Orders!$I$2:$I$5001,"&gt;0"))</f>
        <v/>
      </c>
      <c r="H238" s="11" t="str">
        <f aca="false">IF(OR(A238="",N(D238)=0),"",_xlfn.MAXIFS(Orders!$I$2:$I$5001,Orders!$C$2:$C$5001,A238,Orders!$I$2:$I$5001,"&gt;0"))</f>
        <v/>
      </c>
      <c r="I238" s="9" t="str">
        <f aca="true">IF(H238="","",TODAY()-H238)</f>
        <v/>
      </c>
      <c r="J238" s="9" t="str">
        <f aca="false">IF(OR(H238="",N(D238)&lt;2),"",(H238-G238)/(D238-1))</f>
        <v/>
      </c>
      <c r="K238" s="12" t="str">
        <f aca="false">IF(A238="","",IF(N(D238)=0,"No orders yet",IF(I238&gt;=Settings!$B$4,IF(OR(N(E238)&gt;=Settings!$B$5,N(D238)&gt;=Settings!$B$6),"Lapsed VIP","Lapsed"),IF(I238&gt;=Settings!$B$3,IF(OR(N(E238)&gt;=Settings!$B$5,N(D238)&gt;=Settings!$B$6),"At-risk VIP",IF(D238=1,"One-time buyer","At risk")),IF(OR(N(E238)&gt;=Settings!$B$5,N(D238)&gt;=Settings!$B$6),"VIP",IF(D238=1,"New","Active"))))))</f>
        <v/>
      </c>
      <c r="L238" s="12" t="str">
        <f aca="false">IF(OR(J238="",J238=0),"",IF(I238&gt;=J238*Settings!$B$7,"Yes",""))</f>
        <v/>
      </c>
      <c r="M238" s="13"/>
      <c r="N238" s="12" t="str">
        <f aca="true">IF(M238="","",IF(AND(H238&lt;&gt;"",H238&gt;=M238),"Yes - "&amp;TEXT(H238,"d mmm yyyy"),IF(TODAY()-M238&lt;30,"Not yet","No")))</f>
        <v/>
      </c>
      <c r="O238" s="8"/>
      <c r="P238" s="12" t="str">
        <f aca="false">IF(A238="","",IF(COUNTIF($A$2:$A$2001,A238)&gt;1,"Same email twice - keep one",""))</f>
        <v/>
      </c>
    </row>
    <row r="239" customFormat="false" ht="15" hidden="false" customHeight="false" outlineLevel="0" collapsed="false">
      <c r="A239" s="8"/>
      <c r="B239" s="8"/>
      <c r="C239" s="8"/>
      <c r="D239" s="9" t="str">
        <f aca="false">IF(A239="","",COUNTIFS(Orders!$C$2:$C$5001,A239,Orders!$I$2:$I$5001,"&gt;0"))</f>
        <v/>
      </c>
      <c r="E239" s="10" t="str">
        <f aca="false">IF(A239="","",SUMIFS(Orders!$F$2:$F$5001,Orders!$C$2:$C$5001,A239,Orders!$I$2:$I$5001,"&gt;0"))</f>
        <v/>
      </c>
      <c r="F239" s="10" t="str">
        <f aca="false">IF(OR(A239="",N(D239)=0),"",E239/D239)</f>
        <v/>
      </c>
      <c r="G239" s="11" t="str">
        <f aca="false">IF(OR(A239="",N(D239)=0),"",_xlfn.MINIFS(Orders!$I$2:$I$5001,Orders!$C$2:$C$5001,A239,Orders!$I$2:$I$5001,"&gt;0"))</f>
        <v/>
      </c>
      <c r="H239" s="11" t="str">
        <f aca="false">IF(OR(A239="",N(D239)=0),"",_xlfn.MAXIFS(Orders!$I$2:$I$5001,Orders!$C$2:$C$5001,A239,Orders!$I$2:$I$5001,"&gt;0"))</f>
        <v/>
      </c>
      <c r="I239" s="9" t="str">
        <f aca="true">IF(H239="","",TODAY()-H239)</f>
        <v/>
      </c>
      <c r="J239" s="9" t="str">
        <f aca="false">IF(OR(H239="",N(D239)&lt;2),"",(H239-G239)/(D239-1))</f>
        <v/>
      </c>
      <c r="K239" s="12" t="str">
        <f aca="false">IF(A239="","",IF(N(D239)=0,"No orders yet",IF(I239&gt;=Settings!$B$4,IF(OR(N(E239)&gt;=Settings!$B$5,N(D239)&gt;=Settings!$B$6),"Lapsed VIP","Lapsed"),IF(I239&gt;=Settings!$B$3,IF(OR(N(E239)&gt;=Settings!$B$5,N(D239)&gt;=Settings!$B$6),"At-risk VIP",IF(D239=1,"One-time buyer","At risk")),IF(OR(N(E239)&gt;=Settings!$B$5,N(D239)&gt;=Settings!$B$6),"VIP",IF(D239=1,"New","Active"))))))</f>
        <v/>
      </c>
      <c r="L239" s="12" t="str">
        <f aca="false">IF(OR(J239="",J239=0),"",IF(I239&gt;=J239*Settings!$B$7,"Yes",""))</f>
        <v/>
      </c>
      <c r="M239" s="13"/>
      <c r="N239" s="12" t="str">
        <f aca="true">IF(M239="","",IF(AND(H239&lt;&gt;"",H239&gt;=M239),"Yes - "&amp;TEXT(H239,"d mmm yyyy"),IF(TODAY()-M239&lt;30,"Not yet","No")))</f>
        <v/>
      </c>
      <c r="O239" s="8"/>
      <c r="P239" s="12" t="str">
        <f aca="false">IF(A239="","",IF(COUNTIF($A$2:$A$2001,A239)&gt;1,"Same email twice - keep one",""))</f>
        <v/>
      </c>
    </row>
    <row r="240" customFormat="false" ht="15" hidden="false" customHeight="false" outlineLevel="0" collapsed="false">
      <c r="A240" s="8"/>
      <c r="B240" s="8"/>
      <c r="C240" s="8"/>
      <c r="D240" s="9" t="str">
        <f aca="false">IF(A240="","",COUNTIFS(Orders!$C$2:$C$5001,A240,Orders!$I$2:$I$5001,"&gt;0"))</f>
        <v/>
      </c>
      <c r="E240" s="10" t="str">
        <f aca="false">IF(A240="","",SUMIFS(Orders!$F$2:$F$5001,Orders!$C$2:$C$5001,A240,Orders!$I$2:$I$5001,"&gt;0"))</f>
        <v/>
      </c>
      <c r="F240" s="10" t="str">
        <f aca="false">IF(OR(A240="",N(D240)=0),"",E240/D240)</f>
        <v/>
      </c>
      <c r="G240" s="11" t="str">
        <f aca="false">IF(OR(A240="",N(D240)=0),"",_xlfn.MINIFS(Orders!$I$2:$I$5001,Orders!$C$2:$C$5001,A240,Orders!$I$2:$I$5001,"&gt;0"))</f>
        <v/>
      </c>
      <c r="H240" s="11" t="str">
        <f aca="false">IF(OR(A240="",N(D240)=0),"",_xlfn.MAXIFS(Orders!$I$2:$I$5001,Orders!$C$2:$C$5001,A240,Orders!$I$2:$I$5001,"&gt;0"))</f>
        <v/>
      </c>
      <c r="I240" s="9" t="str">
        <f aca="true">IF(H240="","",TODAY()-H240)</f>
        <v/>
      </c>
      <c r="J240" s="9" t="str">
        <f aca="false">IF(OR(H240="",N(D240)&lt;2),"",(H240-G240)/(D240-1))</f>
        <v/>
      </c>
      <c r="K240" s="12" t="str">
        <f aca="false">IF(A240="","",IF(N(D240)=0,"No orders yet",IF(I240&gt;=Settings!$B$4,IF(OR(N(E240)&gt;=Settings!$B$5,N(D240)&gt;=Settings!$B$6),"Lapsed VIP","Lapsed"),IF(I240&gt;=Settings!$B$3,IF(OR(N(E240)&gt;=Settings!$B$5,N(D240)&gt;=Settings!$B$6),"At-risk VIP",IF(D240=1,"One-time buyer","At risk")),IF(OR(N(E240)&gt;=Settings!$B$5,N(D240)&gt;=Settings!$B$6),"VIP",IF(D240=1,"New","Active"))))))</f>
        <v/>
      </c>
      <c r="L240" s="12" t="str">
        <f aca="false">IF(OR(J240="",J240=0),"",IF(I240&gt;=J240*Settings!$B$7,"Yes",""))</f>
        <v/>
      </c>
      <c r="M240" s="13"/>
      <c r="N240" s="12" t="str">
        <f aca="true">IF(M240="","",IF(AND(H240&lt;&gt;"",H240&gt;=M240),"Yes - "&amp;TEXT(H240,"d mmm yyyy"),IF(TODAY()-M240&lt;30,"Not yet","No")))</f>
        <v/>
      </c>
      <c r="O240" s="8"/>
      <c r="P240" s="12" t="str">
        <f aca="false">IF(A240="","",IF(COUNTIF($A$2:$A$2001,A240)&gt;1,"Same email twice - keep one",""))</f>
        <v/>
      </c>
    </row>
    <row r="241" customFormat="false" ht="15" hidden="false" customHeight="false" outlineLevel="0" collapsed="false">
      <c r="A241" s="8"/>
      <c r="B241" s="8"/>
      <c r="C241" s="8"/>
      <c r="D241" s="9" t="str">
        <f aca="false">IF(A241="","",COUNTIFS(Orders!$C$2:$C$5001,A241,Orders!$I$2:$I$5001,"&gt;0"))</f>
        <v/>
      </c>
      <c r="E241" s="10" t="str">
        <f aca="false">IF(A241="","",SUMIFS(Orders!$F$2:$F$5001,Orders!$C$2:$C$5001,A241,Orders!$I$2:$I$5001,"&gt;0"))</f>
        <v/>
      </c>
      <c r="F241" s="10" t="str">
        <f aca="false">IF(OR(A241="",N(D241)=0),"",E241/D241)</f>
        <v/>
      </c>
      <c r="G241" s="11" t="str">
        <f aca="false">IF(OR(A241="",N(D241)=0),"",_xlfn.MINIFS(Orders!$I$2:$I$5001,Orders!$C$2:$C$5001,A241,Orders!$I$2:$I$5001,"&gt;0"))</f>
        <v/>
      </c>
      <c r="H241" s="11" t="str">
        <f aca="false">IF(OR(A241="",N(D241)=0),"",_xlfn.MAXIFS(Orders!$I$2:$I$5001,Orders!$C$2:$C$5001,A241,Orders!$I$2:$I$5001,"&gt;0"))</f>
        <v/>
      </c>
      <c r="I241" s="9" t="str">
        <f aca="true">IF(H241="","",TODAY()-H241)</f>
        <v/>
      </c>
      <c r="J241" s="9" t="str">
        <f aca="false">IF(OR(H241="",N(D241)&lt;2),"",(H241-G241)/(D241-1))</f>
        <v/>
      </c>
      <c r="K241" s="12" t="str">
        <f aca="false">IF(A241="","",IF(N(D241)=0,"No orders yet",IF(I241&gt;=Settings!$B$4,IF(OR(N(E241)&gt;=Settings!$B$5,N(D241)&gt;=Settings!$B$6),"Lapsed VIP","Lapsed"),IF(I241&gt;=Settings!$B$3,IF(OR(N(E241)&gt;=Settings!$B$5,N(D241)&gt;=Settings!$B$6),"At-risk VIP",IF(D241=1,"One-time buyer","At risk")),IF(OR(N(E241)&gt;=Settings!$B$5,N(D241)&gt;=Settings!$B$6),"VIP",IF(D241=1,"New","Active"))))))</f>
        <v/>
      </c>
      <c r="L241" s="12" t="str">
        <f aca="false">IF(OR(J241="",J241=0),"",IF(I241&gt;=J241*Settings!$B$7,"Yes",""))</f>
        <v/>
      </c>
      <c r="M241" s="13"/>
      <c r="N241" s="12" t="str">
        <f aca="true">IF(M241="","",IF(AND(H241&lt;&gt;"",H241&gt;=M241),"Yes - "&amp;TEXT(H241,"d mmm yyyy"),IF(TODAY()-M241&lt;30,"Not yet","No")))</f>
        <v/>
      </c>
      <c r="O241" s="8"/>
      <c r="P241" s="12" t="str">
        <f aca="false">IF(A241="","",IF(COUNTIF($A$2:$A$2001,A241)&gt;1,"Same email twice - keep one",""))</f>
        <v/>
      </c>
    </row>
    <row r="242" customFormat="false" ht="15" hidden="false" customHeight="false" outlineLevel="0" collapsed="false">
      <c r="A242" s="8"/>
      <c r="B242" s="8"/>
      <c r="C242" s="8"/>
      <c r="D242" s="9" t="str">
        <f aca="false">IF(A242="","",COUNTIFS(Orders!$C$2:$C$5001,A242,Orders!$I$2:$I$5001,"&gt;0"))</f>
        <v/>
      </c>
      <c r="E242" s="10" t="str">
        <f aca="false">IF(A242="","",SUMIFS(Orders!$F$2:$F$5001,Orders!$C$2:$C$5001,A242,Orders!$I$2:$I$5001,"&gt;0"))</f>
        <v/>
      </c>
      <c r="F242" s="10" t="str">
        <f aca="false">IF(OR(A242="",N(D242)=0),"",E242/D242)</f>
        <v/>
      </c>
      <c r="G242" s="11" t="str">
        <f aca="false">IF(OR(A242="",N(D242)=0),"",_xlfn.MINIFS(Orders!$I$2:$I$5001,Orders!$C$2:$C$5001,A242,Orders!$I$2:$I$5001,"&gt;0"))</f>
        <v/>
      </c>
      <c r="H242" s="11" t="str">
        <f aca="false">IF(OR(A242="",N(D242)=0),"",_xlfn.MAXIFS(Orders!$I$2:$I$5001,Orders!$C$2:$C$5001,A242,Orders!$I$2:$I$5001,"&gt;0"))</f>
        <v/>
      </c>
      <c r="I242" s="9" t="str">
        <f aca="true">IF(H242="","",TODAY()-H242)</f>
        <v/>
      </c>
      <c r="J242" s="9" t="str">
        <f aca="false">IF(OR(H242="",N(D242)&lt;2),"",(H242-G242)/(D242-1))</f>
        <v/>
      </c>
      <c r="K242" s="12" t="str">
        <f aca="false">IF(A242="","",IF(N(D242)=0,"No orders yet",IF(I242&gt;=Settings!$B$4,IF(OR(N(E242)&gt;=Settings!$B$5,N(D242)&gt;=Settings!$B$6),"Lapsed VIP","Lapsed"),IF(I242&gt;=Settings!$B$3,IF(OR(N(E242)&gt;=Settings!$B$5,N(D242)&gt;=Settings!$B$6),"At-risk VIP",IF(D242=1,"One-time buyer","At risk")),IF(OR(N(E242)&gt;=Settings!$B$5,N(D242)&gt;=Settings!$B$6),"VIP",IF(D242=1,"New","Active"))))))</f>
        <v/>
      </c>
      <c r="L242" s="12" t="str">
        <f aca="false">IF(OR(J242="",J242=0),"",IF(I242&gt;=J242*Settings!$B$7,"Yes",""))</f>
        <v/>
      </c>
      <c r="M242" s="13"/>
      <c r="N242" s="12" t="str">
        <f aca="true">IF(M242="","",IF(AND(H242&lt;&gt;"",H242&gt;=M242),"Yes - "&amp;TEXT(H242,"d mmm yyyy"),IF(TODAY()-M242&lt;30,"Not yet","No")))</f>
        <v/>
      </c>
      <c r="O242" s="8"/>
      <c r="P242" s="12" t="str">
        <f aca="false">IF(A242="","",IF(COUNTIF($A$2:$A$2001,A242)&gt;1,"Same email twice - keep one",""))</f>
        <v/>
      </c>
    </row>
    <row r="243" customFormat="false" ht="15" hidden="false" customHeight="false" outlineLevel="0" collapsed="false">
      <c r="A243" s="8"/>
      <c r="B243" s="8"/>
      <c r="C243" s="8"/>
      <c r="D243" s="9" t="str">
        <f aca="false">IF(A243="","",COUNTIFS(Orders!$C$2:$C$5001,A243,Orders!$I$2:$I$5001,"&gt;0"))</f>
        <v/>
      </c>
      <c r="E243" s="10" t="str">
        <f aca="false">IF(A243="","",SUMIFS(Orders!$F$2:$F$5001,Orders!$C$2:$C$5001,A243,Orders!$I$2:$I$5001,"&gt;0"))</f>
        <v/>
      </c>
      <c r="F243" s="10" t="str">
        <f aca="false">IF(OR(A243="",N(D243)=0),"",E243/D243)</f>
        <v/>
      </c>
      <c r="G243" s="11" t="str">
        <f aca="false">IF(OR(A243="",N(D243)=0),"",_xlfn.MINIFS(Orders!$I$2:$I$5001,Orders!$C$2:$C$5001,A243,Orders!$I$2:$I$5001,"&gt;0"))</f>
        <v/>
      </c>
      <c r="H243" s="11" t="str">
        <f aca="false">IF(OR(A243="",N(D243)=0),"",_xlfn.MAXIFS(Orders!$I$2:$I$5001,Orders!$C$2:$C$5001,A243,Orders!$I$2:$I$5001,"&gt;0"))</f>
        <v/>
      </c>
      <c r="I243" s="9" t="str">
        <f aca="true">IF(H243="","",TODAY()-H243)</f>
        <v/>
      </c>
      <c r="J243" s="9" t="str">
        <f aca="false">IF(OR(H243="",N(D243)&lt;2),"",(H243-G243)/(D243-1))</f>
        <v/>
      </c>
      <c r="K243" s="12" t="str">
        <f aca="false">IF(A243="","",IF(N(D243)=0,"No orders yet",IF(I243&gt;=Settings!$B$4,IF(OR(N(E243)&gt;=Settings!$B$5,N(D243)&gt;=Settings!$B$6),"Lapsed VIP","Lapsed"),IF(I243&gt;=Settings!$B$3,IF(OR(N(E243)&gt;=Settings!$B$5,N(D243)&gt;=Settings!$B$6),"At-risk VIP",IF(D243=1,"One-time buyer","At risk")),IF(OR(N(E243)&gt;=Settings!$B$5,N(D243)&gt;=Settings!$B$6),"VIP",IF(D243=1,"New","Active"))))))</f>
        <v/>
      </c>
      <c r="L243" s="12" t="str">
        <f aca="false">IF(OR(J243="",J243=0),"",IF(I243&gt;=J243*Settings!$B$7,"Yes",""))</f>
        <v/>
      </c>
      <c r="M243" s="13"/>
      <c r="N243" s="12" t="str">
        <f aca="true">IF(M243="","",IF(AND(H243&lt;&gt;"",H243&gt;=M243),"Yes - "&amp;TEXT(H243,"d mmm yyyy"),IF(TODAY()-M243&lt;30,"Not yet","No")))</f>
        <v/>
      </c>
      <c r="O243" s="8"/>
      <c r="P243" s="12" t="str">
        <f aca="false">IF(A243="","",IF(COUNTIF($A$2:$A$2001,A243)&gt;1,"Same email twice - keep one",""))</f>
        <v/>
      </c>
    </row>
    <row r="244" customFormat="false" ht="15" hidden="false" customHeight="false" outlineLevel="0" collapsed="false">
      <c r="A244" s="8"/>
      <c r="B244" s="8"/>
      <c r="C244" s="8"/>
      <c r="D244" s="9" t="str">
        <f aca="false">IF(A244="","",COUNTIFS(Orders!$C$2:$C$5001,A244,Orders!$I$2:$I$5001,"&gt;0"))</f>
        <v/>
      </c>
      <c r="E244" s="10" t="str">
        <f aca="false">IF(A244="","",SUMIFS(Orders!$F$2:$F$5001,Orders!$C$2:$C$5001,A244,Orders!$I$2:$I$5001,"&gt;0"))</f>
        <v/>
      </c>
      <c r="F244" s="10" t="str">
        <f aca="false">IF(OR(A244="",N(D244)=0),"",E244/D244)</f>
        <v/>
      </c>
      <c r="G244" s="11" t="str">
        <f aca="false">IF(OR(A244="",N(D244)=0),"",_xlfn.MINIFS(Orders!$I$2:$I$5001,Orders!$C$2:$C$5001,A244,Orders!$I$2:$I$5001,"&gt;0"))</f>
        <v/>
      </c>
      <c r="H244" s="11" t="str">
        <f aca="false">IF(OR(A244="",N(D244)=0),"",_xlfn.MAXIFS(Orders!$I$2:$I$5001,Orders!$C$2:$C$5001,A244,Orders!$I$2:$I$5001,"&gt;0"))</f>
        <v/>
      </c>
      <c r="I244" s="9" t="str">
        <f aca="true">IF(H244="","",TODAY()-H244)</f>
        <v/>
      </c>
      <c r="J244" s="9" t="str">
        <f aca="false">IF(OR(H244="",N(D244)&lt;2),"",(H244-G244)/(D244-1))</f>
        <v/>
      </c>
      <c r="K244" s="12" t="str">
        <f aca="false">IF(A244="","",IF(N(D244)=0,"No orders yet",IF(I244&gt;=Settings!$B$4,IF(OR(N(E244)&gt;=Settings!$B$5,N(D244)&gt;=Settings!$B$6),"Lapsed VIP","Lapsed"),IF(I244&gt;=Settings!$B$3,IF(OR(N(E244)&gt;=Settings!$B$5,N(D244)&gt;=Settings!$B$6),"At-risk VIP",IF(D244=1,"One-time buyer","At risk")),IF(OR(N(E244)&gt;=Settings!$B$5,N(D244)&gt;=Settings!$B$6),"VIP",IF(D244=1,"New","Active"))))))</f>
        <v/>
      </c>
      <c r="L244" s="12" t="str">
        <f aca="false">IF(OR(J244="",J244=0),"",IF(I244&gt;=J244*Settings!$B$7,"Yes",""))</f>
        <v/>
      </c>
      <c r="M244" s="13"/>
      <c r="N244" s="12" t="str">
        <f aca="true">IF(M244="","",IF(AND(H244&lt;&gt;"",H244&gt;=M244),"Yes - "&amp;TEXT(H244,"d mmm yyyy"),IF(TODAY()-M244&lt;30,"Not yet","No")))</f>
        <v/>
      </c>
      <c r="O244" s="8"/>
      <c r="P244" s="12" t="str">
        <f aca="false">IF(A244="","",IF(COUNTIF($A$2:$A$2001,A244)&gt;1,"Same email twice - keep one",""))</f>
        <v/>
      </c>
    </row>
    <row r="245" customFormat="false" ht="15" hidden="false" customHeight="false" outlineLevel="0" collapsed="false">
      <c r="A245" s="8"/>
      <c r="B245" s="8"/>
      <c r="C245" s="8"/>
      <c r="D245" s="9" t="str">
        <f aca="false">IF(A245="","",COUNTIFS(Orders!$C$2:$C$5001,A245,Orders!$I$2:$I$5001,"&gt;0"))</f>
        <v/>
      </c>
      <c r="E245" s="10" t="str">
        <f aca="false">IF(A245="","",SUMIFS(Orders!$F$2:$F$5001,Orders!$C$2:$C$5001,A245,Orders!$I$2:$I$5001,"&gt;0"))</f>
        <v/>
      </c>
      <c r="F245" s="10" t="str">
        <f aca="false">IF(OR(A245="",N(D245)=0),"",E245/D245)</f>
        <v/>
      </c>
      <c r="G245" s="11" t="str">
        <f aca="false">IF(OR(A245="",N(D245)=0),"",_xlfn.MINIFS(Orders!$I$2:$I$5001,Orders!$C$2:$C$5001,A245,Orders!$I$2:$I$5001,"&gt;0"))</f>
        <v/>
      </c>
      <c r="H245" s="11" t="str">
        <f aca="false">IF(OR(A245="",N(D245)=0),"",_xlfn.MAXIFS(Orders!$I$2:$I$5001,Orders!$C$2:$C$5001,A245,Orders!$I$2:$I$5001,"&gt;0"))</f>
        <v/>
      </c>
      <c r="I245" s="9" t="str">
        <f aca="true">IF(H245="","",TODAY()-H245)</f>
        <v/>
      </c>
      <c r="J245" s="9" t="str">
        <f aca="false">IF(OR(H245="",N(D245)&lt;2),"",(H245-G245)/(D245-1))</f>
        <v/>
      </c>
      <c r="K245" s="12" t="str">
        <f aca="false">IF(A245="","",IF(N(D245)=0,"No orders yet",IF(I245&gt;=Settings!$B$4,IF(OR(N(E245)&gt;=Settings!$B$5,N(D245)&gt;=Settings!$B$6),"Lapsed VIP","Lapsed"),IF(I245&gt;=Settings!$B$3,IF(OR(N(E245)&gt;=Settings!$B$5,N(D245)&gt;=Settings!$B$6),"At-risk VIP",IF(D245=1,"One-time buyer","At risk")),IF(OR(N(E245)&gt;=Settings!$B$5,N(D245)&gt;=Settings!$B$6),"VIP",IF(D245=1,"New","Active"))))))</f>
        <v/>
      </c>
      <c r="L245" s="12" t="str">
        <f aca="false">IF(OR(J245="",J245=0),"",IF(I245&gt;=J245*Settings!$B$7,"Yes",""))</f>
        <v/>
      </c>
      <c r="M245" s="13"/>
      <c r="N245" s="12" t="str">
        <f aca="true">IF(M245="","",IF(AND(H245&lt;&gt;"",H245&gt;=M245),"Yes - "&amp;TEXT(H245,"d mmm yyyy"),IF(TODAY()-M245&lt;30,"Not yet","No")))</f>
        <v/>
      </c>
      <c r="O245" s="8"/>
      <c r="P245" s="12" t="str">
        <f aca="false">IF(A245="","",IF(COUNTIF($A$2:$A$2001,A245)&gt;1,"Same email twice - keep one",""))</f>
        <v/>
      </c>
    </row>
    <row r="246" customFormat="false" ht="15" hidden="false" customHeight="false" outlineLevel="0" collapsed="false">
      <c r="A246" s="8"/>
      <c r="B246" s="8"/>
      <c r="C246" s="8"/>
      <c r="D246" s="9" t="str">
        <f aca="false">IF(A246="","",COUNTIFS(Orders!$C$2:$C$5001,A246,Orders!$I$2:$I$5001,"&gt;0"))</f>
        <v/>
      </c>
      <c r="E246" s="10" t="str">
        <f aca="false">IF(A246="","",SUMIFS(Orders!$F$2:$F$5001,Orders!$C$2:$C$5001,A246,Orders!$I$2:$I$5001,"&gt;0"))</f>
        <v/>
      </c>
      <c r="F246" s="10" t="str">
        <f aca="false">IF(OR(A246="",N(D246)=0),"",E246/D246)</f>
        <v/>
      </c>
      <c r="G246" s="11" t="str">
        <f aca="false">IF(OR(A246="",N(D246)=0),"",_xlfn.MINIFS(Orders!$I$2:$I$5001,Orders!$C$2:$C$5001,A246,Orders!$I$2:$I$5001,"&gt;0"))</f>
        <v/>
      </c>
      <c r="H246" s="11" t="str">
        <f aca="false">IF(OR(A246="",N(D246)=0),"",_xlfn.MAXIFS(Orders!$I$2:$I$5001,Orders!$C$2:$C$5001,A246,Orders!$I$2:$I$5001,"&gt;0"))</f>
        <v/>
      </c>
      <c r="I246" s="9" t="str">
        <f aca="true">IF(H246="","",TODAY()-H246)</f>
        <v/>
      </c>
      <c r="J246" s="9" t="str">
        <f aca="false">IF(OR(H246="",N(D246)&lt;2),"",(H246-G246)/(D246-1))</f>
        <v/>
      </c>
      <c r="K246" s="12" t="str">
        <f aca="false">IF(A246="","",IF(N(D246)=0,"No orders yet",IF(I246&gt;=Settings!$B$4,IF(OR(N(E246)&gt;=Settings!$B$5,N(D246)&gt;=Settings!$B$6),"Lapsed VIP","Lapsed"),IF(I246&gt;=Settings!$B$3,IF(OR(N(E246)&gt;=Settings!$B$5,N(D246)&gt;=Settings!$B$6),"At-risk VIP",IF(D246=1,"One-time buyer","At risk")),IF(OR(N(E246)&gt;=Settings!$B$5,N(D246)&gt;=Settings!$B$6),"VIP",IF(D246=1,"New","Active"))))))</f>
        <v/>
      </c>
      <c r="L246" s="12" t="str">
        <f aca="false">IF(OR(J246="",J246=0),"",IF(I246&gt;=J246*Settings!$B$7,"Yes",""))</f>
        <v/>
      </c>
      <c r="M246" s="13"/>
      <c r="N246" s="12" t="str">
        <f aca="true">IF(M246="","",IF(AND(H246&lt;&gt;"",H246&gt;=M246),"Yes - "&amp;TEXT(H246,"d mmm yyyy"),IF(TODAY()-M246&lt;30,"Not yet","No")))</f>
        <v/>
      </c>
      <c r="O246" s="8"/>
      <c r="P246" s="12" t="str">
        <f aca="false">IF(A246="","",IF(COUNTIF($A$2:$A$2001,A246)&gt;1,"Same email twice - keep one",""))</f>
        <v/>
      </c>
    </row>
    <row r="247" customFormat="false" ht="15" hidden="false" customHeight="false" outlineLevel="0" collapsed="false">
      <c r="A247" s="8"/>
      <c r="B247" s="8"/>
      <c r="C247" s="8"/>
      <c r="D247" s="9" t="str">
        <f aca="false">IF(A247="","",COUNTIFS(Orders!$C$2:$C$5001,A247,Orders!$I$2:$I$5001,"&gt;0"))</f>
        <v/>
      </c>
      <c r="E247" s="10" t="str">
        <f aca="false">IF(A247="","",SUMIFS(Orders!$F$2:$F$5001,Orders!$C$2:$C$5001,A247,Orders!$I$2:$I$5001,"&gt;0"))</f>
        <v/>
      </c>
      <c r="F247" s="10" t="str">
        <f aca="false">IF(OR(A247="",N(D247)=0),"",E247/D247)</f>
        <v/>
      </c>
      <c r="G247" s="11" t="str">
        <f aca="false">IF(OR(A247="",N(D247)=0),"",_xlfn.MINIFS(Orders!$I$2:$I$5001,Orders!$C$2:$C$5001,A247,Orders!$I$2:$I$5001,"&gt;0"))</f>
        <v/>
      </c>
      <c r="H247" s="11" t="str">
        <f aca="false">IF(OR(A247="",N(D247)=0),"",_xlfn.MAXIFS(Orders!$I$2:$I$5001,Orders!$C$2:$C$5001,A247,Orders!$I$2:$I$5001,"&gt;0"))</f>
        <v/>
      </c>
      <c r="I247" s="9" t="str">
        <f aca="true">IF(H247="","",TODAY()-H247)</f>
        <v/>
      </c>
      <c r="J247" s="9" t="str">
        <f aca="false">IF(OR(H247="",N(D247)&lt;2),"",(H247-G247)/(D247-1))</f>
        <v/>
      </c>
      <c r="K247" s="12" t="str">
        <f aca="false">IF(A247="","",IF(N(D247)=0,"No orders yet",IF(I247&gt;=Settings!$B$4,IF(OR(N(E247)&gt;=Settings!$B$5,N(D247)&gt;=Settings!$B$6),"Lapsed VIP","Lapsed"),IF(I247&gt;=Settings!$B$3,IF(OR(N(E247)&gt;=Settings!$B$5,N(D247)&gt;=Settings!$B$6),"At-risk VIP",IF(D247=1,"One-time buyer","At risk")),IF(OR(N(E247)&gt;=Settings!$B$5,N(D247)&gt;=Settings!$B$6),"VIP",IF(D247=1,"New","Active"))))))</f>
        <v/>
      </c>
      <c r="L247" s="12" t="str">
        <f aca="false">IF(OR(J247="",J247=0),"",IF(I247&gt;=J247*Settings!$B$7,"Yes",""))</f>
        <v/>
      </c>
      <c r="M247" s="13"/>
      <c r="N247" s="12" t="str">
        <f aca="true">IF(M247="","",IF(AND(H247&lt;&gt;"",H247&gt;=M247),"Yes - "&amp;TEXT(H247,"d mmm yyyy"),IF(TODAY()-M247&lt;30,"Not yet","No")))</f>
        <v/>
      </c>
      <c r="O247" s="8"/>
      <c r="P247" s="12" t="str">
        <f aca="false">IF(A247="","",IF(COUNTIF($A$2:$A$2001,A247)&gt;1,"Same email twice - keep one",""))</f>
        <v/>
      </c>
    </row>
    <row r="248" customFormat="false" ht="15" hidden="false" customHeight="false" outlineLevel="0" collapsed="false">
      <c r="A248" s="8"/>
      <c r="B248" s="8"/>
      <c r="C248" s="8"/>
      <c r="D248" s="9" t="str">
        <f aca="false">IF(A248="","",COUNTIFS(Orders!$C$2:$C$5001,A248,Orders!$I$2:$I$5001,"&gt;0"))</f>
        <v/>
      </c>
      <c r="E248" s="10" t="str">
        <f aca="false">IF(A248="","",SUMIFS(Orders!$F$2:$F$5001,Orders!$C$2:$C$5001,A248,Orders!$I$2:$I$5001,"&gt;0"))</f>
        <v/>
      </c>
      <c r="F248" s="10" t="str">
        <f aca="false">IF(OR(A248="",N(D248)=0),"",E248/D248)</f>
        <v/>
      </c>
      <c r="G248" s="11" t="str">
        <f aca="false">IF(OR(A248="",N(D248)=0),"",_xlfn.MINIFS(Orders!$I$2:$I$5001,Orders!$C$2:$C$5001,A248,Orders!$I$2:$I$5001,"&gt;0"))</f>
        <v/>
      </c>
      <c r="H248" s="11" t="str">
        <f aca="false">IF(OR(A248="",N(D248)=0),"",_xlfn.MAXIFS(Orders!$I$2:$I$5001,Orders!$C$2:$C$5001,A248,Orders!$I$2:$I$5001,"&gt;0"))</f>
        <v/>
      </c>
      <c r="I248" s="9" t="str">
        <f aca="true">IF(H248="","",TODAY()-H248)</f>
        <v/>
      </c>
      <c r="J248" s="9" t="str">
        <f aca="false">IF(OR(H248="",N(D248)&lt;2),"",(H248-G248)/(D248-1))</f>
        <v/>
      </c>
      <c r="K248" s="12" t="str">
        <f aca="false">IF(A248="","",IF(N(D248)=0,"No orders yet",IF(I248&gt;=Settings!$B$4,IF(OR(N(E248)&gt;=Settings!$B$5,N(D248)&gt;=Settings!$B$6),"Lapsed VIP","Lapsed"),IF(I248&gt;=Settings!$B$3,IF(OR(N(E248)&gt;=Settings!$B$5,N(D248)&gt;=Settings!$B$6),"At-risk VIP",IF(D248=1,"One-time buyer","At risk")),IF(OR(N(E248)&gt;=Settings!$B$5,N(D248)&gt;=Settings!$B$6),"VIP",IF(D248=1,"New","Active"))))))</f>
        <v/>
      </c>
      <c r="L248" s="12" t="str">
        <f aca="false">IF(OR(J248="",J248=0),"",IF(I248&gt;=J248*Settings!$B$7,"Yes",""))</f>
        <v/>
      </c>
      <c r="M248" s="13"/>
      <c r="N248" s="12" t="str">
        <f aca="true">IF(M248="","",IF(AND(H248&lt;&gt;"",H248&gt;=M248),"Yes - "&amp;TEXT(H248,"d mmm yyyy"),IF(TODAY()-M248&lt;30,"Not yet","No")))</f>
        <v/>
      </c>
      <c r="O248" s="8"/>
      <c r="P248" s="12" t="str">
        <f aca="false">IF(A248="","",IF(COUNTIF($A$2:$A$2001,A248)&gt;1,"Same email twice - keep one",""))</f>
        <v/>
      </c>
    </row>
    <row r="249" customFormat="false" ht="15" hidden="false" customHeight="false" outlineLevel="0" collapsed="false">
      <c r="A249" s="8"/>
      <c r="B249" s="8"/>
      <c r="C249" s="8"/>
      <c r="D249" s="9" t="str">
        <f aca="false">IF(A249="","",COUNTIFS(Orders!$C$2:$C$5001,A249,Orders!$I$2:$I$5001,"&gt;0"))</f>
        <v/>
      </c>
      <c r="E249" s="10" t="str">
        <f aca="false">IF(A249="","",SUMIFS(Orders!$F$2:$F$5001,Orders!$C$2:$C$5001,A249,Orders!$I$2:$I$5001,"&gt;0"))</f>
        <v/>
      </c>
      <c r="F249" s="10" t="str">
        <f aca="false">IF(OR(A249="",N(D249)=0),"",E249/D249)</f>
        <v/>
      </c>
      <c r="G249" s="11" t="str">
        <f aca="false">IF(OR(A249="",N(D249)=0),"",_xlfn.MINIFS(Orders!$I$2:$I$5001,Orders!$C$2:$C$5001,A249,Orders!$I$2:$I$5001,"&gt;0"))</f>
        <v/>
      </c>
      <c r="H249" s="11" t="str">
        <f aca="false">IF(OR(A249="",N(D249)=0),"",_xlfn.MAXIFS(Orders!$I$2:$I$5001,Orders!$C$2:$C$5001,A249,Orders!$I$2:$I$5001,"&gt;0"))</f>
        <v/>
      </c>
      <c r="I249" s="9" t="str">
        <f aca="true">IF(H249="","",TODAY()-H249)</f>
        <v/>
      </c>
      <c r="J249" s="9" t="str">
        <f aca="false">IF(OR(H249="",N(D249)&lt;2),"",(H249-G249)/(D249-1))</f>
        <v/>
      </c>
      <c r="K249" s="12" t="str">
        <f aca="false">IF(A249="","",IF(N(D249)=0,"No orders yet",IF(I249&gt;=Settings!$B$4,IF(OR(N(E249)&gt;=Settings!$B$5,N(D249)&gt;=Settings!$B$6),"Lapsed VIP","Lapsed"),IF(I249&gt;=Settings!$B$3,IF(OR(N(E249)&gt;=Settings!$B$5,N(D249)&gt;=Settings!$B$6),"At-risk VIP",IF(D249=1,"One-time buyer","At risk")),IF(OR(N(E249)&gt;=Settings!$B$5,N(D249)&gt;=Settings!$B$6),"VIP",IF(D249=1,"New","Active"))))))</f>
        <v/>
      </c>
      <c r="L249" s="12" t="str">
        <f aca="false">IF(OR(J249="",J249=0),"",IF(I249&gt;=J249*Settings!$B$7,"Yes",""))</f>
        <v/>
      </c>
      <c r="M249" s="13"/>
      <c r="N249" s="12" t="str">
        <f aca="true">IF(M249="","",IF(AND(H249&lt;&gt;"",H249&gt;=M249),"Yes - "&amp;TEXT(H249,"d mmm yyyy"),IF(TODAY()-M249&lt;30,"Not yet","No")))</f>
        <v/>
      </c>
      <c r="O249" s="8"/>
      <c r="P249" s="12" t="str">
        <f aca="false">IF(A249="","",IF(COUNTIF($A$2:$A$2001,A249)&gt;1,"Same email twice - keep one",""))</f>
        <v/>
      </c>
    </row>
    <row r="250" customFormat="false" ht="15" hidden="false" customHeight="false" outlineLevel="0" collapsed="false">
      <c r="A250" s="8"/>
      <c r="B250" s="8"/>
      <c r="C250" s="8"/>
      <c r="D250" s="9" t="str">
        <f aca="false">IF(A250="","",COUNTIFS(Orders!$C$2:$C$5001,A250,Orders!$I$2:$I$5001,"&gt;0"))</f>
        <v/>
      </c>
      <c r="E250" s="10" t="str">
        <f aca="false">IF(A250="","",SUMIFS(Orders!$F$2:$F$5001,Orders!$C$2:$C$5001,A250,Orders!$I$2:$I$5001,"&gt;0"))</f>
        <v/>
      </c>
      <c r="F250" s="10" t="str">
        <f aca="false">IF(OR(A250="",N(D250)=0),"",E250/D250)</f>
        <v/>
      </c>
      <c r="G250" s="11" t="str">
        <f aca="false">IF(OR(A250="",N(D250)=0),"",_xlfn.MINIFS(Orders!$I$2:$I$5001,Orders!$C$2:$C$5001,A250,Orders!$I$2:$I$5001,"&gt;0"))</f>
        <v/>
      </c>
      <c r="H250" s="11" t="str">
        <f aca="false">IF(OR(A250="",N(D250)=0),"",_xlfn.MAXIFS(Orders!$I$2:$I$5001,Orders!$C$2:$C$5001,A250,Orders!$I$2:$I$5001,"&gt;0"))</f>
        <v/>
      </c>
      <c r="I250" s="9" t="str">
        <f aca="true">IF(H250="","",TODAY()-H250)</f>
        <v/>
      </c>
      <c r="J250" s="9" t="str">
        <f aca="false">IF(OR(H250="",N(D250)&lt;2),"",(H250-G250)/(D250-1))</f>
        <v/>
      </c>
      <c r="K250" s="12" t="str">
        <f aca="false">IF(A250="","",IF(N(D250)=0,"No orders yet",IF(I250&gt;=Settings!$B$4,IF(OR(N(E250)&gt;=Settings!$B$5,N(D250)&gt;=Settings!$B$6),"Lapsed VIP","Lapsed"),IF(I250&gt;=Settings!$B$3,IF(OR(N(E250)&gt;=Settings!$B$5,N(D250)&gt;=Settings!$B$6),"At-risk VIP",IF(D250=1,"One-time buyer","At risk")),IF(OR(N(E250)&gt;=Settings!$B$5,N(D250)&gt;=Settings!$B$6),"VIP",IF(D250=1,"New","Active"))))))</f>
        <v/>
      </c>
      <c r="L250" s="12" t="str">
        <f aca="false">IF(OR(J250="",J250=0),"",IF(I250&gt;=J250*Settings!$B$7,"Yes",""))</f>
        <v/>
      </c>
      <c r="M250" s="13"/>
      <c r="N250" s="12" t="str">
        <f aca="true">IF(M250="","",IF(AND(H250&lt;&gt;"",H250&gt;=M250),"Yes - "&amp;TEXT(H250,"d mmm yyyy"),IF(TODAY()-M250&lt;30,"Not yet","No")))</f>
        <v/>
      </c>
      <c r="O250" s="8"/>
      <c r="P250" s="12" t="str">
        <f aca="false">IF(A250="","",IF(COUNTIF($A$2:$A$2001,A250)&gt;1,"Same email twice - keep one",""))</f>
        <v/>
      </c>
    </row>
    <row r="251" customFormat="false" ht="15" hidden="false" customHeight="false" outlineLevel="0" collapsed="false">
      <c r="A251" s="8"/>
      <c r="B251" s="8"/>
      <c r="C251" s="8"/>
      <c r="D251" s="9" t="str">
        <f aca="false">IF(A251="","",COUNTIFS(Orders!$C$2:$C$5001,A251,Orders!$I$2:$I$5001,"&gt;0"))</f>
        <v/>
      </c>
      <c r="E251" s="10" t="str">
        <f aca="false">IF(A251="","",SUMIFS(Orders!$F$2:$F$5001,Orders!$C$2:$C$5001,A251,Orders!$I$2:$I$5001,"&gt;0"))</f>
        <v/>
      </c>
      <c r="F251" s="10" t="str">
        <f aca="false">IF(OR(A251="",N(D251)=0),"",E251/D251)</f>
        <v/>
      </c>
      <c r="G251" s="11" t="str">
        <f aca="false">IF(OR(A251="",N(D251)=0),"",_xlfn.MINIFS(Orders!$I$2:$I$5001,Orders!$C$2:$C$5001,A251,Orders!$I$2:$I$5001,"&gt;0"))</f>
        <v/>
      </c>
      <c r="H251" s="11" t="str">
        <f aca="false">IF(OR(A251="",N(D251)=0),"",_xlfn.MAXIFS(Orders!$I$2:$I$5001,Orders!$C$2:$C$5001,A251,Orders!$I$2:$I$5001,"&gt;0"))</f>
        <v/>
      </c>
      <c r="I251" s="9" t="str">
        <f aca="true">IF(H251="","",TODAY()-H251)</f>
        <v/>
      </c>
      <c r="J251" s="9" t="str">
        <f aca="false">IF(OR(H251="",N(D251)&lt;2),"",(H251-G251)/(D251-1))</f>
        <v/>
      </c>
      <c r="K251" s="12" t="str">
        <f aca="false">IF(A251="","",IF(N(D251)=0,"No orders yet",IF(I251&gt;=Settings!$B$4,IF(OR(N(E251)&gt;=Settings!$B$5,N(D251)&gt;=Settings!$B$6),"Lapsed VIP","Lapsed"),IF(I251&gt;=Settings!$B$3,IF(OR(N(E251)&gt;=Settings!$B$5,N(D251)&gt;=Settings!$B$6),"At-risk VIP",IF(D251=1,"One-time buyer","At risk")),IF(OR(N(E251)&gt;=Settings!$B$5,N(D251)&gt;=Settings!$B$6),"VIP",IF(D251=1,"New","Active"))))))</f>
        <v/>
      </c>
      <c r="L251" s="12" t="str">
        <f aca="false">IF(OR(J251="",J251=0),"",IF(I251&gt;=J251*Settings!$B$7,"Yes",""))</f>
        <v/>
      </c>
      <c r="M251" s="13"/>
      <c r="N251" s="12" t="str">
        <f aca="true">IF(M251="","",IF(AND(H251&lt;&gt;"",H251&gt;=M251),"Yes - "&amp;TEXT(H251,"d mmm yyyy"),IF(TODAY()-M251&lt;30,"Not yet","No")))</f>
        <v/>
      </c>
      <c r="O251" s="8"/>
      <c r="P251" s="12" t="str">
        <f aca="false">IF(A251="","",IF(COUNTIF($A$2:$A$2001,A251)&gt;1,"Same email twice - keep one",""))</f>
        <v/>
      </c>
    </row>
    <row r="252" customFormat="false" ht="15" hidden="false" customHeight="false" outlineLevel="0" collapsed="false">
      <c r="A252" s="8"/>
      <c r="B252" s="8"/>
      <c r="C252" s="8"/>
      <c r="D252" s="9" t="str">
        <f aca="false">IF(A252="","",COUNTIFS(Orders!$C$2:$C$5001,A252,Orders!$I$2:$I$5001,"&gt;0"))</f>
        <v/>
      </c>
      <c r="E252" s="10" t="str">
        <f aca="false">IF(A252="","",SUMIFS(Orders!$F$2:$F$5001,Orders!$C$2:$C$5001,A252,Orders!$I$2:$I$5001,"&gt;0"))</f>
        <v/>
      </c>
      <c r="F252" s="10" t="str">
        <f aca="false">IF(OR(A252="",N(D252)=0),"",E252/D252)</f>
        <v/>
      </c>
      <c r="G252" s="11" t="str">
        <f aca="false">IF(OR(A252="",N(D252)=0),"",_xlfn.MINIFS(Orders!$I$2:$I$5001,Orders!$C$2:$C$5001,A252,Orders!$I$2:$I$5001,"&gt;0"))</f>
        <v/>
      </c>
      <c r="H252" s="11" t="str">
        <f aca="false">IF(OR(A252="",N(D252)=0),"",_xlfn.MAXIFS(Orders!$I$2:$I$5001,Orders!$C$2:$C$5001,A252,Orders!$I$2:$I$5001,"&gt;0"))</f>
        <v/>
      </c>
      <c r="I252" s="9" t="str">
        <f aca="true">IF(H252="","",TODAY()-H252)</f>
        <v/>
      </c>
      <c r="J252" s="9" t="str">
        <f aca="false">IF(OR(H252="",N(D252)&lt;2),"",(H252-G252)/(D252-1))</f>
        <v/>
      </c>
      <c r="K252" s="12" t="str">
        <f aca="false">IF(A252="","",IF(N(D252)=0,"No orders yet",IF(I252&gt;=Settings!$B$4,IF(OR(N(E252)&gt;=Settings!$B$5,N(D252)&gt;=Settings!$B$6),"Lapsed VIP","Lapsed"),IF(I252&gt;=Settings!$B$3,IF(OR(N(E252)&gt;=Settings!$B$5,N(D252)&gt;=Settings!$B$6),"At-risk VIP",IF(D252=1,"One-time buyer","At risk")),IF(OR(N(E252)&gt;=Settings!$B$5,N(D252)&gt;=Settings!$B$6),"VIP",IF(D252=1,"New","Active"))))))</f>
        <v/>
      </c>
      <c r="L252" s="12" t="str">
        <f aca="false">IF(OR(J252="",J252=0),"",IF(I252&gt;=J252*Settings!$B$7,"Yes",""))</f>
        <v/>
      </c>
      <c r="M252" s="13"/>
      <c r="N252" s="12" t="str">
        <f aca="true">IF(M252="","",IF(AND(H252&lt;&gt;"",H252&gt;=M252),"Yes - "&amp;TEXT(H252,"d mmm yyyy"),IF(TODAY()-M252&lt;30,"Not yet","No")))</f>
        <v/>
      </c>
      <c r="O252" s="8"/>
      <c r="P252" s="12" t="str">
        <f aca="false">IF(A252="","",IF(COUNTIF($A$2:$A$2001,A252)&gt;1,"Same email twice - keep one",""))</f>
        <v/>
      </c>
    </row>
    <row r="253" customFormat="false" ht="15" hidden="false" customHeight="false" outlineLevel="0" collapsed="false">
      <c r="A253" s="8"/>
      <c r="B253" s="8"/>
      <c r="C253" s="8"/>
      <c r="D253" s="9" t="str">
        <f aca="false">IF(A253="","",COUNTIFS(Orders!$C$2:$C$5001,A253,Orders!$I$2:$I$5001,"&gt;0"))</f>
        <v/>
      </c>
      <c r="E253" s="10" t="str">
        <f aca="false">IF(A253="","",SUMIFS(Orders!$F$2:$F$5001,Orders!$C$2:$C$5001,A253,Orders!$I$2:$I$5001,"&gt;0"))</f>
        <v/>
      </c>
      <c r="F253" s="10" t="str">
        <f aca="false">IF(OR(A253="",N(D253)=0),"",E253/D253)</f>
        <v/>
      </c>
      <c r="G253" s="11" t="str">
        <f aca="false">IF(OR(A253="",N(D253)=0),"",_xlfn.MINIFS(Orders!$I$2:$I$5001,Orders!$C$2:$C$5001,A253,Orders!$I$2:$I$5001,"&gt;0"))</f>
        <v/>
      </c>
      <c r="H253" s="11" t="str">
        <f aca="false">IF(OR(A253="",N(D253)=0),"",_xlfn.MAXIFS(Orders!$I$2:$I$5001,Orders!$C$2:$C$5001,A253,Orders!$I$2:$I$5001,"&gt;0"))</f>
        <v/>
      </c>
      <c r="I253" s="9" t="str">
        <f aca="true">IF(H253="","",TODAY()-H253)</f>
        <v/>
      </c>
      <c r="J253" s="9" t="str">
        <f aca="false">IF(OR(H253="",N(D253)&lt;2),"",(H253-G253)/(D253-1))</f>
        <v/>
      </c>
      <c r="K253" s="12" t="str">
        <f aca="false">IF(A253="","",IF(N(D253)=0,"No orders yet",IF(I253&gt;=Settings!$B$4,IF(OR(N(E253)&gt;=Settings!$B$5,N(D253)&gt;=Settings!$B$6),"Lapsed VIP","Lapsed"),IF(I253&gt;=Settings!$B$3,IF(OR(N(E253)&gt;=Settings!$B$5,N(D253)&gt;=Settings!$B$6),"At-risk VIP",IF(D253=1,"One-time buyer","At risk")),IF(OR(N(E253)&gt;=Settings!$B$5,N(D253)&gt;=Settings!$B$6),"VIP",IF(D253=1,"New","Active"))))))</f>
        <v/>
      </c>
      <c r="L253" s="12" t="str">
        <f aca="false">IF(OR(J253="",J253=0),"",IF(I253&gt;=J253*Settings!$B$7,"Yes",""))</f>
        <v/>
      </c>
      <c r="M253" s="13"/>
      <c r="N253" s="12" t="str">
        <f aca="true">IF(M253="","",IF(AND(H253&lt;&gt;"",H253&gt;=M253),"Yes - "&amp;TEXT(H253,"d mmm yyyy"),IF(TODAY()-M253&lt;30,"Not yet","No")))</f>
        <v/>
      </c>
      <c r="O253" s="8"/>
      <c r="P253" s="12" t="str">
        <f aca="false">IF(A253="","",IF(COUNTIF($A$2:$A$2001,A253)&gt;1,"Same email twice - keep one",""))</f>
        <v/>
      </c>
    </row>
    <row r="254" customFormat="false" ht="15" hidden="false" customHeight="false" outlineLevel="0" collapsed="false">
      <c r="A254" s="8"/>
      <c r="B254" s="8"/>
      <c r="C254" s="8"/>
      <c r="D254" s="9" t="str">
        <f aca="false">IF(A254="","",COUNTIFS(Orders!$C$2:$C$5001,A254,Orders!$I$2:$I$5001,"&gt;0"))</f>
        <v/>
      </c>
      <c r="E254" s="10" t="str">
        <f aca="false">IF(A254="","",SUMIFS(Orders!$F$2:$F$5001,Orders!$C$2:$C$5001,A254,Orders!$I$2:$I$5001,"&gt;0"))</f>
        <v/>
      </c>
      <c r="F254" s="10" t="str">
        <f aca="false">IF(OR(A254="",N(D254)=0),"",E254/D254)</f>
        <v/>
      </c>
      <c r="G254" s="11" t="str">
        <f aca="false">IF(OR(A254="",N(D254)=0),"",_xlfn.MINIFS(Orders!$I$2:$I$5001,Orders!$C$2:$C$5001,A254,Orders!$I$2:$I$5001,"&gt;0"))</f>
        <v/>
      </c>
      <c r="H254" s="11" t="str">
        <f aca="false">IF(OR(A254="",N(D254)=0),"",_xlfn.MAXIFS(Orders!$I$2:$I$5001,Orders!$C$2:$C$5001,A254,Orders!$I$2:$I$5001,"&gt;0"))</f>
        <v/>
      </c>
      <c r="I254" s="9" t="str">
        <f aca="true">IF(H254="","",TODAY()-H254)</f>
        <v/>
      </c>
      <c r="J254" s="9" t="str">
        <f aca="false">IF(OR(H254="",N(D254)&lt;2),"",(H254-G254)/(D254-1))</f>
        <v/>
      </c>
      <c r="K254" s="12" t="str">
        <f aca="false">IF(A254="","",IF(N(D254)=0,"No orders yet",IF(I254&gt;=Settings!$B$4,IF(OR(N(E254)&gt;=Settings!$B$5,N(D254)&gt;=Settings!$B$6),"Lapsed VIP","Lapsed"),IF(I254&gt;=Settings!$B$3,IF(OR(N(E254)&gt;=Settings!$B$5,N(D254)&gt;=Settings!$B$6),"At-risk VIP",IF(D254=1,"One-time buyer","At risk")),IF(OR(N(E254)&gt;=Settings!$B$5,N(D254)&gt;=Settings!$B$6),"VIP",IF(D254=1,"New","Active"))))))</f>
        <v/>
      </c>
      <c r="L254" s="12" t="str">
        <f aca="false">IF(OR(J254="",J254=0),"",IF(I254&gt;=J254*Settings!$B$7,"Yes",""))</f>
        <v/>
      </c>
      <c r="M254" s="13"/>
      <c r="N254" s="12" t="str">
        <f aca="true">IF(M254="","",IF(AND(H254&lt;&gt;"",H254&gt;=M254),"Yes - "&amp;TEXT(H254,"d mmm yyyy"),IF(TODAY()-M254&lt;30,"Not yet","No")))</f>
        <v/>
      </c>
      <c r="O254" s="8"/>
      <c r="P254" s="12" t="str">
        <f aca="false">IF(A254="","",IF(COUNTIF($A$2:$A$2001,A254)&gt;1,"Same email twice - keep one",""))</f>
        <v/>
      </c>
    </row>
    <row r="255" customFormat="false" ht="15" hidden="false" customHeight="false" outlineLevel="0" collapsed="false">
      <c r="A255" s="8"/>
      <c r="B255" s="8"/>
      <c r="C255" s="8"/>
      <c r="D255" s="9" t="str">
        <f aca="false">IF(A255="","",COUNTIFS(Orders!$C$2:$C$5001,A255,Orders!$I$2:$I$5001,"&gt;0"))</f>
        <v/>
      </c>
      <c r="E255" s="10" t="str">
        <f aca="false">IF(A255="","",SUMIFS(Orders!$F$2:$F$5001,Orders!$C$2:$C$5001,A255,Orders!$I$2:$I$5001,"&gt;0"))</f>
        <v/>
      </c>
      <c r="F255" s="10" t="str">
        <f aca="false">IF(OR(A255="",N(D255)=0),"",E255/D255)</f>
        <v/>
      </c>
      <c r="G255" s="11" t="str">
        <f aca="false">IF(OR(A255="",N(D255)=0),"",_xlfn.MINIFS(Orders!$I$2:$I$5001,Orders!$C$2:$C$5001,A255,Orders!$I$2:$I$5001,"&gt;0"))</f>
        <v/>
      </c>
      <c r="H255" s="11" t="str">
        <f aca="false">IF(OR(A255="",N(D255)=0),"",_xlfn.MAXIFS(Orders!$I$2:$I$5001,Orders!$C$2:$C$5001,A255,Orders!$I$2:$I$5001,"&gt;0"))</f>
        <v/>
      </c>
      <c r="I255" s="9" t="str">
        <f aca="true">IF(H255="","",TODAY()-H255)</f>
        <v/>
      </c>
      <c r="J255" s="9" t="str">
        <f aca="false">IF(OR(H255="",N(D255)&lt;2),"",(H255-G255)/(D255-1))</f>
        <v/>
      </c>
      <c r="K255" s="12" t="str">
        <f aca="false">IF(A255="","",IF(N(D255)=0,"No orders yet",IF(I255&gt;=Settings!$B$4,IF(OR(N(E255)&gt;=Settings!$B$5,N(D255)&gt;=Settings!$B$6),"Lapsed VIP","Lapsed"),IF(I255&gt;=Settings!$B$3,IF(OR(N(E255)&gt;=Settings!$B$5,N(D255)&gt;=Settings!$B$6),"At-risk VIP",IF(D255=1,"One-time buyer","At risk")),IF(OR(N(E255)&gt;=Settings!$B$5,N(D255)&gt;=Settings!$B$6),"VIP",IF(D255=1,"New","Active"))))))</f>
        <v/>
      </c>
      <c r="L255" s="12" t="str">
        <f aca="false">IF(OR(J255="",J255=0),"",IF(I255&gt;=J255*Settings!$B$7,"Yes",""))</f>
        <v/>
      </c>
      <c r="M255" s="13"/>
      <c r="N255" s="12" t="str">
        <f aca="true">IF(M255="","",IF(AND(H255&lt;&gt;"",H255&gt;=M255),"Yes - "&amp;TEXT(H255,"d mmm yyyy"),IF(TODAY()-M255&lt;30,"Not yet","No")))</f>
        <v/>
      </c>
      <c r="O255" s="8"/>
      <c r="P255" s="12" t="str">
        <f aca="false">IF(A255="","",IF(COUNTIF($A$2:$A$2001,A255)&gt;1,"Same email twice - keep one",""))</f>
        <v/>
      </c>
    </row>
    <row r="256" customFormat="false" ht="15" hidden="false" customHeight="false" outlineLevel="0" collapsed="false">
      <c r="A256" s="8"/>
      <c r="B256" s="8"/>
      <c r="C256" s="8"/>
      <c r="D256" s="9" t="str">
        <f aca="false">IF(A256="","",COUNTIFS(Orders!$C$2:$C$5001,A256,Orders!$I$2:$I$5001,"&gt;0"))</f>
        <v/>
      </c>
      <c r="E256" s="10" t="str">
        <f aca="false">IF(A256="","",SUMIFS(Orders!$F$2:$F$5001,Orders!$C$2:$C$5001,A256,Orders!$I$2:$I$5001,"&gt;0"))</f>
        <v/>
      </c>
      <c r="F256" s="10" t="str">
        <f aca="false">IF(OR(A256="",N(D256)=0),"",E256/D256)</f>
        <v/>
      </c>
      <c r="G256" s="11" t="str">
        <f aca="false">IF(OR(A256="",N(D256)=0),"",_xlfn.MINIFS(Orders!$I$2:$I$5001,Orders!$C$2:$C$5001,A256,Orders!$I$2:$I$5001,"&gt;0"))</f>
        <v/>
      </c>
      <c r="H256" s="11" t="str">
        <f aca="false">IF(OR(A256="",N(D256)=0),"",_xlfn.MAXIFS(Orders!$I$2:$I$5001,Orders!$C$2:$C$5001,A256,Orders!$I$2:$I$5001,"&gt;0"))</f>
        <v/>
      </c>
      <c r="I256" s="9" t="str">
        <f aca="true">IF(H256="","",TODAY()-H256)</f>
        <v/>
      </c>
      <c r="J256" s="9" t="str">
        <f aca="false">IF(OR(H256="",N(D256)&lt;2),"",(H256-G256)/(D256-1))</f>
        <v/>
      </c>
      <c r="K256" s="12" t="str">
        <f aca="false">IF(A256="","",IF(N(D256)=0,"No orders yet",IF(I256&gt;=Settings!$B$4,IF(OR(N(E256)&gt;=Settings!$B$5,N(D256)&gt;=Settings!$B$6),"Lapsed VIP","Lapsed"),IF(I256&gt;=Settings!$B$3,IF(OR(N(E256)&gt;=Settings!$B$5,N(D256)&gt;=Settings!$B$6),"At-risk VIP",IF(D256=1,"One-time buyer","At risk")),IF(OR(N(E256)&gt;=Settings!$B$5,N(D256)&gt;=Settings!$B$6),"VIP",IF(D256=1,"New","Active"))))))</f>
        <v/>
      </c>
      <c r="L256" s="12" t="str">
        <f aca="false">IF(OR(J256="",J256=0),"",IF(I256&gt;=J256*Settings!$B$7,"Yes",""))</f>
        <v/>
      </c>
      <c r="M256" s="13"/>
      <c r="N256" s="12" t="str">
        <f aca="true">IF(M256="","",IF(AND(H256&lt;&gt;"",H256&gt;=M256),"Yes - "&amp;TEXT(H256,"d mmm yyyy"),IF(TODAY()-M256&lt;30,"Not yet","No")))</f>
        <v/>
      </c>
      <c r="O256" s="8"/>
      <c r="P256" s="12" t="str">
        <f aca="false">IF(A256="","",IF(COUNTIF($A$2:$A$2001,A256)&gt;1,"Same email twice - keep one",""))</f>
        <v/>
      </c>
    </row>
    <row r="257" customFormat="false" ht="15" hidden="false" customHeight="false" outlineLevel="0" collapsed="false">
      <c r="A257" s="8"/>
      <c r="B257" s="8"/>
      <c r="C257" s="8"/>
      <c r="D257" s="9" t="str">
        <f aca="false">IF(A257="","",COUNTIFS(Orders!$C$2:$C$5001,A257,Orders!$I$2:$I$5001,"&gt;0"))</f>
        <v/>
      </c>
      <c r="E257" s="10" t="str">
        <f aca="false">IF(A257="","",SUMIFS(Orders!$F$2:$F$5001,Orders!$C$2:$C$5001,A257,Orders!$I$2:$I$5001,"&gt;0"))</f>
        <v/>
      </c>
      <c r="F257" s="10" t="str">
        <f aca="false">IF(OR(A257="",N(D257)=0),"",E257/D257)</f>
        <v/>
      </c>
      <c r="G257" s="11" t="str">
        <f aca="false">IF(OR(A257="",N(D257)=0),"",_xlfn.MINIFS(Orders!$I$2:$I$5001,Orders!$C$2:$C$5001,A257,Orders!$I$2:$I$5001,"&gt;0"))</f>
        <v/>
      </c>
      <c r="H257" s="11" t="str">
        <f aca="false">IF(OR(A257="",N(D257)=0),"",_xlfn.MAXIFS(Orders!$I$2:$I$5001,Orders!$C$2:$C$5001,A257,Orders!$I$2:$I$5001,"&gt;0"))</f>
        <v/>
      </c>
      <c r="I257" s="9" t="str">
        <f aca="true">IF(H257="","",TODAY()-H257)</f>
        <v/>
      </c>
      <c r="J257" s="9" t="str">
        <f aca="false">IF(OR(H257="",N(D257)&lt;2),"",(H257-G257)/(D257-1))</f>
        <v/>
      </c>
      <c r="K257" s="12" t="str">
        <f aca="false">IF(A257="","",IF(N(D257)=0,"No orders yet",IF(I257&gt;=Settings!$B$4,IF(OR(N(E257)&gt;=Settings!$B$5,N(D257)&gt;=Settings!$B$6),"Lapsed VIP","Lapsed"),IF(I257&gt;=Settings!$B$3,IF(OR(N(E257)&gt;=Settings!$B$5,N(D257)&gt;=Settings!$B$6),"At-risk VIP",IF(D257=1,"One-time buyer","At risk")),IF(OR(N(E257)&gt;=Settings!$B$5,N(D257)&gt;=Settings!$B$6),"VIP",IF(D257=1,"New","Active"))))))</f>
        <v/>
      </c>
      <c r="L257" s="12" t="str">
        <f aca="false">IF(OR(J257="",J257=0),"",IF(I257&gt;=J257*Settings!$B$7,"Yes",""))</f>
        <v/>
      </c>
      <c r="M257" s="13"/>
      <c r="N257" s="12" t="str">
        <f aca="true">IF(M257="","",IF(AND(H257&lt;&gt;"",H257&gt;=M257),"Yes - "&amp;TEXT(H257,"d mmm yyyy"),IF(TODAY()-M257&lt;30,"Not yet","No")))</f>
        <v/>
      </c>
      <c r="O257" s="8"/>
      <c r="P257" s="12" t="str">
        <f aca="false">IF(A257="","",IF(COUNTIF($A$2:$A$2001,A257)&gt;1,"Same email twice - keep one",""))</f>
        <v/>
      </c>
    </row>
    <row r="258" customFormat="false" ht="15" hidden="false" customHeight="false" outlineLevel="0" collapsed="false">
      <c r="A258" s="8"/>
      <c r="B258" s="8"/>
      <c r="C258" s="8"/>
      <c r="D258" s="9" t="str">
        <f aca="false">IF(A258="","",COUNTIFS(Orders!$C$2:$C$5001,A258,Orders!$I$2:$I$5001,"&gt;0"))</f>
        <v/>
      </c>
      <c r="E258" s="10" t="str">
        <f aca="false">IF(A258="","",SUMIFS(Orders!$F$2:$F$5001,Orders!$C$2:$C$5001,A258,Orders!$I$2:$I$5001,"&gt;0"))</f>
        <v/>
      </c>
      <c r="F258" s="10" t="str">
        <f aca="false">IF(OR(A258="",N(D258)=0),"",E258/D258)</f>
        <v/>
      </c>
      <c r="G258" s="11" t="str">
        <f aca="false">IF(OR(A258="",N(D258)=0),"",_xlfn.MINIFS(Orders!$I$2:$I$5001,Orders!$C$2:$C$5001,A258,Orders!$I$2:$I$5001,"&gt;0"))</f>
        <v/>
      </c>
      <c r="H258" s="11" t="str">
        <f aca="false">IF(OR(A258="",N(D258)=0),"",_xlfn.MAXIFS(Orders!$I$2:$I$5001,Orders!$C$2:$C$5001,A258,Orders!$I$2:$I$5001,"&gt;0"))</f>
        <v/>
      </c>
      <c r="I258" s="9" t="str">
        <f aca="true">IF(H258="","",TODAY()-H258)</f>
        <v/>
      </c>
      <c r="J258" s="9" t="str">
        <f aca="false">IF(OR(H258="",N(D258)&lt;2),"",(H258-G258)/(D258-1))</f>
        <v/>
      </c>
      <c r="K258" s="12" t="str">
        <f aca="false">IF(A258="","",IF(N(D258)=0,"No orders yet",IF(I258&gt;=Settings!$B$4,IF(OR(N(E258)&gt;=Settings!$B$5,N(D258)&gt;=Settings!$B$6),"Lapsed VIP","Lapsed"),IF(I258&gt;=Settings!$B$3,IF(OR(N(E258)&gt;=Settings!$B$5,N(D258)&gt;=Settings!$B$6),"At-risk VIP",IF(D258=1,"One-time buyer","At risk")),IF(OR(N(E258)&gt;=Settings!$B$5,N(D258)&gt;=Settings!$B$6),"VIP",IF(D258=1,"New","Active"))))))</f>
        <v/>
      </c>
      <c r="L258" s="12" t="str">
        <f aca="false">IF(OR(J258="",J258=0),"",IF(I258&gt;=J258*Settings!$B$7,"Yes",""))</f>
        <v/>
      </c>
      <c r="M258" s="13"/>
      <c r="N258" s="12" t="str">
        <f aca="true">IF(M258="","",IF(AND(H258&lt;&gt;"",H258&gt;=M258),"Yes - "&amp;TEXT(H258,"d mmm yyyy"),IF(TODAY()-M258&lt;30,"Not yet","No")))</f>
        <v/>
      </c>
      <c r="O258" s="8"/>
      <c r="P258" s="12" t="str">
        <f aca="false">IF(A258="","",IF(COUNTIF($A$2:$A$2001,A258)&gt;1,"Same email twice - keep one",""))</f>
        <v/>
      </c>
    </row>
    <row r="259" customFormat="false" ht="15" hidden="false" customHeight="false" outlineLevel="0" collapsed="false">
      <c r="A259" s="8"/>
      <c r="B259" s="8"/>
      <c r="C259" s="8"/>
      <c r="D259" s="9" t="str">
        <f aca="false">IF(A259="","",COUNTIFS(Orders!$C$2:$C$5001,A259,Orders!$I$2:$I$5001,"&gt;0"))</f>
        <v/>
      </c>
      <c r="E259" s="10" t="str">
        <f aca="false">IF(A259="","",SUMIFS(Orders!$F$2:$F$5001,Orders!$C$2:$C$5001,A259,Orders!$I$2:$I$5001,"&gt;0"))</f>
        <v/>
      </c>
      <c r="F259" s="10" t="str">
        <f aca="false">IF(OR(A259="",N(D259)=0),"",E259/D259)</f>
        <v/>
      </c>
      <c r="G259" s="11" t="str">
        <f aca="false">IF(OR(A259="",N(D259)=0),"",_xlfn.MINIFS(Orders!$I$2:$I$5001,Orders!$C$2:$C$5001,A259,Orders!$I$2:$I$5001,"&gt;0"))</f>
        <v/>
      </c>
      <c r="H259" s="11" t="str">
        <f aca="false">IF(OR(A259="",N(D259)=0),"",_xlfn.MAXIFS(Orders!$I$2:$I$5001,Orders!$C$2:$C$5001,A259,Orders!$I$2:$I$5001,"&gt;0"))</f>
        <v/>
      </c>
      <c r="I259" s="9" t="str">
        <f aca="true">IF(H259="","",TODAY()-H259)</f>
        <v/>
      </c>
      <c r="J259" s="9" t="str">
        <f aca="false">IF(OR(H259="",N(D259)&lt;2),"",(H259-G259)/(D259-1))</f>
        <v/>
      </c>
      <c r="K259" s="12" t="str">
        <f aca="false">IF(A259="","",IF(N(D259)=0,"No orders yet",IF(I259&gt;=Settings!$B$4,IF(OR(N(E259)&gt;=Settings!$B$5,N(D259)&gt;=Settings!$B$6),"Lapsed VIP","Lapsed"),IF(I259&gt;=Settings!$B$3,IF(OR(N(E259)&gt;=Settings!$B$5,N(D259)&gt;=Settings!$B$6),"At-risk VIP",IF(D259=1,"One-time buyer","At risk")),IF(OR(N(E259)&gt;=Settings!$B$5,N(D259)&gt;=Settings!$B$6),"VIP",IF(D259=1,"New","Active"))))))</f>
        <v/>
      </c>
      <c r="L259" s="12" t="str">
        <f aca="false">IF(OR(J259="",J259=0),"",IF(I259&gt;=J259*Settings!$B$7,"Yes",""))</f>
        <v/>
      </c>
      <c r="M259" s="13"/>
      <c r="N259" s="12" t="str">
        <f aca="true">IF(M259="","",IF(AND(H259&lt;&gt;"",H259&gt;=M259),"Yes - "&amp;TEXT(H259,"d mmm yyyy"),IF(TODAY()-M259&lt;30,"Not yet","No")))</f>
        <v/>
      </c>
      <c r="O259" s="8"/>
      <c r="P259" s="12" t="str">
        <f aca="false">IF(A259="","",IF(COUNTIF($A$2:$A$2001,A259)&gt;1,"Same email twice - keep one",""))</f>
        <v/>
      </c>
    </row>
    <row r="260" customFormat="false" ht="15" hidden="false" customHeight="false" outlineLevel="0" collapsed="false">
      <c r="A260" s="8"/>
      <c r="B260" s="8"/>
      <c r="C260" s="8"/>
      <c r="D260" s="9" t="str">
        <f aca="false">IF(A260="","",COUNTIFS(Orders!$C$2:$C$5001,A260,Orders!$I$2:$I$5001,"&gt;0"))</f>
        <v/>
      </c>
      <c r="E260" s="10" t="str">
        <f aca="false">IF(A260="","",SUMIFS(Orders!$F$2:$F$5001,Orders!$C$2:$C$5001,A260,Orders!$I$2:$I$5001,"&gt;0"))</f>
        <v/>
      </c>
      <c r="F260" s="10" t="str">
        <f aca="false">IF(OR(A260="",N(D260)=0),"",E260/D260)</f>
        <v/>
      </c>
      <c r="G260" s="11" t="str">
        <f aca="false">IF(OR(A260="",N(D260)=0),"",_xlfn.MINIFS(Orders!$I$2:$I$5001,Orders!$C$2:$C$5001,A260,Orders!$I$2:$I$5001,"&gt;0"))</f>
        <v/>
      </c>
      <c r="H260" s="11" t="str">
        <f aca="false">IF(OR(A260="",N(D260)=0),"",_xlfn.MAXIFS(Orders!$I$2:$I$5001,Orders!$C$2:$C$5001,A260,Orders!$I$2:$I$5001,"&gt;0"))</f>
        <v/>
      </c>
      <c r="I260" s="9" t="str">
        <f aca="true">IF(H260="","",TODAY()-H260)</f>
        <v/>
      </c>
      <c r="J260" s="9" t="str">
        <f aca="false">IF(OR(H260="",N(D260)&lt;2),"",(H260-G260)/(D260-1))</f>
        <v/>
      </c>
      <c r="K260" s="12" t="str">
        <f aca="false">IF(A260="","",IF(N(D260)=0,"No orders yet",IF(I260&gt;=Settings!$B$4,IF(OR(N(E260)&gt;=Settings!$B$5,N(D260)&gt;=Settings!$B$6),"Lapsed VIP","Lapsed"),IF(I260&gt;=Settings!$B$3,IF(OR(N(E260)&gt;=Settings!$B$5,N(D260)&gt;=Settings!$B$6),"At-risk VIP",IF(D260=1,"One-time buyer","At risk")),IF(OR(N(E260)&gt;=Settings!$B$5,N(D260)&gt;=Settings!$B$6),"VIP",IF(D260=1,"New","Active"))))))</f>
        <v/>
      </c>
      <c r="L260" s="12" t="str">
        <f aca="false">IF(OR(J260="",J260=0),"",IF(I260&gt;=J260*Settings!$B$7,"Yes",""))</f>
        <v/>
      </c>
      <c r="M260" s="13"/>
      <c r="N260" s="12" t="str">
        <f aca="true">IF(M260="","",IF(AND(H260&lt;&gt;"",H260&gt;=M260),"Yes - "&amp;TEXT(H260,"d mmm yyyy"),IF(TODAY()-M260&lt;30,"Not yet","No")))</f>
        <v/>
      </c>
      <c r="O260" s="8"/>
      <c r="P260" s="12" t="str">
        <f aca="false">IF(A260="","",IF(COUNTIF($A$2:$A$2001,A260)&gt;1,"Same email twice - keep one",""))</f>
        <v/>
      </c>
    </row>
    <row r="261" customFormat="false" ht="15" hidden="false" customHeight="false" outlineLevel="0" collapsed="false">
      <c r="A261" s="8"/>
      <c r="B261" s="8"/>
      <c r="C261" s="8"/>
      <c r="D261" s="9" t="str">
        <f aca="false">IF(A261="","",COUNTIFS(Orders!$C$2:$C$5001,A261,Orders!$I$2:$I$5001,"&gt;0"))</f>
        <v/>
      </c>
      <c r="E261" s="10" t="str">
        <f aca="false">IF(A261="","",SUMIFS(Orders!$F$2:$F$5001,Orders!$C$2:$C$5001,A261,Orders!$I$2:$I$5001,"&gt;0"))</f>
        <v/>
      </c>
      <c r="F261" s="10" t="str">
        <f aca="false">IF(OR(A261="",N(D261)=0),"",E261/D261)</f>
        <v/>
      </c>
      <c r="G261" s="11" t="str">
        <f aca="false">IF(OR(A261="",N(D261)=0),"",_xlfn.MINIFS(Orders!$I$2:$I$5001,Orders!$C$2:$C$5001,A261,Orders!$I$2:$I$5001,"&gt;0"))</f>
        <v/>
      </c>
      <c r="H261" s="11" t="str">
        <f aca="false">IF(OR(A261="",N(D261)=0),"",_xlfn.MAXIFS(Orders!$I$2:$I$5001,Orders!$C$2:$C$5001,A261,Orders!$I$2:$I$5001,"&gt;0"))</f>
        <v/>
      </c>
      <c r="I261" s="9" t="str">
        <f aca="true">IF(H261="","",TODAY()-H261)</f>
        <v/>
      </c>
      <c r="J261" s="9" t="str">
        <f aca="false">IF(OR(H261="",N(D261)&lt;2),"",(H261-G261)/(D261-1))</f>
        <v/>
      </c>
      <c r="K261" s="12" t="str">
        <f aca="false">IF(A261="","",IF(N(D261)=0,"No orders yet",IF(I261&gt;=Settings!$B$4,IF(OR(N(E261)&gt;=Settings!$B$5,N(D261)&gt;=Settings!$B$6),"Lapsed VIP","Lapsed"),IF(I261&gt;=Settings!$B$3,IF(OR(N(E261)&gt;=Settings!$B$5,N(D261)&gt;=Settings!$B$6),"At-risk VIP",IF(D261=1,"One-time buyer","At risk")),IF(OR(N(E261)&gt;=Settings!$B$5,N(D261)&gt;=Settings!$B$6),"VIP",IF(D261=1,"New","Active"))))))</f>
        <v/>
      </c>
      <c r="L261" s="12" t="str">
        <f aca="false">IF(OR(J261="",J261=0),"",IF(I261&gt;=J261*Settings!$B$7,"Yes",""))</f>
        <v/>
      </c>
      <c r="M261" s="13"/>
      <c r="N261" s="12" t="str">
        <f aca="true">IF(M261="","",IF(AND(H261&lt;&gt;"",H261&gt;=M261),"Yes - "&amp;TEXT(H261,"d mmm yyyy"),IF(TODAY()-M261&lt;30,"Not yet","No")))</f>
        <v/>
      </c>
      <c r="O261" s="8"/>
      <c r="P261" s="12" t="str">
        <f aca="false">IF(A261="","",IF(COUNTIF($A$2:$A$2001,A261)&gt;1,"Same email twice - keep one",""))</f>
        <v/>
      </c>
    </row>
    <row r="262" customFormat="false" ht="15" hidden="false" customHeight="false" outlineLevel="0" collapsed="false">
      <c r="A262" s="8"/>
      <c r="B262" s="8"/>
      <c r="C262" s="8"/>
      <c r="D262" s="9" t="str">
        <f aca="false">IF(A262="","",COUNTIFS(Orders!$C$2:$C$5001,A262,Orders!$I$2:$I$5001,"&gt;0"))</f>
        <v/>
      </c>
      <c r="E262" s="10" t="str">
        <f aca="false">IF(A262="","",SUMIFS(Orders!$F$2:$F$5001,Orders!$C$2:$C$5001,A262,Orders!$I$2:$I$5001,"&gt;0"))</f>
        <v/>
      </c>
      <c r="F262" s="10" t="str">
        <f aca="false">IF(OR(A262="",N(D262)=0),"",E262/D262)</f>
        <v/>
      </c>
      <c r="G262" s="11" t="str">
        <f aca="false">IF(OR(A262="",N(D262)=0),"",_xlfn.MINIFS(Orders!$I$2:$I$5001,Orders!$C$2:$C$5001,A262,Orders!$I$2:$I$5001,"&gt;0"))</f>
        <v/>
      </c>
      <c r="H262" s="11" t="str">
        <f aca="false">IF(OR(A262="",N(D262)=0),"",_xlfn.MAXIFS(Orders!$I$2:$I$5001,Orders!$C$2:$C$5001,A262,Orders!$I$2:$I$5001,"&gt;0"))</f>
        <v/>
      </c>
      <c r="I262" s="9" t="str">
        <f aca="true">IF(H262="","",TODAY()-H262)</f>
        <v/>
      </c>
      <c r="J262" s="9" t="str">
        <f aca="false">IF(OR(H262="",N(D262)&lt;2),"",(H262-G262)/(D262-1))</f>
        <v/>
      </c>
      <c r="K262" s="12" t="str">
        <f aca="false">IF(A262="","",IF(N(D262)=0,"No orders yet",IF(I262&gt;=Settings!$B$4,IF(OR(N(E262)&gt;=Settings!$B$5,N(D262)&gt;=Settings!$B$6),"Lapsed VIP","Lapsed"),IF(I262&gt;=Settings!$B$3,IF(OR(N(E262)&gt;=Settings!$B$5,N(D262)&gt;=Settings!$B$6),"At-risk VIP",IF(D262=1,"One-time buyer","At risk")),IF(OR(N(E262)&gt;=Settings!$B$5,N(D262)&gt;=Settings!$B$6),"VIP",IF(D262=1,"New","Active"))))))</f>
        <v/>
      </c>
      <c r="L262" s="12" t="str">
        <f aca="false">IF(OR(J262="",J262=0),"",IF(I262&gt;=J262*Settings!$B$7,"Yes",""))</f>
        <v/>
      </c>
      <c r="M262" s="13"/>
      <c r="N262" s="12" t="str">
        <f aca="true">IF(M262="","",IF(AND(H262&lt;&gt;"",H262&gt;=M262),"Yes - "&amp;TEXT(H262,"d mmm yyyy"),IF(TODAY()-M262&lt;30,"Not yet","No")))</f>
        <v/>
      </c>
      <c r="O262" s="8"/>
      <c r="P262" s="12" t="str">
        <f aca="false">IF(A262="","",IF(COUNTIF($A$2:$A$2001,A262)&gt;1,"Same email twice - keep one",""))</f>
        <v/>
      </c>
    </row>
    <row r="263" customFormat="false" ht="15" hidden="false" customHeight="false" outlineLevel="0" collapsed="false">
      <c r="A263" s="8"/>
      <c r="B263" s="8"/>
      <c r="C263" s="8"/>
      <c r="D263" s="9" t="str">
        <f aca="false">IF(A263="","",COUNTIFS(Orders!$C$2:$C$5001,A263,Orders!$I$2:$I$5001,"&gt;0"))</f>
        <v/>
      </c>
      <c r="E263" s="10" t="str">
        <f aca="false">IF(A263="","",SUMIFS(Orders!$F$2:$F$5001,Orders!$C$2:$C$5001,A263,Orders!$I$2:$I$5001,"&gt;0"))</f>
        <v/>
      </c>
      <c r="F263" s="10" t="str">
        <f aca="false">IF(OR(A263="",N(D263)=0),"",E263/D263)</f>
        <v/>
      </c>
      <c r="G263" s="11" t="str">
        <f aca="false">IF(OR(A263="",N(D263)=0),"",_xlfn.MINIFS(Orders!$I$2:$I$5001,Orders!$C$2:$C$5001,A263,Orders!$I$2:$I$5001,"&gt;0"))</f>
        <v/>
      </c>
      <c r="H263" s="11" t="str">
        <f aca="false">IF(OR(A263="",N(D263)=0),"",_xlfn.MAXIFS(Orders!$I$2:$I$5001,Orders!$C$2:$C$5001,A263,Orders!$I$2:$I$5001,"&gt;0"))</f>
        <v/>
      </c>
      <c r="I263" s="9" t="str">
        <f aca="true">IF(H263="","",TODAY()-H263)</f>
        <v/>
      </c>
      <c r="J263" s="9" t="str">
        <f aca="false">IF(OR(H263="",N(D263)&lt;2),"",(H263-G263)/(D263-1))</f>
        <v/>
      </c>
      <c r="K263" s="12" t="str">
        <f aca="false">IF(A263="","",IF(N(D263)=0,"No orders yet",IF(I263&gt;=Settings!$B$4,IF(OR(N(E263)&gt;=Settings!$B$5,N(D263)&gt;=Settings!$B$6),"Lapsed VIP","Lapsed"),IF(I263&gt;=Settings!$B$3,IF(OR(N(E263)&gt;=Settings!$B$5,N(D263)&gt;=Settings!$B$6),"At-risk VIP",IF(D263=1,"One-time buyer","At risk")),IF(OR(N(E263)&gt;=Settings!$B$5,N(D263)&gt;=Settings!$B$6),"VIP",IF(D263=1,"New","Active"))))))</f>
        <v/>
      </c>
      <c r="L263" s="12" t="str">
        <f aca="false">IF(OR(J263="",J263=0),"",IF(I263&gt;=J263*Settings!$B$7,"Yes",""))</f>
        <v/>
      </c>
      <c r="M263" s="13"/>
      <c r="N263" s="12" t="str">
        <f aca="true">IF(M263="","",IF(AND(H263&lt;&gt;"",H263&gt;=M263),"Yes - "&amp;TEXT(H263,"d mmm yyyy"),IF(TODAY()-M263&lt;30,"Not yet","No")))</f>
        <v/>
      </c>
      <c r="O263" s="8"/>
      <c r="P263" s="12" t="str">
        <f aca="false">IF(A263="","",IF(COUNTIF($A$2:$A$2001,A263)&gt;1,"Same email twice - keep one",""))</f>
        <v/>
      </c>
    </row>
    <row r="264" customFormat="false" ht="15" hidden="false" customHeight="false" outlineLevel="0" collapsed="false">
      <c r="A264" s="8"/>
      <c r="B264" s="8"/>
      <c r="C264" s="8"/>
      <c r="D264" s="9" t="str">
        <f aca="false">IF(A264="","",COUNTIFS(Orders!$C$2:$C$5001,A264,Orders!$I$2:$I$5001,"&gt;0"))</f>
        <v/>
      </c>
      <c r="E264" s="10" t="str">
        <f aca="false">IF(A264="","",SUMIFS(Orders!$F$2:$F$5001,Orders!$C$2:$C$5001,A264,Orders!$I$2:$I$5001,"&gt;0"))</f>
        <v/>
      </c>
      <c r="F264" s="10" t="str">
        <f aca="false">IF(OR(A264="",N(D264)=0),"",E264/D264)</f>
        <v/>
      </c>
      <c r="G264" s="11" t="str">
        <f aca="false">IF(OR(A264="",N(D264)=0),"",_xlfn.MINIFS(Orders!$I$2:$I$5001,Orders!$C$2:$C$5001,A264,Orders!$I$2:$I$5001,"&gt;0"))</f>
        <v/>
      </c>
      <c r="H264" s="11" t="str">
        <f aca="false">IF(OR(A264="",N(D264)=0),"",_xlfn.MAXIFS(Orders!$I$2:$I$5001,Orders!$C$2:$C$5001,A264,Orders!$I$2:$I$5001,"&gt;0"))</f>
        <v/>
      </c>
      <c r="I264" s="9" t="str">
        <f aca="true">IF(H264="","",TODAY()-H264)</f>
        <v/>
      </c>
      <c r="J264" s="9" t="str">
        <f aca="false">IF(OR(H264="",N(D264)&lt;2),"",(H264-G264)/(D264-1))</f>
        <v/>
      </c>
      <c r="K264" s="12" t="str">
        <f aca="false">IF(A264="","",IF(N(D264)=0,"No orders yet",IF(I264&gt;=Settings!$B$4,IF(OR(N(E264)&gt;=Settings!$B$5,N(D264)&gt;=Settings!$B$6),"Lapsed VIP","Lapsed"),IF(I264&gt;=Settings!$B$3,IF(OR(N(E264)&gt;=Settings!$B$5,N(D264)&gt;=Settings!$B$6),"At-risk VIP",IF(D264=1,"One-time buyer","At risk")),IF(OR(N(E264)&gt;=Settings!$B$5,N(D264)&gt;=Settings!$B$6),"VIP",IF(D264=1,"New","Active"))))))</f>
        <v/>
      </c>
      <c r="L264" s="12" t="str">
        <f aca="false">IF(OR(J264="",J264=0),"",IF(I264&gt;=J264*Settings!$B$7,"Yes",""))</f>
        <v/>
      </c>
      <c r="M264" s="13"/>
      <c r="N264" s="12" t="str">
        <f aca="true">IF(M264="","",IF(AND(H264&lt;&gt;"",H264&gt;=M264),"Yes - "&amp;TEXT(H264,"d mmm yyyy"),IF(TODAY()-M264&lt;30,"Not yet","No")))</f>
        <v/>
      </c>
      <c r="O264" s="8"/>
      <c r="P264" s="12" t="str">
        <f aca="false">IF(A264="","",IF(COUNTIF($A$2:$A$2001,A264)&gt;1,"Same email twice - keep one",""))</f>
        <v/>
      </c>
    </row>
    <row r="265" customFormat="false" ht="15" hidden="false" customHeight="false" outlineLevel="0" collapsed="false">
      <c r="A265" s="8"/>
      <c r="B265" s="8"/>
      <c r="C265" s="8"/>
      <c r="D265" s="9" t="str">
        <f aca="false">IF(A265="","",COUNTIFS(Orders!$C$2:$C$5001,A265,Orders!$I$2:$I$5001,"&gt;0"))</f>
        <v/>
      </c>
      <c r="E265" s="10" t="str">
        <f aca="false">IF(A265="","",SUMIFS(Orders!$F$2:$F$5001,Orders!$C$2:$C$5001,A265,Orders!$I$2:$I$5001,"&gt;0"))</f>
        <v/>
      </c>
      <c r="F265" s="10" t="str">
        <f aca="false">IF(OR(A265="",N(D265)=0),"",E265/D265)</f>
        <v/>
      </c>
      <c r="G265" s="11" t="str">
        <f aca="false">IF(OR(A265="",N(D265)=0),"",_xlfn.MINIFS(Orders!$I$2:$I$5001,Orders!$C$2:$C$5001,A265,Orders!$I$2:$I$5001,"&gt;0"))</f>
        <v/>
      </c>
      <c r="H265" s="11" t="str">
        <f aca="false">IF(OR(A265="",N(D265)=0),"",_xlfn.MAXIFS(Orders!$I$2:$I$5001,Orders!$C$2:$C$5001,A265,Orders!$I$2:$I$5001,"&gt;0"))</f>
        <v/>
      </c>
      <c r="I265" s="9" t="str">
        <f aca="true">IF(H265="","",TODAY()-H265)</f>
        <v/>
      </c>
      <c r="J265" s="9" t="str">
        <f aca="false">IF(OR(H265="",N(D265)&lt;2),"",(H265-G265)/(D265-1))</f>
        <v/>
      </c>
      <c r="K265" s="12" t="str">
        <f aca="false">IF(A265="","",IF(N(D265)=0,"No orders yet",IF(I265&gt;=Settings!$B$4,IF(OR(N(E265)&gt;=Settings!$B$5,N(D265)&gt;=Settings!$B$6),"Lapsed VIP","Lapsed"),IF(I265&gt;=Settings!$B$3,IF(OR(N(E265)&gt;=Settings!$B$5,N(D265)&gt;=Settings!$B$6),"At-risk VIP",IF(D265=1,"One-time buyer","At risk")),IF(OR(N(E265)&gt;=Settings!$B$5,N(D265)&gt;=Settings!$B$6),"VIP",IF(D265=1,"New","Active"))))))</f>
        <v/>
      </c>
      <c r="L265" s="12" t="str">
        <f aca="false">IF(OR(J265="",J265=0),"",IF(I265&gt;=J265*Settings!$B$7,"Yes",""))</f>
        <v/>
      </c>
      <c r="M265" s="13"/>
      <c r="N265" s="12" t="str">
        <f aca="true">IF(M265="","",IF(AND(H265&lt;&gt;"",H265&gt;=M265),"Yes - "&amp;TEXT(H265,"d mmm yyyy"),IF(TODAY()-M265&lt;30,"Not yet","No")))</f>
        <v/>
      </c>
      <c r="O265" s="8"/>
      <c r="P265" s="12" t="str">
        <f aca="false">IF(A265="","",IF(COUNTIF($A$2:$A$2001,A265)&gt;1,"Same email twice - keep one",""))</f>
        <v/>
      </c>
    </row>
    <row r="266" customFormat="false" ht="15" hidden="false" customHeight="false" outlineLevel="0" collapsed="false">
      <c r="A266" s="8"/>
      <c r="B266" s="8"/>
      <c r="C266" s="8"/>
      <c r="D266" s="9" t="str">
        <f aca="false">IF(A266="","",COUNTIFS(Orders!$C$2:$C$5001,A266,Orders!$I$2:$I$5001,"&gt;0"))</f>
        <v/>
      </c>
      <c r="E266" s="10" t="str">
        <f aca="false">IF(A266="","",SUMIFS(Orders!$F$2:$F$5001,Orders!$C$2:$C$5001,A266,Orders!$I$2:$I$5001,"&gt;0"))</f>
        <v/>
      </c>
      <c r="F266" s="10" t="str">
        <f aca="false">IF(OR(A266="",N(D266)=0),"",E266/D266)</f>
        <v/>
      </c>
      <c r="G266" s="11" t="str">
        <f aca="false">IF(OR(A266="",N(D266)=0),"",_xlfn.MINIFS(Orders!$I$2:$I$5001,Orders!$C$2:$C$5001,A266,Orders!$I$2:$I$5001,"&gt;0"))</f>
        <v/>
      </c>
      <c r="H266" s="11" t="str">
        <f aca="false">IF(OR(A266="",N(D266)=0),"",_xlfn.MAXIFS(Orders!$I$2:$I$5001,Orders!$C$2:$C$5001,A266,Orders!$I$2:$I$5001,"&gt;0"))</f>
        <v/>
      </c>
      <c r="I266" s="9" t="str">
        <f aca="true">IF(H266="","",TODAY()-H266)</f>
        <v/>
      </c>
      <c r="J266" s="9" t="str">
        <f aca="false">IF(OR(H266="",N(D266)&lt;2),"",(H266-G266)/(D266-1))</f>
        <v/>
      </c>
      <c r="K266" s="12" t="str">
        <f aca="false">IF(A266="","",IF(N(D266)=0,"No orders yet",IF(I266&gt;=Settings!$B$4,IF(OR(N(E266)&gt;=Settings!$B$5,N(D266)&gt;=Settings!$B$6),"Lapsed VIP","Lapsed"),IF(I266&gt;=Settings!$B$3,IF(OR(N(E266)&gt;=Settings!$B$5,N(D266)&gt;=Settings!$B$6),"At-risk VIP",IF(D266=1,"One-time buyer","At risk")),IF(OR(N(E266)&gt;=Settings!$B$5,N(D266)&gt;=Settings!$B$6),"VIP",IF(D266=1,"New","Active"))))))</f>
        <v/>
      </c>
      <c r="L266" s="12" t="str">
        <f aca="false">IF(OR(J266="",J266=0),"",IF(I266&gt;=J266*Settings!$B$7,"Yes",""))</f>
        <v/>
      </c>
      <c r="M266" s="13"/>
      <c r="N266" s="12" t="str">
        <f aca="true">IF(M266="","",IF(AND(H266&lt;&gt;"",H266&gt;=M266),"Yes - "&amp;TEXT(H266,"d mmm yyyy"),IF(TODAY()-M266&lt;30,"Not yet","No")))</f>
        <v/>
      </c>
      <c r="O266" s="8"/>
      <c r="P266" s="12" t="str">
        <f aca="false">IF(A266="","",IF(COUNTIF($A$2:$A$2001,A266)&gt;1,"Same email twice - keep one",""))</f>
        <v/>
      </c>
    </row>
    <row r="267" customFormat="false" ht="15" hidden="false" customHeight="false" outlineLevel="0" collapsed="false">
      <c r="A267" s="8"/>
      <c r="B267" s="8"/>
      <c r="C267" s="8"/>
      <c r="D267" s="9" t="str">
        <f aca="false">IF(A267="","",COUNTIFS(Orders!$C$2:$C$5001,A267,Orders!$I$2:$I$5001,"&gt;0"))</f>
        <v/>
      </c>
      <c r="E267" s="10" t="str">
        <f aca="false">IF(A267="","",SUMIFS(Orders!$F$2:$F$5001,Orders!$C$2:$C$5001,A267,Orders!$I$2:$I$5001,"&gt;0"))</f>
        <v/>
      </c>
      <c r="F267" s="10" t="str">
        <f aca="false">IF(OR(A267="",N(D267)=0),"",E267/D267)</f>
        <v/>
      </c>
      <c r="G267" s="11" t="str">
        <f aca="false">IF(OR(A267="",N(D267)=0),"",_xlfn.MINIFS(Orders!$I$2:$I$5001,Orders!$C$2:$C$5001,A267,Orders!$I$2:$I$5001,"&gt;0"))</f>
        <v/>
      </c>
      <c r="H267" s="11" t="str">
        <f aca="false">IF(OR(A267="",N(D267)=0),"",_xlfn.MAXIFS(Orders!$I$2:$I$5001,Orders!$C$2:$C$5001,A267,Orders!$I$2:$I$5001,"&gt;0"))</f>
        <v/>
      </c>
      <c r="I267" s="9" t="str">
        <f aca="true">IF(H267="","",TODAY()-H267)</f>
        <v/>
      </c>
      <c r="J267" s="9" t="str">
        <f aca="false">IF(OR(H267="",N(D267)&lt;2),"",(H267-G267)/(D267-1))</f>
        <v/>
      </c>
      <c r="K267" s="12" t="str">
        <f aca="false">IF(A267="","",IF(N(D267)=0,"No orders yet",IF(I267&gt;=Settings!$B$4,IF(OR(N(E267)&gt;=Settings!$B$5,N(D267)&gt;=Settings!$B$6),"Lapsed VIP","Lapsed"),IF(I267&gt;=Settings!$B$3,IF(OR(N(E267)&gt;=Settings!$B$5,N(D267)&gt;=Settings!$B$6),"At-risk VIP",IF(D267=1,"One-time buyer","At risk")),IF(OR(N(E267)&gt;=Settings!$B$5,N(D267)&gt;=Settings!$B$6),"VIP",IF(D267=1,"New","Active"))))))</f>
        <v/>
      </c>
      <c r="L267" s="12" t="str">
        <f aca="false">IF(OR(J267="",J267=0),"",IF(I267&gt;=J267*Settings!$B$7,"Yes",""))</f>
        <v/>
      </c>
      <c r="M267" s="13"/>
      <c r="N267" s="12" t="str">
        <f aca="true">IF(M267="","",IF(AND(H267&lt;&gt;"",H267&gt;=M267),"Yes - "&amp;TEXT(H267,"d mmm yyyy"),IF(TODAY()-M267&lt;30,"Not yet","No")))</f>
        <v/>
      </c>
      <c r="O267" s="8"/>
      <c r="P267" s="12" t="str">
        <f aca="false">IF(A267="","",IF(COUNTIF($A$2:$A$2001,A267)&gt;1,"Same email twice - keep one",""))</f>
        <v/>
      </c>
    </row>
    <row r="268" customFormat="false" ht="15" hidden="false" customHeight="false" outlineLevel="0" collapsed="false">
      <c r="A268" s="8"/>
      <c r="B268" s="8"/>
      <c r="C268" s="8"/>
      <c r="D268" s="9" t="str">
        <f aca="false">IF(A268="","",COUNTIFS(Orders!$C$2:$C$5001,A268,Orders!$I$2:$I$5001,"&gt;0"))</f>
        <v/>
      </c>
      <c r="E268" s="10" t="str">
        <f aca="false">IF(A268="","",SUMIFS(Orders!$F$2:$F$5001,Orders!$C$2:$C$5001,A268,Orders!$I$2:$I$5001,"&gt;0"))</f>
        <v/>
      </c>
      <c r="F268" s="10" t="str">
        <f aca="false">IF(OR(A268="",N(D268)=0),"",E268/D268)</f>
        <v/>
      </c>
      <c r="G268" s="11" t="str">
        <f aca="false">IF(OR(A268="",N(D268)=0),"",_xlfn.MINIFS(Orders!$I$2:$I$5001,Orders!$C$2:$C$5001,A268,Orders!$I$2:$I$5001,"&gt;0"))</f>
        <v/>
      </c>
      <c r="H268" s="11" t="str">
        <f aca="false">IF(OR(A268="",N(D268)=0),"",_xlfn.MAXIFS(Orders!$I$2:$I$5001,Orders!$C$2:$C$5001,A268,Orders!$I$2:$I$5001,"&gt;0"))</f>
        <v/>
      </c>
      <c r="I268" s="9" t="str">
        <f aca="true">IF(H268="","",TODAY()-H268)</f>
        <v/>
      </c>
      <c r="J268" s="9" t="str">
        <f aca="false">IF(OR(H268="",N(D268)&lt;2),"",(H268-G268)/(D268-1))</f>
        <v/>
      </c>
      <c r="K268" s="12" t="str">
        <f aca="false">IF(A268="","",IF(N(D268)=0,"No orders yet",IF(I268&gt;=Settings!$B$4,IF(OR(N(E268)&gt;=Settings!$B$5,N(D268)&gt;=Settings!$B$6),"Lapsed VIP","Lapsed"),IF(I268&gt;=Settings!$B$3,IF(OR(N(E268)&gt;=Settings!$B$5,N(D268)&gt;=Settings!$B$6),"At-risk VIP",IF(D268=1,"One-time buyer","At risk")),IF(OR(N(E268)&gt;=Settings!$B$5,N(D268)&gt;=Settings!$B$6),"VIP",IF(D268=1,"New","Active"))))))</f>
        <v/>
      </c>
      <c r="L268" s="12" t="str">
        <f aca="false">IF(OR(J268="",J268=0),"",IF(I268&gt;=J268*Settings!$B$7,"Yes",""))</f>
        <v/>
      </c>
      <c r="M268" s="13"/>
      <c r="N268" s="12" t="str">
        <f aca="true">IF(M268="","",IF(AND(H268&lt;&gt;"",H268&gt;=M268),"Yes - "&amp;TEXT(H268,"d mmm yyyy"),IF(TODAY()-M268&lt;30,"Not yet","No")))</f>
        <v/>
      </c>
      <c r="O268" s="8"/>
      <c r="P268" s="12" t="str">
        <f aca="false">IF(A268="","",IF(COUNTIF($A$2:$A$2001,A268)&gt;1,"Same email twice - keep one",""))</f>
        <v/>
      </c>
    </row>
    <row r="269" customFormat="false" ht="15" hidden="false" customHeight="false" outlineLevel="0" collapsed="false">
      <c r="A269" s="8"/>
      <c r="B269" s="8"/>
      <c r="C269" s="8"/>
      <c r="D269" s="9" t="str">
        <f aca="false">IF(A269="","",COUNTIFS(Orders!$C$2:$C$5001,A269,Orders!$I$2:$I$5001,"&gt;0"))</f>
        <v/>
      </c>
      <c r="E269" s="10" t="str">
        <f aca="false">IF(A269="","",SUMIFS(Orders!$F$2:$F$5001,Orders!$C$2:$C$5001,A269,Orders!$I$2:$I$5001,"&gt;0"))</f>
        <v/>
      </c>
      <c r="F269" s="10" t="str">
        <f aca="false">IF(OR(A269="",N(D269)=0),"",E269/D269)</f>
        <v/>
      </c>
      <c r="G269" s="11" t="str">
        <f aca="false">IF(OR(A269="",N(D269)=0),"",_xlfn.MINIFS(Orders!$I$2:$I$5001,Orders!$C$2:$C$5001,A269,Orders!$I$2:$I$5001,"&gt;0"))</f>
        <v/>
      </c>
      <c r="H269" s="11" t="str">
        <f aca="false">IF(OR(A269="",N(D269)=0),"",_xlfn.MAXIFS(Orders!$I$2:$I$5001,Orders!$C$2:$C$5001,A269,Orders!$I$2:$I$5001,"&gt;0"))</f>
        <v/>
      </c>
      <c r="I269" s="9" t="str">
        <f aca="true">IF(H269="","",TODAY()-H269)</f>
        <v/>
      </c>
      <c r="J269" s="9" t="str">
        <f aca="false">IF(OR(H269="",N(D269)&lt;2),"",(H269-G269)/(D269-1))</f>
        <v/>
      </c>
      <c r="K269" s="12" t="str">
        <f aca="false">IF(A269="","",IF(N(D269)=0,"No orders yet",IF(I269&gt;=Settings!$B$4,IF(OR(N(E269)&gt;=Settings!$B$5,N(D269)&gt;=Settings!$B$6),"Lapsed VIP","Lapsed"),IF(I269&gt;=Settings!$B$3,IF(OR(N(E269)&gt;=Settings!$B$5,N(D269)&gt;=Settings!$B$6),"At-risk VIP",IF(D269=1,"One-time buyer","At risk")),IF(OR(N(E269)&gt;=Settings!$B$5,N(D269)&gt;=Settings!$B$6),"VIP",IF(D269=1,"New","Active"))))))</f>
        <v/>
      </c>
      <c r="L269" s="12" t="str">
        <f aca="false">IF(OR(J269="",J269=0),"",IF(I269&gt;=J269*Settings!$B$7,"Yes",""))</f>
        <v/>
      </c>
      <c r="M269" s="13"/>
      <c r="N269" s="12" t="str">
        <f aca="true">IF(M269="","",IF(AND(H269&lt;&gt;"",H269&gt;=M269),"Yes - "&amp;TEXT(H269,"d mmm yyyy"),IF(TODAY()-M269&lt;30,"Not yet","No")))</f>
        <v/>
      </c>
      <c r="O269" s="8"/>
      <c r="P269" s="12" t="str">
        <f aca="false">IF(A269="","",IF(COUNTIF($A$2:$A$2001,A269)&gt;1,"Same email twice - keep one",""))</f>
        <v/>
      </c>
    </row>
    <row r="270" customFormat="false" ht="15" hidden="false" customHeight="false" outlineLevel="0" collapsed="false">
      <c r="A270" s="8"/>
      <c r="B270" s="8"/>
      <c r="C270" s="8"/>
      <c r="D270" s="9" t="str">
        <f aca="false">IF(A270="","",COUNTIFS(Orders!$C$2:$C$5001,A270,Orders!$I$2:$I$5001,"&gt;0"))</f>
        <v/>
      </c>
      <c r="E270" s="10" t="str">
        <f aca="false">IF(A270="","",SUMIFS(Orders!$F$2:$F$5001,Orders!$C$2:$C$5001,A270,Orders!$I$2:$I$5001,"&gt;0"))</f>
        <v/>
      </c>
      <c r="F270" s="10" t="str">
        <f aca="false">IF(OR(A270="",N(D270)=0),"",E270/D270)</f>
        <v/>
      </c>
      <c r="G270" s="11" t="str">
        <f aca="false">IF(OR(A270="",N(D270)=0),"",_xlfn.MINIFS(Orders!$I$2:$I$5001,Orders!$C$2:$C$5001,A270,Orders!$I$2:$I$5001,"&gt;0"))</f>
        <v/>
      </c>
      <c r="H270" s="11" t="str">
        <f aca="false">IF(OR(A270="",N(D270)=0),"",_xlfn.MAXIFS(Orders!$I$2:$I$5001,Orders!$C$2:$C$5001,A270,Orders!$I$2:$I$5001,"&gt;0"))</f>
        <v/>
      </c>
      <c r="I270" s="9" t="str">
        <f aca="true">IF(H270="","",TODAY()-H270)</f>
        <v/>
      </c>
      <c r="J270" s="9" t="str">
        <f aca="false">IF(OR(H270="",N(D270)&lt;2),"",(H270-G270)/(D270-1))</f>
        <v/>
      </c>
      <c r="K270" s="12" t="str">
        <f aca="false">IF(A270="","",IF(N(D270)=0,"No orders yet",IF(I270&gt;=Settings!$B$4,IF(OR(N(E270)&gt;=Settings!$B$5,N(D270)&gt;=Settings!$B$6),"Lapsed VIP","Lapsed"),IF(I270&gt;=Settings!$B$3,IF(OR(N(E270)&gt;=Settings!$B$5,N(D270)&gt;=Settings!$B$6),"At-risk VIP",IF(D270=1,"One-time buyer","At risk")),IF(OR(N(E270)&gt;=Settings!$B$5,N(D270)&gt;=Settings!$B$6),"VIP",IF(D270=1,"New","Active"))))))</f>
        <v/>
      </c>
      <c r="L270" s="12" t="str">
        <f aca="false">IF(OR(J270="",J270=0),"",IF(I270&gt;=J270*Settings!$B$7,"Yes",""))</f>
        <v/>
      </c>
      <c r="M270" s="13"/>
      <c r="N270" s="12" t="str">
        <f aca="true">IF(M270="","",IF(AND(H270&lt;&gt;"",H270&gt;=M270),"Yes - "&amp;TEXT(H270,"d mmm yyyy"),IF(TODAY()-M270&lt;30,"Not yet","No")))</f>
        <v/>
      </c>
      <c r="O270" s="8"/>
      <c r="P270" s="12" t="str">
        <f aca="false">IF(A270="","",IF(COUNTIF($A$2:$A$2001,A270)&gt;1,"Same email twice - keep one",""))</f>
        <v/>
      </c>
    </row>
    <row r="271" customFormat="false" ht="15" hidden="false" customHeight="false" outlineLevel="0" collapsed="false">
      <c r="A271" s="8"/>
      <c r="B271" s="8"/>
      <c r="C271" s="8"/>
      <c r="D271" s="9" t="str">
        <f aca="false">IF(A271="","",COUNTIFS(Orders!$C$2:$C$5001,A271,Orders!$I$2:$I$5001,"&gt;0"))</f>
        <v/>
      </c>
      <c r="E271" s="10" t="str">
        <f aca="false">IF(A271="","",SUMIFS(Orders!$F$2:$F$5001,Orders!$C$2:$C$5001,A271,Orders!$I$2:$I$5001,"&gt;0"))</f>
        <v/>
      </c>
      <c r="F271" s="10" t="str">
        <f aca="false">IF(OR(A271="",N(D271)=0),"",E271/D271)</f>
        <v/>
      </c>
      <c r="G271" s="11" t="str">
        <f aca="false">IF(OR(A271="",N(D271)=0),"",_xlfn.MINIFS(Orders!$I$2:$I$5001,Orders!$C$2:$C$5001,A271,Orders!$I$2:$I$5001,"&gt;0"))</f>
        <v/>
      </c>
      <c r="H271" s="11" t="str">
        <f aca="false">IF(OR(A271="",N(D271)=0),"",_xlfn.MAXIFS(Orders!$I$2:$I$5001,Orders!$C$2:$C$5001,A271,Orders!$I$2:$I$5001,"&gt;0"))</f>
        <v/>
      </c>
      <c r="I271" s="9" t="str">
        <f aca="true">IF(H271="","",TODAY()-H271)</f>
        <v/>
      </c>
      <c r="J271" s="9" t="str">
        <f aca="false">IF(OR(H271="",N(D271)&lt;2),"",(H271-G271)/(D271-1))</f>
        <v/>
      </c>
      <c r="K271" s="12" t="str">
        <f aca="false">IF(A271="","",IF(N(D271)=0,"No orders yet",IF(I271&gt;=Settings!$B$4,IF(OR(N(E271)&gt;=Settings!$B$5,N(D271)&gt;=Settings!$B$6),"Lapsed VIP","Lapsed"),IF(I271&gt;=Settings!$B$3,IF(OR(N(E271)&gt;=Settings!$B$5,N(D271)&gt;=Settings!$B$6),"At-risk VIP",IF(D271=1,"One-time buyer","At risk")),IF(OR(N(E271)&gt;=Settings!$B$5,N(D271)&gt;=Settings!$B$6),"VIP",IF(D271=1,"New","Active"))))))</f>
        <v/>
      </c>
      <c r="L271" s="12" t="str">
        <f aca="false">IF(OR(J271="",J271=0),"",IF(I271&gt;=J271*Settings!$B$7,"Yes",""))</f>
        <v/>
      </c>
      <c r="M271" s="13"/>
      <c r="N271" s="12" t="str">
        <f aca="true">IF(M271="","",IF(AND(H271&lt;&gt;"",H271&gt;=M271),"Yes - "&amp;TEXT(H271,"d mmm yyyy"),IF(TODAY()-M271&lt;30,"Not yet","No")))</f>
        <v/>
      </c>
      <c r="O271" s="8"/>
      <c r="P271" s="12" t="str">
        <f aca="false">IF(A271="","",IF(COUNTIF($A$2:$A$2001,A271)&gt;1,"Same email twice - keep one",""))</f>
        <v/>
      </c>
    </row>
    <row r="272" customFormat="false" ht="15" hidden="false" customHeight="false" outlineLevel="0" collapsed="false">
      <c r="A272" s="8"/>
      <c r="B272" s="8"/>
      <c r="C272" s="8"/>
      <c r="D272" s="9" t="str">
        <f aca="false">IF(A272="","",COUNTIFS(Orders!$C$2:$C$5001,A272,Orders!$I$2:$I$5001,"&gt;0"))</f>
        <v/>
      </c>
      <c r="E272" s="10" t="str">
        <f aca="false">IF(A272="","",SUMIFS(Orders!$F$2:$F$5001,Orders!$C$2:$C$5001,A272,Orders!$I$2:$I$5001,"&gt;0"))</f>
        <v/>
      </c>
      <c r="F272" s="10" t="str">
        <f aca="false">IF(OR(A272="",N(D272)=0),"",E272/D272)</f>
        <v/>
      </c>
      <c r="G272" s="11" t="str">
        <f aca="false">IF(OR(A272="",N(D272)=0),"",_xlfn.MINIFS(Orders!$I$2:$I$5001,Orders!$C$2:$C$5001,A272,Orders!$I$2:$I$5001,"&gt;0"))</f>
        <v/>
      </c>
      <c r="H272" s="11" t="str">
        <f aca="false">IF(OR(A272="",N(D272)=0),"",_xlfn.MAXIFS(Orders!$I$2:$I$5001,Orders!$C$2:$C$5001,A272,Orders!$I$2:$I$5001,"&gt;0"))</f>
        <v/>
      </c>
      <c r="I272" s="9" t="str">
        <f aca="true">IF(H272="","",TODAY()-H272)</f>
        <v/>
      </c>
      <c r="J272" s="9" t="str">
        <f aca="false">IF(OR(H272="",N(D272)&lt;2),"",(H272-G272)/(D272-1))</f>
        <v/>
      </c>
      <c r="K272" s="12" t="str">
        <f aca="false">IF(A272="","",IF(N(D272)=0,"No orders yet",IF(I272&gt;=Settings!$B$4,IF(OR(N(E272)&gt;=Settings!$B$5,N(D272)&gt;=Settings!$B$6),"Lapsed VIP","Lapsed"),IF(I272&gt;=Settings!$B$3,IF(OR(N(E272)&gt;=Settings!$B$5,N(D272)&gt;=Settings!$B$6),"At-risk VIP",IF(D272=1,"One-time buyer","At risk")),IF(OR(N(E272)&gt;=Settings!$B$5,N(D272)&gt;=Settings!$B$6),"VIP",IF(D272=1,"New","Active"))))))</f>
        <v/>
      </c>
      <c r="L272" s="12" t="str">
        <f aca="false">IF(OR(J272="",J272=0),"",IF(I272&gt;=J272*Settings!$B$7,"Yes",""))</f>
        <v/>
      </c>
      <c r="M272" s="13"/>
      <c r="N272" s="12" t="str">
        <f aca="true">IF(M272="","",IF(AND(H272&lt;&gt;"",H272&gt;=M272),"Yes - "&amp;TEXT(H272,"d mmm yyyy"),IF(TODAY()-M272&lt;30,"Not yet","No")))</f>
        <v/>
      </c>
      <c r="O272" s="8"/>
      <c r="P272" s="12" t="str">
        <f aca="false">IF(A272="","",IF(COUNTIF($A$2:$A$2001,A272)&gt;1,"Same email twice - keep one",""))</f>
        <v/>
      </c>
    </row>
    <row r="273" customFormat="false" ht="15" hidden="false" customHeight="false" outlineLevel="0" collapsed="false">
      <c r="A273" s="8"/>
      <c r="B273" s="8"/>
      <c r="C273" s="8"/>
      <c r="D273" s="9" t="str">
        <f aca="false">IF(A273="","",COUNTIFS(Orders!$C$2:$C$5001,A273,Orders!$I$2:$I$5001,"&gt;0"))</f>
        <v/>
      </c>
      <c r="E273" s="10" t="str">
        <f aca="false">IF(A273="","",SUMIFS(Orders!$F$2:$F$5001,Orders!$C$2:$C$5001,A273,Orders!$I$2:$I$5001,"&gt;0"))</f>
        <v/>
      </c>
      <c r="F273" s="10" t="str">
        <f aca="false">IF(OR(A273="",N(D273)=0),"",E273/D273)</f>
        <v/>
      </c>
      <c r="G273" s="11" t="str">
        <f aca="false">IF(OR(A273="",N(D273)=0),"",_xlfn.MINIFS(Orders!$I$2:$I$5001,Orders!$C$2:$C$5001,A273,Orders!$I$2:$I$5001,"&gt;0"))</f>
        <v/>
      </c>
      <c r="H273" s="11" t="str">
        <f aca="false">IF(OR(A273="",N(D273)=0),"",_xlfn.MAXIFS(Orders!$I$2:$I$5001,Orders!$C$2:$C$5001,A273,Orders!$I$2:$I$5001,"&gt;0"))</f>
        <v/>
      </c>
      <c r="I273" s="9" t="str">
        <f aca="true">IF(H273="","",TODAY()-H273)</f>
        <v/>
      </c>
      <c r="J273" s="9" t="str">
        <f aca="false">IF(OR(H273="",N(D273)&lt;2),"",(H273-G273)/(D273-1))</f>
        <v/>
      </c>
      <c r="K273" s="12" t="str">
        <f aca="false">IF(A273="","",IF(N(D273)=0,"No orders yet",IF(I273&gt;=Settings!$B$4,IF(OR(N(E273)&gt;=Settings!$B$5,N(D273)&gt;=Settings!$B$6),"Lapsed VIP","Lapsed"),IF(I273&gt;=Settings!$B$3,IF(OR(N(E273)&gt;=Settings!$B$5,N(D273)&gt;=Settings!$B$6),"At-risk VIP",IF(D273=1,"One-time buyer","At risk")),IF(OR(N(E273)&gt;=Settings!$B$5,N(D273)&gt;=Settings!$B$6),"VIP",IF(D273=1,"New","Active"))))))</f>
        <v/>
      </c>
      <c r="L273" s="12" t="str">
        <f aca="false">IF(OR(J273="",J273=0),"",IF(I273&gt;=J273*Settings!$B$7,"Yes",""))</f>
        <v/>
      </c>
      <c r="M273" s="13"/>
      <c r="N273" s="12" t="str">
        <f aca="true">IF(M273="","",IF(AND(H273&lt;&gt;"",H273&gt;=M273),"Yes - "&amp;TEXT(H273,"d mmm yyyy"),IF(TODAY()-M273&lt;30,"Not yet","No")))</f>
        <v/>
      </c>
      <c r="O273" s="8"/>
      <c r="P273" s="12" t="str">
        <f aca="false">IF(A273="","",IF(COUNTIF($A$2:$A$2001,A273)&gt;1,"Same email twice - keep one",""))</f>
        <v/>
      </c>
    </row>
    <row r="274" customFormat="false" ht="15" hidden="false" customHeight="false" outlineLevel="0" collapsed="false">
      <c r="A274" s="8"/>
      <c r="B274" s="8"/>
      <c r="C274" s="8"/>
      <c r="D274" s="9" t="str">
        <f aca="false">IF(A274="","",COUNTIFS(Orders!$C$2:$C$5001,A274,Orders!$I$2:$I$5001,"&gt;0"))</f>
        <v/>
      </c>
      <c r="E274" s="10" t="str">
        <f aca="false">IF(A274="","",SUMIFS(Orders!$F$2:$F$5001,Orders!$C$2:$C$5001,A274,Orders!$I$2:$I$5001,"&gt;0"))</f>
        <v/>
      </c>
      <c r="F274" s="10" t="str">
        <f aca="false">IF(OR(A274="",N(D274)=0),"",E274/D274)</f>
        <v/>
      </c>
      <c r="G274" s="11" t="str">
        <f aca="false">IF(OR(A274="",N(D274)=0),"",_xlfn.MINIFS(Orders!$I$2:$I$5001,Orders!$C$2:$C$5001,A274,Orders!$I$2:$I$5001,"&gt;0"))</f>
        <v/>
      </c>
      <c r="H274" s="11" t="str">
        <f aca="false">IF(OR(A274="",N(D274)=0),"",_xlfn.MAXIFS(Orders!$I$2:$I$5001,Orders!$C$2:$C$5001,A274,Orders!$I$2:$I$5001,"&gt;0"))</f>
        <v/>
      </c>
      <c r="I274" s="9" t="str">
        <f aca="true">IF(H274="","",TODAY()-H274)</f>
        <v/>
      </c>
      <c r="J274" s="9" t="str">
        <f aca="false">IF(OR(H274="",N(D274)&lt;2),"",(H274-G274)/(D274-1))</f>
        <v/>
      </c>
      <c r="K274" s="12" t="str">
        <f aca="false">IF(A274="","",IF(N(D274)=0,"No orders yet",IF(I274&gt;=Settings!$B$4,IF(OR(N(E274)&gt;=Settings!$B$5,N(D274)&gt;=Settings!$B$6),"Lapsed VIP","Lapsed"),IF(I274&gt;=Settings!$B$3,IF(OR(N(E274)&gt;=Settings!$B$5,N(D274)&gt;=Settings!$B$6),"At-risk VIP",IF(D274=1,"One-time buyer","At risk")),IF(OR(N(E274)&gt;=Settings!$B$5,N(D274)&gt;=Settings!$B$6),"VIP",IF(D274=1,"New","Active"))))))</f>
        <v/>
      </c>
      <c r="L274" s="12" t="str">
        <f aca="false">IF(OR(J274="",J274=0),"",IF(I274&gt;=J274*Settings!$B$7,"Yes",""))</f>
        <v/>
      </c>
      <c r="M274" s="13"/>
      <c r="N274" s="12" t="str">
        <f aca="true">IF(M274="","",IF(AND(H274&lt;&gt;"",H274&gt;=M274),"Yes - "&amp;TEXT(H274,"d mmm yyyy"),IF(TODAY()-M274&lt;30,"Not yet","No")))</f>
        <v/>
      </c>
      <c r="O274" s="8"/>
      <c r="P274" s="12" t="str">
        <f aca="false">IF(A274="","",IF(COUNTIF($A$2:$A$2001,A274)&gt;1,"Same email twice - keep one",""))</f>
        <v/>
      </c>
    </row>
    <row r="275" customFormat="false" ht="15" hidden="false" customHeight="false" outlineLevel="0" collapsed="false">
      <c r="A275" s="8"/>
      <c r="B275" s="8"/>
      <c r="C275" s="8"/>
      <c r="D275" s="9" t="str">
        <f aca="false">IF(A275="","",COUNTIFS(Orders!$C$2:$C$5001,A275,Orders!$I$2:$I$5001,"&gt;0"))</f>
        <v/>
      </c>
      <c r="E275" s="10" t="str">
        <f aca="false">IF(A275="","",SUMIFS(Orders!$F$2:$F$5001,Orders!$C$2:$C$5001,A275,Orders!$I$2:$I$5001,"&gt;0"))</f>
        <v/>
      </c>
      <c r="F275" s="10" t="str">
        <f aca="false">IF(OR(A275="",N(D275)=0),"",E275/D275)</f>
        <v/>
      </c>
      <c r="G275" s="11" t="str">
        <f aca="false">IF(OR(A275="",N(D275)=0),"",_xlfn.MINIFS(Orders!$I$2:$I$5001,Orders!$C$2:$C$5001,A275,Orders!$I$2:$I$5001,"&gt;0"))</f>
        <v/>
      </c>
      <c r="H275" s="11" t="str">
        <f aca="false">IF(OR(A275="",N(D275)=0),"",_xlfn.MAXIFS(Orders!$I$2:$I$5001,Orders!$C$2:$C$5001,A275,Orders!$I$2:$I$5001,"&gt;0"))</f>
        <v/>
      </c>
      <c r="I275" s="9" t="str">
        <f aca="true">IF(H275="","",TODAY()-H275)</f>
        <v/>
      </c>
      <c r="J275" s="9" t="str">
        <f aca="false">IF(OR(H275="",N(D275)&lt;2),"",(H275-G275)/(D275-1))</f>
        <v/>
      </c>
      <c r="K275" s="12" t="str">
        <f aca="false">IF(A275="","",IF(N(D275)=0,"No orders yet",IF(I275&gt;=Settings!$B$4,IF(OR(N(E275)&gt;=Settings!$B$5,N(D275)&gt;=Settings!$B$6),"Lapsed VIP","Lapsed"),IF(I275&gt;=Settings!$B$3,IF(OR(N(E275)&gt;=Settings!$B$5,N(D275)&gt;=Settings!$B$6),"At-risk VIP",IF(D275=1,"One-time buyer","At risk")),IF(OR(N(E275)&gt;=Settings!$B$5,N(D275)&gt;=Settings!$B$6),"VIP",IF(D275=1,"New","Active"))))))</f>
        <v/>
      </c>
      <c r="L275" s="12" t="str">
        <f aca="false">IF(OR(J275="",J275=0),"",IF(I275&gt;=J275*Settings!$B$7,"Yes",""))</f>
        <v/>
      </c>
      <c r="M275" s="13"/>
      <c r="N275" s="12" t="str">
        <f aca="true">IF(M275="","",IF(AND(H275&lt;&gt;"",H275&gt;=M275),"Yes - "&amp;TEXT(H275,"d mmm yyyy"),IF(TODAY()-M275&lt;30,"Not yet","No")))</f>
        <v/>
      </c>
      <c r="O275" s="8"/>
      <c r="P275" s="12" t="str">
        <f aca="false">IF(A275="","",IF(COUNTIF($A$2:$A$2001,A275)&gt;1,"Same email twice - keep one",""))</f>
        <v/>
      </c>
    </row>
    <row r="276" customFormat="false" ht="15" hidden="false" customHeight="false" outlineLevel="0" collapsed="false">
      <c r="A276" s="8"/>
      <c r="B276" s="8"/>
      <c r="C276" s="8"/>
      <c r="D276" s="9" t="str">
        <f aca="false">IF(A276="","",COUNTIFS(Orders!$C$2:$C$5001,A276,Orders!$I$2:$I$5001,"&gt;0"))</f>
        <v/>
      </c>
      <c r="E276" s="10" t="str">
        <f aca="false">IF(A276="","",SUMIFS(Orders!$F$2:$F$5001,Orders!$C$2:$C$5001,A276,Orders!$I$2:$I$5001,"&gt;0"))</f>
        <v/>
      </c>
      <c r="F276" s="10" t="str">
        <f aca="false">IF(OR(A276="",N(D276)=0),"",E276/D276)</f>
        <v/>
      </c>
      <c r="G276" s="11" t="str">
        <f aca="false">IF(OR(A276="",N(D276)=0),"",_xlfn.MINIFS(Orders!$I$2:$I$5001,Orders!$C$2:$C$5001,A276,Orders!$I$2:$I$5001,"&gt;0"))</f>
        <v/>
      </c>
      <c r="H276" s="11" t="str">
        <f aca="false">IF(OR(A276="",N(D276)=0),"",_xlfn.MAXIFS(Orders!$I$2:$I$5001,Orders!$C$2:$C$5001,A276,Orders!$I$2:$I$5001,"&gt;0"))</f>
        <v/>
      </c>
      <c r="I276" s="9" t="str">
        <f aca="true">IF(H276="","",TODAY()-H276)</f>
        <v/>
      </c>
      <c r="J276" s="9" t="str">
        <f aca="false">IF(OR(H276="",N(D276)&lt;2),"",(H276-G276)/(D276-1))</f>
        <v/>
      </c>
      <c r="K276" s="12" t="str">
        <f aca="false">IF(A276="","",IF(N(D276)=0,"No orders yet",IF(I276&gt;=Settings!$B$4,IF(OR(N(E276)&gt;=Settings!$B$5,N(D276)&gt;=Settings!$B$6),"Lapsed VIP","Lapsed"),IF(I276&gt;=Settings!$B$3,IF(OR(N(E276)&gt;=Settings!$B$5,N(D276)&gt;=Settings!$B$6),"At-risk VIP",IF(D276=1,"One-time buyer","At risk")),IF(OR(N(E276)&gt;=Settings!$B$5,N(D276)&gt;=Settings!$B$6),"VIP",IF(D276=1,"New","Active"))))))</f>
        <v/>
      </c>
      <c r="L276" s="12" t="str">
        <f aca="false">IF(OR(J276="",J276=0),"",IF(I276&gt;=J276*Settings!$B$7,"Yes",""))</f>
        <v/>
      </c>
      <c r="M276" s="13"/>
      <c r="N276" s="12" t="str">
        <f aca="true">IF(M276="","",IF(AND(H276&lt;&gt;"",H276&gt;=M276),"Yes - "&amp;TEXT(H276,"d mmm yyyy"),IF(TODAY()-M276&lt;30,"Not yet","No")))</f>
        <v/>
      </c>
      <c r="O276" s="8"/>
      <c r="P276" s="12" t="str">
        <f aca="false">IF(A276="","",IF(COUNTIF($A$2:$A$2001,A276)&gt;1,"Same email twice - keep one",""))</f>
        <v/>
      </c>
    </row>
    <row r="277" customFormat="false" ht="15" hidden="false" customHeight="false" outlineLevel="0" collapsed="false">
      <c r="A277" s="8"/>
      <c r="B277" s="8"/>
      <c r="C277" s="8"/>
      <c r="D277" s="9" t="str">
        <f aca="false">IF(A277="","",COUNTIFS(Orders!$C$2:$C$5001,A277,Orders!$I$2:$I$5001,"&gt;0"))</f>
        <v/>
      </c>
      <c r="E277" s="10" t="str">
        <f aca="false">IF(A277="","",SUMIFS(Orders!$F$2:$F$5001,Orders!$C$2:$C$5001,A277,Orders!$I$2:$I$5001,"&gt;0"))</f>
        <v/>
      </c>
      <c r="F277" s="10" t="str">
        <f aca="false">IF(OR(A277="",N(D277)=0),"",E277/D277)</f>
        <v/>
      </c>
      <c r="G277" s="11" t="str">
        <f aca="false">IF(OR(A277="",N(D277)=0),"",_xlfn.MINIFS(Orders!$I$2:$I$5001,Orders!$C$2:$C$5001,A277,Orders!$I$2:$I$5001,"&gt;0"))</f>
        <v/>
      </c>
      <c r="H277" s="11" t="str">
        <f aca="false">IF(OR(A277="",N(D277)=0),"",_xlfn.MAXIFS(Orders!$I$2:$I$5001,Orders!$C$2:$C$5001,A277,Orders!$I$2:$I$5001,"&gt;0"))</f>
        <v/>
      </c>
      <c r="I277" s="9" t="str">
        <f aca="true">IF(H277="","",TODAY()-H277)</f>
        <v/>
      </c>
      <c r="J277" s="9" t="str">
        <f aca="false">IF(OR(H277="",N(D277)&lt;2),"",(H277-G277)/(D277-1))</f>
        <v/>
      </c>
      <c r="K277" s="12" t="str">
        <f aca="false">IF(A277="","",IF(N(D277)=0,"No orders yet",IF(I277&gt;=Settings!$B$4,IF(OR(N(E277)&gt;=Settings!$B$5,N(D277)&gt;=Settings!$B$6),"Lapsed VIP","Lapsed"),IF(I277&gt;=Settings!$B$3,IF(OR(N(E277)&gt;=Settings!$B$5,N(D277)&gt;=Settings!$B$6),"At-risk VIP",IF(D277=1,"One-time buyer","At risk")),IF(OR(N(E277)&gt;=Settings!$B$5,N(D277)&gt;=Settings!$B$6),"VIP",IF(D277=1,"New","Active"))))))</f>
        <v/>
      </c>
      <c r="L277" s="12" t="str">
        <f aca="false">IF(OR(J277="",J277=0),"",IF(I277&gt;=J277*Settings!$B$7,"Yes",""))</f>
        <v/>
      </c>
      <c r="M277" s="13"/>
      <c r="N277" s="12" t="str">
        <f aca="true">IF(M277="","",IF(AND(H277&lt;&gt;"",H277&gt;=M277),"Yes - "&amp;TEXT(H277,"d mmm yyyy"),IF(TODAY()-M277&lt;30,"Not yet","No")))</f>
        <v/>
      </c>
      <c r="O277" s="8"/>
      <c r="P277" s="12" t="str">
        <f aca="false">IF(A277="","",IF(COUNTIF($A$2:$A$2001,A277)&gt;1,"Same email twice - keep one",""))</f>
        <v/>
      </c>
    </row>
    <row r="278" customFormat="false" ht="15" hidden="false" customHeight="false" outlineLevel="0" collapsed="false">
      <c r="A278" s="8"/>
      <c r="B278" s="8"/>
      <c r="C278" s="8"/>
      <c r="D278" s="9" t="str">
        <f aca="false">IF(A278="","",COUNTIFS(Orders!$C$2:$C$5001,A278,Orders!$I$2:$I$5001,"&gt;0"))</f>
        <v/>
      </c>
      <c r="E278" s="10" t="str">
        <f aca="false">IF(A278="","",SUMIFS(Orders!$F$2:$F$5001,Orders!$C$2:$C$5001,A278,Orders!$I$2:$I$5001,"&gt;0"))</f>
        <v/>
      </c>
      <c r="F278" s="10" t="str">
        <f aca="false">IF(OR(A278="",N(D278)=0),"",E278/D278)</f>
        <v/>
      </c>
      <c r="G278" s="11" t="str">
        <f aca="false">IF(OR(A278="",N(D278)=0),"",_xlfn.MINIFS(Orders!$I$2:$I$5001,Orders!$C$2:$C$5001,A278,Orders!$I$2:$I$5001,"&gt;0"))</f>
        <v/>
      </c>
      <c r="H278" s="11" t="str">
        <f aca="false">IF(OR(A278="",N(D278)=0),"",_xlfn.MAXIFS(Orders!$I$2:$I$5001,Orders!$C$2:$C$5001,A278,Orders!$I$2:$I$5001,"&gt;0"))</f>
        <v/>
      </c>
      <c r="I278" s="9" t="str">
        <f aca="true">IF(H278="","",TODAY()-H278)</f>
        <v/>
      </c>
      <c r="J278" s="9" t="str">
        <f aca="false">IF(OR(H278="",N(D278)&lt;2),"",(H278-G278)/(D278-1))</f>
        <v/>
      </c>
      <c r="K278" s="12" t="str">
        <f aca="false">IF(A278="","",IF(N(D278)=0,"No orders yet",IF(I278&gt;=Settings!$B$4,IF(OR(N(E278)&gt;=Settings!$B$5,N(D278)&gt;=Settings!$B$6),"Lapsed VIP","Lapsed"),IF(I278&gt;=Settings!$B$3,IF(OR(N(E278)&gt;=Settings!$B$5,N(D278)&gt;=Settings!$B$6),"At-risk VIP",IF(D278=1,"One-time buyer","At risk")),IF(OR(N(E278)&gt;=Settings!$B$5,N(D278)&gt;=Settings!$B$6),"VIP",IF(D278=1,"New","Active"))))))</f>
        <v/>
      </c>
      <c r="L278" s="12" t="str">
        <f aca="false">IF(OR(J278="",J278=0),"",IF(I278&gt;=J278*Settings!$B$7,"Yes",""))</f>
        <v/>
      </c>
      <c r="M278" s="13"/>
      <c r="N278" s="12" t="str">
        <f aca="true">IF(M278="","",IF(AND(H278&lt;&gt;"",H278&gt;=M278),"Yes - "&amp;TEXT(H278,"d mmm yyyy"),IF(TODAY()-M278&lt;30,"Not yet","No")))</f>
        <v/>
      </c>
      <c r="O278" s="8"/>
      <c r="P278" s="12" t="str">
        <f aca="false">IF(A278="","",IF(COUNTIF($A$2:$A$2001,A278)&gt;1,"Same email twice - keep one",""))</f>
        <v/>
      </c>
    </row>
    <row r="279" customFormat="false" ht="15" hidden="false" customHeight="false" outlineLevel="0" collapsed="false">
      <c r="A279" s="8"/>
      <c r="B279" s="8"/>
      <c r="C279" s="8"/>
      <c r="D279" s="9" t="str">
        <f aca="false">IF(A279="","",COUNTIFS(Orders!$C$2:$C$5001,A279,Orders!$I$2:$I$5001,"&gt;0"))</f>
        <v/>
      </c>
      <c r="E279" s="10" t="str">
        <f aca="false">IF(A279="","",SUMIFS(Orders!$F$2:$F$5001,Orders!$C$2:$C$5001,A279,Orders!$I$2:$I$5001,"&gt;0"))</f>
        <v/>
      </c>
      <c r="F279" s="10" t="str">
        <f aca="false">IF(OR(A279="",N(D279)=0),"",E279/D279)</f>
        <v/>
      </c>
      <c r="G279" s="11" t="str">
        <f aca="false">IF(OR(A279="",N(D279)=0),"",_xlfn.MINIFS(Orders!$I$2:$I$5001,Orders!$C$2:$C$5001,A279,Orders!$I$2:$I$5001,"&gt;0"))</f>
        <v/>
      </c>
      <c r="H279" s="11" t="str">
        <f aca="false">IF(OR(A279="",N(D279)=0),"",_xlfn.MAXIFS(Orders!$I$2:$I$5001,Orders!$C$2:$C$5001,A279,Orders!$I$2:$I$5001,"&gt;0"))</f>
        <v/>
      </c>
      <c r="I279" s="9" t="str">
        <f aca="true">IF(H279="","",TODAY()-H279)</f>
        <v/>
      </c>
      <c r="J279" s="9" t="str">
        <f aca="false">IF(OR(H279="",N(D279)&lt;2),"",(H279-G279)/(D279-1))</f>
        <v/>
      </c>
      <c r="K279" s="12" t="str">
        <f aca="false">IF(A279="","",IF(N(D279)=0,"No orders yet",IF(I279&gt;=Settings!$B$4,IF(OR(N(E279)&gt;=Settings!$B$5,N(D279)&gt;=Settings!$B$6),"Lapsed VIP","Lapsed"),IF(I279&gt;=Settings!$B$3,IF(OR(N(E279)&gt;=Settings!$B$5,N(D279)&gt;=Settings!$B$6),"At-risk VIP",IF(D279=1,"One-time buyer","At risk")),IF(OR(N(E279)&gt;=Settings!$B$5,N(D279)&gt;=Settings!$B$6),"VIP",IF(D279=1,"New","Active"))))))</f>
        <v/>
      </c>
      <c r="L279" s="12" t="str">
        <f aca="false">IF(OR(J279="",J279=0),"",IF(I279&gt;=J279*Settings!$B$7,"Yes",""))</f>
        <v/>
      </c>
      <c r="M279" s="13"/>
      <c r="N279" s="12" t="str">
        <f aca="true">IF(M279="","",IF(AND(H279&lt;&gt;"",H279&gt;=M279),"Yes - "&amp;TEXT(H279,"d mmm yyyy"),IF(TODAY()-M279&lt;30,"Not yet","No")))</f>
        <v/>
      </c>
      <c r="O279" s="8"/>
      <c r="P279" s="12" t="str">
        <f aca="false">IF(A279="","",IF(COUNTIF($A$2:$A$2001,A279)&gt;1,"Same email twice - keep one",""))</f>
        <v/>
      </c>
    </row>
    <row r="280" customFormat="false" ht="15" hidden="false" customHeight="false" outlineLevel="0" collapsed="false">
      <c r="A280" s="8"/>
      <c r="B280" s="8"/>
      <c r="C280" s="8"/>
      <c r="D280" s="9" t="str">
        <f aca="false">IF(A280="","",COUNTIFS(Orders!$C$2:$C$5001,A280,Orders!$I$2:$I$5001,"&gt;0"))</f>
        <v/>
      </c>
      <c r="E280" s="10" t="str">
        <f aca="false">IF(A280="","",SUMIFS(Orders!$F$2:$F$5001,Orders!$C$2:$C$5001,A280,Orders!$I$2:$I$5001,"&gt;0"))</f>
        <v/>
      </c>
      <c r="F280" s="10" t="str">
        <f aca="false">IF(OR(A280="",N(D280)=0),"",E280/D280)</f>
        <v/>
      </c>
      <c r="G280" s="11" t="str">
        <f aca="false">IF(OR(A280="",N(D280)=0),"",_xlfn.MINIFS(Orders!$I$2:$I$5001,Orders!$C$2:$C$5001,A280,Orders!$I$2:$I$5001,"&gt;0"))</f>
        <v/>
      </c>
      <c r="H280" s="11" t="str">
        <f aca="false">IF(OR(A280="",N(D280)=0),"",_xlfn.MAXIFS(Orders!$I$2:$I$5001,Orders!$C$2:$C$5001,A280,Orders!$I$2:$I$5001,"&gt;0"))</f>
        <v/>
      </c>
      <c r="I280" s="9" t="str">
        <f aca="true">IF(H280="","",TODAY()-H280)</f>
        <v/>
      </c>
      <c r="J280" s="9" t="str">
        <f aca="false">IF(OR(H280="",N(D280)&lt;2),"",(H280-G280)/(D280-1))</f>
        <v/>
      </c>
      <c r="K280" s="12" t="str">
        <f aca="false">IF(A280="","",IF(N(D280)=0,"No orders yet",IF(I280&gt;=Settings!$B$4,IF(OR(N(E280)&gt;=Settings!$B$5,N(D280)&gt;=Settings!$B$6),"Lapsed VIP","Lapsed"),IF(I280&gt;=Settings!$B$3,IF(OR(N(E280)&gt;=Settings!$B$5,N(D280)&gt;=Settings!$B$6),"At-risk VIP",IF(D280=1,"One-time buyer","At risk")),IF(OR(N(E280)&gt;=Settings!$B$5,N(D280)&gt;=Settings!$B$6),"VIP",IF(D280=1,"New","Active"))))))</f>
        <v/>
      </c>
      <c r="L280" s="12" t="str">
        <f aca="false">IF(OR(J280="",J280=0),"",IF(I280&gt;=J280*Settings!$B$7,"Yes",""))</f>
        <v/>
      </c>
      <c r="M280" s="13"/>
      <c r="N280" s="12" t="str">
        <f aca="true">IF(M280="","",IF(AND(H280&lt;&gt;"",H280&gt;=M280),"Yes - "&amp;TEXT(H280,"d mmm yyyy"),IF(TODAY()-M280&lt;30,"Not yet","No")))</f>
        <v/>
      </c>
      <c r="O280" s="8"/>
      <c r="P280" s="12" t="str">
        <f aca="false">IF(A280="","",IF(COUNTIF($A$2:$A$2001,A280)&gt;1,"Same email twice - keep one",""))</f>
        <v/>
      </c>
    </row>
    <row r="281" customFormat="false" ht="15" hidden="false" customHeight="false" outlineLevel="0" collapsed="false">
      <c r="A281" s="8"/>
      <c r="B281" s="8"/>
      <c r="C281" s="8"/>
      <c r="D281" s="9" t="str">
        <f aca="false">IF(A281="","",COUNTIFS(Orders!$C$2:$C$5001,A281,Orders!$I$2:$I$5001,"&gt;0"))</f>
        <v/>
      </c>
      <c r="E281" s="10" t="str">
        <f aca="false">IF(A281="","",SUMIFS(Orders!$F$2:$F$5001,Orders!$C$2:$C$5001,A281,Orders!$I$2:$I$5001,"&gt;0"))</f>
        <v/>
      </c>
      <c r="F281" s="10" t="str">
        <f aca="false">IF(OR(A281="",N(D281)=0),"",E281/D281)</f>
        <v/>
      </c>
      <c r="G281" s="11" t="str">
        <f aca="false">IF(OR(A281="",N(D281)=0),"",_xlfn.MINIFS(Orders!$I$2:$I$5001,Orders!$C$2:$C$5001,A281,Orders!$I$2:$I$5001,"&gt;0"))</f>
        <v/>
      </c>
      <c r="H281" s="11" t="str">
        <f aca="false">IF(OR(A281="",N(D281)=0),"",_xlfn.MAXIFS(Orders!$I$2:$I$5001,Orders!$C$2:$C$5001,A281,Orders!$I$2:$I$5001,"&gt;0"))</f>
        <v/>
      </c>
      <c r="I281" s="9" t="str">
        <f aca="true">IF(H281="","",TODAY()-H281)</f>
        <v/>
      </c>
      <c r="J281" s="9" t="str">
        <f aca="false">IF(OR(H281="",N(D281)&lt;2),"",(H281-G281)/(D281-1))</f>
        <v/>
      </c>
      <c r="K281" s="12" t="str">
        <f aca="false">IF(A281="","",IF(N(D281)=0,"No orders yet",IF(I281&gt;=Settings!$B$4,IF(OR(N(E281)&gt;=Settings!$B$5,N(D281)&gt;=Settings!$B$6),"Lapsed VIP","Lapsed"),IF(I281&gt;=Settings!$B$3,IF(OR(N(E281)&gt;=Settings!$B$5,N(D281)&gt;=Settings!$B$6),"At-risk VIP",IF(D281=1,"One-time buyer","At risk")),IF(OR(N(E281)&gt;=Settings!$B$5,N(D281)&gt;=Settings!$B$6),"VIP",IF(D281=1,"New","Active"))))))</f>
        <v/>
      </c>
      <c r="L281" s="12" t="str">
        <f aca="false">IF(OR(J281="",J281=0),"",IF(I281&gt;=J281*Settings!$B$7,"Yes",""))</f>
        <v/>
      </c>
      <c r="M281" s="13"/>
      <c r="N281" s="12" t="str">
        <f aca="true">IF(M281="","",IF(AND(H281&lt;&gt;"",H281&gt;=M281),"Yes - "&amp;TEXT(H281,"d mmm yyyy"),IF(TODAY()-M281&lt;30,"Not yet","No")))</f>
        <v/>
      </c>
      <c r="O281" s="8"/>
      <c r="P281" s="12" t="str">
        <f aca="false">IF(A281="","",IF(COUNTIF($A$2:$A$2001,A281)&gt;1,"Same email twice - keep one",""))</f>
        <v/>
      </c>
    </row>
    <row r="282" customFormat="false" ht="15" hidden="false" customHeight="false" outlineLevel="0" collapsed="false">
      <c r="A282" s="8"/>
      <c r="B282" s="8"/>
      <c r="C282" s="8"/>
      <c r="D282" s="9" t="str">
        <f aca="false">IF(A282="","",COUNTIFS(Orders!$C$2:$C$5001,A282,Orders!$I$2:$I$5001,"&gt;0"))</f>
        <v/>
      </c>
      <c r="E282" s="10" t="str">
        <f aca="false">IF(A282="","",SUMIFS(Orders!$F$2:$F$5001,Orders!$C$2:$C$5001,A282,Orders!$I$2:$I$5001,"&gt;0"))</f>
        <v/>
      </c>
      <c r="F282" s="10" t="str">
        <f aca="false">IF(OR(A282="",N(D282)=0),"",E282/D282)</f>
        <v/>
      </c>
      <c r="G282" s="11" t="str">
        <f aca="false">IF(OR(A282="",N(D282)=0),"",_xlfn.MINIFS(Orders!$I$2:$I$5001,Orders!$C$2:$C$5001,A282,Orders!$I$2:$I$5001,"&gt;0"))</f>
        <v/>
      </c>
      <c r="H282" s="11" t="str">
        <f aca="false">IF(OR(A282="",N(D282)=0),"",_xlfn.MAXIFS(Orders!$I$2:$I$5001,Orders!$C$2:$C$5001,A282,Orders!$I$2:$I$5001,"&gt;0"))</f>
        <v/>
      </c>
      <c r="I282" s="9" t="str">
        <f aca="true">IF(H282="","",TODAY()-H282)</f>
        <v/>
      </c>
      <c r="J282" s="9" t="str">
        <f aca="false">IF(OR(H282="",N(D282)&lt;2),"",(H282-G282)/(D282-1))</f>
        <v/>
      </c>
      <c r="K282" s="12" t="str">
        <f aca="false">IF(A282="","",IF(N(D282)=0,"No orders yet",IF(I282&gt;=Settings!$B$4,IF(OR(N(E282)&gt;=Settings!$B$5,N(D282)&gt;=Settings!$B$6),"Lapsed VIP","Lapsed"),IF(I282&gt;=Settings!$B$3,IF(OR(N(E282)&gt;=Settings!$B$5,N(D282)&gt;=Settings!$B$6),"At-risk VIP",IF(D282=1,"One-time buyer","At risk")),IF(OR(N(E282)&gt;=Settings!$B$5,N(D282)&gt;=Settings!$B$6),"VIP",IF(D282=1,"New","Active"))))))</f>
        <v/>
      </c>
      <c r="L282" s="12" t="str">
        <f aca="false">IF(OR(J282="",J282=0),"",IF(I282&gt;=J282*Settings!$B$7,"Yes",""))</f>
        <v/>
      </c>
      <c r="M282" s="13"/>
      <c r="N282" s="12" t="str">
        <f aca="true">IF(M282="","",IF(AND(H282&lt;&gt;"",H282&gt;=M282),"Yes - "&amp;TEXT(H282,"d mmm yyyy"),IF(TODAY()-M282&lt;30,"Not yet","No")))</f>
        <v/>
      </c>
      <c r="O282" s="8"/>
      <c r="P282" s="12" t="str">
        <f aca="false">IF(A282="","",IF(COUNTIF($A$2:$A$2001,A282)&gt;1,"Same email twice - keep one",""))</f>
        <v/>
      </c>
    </row>
    <row r="283" customFormat="false" ht="15" hidden="false" customHeight="false" outlineLevel="0" collapsed="false">
      <c r="A283" s="8"/>
      <c r="B283" s="8"/>
      <c r="C283" s="8"/>
      <c r="D283" s="9" t="str">
        <f aca="false">IF(A283="","",COUNTIFS(Orders!$C$2:$C$5001,A283,Orders!$I$2:$I$5001,"&gt;0"))</f>
        <v/>
      </c>
      <c r="E283" s="10" t="str">
        <f aca="false">IF(A283="","",SUMIFS(Orders!$F$2:$F$5001,Orders!$C$2:$C$5001,A283,Orders!$I$2:$I$5001,"&gt;0"))</f>
        <v/>
      </c>
      <c r="F283" s="10" t="str">
        <f aca="false">IF(OR(A283="",N(D283)=0),"",E283/D283)</f>
        <v/>
      </c>
      <c r="G283" s="11" t="str">
        <f aca="false">IF(OR(A283="",N(D283)=0),"",_xlfn.MINIFS(Orders!$I$2:$I$5001,Orders!$C$2:$C$5001,A283,Orders!$I$2:$I$5001,"&gt;0"))</f>
        <v/>
      </c>
      <c r="H283" s="11" t="str">
        <f aca="false">IF(OR(A283="",N(D283)=0),"",_xlfn.MAXIFS(Orders!$I$2:$I$5001,Orders!$C$2:$C$5001,A283,Orders!$I$2:$I$5001,"&gt;0"))</f>
        <v/>
      </c>
      <c r="I283" s="9" t="str">
        <f aca="true">IF(H283="","",TODAY()-H283)</f>
        <v/>
      </c>
      <c r="J283" s="9" t="str">
        <f aca="false">IF(OR(H283="",N(D283)&lt;2),"",(H283-G283)/(D283-1))</f>
        <v/>
      </c>
      <c r="K283" s="12" t="str">
        <f aca="false">IF(A283="","",IF(N(D283)=0,"No orders yet",IF(I283&gt;=Settings!$B$4,IF(OR(N(E283)&gt;=Settings!$B$5,N(D283)&gt;=Settings!$B$6),"Lapsed VIP","Lapsed"),IF(I283&gt;=Settings!$B$3,IF(OR(N(E283)&gt;=Settings!$B$5,N(D283)&gt;=Settings!$B$6),"At-risk VIP",IF(D283=1,"One-time buyer","At risk")),IF(OR(N(E283)&gt;=Settings!$B$5,N(D283)&gt;=Settings!$B$6),"VIP",IF(D283=1,"New","Active"))))))</f>
        <v/>
      </c>
      <c r="L283" s="12" t="str">
        <f aca="false">IF(OR(J283="",J283=0),"",IF(I283&gt;=J283*Settings!$B$7,"Yes",""))</f>
        <v/>
      </c>
      <c r="M283" s="13"/>
      <c r="N283" s="12" t="str">
        <f aca="true">IF(M283="","",IF(AND(H283&lt;&gt;"",H283&gt;=M283),"Yes - "&amp;TEXT(H283,"d mmm yyyy"),IF(TODAY()-M283&lt;30,"Not yet","No")))</f>
        <v/>
      </c>
      <c r="O283" s="8"/>
      <c r="P283" s="12" t="str">
        <f aca="false">IF(A283="","",IF(COUNTIF($A$2:$A$2001,A283)&gt;1,"Same email twice - keep one",""))</f>
        <v/>
      </c>
    </row>
    <row r="284" customFormat="false" ht="15" hidden="false" customHeight="false" outlineLevel="0" collapsed="false">
      <c r="A284" s="8"/>
      <c r="B284" s="8"/>
      <c r="C284" s="8"/>
      <c r="D284" s="9" t="str">
        <f aca="false">IF(A284="","",COUNTIFS(Orders!$C$2:$C$5001,A284,Orders!$I$2:$I$5001,"&gt;0"))</f>
        <v/>
      </c>
      <c r="E284" s="10" t="str">
        <f aca="false">IF(A284="","",SUMIFS(Orders!$F$2:$F$5001,Orders!$C$2:$C$5001,A284,Orders!$I$2:$I$5001,"&gt;0"))</f>
        <v/>
      </c>
      <c r="F284" s="10" t="str">
        <f aca="false">IF(OR(A284="",N(D284)=0),"",E284/D284)</f>
        <v/>
      </c>
      <c r="G284" s="11" t="str">
        <f aca="false">IF(OR(A284="",N(D284)=0),"",_xlfn.MINIFS(Orders!$I$2:$I$5001,Orders!$C$2:$C$5001,A284,Orders!$I$2:$I$5001,"&gt;0"))</f>
        <v/>
      </c>
      <c r="H284" s="11" t="str">
        <f aca="false">IF(OR(A284="",N(D284)=0),"",_xlfn.MAXIFS(Orders!$I$2:$I$5001,Orders!$C$2:$C$5001,A284,Orders!$I$2:$I$5001,"&gt;0"))</f>
        <v/>
      </c>
      <c r="I284" s="9" t="str">
        <f aca="true">IF(H284="","",TODAY()-H284)</f>
        <v/>
      </c>
      <c r="J284" s="9" t="str">
        <f aca="false">IF(OR(H284="",N(D284)&lt;2),"",(H284-G284)/(D284-1))</f>
        <v/>
      </c>
      <c r="K284" s="12" t="str">
        <f aca="false">IF(A284="","",IF(N(D284)=0,"No orders yet",IF(I284&gt;=Settings!$B$4,IF(OR(N(E284)&gt;=Settings!$B$5,N(D284)&gt;=Settings!$B$6),"Lapsed VIP","Lapsed"),IF(I284&gt;=Settings!$B$3,IF(OR(N(E284)&gt;=Settings!$B$5,N(D284)&gt;=Settings!$B$6),"At-risk VIP",IF(D284=1,"One-time buyer","At risk")),IF(OR(N(E284)&gt;=Settings!$B$5,N(D284)&gt;=Settings!$B$6),"VIP",IF(D284=1,"New","Active"))))))</f>
        <v/>
      </c>
      <c r="L284" s="12" t="str">
        <f aca="false">IF(OR(J284="",J284=0),"",IF(I284&gt;=J284*Settings!$B$7,"Yes",""))</f>
        <v/>
      </c>
      <c r="M284" s="13"/>
      <c r="N284" s="12" t="str">
        <f aca="true">IF(M284="","",IF(AND(H284&lt;&gt;"",H284&gt;=M284),"Yes - "&amp;TEXT(H284,"d mmm yyyy"),IF(TODAY()-M284&lt;30,"Not yet","No")))</f>
        <v/>
      </c>
      <c r="O284" s="8"/>
      <c r="P284" s="12" t="str">
        <f aca="false">IF(A284="","",IF(COUNTIF($A$2:$A$2001,A284)&gt;1,"Same email twice - keep one",""))</f>
        <v/>
      </c>
    </row>
    <row r="285" customFormat="false" ht="15" hidden="false" customHeight="false" outlineLevel="0" collapsed="false">
      <c r="A285" s="8"/>
      <c r="B285" s="8"/>
      <c r="C285" s="8"/>
      <c r="D285" s="9" t="str">
        <f aca="false">IF(A285="","",COUNTIFS(Orders!$C$2:$C$5001,A285,Orders!$I$2:$I$5001,"&gt;0"))</f>
        <v/>
      </c>
      <c r="E285" s="10" t="str">
        <f aca="false">IF(A285="","",SUMIFS(Orders!$F$2:$F$5001,Orders!$C$2:$C$5001,A285,Orders!$I$2:$I$5001,"&gt;0"))</f>
        <v/>
      </c>
      <c r="F285" s="10" t="str">
        <f aca="false">IF(OR(A285="",N(D285)=0),"",E285/D285)</f>
        <v/>
      </c>
      <c r="G285" s="11" t="str">
        <f aca="false">IF(OR(A285="",N(D285)=0),"",_xlfn.MINIFS(Orders!$I$2:$I$5001,Orders!$C$2:$C$5001,A285,Orders!$I$2:$I$5001,"&gt;0"))</f>
        <v/>
      </c>
      <c r="H285" s="11" t="str">
        <f aca="false">IF(OR(A285="",N(D285)=0),"",_xlfn.MAXIFS(Orders!$I$2:$I$5001,Orders!$C$2:$C$5001,A285,Orders!$I$2:$I$5001,"&gt;0"))</f>
        <v/>
      </c>
      <c r="I285" s="9" t="str">
        <f aca="true">IF(H285="","",TODAY()-H285)</f>
        <v/>
      </c>
      <c r="J285" s="9" t="str">
        <f aca="false">IF(OR(H285="",N(D285)&lt;2),"",(H285-G285)/(D285-1))</f>
        <v/>
      </c>
      <c r="K285" s="12" t="str">
        <f aca="false">IF(A285="","",IF(N(D285)=0,"No orders yet",IF(I285&gt;=Settings!$B$4,IF(OR(N(E285)&gt;=Settings!$B$5,N(D285)&gt;=Settings!$B$6),"Lapsed VIP","Lapsed"),IF(I285&gt;=Settings!$B$3,IF(OR(N(E285)&gt;=Settings!$B$5,N(D285)&gt;=Settings!$B$6),"At-risk VIP",IF(D285=1,"One-time buyer","At risk")),IF(OR(N(E285)&gt;=Settings!$B$5,N(D285)&gt;=Settings!$B$6),"VIP",IF(D285=1,"New","Active"))))))</f>
        <v/>
      </c>
      <c r="L285" s="12" t="str">
        <f aca="false">IF(OR(J285="",J285=0),"",IF(I285&gt;=J285*Settings!$B$7,"Yes",""))</f>
        <v/>
      </c>
      <c r="M285" s="13"/>
      <c r="N285" s="12" t="str">
        <f aca="true">IF(M285="","",IF(AND(H285&lt;&gt;"",H285&gt;=M285),"Yes - "&amp;TEXT(H285,"d mmm yyyy"),IF(TODAY()-M285&lt;30,"Not yet","No")))</f>
        <v/>
      </c>
      <c r="O285" s="8"/>
      <c r="P285" s="12" t="str">
        <f aca="false">IF(A285="","",IF(COUNTIF($A$2:$A$2001,A285)&gt;1,"Same email twice - keep one",""))</f>
        <v/>
      </c>
    </row>
    <row r="286" customFormat="false" ht="15" hidden="false" customHeight="false" outlineLevel="0" collapsed="false">
      <c r="A286" s="8"/>
      <c r="B286" s="8"/>
      <c r="C286" s="8"/>
      <c r="D286" s="9" t="str">
        <f aca="false">IF(A286="","",COUNTIFS(Orders!$C$2:$C$5001,A286,Orders!$I$2:$I$5001,"&gt;0"))</f>
        <v/>
      </c>
      <c r="E286" s="10" t="str">
        <f aca="false">IF(A286="","",SUMIFS(Orders!$F$2:$F$5001,Orders!$C$2:$C$5001,A286,Orders!$I$2:$I$5001,"&gt;0"))</f>
        <v/>
      </c>
      <c r="F286" s="10" t="str">
        <f aca="false">IF(OR(A286="",N(D286)=0),"",E286/D286)</f>
        <v/>
      </c>
      <c r="G286" s="11" t="str">
        <f aca="false">IF(OR(A286="",N(D286)=0),"",_xlfn.MINIFS(Orders!$I$2:$I$5001,Orders!$C$2:$C$5001,A286,Orders!$I$2:$I$5001,"&gt;0"))</f>
        <v/>
      </c>
      <c r="H286" s="11" t="str">
        <f aca="false">IF(OR(A286="",N(D286)=0),"",_xlfn.MAXIFS(Orders!$I$2:$I$5001,Orders!$C$2:$C$5001,A286,Orders!$I$2:$I$5001,"&gt;0"))</f>
        <v/>
      </c>
      <c r="I286" s="9" t="str">
        <f aca="true">IF(H286="","",TODAY()-H286)</f>
        <v/>
      </c>
      <c r="J286" s="9" t="str">
        <f aca="false">IF(OR(H286="",N(D286)&lt;2),"",(H286-G286)/(D286-1))</f>
        <v/>
      </c>
      <c r="K286" s="12" t="str">
        <f aca="false">IF(A286="","",IF(N(D286)=0,"No orders yet",IF(I286&gt;=Settings!$B$4,IF(OR(N(E286)&gt;=Settings!$B$5,N(D286)&gt;=Settings!$B$6),"Lapsed VIP","Lapsed"),IF(I286&gt;=Settings!$B$3,IF(OR(N(E286)&gt;=Settings!$B$5,N(D286)&gt;=Settings!$B$6),"At-risk VIP",IF(D286=1,"One-time buyer","At risk")),IF(OR(N(E286)&gt;=Settings!$B$5,N(D286)&gt;=Settings!$B$6),"VIP",IF(D286=1,"New","Active"))))))</f>
        <v/>
      </c>
      <c r="L286" s="12" t="str">
        <f aca="false">IF(OR(J286="",J286=0),"",IF(I286&gt;=J286*Settings!$B$7,"Yes",""))</f>
        <v/>
      </c>
      <c r="M286" s="13"/>
      <c r="N286" s="12" t="str">
        <f aca="true">IF(M286="","",IF(AND(H286&lt;&gt;"",H286&gt;=M286),"Yes - "&amp;TEXT(H286,"d mmm yyyy"),IF(TODAY()-M286&lt;30,"Not yet","No")))</f>
        <v/>
      </c>
      <c r="O286" s="8"/>
      <c r="P286" s="12" t="str">
        <f aca="false">IF(A286="","",IF(COUNTIF($A$2:$A$2001,A286)&gt;1,"Same email twice - keep one",""))</f>
        <v/>
      </c>
    </row>
    <row r="287" customFormat="false" ht="15" hidden="false" customHeight="false" outlineLevel="0" collapsed="false">
      <c r="A287" s="8"/>
      <c r="B287" s="8"/>
      <c r="C287" s="8"/>
      <c r="D287" s="9" t="str">
        <f aca="false">IF(A287="","",COUNTIFS(Orders!$C$2:$C$5001,A287,Orders!$I$2:$I$5001,"&gt;0"))</f>
        <v/>
      </c>
      <c r="E287" s="10" t="str">
        <f aca="false">IF(A287="","",SUMIFS(Orders!$F$2:$F$5001,Orders!$C$2:$C$5001,A287,Orders!$I$2:$I$5001,"&gt;0"))</f>
        <v/>
      </c>
      <c r="F287" s="10" t="str">
        <f aca="false">IF(OR(A287="",N(D287)=0),"",E287/D287)</f>
        <v/>
      </c>
      <c r="G287" s="11" t="str">
        <f aca="false">IF(OR(A287="",N(D287)=0),"",_xlfn.MINIFS(Orders!$I$2:$I$5001,Orders!$C$2:$C$5001,A287,Orders!$I$2:$I$5001,"&gt;0"))</f>
        <v/>
      </c>
      <c r="H287" s="11" t="str">
        <f aca="false">IF(OR(A287="",N(D287)=0),"",_xlfn.MAXIFS(Orders!$I$2:$I$5001,Orders!$C$2:$C$5001,A287,Orders!$I$2:$I$5001,"&gt;0"))</f>
        <v/>
      </c>
      <c r="I287" s="9" t="str">
        <f aca="true">IF(H287="","",TODAY()-H287)</f>
        <v/>
      </c>
      <c r="J287" s="9" t="str">
        <f aca="false">IF(OR(H287="",N(D287)&lt;2),"",(H287-G287)/(D287-1))</f>
        <v/>
      </c>
      <c r="K287" s="12" t="str">
        <f aca="false">IF(A287="","",IF(N(D287)=0,"No orders yet",IF(I287&gt;=Settings!$B$4,IF(OR(N(E287)&gt;=Settings!$B$5,N(D287)&gt;=Settings!$B$6),"Lapsed VIP","Lapsed"),IF(I287&gt;=Settings!$B$3,IF(OR(N(E287)&gt;=Settings!$B$5,N(D287)&gt;=Settings!$B$6),"At-risk VIP",IF(D287=1,"One-time buyer","At risk")),IF(OR(N(E287)&gt;=Settings!$B$5,N(D287)&gt;=Settings!$B$6),"VIP",IF(D287=1,"New","Active"))))))</f>
        <v/>
      </c>
      <c r="L287" s="12" t="str">
        <f aca="false">IF(OR(J287="",J287=0),"",IF(I287&gt;=J287*Settings!$B$7,"Yes",""))</f>
        <v/>
      </c>
      <c r="M287" s="13"/>
      <c r="N287" s="12" t="str">
        <f aca="true">IF(M287="","",IF(AND(H287&lt;&gt;"",H287&gt;=M287),"Yes - "&amp;TEXT(H287,"d mmm yyyy"),IF(TODAY()-M287&lt;30,"Not yet","No")))</f>
        <v/>
      </c>
      <c r="O287" s="8"/>
      <c r="P287" s="12" t="str">
        <f aca="false">IF(A287="","",IF(COUNTIF($A$2:$A$2001,A287)&gt;1,"Same email twice - keep one",""))</f>
        <v/>
      </c>
    </row>
    <row r="288" customFormat="false" ht="15" hidden="false" customHeight="false" outlineLevel="0" collapsed="false">
      <c r="A288" s="8"/>
      <c r="B288" s="8"/>
      <c r="C288" s="8"/>
      <c r="D288" s="9" t="str">
        <f aca="false">IF(A288="","",COUNTIFS(Orders!$C$2:$C$5001,A288,Orders!$I$2:$I$5001,"&gt;0"))</f>
        <v/>
      </c>
      <c r="E288" s="10" t="str">
        <f aca="false">IF(A288="","",SUMIFS(Orders!$F$2:$F$5001,Orders!$C$2:$C$5001,A288,Orders!$I$2:$I$5001,"&gt;0"))</f>
        <v/>
      </c>
      <c r="F288" s="10" t="str">
        <f aca="false">IF(OR(A288="",N(D288)=0),"",E288/D288)</f>
        <v/>
      </c>
      <c r="G288" s="11" t="str">
        <f aca="false">IF(OR(A288="",N(D288)=0),"",_xlfn.MINIFS(Orders!$I$2:$I$5001,Orders!$C$2:$C$5001,A288,Orders!$I$2:$I$5001,"&gt;0"))</f>
        <v/>
      </c>
      <c r="H288" s="11" t="str">
        <f aca="false">IF(OR(A288="",N(D288)=0),"",_xlfn.MAXIFS(Orders!$I$2:$I$5001,Orders!$C$2:$C$5001,A288,Orders!$I$2:$I$5001,"&gt;0"))</f>
        <v/>
      </c>
      <c r="I288" s="9" t="str">
        <f aca="true">IF(H288="","",TODAY()-H288)</f>
        <v/>
      </c>
      <c r="J288" s="9" t="str">
        <f aca="false">IF(OR(H288="",N(D288)&lt;2),"",(H288-G288)/(D288-1))</f>
        <v/>
      </c>
      <c r="K288" s="12" t="str">
        <f aca="false">IF(A288="","",IF(N(D288)=0,"No orders yet",IF(I288&gt;=Settings!$B$4,IF(OR(N(E288)&gt;=Settings!$B$5,N(D288)&gt;=Settings!$B$6),"Lapsed VIP","Lapsed"),IF(I288&gt;=Settings!$B$3,IF(OR(N(E288)&gt;=Settings!$B$5,N(D288)&gt;=Settings!$B$6),"At-risk VIP",IF(D288=1,"One-time buyer","At risk")),IF(OR(N(E288)&gt;=Settings!$B$5,N(D288)&gt;=Settings!$B$6),"VIP",IF(D288=1,"New","Active"))))))</f>
        <v/>
      </c>
      <c r="L288" s="12" t="str">
        <f aca="false">IF(OR(J288="",J288=0),"",IF(I288&gt;=J288*Settings!$B$7,"Yes",""))</f>
        <v/>
      </c>
      <c r="M288" s="13"/>
      <c r="N288" s="12" t="str">
        <f aca="true">IF(M288="","",IF(AND(H288&lt;&gt;"",H288&gt;=M288),"Yes - "&amp;TEXT(H288,"d mmm yyyy"),IF(TODAY()-M288&lt;30,"Not yet","No")))</f>
        <v/>
      </c>
      <c r="O288" s="8"/>
      <c r="P288" s="12" t="str">
        <f aca="false">IF(A288="","",IF(COUNTIF($A$2:$A$2001,A288)&gt;1,"Same email twice - keep one",""))</f>
        <v/>
      </c>
    </row>
    <row r="289" customFormat="false" ht="15" hidden="false" customHeight="false" outlineLevel="0" collapsed="false">
      <c r="A289" s="8"/>
      <c r="B289" s="8"/>
      <c r="C289" s="8"/>
      <c r="D289" s="9" t="str">
        <f aca="false">IF(A289="","",COUNTIFS(Orders!$C$2:$C$5001,A289,Orders!$I$2:$I$5001,"&gt;0"))</f>
        <v/>
      </c>
      <c r="E289" s="10" t="str">
        <f aca="false">IF(A289="","",SUMIFS(Orders!$F$2:$F$5001,Orders!$C$2:$C$5001,A289,Orders!$I$2:$I$5001,"&gt;0"))</f>
        <v/>
      </c>
      <c r="F289" s="10" t="str">
        <f aca="false">IF(OR(A289="",N(D289)=0),"",E289/D289)</f>
        <v/>
      </c>
      <c r="G289" s="11" t="str">
        <f aca="false">IF(OR(A289="",N(D289)=0),"",_xlfn.MINIFS(Orders!$I$2:$I$5001,Orders!$C$2:$C$5001,A289,Orders!$I$2:$I$5001,"&gt;0"))</f>
        <v/>
      </c>
      <c r="H289" s="11" t="str">
        <f aca="false">IF(OR(A289="",N(D289)=0),"",_xlfn.MAXIFS(Orders!$I$2:$I$5001,Orders!$C$2:$C$5001,A289,Orders!$I$2:$I$5001,"&gt;0"))</f>
        <v/>
      </c>
      <c r="I289" s="9" t="str">
        <f aca="true">IF(H289="","",TODAY()-H289)</f>
        <v/>
      </c>
      <c r="J289" s="9" t="str">
        <f aca="false">IF(OR(H289="",N(D289)&lt;2),"",(H289-G289)/(D289-1))</f>
        <v/>
      </c>
      <c r="K289" s="12" t="str">
        <f aca="false">IF(A289="","",IF(N(D289)=0,"No orders yet",IF(I289&gt;=Settings!$B$4,IF(OR(N(E289)&gt;=Settings!$B$5,N(D289)&gt;=Settings!$B$6),"Lapsed VIP","Lapsed"),IF(I289&gt;=Settings!$B$3,IF(OR(N(E289)&gt;=Settings!$B$5,N(D289)&gt;=Settings!$B$6),"At-risk VIP",IF(D289=1,"One-time buyer","At risk")),IF(OR(N(E289)&gt;=Settings!$B$5,N(D289)&gt;=Settings!$B$6),"VIP",IF(D289=1,"New","Active"))))))</f>
        <v/>
      </c>
      <c r="L289" s="12" t="str">
        <f aca="false">IF(OR(J289="",J289=0),"",IF(I289&gt;=J289*Settings!$B$7,"Yes",""))</f>
        <v/>
      </c>
      <c r="M289" s="13"/>
      <c r="N289" s="12" t="str">
        <f aca="true">IF(M289="","",IF(AND(H289&lt;&gt;"",H289&gt;=M289),"Yes - "&amp;TEXT(H289,"d mmm yyyy"),IF(TODAY()-M289&lt;30,"Not yet","No")))</f>
        <v/>
      </c>
      <c r="O289" s="8"/>
      <c r="P289" s="12" t="str">
        <f aca="false">IF(A289="","",IF(COUNTIF($A$2:$A$2001,A289)&gt;1,"Same email twice - keep one",""))</f>
        <v/>
      </c>
    </row>
    <row r="290" customFormat="false" ht="15" hidden="false" customHeight="false" outlineLevel="0" collapsed="false">
      <c r="A290" s="8"/>
      <c r="B290" s="8"/>
      <c r="C290" s="8"/>
      <c r="D290" s="9" t="str">
        <f aca="false">IF(A290="","",COUNTIFS(Orders!$C$2:$C$5001,A290,Orders!$I$2:$I$5001,"&gt;0"))</f>
        <v/>
      </c>
      <c r="E290" s="10" t="str">
        <f aca="false">IF(A290="","",SUMIFS(Orders!$F$2:$F$5001,Orders!$C$2:$C$5001,A290,Orders!$I$2:$I$5001,"&gt;0"))</f>
        <v/>
      </c>
      <c r="F290" s="10" t="str">
        <f aca="false">IF(OR(A290="",N(D290)=0),"",E290/D290)</f>
        <v/>
      </c>
      <c r="G290" s="11" t="str">
        <f aca="false">IF(OR(A290="",N(D290)=0),"",_xlfn.MINIFS(Orders!$I$2:$I$5001,Orders!$C$2:$C$5001,A290,Orders!$I$2:$I$5001,"&gt;0"))</f>
        <v/>
      </c>
      <c r="H290" s="11" t="str">
        <f aca="false">IF(OR(A290="",N(D290)=0),"",_xlfn.MAXIFS(Orders!$I$2:$I$5001,Orders!$C$2:$C$5001,A290,Orders!$I$2:$I$5001,"&gt;0"))</f>
        <v/>
      </c>
      <c r="I290" s="9" t="str">
        <f aca="true">IF(H290="","",TODAY()-H290)</f>
        <v/>
      </c>
      <c r="J290" s="9" t="str">
        <f aca="false">IF(OR(H290="",N(D290)&lt;2),"",(H290-G290)/(D290-1))</f>
        <v/>
      </c>
      <c r="K290" s="12" t="str">
        <f aca="false">IF(A290="","",IF(N(D290)=0,"No orders yet",IF(I290&gt;=Settings!$B$4,IF(OR(N(E290)&gt;=Settings!$B$5,N(D290)&gt;=Settings!$B$6),"Lapsed VIP","Lapsed"),IF(I290&gt;=Settings!$B$3,IF(OR(N(E290)&gt;=Settings!$B$5,N(D290)&gt;=Settings!$B$6),"At-risk VIP",IF(D290=1,"One-time buyer","At risk")),IF(OR(N(E290)&gt;=Settings!$B$5,N(D290)&gt;=Settings!$B$6),"VIP",IF(D290=1,"New","Active"))))))</f>
        <v/>
      </c>
      <c r="L290" s="12" t="str">
        <f aca="false">IF(OR(J290="",J290=0),"",IF(I290&gt;=J290*Settings!$B$7,"Yes",""))</f>
        <v/>
      </c>
      <c r="M290" s="13"/>
      <c r="N290" s="12" t="str">
        <f aca="true">IF(M290="","",IF(AND(H290&lt;&gt;"",H290&gt;=M290),"Yes - "&amp;TEXT(H290,"d mmm yyyy"),IF(TODAY()-M290&lt;30,"Not yet","No")))</f>
        <v/>
      </c>
      <c r="O290" s="8"/>
      <c r="P290" s="12" t="str">
        <f aca="false">IF(A290="","",IF(COUNTIF($A$2:$A$2001,A290)&gt;1,"Same email twice - keep one",""))</f>
        <v/>
      </c>
    </row>
    <row r="291" customFormat="false" ht="15" hidden="false" customHeight="false" outlineLevel="0" collapsed="false">
      <c r="A291" s="8"/>
      <c r="B291" s="8"/>
      <c r="C291" s="8"/>
      <c r="D291" s="9" t="str">
        <f aca="false">IF(A291="","",COUNTIFS(Orders!$C$2:$C$5001,A291,Orders!$I$2:$I$5001,"&gt;0"))</f>
        <v/>
      </c>
      <c r="E291" s="10" t="str">
        <f aca="false">IF(A291="","",SUMIFS(Orders!$F$2:$F$5001,Orders!$C$2:$C$5001,A291,Orders!$I$2:$I$5001,"&gt;0"))</f>
        <v/>
      </c>
      <c r="F291" s="10" t="str">
        <f aca="false">IF(OR(A291="",N(D291)=0),"",E291/D291)</f>
        <v/>
      </c>
      <c r="G291" s="11" t="str">
        <f aca="false">IF(OR(A291="",N(D291)=0),"",_xlfn.MINIFS(Orders!$I$2:$I$5001,Orders!$C$2:$C$5001,A291,Orders!$I$2:$I$5001,"&gt;0"))</f>
        <v/>
      </c>
      <c r="H291" s="11" t="str">
        <f aca="false">IF(OR(A291="",N(D291)=0),"",_xlfn.MAXIFS(Orders!$I$2:$I$5001,Orders!$C$2:$C$5001,A291,Orders!$I$2:$I$5001,"&gt;0"))</f>
        <v/>
      </c>
      <c r="I291" s="9" t="str">
        <f aca="true">IF(H291="","",TODAY()-H291)</f>
        <v/>
      </c>
      <c r="J291" s="9" t="str">
        <f aca="false">IF(OR(H291="",N(D291)&lt;2),"",(H291-G291)/(D291-1))</f>
        <v/>
      </c>
      <c r="K291" s="12" t="str">
        <f aca="false">IF(A291="","",IF(N(D291)=0,"No orders yet",IF(I291&gt;=Settings!$B$4,IF(OR(N(E291)&gt;=Settings!$B$5,N(D291)&gt;=Settings!$B$6),"Lapsed VIP","Lapsed"),IF(I291&gt;=Settings!$B$3,IF(OR(N(E291)&gt;=Settings!$B$5,N(D291)&gt;=Settings!$B$6),"At-risk VIP",IF(D291=1,"One-time buyer","At risk")),IF(OR(N(E291)&gt;=Settings!$B$5,N(D291)&gt;=Settings!$B$6),"VIP",IF(D291=1,"New","Active"))))))</f>
        <v/>
      </c>
      <c r="L291" s="12" t="str">
        <f aca="false">IF(OR(J291="",J291=0),"",IF(I291&gt;=J291*Settings!$B$7,"Yes",""))</f>
        <v/>
      </c>
      <c r="M291" s="13"/>
      <c r="N291" s="12" t="str">
        <f aca="true">IF(M291="","",IF(AND(H291&lt;&gt;"",H291&gt;=M291),"Yes - "&amp;TEXT(H291,"d mmm yyyy"),IF(TODAY()-M291&lt;30,"Not yet","No")))</f>
        <v/>
      </c>
      <c r="O291" s="8"/>
      <c r="P291" s="12" t="str">
        <f aca="false">IF(A291="","",IF(COUNTIF($A$2:$A$2001,A291)&gt;1,"Same email twice - keep one",""))</f>
        <v/>
      </c>
    </row>
    <row r="292" customFormat="false" ht="15" hidden="false" customHeight="false" outlineLevel="0" collapsed="false">
      <c r="A292" s="8"/>
      <c r="B292" s="8"/>
      <c r="C292" s="8"/>
      <c r="D292" s="9" t="str">
        <f aca="false">IF(A292="","",COUNTIFS(Orders!$C$2:$C$5001,A292,Orders!$I$2:$I$5001,"&gt;0"))</f>
        <v/>
      </c>
      <c r="E292" s="10" t="str">
        <f aca="false">IF(A292="","",SUMIFS(Orders!$F$2:$F$5001,Orders!$C$2:$C$5001,A292,Orders!$I$2:$I$5001,"&gt;0"))</f>
        <v/>
      </c>
      <c r="F292" s="10" t="str">
        <f aca="false">IF(OR(A292="",N(D292)=0),"",E292/D292)</f>
        <v/>
      </c>
      <c r="G292" s="11" t="str">
        <f aca="false">IF(OR(A292="",N(D292)=0),"",_xlfn.MINIFS(Orders!$I$2:$I$5001,Orders!$C$2:$C$5001,A292,Orders!$I$2:$I$5001,"&gt;0"))</f>
        <v/>
      </c>
      <c r="H292" s="11" t="str">
        <f aca="false">IF(OR(A292="",N(D292)=0),"",_xlfn.MAXIFS(Orders!$I$2:$I$5001,Orders!$C$2:$C$5001,A292,Orders!$I$2:$I$5001,"&gt;0"))</f>
        <v/>
      </c>
      <c r="I292" s="9" t="str">
        <f aca="true">IF(H292="","",TODAY()-H292)</f>
        <v/>
      </c>
      <c r="J292" s="9" t="str">
        <f aca="false">IF(OR(H292="",N(D292)&lt;2),"",(H292-G292)/(D292-1))</f>
        <v/>
      </c>
      <c r="K292" s="12" t="str">
        <f aca="false">IF(A292="","",IF(N(D292)=0,"No orders yet",IF(I292&gt;=Settings!$B$4,IF(OR(N(E292)&gt;=Settings!$B$5,N(D292)&gt;=Settings!$B$6),"Lapsed VIP","Lapsed"),IF(I292&gt;=Settings!$B$3,IF(OR(N(E292)&gt;=Settings!$B$5,N(D292)&gt;=Settings!$B$6),"At-risk VIP",IF(D292=1,"One-time buyer","At risk")),IF(OR(N(E292)&gt;=Settings!$B$5,N(D292)&gt;=Settings!$B$6),"VIP",IF(D292=1,"New","Active"))))))</f>
        <v/>
      </c>
      <c r="L292" s="12" t="str">
        <f aca="false">IF(OR(J292="",J292=0),"",IF(I292&gt;=J292*Settings!$B$7,"Yes",""))</f>
        <v/>
      </c>
      <c r="M292" s="13"/>
      <c r="N292" s="12" t="str">
        <f aca="true">IF(M292="","",IF(AND(H292&lt;&gt;"",H292&gt;=M292),"Yes - "&amp;TEXT(H292,"d mmm yyyy"),IF(TODAY()-M292&lt;30,"Not yet","No")))</f>
        <v/>
      </c>
      <c r="O292" s="8"/>
      <c r="P292" s="12" t="str">
        <f aca="false">IF(A292="","",IF(COUNTIF($A$2:$A$2001,A292)&gt;1,"Same email twice - keep one",""))</f>
        <v/>
      </c>
    </row>
    <row r="293" customFormat="false" ht="15" hidden="false" customHeight="false" outlineLevel="0" collapsed="false">
      <c r="A293" s="8"/>
      <c r="B293" s="8"/>
      <c r="C293" s="8"/>
      <c r="D293" s="9" t="str">
        <f aca="false">IF(A293="","",COUNTIFS(Orders!$C$2:$C$5001,A293,Orders!$I$2:$I$5001,"&gt;0"))</f>
        <v/>
      </c>
      <c r="E293" s="10" t="str">
        <f aca="false">IF(A293="","",SUMIFS(Orders!$F$2:$F$5001,Orders!$C$2:$C$5001,A293,Orders!$I$2:$I$5001,"&gt;0"))</f>
        <v/>
      </c>
      <c r="F293" s="10" t="str">
        <f aca="false">IF(OR(A293="",N(D293)=0),"",E293/D293)</f>
        <v/>
      </c>
      <c r="G293" s="11" t="str">
        <f aca="false">IF(OR(A293="",N(D293)=0),"",_xlfn.MINIFS(Orders!$I$2:$I$5001,Orders!$C$2:$C$5001,A293,Orders!$I$2:$I$5001,"&gt;0"))</f>
        <v/>
      </c>
      <c r="H293" s="11" t="str">
        <f aca="false">IF(OR(A293="",N(D293)=0),"",_xlfn.MAXIFS(Orders!$I$2:$I$5001,Orders!$C$2:$C$5001,A293,Orders!$I$2:$I$5001,"&gt;0"))</f>
        <v/>
      </c>
      <c r="I293" s="9" t="str">
        <f aca="true">IF(H293="","",TODAY()-H293)</f>
        <v/>
      </c>
      <c r="J293" s="9" t="str">
        <f aca="false">IF(OR(H293="",N(D293)&lt;2),"",(H293-G293)/(D293-1))</f>
        <v/>
      </c>
      <c r="K293" s="12" t="str">
        <f aca="false">IF(A293="","",IF(N(D293)=0,"No orders yet",IF(I293&gt;=Settings!$B$4,IF(OR(N(E293)&gt;=Settings!$B$5,N(D293)&gt;=Settings!$B$6),"Lapsed VIP","Lapsed"),IF(I293&gt;=Settings!$B$3,IF(OR(N(E293)&gt;=Settings!$B$5,N(D293)&gt;=Settings!$B$6),"At-risk VIP",IF(D293=1,"One-time buyer","At risk")),IF(OR(N(E293)&gt;=Settings!$B$5,N(D293)&gt;=Settings!$B$6),"VIP",IF(D293=1,"New","Active"))))))</f>
        <v/>
      </c>
      <c r="L293" s="12" t="str">
        <f aca="false">IF(OR(J293="",J293=0),"",IF(I293&gt;=J293*Settings!$B$7,"Yes",""))</f>
        <v/>
      </c>
      <c r="M293" s="13"/>
      <c r="N293" s="12" t="str">
        <f aca="true">IF(M293="","",IF(AND(H293&lt;&gt;"",H293&gt;=M293),"Yes - "&amp;TEXT(H293,"d mmm yyyy"),IF(TODAY()-M293&lt;30,"Not yet","No")))</f>
        <v/>
      </c>
      <c r="O293" s="8"/>
      <c r="P293" s="12" t="str">
        <f aca="false">IF(A293="","",IF(COUNTIF($A$2:$A$2001,A293)&gt;1,"Same email twice - keep one",""))</f>
        <v/>
      </c>
    </row>
    <row r="294" customFormat="false" ht="15" hidden="false" customHeight="false" outlineLevel="0" collapsed="false">
      <c r="A294" s="8"/>
      <c r="B294" s="8"/>
      <c r="C294" s="8"/>
      <c r="D294" s="9" t="str">
        <f aca="false">IF(A294="","",COUNTIFS(Orders!$C$2:$C$5001,A294,Orders!$I$2:$I$5001,"&gt;0"))</f>
        <v/>
      </c>
      <c r="E294" s="10" t="str">
        <f aca="false">IF(A294="","",SUMIFS(Orders!$F$2:$F$5001,Orders!$C$2:$C$5001,A294,Orders!$I$2:$I$5001,"&gt;0"))</f>
        <v/>
      </c>
      <c r="F294" s="10" t="str">
        <f aca="false">IF(OR(A294="",N(D294)=0),"",E294/D294)</f>
        <v/>
      </c>
      <c r="G294" s="11" t="str">
        <f aca="false">IF(OR(A294="",N(D294)=0),"",_xlfn.MINIFS(Orders!$I$2:$I$5001,Orders!$C$2:$C$5001,A294,Orders!$I$2:$I$5001,"&gt;0"))</f>
        <v/>
      </c>
      <c r="H294" s="11" t="str">
        <f aca="false">IF(OR(A294="",N(D294)=0),"",_xlfn.MAXIFS(Orders!$I$2:$I$5001,Orders!$C$2:$C$5001,A294,Orders!$I$2:$I$5001,"&gt;0"))</f>
        <v/>
      </c>
      <c r="I294" s="9" t="str">
        <f aca="true">IF(H294="","",TODAY()-H294)</f>
        <v/>
      </c>
      <c r="J294" s="9" t="str">
        <f aca="false">IF(OR(H294="",N(D294)&lt;2),"",(H294-G294)/(D294-1))</f>
        <v/>
      </c>
      <c r="K294" s="12" t="str">
        <f aca="false">IF(A294="","",IF(N(D294)=0,"No orders yet",IF(I294&gt;=Settings!$B$4,IF(OR(N(E294)&gt;=Settings!$B$5,N(D294)&gt;=Settings!$B$6),"Lapsed VIP","Lapsed"),IF(I294&gt;=Settings!$B$3,IF(OR(N(E294)&gt;=Settings!$B$5,N(D294)&gt;=Settings!$B$6),"At-risk VIP",IF(D294=1,"One-time buyer","At risk")),IF(OR(N(E294)&gt;=Settings!$B$5,N(D294)&gt;=Settings!$B$6),"VIP",IF(D294=1,"New","Active"))))))</f>
        <v/>
      </c>
      <c r="L294" s="12" t="str">
        <f aca="false">IF(OR(J294="",J294=0),"",IF(I294&gt;=J294*Settings!$B$7,"Yes",""))</f>
        <v/>
      </c>
      <c r="M294" s="13"/>
      <c r="N294" s="12" t="str">
        <f aca="true">IF(M294="","",IF(AND(H294&lt;&gt;"",H294&gt;=M294),"Yes - "&amp;TEXT(H294,"d mmm yyyy"),IF(TODAY()-M294&lt;30,"Not yet","No")))</f>
        <v/>
      </c>
      <c r="O294" s="8"/>
      <c r="P294" s="12" t="str">
        <f aca="false">IF(A294="","",IF(COUNTIF($A$2:$A$2001,A294)&gt;1,"Same email twice - keep one",""))</f>
        <v/>
      </c>
    </row>
    <row r="295" customFormat="false" ht="15" hidden="false" customHeight="false" outlineLevel="0" collapsed="false">
      <c r="A295" s="8"/>
      <c r="B295" s="8"/>
      <c r="C295" s="8"/>
      <c r="D295" s="9" t="str">
        <f aca="false">IF(A295="","",COUNTIFS(Orders!$C$2:$C$5001,A295,Orders!$I$2:$I$5001,"&gt;0"))</f>
        <v/>
      </c>
      <c r="E295" s="10" t="str">
        <f aca="false">IF(A295="","",SUMIFS(Orders!$F$2:$F$5001,Orders!$C$2:$C$5001,A295,Orders!$I$2:$I$5001,"&gt;0"))</f>
        <v/>
      </c>
      <c r="F295" s="10" t="str">
        <f aca="false">IF(OR(A295="",N(D295)=0),"",E295/D295)</f>
        <v/>
      </c>
      <c r="G295" s="11" t="str">
        <f aca="false">IF(OR(A295="",N(D295)=0),"",_xlfn.MINIFS(Orders!$I$2:$I$5001,Orders!$C$2:$C$5001,A295,Orders!$I$2:$I$5001,"&gt;0"))</f>
        <v/>
      </c>
      <c r="H295" s="11" t="str">
        <f aca="false">IF(OR(A295="",N(D295)=0),"",_xlfn.MAXIFS(Orders!$I$2:$I$5001,Orders!$C$2:$C$5001,A295,Orders!$I$2:$I$5001,"&gt;0"))</f>
        <v/>
      </c>
      <c r="I295" s="9" t="str">
        <f aca="true">IF(H295="","",TODAY()-H295)</f>
        <v/>
      </c>
      <c r="J295" s="9" t="str">
        <f aca="false">IF(OR(H295="",N(D295)&lt;2),"",(H295-G295)/(D295-1))</f>
        <v/>
      </c>
      <c r="K295" s="12" t="str">
        <f aca="false">IF(A295="","",IF(N(D295)=0,"No orders yet",IF(I295&gt;=Settings!$B$4,IF(OR(N(E295)&gt;=Settings!$B$5,N(D295)&gt;=Settings!$B$6),"Lapsed VIP","Lapsed"),IF(I295&gt;=Settings!$B$3,IF(OR(N(E295)&gt;=Settings!$B$5,N(D295)&gt;=Settings!$B$6),"At-risk VIP",IF(D295=1,"One-time buyer","At risk")),IF(OR(N(E295)&gt;=Settings!$B$5,N(D295)&gt;=Settings!$B$6),"VIP",IF(D295=1,"New","Active"))))))</f>
        <v/>
      </c>
      <c r="L295" s="12" t="str">
        <f aca="false">IF(OR(J295="",J295=0),"",IF(I295&gt;=J295*Settings!$B$7,"Yes",""))</f>
        <v/>
      </c>
      <c r="M295" s="13"/>
      <c r="N295" s="12" t="str">
        <f aca="true">IF(M295="","",IF(AND(H295&lt;&gt;"",H295&gt;=M295),"Yes - "&amp;TEXT(H295,"d mmm yyyy"),IF(TODAY()-M295&lt;30,"Not yet","No")))</f>
        <v/>
      </c>
      <c r="O295" s="8"/>
      <c r="P295" s="12" t="str">
        <f aca="false">IF(A295="","",IF(COUNTIF($A$2:$A$2001,A295)&gt;1,"Same email twice - keep one",""))</f>
        <v/>
      </c>
    </row>
    <row r="296" customFormat="false" ht="15" hidden="false" customHeight="false" outlineLevel="0" collapsed="false">
      <c r="A296" s="8"/>
      <c r="B296" s="8"/>
      <c r="C296" s="8"/>
      <c r="D296" s="9" t="str">
        <f aca="false">IF(A296="","",COUNTIFS(Orders!$C$2:$C$5001,A296,Orders!$I$2:$I$5001,"&gt;0"))</f>
        <v/>
      </c>
      <c r="E296" s="10" t="str">
        <f aca="false">IF(A296="","",SUMIFS(Orders!$F$2:$F$5001,Orders!$C$2:$C$5001,A296,Orders!$I$2:$I$5001,"&gt;0"))</f>
        <v/>
      </c>
      <c r="F296" s="10" t="str">
        <f aca="false">IF(OR(A296="",N(D296)=0),"",E296/D296)</f>
        <v/>
      </c>
      <c r="G296" s="11" t="str">
        <f aca="false">IF(OR(A296="",N(D296)=0),"",_xlfn.MINIFS(Orders!$I$2:$I$5001,Orders!$C$2:$C$5001,A296,Orders!$I$2:$I$5001,"&gt;0"))</f>
        <v/>
      </c>
      <c r="H296" s="11" t="str">
        <f aca="false">IF(OR(A296="",N(D296)=0),"",_xlfn.MAXIFS(Orders!$I$2:$I$5001,Orders!$C$2:$C$5001,A296,Orders!$I$2:$I$5001,"&gt;0"))</f>
        <v/>
      </c>
      <c r="I296" s="9" t="str">
        <f aca="true">IF(H296="","",TODAY()-H296)</f>
        <v/>
      </c>
      <c r="J296" s="9" t="str">
        <f aca="false">IF(OR(H296="",N(D296)&lt;2),"",(H296-G296)/(D296-1))</f>
        <v/>
      </c>
      <c r="K296" s="12" t="str">
        <f aca="false">IF(A296="","",IF(N(D296)=0,"No orders yet",IF(I296&gt;=Settings!$B$4,IF(OR(N(E296)&gt;=Settings!$B$5,N(D296)&gt;=Settings!$B$6),"Lapsed VIP","Lapsed"),IF(I296&gt;=Settings!$B$3,IF(OR(N(E296)&gt;=Settings!$B$5,N(D296)&gt;=Settings!$B$6),"At-risk VIP",IF(D296=1,"One-time buyer","At risk")),IF(OR(N(E296)&gt;=Settings!$B$5,N(D296)&gt;=Settings!$B$6),"VIP",IF(D296=1,"New","Active"))))))</f>
        <v/>
      </c>
      <c r="L296" s="12" t="str">
        <f aca="false">IF(OR(J296="",J296=0),"",IF(I296&gt;=J296*Settings!$B$7,"Yes",""))</f>
        <v/>
      </c>
      <c r="M296" s="13"/>
      <c r="N296" s="12" t="str">
        <f aca="true">IF(M296="","",IF(AND(H296&lt;&gt;"",H296&gt;=M296),"Yes - "&amp;TEXT(H296,"d mmm yyyy"),IF(TODAY()-M296&lt;30,"Not yet","No")))</f>
        <v/>
      </c>
      <c r="O296" s="8"/>
      <c r="P296" s="12" t="str">
        <f aca="false">IF(A296="","",IF(COUNTIF($A$2:$A$2001,A296)&gt;1,"Same email twice - keep one",""))</f>
        <v/>
      </c>
    </row>
    <row r="297" customFormat="false" ht="15" hidden="false" customHeight="false" outlineLevel="0" collapsed="false">
      <c r="A297" s="8"/>
      <c r="B297" s="8"/>
      <c r="C297" s="8"/>
      <c r="D297" s="9" t="str">
        <f aca="false">IF(A297="","",COUNTIFS(Orders!$C$2:$C$5001,A297,Orders!$I$2:$I$5001,"&gt;0"))</f>
        <v/>
      </c>
      <c r="E297" s="10" t="str">
        <f aca="false">IF(A297="","",SUMIFS(Orders!$F$2:$F$5001,Orders!$C$2:$C$5001,A297,Orders!$I$2:$I$5001,"&gt;0"))</f>
        <v/>
      </c>
      <c r="F297" s="10" t="str">
        <f aca="false">IF(OR(A297="",N(D297)=0),"",E297/D297)</f>
        <v/>
      </c>
      <c r="G297" s="11" t="str">
        <f aca="false">IF(OR(A297="",N(D297)=0),"",_xlfn.MINIFS(Orders!$I$2:$I$5001,Orders!$C$2:$C$5001,A297,Orders!$I$2:$I$5001,"&gt;0"))</f>
        <v/>
      </c>
      <c r="H297" s="11" t="str">
        <f aca="false">IF(OR(A297="",N(D297)=0),"",_xlfn.MAXIFS(Orders!$I$2:$I$5001,Orders!$C$2:$C$5001,A297,Orders!$I$2:$I$5001,"&gt;0"))</f>
        <v/>
      </c>
      <c r="I297" s="9" t="str">
        <f aca="true">IF(H297="","",TODAY()-H297)</f>
        <v/>
      </c>
      <c r="J297" s="9" t="str">
        <f aca="false">IF(OR(H297="",N(D297)&lt;2),"",(H297-G297)/(D297-1))</f>
        <v/>
      </c>
      <c r="K297" s="12" t="str">
        <f aca="false">IF(A297="","",IF(N(D297)=0,"No orders yet",IF(I297&gt;=Settings!$B$4,IF(OR(N(E297)&gt;=Settings!$B$5,N(D297)&gt;=Settings!$B$6),"Lapsed VIP","Lapsed"),IF(I297&gt;=Settings!$B$3,IF(OR(N(E297)&gt;=Settings!$B$5,N(D297)&gt;=Settings!$B$6),"At-risk VIP",IF(D297=1,"One-time buyer","At risk")),IF(OR(N(E297)&gt;=Settings!$B$5,N(D297)&gt;=Settings!$B$6),"VIP",IF(D297=1,"New","Active"))))))</f>
        <v/>
      </c>
      <c r="L297" s="12" t="str">
        <f aca="false">IF(OR(J297="",J297=0),"",IF(I297&gt;=J297*Settings!$B$7,"Yes",""))</f>
        <v/>
      </c>
      <c r="M297" s="13"/>
      <c r="N297" s="12" t="str">
        <f aca="true">IF(M297="","",IF(AND(H297&lt;&gt;"",H297&gt;=M297),"Yes - "&amp;TEXT(H297,"d mmm yyyy"),IF(TODAY()-M297&lt;30,"Not yet","No")))</f>
        <v/>
      </c>
      <c r="O297" s="8"/>
      <c r="P297" s="12" t="str">
        <f aca="false">IF(A297="","",IF(COUNTIF($A$2:$A$2001,A297)&gt;1,"Same email twice - keep one",""))</f>
        <v/>
      </c>
    </row>
    <row r="298" customFormat="false" ht="15" hidden="false" customHeight="false" outlineLevel="0" collapsed="false">
      <c r="A298" s="8"/>
      <c r="B298" s="8"/>
      <c r="C298" s="8"/>
      <c r="D298" s="9" t="str">
        <f aca="false">IF(A298="","",COUNTIFS(Orders!$C$2:$C$5001,A298,Orders!$I$2:$I$5001,"&gt;0"))</f>
        <v/>
      </c>
      <c r="E298" s="10" t="str">
        <f aca="false">IF(A298="","",SUMIFS(Orders!$F$2:$F$5001,Orders!$C$2:$C$5001,A298,Orders!$I$2:$I$5001,"&gt;0"))</f>
        <v/>
      </c>
      <c r="F298" s="10" t="str">
        <f aca="false">IF(OR(A298="",N(D298)=0),"",E298/D298)</f>
        <v/>
      </c>
      <c r="G298" s="11" t="str">
        <f aca="false">IF(OR(A298="",N(D298)=0),"",_xlfn.MINIFS(Orders!$I$2:$I$5001,Orders!$C$2:$C$5001,A298,Orders!$I$2:$I$5001,"&gt;0"))</f>
        <v/>
      </c>
      <c r="H298" s="11" t="str">
        <f aca="false">IF(OR(A298="",N(D298)=0),"",_xlfn.MAXIFS(Orders!$I$2:$I$5001,Orders!$C$2:$C$5001,A298,Orders!$I$2:$I$5001,"&gt;0"))</f>
        <v/>
      </c>
      <c r="I298" s="9" t="str">
        <f aca="true">IF(H298="","",TODAY()-H298)</f>
        <v/>
      </c>
      <c r="J298" s="9" t="str">
        <f aca="false">IF(OR(H298="",N(D298)&lt;2),"",(H298-G298)/(D298-1))</f>
        <v/>
      </c>
      <c r="K298" s="12" t="str">
        <f aca="false">IF(A298="","",IF(N(D298)=0,"No orders yet",IF(I298&gt;=Settings!$B$4,IF(OR(N(E298)&gt;=Settings!$B$5,N(D298)&gt;=Settings!$B$6),"Lapsed VIP","Lapsed"),IF(I298&gt;=Settings!$B$3,IF(OR(N(E298)&gt;=Settings!$B$5,N(D298)&gt;=Settings!$B$6),"At-risk VIP",IF(D298=1,"One-time buyer","At risk")),IF(OR(N(E298)&gt;=Settings!$B$5,N(D298)&gt;=Settings!$B$6),"VIP",IF(D298=1,"New","Active"))))))</f>
        <v/>
      </c>
      <c r="L298" s="12" t="str">
        <f aca="false">IF(OR(J298="",J298=0),"",IF(I298&gt;=J298*Settings!$B$7,"Yes",""))</f>
        <v/>
      </c>
      <c r="M298" s="13"/>
      <c r="N298" s="12" t="str">
        <f aca="true">IF(M298="","",IF(AND(H298&lt;&gt;"",H298&gt;=M298),"Yes - "&amp;TEXT(H298,"d mmm yyyy"),IF(TODAY()-M298&lt;30,"Not yet","No")))</f>
        <v/>
      </c>
      <c r="O298" s="8"/>
      <c r="P298" s="12" t="str">
        <f aca="false">IF(A298="","",IF(COUNTIF($A$2:$A$2001,A298)&gt;1,"Same email twice - keep one",""))</f>
        <v/>
      </c>
    </row>
    <row r="299" customFormat="false" ht="15" hidden="false" customHeight="false" outlineLevel="0" collapsed="false">
      <c r="A299" s="8"/>
      <c r="B299" s="8"/>
      <c r="C299" s="8"/>
      <c r="D299" s="9" t="str">
        <f aca="false">IF(A299="","",COUNTIFS(Orders!$C$2:$C$5001,A299,Orders!$I$2:$I$5001,"&gt;0"))</f>
        <v/>
      </c>
      <c r="E299" s="10" t="str">
        <f aca="false">IF(A299="","",SUMIFS(Orders!$F$2:$F$5001,Orders!$C$2:$C$5001,A299,Orders!$I$2:$I$5001,"&gt;0"))</f>
        <v/>
      </c>
      <c r="F299" s="10" t="str">
        <f aca="false">IF(OR(A299="",N(D299)=0),"",E299/D299)</f>
        <v/>
      </c>
      <c r="G299" s="11" t="str">
        <f aca="false">IF(OR(A299="",N(D299)=0),"",_xlfn.MINIFS(Orders!$I$2:$I$5001,Orders!$C$2:$C$5001,A299,Orders!$I$2:$I$5001,"&gt;0"))</f>
        <v/>
      </c>
      <c r="H299" s="11" t="str">
        <f aca="false">IF(OR(A299="",N(D299)=0),"",_xlfn.MAXIFS(Orders!$I$2:$I$5001,Orders!$C$2:$C$5001,A299,Orders!$I$2:$I$5001,"&gt;0"))</f>
        <v/>
      </c>
      <c r="I299" s="9" t="str">
        <f aca="true">IF(H299="","",TODAY()-H299)</f>
        <v/>
      </c>
      <c r="J299" s="9" t="str">
        <f aca="false">IF(OR(H299="",N(D299)&lt;2),"",(H299-G299)/(D299-1))</f>
        <v/>
      </c>
      <c r="K299" s="12" t="str">
        <f aca="false">IF(A299="","",IF(N(D299)=0,"No orders yet",IF(I299&gt;=Settings!$B$4,IF(OR(N(E299)&gt;=Settings!$B$5,N(D299)&gt;=Settings!$B$6),"Lapsed VIP","Lapsed"),IF(I299&gt;=Settings!$B$3,IF(OR(N(E299)&gt;=Settings!$B$5,N(D299)&gt;=Settings!$B$6),"At-risk VIP",IF(D299=1,"One-time buyer","At risk")),IF(OR(N(E299)&gt;=Settings!$B$5,N(D299)&gt;=Settings!$B$6),"VIP",IF(D299=1,"New","Active"))))))</f>
        <v/>
      </c>
      <c r="L299" s="12" t="str">
        <f aca="false">IF(OR(J299="",J299=0),"",IF(I299&gt;=J299*Settings!$B$7,"Yes",""))</f>
        <v/>
      </c>
      <c r="M299" s="13"/>
      <c r="N299" s="12" t="str">
        <f aca="true">IF(M299="","",IF(AND(H299&lt;&gt;"",H299&gt;=M299),"Yes - "&amp;TEXT(H299,"d mmm yyyy"),IF(TODAY()-M299&lt;30,"Not yet","No")))</f>
        <v/>
      </c>
      <c r="O299" s="8"/>
      <c r="P299" s="12" t="str">
        <f aca="false">IF(A299="","",IF(COUNTIF($A$2:$A$2001,A299)&gt;1,"Same email twice - keep one",""))</f>
        <v/>
      </c>
    </row>
    <row r="300" customFormat="false" ht="15" hidden="false" customHeight="false" outlineLevel="0" collapsed="false">
      <c r="A300" s="8"/>
      <c r="B300" s="8"/>
      <c r="C300" s="8"/>
      <c r="D300" s="9" t="str">
        <f aca="false">IF(A300="","",COUNTIFS(Orders!$C$2:$C$5001,A300,Orders!$I$2:$I$5001,"&gt;0"))</f>
        <v/>
      </c>
      <c r="E300" s="10" t="str">
        <f aca="false">IF(A300="","",SUMIFS(Orders!$F$2:$F$5001,Orders!$C$2:$C$5001,A300,Orders!$I$2:$I$5001,"&gt;0"))</f>
        <v/>
      </c>
      <c r="F300" s="10" t="str">
        <f aca="false">IF(OR(A300="",N(D300)=0),"",E300/D300)</f>
        <v/>
      </c>
      <c r="G300" s="11" t="str">
        <f aca="false">IF(OR(A300="",N(D300)=0),"",_xlfn.MINIFS(Orders!$I$2:$I$5001,Orders!$C$2:$C$5001,A300,Orders!$I$2:$I$5001,"&gt;0"))</f>
        <v/>
      </c>
      <c r="H300" s="11" t="str">
        <f aca="false">IF(OR(A300="",N(D300)=0),"",_xlfn.MAXIFS(Orders!$I$2:$I$5001,Orders!$C$2:$C$5001,A300,Orders!$I$2:$I$5001,"&gt;0"))</f>
        <v/>
      </c>
      <c r="I300" s="9" t="str">
        <f aca="true">IF(H300="","",TODAY()-H300)</f>
        <v/>
      </c>
      <c r="J300" s="9" t="str">
        <f aca="false">IF(OR(H300="",N(D300)&lt;2),"",(H300-G300)/(D300-1))</f>
        <v/>
      </c>
      <c r="K300" s="12" t="str">
        <f aca="false">IF(A300="","",IF(N(D300)=0,"No orders yet",IF(I300&gt;=Settings!$B$4,IF(OR(N(E300)&gt;=Settings!$B$5,N(D300)&gt;=Settings!$B$6),"Lapsed VIP","Lapsed"),IF(I300&gt;=Settings!$B$3,IF(OR(N(E300)&gt;=Settings!$B$5,N(D300)&gt;=Settings!$B$6),"At-risk VIP",IF(D300=1,"One-time buyer","At risk")),IF(OR(N(E300)&gt;=Settings!$B$5,N(D300)&gt;=Settings!$B$6),"VIP",IF(D300=1,"New","Active"))))))</f>
        <v/>
      </c>
      <c r="L300" s="12" t="str">
        <f aca="false">IF(OR(J300="",J300=0),"",IF(I300&gt;=J300*Settings!$B$7,"Yes",""))</f>
        <v/>
      </c>
      <c r="M300" s="13"/>
      <c r="N300" s="12" t="str">
        <f aca="true">IF(M300="","",IF(AND(H300&lt;&gt;"",H300&gt;=M300),"Yes - "&amp;TEXT(H300,"d mmm yyyy"),IF(TODAY()-M300&lt;30,"Not yet","No")))</f>
        <v/>
      </c>
      <c r="O300" s="8"/>
      <c r="P300" s="12" t="str">
        <f aca="false">IF(A300="","",IF(COUNTIF($A$2:$A$2001,A300)&gt;1,"Same email twice - keep one",""))</f>
        <v/>
      </c>
    </row>
    <row r="301" customFormat="false" ht="15" hidden="false" customHeight="false" outlineLevel="0" collapsed="false">
      <c r="A301" s="8"/>
      <c r="B301" s="8"/>
      <c r="C301" s="8"/>
      <c r="D301" s="9" t="str">
        <f aca="false">IF(A301="","",COUNTIFS(Orders!$C$2:$C$5001,A301,Orders!$I$2:$I$5001,"&gt;0"))</f>
        <v/>
      </c>
      <c r="E301" s="10" t="str">
        <f aca="false">IF(A301="","",SUMIFS(Orders!$F$2:$F$5001,Orders!$C$2:$C$5001,A301,Orders!$I$2:$I$5001,"&gt;0"))</f>
        <v/>
      </c>
      <c r="F301" s="10" t="str">
        <f aca="false">IF(OR(A301="",N(D301)=0),"",E301/D301)</f>
        <v/>
      </c>
      <c r="G301" s="11" t="str">
        <f aca="false">IF(OR(A301="",N(D301)=0),"",_xlfn.MINIFS(Orders!$I$2:$I$5001,Orders!$C$2:$C$5001,A301,Orders!$I$2:$I$5001,"&gt;0"))</f>
        <v/>
      </c>
      <c r="H301" s="11" t="str">
        <f aca="false">IF(OR(A301="",N(D301)=0),"",_xlfn.MAXIFS(Orders!$I$2:$I$5001,Orders!$C$2:$C$5001,A301,Orders!$I$2:$I$5001,"&gt;0"))</f>
        <v/>
      </c>
      <c r="I301" s="9" t="str">
        <f aca="true">IF(H301="","",TODAY()-H301)</f>
        <v/>
      </c>
      <c r="J301" s="9" t="str">
        <f aca="false">IF(OR(H301="",N(D301)&lt;2),"",(H301-G301)/(D301-1))</f>
        <v/>
      </c>
      <c r="K301" s="12" t="str">
        <f aca="false">IF(A301="","",IF(N(D301)=0,"No orders yet",IF(I301&gt;=Settings!$B$4,IF(OR(N(E301)&gt;=Settings!$B$5,N(D301)&gt;=Settings!$B$6),"Lapsed VIP","Lapsed"),IF(I301&gt;=Settings!$B$3,IF(OR(N(E301)&gt;=Settings!$B$5,N(D301)&gt;=Settings!$B$6),"At-risk VIP",IF(D301=1,"One-time buyer","At risk")),IF(OR(N(E301)&gt;=Settings!$B$5,N(D301)&gt;=Settings!$B$6),"VIP",IF(D301=1,"New","Active"))))))</f>
        <v/>
      </c>
      <c r="L301" s="12" t="str">
        <f aca="false">IF(OR(J301="",J301=0),"",IF(I301&gt;=J301*Settings!$B$7,"Yes",""))</f>
        <v/>
      </c>
      <c r="M301" s="13"/>
      <c r="N301" s="12" t="str">
        <f aca="true">IF(M301="","",IF(AND(H301&lt;&gt;"",H301&gt;=M301),"Yes - "&amp;TEXT(H301,"d mmm yyyy"),IF(TODAY()-M301&lt;30,"Not yet","No")))</f>
        <v/>
      </c>
      <c r="O301" s="8"/>
      <c r="P301" s="12" t="str">
        <f aca="false">IF(A301="","",IF(COUNTIF($A$2:$A$2001,A301)&gt;1,"Same email twice - keep one",""))</f>
        <v/>
      </c>
    </row>
    <row r="302" customFormat="false" ht="15" hidden="false" customHeight="false" outlineLevel="0" collapsed="false">
      <c r="A302" s="8"/>
      <c r="B302" s="8"/>
      <c r="C302" s="8"/>
      <c r="D302" s="9" t="str">
        <f aca="false">IF(A302="","",COUNTIFS(Orders!$C$2:$C$5001,A302,Orders!$I$2:$I$5001,"&gt;0"))</f>
        <v/>
      </c>
      <c r="E302" s="10" t="str">
        <f aca="false">IF(A302="","",SUMIFS(Orders!$F$2:$F$5001,Orders!$C$2:$C$5001,A302,Orders!$I$2:$I$5001,"&gt;0"))</f>
        <v/>
      </c>
      <c r="F302" s="10" t="str">
        <f aca="false">IF(OR(A302="",N(D302)=0),"",E302/D302)</f>
        <v/>
      </c>
      <c r="G302" s="11" t="str">
        <f aca="false">IF(OR(A302="",N(D302)=0),"",_xlfn.MINIFS(Orders!$I$2:$I$5001,Orders!$C$2:$C$5001,A302,Orders!$I$2:$I$5001,"&gt;0"))</f>
        <v/>
      </c>
      <c r="H302" s="11" t="str">
        <f aca="false">IF(OR(A302="",N(D302)=0),"",_xlfn.MAXIFS(Orders!$I$2:$I$5001,Orders!$C$2:$C$5001,A302,Orders!$I$2:$I$5001,"&gt;0"))</f>
        <v/>
      </c>
      <c r="I302" s="9" t="str">
        <f aca="true">IF(H302="","",TODAY()-H302)</f>
        <v/>
      </c>
      <c r="J302" s="9" t="str">
        <f aca="false">IF(OR(H302="",N(D302)&lt;2),"",(H302-G302)/(D302-1))</f>
        <v/>
      </c>
      <c r="K302" s="12" t="str">
        <f aca="false">IF(A302="","",IF(N(D302)=0,"No orders yet",IF(I302&gt;=Settings!$B$4,IF(OR(N(E302)&gt;=Settings!$B$5,N(D302)&gt;=Settings!$B$6),"Lapsed VIP","Lapsed"),IF(I302&gt;=Settings!$B$3,IF(OR(N(E302)&gt;=Settings!$B$5,N(D302)&gt;=Settings!$B$6),"At-risk VIP",IF(D302=1,"One-time buyer","At risk")),IF(OR(N(E302)&gt;=Settings!$B$5,N(D302)&gt;=Settings!$B$6),"VIP",IF(D302=1,"New","Active"))))))</f>
        <v/>
      </c>
      <c r="L302" s="12" t="str">
        <f aca="false">IF(OR(J302="",J302=0),"",IF(I302&gt;=J302*Settings!$B$7,"Yes",""))</f>
        <v/>
      </c>
      <c r="M302" s="13"/>
      <c r="N302" s="12" t="str">
        <f aca="true">IF(M302="","",IF(AND(H302&lt;&gt;"",H302&gt;=M302),"Yes - "&amp;TEXT(H302,"d mmm yyyy"),IF(TODAY()-M302&lt;30,"Not yet","No")))</f>
        <v/>
      </c>
      <c r="O302" s="8"/>
      <c r="P302" s="12" t="str">
        <f aca="false">IF(A302="","",IF(COUNTIF($A$2:$A$2001,A302)&gt;1,"Same email twice - keep one",""))</f>
        <v/>
      </c>
    </row>
    <row r="303" customFormat="false" ht="15" hidden="false" customHeight="false" outlineLevel="0" collapsed="false">
      <c r="A303" s="8"/>
      <c r="B303" s="8"/>
      <c r="C303" s="8"/>
      <c r="D303" s="9" t="str">
        <f aca="false">IF(A303="","",COUNTIFS(Orders!$C$2:$C$5001,A303,Orders!$I$2:$I$5001,"&gt;0"))</f>
        <v/>
      </c>
      <c r="E303" s="10" t="str">
        <f aca="false">IF(A303="","",SUMIFS(Orders!$F$2:$F$5001,Orders!$C$2:$C$5001,A303,Orders!$I$2:$I$5001,"&gt;0"))</f>
        <v/>
      </c>
      <c r="F303" s="10" t="str">
        <f aca="false">IF(OR(A303="",N(D303)=0),"",E303/D303)</f>
        <v/>
      </c>
      <c r="G303" s="11" t="str">
        <f aca="false">IF(OR(A303="",N(D303)=0),"",_xlfn.MINIFS(Orders!$I$2:$I$5001,Orders!$C$2:$C$5001,A303,Orders!$I$2:$I$5001,"&gt;0"))</f>
        <v/>
      </c>
      <c r="H303" s="11" t="str">
        <f aca="false">IF(OR(A303="",N(D303)=0),"",_xlfn.MAXIFS(Orders!$I$2:$I$5001,Orders!$C$2:$C$5001,A303,Orders!$I$2:$I$5001,"&gt;0"))</f>
        <v/>
      </c>
      <c r="I303" s="9" t="str">
        <f aca="true">IF(H303="","",TODAY()-H303)</f>
        <v/>
      </c>
      <c r="J303" s="9" t="str">
        <f aca="false">IF(OR(H303="",N(D303)&lt;2),"",(H303-G303)/(D303-1))</f>
        <v/>
      </c>
      <c r="K303" s="12" t="str">
        <f aca="false">IF(A303="","",IF(N(D303)=0,"No orders yet",IF(I303&gt;=Settings!$B$4,IF(OR(N(E303)&gt;=Settings!$B$5,N(D303)&gt;=Settings!$B$6),"Lapsed VIP","Lapsed"),IF(I303&gt;=Settings!$B$3,IF(OR(N(E303)&gt;=Settings!$B$5,N(D303)&gt;=Settings!$B$6),"At-risk VIP",IF(D303=1,"One-time buyer","At risk")),IF(OR(N(E303)&gt;=Settings!$B$5,N(D303)&gt;=Settings!$B$6),"VIP",IF(D303=1,"New","Active"))))))</f>
        <v/>
      </c>
      <c r="L303" s="12" t="str">
        <f aca="false">IF(OR(J303="",J303=0),"",IF(I303&gt;=J303*Settings!$B$7,"Yes",""))</f>
        <v/>
      </c>
      <c r="M303" s="13"/>
      <c r="N303" s="12" t="str">
        <f aca="true">IF(M303="","",IF(AND(H303&lt;&gt;"",H303&gt;=M303),"Yes - "&amp;TEXT(H303,"d mmm yyyy"),IF(TODAY()-M303&lt;30,"Not yet","No")))</f>
        <v/>
      </c>
      <c r="O303" s="8"/>
      <c r="P303" s="12" t="str">
        <f aca="false">IF(A303="","",IF(COUNTIF($A$2:$A$2001,A303)&gt;1,"Same email twice - keep one",""))</f>
        <v/>
      </c>
    </row>
    <row r="304" customFormat="false" ht="15" hidden="false" customHeight="false" outlineLevel="0" collapsed="false">
      <c r="A304" s="8"/>
      <c r="B304" s="8"/>
      <c r="C304" s="8"/>
      <c r="D304" s="9" t="str">
        <f aca="false">IF(A304="","",COUNTIFS(Orders!$C$2:$C$5001,A304,Orders!$I$2:$I$5001,"&gt;0"))</f>
        <v/>
      </c>
      <c r="E304" s="10" t="str">
        <f aca="false">IF(A304="","",SUMIFS(Orders!$F$2:$F$5001,Orders!$C$2:$C$5001,A304,Orders!$I$2:$I$5001,"&gt;0"))</f>
        <v/>
      </c>
      <c r="F304" s="10" t="str">
        <f aca="false">IF(OR(A304="",N(D304)=0),"",E304/D304)</f>
        <v/>
      </c>
      <c r="G304" s="11" t="str">
        <f aca="false">IF(OR(A304="",N(D304)=0),"",_xlfn.MINIFS(Orders!$I$2:$I$5001,Orders!$C$2:$C$5001,A304,Orders!$I$2:$I$5001,"&gt;0"))</f>
        <v/>
      </c>
      <c r="H304" s="11" t="str">
        <f aca="false">IF(OR(A304="",N(D304)=0),"",_xlfn.MAXIFS(Orders!$I$2:$I$5001,Orders!$C$2:$C$5001,A304,Orders!$I$2:$I$5001,"&gt;0"))</f>
        <v/>
      </c>
      <c r="I304" s="9" t="str">
        <f aca="true">IF(H304="","",TODAY()-H304)</f>
        <v/>
      </c>
      <c r="J304" s="9" t="str">
        <f aca="false">IF(OR(H304="",N(D304)&lt;2),"",(H304-G304)/(D304-1))</f>
        <v/>
      </c>
      <c r="K304" s="12" t="str">
        <f aca="false">IF(A304="","",IF(N(D304)=0,"No orders yet",IF(I304&gt;=Settings!$B$4,IF(OR(N(E304)&gt;=Settings!$B$5,N(D304)&gt;=Settings!$B$6),"Lapsed VIP","Lapsed"),IF(I304&gt;=Settings!$B$3,IF(OR(N(E304)&gt;=Settings!$B$5,N(D304)&gt;=Settings!$B$6),"At-risk VIP",IF(D304=1,"One-time buyer","At risk")),IF(OR(N(E304)&gt;=Settings!$B$5,N(D304)&gt;=Settings!$B$6),"VIP",IF(D304=1,"New","Active"))))))</f>
        <v/>
      </c>
      <c r="L304" s="12" t="str">
        <f aca="false">IF(OR(J304="",J304=0),"",IF(I304&gt;=J304*Settings!$B$7,"Yes",""))</f>
        <v/>
      </c>
      <c r="M304" s="13"/>
      <c r="N304" s="12" t="str">
        <f aca="true">IF(M304="","",IF(AND(H304&lt;&gt;"",H304&gt;=M304),"Yes - "&amp;TEXT(H304,"d mmm yyyy"),IF(TODAY()-M304&lt;30,"Not yet","No")))</f>
        <v/>
      </c>
      <c r="O304" s="8"/>
      <c r="P304" s="12" t="str">
        <f aca="false">IF(A304="","",IF(COUNTIF($A$2:$A$2001,A304)&gt;1,"Same email twice - keep one",""))</f>
        <v/>
      </c>
    </row>
    <row r="305" customFormat="false" ht="15" hidden="false" customHeight="false" outlineLevel="0" collapsed="false">
      <c r="A305" s="8"/>
      <c r="B305" s="8"/>
      <c r="C305" s="8"/>
      <c r="D305" s="9" t="str">
        <f aca="false">IF(A305="","",COUNTIFS(Orders!$C$2:$C$5001,A305,Orders!$I$2:$I$5001,"&gt;0"))</f>
        <v/>
      </c>
      <c r="E305" s="10" t="str">
        <f aca="false">IF(A305="","",SUMIFS(Orders!$F$2:$F$5001,Orders!$C$2:$C$5001,A305,Orders!$I$2:$I$5001,"&gt;0"))</f>
        <v/>
      </c>
      <c r="F305" s="10" t="str">
        <f aca="false">IF(OR(A305="",N(D305)=0),"",E305/D305)</f>
        <v/>
      </c>
      <c r="G305" s="11" t="str">
        <f aca="false">IF(OR(A305="",N(D305)=0),"",_xlfn.MINIFS(Orders!$I$2:$I$5001,Orders!$C$2:$C$5001,A305,Orders!$I$2:$I$5001,"&gt;0"))</f>
        <v/>
      </c>
      <c r="H305" s="11" t="str">
        <f aca="false">IF(OR(A305="",N(D305)=0),"",_xlfn.MAXIFS(Orders!$I$2:$I$5001,Orders!$C$2:$C$5001,A305,Orders!$I$2:$I$5001,"&gt;0"))</f>
        <v/>
      </c>
      <c r="I305" s="9" t="str">
        <f aca="true">IF(H305="","",TODAY()-H305)</f>
        <v/>
      </c>
      <c r="J305" s="9" t="str">
        <f aca="false">IF(OR(H305="",N(D305)&lt;2),"",(H305-G305)/(D305-1))</f>
        <v/>
      </c>
      <c r="K305" s="12" t="str">
        <f aca="false">IF(A305="","",IF(N(D305)=0,"No orders yet",IF(I305&gt;=Settings!$B$4,IF(OR(N(E305)&gt;=Settings!$B$5,N(D305)&gt;=Settings!$B$6),"Lapsed VIP","Lapsed"),IF(I305&gt;=Settings!$B$3,IF(OR(N(E305)&gt;=Settings!$B$5,N(D305)&gt;=Settings!$B$6),"At-risk VIP",IF(D305=1,"One-time buyer","At risk")),IF(OR(N(E305)&gt;=Settings!$B$5,N(D305)&gt;=Settings!$B$6),"VIP",IF(D305=1,"New","Active"))))))</f>
        <v/>
      </c>
      <c r="L305" s="12" t="str">
        <f aca="false">IF(OR(J305="",J305=0),"",IF(I305&gt;=J305*Settings!$B$7,"Yes",""))</f>
        <v/>
      </c>
      <c r="M305" s="13"/>
      <c r="N305" s="12" t="str">
        <f aca="true">IF(M305="","",IF(AND(H305&lt;&gt;"",H305&gt;=M305),"Yes - "&amp;TEXT(H305,"d mmm yyyy"),IF(TODAY()-M305&lt;30,"Not yet","No")))</f>
        <v/>
      </c>
      <c r="O305" s="8"/>
      <c r="P305" s="12" t="str">
        <f aca="false">IF(A305="","",IF(COUNTIF($A$2:$A$2001,A305)&gt;1,"Same email twice - keep one",""))</f>
        <v/>
      </c>
    </row>
    <row r="306" customFormat="false" ht="15" hidden="false" customHeight="false" outlineLevel="0" collapsed="false">
      <c r="A306" s="8"/>
      <c r="B306" s="8"/>
      <c r="C306" s="8"/>
      <c r="D306" s="9" t="str">
        <f aca="false">IF(A306="","",COUNTIFS(Orders!$C$2:$C$5001,A306,Orders!$I$2:$I$5001,"&gt;0"))</f>
        <v/>
      </c>
      <c r="E306" s="10" t="str">
        <f aca="false">IF(A306="","",SUMIFS(Orders!$F$2:$F$5001,Orders!$C$2:$C$5001,A306,Orders!$I$2:$I$5001,"&gt;0"))</f>
        <v/>
      </c>
      <c r="F306" s="10" t="str">
        <f aca="false">IF(OR(A306="",N(D306)=0),"",E306/D306)</f>
        <v/>
      </c>
      <c r="G306" s="11" t="str">
        <f aca="false">IF(OR(A306="",N(D306)=0),"",_xlfn.MINIFS(Orders!$I$2:$I$5001,Orders!$C$2:$C$5001,A306,Orders!$I$2:$I$5001,"&gt;0"))</f>
        <v/>
      </c>
      <c r="H306" s="11" t="str">
        <f aca="false">IF(OR(A306="",N(D306)=0),"",_xlfn.MAXIFS(Orders!$I$2:$I$5001,Orders!$C$2:$C$5001,A306,Orders!$I$2:$I$5001,"&gt;0"))</f>
        <v/>
      </c>
      <c r="I306" s="9" t="str">
        <f aca="true">IF(H306="","",TODAY()-H306)</f>
        <v/>
      </c>
      <c r="J306" s="9" t="str">
        <f aca="false">IF(OR(H306="",N(D306)&lt;2),"",(H306-G306)/(D306-1))</f>
        <v/>
      </c>
      <c r="K306" s="12" t="str">
        <f aca="false">IF(A306="","",IF(N(D306)=0,"No orders yet",IF(I306&gt;=Settings!$B$4,IF(OR(N(E306)&gt;=Settings!$B$5,N(D306)&gt;=Settings!$B$6),"Lapsed VIP","Lapsed"),IF(I306&gt;=Settings!$B$3,IF(OR(N(E306)&gt;=Settings!$B$5,N(D306)&gt;=Settings!$B$6),"At-risk VIP",IF(D306=1,"One-time buyer","At risk")),IF(OR(N(E306)&gt;=Settings!$B$5,N(D306)&gt;=Settings!$B$6),"VIP",IF(D306=1,"New","Active"))))))</f>
        <v/>
      </c>
      <c r="L306" s="12" t="str">
        <f aca="false">IF(OR(J306="",J306=0),"",IF(I306&gt;=J306*Settings!$B$7,"Yes",""))</f>
        <v/>
      </c>
      <c r="M306" s="13"/>
      <c r="N306" s="12" t="str">
        <f aca="true">IF(M306="","",IF(AND(H306&lt;&gt;"",H306&gt;=M306),"Yes - "&amp;TEXT(H306,"d mmm yyyy"),IF(TODAY()-M306&lt;30,"Not yet","No")))</f>
        <v/>
      </c>
      <c r="O306" s="8"/>
      <c r="P306" s="12" t="str">
        <f aca="false">IF(A306="","",IF(COUNTIF($A$2:$A$2001,A306)&gt;1,"Same email twice - keep one",""))</f>
        <v/>
      </c>
    </row>
    <row r="307" customFormat="false" ht="15" hidden="false" customHeight="false" outlineLevel="0" collapsed="false">
      <c r="A307" s="8"/>
      <c r="B307" s="8"/>
      <c r="C307" s="8"/>
      <c r="D307" s="9" t="str">
        <f aca="false">IF(A307="","",COUNTIFS(Orders!$C$2:$C$5001,A307,Orders!$I$2:$I$5001,"&gt;0"))</f>
        <v/>
      </c>
      <c r="E307" s="10" t="str">
        <f aca="false">IF(A307="","",SUMIFS(Orders!$F$2:$F$5001,Orders!$C$2:$C$5001,A307,Orders!$I$2:$I$5001,"&gt;0"))</f>
        <v/>
      </c>
      <c r="F307" s="10" t="str">
        <f aca="false">IF(OR(A307="",N(D307)=0),"",E307/D307)</f>
        <v/>
      </c>
      <c r="G307" s="11" t="str">
        <f aca="false">IF(OR(A307="",N(D307)=0),"",_xlfn.MINIFS(Orders!$I$2:$I$5001,Orders!$C$2:$C$5001,A307,Orders!$I$2:$I$5001,"&gt;0"))</f>
        <v/>
      </c>
      <c r="H307" s="11" t="str">
        <f aca="false">IF(OR(A307="",N(D307)=0),"",_xlfn.MAXIFS(Orders!$I$2:$I$5001,Orders!$C$2:$C$5001,A307,Orders!$I$2:$I$5001,"&gt;0"))</f>
        <v/>
      </c>
      <c r="I307" s="9" t="str">
        <f aca="true">IF(H307="","",TODAY()-H307)</f>
        <v/>
      </c>
      <c r="J307" s="9" t="str">
        <f aca="false">IF(OR(H307="",N(D307)&lt;2),"",(H307-G307)/(D307-1))</f>
        <v/>
      </c>
      <c r="K307" s="12" t="str">
        <f aca="false">IF(A307="","",IF(N(D307)=0,"No orders yet",IF(I307&gt;=Settings!$B$4,IF(OR(N(E307)&gt;=Settings!$B$5,N(D307)&gt;=Settings!$B$6),"Lapsed VIP","Lapsed"),IF(I307&gt;=Settings!$B$3,IF(OR(N(E307)&gt;=Settings!$B$5,N(D307)&gt;=Settings!$B$6),"At-risk VIP",IF(D307=1,"One-time buyer","At risk")),IF(OR(N(E307)&gt;=Settings!$B$5,N(D307)&gt;=Settings!$B$6),"VIP",IF(D307=1,"New","Active"))))))</f>
        <v/>
      </c>
      <c r="L307" s="12" t="str">
        <f aca="false">IF(OR(J307="",J307=0),"",IF(I307&gt;=J307*Settings!$B$7,"Yes",""))</f>
        <v/>
      </c>
      <c r="M307" s="13"/>
      <c r="N307" s="12" t="str">
        <f aca="true">IF(M307="","",IF(AND(H307&lt;&gt;"",H307&gt;=M307),"Yes - "&amp;TEXT(H307,"d mmm yyyy"),IF(TODAY()-M307&lt;30,"Not yet","No")))</f>
        <v/>
      </c>
      <c r="O307" s="8"/>
      <c r="P307" s="12" t="str">
        <f aca="false">IF(A307="","",IF(COUNTIF($A$2:$A$2001,A307)&gt;1,"Same email twice - keep one",""))</f>
        <v/>
      </c>
    </row>
    <row r="308" customFormat="false" ht="15" hidden="false" customHeight="false" outlineLevel="0" collapsed="false">
      <c r="A308" s="8"/>
      <c r="B308" s="8"/>
      <c r="C308" s="8"/>
      <c r="D308" s="9" t="str">
        <f aca="false">IF(A308="","",COUNTIFS(Orders!$C$2:$C$5001,A308,Orders!$I$2:$I$5001,"&gt;0"))</f>
        <v/>
      </c>
      <c r="E308" s="10" t="str">
        <f aca="false">IF(A308="","",SUMIFS(Orders!$F$2:$F$5001,Orders!$C$2:$C$5001,A308,Orders!$I$2:$I$5001,"&gt;0"))</f>
        <v/>
      </c>
      <c r="F308" s="10" t="str">
        <f aca="false">IF(OR(A308="",N(D308)=0),"",E308/D308)</f>
        <v/>
      </c>
      <c r="G308" s="11" t="str">
        <f aca="false">IF(OR(A308="",N(D308)=0),"",_xlfn.MINIFS(Orders!$I$2:$I$5001,Orders!$C$2:$C$5001,A308,Orders!$I$2:$I$5001,"&gt;0"))</f>
        <v/>
      </c>
      <c r="H308" s="11" t="str">
        <f aca="false">IF(OR(A308="",N(D308)=0),"",_xlfn.MAXIFS(Orders!$I$2:$I$5001,Orders!$C$2:$C$5001,A308,Orders!$I$2:$I$5001,"&gt;0"))</f>
        <v/>
      </c>
      <c r="I308" s="9" t="str">
        <f aca="true">IF(H308="","",TODAY()-H308)</f>
        <v/>
      </c>
      <c r="J308" s="9" t="str">
        <f aca="false">IF(OR(H308="",N(D308)&lt;2),"",(H308-G308)/(D308-1))</f>
        <v/>
      </c>
      <c r="K308" s="12" t="str">
        <f aca="false">IF(A308="","",IF(N(D308)=0,"No orders yet",IF(I308&gt;=Settings!$B$4,IF(OR(N(E308)&gt;=Settings!$B$5,N(D308)&gt;=Settings!$B$6),"Lapsed VIP","Lapsed"),IF(I308&gt;=Settings!$B$3,IF(OR(N(E308)&gt;=Settings!$B$5,N(D308)&gt;=Settings!$B$6),"At-risk VIP",IF(D308=1,"One-time buyer","At risk")),IF(OR(N(E308)&gt;=Settings!$B$5,N(D308)&gt;=Settings!$B$6),"VIP",IF(D308=1,"New","Active"))))))</f>
        <v/>
      </c>
      <c r="L308" s="12" t="str">
        <f aca="false">IF(OR(J308="",J308=0),"",IF(I308&gt;=J308*Settings!$B$7,"Yes",""))</f>
        <v/>
      </c>
      <c r="M308" s="13"/>
      <c r="N308" s="12" t="str">
        <f aca="true">IF(M308="","",IF(AND(H308&lt;&gt;"",H308&gt;=M308),"Yes - "&amp;TEXT(H308,"d mmm yyyy"),IF(TODAY()-M308&lt;30,"Not yet","No")))</f>
        <v/>
      </c>
      <c r="O308" s="8"/>
      <c r="P308" s="12" t="str">
        <f aca="false">IF(A308="","",IF(COUNTIF($A$2:$A$2001,A308)&gt;1,"Same email twice - keep one",""))</f>
        <v/>
      </c>
    </row>
    <row r="309" customFormat="false" ht="15" hidden="false" customHeight="false" outlineLevel="0" collapsed="false">
      <c r="A309" s="8"/>
      <c r="B309" s="8"/>
      <c r="C309" s="8"/>
      <c r="D309" s="9" t="str">
        <f aca="false">IF(A309="","",COUNTIFS(Orders!$C$2:$C$5001,A309,Orders!$I$2:$I$5001,"&gt;0"))</f>
        <v/>
      </c>
      <c r="E309" s="10" t="str">
        <f aca="false">IF(A309="","",SUMIFS(Orders!$F$2:$F$5001,Orders!$C$2:$C$5001,A309,Orders!$I$2:$I$5001,"&gt;0"))</f>
        <v/>
      </c>
      <c r="F309" s="10" t="str">
        <f aca="false">IF(OR(A309="",N(D309)=0),"",E309/D309)</f>
        <v/>
      </c>
      <c r="G309" s="11" t="str">
        <f aca="false">IF(OR(A309="",N(D309)=0),"",_xlfn.MINIFS(Orders!$I$2:$I$5001,Orders!$C$2:$C$5001,A309,Orders!$I$2:$I$5001,"&gt;0"))</f>
        <v/>
      </c>
      <c r="H309" s="11" t="str">
        <f aca="false">IF(OR(A309="",N(D309)=0),"",_xlfn.MAXIFS(Orders!$I$2:$I$5001,Orders!$C$2:$C$5001,A309,Orders!$I$2:$I$5001,"&gt;0"))</f>
        <v/>
      </c>
      <c r="I309" s="9" t="str">
        <f aca="true">IF(H309="","",TODAY()-H309)</f>
        <v/>
      </c>
      <c r="J309" s="9" t="str">
        <f aca="false">IF(OR(H309="",N(D309)&lt;2),"",(H309-G309)/(D309-1))</f>
        <v/>
      </c>
      <c r="K309" s="12" t="str">
        <f aca="false">IF(A309="","",IF(N(D309)=0,"No orders yet",IF(I309&gt;=Settings!$B$4,IF(OR(N(E309)&gt;=Settings!$B$5,N(D309)&gt;=Settings!$B$6),"Lapsed VIP","Lapsed"),IF(I309&gt;=Settings!$B$3,IF(OR(N(E309)&gt;=Settings!$B$5,N(D309)&gt;=Settings!$B$6),"At-risk VIP",IF(D309=1,"One-time buyer","At risk")),IF(OR(N(E309)&gt;=Settings!$B$5,N(D309)&gt;=Settings!$B$6),"VIP",IF(D309=1,"New","Active"))))))</f>
        <v/>
      </c>
      <c r="L309" s="12" t="str">
        <f aca="false">IF(OR(J309="",J309=0),"",IF(I309&gt;=J309*Settings!$B$7,"Yes",""))</f>
        <v/>
      </c>
      <c r="M309" s="13"/>
      <c r="N309" s="12" t="str">
        <f aca="true">IF(M309="","",IF(AND(H309&lt;&gt;"",H309&gt;=M309),"Yes - "&amp;TEXT(H309,"d mmm yyyy"),IF(TODAY()-M309&lt;30,"Not yet","No")))</f>
        <v/>
      </c>
      <c r="O309" s="8"/>
      <c r="P309" s="12" t="str">
        <f aca="false">IF(A309="","",IF(COUNTIF($A$2:$A$2001,A309)&gt;1,"Same email twice - keep one",""))</f>
        <v/>
      </c>
    </row>
    <row r="310" customFormat="false" ht="15" hidden="false" customHeight="false" outlineLevel="0" collapsed="false">
      <c r="A310" s="8"/>
      <c r="B310" s="8"/>
      <c r="C310" s="8"/>
      <c r="D310" s="9" t="str">
        <f aca="false">IF(A310="","",COUNTIFS(Orders!$C$2:$C$5001,A310,Orders!$I$2:$I$5001,"&gt;0"))</f>
        <v/>
      </c>
      <c r="E310" s="10" t="str">
        <f aca="false">IF(A310="","",SUMIFS(Orders!$F$2:$F$5001,Orders!$C$2:$C$5001,A310,Orders!$I$2:$I$5001,"&gt;0"))</f>
        <v/>
      </c>
      <c r="F310" s="10" t="str">
        <f aca="false">IF(OR(A310="",N(D310)=0),"",E310/D310)</f>
        <v/>
      </c>
      <c r="G310" s="11" t="str">
        <f aca="false">IF(OR(A310="",N(D310)=0),"",_xlfn.MINIFS(Orders!$I$2:$I$5001,Orders!$C$2:$C$5001,A310,Orders!$I$2:$I$5001,"&gt;0"))</f>
        <v/>
      </c>
      <c r="H310" s="11" t="str">
        <f aca="false">IF(OR(A310="",N(D310)=0),"",_xlfn.MAXIFS(Orders!$I$2:$I$5001,Orders!$C$2:$C$5001,A310,Orders!$I$2:$I$5001,"&gt;0"))</f>
        <v/>
      </c>
      <c r="I310" s="9" t="str">
        <f aca="true">IF(H310="","",TODAY()-H310)</f>
        <v/>
      </c>
      <c r="J310" s="9" t="str">
        <f aca="false">IF(OR(H310="",N(D310)&lt;2),"",(H310-G310)/(D310-1))</f>
        <v/>
      </c>
      <c r="K310" s="12" t="str">
        <f aca="false">IF(A310="","",IF(N(D310)=0,"No orders yet",IF(I310&gt;=Settings!$B$4,IF(OR(N(E310)&gt;=Settings!$B$5,N(D310)&gt;=Settings!$B$6),"Lapsed VIP","Lapsed"),IF(I310&gt;=Settings!$B$3,IF(OR(N(E310)&gt;=Settings!$B$5,N(D310)&gt;=Settings!$B$6),"At-risk VIP",IF(D310=1,"One-time buyer","At risk")),IF(OR(N(E310)&gt;=Settings!$B$5,N(D310)&gt;=Settings!$B$6),"VIP",IF(D310=1,"New","Active"))))))</f>
        <v/>
      </c>
      <c r="L310" s="12" t="str">
        <f aca="false">IF(OR(J310="",J310=0),"",IF(I310&gt;=J310*Settings!$B$7,"Yes",""))</f>
        <v/>
      </c>
      <c r="M310" s="13"/>
      <c r="N310" s="12" t="str">
        <f aca="true">IF(M310="","",IF(AND(H310&lt;&gt;"",H310&gt;=M310),"Yes - "&amp;TEXT(H310,"d mmm yyyy"),IF(TODAY()-M310&lt;30,"Not yet","No")))</f>
        <v/>
      </c>
      <c r="O310" s="8"/>
      <c r="P310" s="12" t="str">
        <f aca="false">IF(A310="","",IF(COUNTIF($A$2:$A$2001,A310)&gt;1,"Same email twice - keep one",""))</f>
        <v/>
      </c>
    </row>
    <row r="311" customFormat="false" ht="15" hidden="false" customHeight="false" outlineLevel="0" collapsed="false">
      <c r="A311" s="8"/>
      <c r="B311" s="8"/>
      <c r="C311" s="8"/>
      <c r="D311" s="9" t="str">
        <f aca="false">IF(A311="","",COUNTIFS(Orders!$C$2:$C$5001,A311,Orders!$I$2:$I$5001,"&gt;0"))</f>
        <v/>
      </c>
      <c r="E311" s="10" t="str">
        <f aca="false">IF(A311="","",SUMIFS(Orders!$F$2:$F$5001,Orders!$C$2:$C$5001,A311,Orders!$I$2:$I$5001,"&gt;0"))</f>
        <v/>
      </c>
      <c r="F311" s="10" t="str">
        <f aca="false">IF(OR(A311="",N(D311)=0),"",E311/D311)</f>
        <v/>
      </c>
      <c r="G311" s="11" t="str">
        <f aca="false">IF(OR(A311="",N(D311)=0),"",_xlfn.MINIFS(Orders!$I$2:$I$5001,Orders!$C$2:$C$5001,A311,Orders!$I$2:$I$5001,"&gt;0"))</f>
        <v/>
      </c>
      <c r="H311" s="11" t="str">
        <f aca="false">IF(OR(A311="",N(D311)=0),"",_xlfn.MAXIFS(Orders!$I$2:$I$5001,Orders!$C$2:$C$5001,A311,Orders!$I$2:$I$5001,"&gt;0"))</f>
        <v/>
      </c>
      <c r="I311" s="9" t="str">
        <f aca="true">IF(H311="","",TODAY()-H311)</f>
        <v/>
      </c>
      <c r="J311" s="9" t="str">
        <f aca="false">IF(OR(H311="",N(D311)&lt;2),"",(H311-G311)/(D311-1))</f>
        <v/>
      </c>
      <c r="K311" s="12" t="str">
        <f aca="false">IF(A311="","",IF(N(D311)=0,"No orders yet",IF(I311&gt;=Settings!$B$4,IF(OR(N(E311)&gt;=Settings!$B$5,N(D311)&gt;=Settings!$B$6),"Lapsed VIP","Lapsed"),IF(I311&gt;=Settings!$B$3,IF(OR(N(E311)&gt;=Settings!$B$5,N(D311)&gt;=Settings!$B$6),"At-risk VIP",IF(D311=1,"One-time buyer","At risk")),IF(OR(N(E311)&gt;=Settings!$B$5,N(D311)&gt;=Settings!$B$6),"VIP",IF(D311=1,"New","Active"))))))</f>
        <v/>
      </c>
      <c r="L311" s="12" t="str">
        <f aca="false">IF(OR(J311="",J311=0),"",IF(I311&gt;=J311*Settings!$B$7,"Yes",""))</f>
        <v/>
      </c>
      <c r="M311" s="13"/>
      <c r="N311" s="12" t="str">
        <f aca="true">IF(M311="","",IF(AND(H311&lt;&gt;"",H311&gt;=M311),"Yes - "&amp;TEXT(H311,"d mmm yyyy"),IF(TODAY()-M311&lt;30,"Not yet","No")))</f>
        <v/>
      </c>
      <c r="O311" s="8"/>
      <c r="P311" s="12" t="str">
        <f aca="false">IF(A311="","",IF(COUNTIF($A$2:$A$2001,A311)&gt;1,"Same email twice - keep one",""))</f>
        <v/>
      </c>
    </row>
    <row r="312" customFormat="false" ht="15" hidden="false" customHeight="false" outlineLevel="0" collapsed="false">
      <c r="A312" s="8"/>
      <c r="B312" s="8"/>
      <c r="C312" s="8"/>
      <c r="D312" s="9" t="str">
        <f aca="false">IF(A312="","",COUNTIFS(Orders!$C$2:$C$5001,A312,Orders!$I$2:$I$5001,"&gt;0"))</f>
        <v/>
      </c>
      <c r="E312" s="10" t="str">
        <f aca="false">IF(A312="","",SUMIFS(Orders!$F$2:$F$5001,Orders!$C$2:$C$5001,A312,Orders!$I$2:$I$5001,"&gt;0"))</f>
        <v/>
      </c>
      <c r="F312" s="10" t="str">
        <f aca="false">IF(OR(A312="",N(D312)=0),"",E312/D312)</f>
        <v/>
      </c>
      <c r="G312" s="11" t="str">
        <f aca="false">IF(OR(A312="",N(D312)=0),"",_xlfn.MINIFS(Orders!$I$2:$I$5001,Orders!$C$2:$C$5001,A312,Orders!$I$2:$I$5001,"&gt;0"))</f>
        <v/>
      </c>
      <c r="H312" s="11" t="str">
        <f aca="false">IF(OR(A312="",N(D312)=0),"",_xlfn.MAXIFS(Orders!$I$2:$I$5001,Orders!$C$2:$C$5001,A312,Orders!$I$2:$I$5001,"&gt;0"))</f>
        <v/>
      </c>
      <c r="I312" s="9" t="str">
        <f aca="true">IF(H312="","",TODAY()-H312)</f>
        <v/>
      </c>
      <c r="J312" s="9" t="str">
        <f aca="false">IF(OR(H312="",N(D312)&lt;2),"",(H312-G312)/(D312-1))</f>
        <v/>
      </c>
      <c r="K312" s="12" t="str">
        <f aca="false">IF(A312="","",IF(N(D312)=0,"No orders yet",IF(I312&gt;=Settings!$B$4,IF(OR(N(E312)&gt;=Settings!$B$5,N(D312)&gt;=Settings!$B$6),"Lapsed VIP","Lapsed"),IF(I312&gt;=Settings!$B$3,IF(OR(N(E312)&gt;=Settings!$B$5,N(D312)&gt;=Settings!$B$6),"At-risk VIP",IF(D312=1,"One-time buyer","At risk")),IF(OR(N(E312)&gt;=Settings!$B$5,N(D312)&gt;=Settings!$B$6),"VIP",IF(D312=1,"New","Active"))))))</f>
        <v/>
      </c>
      <c r="L312" s="12" t="str">
        <f aca="false">IF(OR(J312="",J312=0),"",IF(I312&gt;=J312*Settings!$B$7,"Yes",""))</f>
        <v/>
      </c>
      <c r="M312" s="13"/>
      <c r="N312" s="12" t="str">
        <f aca="true">IF(M312="","",IF(AND(H312&lt;&gt;"",H312&gt;=M312),"Yes - "&amp;TEXT(H312,"d mmm yyyy"),IF(TODAY()-M312&lt;30,"Not yet","No")))</f>
        <v/>
      </c>
      <c r="O312" s="8"/>
      <c r="P312" s="12" t="str">
        <f aca="false">IF(A312="","",IF(COUNTIF($A$2:$A$2001,A312)&gt;1,"Same email twice - keep one",""))</f>
        <v/>
      </c>
    </row>
    <row r="313" customFormat="false" ht="15" hidden="false" customHeight="false" outlineLevel="0" collapsed="false">
      <c r="A313" s="8"/>
      <c r="B313" s="8"/>
      <c r="C313" s="8"/>
      <c r="D313" s="9" t="str">
        <f aca="false">IF(A313="","",COUNTIFS(Orders!$C$2:$C$5001,A313,Orders!$I$2:$I$5001,"&gt;0"))</f>
        <v/>
      </c>
      <c r="E313" s="10" t="str">
        <f aca="false">IF(A313="","",SUMIFS(Orders!$F$2:$F$5001,Orders!$C$2:$C$5001,A313,Orders!$I$2:$I$5001,"&gt;0"))</f>
        <v/>
      </c>
      <c r="F313" s="10" t="str">
        <f aca="false">IF(OR(A313="",N(D313)=0),"",E313/D313)</f>
        <v/>
      </c>
      <c r="G313" s="11" t="str">
        <f aca="false">IF(OR(A313="",N(D313)=0),"",_xlfn.MINIFS(Orders!$I$2:$I$5001,Orders!$C$2:$C$5001,A313,Orders!$I$2:$I$5001,"&gt;0"))</f>
        <v/>
      </c>
      <c r="H313" s="11" t="str">
        <f aca="false">IF(OR(A313="",N(D313)=0),"",_xlfn.MAXIFS(Orders!$I$2:$I$5001,Orders!$C$2:$C$5001,A313,Orders!$I$2:$I$5001,"&gt;0"))</f>
        <v/>
      </c>
      <c r="I313" s="9" t="str">
        <f aca="true">IF(H313="","",TODAY()-H313)</f>
        <v/>
      </c>
      <c r="J313" s="9" t="str">
        <f aca="false">IF(OR(H313="",N(D313)&lt;2),"",(H313-G313)/(D313-1))</f>
        <v/>
      </c>
      <c r="K313" s="12" t="str">
        <f aca="false">IF(A313="","",IF(N(D313)=0,"No orders yet",IF(I313&gt;=Settings!$B$4,IF(OR(N(E313)&gt;=Settings!$B$5,N(D313)&gt;=Settings!$B$6),"Lapsed VIP","Lapsed"),IF(I313&gt;=Settings!$B$3,IF(OR(N(E313)&gt;=Settings!$B$5,N(D313)&gt;=Settings!$B$6),"At-risk VIP",IF(D313=1,"One-time buyer","At risk")),IF(OR(N(E313)&gt;=Settings!$B$5,N(D313)&gt;=Settings!$B$6),"VIP",IF(D313=1,"New","Active"))))))</f>
        <v/>
      </c>
      <c r="L313" s="12" t="str">
        <f aca="false">IF(OR(J313="",J313=0),"",IF(I313&gt;=J313*Settings!$B$7,"Yes",""))</f>
        <v/>
      </c>
      <c r="M313" s="13"/>
      <c r="N313" s="12" t="str">
        <f aca="true">IF(M313="","",IF(AND(H313&lt;&gt;"",H313&gt;=M313),"Yes - "&amp;TEXT(H313,"d mmm yyyy"),IF(TODAY()-M313&lt;30,"Not yet","No")))</f>
        <v/>
      </c>
      <c r="O313" s="8"/>
      <c r="P313" s="12" t="str">
        <f aca="false">IF(A313="","",IF(COUNTIF($A$2:$A$2001,A313)&gt;1,"Same email twice - keep one",""))</f>
        <v/>
      </c>
    </row>
    <row r="314" customFormat="false" ht="15" hidden="false" customHeight="false" outlineLevel="0" collapsed="false">
      <c r="A314" s="8"/>
      <c r="B314" s="8"/>
      <c r="C314" s="8"/>
      <c r="D314" s="9" t="str">
        <f aca="false">IF(A314="","",COUNTIFS(Orders!$C$2:$C$5001,A314,Orders!$I$2:$I$5001,"&gt;0"))</f>
        <v/>
      </c>
      <c r="E314" s="10" t="str">
        <f aca="false">IF(A314="","",SUMIFS(Orders!$F$2:$F$5001,Orders!$C$2:$C$5001,A314,Orders!$I$2:$I$5001,"&gt;0"))</f>
        <v/>
      </c>
      <c r="F314" s="10" t="str">
        <f aca="false">IF(OR(A314="",N(D314)=0),"",E314/D314)</f>
        <v/>
      </c>
      <c r="G314" s="11" t="str">
        <f aca="false">IF(OR(A314="",N(D314)=0),"",_xlfn.MINIFS(Orders!$I$2:$I$5001,Orders!$C$2:$C$5001,A314,Orders!$I$2:$I$5001,"&gt;0"))</f>
        <v/>
      </c>
      <c r="H314" s="11" t="str">
        <f aca="false">IF(OR(A314="",N(D314)=0),"",_xlfn.MAXIFS(Orders!$I$2:$I$5001,Orders!$C$2:$C$5001,A314,Orders!$I$2:$I$5001,"&gt;0"))</f>
        <v/>
      </c>
      <c r="I314" s="9" t="str">
        <f aca="true">IF(H314="","",TODAY()-H314)</f>
        <v/>
      </c>
      <c r="J314" s="9" t="str">
        <f aca="false">IF(OR(H314="",N(D314)&lt;2),"",(H314-G314)/(D314-1))</f>
        <v/>
      </c>
      <c r="K314" s="12" t="str">
        <f aca="false">IF(A314="","",IF(N(D314)=0,"No orders yet",IF(I314&gt;=Settings!$B$4,IF(OR(N(E314)&gt;=Settings!$B$5,N(D314)&gt;=Settings!$B$6),"Lapsed VIP","Lapsed"),IF(I314&gt;=Settings!$B$3,IF(OR(N(E314)&gt;=Settings!$B$5,N(D314)&gt;=Settings!$B$6),"At-risk VIP",IF(D314=1,"One-time buyer","At risk")),IF(OR(N(E314)&gt;=Settings!$B$5,N(D314)&gt;=Settings!$B$6),"VIP",IF(D314=1,"New","Active"))))))</f>
        <v/>
      </c>
      <c r="L314" s="12" t="str">
        <f aca="false">IF(OR(J314="",J314=0),"",IF(I314&gt;=J314*Settings!$B$7,"Yes",""))</f>
        <v/>
      </c>
      <c r="M314" s="13"/>
      <c r="N314" s="12" t="str">
        <f aca="true">IF(M314="","",IF(AND(H314&lt;&gt;"",H314&gt;=M314),"Yes - "&amp;TEXT(H314,"d mmm yyyy"),IF(TODAY()-M314&lt;30,"Not yet","No")))</f>
        <v/>
      </c>
      <c r="O314" s="8"/>
      <c r="P314" s="12" t="str">
        <f aca="false">IF(A314="","",IF(COUNTIF($A$2:$A$2001,A314)&gt;1,"Same email twice - keep one",""))</f>
        <v/>
      </c>
    </row>
    <row r="315" customFormat="false" ht="15" hidden="false" customHeight="false" outlineLevel="0" collapsed="false">
      <c r="A315" s="8"/>
      <c r="B315" s="8"/>
      <c r="C315" s="8"/>
      <c r="D315" s="9" t="str">
        <f aca="false">IF(A315="","",COUNTIFS(Orders!$C$2:$C$5001,A315,Orders!$I$2:$I$5001,"&gt;0"))</f>
        <v/>
      </c>
      <c r="E315" s="10" t="str">
        <f aca="false">IF(A315="","",SUMIFS(Orders!$F$2:$F$5001,Orders!$C$2:$C$5001,A315,Orders!$I$2:$I$5001,"&gt;0"))</f>
        <v/>
      </c>
      <c r="F315" s="10" t="str">
        <f aca="false">IF(OR(A315="",N(D315)=0),"",E315/D315)</f>
        <v/>
      </c>
      <c r="G315" s="11" t="str">
        <f aca="false">IF(OR(A315="",N(D315)=0),"",_xlfn.MINIFS(Orders!$I$2:$I$5001,Orders!$C$2:$C$5001,A315,Orders!$I$2:$I$5001,"&gt;0"))</f>
        <v/>
      </c>
      <c r="H315" s="11" t="str">
        <f aca="false">IF(OR(A315="",N(D315)=0),"",_xlfn.MAXIFS(Orders!$I$2:$I$5001,Orders!$C$2:$C$5001,A315,Orders!$I$2:$I$5001,"&gt;0"))</f>
        <v/>
      </c>
      <c r="I315" s="9" t="str">
        <f aca="true">IF(H315="","",TODAY()-H315)</f>
        <v/>
      </c>
      <c r="J315" s="9" t="str">
        <f aca="false">IF(OR(H315="",N(D315)&lt;2),"",(H315-G315)/(D315-1))</f>
        <v/>
      </c>
      <c r="K315" s="12" t="str">
        <f aca="false">IF(A315="","",IF(N(D315)=0,"No orders yet",IF(I315&gt;=Settings!$B$4,IF(OR(N(E315)&gt;=Settings!$B$5,N(D315)&gt;=Settings!$B$6),"Lapsed VIP","Lapsed"),IF(I315&gt;=Settings!$B$3,IF(OR(N(E315)&gt;=Settings!$B$5,N(D315)&gt;=Settings!$B$6),"At-risk VIP",IF(D315=1,"One-time buyer","At risk")),IF(OR(N(E315)&gt;=Settings!$B$5,N(D315)&gt;=Settings!$B$6),"VIP",IF(D315=1,"New","Active"))))))</f>
        <v/>
      </c>
      <c r="L315" s="12" t="str">
        <f aca="false">IF(OR(J315="",J315=0),"",IF(I315&gt;=J315*Settings!$B$7,"Yes",""))</f>
        <v/>
      </c>
      <c r="M315" s="13"/>
      <c r="N315" s="12" t="str">
        <f aca="true">IF(M315="","",IF(AND(H315&lt;&gt;"",H315&gt;=M315),"Yes - "&amp;TEXT(H315,"d mmm yyyy"),IF(TODAY()-M315&lt;30,"Not yet","No")))</f>
        <v/>
      </c>
      <c r="O315" s="8"/>
      <c r="P315" s="12" t="str">
        <f aca="false">IF(A315="","",IF(COUNTIF($A$2:$A$2001,A315)&gt;1,"Same email twice - keep one",""))</f>
        <v/>
      </c>
    </row>
    <row r="316" customFormat="false" ht="15" hidden="false" customHeight="false" outlineLevel="0" collapsed="false">
      <c r="A316" s="8"/>
      <c r="B316" s="8"/>
      <c r="C316" s="8"/>
      <c r="D316" s="9" t="str">
        <f aca="false">IF(A316="","",COUNTIFS(Orders!$C$2:$C$5001,A316,Orders!$I$2:$I$5001,"&gt;0"))</f>
        <v/>
      </c>
      <c r="E316" s="10" t="str">
        <f aca="false">IF(A316="","",SUMIFS(Orders!$F$2:$F$5001,Orders!$C$2:$C$5001,A316,Orders!$I$2:$I$5001,"&gt;0"))</f>
        <v/>
      </c>
      <c r="F316" s="10" t="str">
        <f aca="false">IF(OR(A316="",N(D316)=0),"",E316/D316)</f>
        <v/>
      </c>
      <c r="G316" s="11" t="str">
        <f aca="false">IF(OR(A316="",N(D316)=0),"",_xlfn.MINIFS(Orders!$I$2:$I$5001,Orders!$C$2:$C$5001,A316,Orders!$I$2:$I$5001,"&gt;0"))</f>
        <v/>
      </c>
      <c r="H316" s="11" t="str">
        <f aca="false">IF(OR(A316="",N(D316)=0),"",_xlfn.MAXIFS(Orders!$I$2:$I$5001,Orders!$C$2:$C$5001,A316,Orders!$I$2:$I$5001,"&gt;0"))</f>
        <v/>
      </c>
      <c r="I316" s="9" t="str">
        <f aca="true">IF(H316="","",TODAY()-H316)</f>
        <v/>
      </c>
      <c r="J316" s="9" t="str">
        <f aca="false">IF(OR(H316="",N(D316)&lt;2),"",(H316-G316)/(D316-1))</f>
        <v/>
      </c>
      <c r="K316" s="12" t="str">
        <f aca="false">IF(A316="","",IF(N(D316)=0,"No orders yet",IF(I316&gt;=Settings!$B$4,IF(OR(N(E316)&gt;=Settings!$B$5,N(D316)&gt;=Settings!$B$6),"Lapsed VIP","Lapsed"),IF(I316&gt;=Settings!$B$3,IF(OR(N(E316)&gt;=Settings!$B$5,N(D316)&gt;=Settings!$B$6),"At-risk VIP",IF(D316=1,"One-time buyer","At risk")),IF(OR(N(E316)&gt;=Settings!$B$5,N(D316)&gt;=Settings!$B$6),"VIP",IF(D316=1,"New","Active"))))))</f>
        <v/>
      </c>
      <c r="L316" s="12" t="str">
        <f aca="false">IF(OR(J316="",J316=0),"",IF(I316&gt;=J316*Settings!$B$7,"Yes",""))</f>
        <v/>
      </c>
      <c r="M316" s="13"/>
      <c r="N316" s="12" t="str">
        <f aca="true">IF(M316="","",IF(AND(H316&lt;&gt;"",H316&gt;=M316),"Yes - "&amp;TEXT(H316,"d mmm yyyy"),IF(TODAY()-M316&lt;30,"Not yet","No")))</f>
        <v/>
      </c>
      <c r="O316" s="8"/>
      <c r="P316" s="12" t="str">
        <f aca="false">IF(A316="","",IF(COUNTIF($A$2:$A$2001,A316)&gt;1,"Same email twice - keep one",""))</f>
        <v/>
      </c>
    </row>
    <row r="317" customFormat="false" ht="15" hidden="false" customHeight="false" outlineLevel="0" collapsed="false">
      <c r="A317" s="8"/>
      <c r="B317" s="8"/>
      <c r="C317" s="8"/>
      <c r="D317" s="9" t="str">
        <f aca="false">IF(A317="","",COUNTIFS(Orders!$C$2:$C$5001,A317,Orders!$I$2:$I$5001,"&gt;0"))</f>
        <v/>
      </c>
      <c r="E317" s="10" t="str">
        <f aca="false">IF(A317="","",SUMIFS(Orders!$F$2:$F$5001,Orders!$C$2:$C$5001,A317,Orders!$I$2:$I$5001,"&gt;0"))</f>
        <v/>
      </c>
      <c r="F317" s="10" t="str">
        <f aca="false">IF(OR(A317="",N(D317)=0),"",E317/D317)</f>
        <v/>
      </c>
      <c r="G317" s="11" t="str">
        <f aca="false">IF(OR(A317="",N(D317)=0),"",_xlfn.MINIFS(Orders!$I$2:$I$5001,Orders!$C$2:$C$5001,A317,Orders!$I$2:$I$5001,"&gt;0"))</f>
        <v/>
      </c>
      <c r="H317" s="11" t="str">
        <f aca="false">IF(OR(A317="",N(D317)=0),"",_xlfn.MAXIFS(Orders!$I$2:$I$5001,Orders!$C$2:$C$5001,A317,Orders!$I$2:$I$5001,"&gt;0"))</f>
        <v/>
      </c>
      <c r="I317" s="9" t="str">
        <f aca="true">IF(H317="","",TODAY()-H317)</f>
        <v/>
      </c>
      <c r="J317" s="9" t="str">
        <f aca="false">IF(OR(H317="",N(D317)&lt;2),"",(H317-G317)/(D317-1))</f>
        <v/>
      </c>
      <c r="K317" s="12" t="str">
        <f aca="false">IF(A317="","",IF(N(D317)=0,"No orders yet",IF(I317&gt;=Settings!$B$4,IF(OR(N(E317)&gt;=Settings!$B$5,N(D317)&gt;=Settings!$B$6),"Lapsed VIP","Lapsed"),IF(I317&gt;=Settings!$B$3,IF(OR(N(E317)&gt;=Settings!$B$5,N(D317)&gt;=Settings!$B$6),"At-risk VIP",IF(D317=1,"One-time buyer","At risk")),IF(OR(N(E317)&gt;=Settings!$B$5,N(D317)&gt;=Settings!$B$6),"VIP",IF(D317=1,"New","Active"))))))</f>
        <v/>
      </c>
      <c r="L317" s="12" t="str">
        <f aca="false">IF(OR(J317="",J317=0),"",IF(I317&gt;=J317*Settings!$B$7,"Yes",""))</f>
        <v/>
      </c>
      <c r="M317" s="13"/>
      <c r="N317" s="12" t="str">
        <f aca="true">IF(M317="","",IF(AND(H317&lt;&gt;"",H317&gt;=M317),"Yes - "&amp;TEXT(H317,"d mmm yyyy"),IF(TODAY()-M317&lt;30,"Not yet","No")))</f>
        <v/>
      </c>
      <c r="O317" s="8"/>
      <c r="P317" s="12" t="str">
        <f aca="false">IF(A317="","",IF(COUNTIF($A$2:$A$2001,A317)&gt;1,"Same email twice - keep one",""))</f>
        <v/>
      </c>
    </row>
    <row r="318" customFormat="false" ht="15" hidden="false" customHeight="false" outlineLevel="0" collapsed="false">
      <c r="A318" s="8"/>
      <c r="B318" s="8"/>
      <c r="C318" s="8"/>
      <c r="D318" s="9" t="str">
        <f aca="false">IF(A318="","",COUNTIFS(Orders!$C$2:$C$5001,A318,Orders!$I$2:$I$5001,"&gt;0"))</f>
        <v/>
      </c>
      <c r="E318" s="10" t="str">
        <f aca="false">IF(A318="","",SUMIFS(Orders!$F$2:$F$5001,Orders!$C$2:$C$5001,A318,Orders!$I$2:$I$5001,"&gt;0"))</f>
        <v/>
      </c>
      <c r="F318" s="10" t="str">
        <f aca="false">IF(OR(A318="",N(D318)=0),"",E318/D318)</f>
        <v/>
      </c>
      <c r="G318" s="11" t="str">
        <f aca="false">IF(OR(A318="",N(D318)=0),"",_xlfn.MINIFS(Orders!$I$2:$I$5001,Orders!$C$2:$C$5001,A318,Orders!$I$2:$I$5001,"&gt;0"))</f>
        <v/>
      </c>
      <c r="H318" s="11" t="str">
        <f aca="false">IF(OR(A318="",N(D318)=0),"",_xlfn.MAXIFS(Orders!$I$2:$I$5001,Orders!$C$2:$C$5001,A318,Orders!$I$2:$I$5001,"&gt;0"))</f>
        <v/>
      </c>
      <c r="I318" s="9" t="str">
        <f aca="true">IF(H318="","",TODAY()-H318)</f>
        <v/>
      </c>
      <c r="J318" s="9" t="str">
        <f aca="false">IF(OR(H318="",N(D318)&lt;2),"",(H318-G318)/(D318-1))</f>
        <v/>
      </c>
      <c r="K318" s="12" t="str">
        <f aca="false">IF(A318="","",IF(N(D318)=0,"No orders yet",IF(I318&gt;=Settings!$B$4,IF(OR(N(E318)&gt;=Settings!$B$5,N(D318)&gt;=Settings!$B$6),"Lapsed VIP","Lapsed"),IF(I318&gt;=Settings!$B$3,IF(OR(N(E318)&gt;=Settings!$B$5,N(D318)&gt;=Settings!$B$6),"At-risk VIP",IF(D318=1,"One-time buyer","At risk")),IF(OR(N(E318)&gt;=Settings!$B$5,N(D318)&gt;=Settings!$B$6),"VIP",IF(D318=1,"New","Active"))))))</f>
        <v/>
      </c>
      <c r="L318" s="12" t="str">
        <f aca="false">IF(OR(J318="",J318=0),"",IF(I318&gt;=J318*Settings!$B$7,"Yes",""))</f>
        <v/>
      </c>
      <c r="M318" s="13"/>
      <c r="N318" s="12" t="str">
        <f aca="true">IF(M318="","",IF(AND(H318&lt;&gt;"",H318&gt;=M318),"Yes - "&amp;TEXT(H318,"d mmm yyyy"),IF(TODAY()-M318&lt;30,"Not yet","No")))</f>
        <v/>
      </c>
      <c r="O318" s="8"/>
      <c r="P318" s="12" t="str">
        <f aca="false">IF(A318="","",IF(COUNTIF($A$2:$A$2001,A318)&gt;1,"Same email twice - keep one",""))</f>
        <v/>
      </c>
    </row>
    <row r="319" customFormat="false" ht="15" hidden="false" customHeight="false" outlineLevel="0" collapsed="false">
      <c r="A319" s="8"/>
      <c r="B319" s="8"/>
      <c r="C319" s="8"/>
      <c r="D319" s="9" t="str">
        <f aca="false">IF(A319="","",COUNTIFS(Orders!$C$2:$C$5001,A319,Orders!$I$2:$I$5001,"&gt;0"))</f>
        <v/>
      </c>
      <c r="E319" s="10" t="str">
        <f aca="false">IF(A319="","",SUMIFS(Orders!$F$2:$F$5001,Orders!$C$2:$C$5001,A319,Orders!$I$2:$I$5001,"&gt;0"))</f>
        <v/>
      </c>
      <c r="F319" s="10" t="str">
        <f aca="false">IF(OR(A319="",N(D319)=0),"",E319/D319)</f>
        <v/>
      </c>
      <c r="G319" s="11" t="str">
        <f aca="false">IF(OR(A319="",N(D319)=0),"",_xlfn.MINIFS(Orders!$I$2:$I$5001,Orders!$C$2:$C$5001,A319,Orders!$I$2:$I$5001,"&gt;0"))</f>
        <v/>
      </c>
      <c r="H319" s="11" t="str">
        <f aca="false">IF(OR(A319="",N(D319)=0),"",_xlfn.MAXIFS(Orders!$I$2:$I$5001,Orders!$C$2:$C$5001,A319,Orders!$I$2:$I$5001,"&gt;0"))</f>
        <v/>
      </c>
      <c r="I319" s="9" t="str">
        <f aca="true">IF(H319="","",TODAY()-H319)</f>
        <v/>
      </c>
      <c r="J319" s="9" t="str">
        <f aca="false">IF(OR(H319="",N(D319)&lt;2),"",(H319-G319)/(D319-1))</f>
        <v/>
      </c>
      <c r="K319" s="12" t="str">
        <f aca="false">IF(A319="","",IF(N(D319)=0,"No orders yet",IF(I319&gt;=Settings!$B$4,IF(OR(N(E319)&gt;=Settings!$B$5,N(D319)&gt;=Settings!$B$6),"Lapsed VIP","Lapsed"),IF(I319&gt;=Settings!$B$3,IF(OR(N(E319)&gt;=Settings!$B$5,N(D319)&gt;=Settings!$B$6),"At-risk VIP",IF(D319=1,"One-time buyer","At risk")),IF(OR(N(E319)&gt;=Settings!$B$5,N(D319)&gt;=Settings!$B$6),"VIP",IF(D319=1,"New","Active"))))))</f>
        <v/>
      </c>
      <c r="L319" s="12" t="str">
        <f aca="false">IF(OR(J319="",J319=0),"",IF(I319&gt;=J319*Settings!$B$7,"Yes",""))</f>
        <v/>
      </c>
      <c r="M319" s="13"/>
      <c r="N319" s="12" t="str">
        <f aca="true">IF(M319="","",IF(AND(H319&lt;&gt;"",H319&gt;=M319),"Yes - "&amp;TEXT(H319,"d mmm yyyy"),IF(TODAY()-M319&lt;30,"Not yet","No")))</f>
        <v/>
      </c>
      <c r="O319" s="8"/>
      <c r="P319" s="12" t="str">
        <f aca="false">IF(A319="","",IF(COUNTIF($A$2:$A$2001,A319)&gt;1,"Same email twice - keep one",""))</f>
        <v/>
      </c>
    </row>
    <row r="320" customFormat="false" ht="15" hidden="false" customHeight="false" outlineLevel="0" collapsed="false">
      <c r="A320" s="8"/>
      <c r="B320" s="8"/>
      <c r="C320" s="8"/>
      <c r="D320" s="9" t="str">
        <f aca="false">IF(A320="","",COUNTIFS(Orders!$C$2:$C$5001,A320,Orders!$I$2:$I$5001,"&gt;0"))</f>
        <v/>
      </c>
      <c r="E320" s="10" t="str">
        <f aca="false">IF(A320="","",SUMIFS(Orders!$F$2:$F$5001,Orders!$C$2:$C$5001,A320,Orders!$I$2:$I$5001,"&gt;0"))</f>
        <v/>
      </c>
      <c r="F320" s="10" t="str">
        <f aca="false">IF(OR(A320="",N(D320)=0),"",E320/D320)</f>
        <v/>
      </c>
      <c r="G320" s="11" t="str">
        <f aca="false">IF(OR(A320="",N(D320)=0),"",_xlfn.MINIFS(Orders!$I$2:$I$5001,Orders!$C$2:$C$5001,A320,Orders!$I$2:$I$5001,"&gt;0"))</f>
        <v/>
      </c>
      <c r="H320" s="11" t="str">
        <f aca="false">IF(OR(A320="",N(D320)=0),"",_xlfn.MAXIFS(Orders!$I$2:$I$5001,Orders!$C$2:$C$5001,A320,Orders!$I$2:$I$5001,"&gt;0"))</f>
        <v/>
      </c>
      <c r="I320" s="9" t="str">
        <f aca="true">IF(H320="","",TODAY()-H320)</f>
        <v/>
      </c>
      <c r="J320" s="9" t="str">
        <f aca="false">IF(OR(H320="",N(D320)&lt;2),"",(H320-G320)/(D320-1))</f>
        <v/>
      </c>
      <c r="K320" s="12" t="str">
        <f aca="false">IF(A320="","",IF(N(D320)=0,"No orders yet",IF(I320&gt;=Settings!$B$4,IF(OR(N(E320)&gt;=Settings!$B$5,N(D320)&gt;=Settings!$B$6),"Lapsed VIP","Lapsed"),IF(I320&gt;=Settings!$B$3,IF(OR(N(E320)&gt;=Settings!$B$5,N(D320)&gt;=Settings!$B$6),"At-risk VIP",IF(D320=1,"One-time buyer","At risk")),IF(OR(N(E320)&gt;=Settings!$B$5,N(D320)&gt;=Settings!$B$6),"VIP",IF(D320=1,"New","Active"))))))</f>
        <v/>
      </c>
      <c r="L320" s="12" t="str">
        <f aca="false">IF(OR(J320="",J320=0),"",IF(I320&gt;=J320*Settings!$B$7,"Yes",""))</f>
        <v/>
      </c>
      <c r="M320" s="13"/>
      <c r="N320" s="12" t="str">
        <f aca="true">IF(M320="","",IF(AND(H320&lt;&gt;"",H320&gt;=M320),"Yes - "&amp;TEXT(H320,"d mmm yyyy"),IF(TODAY()-M320&lt;30,"Not yet","No")))</f>
        <v/>
      </c>
      <c r="O320" s="8"/>
      <c r="P320" s="12" t="str">
        <f aca="false">IF(A320="","",IF(COUNTIF($A$2:$A$2001,A320)&gt;1,"Same email twice - keep one",""))</f>
        <v/>
      </c>
    </row>
    <row r="321" customFormat="false" ht="15" hidden="false" customHeight="false" outlineLevel="0" collapsed="false">
      <c r="A321" s="8"/>
      <c r="B321" s="8"/>
      <c r="C321" s="8"/>
      <c r="D321" s="9" t="str">
        <f aca="false">IF(A321="","",COUNTIFS(Orders!$C$2:$C$5001,A321,Orders!$I$2:$I$5001,"&gt;0"))</f>
        <v/>
      </c>
      <c r="E321" s="10" t="str">
        <f aca="false">IF(A321="","",SUMIFS(Orders!$F$2:$F$5001,Orders!$C$2:$C$5001,A321,Orders!$I$2:$I$5001,"&gt;0"))</f>
        <v/>
      </c>
      <c r="F321" s="10" t="str">
        <f aca="false">IF(OR(A321="",N(D321)=0),"",E321/D321)</f>
        <v/>
      </c>
      <c r="G321" s="11" t="str">
        <f aca="false">IF(OR(A321="",N(D321)=0),"",_xlfn.MINIFS(Orders!$I$2:$I$5001,Orders!$C$2:$C$5001,A321,Orders!$I$2:$I$5001,"&gt;0"))</f>
        <v/>
      </c>
      <c r="H321" s="11" t="str">
        <f aca="false">IF(OR(A321="",N(D321)=0),"",_xlfn.MAXIFS(Orders!$I$2:$I$5001,Orders!$C$2:$C$5001,A321,Orders!$I$2:$I$5001,"&gt;0"))</f>
        <v/>
      </c>
      <c r="I321" s="9" t="str">
        <f aca="true">IF(H321="","",TODAY()-H321)</f>
        <v/>
      </c>
      <c r="J321" s="9" t="str">
        <f aca="false">IF(OR(H321="",N(D321)&lt;2),"",(H321-G321)/(D321-1))</f>
        <v/>
      </c>
      <c r="K321" s="12" t="str">
        <f aca="false">IF(A321="","",IF(N(D321)=0,"No orders yet",IF(I321&gt;=Settings!$B$4,IF(OR(N(E321)&gt;=Settings!$B$5,N(D321)&gt;=Settings!$B$6),"Lapsed VIP","Lapsed"),IF(I321&gt;=Settings!$B$3,IF(OR(N(E321)&gt;=Settings!$B$5,N(D321)&gt;=Settings!$B$6),"At-risk VIP",IF(D321=1,"One-time buyer","At risk")),IF(OR(N(E321)&gt;=Settings!$B$5,N(D321)&gt;=Settings!$B$6),"VIP",IF(D321=1,"New","Active"))))))</f>
        <v/>
      </c>
      <c r="L321" s="12" t="str">
        <f aca="false">IF(OR(J321="",J321=0),"",IF(I321&gt;=J321*Settings!$B$7,"Yes",""))</f>
        <v/>
      </c>
      <c r="M321" s="13"/>
      <c r="N321" s="12" t="str">
        <f aca="true">IF(M321="","",IF(AND(H321&lt;&gt;"",H321&gt;=M321),"Yes - "&amp;TEXT(H321,"d mmm yyyy"),IF(TODAY()-M321&lt;30,"Not yet","No")))</f>
        <v/>
      </c>
      <c r="O321" s="8"/>
      <c r="P321" s="12" t="str">
        <f aca="false">IF(A321="","",IF(COUNTIF($A$2:$A$2001,A321)&gt;1,"Same email twice - keep one",""))</f>
        <v/>
      </c>
    </row>
    <row r="322" customFormat="false" ht="15" hidden="false" customHeight="false" outlineLevel="0" collapsed="false">
      <c r="A322" s="8"/>
      <c r="B322" s="8"/>
      <c r="C322" s="8"/>
      <c r="D322" s="9" t="str">
        <f aca="false">IF(A322="","",COUNTIFS(Orders!$C$2:$C$5001,A322,Orders!$I$2:$I$5001,"&gt;0"))</f>
        <v/>
      </c>
      <c r="E322" s="10" t="str">
        <f aca="false">IF(A322="","",SUMIFS(Orders!$F$2:$F$5001,Orders!$C$2:$C$5001,A322,Orders!$I$2:$I$5001,"&gt;0"))</f>
        <v/>
      </c>
      <c r="F322" s="10" t="str">
        <f aca="false">IF(OR(A322="",N(D322)=0),"",E322/D322)</f>
        <v/>
      </c>
      <c r="G322" s="11" t="str">
        <f aca="false">IF(OR(A322="",N(D322)=0),"",_xlfn.MINIFS(Orders!$I$2:$I$5001,Orders!$C$2:$C$5001,A322,Orders!$I$2:$I$5001,"&gt;0"))</f>
        <v/>
      </c>
      <c r="H322" s="11" t="str">
        <f aca="false">IF(OR(A322="",N(D322)=0),"",_xlfn.MAXIFS(Orders!$I$2:$I$5001,Orders!$C$2:$C$5001,A322,Orders!$I$2:$I$5001,"&gt;0"))</f>
        <v/>
      </c>
      <c r="I322" s="9" t="str">
        <f aca="true">IF(H322="","",TODAY()-H322)</f>
        <v/>
      </c>
      <c r="J322" s="9" t="str">
        <f aca="false">IF(OR(H322="",N(D322)&lt;2),"",(H322-G322)/(D322-1))</f>
        <v/>
      </c>
      <c r="K322" s="12" t="str">
        <f aca="false">IF(A322="","",IF(N(D322)=0,"No orders yet",IF(I322&gt;=Settings!$B$4,IF(OR(N(E322)&gt;=Settings!$B$5,N(D322)&gt;=Settings!$B$6),"Lapsed VIP","Lapsed"),IF(I322&gt;=Settings!$B$3,IF(OR(N(E322)&gt;=Settings!$B$5,N(D322)&gt;=Settings!$B$6),"At-risk VIP",IF(D322=1,"One-time buyer","At risk")),IF(OR(N(E322)&gt;=Settings!$B$5,N(D322)&gt;=Settings!$B$6),"VIP",IF(D322=1,"New","Active"))))))</f>
        <v/>
      </c>
      <c r="L322" s="12" t="str">
        <f aca="false">IF(OR(J322="",J322=0),"",IF(I322&gt;=J322*Settings!$B$7,"Yes",""))</f>
        <v/>
      </c>
      <c r="M322" s="13"/>
      <c r="N322" s="12" t="str">
        <f aca="true">IF(M322="","",IF(AND(H322&lt;&gt;"",H322&gt;=M322),"Yes - "&amp;TEXT(H322,"d mmm yyyy"),IF(TODAY()-M322&lt;30,"Not yet","No")))</f>
        <v/>
      </c>
      <c r="O322" s="8"/>
      <c r="P322" s="12" t="str">
        <f aca="false">IF(A322="","",IF(COUNTIF($A$2:$A$2001,A322)&gt;1,"Same email twice - keep one",""))</f>
        <v/>
      </c>
    </row>
    <row r="323" customFormat="false" ht="15" hidden="false" customHeight="false" outlineLevel="0" collapsed="false">
      <c r="A323" s="8"/>
      <c r="B323" s="8"/>
      <c r="C323" s="8"/>
      <c r="D323" s="9" t="str">
        <f aca="false">IF(A323="","",COUNTIFS(Orders!$C$2:$C$5001,A323,Orders!$I$2:$I$5001,"&gt;0"))</f>
        <v/>
      </c>
      <c r="E323" s="10" t="str">
        <f aca="false">IF(A323="","",SUMIFS(Orders!$F$2:$F$5001,Orders!$C$2:$C$5001,A323,Orders!$I$2:$I$5001,"&gt;0"))</f>
        <v/>
      </c>
      <c r="F323" s="10" t="str">
        <f aca="false">IF(OR(A323="",N(D323)=0),"",E323/D323)</f>
        <v/>
      </c>
      <c r="G323" s="11" t="str">
        <f aca="false">IF(OR(A323="",N(D323)=0),"",_xlfn.MINIFS(Orders!$I$2:$I$5001,Orders!$C$2:$C$5001,A323,Orders!$I$2:$I$5001,"&gt;0"))</f>
        <v/>
      </c>
      <c r="H323" s="11" t="str">
        <f aca="false">IF(OR(A323="",N(D323)=0),"",_xlfn.MAXIFS(Orders!$I$2:$I$5001,Orders!$C$2:$C$5001,A323,Orders!$I$2:$I$5001,"&gt;0"))</f>
        <v/>
      </c>
      <c r="I323" s="9" t="str">
        <f aca="true">IF(H323="","",TODAY()-H323)</f>
        <v/>
      </c>
      <c r="J323" s="9" t="str">
        <f aca="false">IF(OR(H323="",N(D323)&lt;2),"",(H323-G323)/(D323-1))</f>
        <v/>
      </c>
      <c r="K323" s="12" t="str">
        <f aca="false">IF(A323="","",IF(N(D323)=0,"No orders yet",IF(I323&gt;=Settings!$B$4,IF(OR(N(E323)&gt;=Settings!$B$5,N(D323)&gt;=Settings!$B$6),"Lapsed VIP","Lapsed"),IF(I323&gt;=Settings!$B$3,IF(OR(N(E323)&gt;=Settings!$B$5,N(D323)&gt;=Settings!$B$6),"At-risk VIP",IF(D323=1,"One-time buyer","At risk")),IF(OR(N(E323)&gt;=Settings!$B$5,N(D323)&gt;=Settings!$B$6),"VIP",IF(D323=1,"New","Active"))))))</f>
        <v/>
      </c>
      <c r="L323" s="12" t="str">
        <f aca="false">IF(OR(J323="",J323=0),"",IF(I323&gt;=J323*Settings!$B$7,"Yes",""))</f>
        <v/>
      </c>
      <c r="M323" s="13"/>
      <c r="N323" s="12" t="str">
        <f aca="true">IF(M323="","",IF(AND(H323&lt;&gt;"",H323&gt;=M323),"Yes - "&amp;TEXT(H323,"d mmm yyyy"),IF(TODAY()-M323&lt;30,"Not yet","No")))</f>
        <v/>
      </c>
      <c r="O323" s="8"/>
      <c r="P323" s="12" t="str">
        <f aca="false">IF(A323="","",IF(COUNTIF($A$2:$A$2001,A323)&gt;1,"Same email twice - keep one",""))</f>
        <v/>
      </c>
    </row>
    <row r="324" customFormat="false" ht="15" hidden="false" customHeight="false" outlineLevel="0" collapsed="false">
      <c r="A324" s="8"/>
      <c r="B324" s="8"/>
      <c r="C324" s="8"/>
      <c r="D324" s="9" t="str">
        <f aca="false">IF(A324="","",COUNTIFS(Orders!$C$2:$C$5001,A324,Orders!$I$2:$I$5001,"&gt;0"))</f>
        <v/>
      </c>
      <c r="E324" s="10" t="str">
        <f aca="false">IF(A324="","",SUMIFS(Orders!$F$2:$F$5001,Orders!$C$2:$C$5001,A324,Orders!$I$2:$I$5001,"&gt;0"))</f>
        <v/>
      </c>
      <c r="F324" s="10" t="str">
        <f aca="false">IF(OR(A324="",N(D324)=0),"",E324/D324)</f>
        <v/>
      </c>
      <c r="G324" s="11" t="str">
        <f aca="false">IF(OR(A324="",N(D324)=0),"",_xlfn.MINIFS(Orders!$I$2:$I$5001,Orders!$C$2:$C$5001,A324,Orders!$I$2:$I$5001,"&gt;0"))</f>
        <v/>
      </c>
      <c r="H324" s="11" t="str">
        <f aca="false">IF(OR(A324="",N(D324)=0),"",_xlfn.MAXIFS(Orders!$I$2:$I$5001,Orders!$C$2:$C$5001,A324,Orders!$I$2:$I$5001,"&gt;0"))</f>
        <v/>
      </c>
      <c r="I324" s="9" t="str">
        <f aca="true">IF(H324="","",TODAY()-H324)</f>
        <v/>
      </c>
      <c r="J324" s="9" t="str">
        <f aca="false">IF(OR(H324="",N(D324)&lt;2),"",(H324-G324)/(D324-1))</f>
        <v/>
      </c>
      <c r="K324" s="12" t="str">
        <f aca="false">IF(A324="","",IF(N(D324)=0,"No orders yet",IF(I324&gt;=Settings!$B$4,IF(OR(N(E324)&gt;=Settings!$B$5,N(D324)&gt;=Settings!$B$6),"Lapsed VIP","Lapsed"),IF(I324&gt;=Settings!$B$3,IF(OR(N(E324)&gt;=Settings!$B$5,N(D324)&gt;=Settings!$B$6),"At-risk VIP",IF(D324=1,"One-time buyer","At risk")),IF(OR(N(E324)&gt;=Settings!$B$5,N(D324)&gt;=Settings!$B$6),"VIP",IF(D324=1,"New","Active"))))))</f>
        <v/>
      </c>
      <c r="L324" s="12" t="str">
        <f aca="false">IF(OR(J324="",J324=0),"",IF(I324&gt;=J324*Settings!$B$7,"Yes",""))</f>
        <v/>
      </c>
      <c r="M324" s="13"/>
      <c r="N324" s="12" t="str">
        <f aca="true">IF(M324="","",IF(AND(H324&lt;&gt;"",H324&gt;=M324),"Yes - "&amp;TEXT(H324,"d mmm yyyy"),IF(TODAY()-M324&lt;30,"Not yet","No")))</f>
        <v/>
      </c>
      <c r="O324" s="8"/>
      <c r="P324" s="12" t="str">
        <f aca="false">IF(A324="","",IF(COUNTIF($A$2:$A$2001,A324)&gt;1,"Same email twice - keep one",""))</f>
        <v/>
      </c>
    </row>
    <row r="325" customFormat="false" ht="15" hidden="false" customHeight="false" outlineLevel="0" collapsed="false">
      <c r="A325" s="8"/>
      <c r="B325" s="8"/>
      <c r="C325" s="8"/>
      <c r="D325" s="9" t="str">
        <f aca="false">IF(A325="","",COUNTIFS(Orders!$C$2:$C$5001,A325,Orders!$I$2:$I$5001,"&gt;0"))</f>
        <v/>
      </c>
      <c r="E325" s="10" t="str">
        <f aca="false">IF(A325="","",SUMIFS(Orders!$F$2:$F$5001,Orders!$C$2:$C$5001,A325,Orders!$I$2:$I$5001,"&gt;0"))</f>
        <v/>
      </c>
      <c r="F325" s="10" t="str">
        <f aca="false">IF(OR(A325="",N(D325)=0),"",E325/D325)</f>
        <v/>
      </c>
      <c r="G325" s="11" t="str">
        <f aca="false">IF(OR(A325="",N(D325)=0),"",_xlfn.MINIFS(Orders!$I$2:$I$5001,Orders!$C$2:$C$5001,A325,Orders!$I$2:$I$5001,"&gt;0"))</f>
        <v/>
      </c>
      <c r="H325" s="11" t="str">
        <f aca="false">IF(OR(A325="",N(D325)=0),"",_xlfn.MAXIFS(Orders!$I$2:$I$5001,Orders!$C$2:$C$5001,A325,Orders!$I$2:$I$5001,"&gt;0"))</f>
        <v/>
      </c>
      <c r="I325" s="9" t="str">
        <f aca="true">IF(H325="","",TODAY()-H325)</f>
        <v/>
      </c>
      <c r="J325" s="9" t="str">
        <f aca="false">IF(OR(H325="",N(D325)&lt;2),"",(H325-G325)/(D325-1))</f>
        <v/>
      </c>
      <c r="K325" s="12" t="str">
        <f aca="false">IF(A325="","",IF(N(D325)=0,"No orders yet",IF(I325&gt;=Settings!$B$4,IF(OR(N(E325)&gt;=Settings!$B$5,N(D325)&gt;=Settings!$B$6),"Lapsed VIP","Lapsed"),IF(I325&gt;=Settings!$B$3,IF(OR(N(E325)&gt;=Settings!$B$5,N(D325)&gt;=Settings!$B$6),"At-risk VIP",IF(D325=1,"One-time buyer","At risk")),IF(OR(N(E325)&gt;=Settings!$B$5,N(D325)&gt;=Settings!$B$6),"VIP",IF(D325=1,"New","Active"))))))</f>
        <v/>
      </c>
      <c r="L325" s="12" t="str">
        <f aca="false">IF(OR(J325="",J325=0),"",IF(I325&gt;=J325*Settings!$B$7,"Yes",""))</f>
        <v/>
      </c>
      <c r="M325" s="13"/>
      <c r="N325" s="12" t="str">
        <f aca="true">IF(M325="","",IF(AND(H325&lt;&gt;"",H325&gt;=M325),"Yes - "&amp;TEXT(H325,"d mmm yyyy"),IF(TODAY()-M325&lt;30,"Not yet","No")))</f>
        <v/>
      </c>
      <c r="O325" s="8"/>
      <c r="P325" s="12" t="str">
        <f aca="false">IF(A325="","",IF(COUNTIF($A$2:$A$2001,A325)&gt;1,"Same email twice - keep one",""))</f>
        <v/>
      </c>
    </row>
    <row r="326" customFormat="false" ht="15" hidden="false" customHeight="false" outlineLevel="0" collapsed="false">
      <c r="A326" s="8"/>
      <c r="B326" s="8"/>
      <c r="C326" s="8"/>
      <c r="D326" s="9" t="str">
        <f aca="false">IF(A326="","",COUNTIFS(Orders!$C$2:$C$5001,A326,Orders!$I$2:$I$5001,"&gt;0"))</f>
        <v/>
      </c>
      <c r="E326" s="10" t="str">
        <f aca="false">IF(A326="","",SUMIFS(Orders!$F$2:$F$5001,Orders!$C$2:$C$5001,A326,Orders!$I$2:$I$5001,"&gt;0"))</f>
        <v/>
      </c>
      <c r="F326" s="10" t="str">
        <f aca="false">IF(OR(A326="",N(D326)=0),"",E326/D326)</f>
        <v/>
      </c>
      <c r="G326" s="11" t="str">
        <f aca="false">IF(OR(A326="",N(D326)=0),"",_xlfn.MINIFS(Orders!$I$2:$I$5001,Orders!$C$2:$C$5001,A326,Orders!$I$2:$I$5001,"&gt;0"))</f>
        <v/>
      </c>
      <c r="H326" s="11" t="str">
        <f aca="false">IF(OR(A326="",N(D326)=0),"",_xlfn.MAXIFS(Orders!$I$2:$I$5001,Orders!$C$2:$C$5001,A326,Orders!$I$2:$I$5001,"&gt;0"))</f>
        <v/>
      </c>
      <c r="I326" s="9" t="str">
        <f aca="true">IF(H326="","",TODAY()-H326)</f>
        <v/>
      </c>
      <c r="J326" s="9" t="str">
        <f aca="false">IF(OR(H326="",N(D326)&lt;2),"",(H326-G326)/(D326-1))</f>
        <v/>
      </c>
      <c r="K326" s="12" t="str">
        <f aca="false">IF(A326="","",IF(N(D326)=0,"No orders yet",IF(I326&gt;=Settings!$B$4,IF(OR(N(E326)&gt;=Settings!$B$5,N(D326)&gt;=Settings!$B$6),"Lapsed VIP","Lapsed"),IF(I326&gt;=Settings!$B$3,IF(OR(N(E326)&gt;=Settings!$B$5,N(D326)&gt;=Settings!$B$6),"At-risk VIP",IF(D326=1,"One-time buyer","At risk")),IF(OR(N(E326)&gt;=Settings!$B$5,N(D326)&gt;=Settings!$B$6),"VIP",IF(D326=1,"New","Active"))))))</f>
        <v/>
      </c>
      <c r="L326" s="12" t="str">
        <f aca="false">IF(OR(J326="",J326=0),"",IF(I326&gt;=J326*Settings!$B$7,"Yes",""))</f>
        <v/>
      </c>
      <c r="M326" s="13"/>
      <c r="N326" s="12" t="str">
        <f aca="true">IF(M326="","",IF(AND(H326&lt;&gt;"",H326&gt;=M326),"Yes - "&amp;TEXT(H326,"d mmm yyyy"),IF(TODAY()-M326&lt;30,"Not yet","No")))</f>
        <v/>
      </c>
      <c r="O326" s="8"/>
      <c r="P326" s="12" t="str">
        <f aca="false">IF(A326="","",IF(COUNTIF($A$2:$A$2001,A326)&gt;1,"Same email twice - keep one",""))</f>
        <v/>
      </c>
    </row>
    <row r="327" customFormat="false" ht="15" hidden="false" customHeight="false" outlineLevel="0" collapsed="false">
      <c r="A327" s="8"/>
      <c r="B327" s="8"/>
      <c r="C327" s="8"/>
      <c r="D327" s="9" t="str">
        <f aca="false">IF(A327="","",COUNTIFS(Orders!$C$2:$C$5001,A327,Orders!$I$2:$I$5001,"&gt;0"))</f>
        <v/>
      </c>
      <c r="E327" s="10" t="str">
        <f aca="false">IF(A327="","",SUMIFS(Orders!$F$2:$F$5001,Orders!$C$2:$C$5001,A327,Orders!$I$2:$I$5001,"&gt;0"))</f>
        <v/>
      </c>
      <c r="F327" s="10" t="str">
        <f aca="false">IF(OR(A327="",N(D327)=0),"",E327/D327)</f>
        <v/>
      </c>
      <c r="G327" s="11" t="str">
        <f aca="false">IF(OR(A327="",N(D327)=0),"",_xlfn.MINIFS(Orders!$I$2:$I$5001,Orders!$C$2:$C$5001,A327,Orders!$I$2:$I$5001,"&gt;0"))</f>
        <v/>
      </c>
      <c r="H327" s="11" t="str">
        <f aca="false">IF(OR(A327="",N(D327)=0),"",_xlfn.MAXIFS(Orders!$I$2:$I$5001,Orders!$C$2:$C$5001,A327,Orders!$I$2:$I$5001,"&gt;0"))</f>
        <v/>
      </c>
      <c r="I327" s="9" t="str">
        <f aca="true">IF(H327="","",TODAY()-H327)</f>
        <v/>
      </c>
      <c r="J327" s="9" t="str">
        <f aca="false">IF(OR(H327="",N(D327)&lt;2),"",(H327-G327)/(D327-1))</f>
        <v/>
      </c>
      <c r="K327" s="12" t="str">
        <f aca="false">IF(A327="","",IF(N(D327)=0,"No orders yet",IF(I327&gt;=Settings!$B$4,IF(OR(N(E327)&gt;=Settings!$B$5,N(D327)&gt;=Settings!$B$6),"Lapsed VIP","Lapsed"),IF(I327&gt;=Settings!$B$3,IF(OR(N(E327)&gt;=Settings!$B$5,N(D327)&gt;=Settings!$B$6),"At-risk VIP",IF(D327=1,"One-time buyer","At risk")),IF(OR(N(E327)&gt;=Settings!$B$5,N(D327)&gt;=Settings!$B$6),"VIP",IF(D327=1,"New","Active"))))))</f>
        <v/>
      </c>
      <c r="L327" s="12" t="str">
        <f aca="false">IF(OR(J327="",J327=0),"",IF(I327&gt;=J327*Settings!$B$7,"Yes",""))</f>
        <v/>
      </c>
      <c r="M327" s="13"/>
      <c r="N327" s="12" t="str">
        <f aca="true">IF(M327="","",IF(AND(H327&lt;&gt;"",H327&gt;=M327),"Yes - "&amp;TEXT(H327,"d mmm yyyy"),IF(TODAY()-M327&lt;30,"Not yet","No")))</f>
        <v/>
      </c>
      <c r="O327" s="8"/>
      <c r="P327" s="12" t="str">
        <f aca="false">IF(A327="","",IF(COUNTIF($A$2:$A$2001,A327)&gt;1,"Same email twice - keep one",""))</f>
        <v/>
      </c>
    </row>
    <row r="328" customFormat="false" ht="15" hidden="false" customHeight="false" outlineLevel="0" collapsed="false">
      <c r="A328" s="8"/>
      <c r="B328" s="8"/>
      <c r="C328" s="8"/>
      <c r="D328" s="9" t="str">
        <f aca="false">IF(A328="","",COUNTIFS(Orders!$C$2:$C$5001,A328,Orders!$I$2:$I$5001,"&gt;0"))</f>
        <v/>
      </c>
      <c r="E328" s="10" t="str">
        <f aca="false">IF(A328="","",SUMIFS(Orders!$F$2:$F$5001,Orders!$C$2:$C$5001,A328,Orders!$I$2:$I$5001,"&gt;0"))</f>
        <v/>
      </c>
      <c r="F328" s="10" t="str">
        <f aca="false">IF(OR(A328="",N(D328)=0),"",E328/D328)</f>
        <v/>
      </c>
      <c r="G328" s="11" t="str">
        <f aca="false">IF(OR(A328="",N(D328)=0),"",_xlfn.MINIFS(Orders!$I$2:$I$5001,Orders!$C$2:$C$5001,A328,Orders!$I$2:$I$5001,"&gt;0"))</f>
        <v/>
      </c>
      <c r="H328" s="11" t="str">
        <f aca="false">IF(OR(A328="",N(D328)=0),"",_xlfn.MAXIFS(Orders!$I$2:$I$5001,Orders!$C$2:$C$5001,A328,Orders!$I$2:$I$5001,"&gt;0"))</f>
        <v/>
      </c>
      <c r="I328" s="9" t="str">
        <f aca="true">IF(H328="","",TODAY()-H328)</f>
        <v/>
      </c>
      <c r="J328" s="9" t="str">
        <f aca="false">IF(OR(H328="",N(D328)&lt;2),"",(H328-G328)/(D328-1))</f>
        <v/>
      </c>
      <c r="K328" s="12" t="str">
        <f aca="false">IF(A328="","",IF(N(D328)=0,"No orders yet",IF(I328&gt;=Settings!$B$4,IF(OR(N(E328)&gt;=Settings!$B$5,N(D328)&gt;=Settings!$B$6),"Lapsed VIP","Lapsed"),IF(I328&gt;=Settings!$B$3,IF(OR(N(E328)&gt;=Settings!$B$5,N(D328)&gt;=Settings!$B$6),"At-risk VIP",IF(D328=1,"One-time buyer","At risk")),IF(OR(N(E328)&gt;=Settings!$B$5,N(D328)&gt;=Settings!$B$6),"VIP",IF(D328=1,"New","Active"))))))</f>
        <v/>
      </c>
      <c r="L328" s="12" t="str">
        <f aca="false">IF(OR(J328="",J328=0),"",IF(I328&gt;=J328*Settings!$B$7,"Yes",""))</f>
        <v/>
      </c>
      <c r="M328" s="13"/>
      <c r="N328" s="12" t="str">
        <f aca="true">IF(M328="","",IF(AND(H328&lt;&gt;"",H328&gt;=M328),"Yes - "&amp;TEXT(H328,"d mmm yyyy"),IF(TODAY()-M328&lt;30,"Not yet","No")))</f>
        <v/>
      </c>
      <c r="O328" s="8"/>
      <c r="P328" s="12" t="str">
        <f aca="false">IF(A328="","",IF(COUNTIF($A$2:$A$2001,A328)&gt;1,"Same email twice - keep one",""))</f>
        <v/>
      </c>
    </row>
    <row r="329" customFormat="false" ht="15" hidden="false" customHeight="false" outlineLevel="0" collapsed="false">
      <c r="A329" s="8"/>
      <c r="B329" s="8"/>
      <c r="C329" s="8"/>
      <c r="D329" s="9" t="str">
        <f aca="false">IF(A329="","",COUNTIFS(Orders!$C$2:$C$5001,A329,Orders!$I$2:$I$5001,"&gt;0"))</f>
        <v/>
      </c>
      <c r="E329" s="10" t="str">
        <f aca="false">IF(A329="","",SUMIFS(Orders!$F$2:$F$5001,Orders!$C$2:$C$5001,A329,Orders!$I$2:$I$5001,"&gt;0"))</f>
        <v/>
      </c>
      <c r="F329" s="10" t="str">
        <f aca="false">IF(OR(A329="",N(D329)=0),"",E329/D329)</f>
        <v/>
      </c>
      <c r="G329" s="11" t="str">
        <f aca="false">IF(OR(A329="",N(D329)=0),"",_xlfn.MINIFS(Orders!$I$2:$I$5001,Orders!$C$2:$C$5001,A329,Orders!$I$2:$I$5001,"&gt;0"))</f>
        <v/>
      </c>
      <c r="H329" s="11" t="str">
        <f aca="false">IF(OR(A329="",N(D329)=0),"",_xlfn.MAXIFS(Orders!$I$2:$I$5001,Orders!$C$2:$C$5001,A329,Orders!$I$2:$I$5001,"&gt;0"))</f>
        <v/>
      </c>
      <c r="I329" s="9" t="str">
        <f aca="true">IF(H329="","",TODAY()-H329)</f>
        <v/>
      </c>
      <c r="J329" s="9" t="str">
        <f aca="false">IF(OR(H329="",N(D329)&lt;2),"",(H329-G329)/(D329-1))</f>
        <v/>
      </c>
      <c r="K329" s="12" t="str">
        <f aca="false">IF(A329="","",IF(N(D329)=0,"No orders yet",IF(I329&gt;=Settings!$B$4,IF(OR(N(E329)&gt;=Settings!$B$5,N(D329)&gt;=Settings!$B$6),"Lapsed VIP","Lapsed"),IF(I329&gt;=Settings!$B$3,IF(OR(N(E329)&gt;=Settings!$B$5,N(D329)&gt;=Settings!$B$6),"At-risk VIP",IF(D329=1,"One-time buyer","At risk")),IF(OR(N(E329)&gt;=Settings!$B$5,N(D329)&gt;=Settings!$B$6),"VIP",IF(D329=1,"New","Active"))))))</f>
        <v/>
      </c>
      <c r="L329" s="12" t="str">
        <f aca="false">IF(OR(J329="",J329=0),"",IF(I329&gt;=J329*Settings!$B$7,"Yes",""))</f>
        <v/>
      </c>
      <c r="M329" s="13"/>
      <c r="N329" s="12" t="str">
        <f aca="true">IF(M329="","",IF(AND(H329&lt;&gt;"",H329&gt;=M329),"Yes - "&amp;TEXT(H329,"d mmm yyyy"),IF(TODAY()-M329&lt;30,"Not yet","No")))</f>
        <v/>
      </c>
      <c r="O329" s="8"/>
      <c r="P329" s="12" t="str">
        <f aca="false">IF(A329="","",IF(COUNTIF($A$2:$A$2001,A329)&gt;1,"Same email twice - keep one",""))</f>
        <v/>
      </c>
    </row>
    <row r="330" customFormat="false" ht="15" hidden="false" customHeight="false" outlineLevel="0" collapsed="false">
      <c r="A330" s="8"/>
      <c r="B330" s="8"/>
      <c r="C330" s="8"/>
      <c r="D330" s="9" t="str">
        <f aca="false">IF(A330="","",COUNTIFS(Orders!$C$2:$C$5001,A330,Orders!$I$2:$I$5001,"&gt;0"))</f>
        <v/>
      </c>
      <c r="E330" s="10" t="str">
        <f aca="false">IF(A330="","",SUMIFS(Orders!$F$2:$F$5001,Orders!$C$2:$C$5001,A330,Orders!$I$2:$I$5001,"&gt;0"))</f>
        <v/>
      </c>
      <c r="F330" s="10" t="str">
        <f aca="false">IF(OR(A330="",N(D330)=0),"",E330/D330)</f>
        <v/>
      </c>
      <c r="G330" s="11" t="str">
        <f aca="false">IF(OR(A330="",N(D330)=0),"",_xlfn.MINIFS(Orders!$I$2:$I$5001,Orders!$C$2:$C$5001,A330,Orders!$I$2:$I$5001,"&gt;0"))</f>
        <v/>
      </c>
      <c r="H330" s="11" t="str">
        <f aca="false">IF(OR(A330="",N(D330)=0),"",_xlfn.MAXIFS(Orders!$I$2:$I$5001,Orders!$C$2:$C$5001,A330,Orders!$I$2:$I$5001,"&gt;0"))</f>
        <v/>
      </c>
      <c r="I330" s="9" t="str">
        <f aca="true">IF(H330="","",TODAY()-H330)</f>
        <v/>
      </c>
      <c r="J330" s="9" t="str">
        <f aca="false">IF(OR(H330="",N(D330)&lt;2),"",(H330-G330)/(D330-1))</f>
        <v/>
      </c>
      <c r="K330" s="12" t="str">
        <f aca="false">IF(A330="","",IF(N(D330)=0,"No orders yet",IF(I330&gt;=Settings!$B$4,IF(OR(N(E330)&gt;=Settings!$B$5,N(D330)&gt;=Settings!$B$6),"Lapsed VIP","Lapsed"),IF(I330&gt;=Settings!$B$3,IF(OR(N(E330)&gt;=Settings!$B$5,N(D330)&gt;=Settings!$B$6),"At-risk VIP",IF(D330=1,"One-time buyer","At risk")),IF(OR(N(E330)&gt;=Settings!$B$5,N(D330)&gt;=Settings!$B$6),"VIP",IF(D330=1,"New","Active"))))))</f>
        <v/>
      </c>
      <c r="L330" s="12" t="str">
        <f aca="false">IF(OR(J330="",J330=0),"",IF(I330&gt;=J330*Settings!$B$7,"Yes",""))</f>
        <v/>
      </c>
      <c r="M330" s="13"/>
      <c r="N330" s="12" t="str">
        <f aca="true">IF(M330="","",IF(AND(H330&lt;&gt;"",H330&gt;=M330),"Yes - "&amp;TEXT(H330,"d mmm yyyy"),IF(TODAY()-M330&lt;30,"Not yet","No")))</f>
        <v/>
      </c>
      <c r="O330" s="8"/>
      <c r="P330" s="12" t="str">
        <f aca="false">IF(A330="","",IF(COUNTIF($A$2:$A$2001,A330)&gt;1,"Same email twice - keep one",""))</f>
        <v/>
      </c>
    </row>
    <row r="331" customFormat="false" ht="15" hidden="false" customHeight="false" outlineLevel="0" collapsed="false">
      <c r="A331" s="8"/>
      <c r="B331" s="8"/>
      <c r="C331" s="8"/>
      <c r="D331" s="9" t="str">
        <f aca="false">IF(A331="","",COUNTIFS(Orders!$C$2:$C$5001,A331,Orders!$I$2:$I$5001,"&gt;0"))</f>
        <v/>
      </c>
      <c r="E331" s="10" t="str">
        <f aca="false">IF(A331="","",SUMIFS(Orders!$F$2:$F$5001,Orders!$C$2:$C$5001,A331,Orders!$I$2:$I$5001,"&gt;0"))</f>
        <v/>
      </c>
      <c r="F331" s="10" t="str">
        <f aca="false">IF(OR(A331="",N(D331)=0),"",E331/D331)</f>
        <v/>
      </c>
      <c r="G331" s="11" t="str">
        <f aca="false">IF(OR(A331="",N(D331)=0),"",_xlfn.MINIFS(Orders!$I$2:$I$5001,Orders!$C$2:$C$5001,A331,Orders!$I$2:$I$5001,"&gt;0"))</f>
        <v/>
      </c>
      <c r="H331" s="11" t="str">
        <f aca="false">IF(OR(A331="",N(D331)=0),"",_xlfn.MAXIFS(Orders!$I$2:$I$5001,Orders!$C$2:$C$5001,A331,Orders!$I$2:$I$5001,"&gt;0"))</f>
        <v/>
      </c>
      <c r="I331" s="9" t="str">
        <f aca="true">IF(H331="","",TODAY()-H331)</f>
        <v/>
      </c>
      <c r="J331" s="9" t="str">
        <f aca="false">IF(OR(H331="",N(D331)&lt;2),"",(H331-G331)/(D331-1))</f>
        <v/>
      </c>
      <c r="K331" s="12" t="str">
        <f aca="false">IF(A331="","",IF(N(D331)=0,"No orders yet",IF(I331&gt;=Settings!$B$4,IF(OR(N(E331)&gt;=Settings!$B$5,N(D331)&gt;=Settings!$B$6),"Lapsed VIP","Lapsed"),IF(I331&gt;=Settings!$B$3,IF(OR(N(E331)&gt;=Settings!$B$5,N(D331)&gt;=Settings!$B$6),"At-risk VIP",IF(D331=1,"One-time buyer","At risk")),IF(OR(N(E331)&gt;=Settings!$B$5,N(D331)&gt;=Settings!$B$6),"VIP",IF(D331=1,"New","Active"))))))</f>
        <v/>
      </c>
      <c r="L331" s="12" t="str">
        <f aca="false">IF(OR(J331="",J331=0),"",IF(I331&gt;=J331*Settings!$B$7,"Yes",""))</f>
        <v/>
      </c>
      <c r="M331" s="13"/>
      <c r="N331" s="12" t="str">
        <f aca="true">IF(M331="","",IF(AND(H331&lt;&gt;"",H331&gt;=M331),"Yes - "&amp;TEXT(H331,"d mmm yyyy"),IF(TODAY()-M331&lt;30,"Not yet","No")))</f>
        <v/>
      </c>
      <c r="O331" s="8"/>
      <c r="P331" s="12" t="str">
        <f aca="false">IF(A331="","",IF(COUNTIF($A$2:$A$2001,A331)&gt;1,"Same email twice - keep one",""))</f>
        <v/>
      </c>
    </row>
    <row r="332" customFormat="false" ht="15" hidden="false" customHeight="false" outlineLevel="0" collapsed="false">
      <c r="A332" s="8"/>
      <c r="B332" s="8"/>
      <c r="C332" s="8"/>
      <c r="D332" s="9" t="str">
        <f aca="false">IF(A332="","",COUNTIFS(Orders!$C$2:$C$5001,A332,Orders!$I$2:$I$5001,"&gt;0"))</f>
        <v/>
      </c>
      <c r="E332" s="10" t="str">
        <f aca="false">IF(A332="","",SUMIFS(Orders!$F$2:$F$5001,Orders!$C$2:$C$5001,A332,Orders!$I$2:$I$5001,"&gt;0"))</f>
        <v/>
      </c>
      <c r="F332" s="10" t="str">
        <f aca="false">IF(OR(A332="",N(D332)=0),"",E332/D332)</f>
        <v/>
      </c>
      <c r="G332" s="11" t="str">
        <f aca="false">IF(OR(A332="",N(D332)=0),"",_xlfn.MINIFS(Orders!$I$2:$I$5001,Orders!$C$2:$C$5001,A332,Orders!$I$2:$I$5001,"&gt;0"))</f>
        <v/>
      </c>
      <c r="H332" s="11" t="str">
        <f aca="false">IF(OR(A332="",N(D332)=0),"",_xlfn.MAXIFS(Orders!$I$2:$I$5001,Orders!$C$2:$C$5001,A332,Orders!$I$2:$I$5001,"&gt;0"))</f>
        <v/>
      </c>
      <c r="I332" s="9" t="str">
        <f aca="true">IF(H332="","",TODAY()-H332)</f>
        <v/>
      </c>
      <c r="J332" s="9" t="str">
        <f aca="false">IF(OR(H332="",N(D332)&lt;2),"",(H332-G332)/(D332-1))</f>
        <v/>
      </c>
      <c r="K332" s="12" t="str">
        <f aca="false">IF(A332="","",IF(N(D332)=0,"No orders yet",IF(I332&gt;=Settings!$B$4,IF(OR(N(E332)&gt;=Settings!$B$5,N(D332)&gt;=Settings!$B$6),"Lapsed VIP","Lapsed"),IF(I332&gt;=Settings!$B$3,IF(OR(N(E332)&gt;=Settings!$B$5,N(D332)&gt;=Settings!$B$6),"At-risk VIP",IF(D332=1,"One-time buyer","At risk")),IF(OR(N(E332)&gt;=Settings!$B$5,N(D332)&gt;=Settings!$B$6),"VIP",IF(D332=1,"New","Active"))))))</f>
        <v/>
      </c>
      <c r="L332" s="12" t="str">
        <f aca="false">IF(OR(J332="",J332=0),"",IF(I332&gt;=J332*Settings!$B$7,"Yes",""))</f>
        <v/>
      </c>
      <c r="M332" s="13"/>
      <c r="N332" s="12" t="str">
        <f aca="true">IF(M332="","",IF(AND(H332&lt;&gt;"",H332&gt;=M332),"Yes - "&amp;TEXT(H332,"d mmm yyyy"),IF(TODAY()-M332&lt;30,"Not yet","No")))</f>
        <v/>
      </c>
      <c r="O332" s="8"/>
      <c r="P332" s="12" t="str">
        <f aca="false">IF(A332="","",IF(COUNTIF($A$2:$A$2001,A332)&gt;1,"Same email twice - keep one",""))</f>
        <v/>
      </c>
    </row>
    <row r="333" customFormat="false" ht="15" hidden="false" customHeight="false" outlineLevel="0" collapsed="false">
      <c r="A333" s="8"/>
      <c r="B333" s="8"/>
      <c r="C333" s="8"/>
      <c r="D333" s="9" t="str">
        <f aca="false">IF(A333="","",COUNTIFS(Orders!$C$2:$C$5001,A333,Orders!$I$2:$I$5001,"&gt;0"))</f>
        <v/>
      </c>
      <c r="E333" s="10" t="str">
        <f aca="false">IF(A333="","",SUMIFS(Orders!$F$2:$F$5001,Orders!$C$2:$C$5001,A333,Orders!$I$2:$I$5001,"&gt;0"))</f>
        <v/>
      </c>
      <c r="F333" s="10" t="str">
        <f aca="false">IF(OR(A333="",N(D333)=0),"",E333/D333)</f>
        <v/>
      </c>
      <c r="G333" s="11" t="str">
        <f aca="false">IF(OR(A333="",N(D333)=0),"",_xlfn.MINIFS(Orders!$I$2:$I$5001,Orders!$C$2:$C$5001,A333,Orders!$I$2:$I$5001,"&gt;0"))</f>
        <v/>
      </c>
      <c r="H333" s="11" t="str">
        <f aca="false">IF(OR(A333="",N(D333)=0),"",_xlfn.MAXIFS(Orders!$I$2:$I$5001,Orders!$C$2:$C$5001,A333,Orders!$I$2:$I$5001,"&gt;0"))</f>
        <v/>
      </c>
      <c r="I333" s="9" t="str">
        <f aca="true">IF(H333="","",TODAY()-H333)</f>
        <v/>
      </c>
      <c r="J333" s="9" t="str">
        <f aca="false">IF(OR(H333="",N(D333)&lt;2),"",(H333-G333)/(D333-1))</f>
        <v/>
      </c>
      <c r="K333" s="12" t="str">
        <f aca="false">IF(A333="","",IF(N(D333)=0,"No orders yet",IF(I333&gt;=Settings!$B$4,IF(OR(N(E333)&gt;=Settings!$B$5,N(D333)&gt;=Settings!$B$6),"Lapsed VIP","Lapsed"),IF(I333&gt;=Settings!$B$3,IF(OR(N(E333)&gt;=Settings!$B$5,N(D333)&gt;=Settings!$B$6),"At-risk VIP",IF(D333=1,"One-time buyer","At risk")),IF(OR(N(E333)&gt;=Settings!$B$5,N(D333)&gt;=Settings!$B$6),"VIP",IF(D333=1,"New","Active"))))))</f>
        <v/>
      </c>
      <c r="L333" s="12" t="str">
        <f aca="false">IF(OR(J333="",J333=0),"",IF(I333&gt;=J333*Settings!$B$7,"Yes",""))</f>
        <v/>
      </c>
      <c r="M333" s="13"/>
      <c r="N333" s="12" t="str">
        <f aca="true">IF(M333="","",IF(AND(H333&lt;&gt;"",H333&gt;=M333),"Yes - "&amp;TEXT(H333,"d mmm yyyy"),IF(TODAY()-M333&lt;30,"Not yet","No")))</f>
        <v/>
      </c>
      <c r="O333" s="8"/>
      <c r="P333" s="12" t="str">
        <f aca="false">IF(A333="","",IF(COUNTIF($A$2:$A$2001,A333)&gt;1,"Same email twice - keep one",""))</f>
        <v/>
      </c>
    </row>
    <row r="334" customFormat="false" ht="15" hidden="false" customHeight="false" outlineLevel="0" collapsed="false">
      <c r="A334" s="8"/>
      <c r="B334" s="8"/>
      <c r="C334" s="8"/>
      <c r="D334" s="9" t="str">
        <f aca="false">IF(A334="","",COUNTIFS(Orders!$C$2:$C$5001,A334,Orders!$I$2:$I$5001,"&gt;0"))</f>
        <v/>
      </c>
      <c r="E334" s="10" t="str">
        <f aca="false">IF(A334="","",SUMIFS(Orders!$F$2:$F$5001,Orders!$C$2:$C$5001,A334,Orders!$I$2:$I$5001,"&gt;0"))</f>
        <v/>
      </c>
      <c r="F334" s="10" t="str">
        <f aca="false">IF(OR(A334="",N(D334)=0),"",E334/D334)</f>
        <v/>
      </c>
      <c r="G334" s="11" t="str">
        <f aca="false">IF(OR(A334="",N(D334)=0),"",_xlfn.MINIFS(Orders!$I$2:$I$5001,Orders!$C$2:$C$5001,A334,Orders!$I$2:$I$5001,"&gt;0"))</f>
        <v/>
      </c>
      <c r="H334" s="11" t="str">
        <f aca="false">IF(OR(A334="",N(D334)=0),"",_xlfn.MAXIFS(Orders!$I$2:$I$5001,Orders!$C$2:$C$5001,A334,Orders!$I$2:$I$5001,"&gt;0"))</f>
        <v/>
      </c>
      <c r="I334" s="9" t="str">
        <f aca="true">IF(H334="","",TODAY()-H334)</f>
        <v/>
      </c>
      <c r="J334" s="9" t="str">
        <f aca="false">IF(OR(H334="",N(D334)&lt;2),"",(H334-G334)/(D334-1))</f>
        <v/>
      </c>
      <c r="K334" s="12" t="str">
        <f aca="false">IF(A334="","",IF(N(D334)=0,"No orders yet",IF(I334&gt;=Settings!$B$4,IF(OR(N(E334)&gt;=Settings!$B$5,N(D334)&gt;=Settings!$B$6),"Lapsed VIP","Lapsed"),IF(I334&gt;=Settings!$B$3,IF(OR(N(E334)&gt;=Settings!$B$5,N(D334)&gt;=Settings!$B$6),"At-risk VIP",IF(D334=1,"One-time buyer","At risk")),IF(OR(N(E334)&gt;=Settings!$B$5,N(D334)&gt;=Settings!$B$6),"VIP",IF(D334=1,"New","Active"))))))</f>
        <v/>
      </c>
      <c r="L334" s="12" t="str">
        <f aca="false">IF(OR(J334="",J334=0),"",IF(I334&gt;=J334*Settings!$B$7,"Yes",""))</f>
        <v/>
      </c>
      <c r="M334" s="13"/>
      <c r="N334" s="12" t="str">
        <f aca="true">IF(M334="","",IF(AND(H334&lt;&gt;"",H334&gt;=M334),"Yes - "&amp;TEXT(H334,"d mmm yyyy"),IF(TODAY()-M334&lt;30,"Not yet","No")))</f>
        <v/>
      </c>
      <c r="O334" s="8"/>
      <c r="P334" s="12" t="str">
        <f aca="false">IF(A334="","",IF(COUNTIF($A$2:$A$2001,A334)&gt;1,"Same email twice - keep one",""))</f>
        <v/>
      </c>
    </row>
    <row r="335" customFormat="false" ht="15" hidden="false" customHeight="false" outlineLevel="0" collapsed="false">
      <c r="A335" s="8"/>
      <c r="B335" s="8"/>
      <c r="C335" s="8"/>
      <c r="D335" s="9" t="str">
        <f aca="false">IF(A335="","",COUNTIFS(Orders!$C$2:$C$5001,A335,Orders!$I$2:$I$5001,"&gt;0"))</f>
        <v/>
      </c>
      <c r="E335" s="10" t="str">
        <f aca="false">IF(A335="","",SUMIFS(Orders!$F$2:$F$5001,Orders!$C$2:$C$5001,A335,Orders!$I$2:$I$5001,"&gt;0"))</f>
        <v/>
      </c>
      <c r="F335" s="10" t="str">
        <f aca="false">IF(OR(A335="",N(D335)=0),"",E335/D335)</f>
        <v/>
      </c>
      <c r="G335" s="11" t="str">
        <f aca="false">IF(OR(A335="",N(D335)=0),"",_xlfn.MINIFS(Orders!$I$2:$I$5001,Orders!$C$2:$C$5001,A335,Orders!$I$2:$I$5001,"&gt;0"))</f>
        <v/>
      </c>
      <c r="H335" s="11" t="str">
        <f aca="false">IF(OR(A335="",N(D335)=0),"",_xlfn.MAXIFS(Orders!$I$2:$I$5001,Orders!$C$2:$C$5001,A335,Orders!$I$2:$I$5001,"&gt;0"))</f>
        <v/>
      </c>
      <c r="I335" s="9" t="str">
        <f aca="true">IF(H335="","",TODAY()-H335)</f>
        <v/>
      </c>
      <c r="J335" s="9" t="str">
        <f aca="false">IF(OR(H335="",N(D335)&lt;2),"",(H335-G335)/(D335-1))</f>
        <v/>
      </c>
      <c r="K335" s="12" t="str">
        <f aca="false">IF(A335="","",IF(N(D335)=0,"No orders yet",IF(I335&gt;=Settings!$B$4,IF(OR(N(E335)&gt;=Settings!$B$5,N(D335)&gt;=Settings!$B$6),"Lapsed VIP","Lapsed"),IF(I335&gt;=Settings!$B$3,IF(OR(N(E335)&gt;=Settings!$B$5,N(D335)&gt;=Settings!$B$6),"At-risk VIP",IF(D335=1,"One-time buyer","At risk")),IF(OR(N(E335)&gt;=Settings!$B$5,N(D335)&gt;=Settings!$B$6),"VIP",IF(D335=1,"New","Active"))))))</f>
        <v/>
      </c>
      <c r="L335" s="12" t="str">
        <f aca="false">IF(OR(J335="",J335=0),"",IF(I335&gt;=J335*Settings!$B$7,"Yes",""))</f>
        <v/>
      </c>
      <c r="M335" s="13"/>
      <c r="N335" s="12" t="str">
        <f aca="true">IF(M335="","",IF(AND(H335&lt;&gt;"",H335&gt;=M335),"Yes - "&amp;TEXT(H335,"d mmm yyyy"),IF(TODAY()-M335&lt;30,"Not yet","No")))</f>
        <v/>
      </c>
      <c r="O335" s="8"/>
      <c r="P335" s="12" t="str">
        <f aca="false">IF(A335="","",IF(COUNTIF($A$2:$A$2001,A335)&gt;1,"Same email twice - keep one",""))</f>
        <v/>
      </c>
    </row>
    <row r="336" customFormat="false" ht="15" hidden="false" customHeight="false" outlineLevel="0" collapsed="false">
      <c r="A336" s="8"/>
      <c r="B336" s="8"/>
      <c r="C336" s="8"/>
      <c r="D336" s="9" t="str">
        <f aca="false">IF(A336="","",COUNTIFS(Orders!$C$2:$C$5001,A336,Orders!$I$2:$I$5001,"&gt;0"))</f>
        <v/>
      </c>
      <c r="E336" s="10" t="str">
        <f aca="false">IF(A336="","",SUMIFS(Orders!$F$2:$F$5001,Orders!$C$2:$C$5001,A336,Orders!$I$2:$I$5001,"&gt;0"))</f>
        <v/>
      </c>
      <c r="F336" s="10" t="str">
        <f aca="false">IF(OR(A336="",N(D336)=0),"",E336/D336)</f>
        <v/>
      </c>
      <c r="G336" s="11" t="str">
        <f aca="false">IF(OR(A336="",N(D336)=0),"",_xlfn.MINIFS(Orders!$I$2:$I$5001,Orders!$C$2:$C$5001,A336,Orders!$I$2:$I$5001,"&gt;0"))</f>
        <v/>
      </c>
      <c r="H336" s="11" t="str">
        <f aca="false">IF(OR(A336="",N(D336)=0),"",_xlfn.MAXIFS(Orders!$I$2:$I$5001,Orders!$C$2:$C$5001,A336,Orders!$I$2:$I$5001,"&gt;0"))</f>
        <v/>
      </c>
      <c r="I336" s="9" t="str">
        <f aca="true">IF(H336="","",TODAY()-H336)</f>
        <v/>
      </c>
      <c r="J336" s="9" t="str">
        <f aca="false">IF(OR(H336="",N(D336)&lt;2),"",(H336-G336)/(D336-1))</f>
        <v/>
      </c>
      <c r="K336" s="12" t="str">
        <f aca="false">IF(A336="","",IF(N(D336)=0,"No orders yet",IF(I336&gt;=Settings!$B$4,IF(OR(N(E336)&gt;=Settings!$B$5,N(D336)&gt;=Settings!$B$6),"Lapsed VIP","Lapsed"),IF(I336&gt;=Settings!$B$3,IF(OR(N(E336)&gt;=Settings!$B$5,N(D336)&gt;=Settings!$B$6),"At-risk VIP",IF(D336=1,"One-time buyer","At risk")),IF(OR(N(E336)&gt;=Settings!$B$5,N(D336)&gt;=Settings!$B$6),"VIP",IF(D336=1,"New","Active"))))))</f>
        <v/>
      </c>
      <c r="L336" s="12" t="str">
        <f aca="false">IF(OR(J336="",J336=0),"",IF(I336&gt;=J336*Settings!$B$7,"Yes",""))</f>
        <v/>
      </c>
      <c r="M336" s="13"/>
      <c r="N336" s="12" t="str">
        <f aca="true">IF(M336="","",IF(AND(H336&lt;&gt;"",H336&gt;=M336),"Yes - "&amp;TEXT(H336,"d mmm yyyy"),IF(TODAY()-M336&lt;30,"Not yet","No")))</f>
        <v/>
      </c>
      <c r="O336" s="8"/>
      <c r="P336" s="12" t="str">
        <f aca="false">IF(A336="","",IF(COUNTIF($A$2:$A$2001,A336)&gt;1,"Same email twice - keep one",""))</f>
        <v/>
      </c>
    </row>
    <row r="337" customFormat="false" ht="15" hidden="false" customHeight="false" outlineLevel="0" collapsed="false">
      <c r="A337" s="8"/>
      <c r="B337" s="8"/>
      <c r="C337" s="8"/>
      <c r="D337" s="9" t="str">
        <f aca="false">IF(A337="","",COUNTIFS(Orders!$C$2:$C$5001,A337,Orders!$I$2:$I$5001,"&gt;0"))</f>
        <v/>
      </c>
      <c r="E337" s="10" t="str">
        <f aca="false">IF(A337="","",SUMIFS(Orders!$F$2:$F$5001,Orders!$C$2:$C$5001,A337,Orders!$I$2:$I$5001,"&gt;0"))</f>
        <v/>
      </c>
      <c r="F337" s="10" t="str">
        <f aca="false">IF(OR(A337="",N(D337)=0),"",E337/D337)</f>
        <v/>
      </c>
      <c r="G337" s="11" t="str">
        <f aca="false">IF(OR(A337="",N(D337)=0),"",_xlfn.MINIFS(Orders!$I$2:$I$5001,Orders!$C$2:$C$5001,A337,Orders!$I$2:$I$5001,"&gt;0"))</f>
        <v/>
      </c>
      <c r="H337" s="11" t="str">
        <f aca="false">IF(OR(A337="",N(D337)=0),"",_xlfn.MAXIFS(Orders!$I$2:$I$5001,Orders!$C$2:$C$5001,A337,Orders!$I$2:$I$5001,"&gt;0"))</f>
        <v/>
      </c>
      <c r="I337" s="9" t="str">
        <f aca="true">IF(H337="","",TODAY()-H337)</f>
        <v/>
      </c>
      <c r="J337" s="9" t="str">
        <f aca="false">IF(OR(H337="",N(D337)&lt;2),"",(H337-G337)/(D337-1))</f>
        <v/>
      </c>
      <c r="K337" s="12" t="str">
        <f aca="false">IF(A337="","",IF(N(D337)=0,"No orders yet",IF(I337&gt;=Settings!$B$4,IF(OR(N(E337)&gt;=Settings!$B$5,N(D337)&gt;=Settings!$B$6),"Lapsed VIP","Lapsed"),IF(I337&gt;=Settings!$B$3,IF(OR(N(E337)&gt;=Settings!$B$5,N(D337)&gt;=Settings!$B$6),"At-risk VIP",IF(D337=1,"One-time buyer","At risk")),IF(OR(N(E337)&gt;=Settings!$B$5,N(D337)&gt;=Settings!$B$6),"VIP",IF(D337=1,"New","Active"))))))</f>
        <v/>
      </c>
      <c r="L337" s="12" t="str">
        <f aca="false">IF(OR(J337="",J337=0),"",IF(I337&gt;=J337*Settings!$B$7,"Yes",""))</f>
        <v/>
      </c>
      <c r="M337" s="13"/>
      <c r="N337" s="12" t="str">
        <f aca="true">IF(M337="","",IF(AND(H337&lt;&gt;"",H337&gt;=M337),"Yes - "&amp;TEXT(H337,"d mmm yyyy"),IF(TODAY()-M337&lt;30,"Not yet","No")))</f>
        <v/>
      </c>
      <c r="O337" s="8"/>
      <c r="P337" s="12" t="str">
        <f aca="false">IF(A337="","",IF(COUNTIF($A$2:$A$2001,A337)&gt;1,"Same email twice - keep one",""))</f>
        <v/>
      </c>
    </row>
    <row r="338" customFormat="false" ht="15" hidden="false" customHeight="false" outlineLevel="0" collapsed="false">
      <c r="A338" s="8"/>
      <c r="B338" s="8"/>
      <c r="C338" s="8"/>
      <c r="D338" s="9" t="str">
        <f aca="false">IF(A338="","",COUNTIFS(Orders!$C$2:$C$5001,A338,Orders!$I$2:$I$5001,"&gt;0"))</f>
        <v/>
      </c>
      <c r="E338" s="10" t="str">
        <f aca="false">IF(A338="","",SUMIFS(Orders!$F$2:$F$5001,Orders!$C$2:$C$5001,A338,Orders!$I$2:$I$5001,"&gt;0"))</f>
        <v/>
      </c>
      <c r="F338" s="10" t="str">
        <f aca="false">IF(OR(A338="",N(D338)=0),"",E338/D338)</f>
        <v/>
      </c>
      <c r="G338" s="11" t="str">
        <f aca="false">IF(OR(A338="",N(D338)=0),"",_xlfn.MINIFS(Orders!$I$2:$I$5001,Orders!$C$2:$C$5001,A338,Orders!$I$2:$I$5001,"&gt;0"))</f>
        <v/>
      </c>
      <c r="H338" s="11" t="str">
        <f aca="false">IF(OR(A338="",N(D338)=0),"",_xlfn.MAXIFS(Orders!$I$2:$I$5001,Orders!$C$2:$C$5001,A338,Orders!$I$2:$I$5001,"&gt;0"))</f>
        <v/>
      </c>
      <c r="I338" s="9" t="str">
        <f aca="true">IF(H338="","",TODAY()-H338)</f>
        <v/>
      </c>
      <c r="J338" s="9" t="str">
        <f aca="false">IF(OR(H338="",N(D338)&lt;2),"",(H338-G338)/(D338-1))</f>
        <v/>
      </c>
      <c r="K338" s="12" t="str">
        <f aca="false">IF(A338="","",IF(N(D338)=0,"No orders yet",IF(I338&gt;=Settings!$B$4,IF(OR(N(E338)&gt;=Settings!$B$5,N(D338)&gt;=Settings!$B$6),"Lapsed VIP","Lapsed"),IF(I338&gt;=Settings!$B$3,IF(OR(N(E338)&gt;=Settings!$B$5,N(D338)&gt;=Settings!$B$6),"At-risk VIP",IF(D338=1,"One-time buyer","At risk")),IF(OR(N(E338)&gt;=Settings!$B$5,N(D338)&gt;=Settings!$B$6),"VIP",IF(D338=1,"New","Active"))))))</f>
        <v/>
      </c>
      <c r="L338" s="12" t="str">
        <f aca="false">IF(OR(J338="",J338=0),"",IF(I338&gt;=J338*Settings!$B$7,"Yes",""))</f>
        <v/>
      </c>
      <c r="M338" s="13"/>
      <c r="N338" s="12" t="str">
        <f aca="true">IF(M338="","",IF(AND(H338&lt;&gt;"",H338&gt;=M338),"Yes - "&amp;TEXT(H338,"d mmm yyyy"),IF(TODAY()-M338&lt;30,"Not yet","No")))</f>
        <v/>
      </c>
      <c r="O338" s="8"/>
      <c r="P338" s="12" t="str">
        <f aca="false">IF(A338="","",IF(COUNTIF($A$2:$A$2001,A338)&gt;1,"Same email twice - keep one",""))</f>
        <v/>
      </c>
    </row>
    <row r="339" customFormat="false" ht="15" hidden="false" customHeight="false" outlineLevel="0" collapsed="false">
      <c r="A339" s="8"/>
      <c r="B339" s="8"/>
      <c r="C339" s="8"/>
      <c r="D339" s="9" t="str">
        <f aca="false">IF(A339="","",COUNTIFS(Orders!$C$2:$C$5001,A339,Orders!$I$2:$I$5001,"&gt;0"))</f>
        <v/>
      </c>
      <c r="E339" s="10" t="str">
        <f aca="false">IF(A339="","",SUMIFS(Orders!$F$2:$F$5001,Orders!$C$2:$C$5001,A339,Orders!$I$2:$I$5001,"&gt;0"))</f>
        <v/>
      </c>
      <c r="F339" s="10" t="str">
        <f aca="false">IF(OR(A339="",N(D339)=0),"",E339/D339)</f>
        <v/>
      </c>
      <c r="G339" s="11" t="str">
        <f aca="false">IF(OR(A339="",N(D339)=0),"",_xlfn.MINIFS(Orders!$I$2:$I$5001,Orders!$C$2:$C$5001,A339,Orders!$I$2:$I$5001,"&gt;0"))</f>
        <v/>
      </c>
      <c r="H339" s="11" t="str">
        <f aca="false">IF(OR(A339="",N(D339)=0),"",_xlfn.MAXIFS(Orders!$I$2:$I$5001,Orders!$C$2:$C$5001,A339,Orders!$I$2:$I$5001,"&gt;0"))</f>
        <v/>
      </c>
      <c r="I339" s="9" t="str">
        <f aca="true">IF(H339="","",TODAY()-H339)</f>
        <v/>
      </c>
      <c r="J339" s="9" t="str">
        <f aca="false">IF(OR(H339="",N(D339)&lt;2),"",(H339-G339)/(D339-1))</f>
        <v/>
      </c>
      <c r="K339" s="12" t="str">
        <f aca="false">IF(A339="","",IF(N(D339)=0,"No orders yet",IF(I339&gt;=Settings!$B$4,IF(OR(N(E339)&gt;=Settings!$B$5,N(D339)&gt;=Settings!$B$6),"Lapsed VIP","Lapsed"),IF(I339&gt;=Settings!$B$3,IF(OR(N(E339)&gt;=Settings!$B$5,N(D339)&gt;=Settings!$B$6),"At-risk VIP",IF(D339=1,"One-time buyer","At risk")),IF(OR(N(E339)&gt;=Settings!$B$5,N(D339)&gt;=Settings!$B$6),"VIP",IF(D339=1,"New","Active"))))))</f>
        <v/>
      </c>
      <c r="L339" s="12" t="str">
        <f aca="false">IF(OR(J339="",J339=0),"",IF(I339&gt;=J339*Settings!$B$7,"Yes",""))</f>
        <v/>
      </c>
      <c r="M339" s="13"/>
      <c r="N339" s="12" t="str">
        <f aca="true">IF(M339="","",IF(AND(H339&lt;&gt;"",H339&gt;=M339),"Yes - "&amp;TEXT(H339,"d mmm yyyy"),IF(TODAY()-M339&lt;30,"Not yet","No")))</f>
        <v/>
      </c>
      <c r="O339" s="8"/>
      <c r="P339" s="12" t="str">
        <f aca="false">IF(A339="","",IF(COUNTIF($A$2:$A$2001,A339)&gt;1,"Same email twice - keep one",""))</f>
        <v/>
      </c>
    </row>
    <row r="340" customFormat="false" ht="15" hidden="false" customHeight="false" outlineLevel="0" collapsed="false">
      <c r="A340" s="8"/>
      <c r="B340" s="8"/>
      <c r="C340" s="8"/>
      <c r="D340" s="9" t="str">
        <f aca="false">IF(A340="","",COUNTIFS(Orders!$C$2:$C$5001,A340,Orders!$I$2:$I$5001,"&gt;0"))</f>
        <v/>
      </c>
      <c r="E340" s="10" t="str">
        <f aca="false">IF(A340="","",SUMIFS(Orders!$F$2:$F$5001,Orders!$C$2:$C$5001,A340,Orders!$I$2:$I$5001,"&gt;0"))</f>
        <v/>
      </c>
      <c r="F340" s="10" t="str">
        <f aca="false">IF(OR(A340="",N(D340)=0),"",E340/D340)</f>
        <v/>
      </c>
      <c r="G340" s="11" t="str">
        <f aca="false">IF(OR(A340="",N(D340)=0),"",_xlfn.MINIFS(Orders!$I$2:$I$5001,Orders!$C$2:$C$5001,A340,Orders!$I$2:$I$5001,"&gt;0"))</f>
        <v/>
      </c>
      <c r="H340" s="11" t="str">
        <f aca="false">IF(OR(A340="",N(D340)=0),"",_xlfn.MAXIFS(Orders!$I$2:$I$5001,Orders!$C$2:$C$5001,A340,Orders!$I$2:$I$5001,"&gt;0"))</f>
        <v/>
      </c>
      <c r="I340" s="9" t="str">
        <f aca="true">IF(H340="","",TODAY()-H340)</f>
        <v/>
      </c>
      <c r="J340" s="9" t="str">
        <f aca="false">IF(OR(H340="",N(D340)&lt;2),"",(H340-G340)/(D340-1))</f>
        <v/>
      </c>
      <c r="K340" s="12" t="str">
        <f aca="false">IF(A340="","",IF(N(D340)=0,"No orders yet",IF(I340&gt;=Settings!$B$4,IF(OR(N(E340)&gt;=Settings!$B$5,N(D340)&gt;=Settings!$B$6),"Lapsed VIP","Lapsed"),IF(I340&gt;=Settings!$B$3,IF(OR(N(E340)&gt;=Settings!$B$5,N(D340)&gt;=Settings!$B$6),"At-risk VIP",IF(D340=1,"One-time buyer","At risk")),IF(OR(N(E340)&gt;=Settings!$B$5,N(D340)&gt;=Settings!$B$6),"VIP",IF(D340=1,"New","Active"))))))</f>
        <v/>
      </c>
      <c r="L340" s="12" t="str">
        <f aca="false">IF(OR(J340="",J340=0),"",IF(I340&gt;=J340*Settings!$B$7,"Yes",""))</f>
        <v/>
      </c>
      <c r="M340" s="13"/>
      <c r="N340" s="12" t="str">
        <f aca="true">IF(M340="","",IF(AND(H340&lt;&gt;"",H340&gt;=M340),"Yes - "&amp;TEXT(H340,"d mmm yyyy"),IF(TODAY()-M340&lt;30,"Not yet","No")))</f>
        <v/>
      </c>
      <c r="O340" s="8"/>
      <c r="P340" s="12" t="str">
        <f aca="false">IF(A340="","",IF(COUNTIF($A$2:$A$2001,A340)&gt;1,"Same email twice - keep one",""))</f>
        <v/>
      </c>
    </row>
    <row r="341" customFormat="false" ht="15" hidden="false" customHeight="false" outlineLevel="0" collapsed="false">
      <c r="A341" s="8"/>
      <c r="B341" s="8"/>
      <c r="C341" s="8"/>
      <c r="D341" s="9" t="str">
        <f aca="false">IF(A341="","",COUNTIFS(Orders!$C$2:$C$5001,A341,Orders!$I$2:$I$5001,"&gt;0"))</f>
        <v/>
      </c>
      <c r="E341" s="10" t="str">
        <f aca="false">IF(A341="","",SUMIFS(Orders!$F$2:$F$5001,Orders!$C$2:$C$5001,A341,Orders!$I$2:$I$5001,"&gt;0"))</f>
        <v/>
      </c>
      <c r="F341" s="10" t="str">
        <f aca="false">IF(OR(A341="",N(D341)=0),"",E341/D341)</f>
        <v/>
      </c>
      <c r="G341" s="11" t="str">
        <f aca="false">IF(OR(A341="",N(D341)=0),"",_xlfn.MINIFS(Orders!$I$2:$I$5001,Orders!$C$2:$C$5001,A341,Orders!$I$2:$I$5001,"&gt;0"))</f>
        <v/>
      </c>
      <c r="H341" s="11" t="str">
        <f aca="false">IF(OR(A341="",N(D341)=0),"",_xlfn.MAXIFS(Orders!$I$2:$I$5001,Orders!$C$2:$C$5001,A341,Orders!$I$2:$I$5001,"&gt;0"))</f>
        <v/>
      </c>
      <c r="I341" s="9" t="str">
        <f aca="true">IF(H341="","",TODAY()-H341)</f>
        <v/>
      </c>
      <c r="J341" s="9" t="str">
        <f aca="false">IF(OR(H341="",N(D341)&lt;2),"",(H341-G341)/(D341-1))</f>
        <v/>
      </c>
      <c r="K341" s="12" t="str">
        <f aca="false">IF(A341="","",IF(N(D341)=0,"No orders yet",IF(I341&gt;=Settings!$B$4,IF(OR(N(E341)&gt;=Settings!$B$5,N(D341)&gt;=Settings!$B$6),"Lapsed VIP","Lapsed"),IF(I341&gt;=Settings!$B$3,IF(OR(N(E341)&gt;=Settings!$B$5,N(D341)&gt;=Settings!$B$6),"At-risk VIP",IF(D341=1,"One-time buyer","At risk")),IF(OR(N(E341)&gt;=Settings!$B$5,N(D341)&gt;=Settings!$B$6),"VIP",IF(D341=1,"New","Active"))))))</f>
        <v/>
      </c>
      <c r="L341" s="12" t="str">
        <f aca="false">IF(OR(J341="",J341=0),"",IF(I341&gt;=J341*Settings!$B$7,"Yes",""))</f>
        <v/>
      </c>
      <c r="M341" s="13"/>
      <c r="N341" s="12" t="str">
        <f aca="true">IF(M341="","",IF(AND(H341&lt;&gt;"",H341&gt;=M341),"Yes - "&amp;TEXT(H341,"d mmm yyyy"),IF(TODAY()-M341&lt;30,"Not yet","No")))</f>
        <v/>
      </c>
      <c r="O341" s="8"/>
      <c r="P341" s="12" t="str">
        <f aca="false">IF(A341="","",IF(COUNTIF($A$2:$A$2001,A341)&gt;1,"Same email twice - keep one",""))</f>
        <v/>
      </c>
    </row>
    <row r="342" customFormat="false" ht="15" hidden="false" customHeight="false" outlineLevel="0" collapsed="false">
      <c r="A342" s="8"/>
      <c r="B342" s="8"/>
      <c r="C342" s="8"/>
      <c r="D342" s="9" t="str">
        <f aca="false">IF(A342="","",COUNTIFS(Orders!$C$2:$C$5001,A342,Orders!$I$2:$I$5001,"&gt;0"))</f>
        <v/>
      </c>
      <c r="E342" s="10" t="str">
        <f aca="false">IF(A342="","",SUMIFS(Orders!$F$2:$F$5001,Orders!$C$2:$C$5001,A342,Orders!$I$2:$I$5001,"&gt;0"))</f>
        <v/>
      </c>
      <c r="F342" s="10" t="str">
        <f aca="false">IF(OR(A342="",N(D342)=0),"",E342/D342)</f>
        <v/>
      </c>
      <c r="G342" s="11" t="str">
        <f aca="false">IF(OR(A342="",N(D342)=0),"",_xlfn.MINIFS(Orders!$I$2:$I$5001,Orders!$C$2:$C$5001,A342,Orders!$I$2:$I$5001,"&gt;0"))</f>
        <v/>
      </c>
      <c r="H342" s="11" t="str">
        <f aca="false">IF(OR(A342="",N(D342)=0),"",_xlfn.MAXIFS(Orders!$I$2:$I$5001,Orders!$C$2:$C$5001,A342,Orders!$I$2:$I$5001,"&gt;0"))</f>
        <v/>
      </c>
      <c r="I342" s="9" t="str">
        <f aca="true">IF(H342="","",TODAY()-H342)</f>
        <v/>
      </c>
      <c r="J342" s="9" t="str">
        <f aca="false">IF(OR(H342="",N(D342)&lt;2),"",(H342-G342)/(D342-1))</f>
        <v/>
      </c>
      <c r="K342" s="12" t="str">
        <f aca="false">IF(A342="","",IF(N(D342)=0,"No orders yet",IF(I342&gt;=Settings!$B$4,IF(OR(N(E342)&gt;=Settings!$B$5,N(D342)&gt;=Settings!$B$6),"Lapsed VIP","Lapsed"),IF(I342&gt;=Settings!$B$3,IF(OR(N(E342)&gt;=Settings!$B$5,N(D342)&gt;=Settings!$B$6),"At-risk VIP",IF(D342=1,"One-time buyer","At risk")),IF(OR(N(E342)&gt;=Settings!$B$5,N(D342)&gt;=Settings!$B$6),"VIP",IF(D342=1,"New","Active"))))))</f>
        <v/>
      </c>
      <c r="L342" s="12" t="str">
        <f aca="false">IF(OR(J342="",J342=0),"",IF(I342&gt;=J342*Settings!$B$7,"Yes",""))</f>
        <v/>
      </c>
      <c r="M342" s="13"/>
      <c r="N342" s="12" t="str">
        <f aca="true">IF(M342="","",IF(AND(H342&lt;&gt;"",H342&gt;=M342),"Yes - "&amp;TEXT(H342,"d mmm yyyy"),IF(TODAY()-M342&lt;30,"Not yet","No")))</f>
        <v/>
      </c>
      <c r="O342" s="8"/>
      <c r="P342" s="12" t="str">
        <f aca="false">IF(A342="","",IF(COUNTIF($A$2:$A$2001,A342)&gt;1,"Same email twice - keep one",""))</f>
        <v/>
      </c>
    </row>
    <row r="343" customFormat="false" ht="15" hidden="false" customHeight="false" outlineLevel="0" collapsed="false">
      <c r="A343" s="8"/>
      <c r="B343" s="8"/>
      <c r="C343" s="8"/>
      <c r="D343" s="9" t="str">
        <f aca="false">IF(A343="","",COUNTIFS(Orders!$C$2:$C$5001,A343,Orders!$I$2:$I$5001,"&gt;0"))</f>
        <v/>
      </c>
      <c r="E343" s="10" t="str">
        <f aca="false">IF(A343="","",SUMIFS(Orders!$F$2:$F$5001,Orders!$C$2:$C$5001,A343,Orders!$I$2:$I$5001,"&gt;0"))</f>
        <v/>
      </c>
      <c r="F343" s="10" t="str">
        <f aca="false">IF(OR(A343="",N(D343)=0),"",E343/D343)</f>
        <v/>
      </c>
      <c r="G343" s="11" t="str">
        <f aca="false">IF(OR(A343="",N(D343)=0),"",_xlfn.MINIFS(Orders!$I$2:$I$5001,Orders!$C$2:$C$5001,A343,Orders!$I$2:$I$5001,"&gt;0"))</f>
        <v/>
      </c>
      <c r="H343" s="11" t="str">
        <f aca="false">IF(OR(A343="",N(D343)=0),"",_xlfn.MAXIFS(Orders!$I$2:$I$5001,Orders!$C$2:$C$5001,A343,Orders!$I$2:$I$5001,"&gt;0"))</f>
        <v/>
      </c>
      <c r="I343" s="9" t="str">
        <f aca="true">IF(H343="","",TODAY()-H343)</f>
        <v/>
      </c>
      <c r="J343" s="9" t="str">
        <f aca="false">IF(OR(H343="",N(D343)&lt;2),"",(H343-G343)/(D343-1))</f>
        <v/>
      </c>
      <c r="K343" s="12" t="str">
        <f aca="false">IF(A343="","",IF(N(D343)=0,"No orders yet",IF(I343&gt;=Settings!$B$4,IF(OR(N(E343)&gt;=Settings!$B$5,N(D343)&gt;=Settings!$B$6),"Lapsed VIP","Lapsed"),IF(I343&gt;=Settings!$B$3,IF(OR(N(E343)&gt;=Settings!$B$5,N(D343)&gt;=Settings!$B$6),"At-risk VIP",IF(D343=1,"One-time buyer","At risk")),IF(OR(N(E343)&gt;=Settings!$B$5,N(D343)&gt;=Settings!$B$6),"VIP",IF(D343=1,"New","Active"))))))</f>
        <v/>
      </c>
      <c r="L343" s="12" t="str">
        <f aca="false">IF(OR(J343="",J343=0),"",IF(I343&gt;=J343*Settings!$B$7,"Yes",""))</f>
        <v/>
      </c>
      <c r="M343" s="13"/>
      <c r="N343" s="12" t="str">
        <f aca="true">IF(M343="","",IF(AND(H343&lt;&gt;"",H343&gt;=M343),"Yes - "&amp;TEXT(H343,"d mmm yyyy"),IF(TODAY()-M343&lt;30,"Not yet","No")))</f>
        <v/>
      </c>
      <c r="O343" s="8"/>
      <c r="P343" s="12" t="str">
        <f aca="false">IF(A343="","",IF(COUNTIF($A$2:$A$2001,A343)&gt;1,"Same email twice - keep one",""))</f>
        <v/>
      </c>
    </row>
    <row r="344" customFormat="false" ht="15" hidden="false" customHeight="false" outlineLevel="0" collapsed="false">
      <c r="A344" s="8"/>
      <c r="B344" s="8"/>
      <c r="C344" s="8"/>
      <c r="D344" s="9" t="str">
        <f aca="false">IF(A344="","",COUNTIFS(Orders!$C$2:$C$5001,A344,Orders!$I$2:$I$5001,"&gt;0"))</f>
        <v/>
      </c>
      <c r="E344" s="10" t="str">
        <f aca="false">IF(A344="","",SUMIFS(Orders!$F$2:$F$5001,Orders!$C$2:$C$5001,A344,Orders!$I$2:$I$5001,"&gt;0"))</f>
        <v/>
      </c>
      <c r="F344" s="10" t="str">
        <f aca="false">IF(OR(A344="",N(D344)=0),"",E344/D344)</f>
        <v/>
      </c>
      <c r="G344" s="11" t="str">
        <f aca="false">IF(OR(A344="",N(D344)=0),"",_xlfn.MINIFS(Orders!$I$2:$I$5001,Orders!$C$2:$C$5001,A344,Orders!$I$2:$I$5001,"&gt;0"))</f>
        <v/>
      </c>
      <c r="H344" s="11" t="str">
        <f aca="false">IF(OR(A344="",N(D344)=0),"",_xlfn.MAXIFS(Orders!$I$2:$I$5001,Orders!$C$2:$C$5001,A344,Orders!$I$2:$I$5001,"&gt;0"))</f>
        <v/>
      </c>
      <c r="I344" s="9" t="str">
        <f aca="true">IF(H344="","",TODAY()-H344)</f>
        <v/>
      </c>
      <c r="J344" s="9" t="str">
        <f aca="false">IF(OR(H344="",N(D344)&lt;2),"",(H344-G344)/(D344-1))</f>
        <v/>
      </c>
      <c r="K344" s="12" t="str">
        <f aca="false">IF(A344="","",IF(N(D344)=0,"No orders yet",IF(I344&gt;=Settings!$B$4,IF(OR(N(E344)&gt;=Settings!$B$5,N(D344)&gt;=Settings!$B$6),"Lapsed VIP","Lapsed"),IF(I344&gt;=Settings!$B$3,IF(OR(N(E344)&gt;=Settings!$B$5,N(D344)&gt;=Settings!$B$6),"At-risk VIP",IF(D344=1,"One-time buyer","At risk")),IF(OR(N(E344)&gt;=Settings!$B$5,N(D344)&gt;=Settings!$B$6),"VIP",IF(D344=1,"New","Active"))))))</f>
        <v/>
      </c>
      <c r="L344" s="12" t="str">
        <f aca="false">IF(OR(J344="",J344=0),"",IF(I344&gt;=J344*Settings!$B$7,"Yes",""))</f>
        <v/>
      </c>
      <c r="M344" s="13"/>
      <c r="N344" s="12" t="str">
        <f aca="true">IF(M344="","",IF(AND(H344&lt;&gt;"",H344&gt;=M344),"Yes - "&amp;TEXT(H344,"d mmm yyyy"),IF(TODAY()-M344&lt;30,"Not yet","No")))</f>
        <v/>
      </c>
      <c r="O344" s="8"/>
      <c r="P344" s="12" t="str">
        <f aca="false">IF(A344="","",IF(COUNTIF($A$2:$A$2001,A344)&gt;1,"Same email twice - keep one",""))</f>
        <v/>
      </c>
    </row>
    <row r="345" customFormat="false" ht="15" hidden="false" customHeight="false" outlineLevel="0" collapsed="false">
      <c r="A345" s="8"/>
      <c r="B345" s="8"/>
      <c r="C345" s="8"/>
      <c r="D345" s="9" t="str">
        <f aca="false">IF(A345="","",COUNTIFS(Orders!$C$2:$C$5001,A345,Orders!$I$2:$I$5001,"&gt;0"))</f>
        <v/>
      </c>
      <c r="E345" s="10" t="str">
        <f aca="false">IF(A345="","",SUMIFS(Orders!$F$2:$F$5001,Orders!$C$2:$C$5001,A345,Orders!$I$2:$I$5001,"&gt;0"))</f>
        <v/>
      </c>
      <c r="F345" s="10" t="str">
        <f aca="false">IF(OR(A345="",N(D345)=0),"",E345/D345)</f>
        <v/>
      </c>
      <c r="G345" s="11" t="str">
        <f aca="false">IF(OR(A345="",N(D345)=0),"",_xlfn.MINIFS(Orders!$I$2:$I$5001,Orders!$C$2:$C$5001,A345,Orders!$I$2:$I$5001,"&gt;0"))</f>
        <v/>
      </c>
      <c r="H345" s="11" t="str">
        <f aca="false">IF(OR(A345="",N(D345)=0),"",_xlfn.MAXIFS(Orders!$I$2:$I$5001,Orders!$C$2:$C$5001,A345,Orders!$I$2:$I$5001,"&gt;0"))</f>
        <v/>
      </c>
      <c r="I345" s="9" t="str">
        <f aca="true">IF(H345="","",TODAY()-H345)</f>
        <v/>
      </c>
      <c r="J345" s="9" t="str">
        <f aca="false">IF(OR(H345="",N(D345)&lt;2),"",(H345-G345)/(D345-1))</f>
        <v/>
      </c>
      <c r="K345" s="12" t="str">
        <f aca="false">IF(A345="","",IF(N(D345)=0,"No orders yet",IF(I345&gt;=Settings!$B$4,IF(OR(N(E345)&gt;=Settings!$B$5,N(D345)&gt;=Settings!$B$6),"Lapsed VIP","Lapsed"),IF(I345&gt;=Settings!$B$3,IF(OR(N(E345)&gt;=Settings!$B$5,N(D345)&gt;=Settings!$B$6),"At-risk VIP",IF(D345=1,"One-time buyer","At risk")),IF(OR(N(E345)&gt;=Settings!$B$5,N(D345)&gt;=Settings!$B$6),"VIP",IF(D345=1,"New","Active"))))))</f>
        <v/>
      </c>
      <c r="L345" s="12" t="str">
        <f aca="false">IF(OR(J345="",J345=0),"",IF(I345&gt;=J345*Settings!$B$7,"Yes",""))</f>
        <v/>
      </c>
      <c r="M345" s="13"/>
      <c r="N345" s="12" t="str">
        <f aca="true">IF(M345="","",IF(AND(H345&lt;&gt;"",H345&gt;=M345),"Yes - "&amp;TEXT(H345,"d mmm yyyy"),IF(TODAY()-M345&lt;30,"Not yet","No")))</f>
        <v/>
      </c>
      <c r="O345" s="8"/>
      <c r="P345" s="12" t="str">
        <f aca="false">IF(A345="","",IF(COUNTIF($A$2:$A$2001,A345)&gt;1,"Same email twice - keep one",""))</f>
        <v/>
      </c>
    </row>
    <row r="346" customFormat="false" ht="15" hidden="false" customHeight="false" outlineLevel="0" collapsed="false">
      <c r="A346" s="8"/>
      <c r="B346" s="8"/>
      <c r="C346" s="8"/>
      <c r="D346" s="9" t="str">
        <f aca="false">IF(A346="","",COUNTIFS(Orders!$C$2:$C$5001,A346,Orders!$I$2:$I$5001,"&gt;0"))</f>
        <v/>
      </c>
      <c r="E346" s="10" t="str">
        <f aca="false">IF(A346="","",SUMIFS(Orders!$F$2:$F$5001,Orders!$C$2:$C$5001,A346,Orders!$I$2:$I$5001,"&gt;0"))</f>
        <v/>
      </c>
      <c r="F346" s="10" t="str">
        <f aca="false">IF(OR(A346="",N(D346)=0),"",E346/D346)</f>
        <v/>
      </c>
      <c r="G346" s="11" t="str">
        <f aca="false">IF(OR(A346="",N(D346)=0),"",_xlfn.MINIFS(Orders!$I$2:$I$5001,Orders!$C$2:$C$5001,A346,Orders!$I$2:$I$5001,"&gt;0"))</f>
        <v/>
      </c>
      <c r="H346" s="11" t="str">
        <f aca="false">IF(OR(A346="",N(D346)=0),"",_xlfn.MAXIFS(Orders!$I$2:$I$5001,Orders!$C$2:$C$5001,A346,Orders!$I$2:$I$5001,"&gt;0"))</f>
        <v/>
      </c>
      <c r="I346" s="9" t="str">
        <f aca="true">IF(H346="","",TODAY()-H346)</f>
        <v/>
      </c>
      <c r="J346" s="9" t="str">
        <f aca="false">IF(OR(H346="",N(D346)&lt;2),"",(H346-G346)/(D346-1))</f>
        <v/>
      </c>
      <c r="K346" s="12" t="str">
        <f aca="false">IF(A346="","",IF(N(D346)=0,"No orders yet",IF(I346&gt;=Settings!$B$4,IF(OR(N(E346)&gt;=Settings!$B$5,N(D346)&gt;=Settings!$B$6),"Lapsed VIP","Lapsed"),IF(I346&gt;=Settings!$B$3,IF(OR(N(E346)&gt;=Settings!$B$5,N(D346)&gt;=Settings!$B$6),"At-risk VIP",IF(D346=1,"One-time buyer","At risk")),IF(OR(N(E346)&gt;=Settings!$B$5,N(D346)&gt;=Settings!$B$6),"VIP",IF(D346=1,"New","Active"))))))</f>
        <v/>
      </c>
      <c r="L346" s="12" t="str">
        <f aca="false">IF(OR(J346="",J346=0),"",IF(I346&gt;=J346*Settings!$B$7,"Yes",""))</f>
        <v/>
      </c>
      <c r="M346" s="13"/>
      <c r="N346" s="12" t="str">
        <f aca="true">IF(M346="","",IF(AND(H346&lt;&gt;"",H346&gt;=M346),"Yes - "&amp;TEXT(H346,"d mmm yyyy"),IF(TODAY()-M346&lt;30,"Not yet","No")))</f>
        <v/>
      </c>
      <c r="O346" s="8"/>
      <c r="P346" s="12" t="str">
        <f aca="false">IF(A346="","",IF(COUNTIF($A$2:$A$2001,A346)&gt;1,"Same email twice - keep one",""))</f>
        <v/>
      </c>
    </row>
    <row r="347" customFormat="false" ht="15" hidden="false" customHeight="false" outlineLevel="0" collapsed="false">
      <c r="A347" s="8"/>
      <c r="B347" s="8"/>
      <c r="C347" s="8"/>
      <c r="D347" s="9" t="str">
        <f aca="false">IF(A347="","",COUNTIFS(Orders!$C$2:$C$5001,A347,Orders!$I$2:$I$5001,"&gt;0"))</f>
        <v/>
      </c>
      <c r="E347" s="10" t="str">
        <f aca="false">IF(A347="","",SUMIFS(Orders!$F$2:$F$5001,Orders!$C$2:$C$5001,A347,Orders!$I$2:$I$5001,"&gt;0"))</f>
        <v/>
      </c>
      <c r="F347" s="10" t="str">
        <f aca="false">IF(OR(A347="",N(D347)=0),"",E347/D347)</f>
        <v/>
      </c>
      <c r="G347" s="11" t="str">
        <f aca="false">IF(OR(A347="",N(D347)=0),"",_xlfn.MINIFS(Orders!$I$2:$I$5001,Orders!$C$2:$C$5001,A347,Orders!$I$2:$I$5001,"&gt;0"))</f>
        <v/>
      </c>
      <c r="H347" s="11" t="str">
        <f aca="false">IF(OR(A347="",N(D347)=0),"",_xlfn.MAXIFS(Orders!$I$2:$I$5001,Orders!$C$2:$C$5001,A347,Orders!$I$2:$I$5001,"&gt;0"))</f>
        <v/>
      </c>
      <c r="I347" s="9" t="str">
        <f aca="true">IF(H347="","",TODAY()-H347)</f>
        <v/>
      </c>
      <c r="J347" s="9" t="str">
        <f aca="false">IF(OR(H347="",N(D347)&lt;2),"",(H347-G347)/(D347-1))</f>
        <v/>
      </c>
      <c r="K347" s="12" t="str">
        <f aca="false">IF(A347="","",IF(N(D347)=0,"No orders yet",IF(I347&gt;=Settings!$B$4,IF(OR(N(E347)&gt;=Settings!$B$5,N(D347)&gt;=Settings!$B$6),"Lapsed VIP","Lapsed"),IF(I347&gt;=Settings!$B$3,IF(OR(N(E347)&gt;=Settings!$B$5,N(D347)&gt;=Settings!$B$6),"At-risk VIP",IF(D347=1,"One-time buyer","At risk")),IF(OR(N(E347)&gt;=Settings!$B$5,N(D347)&gt;=Settings!$B$6),"VIP",IF(D347=1,"New","Active"))))))</f>
        <v/>
      </c>
      <c r="L347" s="12" t="str">
        <f aca="false">IF(OR(J347="",J347=0),"",IF(I347&gt;=J347*Settings!$B$7,"Yes",""))</f>
        <v/>
      </c>
      <c r="M347" s="13"/>
      <c r="N347" s="12" t="str">
        <f aca="true">IF(M347="","",IF(AND(H347&lt;&gt;"",H347&gt;=M347),"Yes - "&amp;TEXT(H347,"d mmm yyyy"),IF(TODAY()-M347&lt;30,"Not yet","No")))</f>
        <v/>
      </c>
      <c r="O347" s="8"/>
      <c r="P347" s="12" t="str">
        <f aca="false">IF(A347="","",IF(COUNTIF($A$2:$A$2001,A347)&gt;1,"Same email twice - keep one",""))</f>
        <v/>
      </c>
    </row>
    <row r="348" customFormat="false" ht="15" hidden="false" customHeight="false" outlineLevel="0" collapsed="false">
      <c r="A348" s="8"/>
      <c r="B348" s="8"/>
      <c r="C348" s="8"/>
      <c r="D348" s="9" t="str">
        <f aca="false">IF(A348="","",COUNTIFS(Orders!$C$2:$C$5001,A348,Orders!$I$2:$I$5001,"&gt;0"))</f>
        <v/>
      </c>
      <c r="E348" s="10" t="str">
        <f aca="false">IF(A348="","",SUMIFS(Orders!$F$2:$F$5001,Orders!$C$2:$C$5001,A348,Orders!$I$2:$I$5001,"&gt;0"))</f>
        <v/>
      </c>
      <c r="F348" s="10" t="str">
        <f aca="false">IF(OR(A348="",N(D348)=0),"",E348/D348)</f>
        <v/>
      </c>
      <c r="G348" s="11" t="str">
        <f aca="false">IF(OR(A348="",N(D348)=0),"",_xlfn.MINIFS(Orders!$I$2:$I$5001,Orders!$C$2:$C$5001,A348,Orders!$I$2:$I$5001,"&gt;0"))</f>
        <v/>
      </c>
      <c r="H348" s="11" t="str">
        <f aca="false">IF(OR(A348="",N(D348)=0),"",_xlfn.MAXIFS(Orders!$I$2:$I$5001,Orders!$C$2:$C$5001,A348,Orders!$I$2:$I$5001,"&gt;0"))</f>
        <v/>
      </c>
      <c r="I348" s="9" t="str">
        <f aca="true">IF(H348="","",TODAY()-H348)</f>
        <v/>
      </c>
      <c r="J348" s="9" t="str">
        <f aca="false">IF(OR(H348="",N(D348)&lt;2),"",(H348-G348)/(D348-1))</f>
        <v/>
      </c>
      <c r="K348" s="12" t="str">
        <f aca="false">IF(A348="","",IF(N(D348)=0,"No orders yet",IF(I348&gt;=Settings!$B$4,IF(OR(N(E348)&gt;=Settings!$B$5,N(D348)&gt;=Settings!$B$6),"Lapsed VIP","Lapsed"),IF(I348&gt;=Settings!$B$3,IF(OR(N(E348)&gt;=Settings!$B$5,N(D348)&gt;=Settings!$B$6),"At-risk VIP",IF(D348=1,"One-time buyer","At risk")),IF(OR(N(E348)&gt;=Settings!$B$5,N(D348)&gt;=Settings!$B$6),"VIP",IF(D348=1,"New","Active"))))))</f>
        <v/>
      </c>
      <c r="L348" s="12" t="str">
        <f aca="false">IF(OR(J348="",J348=0),"",IF(I348&gt;=J348*Settings!$B$7,"Yes",""))</f>
        <v/>
      </c>
      <c r="M348" s="13"/>
      <c r="N348" s="12" t="str">
        <f aca="true">IF(M348="","",IF(AND(H348&lt;&gt;"",H348&gt;=M348),"Yes - "&amp;TEXT(H348,"d mmm yyyy"),IF(TODAY()-M348&lt;30,"Not yet","No")))</f>
        <v/>
      </c>
      <c r="O348" s="8"/>
      <c r="P348" s="12" t="str">
        <f aca="false">IF(A348="","",IF(COUNTIF($A$2:$A$2001,A348)&gt;1,"Same email twice - keep one",""))</f>
        <v/>
      </c>
    </row>
    <row r="349" customFormat="false" ht="15" hidden="false" customHeight="false" outlineLevel="0" collapsed="false">
      <c r="A349" s="8"/>
      <c r="B349" s="8"/>
      <c r="C349" s="8"/>
      <c r="D349" s="9" t="str">
        <f aca="false">IF(A349="","",COUNTIFS(Orders!$C$2:$C$5001,A349,Orders!$I$2:$I$5001,"&gt;0"))</f>
        <v/>
      </c>
      <c r="E349" s="10" t="str">
        <f aca="false">IF(A349="","",SUMIFS(Orders!$F$2:$F$5001,Orders!$C$2:$C$5001,A349,Orders!$I$2:$I$5001,"&gt;0"))</f>
        <v/>
      </c>
      <c r="F349" s="10" t="str">
        <f aca="false">IF(OR(A349="",N(D349)=0),"",E349/D349)</f>
        <v/>
      </c>
      <c r="G349" s="11" t="str">
        <f aca="false">IF(OR(A349="",N(D349)=0),"",_xlfn.MINIFS(Orders!$I$2:$I$5001,Orders!$C$2:$C$5001,A349,Orders!$I$2:$I$5001,"&gt;0"))</f>
        <v/>
      </c>
      <c r="H349" s="11" t="str">
        <f aca="false">IF(OR(A349="",N(D349)=0),"",_xlfn.MAXIFS(Orders!$I$2:$I$5001,Orders!$C$2:$C$5001,A349,Orders!$I$2:$I$5001,"&gt;0"))</f>
        <v/>
      </c>
      <c r="I349" s="9" t="str">
        <f aca="true">IF(H349="","",TODAY()-H349)</f>
        <v/>
      </c>
      <c r="J349" s="9" t="str">
        <f aca="false">IF(OR(H349="",N(D349)&lt;2),"",(H349-G349)/(D349-1))</f>
        <v/>
      </c>
      <c r="K349" s="12" t="str">
        <f aca="false">IF(A349="","",IF(N(D349)=0,"No orders yet",IF(I349&gt;=Settings!$B$4,IF(OR(N(E349)&gt;=Settings!$B$5,N(D349)&gt;=Settings!$B$6),"Lapsed VIP","Lapsed"),IF(I349&gt;=Settings!$B$3,IF(OR(N(E349)&gt;=Settings!$B$5,N(D349)&gt;=Settings!$B$6),"At-risk VIP",IF(D349=1,"One-time buyer","At risk")),IF(OR(N(E349)&gt;=Settings!$B$5,N(D349)&gt;=Settings!$B$6),"VIP",IF(D349=1,"New","Active"))))))</f>
        <v/>
      </c>
      <c r="L349" s="12" t="str">
        <f aca="false">IF(OR(J349="",J349=0),"",IF(I349&gt;=J349*Settings!$B$7,"Yes",""))</f>
        <v/>
      </c>
      <c r="M349" s="13"/>
      <c r="N349" s="12" t="str">
        <f aca="true">IF(M349="","",IF(AND(H349&lt;&gt;"",H349&gt;=M349),"Yes - "&amp;TEXT(H349,"d mmm yyyy"),IF(TODAY()-M349&lt;30,"Not yet","No")))</f>
        <v/>
      </c>
      <c r="O349" s="8"/>
      <c r="P349" s="12" t="str">
        <f aca="false">IF(A349="","",IF(COUNTIF($A$2:$A$2001,A349)&gt;1,"Same email twice - keep one",""))</f>
        <v/>
      </c>
    </row>
    <row r="350" customFormat="false" ht="15" hidden="false" customHeight="false" outlineLevel="0" collapsed="false">
      <c r="A350" s="8"/>
      <c r="B350" s="8"/>
      <c r="C350" s="8"/>
      <c r="D350" s="9" t="str">
        <f aca="false">IF(A350="","",COUNTIFS(Orders!$C$2:$C$5001,A350,Orders!$I$2:$I$5001,"&gt;0"))</f>
        <v/>
      </c>
      <c r="E350" s="10" t="str">
        <f aca="false">IF(A350="","",SUMIFS(Orders!$F$2:$F$5001,Orders!$C$2:$C$5001,A350,Orders!$I$2:$I$5001,"&gt;0"))</f>
        <v/>
      </c>
      <c r="F350" s="10" t="str">
        <f aca="false">IF(OR(A350="",N(D350)=0),"",E350/D350)</f>
        <v/>
      </c>
      <c r="G350" s="11" t="str">
        <f aca="false">IF(OR(A350="",N(D350)=0),"",_xlfn.MINIFS(Orders!$I$2:$I$5001,Orders!$C$2:$C$5001,A350,Orders!$I$2:$I$5001,"&gt;0"))</f>
        <v/>
      </c>
      <c r="H350" s="11" t="str">
        <f aca="false">IF(OR(A350="",N(D350)=0),"",_xlfn.MAXIFS(Orders!$I$2:$I$5001,Orders!$C$2:$C$5001,A350,Orders!$I$2:$I$5001,"&gt;0"))</f>
        <v/>
      </c>
      <c r="I350" s="9" t="str">
        <f aca="true">IF(H350="","",TODAY()-H350)</f>
        <v/>
      </c>
      <c r="J350" s="9" t="str">
        <f aca="false">IF(OR(H350="",N(D350)&lt;2),"",(H350-G350)/(D350-1))</f>
        <v/>
      </c>
      <c r="K350" s="12" t="str">
        <f aca="false">IF(A350="","",IF(N(D350)=0,"No orders yet",IF(I350&gt;=Settings!$B$4,IF(OR(N(E350)&gt;=Settings!$B$5,N(D350)&gt;=Settings!$B$6),"Lapsed VIP","Lapsed"),IF(I350&gt;=Settings!$B$3,IF(OR(N(E350)&gt;=Settings!$B$5,N(D350)&gt;=Settings!$B$6),"At-risk VIP",IF(D350=1,"One-time buyer","At risk")),IF(OR(N(E350)&gt;=Settings!$B$5,N(D350)&gt;=Settings!$B$6),"VIP",IF(D350=1,"New","Active"))))))</f>
        <v/>
      </c>
      <c r="L350" s="12" t="str">
        <f aca="false">IF(OR(J350="",J350=0),"",IF(I350&gt;=J350*Settings!$B$7,"Yes",""))</f>
        <v/>
      </c>
      <c r="M350" s="13"/>
      <c r="N350" s="12" t="str">
        <f aca="true">IF(M350="","",IF(AND(H350&lt;&gt;"",H350&gt;=M350),"Yes - "&amp;TEXT(H350,"d mmm yyyy"),IF(TODAY()-M350&lt;30,"Not yet","No")))</f>
        <v/>
      </c>
      <c r="O350" s="8"/>
      <c r="P350" s="12" t="str">
        <f aca="false">IF(A350="","",IF(COUNTIF($A$2:$A$2001,A350)&gt;1,"Same email twice - keep one",""))</f>
        <v/>
      </c>
    </row>
    <row r="351" customFormat="false" ht="15" hidden="false" customHeight="false" outlineLevel="0" collapsed="false">
      <c r="A351" s="8"/>
      <c r="B351" s="8"/>
      <c r="C351" s="8"/>
      <c r="D351" s="9" t="str">
        <f aca="false">IF(A351="","",COUNTIFS(Orders!$C$2:$C$5001,A351,Orders!$I$2:$I$5001,"&gt;0"))</f>
        <v/>
      </c>
      <c r="E351" s="10" t="str">
        <f aca="false">IF(A351="","",SUMIFS(Orders!$F$2:$F$5001,Orders!$C$2:$C$5001,A351,Orders!$I$2:$I$5001,"&gt;0"))</f>
        <v/>
      </c>
      <c r="F351" s="10" t="str">
        <f aca="false">IF(OR(A351="",N(D351)=0),"",E351/D351)</f>
        <v/>
      </c>
      <c r="G351" s="11" t="str">
        <f aca="false">IF(OR(A351="",N(D351)=0),"",_xlfn.MINIFS(Orders!$I$2:$I$5001,Orders!$C$2:$C$5001,A351,Orders!$I$2:$I$5001,"&gt;0"))</f>
        <v/>
      </c>
      <c r="H351" s="11" t="str">
        <f aca="false">IF(OR(A351="",N(D351)=0),"",_xlfn.MAXIFS(Orders!$I$2:$I$5001,Orders!$C$2:$C$5001,A351,Orders!$I$2:$I$5001,"&gt;0"))</f>
        <v/>
      </c>
      <c r="I351" s="9" t="str">
        <f aca="true">IF(H351="","",TODAY()-H351)</f>
        <v/>
      </c>
      <c r="J351" s="9" t="str">
        <f aca="false">IF(OR(H351="",N(D351)&lt;2),"",(H351-G351)/(D351-1))</f>
        <v/>
      </c>
      <c r="K351" s="12" t="str">
        <f aca="false">IF(A351="","",IF(N(D351)=0,"No orders yet",IF(I351&gt;=Settings!$B$4,IF(OR(N(E351)&gt;=Settings!$B$5,N(D351)&gt;=Settings!$B$6),"Lapsed VIP","Lapsed"),IF(I351&gt;=Settings!$B$3,IF(OR(N(E351)&gt;=Settings!$B$5,N(D351)&gt;=Settings!$B$6),"At-risk VIP",IF(D351=1,"One-time buyer","At risk")),IF(OR(N(E351)&gt;=Settings!$B$5,N(D351)&gt;=Settings!$B$6),"VIP",IF(D351=1,"New","Active"))))))</f>
        <v/>
      </c>
      <c r="L351" s="12" t="str">
        <f aca="false">IF(OR(J351="",J351=0),"",IF(I351&gt;=J351*Settings!$B$7,"Yes",""))</f>
        <v/>
      </c>
      <c r="M351" s="13"/>
      <c r="N351" s="12" t="str">
        <f aca="true">IF(M351="","",IF(AND(H351&lt;&gt;"",H351&gt;=M351),"Yes - "&amp;TEXT(H351,"d mmm yyyy"),IF(TODAY()-M351&lt;30,"Not yet","No")))</f>
        <v/>
      </c>
      <c r="O351" s="8"/>
      <c r="P351" s="12" t="str">
        <f aca="false">IF(A351="","",IF(COUNTIF($A$2:$A$2001,A351)&gt;1,"Same email twice - keep one",""))</f>
        <v/>
      </c>
    </row>
    <row r="352" customFormat="false" ht="15" hidden="false" customHeight="false" outlineLevel="0" collapsed="false">
      <c r="A352" s="8"/>
      <c r="B352" s="8"/>
      <c r="C352" s="8"/>
      <c r="D352" s="9" t="str">
        <f aca="false">IF(A352="","",COUNTIFS(Orders!$C$2:$C$5001,A352,Orders!$I$2:$I$5001,"&gt;0"))</f>
        <v/>
      </c>
      <c r="E352" s="10" t="str">
        <f aca="false">IF(A352="","",SUMIFS(Orders!$F$2:$F$5001,Orders!$C$2:$C$5001,A352,Orders!$I$2:$I$5001,"&gt;0"))</f>
        <v/>
      </c>
      <c r="F352" s="10" t="str">
        <f aca="false">IF(OR(A352="",N(D352)=0),"",E352/D352)</f>
        <v/>
      </c>
      <c r="G352" s="11" t="str">
        <f aca="false">IF(OR(A352="",N(D352)=0),"",_xlfn.MINIFS(Orders!$I$2:$I$5001,Orders!$C$2:$C$5001,A352,Orders!$I$2:$I$5001,"&gt;0"))</f>
        <v/>
      </c>
      <c r="H352" s="11" t="str">
        <f aca="false">IF(OR(A352="",N(D352)=0),"",_xlfn.MAXIFS(Orders!$I$2:$I$5001,Orders!$C$2:$C$5001,A352,Orders!$I$2:$I$5001,"&gt;0"))</f>
        <v/>
      </c>
      <c r="I352" s="9" t="str">
        <f aca="true">IF(H352="","",TODAY()-H352)</f>
        <v/>
      </c>
      <c r="J352" s="9" t="str">
        <f aca="false">IF(OR(H352="",N(D352)&lt;2),"",(H352-G352)/(D352-1))</f>
        <v/>
      </c>
      <c r="K352" s="12" t="str">
        <f aca="false">IF(A352="","",IF(N(D352)=0,"No orders yet",IF(I352&gt;=Settings!$B$4,IF(OR(N(E352)&gt;=Settings!$B$5,N(D352)&gt;=Settings!$B$6),"Lapsed VIP","Lapsed"),IF(I352&gt;=Settings!$B$3,IF(OR(N(E352)&gt;=Settings!$B$5,N(D352)&gt;=Settings!$B$6),"At-risk VIP",IF(D352=1,"One-time buyer","At risk")),IF(OR(N(E352)&gt;=Settings!$B$5,N(D352)&gt;=Settings!$B$6),"VIP",IF(D352=1,"New","Active"))))))</f>
        <v/>
      </c>
      <c r="L352" s="12" t="str">
        <f aca="false">IF(OR(J352="",J352=0),"",IF(I352&gt;=J352*Settings!$B$7,"Yes",""))</f>
        <v/>
      </c>
      <c r="M352" s="13"/>
      <c r="N352" s="12" t="str">
        <f aca="true">IF(M352="","",IF(AND(H352&lt;&gt;"",H352&gt;=M352),"Yes - "&amp;TEXT(H352,"d mmm yyyy"),IF(TODAY()-M352&lt;30,"Not yet","No")))</f>
        <v/>
      </c>
      <c r="O352" s="8"/>
      <c r="P352" s="12" t="str">
        <f aca="false">IF(A352="","",IF(COUNTIF($A$2:$A$2001,A352)&gt;1,"Same email twice - keep one",""))</f>
        <v/>
      </c>
    </row>
    <row r="353" customFormat="false" ht="15" hidden="false" customHeight="false" outlineLevel="0" collapsed="false">
      <c r="A353" s="8"/>
      <c r="B353" s="8"/>
      <c r="C353" s="8"/>
      <c r="D353" s="9" t="str">
        <f aca="false">IF(A353="","",COUNTIFS(Orders!$C$2:$C$5001,A353,Orders!$I$2:$I$5001,"&gt;0"))</f>
        <v/>
      </c>
      <c r="E353" s="10" t="str">
        <f aca="false">IF(A353="","",SUMIFS(Orders!$F$2:$F$5001,Orders!$C$2:$C$5001,A353,Orders!$I$2:$I$5001,"&gt;0"))</f>
        <v/>
      </c>
      <c r="F353" s="10" t="str">
        <f aca="false">IF(OR(A353="",N(D353)=0),"",E353/D353)</f>
        <v/>
      </c>
      <c r="G353" s="11" t="str">
        <f aca="false">IF(OR(A353="",N(D353)=0),"",_xlfn.MINIFS(Orders!$I$2:$I$5001,Orders!$C$2:$C$5001,A353,Orders!$I$2:$I$5001,"&gt;0"))</f>
        <v/>
      </c>
      <c r="H353" s="11" t="str">
        <f aca="false">IF(OR(A353="",N(D353)=0),"",_xlfn.MAXIFS(Orders!$I$2:$I$5001,Orders!$C$2:$C$5001,A353,Orders!$I$2:$I$5001,"&gt;0"))</f>
        <v/>
      </c>
      <c r="I353" s="9" t="str">
        <f aca="true">IF(H353="","",TODAY()-H353)</f>
        <v/>
      </c>
      <c r="J353" s="9" t="str">
        <f aca="false">IF(OR(H353="",N(D353)&lt;2),"",(H353-G353)/(D353-1))</f>
        <v/>
      </c>
      <c r="K353" s="12" t="str">
        <f aca="false">IF(A353="","",IF(N(D353)=0,"No orders yet",IF(I353&gt;=Settings!$B$4,IF(OR(N(E353)&gt;=Settings!$B$5,N(D353)&gt;=Settings!$B$6),"Lapsed VIP","Lapsed"),IF(I353&gt;=Settings!$B$3,IF(OR(N(E353)&gt;=Settings!$B$5,N(D353)&gt;=Settings!$B$6),"At-risk VIP",IF(D353=1,"One-time buyer","At risk")),IF(OR(N(E353)&gt;=Settings!$B$5,N(D353)&gt;=Settings!$B$6),"VIP",IF(D353=1,"New","Active"))))))</f>
        <v/>
      </c>
      <c r="L353" s="12" t="str">
        <f aca="false">IF(OR(J353="",J353=0),"",IF(I353&gt;=J353*Settings!$B$7,"Yes",""))</f>
        <v/>
      </c>
      <c r="M353" s="13"/>
      <c r="N353" s="12" t="str">
        <f aca="true">IF(M353="","",IF(AND(H353&lt;&gt;"",H353&gt;=M353),"Yes - "&amp;TEXT(H353,"d mmm yyyy"),IF(TODAY()-M353&lt;30,"Not yet","No")))</f>
        <v/>
      </c>
      <c r="O353" s="8"/>
      <c r="P353" s="12" t="str">
        <f aca="false">IF(A353="","",IF(COUNTIF($A$2:$A$2001,A353)&gt;1,"Same email twice - keep one",""))</f>
        <v/>
      </c>
    </row>
    <row r="354" customFormat="false" ht="15" hidden="false" customHeight="false" outlineLevel="0" collapsed="false">
      <c r="A354" s="8"/>
      <c r="B354" s="8"/>
      <c r="C354" s="8"/>
      <c r="D354" s="9" t="str">
        <f aca="false">IF(A354="","",COUNTIFS(Orders!$C$2:$C$5001,A354,Orders!$I$2:$I$5001,"&gt;0"))</f>
        <v/>
      </c>
      <c r="E354" s="10" t="str">
        <f aca="false">IF(A354="","",SUMIFS(Orders!$F$2:$F$5001,Orders!$C$2:$C$5001,A354,Orders!$I$2:$I$5001,"&gt;0"))</f>
        <v/>
      </c>
      <c r="F354" s="10" t="str">
        <f aca="false">IF(OR(A354="",N(D354)=0),"",E354/D354)</f>
        <v/>
      </c>
      <c r="G354" s="11" t="str">
        <f aca="false">IF(OR(A354="",N(D354)=0),"",_xlfn.MINIFS(Orders!$I$2:$I$5001,Orders!$C$2:$C$5001,A354,Orders!$I$2:$I$5001,"&gt;0"))</f>
        <v/>
      </c>
      <c r="H354" s="11" t="str">
        <f aca="false">IF(OR(A354="",N(D354)=0),"",_xlfn.MAXIFS(Orders!$I$2:$I$5001,Orders!$C$2:$C$5001,A354,Orders!$I$2:$I$5001,"&gt;0"))</f>
        <v/>
      </c>
      <c r="I354" s="9" t="str">
        <f aca="true">IF(H354="","",TODAY()-H354)</f>
        <v/>
      </c>
      <c r="J354" s="9" t="str">
        <f aca="false">IF(OR(H354="",N(D354)&lt;2),"",(H354-G354)/(D354-1))</f>
        <v/>
      </c>
      <c r="K354" s="12" t="str">
        <f aca="false">IF(A354="","",IF(N(D354)=0,"No orders yet",IF(I354&gt;=Settings!$B$4,IF(OR(N(E354)&gt;=Settings!$B$5,N(D354)&gt;=Settings!$B$6),"Lapsed VIP","Lapsed"),IF(I354&gt;=Settings!$B$3,IF(OR(N(E354)&gt;=Settings!$B$5,N(D354)&gt;=Settings!$B$6),"At-risk VIP",IF(D354=1,"One-time buyer","At risk")),IF(OR(N(E354)&gt;=Settings!$B$5,N(D354)&gt;=Settings!$B$6),"VIP",IF(D354=1,"New","Active"))))))</f>
        <v/>
      </c>
      <c r="L354" s="12" t="str">
        <f aca="false">IF(OR(J354="",J354=0),"",IF(I354&gt;=J354*Settings!$B$7,"Yes",""))</f>
        <v/>
      </c>
      <c r="M354" s="13"/>
      <c r="N354" s="12" t="str">
        <f aca="true">IF(M354="","",IF(AND(H354&lt;&gt;"",H354&gt;=M354),"Yes - "&amp;TEXT(H354,"d mmm yyyy"),IF(TODAY()-M354&lt;30,"Not yet","No")))</f>
        <v/>
      </c>
      <c r="O354" s="8"/>
      <c r="P354" s="12" t="str">
        <f aca="false">IF(A354="","",IF(COUNTIF($A$2:$A$2001,A354)&gt;1,"Same email twice - keep one",""))</f>
        <v/>
      </c>
    </row>
    <row r="355" customFormat="false" ht="15" hidden="false" customHeight="false" outlineLevel="0" collapsed="false">
      <c r="A355" s="8"/>
      <c r="B355" s="8"/>
      <c r="C355" s="8"/>
      <c r="D355" s="9" t="str">
        <f aca="false">IF(A355="","",COUNTIFS(Orders!$C$2:$C$5001,A355,Orders!$I$2:$I$5001,"&gt;0"))</f>
        <v/>
      </c>
      <c r="E355" s="10" t="str">
        <f aca="false">IF(A355="","",SUMIFS(Orders!$F$2:$F$5001,Orders!$C$2:$C$5001,A355,Orders!$I$2:$I$5001,"&gt;0"))</f>
        <v/>
      </c>
      <c r="F355" s="10" t="str">
        <f aca="false">IF(OR(A355="",N(D355)=0),"",E355/D355)</f>
        <v/>
      </c>
      <c r="G355" s="11" t="str">
        <f aca="false">IF(OR(A355="",N(D355)=0),"",_xlfn.MINIFS(Orders!$I$2:$I$5001,Orders!$C$2:$C$5001,A355,Orders!$I$2:$I$5001,"&gt;0"))</f>
        <v/>
      </c>
      <c r="H355" s="11" t="str">
        <f aca="false">IF(OR(A355="",N(D355)=0),"",_xlfn.MAXIFS(Orders!$I$2:$I$5001,Orders!$C$2:$C$5001,A355,Orders!$I$2:$I$5001,"&gt;0"))</f>
        <v/>
      </c>
      <c r="I355" s="9" t="str">
        <f aca="true">IF(H355="","",TODAY()-H355)</f>
        <v/>
      </c>
      <c r="J355" s="9" t="str">
        <f aca="false">IF(OR(H355="",N(D355)&lt;2),"",(H355-G355)/(D355-1))</f>
        <v/>
      </c>
      <c r="K355" s="12" t="str">
        <f aca="false">IF(A355="","",IF(N(D355)=0,"No orders yet",IF(I355&gt;=Settings!$B$4,IF(OR(N(E355)&gt;=Settings!$B$5,N(D355)&gt;=Settings!$B$6),"Lapsed VIP","Lapsed"),IF(I355&gt;=Settings!$B$3,IF(OR(N(E355)&gt;=Settings!$B$5,N(D355)&gt;=Settings!$B$6),"At-risk VIP",IF(D355=1,"One-time buyer","At risk")),IF(OR(N(E355)&gt;=Settings!$B$5,N(D355)&gt;=Settings!$B$6),"VIP",IF(D355=1,"New","Active"))))))</f>
        <v/>
      </c>
      <c r="L355" s="12" t="str">
        <f aca="false">IF(OR(J355="",J355=0),"",IF(I355&gt;=J355*Settings!$B$7,"Yes",""))</f>
        <v/>
      </c>
      <c r="M355" s="13"/>
      <c r="N355" s="12" t="str">
        <f aca="true">IF(M355="","",IF(AND(H355&lt;&gt;"",H355&gt;=M355),"Yes - "&amp;TEXT(H355,"d mmm yyyy"),IF(TODAY()-M355&lt;30,"Not yet","No")))</f>
        <v/>
      </c>
      <c r="O355" s="8"/>
      <c r="P355" s="12" t="str">
        <f aca="false">IF(A355="","",IF(COUNTIF($A$2:$A$2001,A355)&gt;1,"Same email twice - keep one",""))</f>
        <v/>
      </c>
    </row>
    <row r="356" customFormat="false" ht="15" hidden="false" customHeight="false" outlineLevel="0" collapsed="false">
      <c r="A356" s="8"/>
      <c r="B356" s="8"/>
      <c r="C356" s="8"/>
      <c r="D356" s="9" t="str">
        <f aca="false">IF(A356="","",COUNTIFS(Orders!$C$2:$C$5001,A356,Orders!$I$2:$I$5001,"&gt;0"))</f>
        <v/>
      </c>
      <c r="E356" s="10" t="str">
        <f aca="false">IF(A356="","",SUMIFS(Orders!$F$2:$F$5001,Orders!$C$2:$C$5001,A356,Orders!$I$2:$I$5001,"&gt;0"))</f>
        <v/>
      </c>
      <c r="F356" s="10" t="str">
        <f aca="false">IF(OR(A356="",N(D356)=0),"",E356/D356)</f>
        <v/>
      </c>
      <c r="G356" s="11" t="str">
        <f aca="false">IF(OR(A356="",N(D356)=0),"",_xlfn.MINIFS(Orders!$I$2:$I$5001,Orders!$C$2:$C$5001,A356,Orders!$I$2:$I$5001,"&gt;0"))</f>
        <v/>
      </c>
      <c r="H356" s="11" t="str">
        <f aca="false">IF(OR(A356="",N(D356)=0),"",_xlfn.MAXIFS(Orders!$I$2:$I$5001,Orders!$C$2:$C$5001,A356,Orders!$I$2:$I$5001,"&gt;0"))</f>
        <v/>
      </c>
      <c r="I356" s="9" t="str">
        <f aca="true">IF(H356="","",TODAY()-H356)</f>
        <v/>
      </c>
      <c r="J356" s="9" t="str">
        <f aca="false">IF(OR(H356="",N(D356)&lt;2),"",(H356-G356)/(D356-1))</f>
        <v/>
      </c>
      <c r="K356" s="12" t="str">
        <f aca="false">IF(A356="","",IF(N(D356)=0,"No orders yet",IF(I356&gt;=Settings!$B$4,IF(OR(N(E356)&gt;=Settings!$B$5,N(D356)&gt;=Settings!$B$6),"Lapsed VIP","Lapsed"),IF(I356&gt;=Settings!$B$3,IF(OR(N(E356)&gt;=Settings!$B$5,N(D356)&gt;=Settings!$B$6),"At-risk VIP",IF(D356=1,"One-time buyer","At risk")),IF(OR(N(E356)&gt;=Settings!$B$5,N(D356)&gt;=Settings!$B$6),"VIP",IF(D356=1,"New","Active"))))))</f>
        <v/>
      </c>
      <c r="L356" s="12" t="str">
        <f aca="false">IF(OR(J356="",J356=0),"",IF(I356&gt;=J356*Settings!$B$7,"Yes",""))</f>
        <v/>
      </c>
      <c r="M356" s="13"/>
      <c r="N356" s="12" t="str">
        <f aca="true">IF(M356="","",IF(AND(H356&lt;&gt;"",H356&gt;=M356),"Yes - "&amp;TEXT(H356,"d mmm yyyy"),IF(TODAY()-M356&lt;30,"Not yet","No")))</f>
        <v/>
      </c>
      <c r="O356" s="8"/>
      <c r="P356" s="12" t="str">
        <f aca="false">IF(A356="","",IF(COUNTIF($A$2:$A$2001,A356)&gt;1,"Same email twice - keep one",""))</f>
        <v/>
      </c>
    </row>
    <row r="357" customFormat="false" ht="15" hidden="false" customHeight="false" outlineLevel="0" collapsed="false">
      <c r="A357" s="8"/>
      <c r="B357" s="8"/>
      <c r="C357" s="8"/>
      <c r="D357" s="9" t="str">
        <f aca="false">IF(A357="","",COUNTIFS(Orders!$C$2:$C$5001,A357,Orders!$I$2:$I$5001,"&gt;0"))</f>
        <v/>
      </c>
      <c r="E357" s="10" t="str">
        <f aca="false">IF(A357="","",SUMIFS(Orders!$F$2:$F$5001,Orders!$C$2:$C$5001,A357,Orders!$I$2:$I$5001,"&gt;0"))</f>
        <v/>
      </c>
      <c r="F357" s="10" t="str">
        <f aca="false">IF(OR(A357="",N(D357)=0),"",E357/D357)</f>
        <v/>
      </c>
      <c r="G357" s="11" t="str">
        <f aca="false">IF(OR(A357="",N(D357)=0),"",_xlfn.MINIFS(Orders!$I$2:$I$5001,Orders!$C$2:$C$5001,A357,Orders!$I$2:$I$5001,"&gt;0"))</f>
        <v/>
      </c>
      <c r="H357" s="11" t="str">
        <f aca="false">IF(OR(A357="",N(D357)=0),"",_xlfn.MAXIFS(Orders!$I$2:$I$5001,Orders!$C$2:$C$5001,A357,Orders!$I$2:$I$5001,"&gt;0"))</f>
        <v/>
      </c>
      <c r="I357" s="9" t="str">
        <f aca="true">IF(H357="","",TODAY()-H357)</f>
        <v/>
      </c>
      <c r="J357" s="9" t="str">
        <f aca="false">IF(OR(H357="",N(D357)&lt;2),"",(H357-G357)/(D357-1))</f>
        <v/>
      </c>
      <c r="K357" s="12" t="str">
        <f aca="false">IF(A357="","",IF(N(D357)=0,"No orders yet",IF(I357&gt;=Settings!$B$4,IF(OR(N(E357)&gt;=Settings!$B$5,N(D357)&gt;=Settings!$B$6),"Lapsed VIP","Lapsed"),IF(I357&gt;=Settings!$B$3,IF(OR(N(E357)&gt;=Settings!$B$5,N(D357)&gt;=Settings!$B$6),"At-risk VIP",IF(D357=1,"One-time buyer","At risk")),IF(OR(N(E357)&gt;=Settings!$B$5,N(D357)&gt;=Settings!$B$6),"VIP",IF(D357=1,"New","Active"))))))</f>
        <v/>
      </c>
      <c r="L357" s="12" t="str">
        <f aca="false">IF(OR(J357="",J357=0),"",IF(I357&gt;=J357*Settings!$B$7,"Yes",""))</f>
        <v/>
      </c>
      <c r="M357" s="13"/>
      <c r="N357" s="12" t="str">
        <f aca="true">IF(M357="","",IF(AND(H357&lt;&gt;"",H357&gt;=M357),"Yes - "&amp;TEXT(H357,"d mmm yyyy"),IF(TODAY()-M357&lt;30,"Not yet","No")))</f>
        <v/>
      </c>
      <c r="O357" s="8"/>
      <c r="P357" s="12" t="str">
        <f aca="false">IF(A357="","",IF(COUNTIF($A$2:$A$2001,A357)&gt;1,"Same email twice - keep one",""))</f>
        <v/>
      </c>
    </row>
    <row r="358" customFormat="false" ht="15" hidden="false" customHeight="false" outlineLevel="0" collapsed="false">
      <c r="A358" s="8"/>
      <c r="B358" s="8"/>
      <c r="C358" s="8"/>
      <c r="D358" s="9" t="str">
        <f aca="false">IF(A358="","",COUNTIFS(Orders!$C$2:$C$5001,A358,Orders!$I$2:$I$5001,"&gt;0"))</f>
        <v/>
      </c>
      <c r="E358" s="10" t="str">
        <f aca="false">IF(A358="","",SUMIFS(Orders!$F$2:$F$5001,Orders!$C$2:$C$5001,A358,Orders!$I$2:$I$5001,"&gt;0"))</f>
        <v/>
      </c>
      <c r="F358" s="10" t="str">
        <f aca="false">IF(OR(A358="",N(D358)=0),"",E358/D358)</f>
        <v/>
      </c>
      <c r="G358" s="11" t="str">
        <f aca="false">IF(OR(A358="",N(D358)=0),"",_xlfn.MINIFS(Orders!$I$2:$I$5001,Orders!$C$2:$C$5001,A358,Orders!$I$2:$I$5001,"&gt;0"))</f>
        <v/>
      </c>
      <c r="H358" s="11" t="str">
        <f aca="false">IF(OR(A358="",N(D358)=0),"",_xlfn.MAXIFS(Orders!$I$2:$I$5001,Orders!$C$2:$C$5001,A358,Orders!$I$2:$I$5001,"&gt;0"))</f>
        <v/>
      </c>
      <c r="I358" s="9" t="str">
        <f aca="true">IF(H358="","",TODAY()-H358)</f>
        <v/>
      </c>
      <c r="J358" s="9" t="str">
        <f aca="false">IF(OR(H358="",N(D358)&lt;2),"",(H358-G358)/(D358-1))</f>
        <v/>
      </c>
      <c r="K358" s="12" t="str">
        <f aca="false">IF(A358="","",IF(N(D358)=0,"No orders yet",IF(I358&gt;=Settings!$B$4,IF(OR(N(E358)&gt;=Settings!$B$5,N(D358)&gt;=Settings!$B$6),"Lapsed VIP","Lapsed"),IF(I358&gt;=Settings!$B$3,IF(OR(N(E358)&gt;=Settings!$B$5,N(D358)&gt;=Settings!$B$6),"At-risk VIP",IF(D358=1,"One-time buyer","At risk")),IF(OR(N(E358)&gt;=Settings!$B$5,N(D358)&gt;=Settings!$B$6),"VIP",IF(D358=1,"New","Active"))))))</f>
        <v/>
      </c>
      <c r="L358" s="12" t="str">
        <f aca="false">IF(OR(J358="",J358=0),"",IF(I358&gt;=J358*Settings!$B$7,"Yes",""))</f>
        <v/>
      </c>
      <c r="M358" s="13"/>
      <c r="N358" s="12" t="str">
        <f aca="true">IF(M358="","",IF(AND(H358&lt;&gt;"",H358&gt;=M358),"Yes - "&amp;TEXT(H358,"d mmm yyyy"),IF(TODAY()-M358&lt;30,"Not yet","No")))</f>
        <v/>
      </c>
      <c r="O358" s="8"/>
      <c r="P358" s="12" t="str">
        <f aca="false">IF(A358="","",IF(COUNTIF($A$2:$A$2001,A358)&gt;1,"Same email twice - keep one",""))</f>
        <v/>
      </c>
    </row>
    <row r="359" customFormat="false" ht="15" hidden="false" customHeight="false" outlineLevel="0" collapsed="false">
      <c r="A359" s="8"/>
      <c r="B359" s="8"/>
      <c r="C359" s="8"/>
      <c r="D359" s="9" t="str">
        <f aca="false">IF(A359="","",COUNTIFS(Orders!$C$2:$C$5001,A359,Orders!$I$2:$I$5001,"&gt;0"))</f>
        <v/>
      </c>
      <c r="E359" s="10" t="str">
        <f aca="false">IF(A359="","",SUMIFS(Orders!$F$2:$F$5001,Orders!$C$2:$C$5001,A359,Orders!$I$2:$I$5001,"&gt;0"))</f>
        <v/>
      </c>
      <c r="F359" s="10" t="str">
        <f aca="false">IF(OR(A359="",N(D359)=0),"",E359/D359)</f>
        <v/>
      </c>
      <c r="G359" s="11" t="str">
        <f aca="false">IF(OR(A359="",N(D359)=0),"",_xlfn.MINIFS(Orders!$I$2:$I$5001,Orders!$C$2:$C$5001,A359,Orders!$I$2:$I$5001,"&gt;0"))</f>
        <v/>
      </c>
      <c r="H359" s="11" t="str">
        <f aca="false">IF(OR(A359="",N(D359)=0),"",_xlfn.MAXIFS(Orders!$I$2:$I$5001,Orders!$C$2:$C$5001,A359,Orders!$I$2:$I$5001,"&gt;0"))</f>
        <v/>
      </c>
      <c r="I359" s="9" t="str">
        <f aca="true">IF(H359="","",TODAY()-H359)</f>
        <v/>
      </c>
      <c r="J359" s="9" t="str">
        <f aca="false">IF(OR(H359="",N(D359)&lt;2),"",(H359-G359)/(D359-1))</f>
        <v/>
      </c>
      <c r="K359" s="12" t="str">
        <f aca="false">IF(A359="","",IF(N(D359)=0,"No orders yet",IF(I359&gt;=Settings!$B$4,IF(OR(N(E359)&gt;=Settings!$B$5,N(D359)&gt;=Settings!$B$6),"Lapsed VIP","Lapsed"),IF(I359&gt;=Settings!$B$3,IF(OR(N(E359)&gt;=Settings!$B$5,N(D359)&gt;=Settings!$B$6),"At-risk VIP",IF(D359=1,"One-time buyer","At risk")),IF(OR(N(E359)&gt;=Settings!$B$5,N(D359)&gt;=Settings!$B$6),"VIP",IF(D359=1,"New","Active"))))))</f>
        <v/>
      </c>
      <c r="L359" s="12" t="str">
        <f aca="false">IF(OR(J359="",J359=0),"",IF(I359&gt;=J359*Settings!$B$7,"Yes",""))</f>
        <v/>
      </c>
      <c r="M359" s="13"/>
      <c r="N359" s="12" t="str">
        <f aca="true">IF(M359="","",IF(AND(H359&lt;&gt;"",H359&gt;=M359),"Yes - "&amp;TEXT(H359,"d mmm yyyy"),IF(TODAY()-M359&lt;30,"Not yet","No")))</f>
        <v/>
      </c>
      <c r="O359" s="8"/>
      <c r="P359" s="12" t="str">
        <f aca="false">IF(A359="","",IF(COUNTIF($A$2:$A$2001,A359)&gt;1,"Same email twice - keep one",""))</f>
        <v/>
      </c>
    </row>
    <row r="360" customFormat="false" ht="15" hidden="false" customHeight="false" outlineLevel="0" collapsed="false">
      <c r="A360" s="8"/>
      <c r="B360" s="8"/>
      <c r="C360" s="8"/>
      <c r="D360" s="9" t="str">
        <f aca="false">IF(A360="","",COUNTIFS(Orders!$C$2:$C$5001,A360,Orders!$I$2:$I$5001,"&gt;0"))</f>
        <v/>
      </c>
      <c r="E360" s="10" t="str">
        <f aca="false">IF(A360="","",SUMIFS(Orders!$F$2:$F$5001,Orders!$C$2:$C$5001,A360,Orders!$I$2:$I$5001,"&gt;0"))</f>
        <v/>
      </c>
      <c r="F360" s="10" t="str">
        <f aca="false">IF(OR(A360="",N(D360)=0),"",E360/D360)</f>
        <v/>
      </c>
      <c r="G360" s="11" t="str">
        <f aca="false">IF(OR(A360="",N(D360)=0),"",_xlfn.MINIFS(Orders!$I$2:$I$5001,Orders!$C$2:$C$5001,A360,Orders!$I$2:$I$5001,"&gt;0"))</f>
        <v/>
      </c>
      <c r="H360" s="11" t="str">
        <f aca="false">IF(OR(A360="",N(D360)=0),"",_xlfn.MAXIFS(Orders!$I$2:$I$5001,Orders!$C$2:$C$5001,A360,Orders!$I$2:$I$5001,"&gt;0"))</f>
        <v/>
      </c>
      <c r="I360" s="9" t="str">
        <f aca="true">IF(H360="","",TODAY()-H360)</f>
        <v/>
      </c>
      <c r="J360" s="9" t="str">
        <f aca="false">IF(OR(H360="",N(D360)&lt;2),"",(H360-G360)/(D360-1))</f>
        <v/>
      </c>
      <c r="K360" s="12" t="str">
        <f aca="false">IF(A360="","",IF(N(D360)=0,"No orders yet",IF(I360&gt;=Settings!$B$4,IF(OR(N(E360)&gt;=Settings!$B$5,N(D360)&gt;=Settings!$B$6),"Lapsed VIP","Lapsed"),IF(I360&gt;=Settings!$B$3,IF(OR(N(E360)&gt;=Settings!$B$5,N(D360)&gt;=Settings!$B$6),"At-risk VIP",IF(D360=1,"One-time buyer","At risk")),IF(OR(N(E360)&gt;=Settings!$B$5,N(D360)&gt;=Settings!$B$6),"VIP",IF(D360=1,"New","Active"))))))</f>
        <v/>
      </c>
      <c r="L360" s="12" t="str">
        <f aca="false">IF(OR(J360="",J360=0),"",IF(I360&gt;=J360*Settings!$B$7,"Yes",""))</f>
        <v/>
      </c>
      <c r="M360" s="13"/>
      <c r="N360" s="12" t="str">
        <f aca="true">IF(M360="","",IF(AND(H360&lt;&gt;"",H360&gt;=M360),"Yes - "&amp;TEXT(H360,"d mmm yyyy"),IF(TODAY()-M360&lt;30,"Not yet","No")))</f>
        <v/>
      </c>
      <c r="O360" s="8"/>
      <c r="P360" s="12" t="str">
        <f aca="false">IF(A360="","",IF(COUNTIF($A$2:$A$2001,A360)&gt;1,"Same email twice - keep one",""))</f>
        <v/>
      </c>
    </row>
    <row r="361" customFormat="false" ht="15" hidden="false" customHeight="false" outlineLevel="0" collapsed="false">
      <c r="A361" s="8"/>
      <c r="B361" s="8"/>
      <c r="C361" s="8"/>
      <c r="D361" s="9" t="str">
        <f aca="false">IF(A361="","",COUNTIFS(Orders!$C$2:$C$5001,A361,Orders!$I$2:$I$5001,"&gt;0"))</f>
        <v/>
      </c>
      <c r="E361" s="10" t="str">
        <f aca="false">IF(A361="","",SUMIFS(Orders!$F$2:$F$5001,Orders!$C$2:$C$5001,A361,Orders!$I$2:$I$5001,"&gt;0"))</f>
        <v/>
      </c>
      <c r="F361" s="10" t="str">
        <f aca="false">IF(OR(A361="",N(D361)=0),"",E361/D361)</f>
        <v/>
      </c>
      <c r="G361" s="11" t="str">
        <f aca="false">IF(OR(A361="",N(D361)=0),"",_xlfn.MINIFS(Orders!$I$2:$I$5001,Orders!$C$2:$C$5001,A361,Orders!$I$2:$I$5001,"&gt;0"))</f>
        <v/>
      </c>
      <c r="H361" s="11" t="str">
        <f aca="false">IF(OR(A361="",N(D361)=0),"",_xlfn.MAXIFS(Orders!$I$2:$I$5001,Orders!$C$2:$C$5001,A361,Orders!$I$2:$I$5001,"&gt;0"))</f>
        <v/>
      </c>
      <c r="I361" s="9" t="str">
        <f aca="true">IF(H361="","",TODAY()-H361)</f>
        <v/>
      </c>
      <c r="J361" s="9" t="str">
        <f aca="false">IF(OR(H361="",N(D361)&lt;2),"",(H361-G361)/(D361-1))</f>
        <v/>
      </c>
      <c r="K361" s="12" t="str">
        <f aca="false">IF(A361="","",IF(N(D361)=0,"No orders yet",IF(I361&gt;=Settings!$B$4,IF(OR(N(E361)&gt;=Settings!$B$5,N(D361)&gt;=Settings!$B$6),"Lapsed VIP","Lapsed"),IF(I361&gt;=Settings!$B$3,IF(OR(N(E361)&gt;=Settings!$B$5,N(D361)&gt;=Settings!$B$6),"At-risk VIP",IF(D361=1,"One-time buyer","At risk")),IF(OR(N(E361)&gt;=Settings!$B$5,N(D361)&gt;=Settings!$B$6),"VIP",IF(D361=1,"New","Active"))))))</f>
        <v/>
      </c>
      <c r="L361" s="12" t="str">
        <f aca="false">IF(OR(J361="",J361=0),"",IF(I361&gt;=J361*Settings!$B$7,"Yes",""))</f>
        <v/>
      </c>
      <c r="M361" s="13"/>
      <c r="N361" s="12" t="str">
        <f aca="true">IF(M361="","",IF(AND(H361&lt;&gt;"",H361&gt;=M361),"Yes - "&amp;TEXT(H361,"d mmm yyyy"),IF(TODAY()-M361&lt;30,"Not yet","No")))</f>
        <v/>
      </c>
      <c r="O361" s="8"/>
      <c r="P361" s="12" t="str">
        <f aca="false">IF(A361="","",IF(COUNTIF($A$2:$A$2001,A361)&gt;1,"Same email twice - keep one",""))</f>
        <v/>
      </c>
    </row>
    <row r="362" customFormat="false" ht="15" hidden="false" customHeight="false" outlineLevel="0" collapsed="false">
      <c r="A362" s="8"/>
      <c r="B362" s="8"/>
      <c r="C362" s="8"/>
      <c r="D362" s="9" t="str">
        <f aca="false">IF(A362="","",COUNTIFS(Orders!$C$2:$C$5001,A362,Orders!$I$2:$I$5001,"&gt;0"))</f>
        <v/>
      </c>
      <c r="E362" s="10" t="str">
        <f aca="false">IF(A362="","",SUMIFS(Orders!$F$2:$F$5001,Orders!$C$2:$C$5001,A362,Orders!$I$2:$I$5001,"&gt;0"))</f>
        <v/>
      </c>
      <c r="F362" s="10" t="str">
        <f aca="false">IF(OR(A362="",N(D362)=0),"",E362/D362)</f>
        <v/>
      </c>
      <c r="G362" s="11" t="str">
        <f aca="false">IF(OR(A362="",N(D362)=0),"",_xlfn.MINIFS(Orders!$I$2:$I$5001,Orders!$C$2:$C$5001,A362,Orders!$I$2:$I$5001,"&gt;0"))</f>
        <v/>
      </c>
      <c r="H362" s="11" t="str">
        <f aca="false">IF(OR(A362="",N(D362)=0),"",_xlfn.MAXIFS(Orders!$I$2:$I$5001,Orders!$C$2:$C$5001,A362,Orders!$I$2:$I$5001,"&gt;0"))</f>
        <v/>
      </c>
      <c r="I362" s="9" t="str">
        <f aca="true">IF(H362="","",TODAY()-H362)</f>
        <v/>
      </c>
      <c r="J362" s="9" t="str">
        <f aca="false">IF(OR(H362="",N(D362)&lt;2),"",(H362-G362)/(D362-1))</f>
        <v/>
      </c>
      <c r="K362" s="12" t="str">
        <f aca="false">IF(A362="","",IF(N(D362)=0,"No orders yet",IF(I362&gt;=Settings!$B$4,IF(OR(N(E362)&gt;=Settings!$B$5,N(D362)&gt;=Settings!$B$6),"Lapsed VIP","Lapsed"),IF(I362&gt;=Settings!$B$3,IF(OR(N(E362)&gt;=Settings!$B$5,N(D362)&gt;=Settings!$B$6),"At-risk VIP",IF(D362=1,"One-time buyer","At risk")),IF(OR(N(E362)&gt;=Settings!$B$5,N(D362)&gt;=Settings!$B$6),"VIP",IF(D362=1,"New","Active"))))))</f>
        <v/>
      </c>
      <c r="L362" s="12" t="str">
        <f aca="false">IF(OR(J362="",J362=0),"",IF(I362&gt;=J362*Settings!$B$7,"Yes",""))</f>
        <v/>
      </c>
      <c r="M362" s="13"/>
      <c r="N362" s="12" t="str">
        <f aca="true">IF(M362="","",IF(AND(H362&lt;&gt;"",H362&gt;=M362),"Yes - "&amp;TEXT(H362,"d mmm yyyy"),IF(TODAY()-M362&lt;30,"Not yet","No")))</f>
        <v/>
      </c>
      <c r="O362" s="8"/>
      <c r="P362" s="12" t="str">
        <f aca="false">IF(A362="","",IF(COUNTIF($A$2:$A$2001,A362)&gt;1,"Same email twice - keep one",""))</f>
        <v/>
      </c>
    </row>
    <row r="363" customFormat="false" ht="15" hidden="false" customHeight="false" outlineLevel="0" collapsed="false">
      <c r="A363" s="8"/>
      <c r="B363" s="8"/>
      <c r="C363" s="8"/>
      <c r="D363" s="9" t="str">
        <f aca="false">IF(A363="","",COUNTIFS(Orders!$C$2:$C$5001,A363,Orders!$I$2:$I$5001,"&gt;0"))</f>
        <v/>
      </c>
      <c r="E363" s="10" t="str">
        <f aca="false">IF(A363="","",SUMIFS(Orders!$F$2:$F$5001,Orders!$C$2:$C$5001,A363,Orders!$I$2:$I$5001,"&gt;0"))</f>
        <v/>
      </c>
      <c r="F363" s="10" t="str">
        <f aca="false">IF(OR(A363="",N(D363)=0),"",E363/D363)</f>
        <v/>
      </c>
      <c r="G363" s="11" t="str">
        <f aca="false">IF(OR(A363="",N(D363)=0),"",_xlfn.MINIFS(Orders!$I$2:$I$5001,Orders!$C$2:$C$5001,A363,Orders!$I$2:$I$5001,"&gt;0"))</f>
        <v/>
      </c>
      <c r="H363" s="11" t="str">
        <f aca="false">IF(OR(A363="",N(D363)=0),"",_xlfn.MAXIFS(Orders!$I$2:$I$5001,Orders!$C$2:$C$5001,A363,Orders!$I$2:$I$5001,"&gt;0"))</f>
        <v/>
      </c>
      <c r="I363" s="9" t="str">
        <f aca="true">IF(H363="","",TODAY()-H363)</f>
        <v/>
      </c>
      <c r="J363" s="9" t="str">
        <f aca="false">IF(OR(H363="",N(D363)&lt;2),"",(H363-G363)/(D363-1))</f>
        <v/>
      </c>
      <c r="K363" s="12" t="str">
        <f aca="false">IF(A363="","",IF(N(D363)=0,"No orders yet",IF(I363&gt;=Settings!$B$4,IF(OR(N(E363)&gt;=Settings!$B$5,N(D363)&gt;=Settings!$B$6),"Lapsed VIP","Lapsed"),IF(I363&gt;=Settings!$B$3,IF(OR(N(E363)&gt;=Settings!$B$5,N(D363)&gt;=Settings!$B$6),"At-risk VIP",IF(D363=1,"One-time buyer","At risk")),IF(OR(N(E363)&gt;=Settings!$B$5,N(D363)&gt;=Settings!$B$6),"VIP",IF(D363=1,"New","Active"))))))</f>
        <v/>
      </c>
      <c r="L363" s="12" t="str">
        <f aca="false">IF(OR(J363="",J363=0),"",IF(I363&gt;=J363*Settings!$B$7,"Yes",""))</f>
        <v/>
      </c>
      <c r="M363" s="13"/>
      <c r="N363" s="12" t="str">
        <f aca="true">IF(M363="","",IF(AND(H363&lt;&gt;"",H363&gt;=M363),"Yes - "&amp;TEXT(H363,"d mmm yyyy"),IF(TODAY()-M363&lt;30,"Not yet","No")))</f>
        <v/>
      </c>
      <c r="O363" s="8"/>
      <c r="P363" s="12" t="str">
        <f aca="false">IF(A363="","",IF(COUNTIF($A$2:$A$2001,A363)&gt;1,"Same email twice - keep one",""))</f>
        <v/>
      </c>
    </row>
    <row r="364" customFormat="false" ht="15" hidden="false" customHeight="false" outlineLevel="0" collapsed="false">
      <c r="A364" s="8"/>
      <c r="B364" s="8"/>
      <c r="C364" s="8"/>
      <c r="D364" s="9" t="str">
        <f aca="false">IF(A364="","",COUNTIFS(Orders!$C$2:$C$5001,A364,Orders!$I$2:$I$5001,"&gt;0"))</f>
        <v/>
      </c>
      <c r="E364" s="10" t="str">
        <f aca="false">IF(A364="","",SUMIFS(Orders!$F$2:$F$5001,Orders!$C$2:$C$5001,A364,Orders!$I$2:$I$5001,"&gt;0"))</f>
        <v/>
      </c>
      <c r="F364" s="10" t="str">
        <f aca="false">IF(OR(A364="",N(D364)=0),"",E364/D364)</f>
        <v/>
      </c>
      <c r="G364" s="11" t="str">
        <f aca="false">IF(OR(A364="",N(D364)=0),"",_xlfn.MINIFS(Orders!$I$2:$I$5001,Orders!$C$2:$C$5001,A364,Orders!$I$2:$I$5001,"&gt;0"))</f>
        <v/>
      </c>
      <c r="H364" s="11" t="str">
        <f aca="false">IF(OR(A364="",N(D364)=0),"",_xlfn.MAXIFS(Orders!$I$2:$I$5001,Orders!$C$2:$C$5001,A364,Orders!$I$2:$I$5001,"&gt;0"))</f>
        <v/>
      </c>
      <c r="I364" s="9" t="str">
        <f aca="true">IF(H364="","",TODAY()-H364)</f>
        <v/>
      </c>
      <c r="J364" s="9" t="str">
        <f aca="false">IF(OR(H364="",N(D364)&lt;2),"",(H364-G364)/(D364-1))</f>
        <v/>
      </c>
      <c r="K364" s="12" t="str">
        <f aca="false">IF(A364="","",IF(N(D364)=0,"No orders yet",IF(I364&gt;=Settings!$B$4,IF(OR(N(E364)&gt;=Settings!$B$5,N(D364)&gt;=Settings!$B$6),"Lapsed VIP","Lapsed"),IF(I364&gt;=Settings!$B$3,IF(OR(N(E364)&gt;=Settings!$B$5,N(D364)&gt;=Settings!$B$6),"At-risk VIP",IF(D364=1,"One-time buyer","At risk")),IF(OR(N(E364)&gt;=Settings!$B$5,N(D364)&gt;=Settings!$B$6),"VIP",IF(D364=1,"New","Active"))))))</f>
        <v/>
      </c>
      <c r="L364" s="12" t="str">
        <f aca="false">IF(OR(J364="",J364=0),"",IF(I364&gt;=J364*Settings!$B$7,"Yes",""))</f>
        <v/>
      </c>
      <c r="M364" s="13"/>
      <c r="N364" s="12" t="str">
        <f aca="true">IF(M364="","",IF(AND(H364&lt;&gt;"",H364&gt;=M364),"Yes - "&amp;TEXT(H364,"d mmm yyyy"),IF(TODAY()-M364&lt;30,"Not yet","No")))</f>
        <v/>
      </c>
      <c r="O364" s="8"/>
      <c r="P364" s="12" t="str">
        <f aca="false">IF(A364="","",IF(COUNTIF($A$2:$A$2001,A364)&gt;1,"Same email twice - keep one",""))</f>
        <v/>
      </c>
    </row>
    <row r="365" customFormat="false" ht="15" hidden="false" customHeight="false" outlineLevel="0" collapsed="false">
      <c r="A365" s="8"/>
      <c r="B365" s="8"/>
      <c r="C365" s="8"/>
      <c r="D365" s="9" t="str">
        <f aca="false">IF(A365="","",COUNTIFS(Orders!$C$2:$C$5001,A365,Orders!$I$2:$I$5001,"&gt;0"))</f>
        <v/>
      </c>
      <c r="E365" s="10" t="str">
        <f aca="false">IF(A365="","",SUMIFS(Orders!$F$2:$F$5001,Orders!$C$2:$C$5001,A365,Orders!$I$2:$I$5001,"&gt;0"))</f>
        <v/>
      </c>
      <c r="F365" s="10" t="str">
        <f aca="false">IF(OR(A365="",N(D365)=0),"",E365/D365)</f>
        <v/>
      </c>
      <c r="G365" s="11" t="str">
        <f aca="false">IF(OR(A365="",N(D365)=0),"",_xlfn.MINIFS(Orders!$I$2:$I$5001,Orders!$C$2:$C$5001,A365,Orders!$I$2:$I$5001,"&gt;0"))</f>
        <v/>
      </c>
      <c r="H365" s="11" t="str">
        <f aca="false">IF(OR(A365="",N(D365)=0),"",_xlfn.MAXIFS(Orders!$I$2:$I$5001,Orders!$C$2:$C$5001,A365,Orders!$I$2:$I$5001,"&gt;0"))</f>
        <v/>
      </c>
      <c r="I365" s="9" t="str">
        <f aca="true">IF(H365="","",TODAY()-H365)</f>
        <v/>
      </c>
      <c r="J365" s="9" t="str">
        <f aca="false">IF(OR(H365="",N(D365)&lt;2),"",(H365-G365)/(D365-1))</f>
        <v/>
      </c>
      <c r="K365" s="12" t="str">
        <f aca="false">IF(A365="","",IF(N(D365)=0,"No orders yet",IF(I365&gt;=Settings!$B$4,IF(OR(N(E365)&gt;=Settings!$B$5,N(D365)&gt;=Settings!$B$6),"Lapsed VIP","Lapsed"),IF(I365&gt;=Settings!$B$3,IF(OR(N(E365)&gt;=Settings!$B$5,N(D365)&gt;=Settings!$B$6),"At-risk VIP",IF(D365=1,"One-time buyer","At risk")),IF(OR(N(E365)&gt;=Settings!$B$5,N(D365)&gt;=Settings!$B$6),"VIP",IF(D365=1,"New","Active"))))))</f>
        <v/>
      </c>
      <c r="L365" s="12" t="str">
        <f aca="false">IF(OR(J365="",J365=0),"",IF(I365&gt;=J365*Settings!$B$7,"Yes",""))</f>
        <v/>
      </c>
      <c r="M365" s="13"/>
      <c r="N365" s="12" t="str">
        <f aca="true">IF(M365="","",IF(AND(H365&lt;&gt;"",H365&gt;=M365),"Yes - "&amp;TEXT(H365,"d mmm yyyy"),IF(TODAY()-M365&lt;30,"Not yet","No")))</f>
        <v/>
      </c>
      <c r="O365" s="8"/>
      <c r="P365" s="12" t="str">
        <f aca="false">IF(A365="","",IF(COUNTIF($A$2:$A$2001,A365)&gt;1,"Same email twice - keep one",""))</f>
        <v/>
      </c>
    </row>
    <row r="366" customFormat="false" ht="15" hidden="false" customHeight="false" outlineLevel="0" collapsed="false">
      <c r="A366" s="8"/>
      <c r="B366" s="8"/>
      <c r="C366" s="8"/>
      <c r="D366" s="9" t="str">
        <f aca="false">IF(A366="","",COUNTIFS(Orders!$C$2:$C$5001,A366,Orders!$I$2:$I$5001,"&gt;0"))</f>
        <v/>
      </c>
      <c r="E366" s="10" t="str">
        <f aca="false">IF(A366="","",SUMIFS(Orders!$F$2:$F$5001,Orders!$C$2:$C$5001,A366,Orders!$I$2:$I$5001,"&gt;0"))</f>
        <v/>
      </c>
      <c r="F366" s="10" t="str">
        <f aca="false">IF(OR(A366="",N(D366)=0),"",E366/D366)</f>
        <v/>
      </c>
      <c r="G366" s="11" t="str">
        <f aca="false">IF(OR(A366="",N(D366)=0),"",_xlfn.MINIFS(Orders!$I$2:$I$5001,Orders!$C$2:$C$5001,A366,Orders!$I$2:$I$5001,"&gt;0"))</f>
        <v/>
      </c>
      <c r="H366" s="11" t="str">
        <f aca="false">IF(OR(A366="",N(D366)=0),"",_xlfn.MAXIFS(Orders!$I$2:$I$5001,Orders!$C$2:$C$5001,A366,Orders!$I$2:$I$5001,"&gt;0"))</f>
        <v/>
      </c>
      <c r="I366" s="9" t="str">
        <f aca="true">IF(H366="","",TODAY()-H366)</f>
        <v/>
      </c>
      <c r="J366" s="9" t="str">
        <f aca="false">IF(OR(H366="",N(D366)&lt;2),"",(H366-G366)/(D366-1))</f>
        <v/>
      </c>
      <c r="K366" s="12" t="str">
        <f aca="false">IF(A366="","",IF(N(D366)=0,"No orders yet",IF(I366&gt;=Settings!$B$4,IF(OR(N(E366)&gt;=Settings!$B$5,N(D366)&gt;=Settings!$B$6),"Lapsed VIP","Lapsed"),IF(I366&gt;=Settings!$B$3,IF(OR(N(E366)&gt;=Settings!$B$5,N(D366)&gt;=Settings!$B$6),"At-risk VIP",IF(D366=1,"One-time buyer","At risk")),IF(OR(N(E366)&gt;=Settings!$B$5,N(D366)&gt;=Settings!$B$6),"VIP",IF(D366=1,"New","Active"))))))</f>
        <v/>
      </c>
      <c r="L366" s="12" t="str">
        <f aca="false">IF(OR(J366="",J366=0),"",IF(I366&gt;=J366*Settings!$B$7,"Yes",""))</f>
        <v/>
      </c>
      <c r="M366" s="13"/>
      <c r="N366" s="12" t="str">
        <f aca="true">IF(M366="","",IF(AND(H366&lt;&gt;"",H366&gt;=M366),"Yes - "&amp;TEXT(H366,"d mmm yyyy"),IF(TODAY()-M366&lt;30,"Not yet","No")))</f>
        <v/>
      </c>
      <c r="O366" s="8"/>
      <c r="P366" s="12" t="str">
        <f aca="false">IF(A366="","",IF(COUNTIF($A$2:$A$2001,A366)&gt;1,"Same email twice - keep one",""))</f>
        <v/>
      </c>
    </row>
    <row r="367" customFormat="false" ht="15" hidden="false" customHeight="false" outlineLevel="0" collapsed="false">
      <c r="A367" s="8"/>
      <c r="B367" s="8"/>
      <c r="C367" s="8"/>
      <c r="D367" s="9" t="str">
        <f aca="false">IF(A367="","",COUNTIFS(Orders!$C$2:$C$5001,A367,Orders!$I$2:$I$5001,"&gt;0"))</f>
        <v/>
      </c>
      <c r="E367" s="10" t="str">
        <f aca="false">IF(A367="","",SUMIFS(Orders!$F$2:$F$5001,Orders!$C$2:$C$5001,A367,Orders!$I$2:$I$5001,"&gt;0"))</f>
        <v/>
      </c>
      <c r="F367" s="10" t="str">
        <f aca="false">IF(OR(A367="",N(D367)=0),"",E367/D367)</f>
        <v/>
      </c>
      <c r="G367" s="11" t="str">
        <f aca="false">IF(OR(A367="",N(D367)=0),"",_xlfn.MINIFS(Orders!$I$2:$I$5001,Orders!$C$2:$C$5001,A367,Orders!$I$2:$I$5001,"&gt;0"))</f>
        <v/>
      </c>
      <c r="H367" s="11" t="str">
        <f aca="false">IF(OR(A367="",N(D367)=0),"",_xlfn.MAXIFS(Orders!$I$2:$I$5001,Orders!$C$2:$C$5001,A367,Orders!$I$2:$I$5001,"&gt;0"))</f>
        <v/>
      </c>
      <c r="I367" s="9" t="str">
        <f aca="true">IF(H367="","",TODAY()-H367)</f>
        <v/>
      </c>
      <c r="J367" s="9" t="str">
        <f aca="false">IF(OR(H367="",N(D367)&lt;2),"",(H367-G367)/(D367-1))</f>
        <v/>
      </c>
      <c r="K367" s="12" t="str">
        <f aca="false">IF(A367="","",IF(N(D367)=0,"No orders yet",IF(I367&gt;=Settings!$B$4,IF(OR(N(E367)&gt;=Settings!$B$5,N(D367)&gt;=Settings!$B$6),"Lapsed VIP","Lapsed"),IF(I367&gt;=Settings!$B$3,IF(OR(N(E367)&gt;=Settings!$B$5,N(D367)&gt;=Settings!$B$6),"At-risk VIP",IF(D367=1,"One-time buyer","At risk")),IF(OR(N(E367)&gt;=Settings!$B$5,N(D367)&gt;=Settings!$B$6),"VIP",IF(D367=1,"New","Active"))))))</f>
        <v/>
      </c>
      <c r="L367" s="12" t="str">
        <f aca="false">IF(OR(J367="",J367=0),"",IF(I367&gt;=J367*Settings!$B$7,"Yes",""))</f>
        <v/>
      </c>
      <c r="M367" s="13"/>
      <c r="N367" s="12" t="str">
        <f aca="true">IF(M367="","",IF(AND(H367&lt;&gt;"",H367&gt;=M367),"Yes - "&amp;TEXT(H367,"d mmm yyyy"),IF(TODAY()-M367&lt;30,"Not yet","No")))</f>
        <v/>
      </c>
      <c r="O367" s="8"/>
      <c r="P367" s="12" t="str">
        <f aca="false">IF(A367="","",IF(COUNTIF($A$2:$A$2001,A367)&gt;1,"Same email twice - keep one",""))</f>
        <v/>
      </c>
    </row>
    <row r="368" customFormat="false" ht="15" hidden="false" customHeight="false" outlineLevel="0" collapsed="false">
      <c r="A368" s="8"/>
      <c r="B368" s="8"/>
      <c r="C368" s="8"/>
      <c r="D368" s="9" t="str">
        <f aca="false">IF(A368="","",COUNTIFS(Orders!$C$2:$C$5001,A368,Orders!$I$2:$I$5001,"&gt;0"))</f>
        <v/>
      </c>
      <c r="E368" s="10" t="str">
        <f aca="false">IF(A368="","",SUMIFS(Orders!$F$2:$F$5001,Orders!$C$2:$C$5001,A368,Orders!$I$2:$I$5001,"&gt;0"))</f>
        <v/>
      </c>
      <c r="F368" s="10" t="str">
        <f aca="false">IF(OR(A368="",N(D368)=0),"",E368/D368)</f>
        <v/>
      </c>
      <c r="G368" s="11" t="str">
        <f aca="false">IF(OR(A368="",N(D368)=0),"",_xlfn.MINIFS(Orders!$I$2:$I$5001,Orders!$C$2:$C$5001,A368,Orders!$I$2:$I$5001,"&gt;0"))</f>
        <v/>
      </c>
      <c r="H368" s="11" t="str">
        <f aca="false">IF(OR(A368="",N(D368)=0),"",_xlfn.MAXIFS(Orders!$I$2:$I$5001,Orders!$C$2:$C$5001,A368,Orders!$I$2:$I$5001,"&gt;0"))</f>
        <v/>
      </c>
      <c r="I368" s="9" t="str">
        <f aca="true">IF(H368="","",TODAY()-H368)</f>
        <v/>
      </c>
      <c r="J368" s="9" t="str">
        <f aca="false">IF(OR(H368="",N(D368)&lt;2),"",(H368-G368)/(D368-1))</f>
        <v/>
      </c>
      <c r="K368" s="12" t="str">
        <f aca="false">IF(A368="","",IF(N(D368)=0,"No orders yet",IF(I368&gt;=Settings!$B$4,IF(OR(N(E368)&gt;=Settings!$B$5,N(D368)&gt;=Settings!$B$6),"Lapsed VIP","Lapsed"),IF(I368&gt;=Settings!$B$3,IF(OR(N(E368)&gt;=Settings!$B$5,N(D368)&gt;=Settings!$B$6),"At-risk VIP",IF(D368=1,"One-time buyer","At risk")),IF(OR(N(E368)&gt;=Settings!$B$5,N(D368)&gt;=Settings!$B$6),"VIP",IF(D368=1,"New","Active"))))))</f>
        <v/>
      </c>
      <c r="L368" s="12" t="str">
        <f aca="false">IF(OR(J368="",J368=0),"",IF(I368&gt;=J368*Settings!$B$7,"Yes",""))</f>
        <v/>
      </c>
      <c r="M368" s="13"/>
      <c r="N368" s="12" t="str">
        <f aca="true">IF(M368="","",IF(AND(H368&lt;&gt;"",H368&gt;=M368),"Yes - "&amp;TEXT(H368,"d mmm yyyy"),IF(TODAY()-M368&lt;30,"Not yet","No")))</f>
        <v/>
      </c>
      <c r="O368" s="8"/>
      <c r="P368" s="12" t="str">
        <f aca="false">IF(A368="","",IF(COUNTIF($A$2:$A$2001,A368)&gt;1,"Same email twice - keep one",""))</f>
        <v/>
      </c>
    </row>
    <row r="369" customFormat="false" ht="15" hidden="false" customHeight="false" outlineLevel="0" collapsed="false">
      <c r="A369" s="8"/>
      <c r="B369" s="8"/>
      <c r="C369" s="8"/>
      <c r="D369" s="9" t="str">
        <f aca="false">IF(A369="","",COUNTIFS(Orders!$C$2:$C$5001,A369,Orders!$I$2:$I$5001,"&gt;0"))</f>
        <v/>
      </c>
      <c r="E369" s="10" t="str">
        <f aca="false">IF(A369="","",SUMIFS(Orders!$F$2:$F$5001,Orders!$C$2:$C$5001,A369,Orders!$I$2:$I$5001,"&gt;0"))</f>
        <v/>
      </c>
      <c r="F369" s="10" t="str">
        <f aca="false">IF(OR(A369="",N(D369)=0),"",E369/D369)</f>
        <v/>
      </c>
      <c r="G369" s="11" t="str">
        <f aca="false">IF(OR(A369="",N(D369)=0),"",_xlfn.MINIFS(Orders!$I$2:$I$5001,Orders!$C$2:$C$5001,A369,Orders!$I$2:$I$5001,"&gt;0"))</f>
        <v/>
      </c>
      <c r="H369" s="11" t="str">
        <f aca="false">IF(OR(A369="",N(D369)=0),"",_xlfn.MAXIFS(Orders!$I$2:$I$5001,Orders!$C$2:$C$5001,A369,Orders!$I$2:$I$5001,"&gt;0"))</f>
        <v/>
      </c>
      <c r="I369" s="9" t="str">
        <f aca="true">IF(H369="","",TODAY()-H369)</f>
        <v/>
      </c>
      <c r="J369" s="9" t="str">
        <f aca="false">IF(OR(H369="",N(D369)&lt;2),"",(H369-G369)/(D369-1))</f>
        <v/>
      </c>
      <c r="K369" s="12" t="str">
        <f aca="false">IF(A369="","",IF(N(D369)=0,"No orders yet",IF(I369&gt;=Settings!$B$4,IF(OR(N(E369)&gt;=Settings!$B$5,N(D369)&gt;=Settings!$B$6),"Lapsed VIP","Lapsed"),IF(I369&gt;=Settings!$B$3,IF(OR(N(E369)&gt;=Settings!$B$5,N(D369)&gt;=Settings!$B$6),"At-risk VIP",IF(D369=1,"One-time buyer","At risk")),IF(OR(N(E369)&gt;=Settings!$B$5,N(D369)&gt;=Settings!$B$6),"VIP",IF(D369=1,"New","Active"))))))</f>
        <v/>
      </c>
      <c r="L369" s="12" t="str">
        <f aca="false">IF(OR(J369="",J369=0),"",IF(I369&gt;=J369*Settings!$B$7,"Yes",""))</f>
        <v/>
      </c>
      <c r="M369" s="13"/>
      <c r="N369" s="12" t="str">
        <f aca="true">IF(M369="","",IF(AND(H369&lt;&gt;"",H369&gt;=M369),"Yes - "&amp;TEXT(H369,"d mmm yyyy"),IF(TODAY()-M369&lt;30,"Not yet","No")))</f>
        <v/>
      </c>
      <c r="O369" s="8"/>
      <c r="P369" s="12" t="str">
        <f aca="false">IF(A369="","",IF(COUNTIF($A$2:$A$2001,A369)&gt;1,"Same email twice - keep one",""))</f>
        <v/>
      </c>
    </row>
    <row r="370" customFormat="false" ht="15" hidden="false" customHeight="false" outlineLevel="0" collapsed="false">
      <c r="A370" s="8"/>
      <c r="B370" s="8"/>
      <c r="C370" s="8"/>
      <c r="D370" s="9" t="str">
        <f aca="false">IF(A370="","",COUNTIFS(Orders!$C$2:$C$5001,A370,Orders!$I$2:$I$5001,"&gt;0"))</f>
        <v/>
      </c>
      <c r="E370" s="10" t="str">
        <f aca="false">IF(A370="","",SUMIFS(Orders!$F$2:$F$5001,Orders!$C$2:$C$5001,A370,Orders!$I$2:$I$5001,"&gt;0"))</f>
        <v/>
      </c>
      <c r="F370" s="10" t="str">
        <f aca="false">IF(OR(A370="",N(D370)=0),"",E370/D370)</f>
        <v/>
      </c>
      <c r="G370" s="11" t="str">
        <f aca="false">IF(OR(A370="",N(D370)=0),"",_xlfn.MINIFS(Orders!$I$2:$I$5001,Orders!$C$2:$C$5001,A370,Orders!$I$2:$I$5001,"&gt;0"))</f>
        <v/>
      </c>
      <c r="H370" s="11" t="str">
        <f aca="false">IF(OR(A370="",N(D370)=0),"",_xlfn.MAXIFS(Orders!$I$2:$I$5001,Orders!$C$2:$C$5001,A370,Orders!$I$2:$I$5001,"&gt;0"))</f>
        <v/>
      </c>
      <c r="I370" s="9" t="str">
        <f aca="true">IF(H370="","",TODAY()-H370)</f>
        <v/>
      </c>
      <c r="J370" s="9" t="str">
        <f aca="false">IF(OR(H370="",N(D370)&lt;2),"",(H370-G370)/(D370-1))</f>
        <v/>
      </c>
      <c r="K370" s="12" t="str">
        <f aca="false">IF(A370="","",IF(N(D370)=0,"No orders yet",IF(I370&gt;=Settings!$B$4,IF(OR(N(E370)&gt;=Settings!$B$5,N(D370)&gt;=Settings!$B$6),"Lapsed VIP","Lapsed"),IF(I370&gt;=Settings!$B$3,IF(OR(N(E370)&gt;=Settings!$B$5,N(D370)&gt;=Settings!$B$6),"At-risk VIP",IF(D370=1,"One-time buyer","At risk")),IF(OR(N(E370)&gt;=Settings!$B$5,N(D370)&gt;=Settings!$B$6),"VIP",IF(D370=1,"New","Active"))))))</f>
        <v/>
      </c>
      <c r="L370" s="12" t="str">
        <f aca="false">IF(OR(J370="",J370=0),"",IF(I370&gt;=J370*Settings!$B$7,"Yes",""))</f>
        <v/>
      </c>
      <c r="M370" s="13"/>
      <c r="N370" s="12" t="str">
        <f aca="true">IF(M370="","",IF(AND(H370&lt;&gt;"",H370&gt;=M370),"Yes - "&amp;TEXT(H370,"d mmm yyyy"),IF(TODAY()-M370&lt;30,"Not yet","No")))</f>
        <v/>
      </c>
      <c r="O370" s="8"/>
      <c r="P370" s="12" t="str">
        <f aca="false">IF(A370="","",IF(COUNTIF($A$2:$A$2001,A370)&gt;1,"Same email twice - keep one",""))</f>
        <v/>
      </c>
    </row>
    <row r="371" customFormat="false" ht="15" hidden="false" customHeight="false" outlineLevel="0" collapsed="false">
      <c r="A371" s="8"/>
      <c r="B371" s="8"/>
      <c r="C371" s="8"/>
      <c r="D371" s="9" t="str">
        <f aca="false">IF(A371="","",COUNTIFS(Orders!$C$2:$C$5001,A371,Orders!$I$2:$I$5001,"&gt;0"))</f>
        <v/>
      </c>
      <c r="E371" s="10" t="str">
        <f aca="false">IF(A371="","",SUMIFS(Orders!$F$2:$F$5001,Orders!$C$2:$C$5001,A371,Orders!$I$2:$I$5001,"&gt;0"))</f>
        <v/>
      </c>
      <c r="F371" s="10" t="str">
        <f aca="false">IF(OR(A371="",N(D371)=0),"",E371/D371)</f>
        <v/>
      </c>
      <c r="G371" s="11" t="str">
        <f aca="false">IF(OR(A371="",N(D371)=0),"",_xlfn.MINIFS(Orders!$I$2:$I$5001,Orders!$C$2:$C$5001,A371,Orders!$I$2:$I$5001,"&gt;0"))</f>
        <v/>
      </c>
      <c r="H371" s="11" t="str">
        <f aca="false">IF(OR(A371="",N(D371)=0),"",_xlfn.MAXIFS(Orders!$I$2:$I$5001,Orders!$C$2:$C$5001,A371,Orders!$I$2:$I$5001,"&gt;0"))</f>
        <v/>
      </c>
      <c r="I371" s="9" t="str">
        <f aca="true">IF(H371="","",TODAY()-H371)</f>
        <v/>
      </c>
      <c r="J371" s="9" t="str">
        <f aca="false">IF(OR(H371="",N(D371)&lt;2),"",(H371-G371)/(D371-1))</f>
        <v/>
      </c>
      <c r="K371" s="12" t="str">
        <f aca="false">IF(A371="","",IF(N(D371)=0,"No orders yet",IF(I371&gt;=Settings!$B$4,IF(OR(N(E371)&gt;=Settings!$B$5,N(D371)&gt;=Settings!$B$6),"Lapsed VIP","Lapsed"),IF(I371&gt;=Settings!$B$3,IF(OR(N(E371)&gt;=Settings!$B$5,N(D371)&gt;=Settings!$B$6),"At-risk VIP",IF(D371=1,"One-time buyer","At risk")),IF(OR(N(E371)&gt;=Settings!$B$5,N(D371)&gt;=Settings!$B$6),"VIP",IF(D371=1,"New","Active"))))))</f>
        <v/>
      </c>
      <c r="L371" s="12" t="str">
        <f aca="false">IF(OR(J371="",J371=0),"",IF(I371&gt;=J371*Settings!$B$7,"Yes",""))</f>
        <v/>
      </c>
      <c r="M371" s="13"/>
      <c r="N371" s="12" t="str">
        <f aca="true">IF(M371="","",IF(AND(H371&lt;&gt;"",H371&gt;=M371),"Yes - "&amp;TEXT(H371,"d mmm yyyy"),IF(TODAY()-M371&lt;30,"Not yet","No")))</f>
        <v/>
      </c>
      <c r="O371" s="8"/>
      <c r="P371" s="12" t="str">
        <f aca="false">IF(A371="","",IF(COUNTIF($A$2:$A$2001,A371)&gt;1,"Same email twice - keep one",""))</f>
        <v/>
      </c>
    </row>
    <row r="372" customFormat="false" ht="15" hidden="false" customHeight="false" outlineLevel="0" collapsed="false">
      <c r="A372" s="8"/>
      <c r="B372" s="8"/>
      <c r="C372" s="8"/>
      <c r="D372" s="9" t="str">
        <f aca="false">IF(A372="","",COUNTIFS(Orders!$C$2:$C$5001,A372,Orders!$I$2:$I$5001,"&gt;0"))</f>
        <v/>
      </c>
      <c r="E372" s="10" t="str">
        <f aca="false">IF(A372="","",SUMIFS(Orders!$F$2:$F$5001,Orders!$C$2:$C$5001,A372,Orders!$I$2:$I$5001,"&gt;0"))</f>
        <v/>
      </c>
      <c r="F372" s="10" t="str">
        <f aca="false">IF(OR(A372="",N(D372)=0),"",E372/D372)</f>
        <v/>
      </c>
      <c r="G372" s="11" t="str">
        <f aca="false">IF(OR(A372="",N(D372)=0),"",_xlfn.MINIFS(Orders!$I$2:$I$5001,Orders!$C$2:$C$5001,A372,Orders!$I$2:$I$5001,"&gt;0"))</f>
        <v/>
      </c>
      <c r="H372" s="11" t="str">
        <f aca="false">IF(OR(A372="",N(D372)=0),"",_xlfn.MAXIFS(Orders!$I$2:$I$5001,Orders!$C$2:$C$5001,A372,Orders!$I$2:$I$5001,"&gt;0"))</f>
        <v/>
      </c>
      <c r="I372" s="9" t="str">
        <f aca="true">IF(H372="","",TODAY()-H372)</f>
        <v/>
      </c>
      <c r="J372" s="9" t="str">
        <f aca="false">IF(OR(H372="",N(D372)&lt;2),"",(H372-G372)/(D372-1))</f>
        <v/>
      </c>
      <c r="K372" s="12" t="str">
        <f aca="false">IF(A372="","",IF(N(D372)=0,"No orders yet",IF(I372&gt;=Settings!$B$4,IF(OR(N(E372)&gt;=Settings!$B$5,N(D372)&gt;=Settings!$B$6),"Lapsed VIP","Lapsed"),IF(I372&gt;=Settings!$B$3,IF(OR(N(E372)&gt;=Settings!$B$5,N(D372)&gt;=Settings!$B$6),"At-risk VIP",IF(D372=1,"One-time buyer","At risk")),IF(OR(N(E372)&gt;=Settings!$B$5,N(D372)&gt;=Settings!$B$6),"VIP",IF(D372=1,"New","Active"))))))</f>
        <v/>
      </c>
      <c r="L372" s="12" t="str">
        <f aca="false">IF(OR(J372="",J372=0),"",IF(I372&gt;=J372*Settings!$B$7,"Yes",""))</f>
        <v/>
      </c>
      <c r="M372" s="13"/>
      <c r="N372" s="12" t="str">
        <f aca="true">IF(M372="","",IF(AND(H372&lt;&gt;"",H372&gt;=M372),"Yes - "&amp;TEXT(H372,"d mmm yyyy"),IF(TODAY()-M372&lt;30,"Not yet","No")))</f>
        <v/>
      </c>
      <c r="O372" s="8"/>
      <c r="P372" s="12" t="str">
        <f aca="false">IF(A372="","",IF(COUNTIF($A$2:$A$2001,A372)&gt;1,"Same email twice - keep one",""))</f>
        <v/>
      </c>
    </row>
    <row r="373" customFormat="false" ht="15" hidden="false" customHeight="false" outlineLevel="0" collapsed="false">
      <c r="A373" s="8"/>
      <c r="B373" s="8"/>
      <c r="C373" s="8"/>
      <c r="D373" s="9" t="str">
        <f aca="false">IF(A373="","",COUNTIFS(Orders!$C$2:$C$5001,A373,Orders!$I$2:$I$5001,"&gt;0"))</f>
        <v/>
      </c>
      <c r="E373" s="10" t="str">
        <f aca="false">IF(A373="","",SUMIFS(Orders!$F$2:$F$5001,Orders!$C$2:$C$5001,A373,Orders!$I$2:$I$5001,"&gt;0"))</f>
        <v/>
      </c>
      <c r="F373" s="10" t="str">
        <f aca="false">IF(OR(A373="",N(D373)=0),"",E373/D373)</f>
        <v/>
      </c>
      <c r="G373" s="11" t="str">
        <f aca="false">IF(OR(A373="",N(D373)=0),"",_xlfn.MINIFS(Orders!$I$2:$I$5001,Orders!$C$2:$C$5001,A373,Orders!$I$2:$I$5001,"&gt;0"))</f>
        <v/>
      </c>
      <c r="H373" s="11" t="str">
        <f aca="false">IF(OR(A373="",N(D373)=0),"",_xlfn.MAXIFS(Orders!$I$2:$I$5001,Orders!$C$2:$C$5001,A373,Orders!$I$2:$I$5001,"&gt;0"))</f>
        <v/>
      </c>
      <c r="I373" s="9" t="str">
        <f aca="true">IF(H373="","",TODAY()-H373)</f>
        <v/>
      </c>
      <c r="J373" s="9" t="str">
        <f aca="false">IF(OR(H373="",N(D373)&lt;2),"",(H373-G373)/(D373-1))</f>
        <v/>
      </c>
      <c r="K373" s="12" t="str">
        <f aca="false">IF(A373="","",IF(N(D373)=0,"No orders yet",IF(I373&gt;=Settings!$B$4,IF(OR(N(E373)&gt;=Settings!$B$5,N(D373)&gt;=Settings!$B$6),"Lapsed VIP","Lapsed"),IF(I373&gt;=Settings!$B$3,IF(OR(N(E373)&gt;=Settings!$B$5,N(D373)&gt;=Settings!$B$6),"At-risk VIP",IF(D373=1,"One-time buyer","At risk")),IF(OR(N(E373)&gt;=Settings!$B$5,N(D373)&gt;=Settings!$B$6),"VIP",IF(D373=1,"New","Active"))))))</f>
        <v/>
      </c>
      <c r="L373" s="12" t="str">
        <f aca="false">IF(OR(J373="",J373=0),"",IF(I373&gt;=J373*Settings!$B$7,"Yes",""))</f>
        <v/>
      </c>
      <c r="M373" s="13"/>
      <c r="N373" s="12" t="str">
        <f aca="true">IF(M373="","",IF(AND(H373&lt;&gt;"",H373&gt;=M373),"Yes - "&amp;TEXT(H373,"d mmm yyyy"),IF(TODAY()-M373&lt;30,"Not yet","No")))</f>
        <v/>
      </c>
      <c r="O373" s="8"/>
      <c r="P373" s="12" t="str">
        <f aca="false">IF(A373="","",IF(COUNTIF($A$2:$A$2001,A373)&gt;1,"Same email twice - keep one",""))</f>
        <v/>
      </c>
    </row>
    <row r="374" customFormat="false" ht="15" hidden="false" customHeight="false" outlineLevel="0" collapsed="false">
      <c r="A374" s="8"/>
      <c r="B374" s="8"/>
      <c r="C374" s="8"/>
      <c r="D374" s="9" t="str">
        <f aca="false">IF(A374="","",COUNTIFS(Orders!$C$2:$C$5001,A374,Orders!$I$2:$I$5001,"&gt;0"))</f>
        <v/>
      </c>
      <c r="E374" s="10" t="str">
        <f aca="false">IF(A374="","",SUMIFS(Orders!$F$2:$F$5001,Orders!$C$2:$C$5001,A374,Orders!$I$2:$I$5001,"&gt;0"))</f>
        <v/>
      </c>
      <c r="F374" s="10" t="str">
        <f aca="false">IF(OR(A374="",N(D374)=0),"",E374/D374)</f>
        <v/>
      </c>
      <c r="G374" s="11" t="str">
        <f aca="false">IF(OR(A374="",N(D374)=0),"",_xlfn.MINIFS(Orders!$I$2:$I$5001,Orders!$C$2:$C$5001,A374,Orders!$I$2:$I$5001,"&gt;0"))</f>
        <v/>
      </c>
      <c r="H374" s="11" t="str">
        <f aca="false">IF(OR(A374="",N(D374)=0),"",_xlfn.MAXIFS(Orders!$I$2:$I$5001,Orders!$C$2:$C$5001,A374,Orders!$I$2:$I$5001,"&gt;0"))</f>
        <v/>
      </c>
      <c r="I374" s="9" t="str">
        <f aca="true">IF(H374="","",TODAY()-H374)</f>
        <v/>
      </c>
      <c r="J374" s="9" t="str">
        <f aca="false">IF(OR(H374="",N(D374)&lt;2),"",(H374-G374)/(D374-1))</f>
        <v/>
      </c>
      <c r="K374" s="12" t="str">
        <f aca="false">IF(A374="","",IF(N(D374)=0,"No orders yet",IF(I374&gt;=Settings!$B$4,IF(OR(N(E374)&gt;=Settings!$B$5,N(D374)&gt;=Settings!$B$6),"Lapsed VIP","Lapsed"),IF(I374&gt;=Settings!$B$3,IF(OR(N(E374)&gt;=Settings!$B$5,N(D374)&gt;=Settings!$B$6),"At-risk VIP",IF(D374=1,"One-time buyer","At risk")),IF(OR(N(E374)&gt;=Settings!$B$5,N(D374)&gt;=Settings!$B$6),"VIP",IF(D374=1,"New","Active"))))))</f>
        <v/>
      </c>
      <c r="L374" s="12" t="str">
        <f aca="false">IF(OR(J374="",J374=0),"",IF(I374&gt;=J374*Settings!$B$7,"Yes",""))</f>
        <v/>
      </c>
      <c r="M374" s="13"/>
      <c r="N374" s="12" t="str">
        <f aca="true">IF(M374="","",IF(AND(H374&lt;&gt;"",H374&gt;=M374),"Yes - "&amp;TEXT(H374,"d mmm yyyy"),IF(TODAY()-M374&lt;30,"Not yet","No")))</f>
        <v/>
      </c>
      <c r="O374" s="8"/>
      <c r="P374" s="12" t="str">
        <f aca="false">IF(A374="","",IF(COUNTIF($A$2:$A$2001,A374)&gt;1,"Same email twice - keep one",""))</f>
        <v/>
      </c>
    </row>
    <row r="375" customFormat="false" ht="15" hidden="false" customHeight="false" outlineLevel="0" collapsed="false">
      <c r="A375" s="8"/>
      <c r="B375" s="8"/>
      <c r="C375" s="8"/>
      <c r="D375" s="9" t="str">
        <f aca="false">IF(A375="","",COUNTIFS(Orders!$C$2:$C$5001,A375,Orders!$I$2:$I$5001,"&gt;0"))</f>
        <v/>
      </c>
      <c r="E375" s="10" t="str">
        <f aca="false">IF(A375="","",SUMIFS(Orders!$F$2:$F$5001,Orders!$C$2:$C$5001,A375,Orders!$I$2:$I$5001,"&gt;0"))</f>
        <v/>
      </c>
      <c r="F375" s="10" t="str">
        <f aca="false">IF(OR(A375="",N(D375)=0),"",E375/D375)</f>
        <v/>
      </c>
      <c r="G375" s="11" t="str">
        <f aca="false">IF(OR(A375="",N(D375)=0),"",_xlfn.MINIFS(Orders!$I$2:$I$5001,Orders!$C$2:$C$5001,A375,Orders!$I$2:$I$5001,"&gt;0"))</f>
        <v/>
      </c>
      <c r="H375" s="11" t="str">
        <f aca="false">IF(OR(A375="",N(D375)=0),"",_xlfn.MAXIFS(Orders!$I$2:$I$5001,Orders!$C$2:$C$5001,A375,Orders!$I$2:$I$5001,"&gt;0"))</f>
        <v/>
      </c>
      <c r="I375" s="9" t="str">
        <f aca="true">IF(H375="","",TODAY()-H375)</f>
        <v/>
      </c>
      <c r="J375" s="9" t="str">
        <f aca="false">IF(OR(H375="",N(D375)&lt;2),"",(H375-G375)/(D375-1))</f>
        <v/>
      </c>
      <c r="K375" s="12" t="str">
        <f aca="false">IF(A375="","",IF(N(D375)=0,"No orders yet",IF(I375&gt;=Settings!$B$4,IF(OR(N(E375)&gt;=Settings!$B$5,N(D375)&gt;=Settings!$B$6),"Lapsed VIP","Lapsed"),IF(I375&gt;=Settings!$B$3,IF(OR(N(E375)&gt;=Settings!$B$5,N(D375)&gt;=Settings!$B$6),"At-risk VIP",IF(D375=1,"One-time buyer","At risk")),IF(OR(N(E375)&gt;=Settings!$B$5,N(D375)&gt;=Settings!$B$6),"VIP",IF(D375=1,"New","Active"))))))</f>
        <v/>
      </c>
      <c r="L375" s="12" t="str">
        <f aca="false">IF(OR(J375="",J375=0),"",IF(I375&gt;=J375*Settings!$B$7,"Yes",""))</f>
        <v/>
      </c>
      <c r="M375" s="13"/>
      <c r="N375" s="12" t="str">
        <f aca="true">IF(M375="","",IF(AND(H375&lt;&gt;"",H375&gt;=M375),"Yes - "&amp;TEXT(H375,"d mmm yyyy"),IF(TODAY()-M375&lt;30,"Not yet","No")))</f>
        <v/>
      </c>
      <c r="O375" s="8"/>
      <c r="P375" s="12" t="str">
        <f aca="false">IF(A375="","",IF(COUNTIF($A$2:$A$2001,A375)&gt;1,"Same email twice - keep one",""))</f>
        <v/>
      </c>
    </row>
    <row r="376" customFormat="false" ht="15" hidden="false" customHeight="false" outlineLevel="0" collapsed="false">
      <c r="A376" s="8"/>
      <c r="B376" s="8"/>
      <c r="C376" s="8"/>
      <c r="D376" s="9" t="str">
        <f aca="false">IF(A376="","",COUNTIFS(Orders!$C$2:$C$5001,A376,Orders!$I$2:$I$5001,"&gt;0"))</f>
        <v/>
      </c>
      <c r="E376" s="10" t="str">
        <f aca="false">IF(A376="","",SUMIFS(Orders!$F$2:$F$5001,Orders!$C$2:$C$5001,A376,Orders!$I$2:$I$5001,"&gt;0"))</f>
        <v/>
      </c>
      <c r="F376" s="10" t="str">
        <f aca="false">IF(OR(A376="",N(D376)=0),"",E376/D376)</f>
        <v/>
      </c>
      <c r="G376" s="11" t="str">
        <f aca="false">IF(OR(A376="",N(D376)=0),"",_xlfn.MINIFS(Orders!$I$2:$I$5001,Orders!$C$2:$C$5001,A376,Orders!$I$2:$I$5001,"&gt;0"))</f>
        <v/>
      </c>
      <c r="H376" s="11" t="str">
        <f aca="false">IF(OR(A376="",N(D376)=0),"",_xlfn.MAXIFS(Orders!$I$2:$I$5001,Orders!$C$2:$C$5001,A376,Orders!$I$2:$I$5001,"&gt;0"))</f>
        <v/>
      </c>
      <c r="I376" s="9" t="str">
        <f aca="true">IF(H376="","",TODAY()-H376)</f>
        <v/>
      </c>
      <c r="J376" s="9" t="str">
        <f aca="false">IF(OR(H376="",N(D376)&lt;2),"",(H376-G376)/(D376-1))</f>
        <v/>
      </c>
      <c r="K376" s="12" t="str">
        <f aca="false">IF(A376="","",IF(N(D376)=0,"No orders yet",IF(I376&gt;=Settings!$B$4,IF(OR(N(E376)&gt;=Settings!$B$5,N(D376)&gt;=Settings!$B$6),"Lapsed VIP","Lapsed"),IF(I376&gt;=Settings!$B$3,IF(OR(N(E376)&gt;=Settings!$B$5,N(D376)&gt;=Settings!$B$6),"At-risk VIP",IF(D376=1,"One-time buyer","At risk")),IF(OR(N(E376)&gt;=Settings!$B$5,N(D376)&gt;=Settings!$B$6),"VIP",IF(D376=1,"New","Active"))))))</f>
        <v/>
      </c>
      <c r="L376" s="12" t="str">
        <f aca="false">IF(OR(J376="",J376=0),"",IF(I376&gt;=J376*Settings!$B$7,"Yes",""))</f>
        <v/>
      </c>
      <c r="M376" s="13"/>
      <c r="N376" s="12" t="str">
        <f aca="true">IF(M376="","",IF(AND(H376&lt;&gt;"",H376&gt;=M376),"Yes - "&amp;TEXT(H376,"d mmm yyyy"),IF(TODAY()-M376&lt;30,"Not yet","No")))</f>
        <v/>
      </c>
      <c r="O376" s="8"/>
      <c r="P376" s="12" t="str">
        <f aca="false">IF(A376="","",IF(COUNTIF($A$2:$A$2001,A376)&gt;1,"Same email twice - keep one",""))</f>
        <v/>
      </c>
    </row>
    <row r="377" customFormat="false" ht="15" hidden="false" customHeight="false" outlineLevel="0" collapsed="false">
      <c r="A377" s="8"/>
      <c r="B377" s="8"/>
      <c r="C377" s="8"/>
      <c r="D377" s="9" t="str">
        <f aca="false">IF(A377="","",COUNTIFS(Orders!$C$2:$C$5001,A377,Orders!$I$2:$I$5001,"&gt;0"))</f>
        <v/>
      </c>
      <c r="E377" s="10" t="str">
        <f aca="false">IF(A377="","",SUMIFS(Orders!$F$2:$F$5001,Orders!$C$2:$C$5001,A377,Orders!$I$2:$I$5001,"&gt;0"))</f>
        <v/>
      </c>
      <c r="F377" s="10" t="str">
        <f aca="false">IF(OR(A377="",N(D377)=0),"",E377/D377)</f>
        <v/>
      </c>
      <c r="G377" s="11" t="str">
        <f aca="false">IF(OR(A377="",N(D377)=0),"",_xlfn.MINIFS(Orders!$I$2:$I$5001,Orders!$C$2:$C$5001,A377,Orders!$I$2:$I$5001,"&gt;0"))</f>
        <v/>
      </c>
      <c r="H377" s="11" t="str">
        <f aca="false">IF(OR(A377="",N(D377)=0),"",_xlfn.MAXIFS(Orders!$I$2:$I$5001,Orders!$C$2:$C$5001,A377,Orders!$I$2:$I$5001,"&gt;0"))</f>
        <v/>
      </c>
      <c r="I377" s="9" t="str">
        <f aca="true">IF(H377="","",TODAY()-H377)</f>
        <v/>
      </c>
      <c r="J377" s="9" t="str">
        <f aca="false">IF(OR(H377="",N(D377)&lt;2),"",(H377-G377)/(D377-1))</f>
        <v/>
      </c>
      <c r="K377" s="12" t="str">
        <f aca="false">IF(A377="","",IF(N(D377)=0,"No orders yet",IF(I377&gt;=Settings!$B$4,IF(OR(N(E377)&gt;=Settings!$B$5,N(D377)&gt;=Settings!$B$6),"Lapsed VIP","Lapsed"),IF(I377&gt;=Settings!$B$3,IF(OR(N(E377)&gt;=Settings!$B$5,N(D377)&gt;=Settings!$B$6),"At-risk VIP",IF(D377=1,"One-time buyer","At risk")),IF(OR(N(E377)&gt;=Settings!$B$5,N(D377)&gt;=Settings!$B$6),"VIP",IF(D377=1,"New","Active"))))))</f>
        <v/>
      </c>
      <c r="L377" s="12" t="str">
        <f aca="false">IF(OR(J377="",J377=0),"",IF(I377&gt;=J377*Settings!$B$7,"Yes",""))</f>
        <v/>
      </c>
      <c r="M377" s="13"/>
      <c r="N377" s="12" t="str">
        <f aca="true">IF(M377="","",IF(AND(H377&lt;&gt;"",H377&gt;=M377),"Yes - "&amp;TEXT(H377,"d mmm yyyy"),IF(TODAY()-M377&lt;30,"Not yet","No")))</f>
        <v/>
      </c>
      <c r="O377" s="8"/>
      <c r="P377" s="12" t="str">
        <f aca="false">IF(A377="","",IF(COUNTIF($A$2:$A$2001,A377)&gt;1,"Same email twice - keep one",""))</f>
        <v/>
      </c>
    </row>
    <row r="378" customFormat="false" ht="15" hidden="false" customHeight="false" outlineLevel="0" collapsed="false">
      <c r="A378" s="8"/>
      <c r="B378" s="8"/>
      <c r="C378" s="8"/>
      <c r="D378" s="9" t="str">
        <f aca="false">IF(A378="","",COUNTIFS(Orders!$C$2:$C$5001,A378,Orders!$I$2:$I$5001,"&gt;0"))</f>
        <v/>
      </c>
      <c r="E378" s="10" t="str">
        <f aca="false">IF(A378="","",SUMIFS(Orders!$F$2:$F$5001,Orders!$C$2:$C$5001,A378,Orders!$I$2:$I$5001,"&gt;0"))</f>
        <v/>
      </c>
      <c r="F378" s="10" t="str">
        <f aca="false">IF(OR(A378="",N(D378)=0),"",E378/D378)</f>
        <v/>
      </c>
      <c r="G378" s="11" t="str">
        <f aca="false">IF(OR(A378="",N(D378)=0),"",_xlfn.MINIFS(Orders!$I$2:$I$5001,Orders!$C$2:$C$5001,A378,Orders!$I$2:$I$5001,"&gt;0"))</f>
        <v/>
      </c>
      <c r="H378" s="11" t="str">
        <f aca="false">IF(OR(A378="",N(D378)=0),"",_xlfn.MAXIFS(Orders!$I$2:$I$5001,Orders!$C$2:$C$5001,A378,Orders!$I$2:$I$5001,"&gt;0"))</f>
        <v/>
      </c>
      <c r="I378" s="9" t="str">
        <f aca="true">IF(H378="","",TODAY()-H378)</f>
        <v/>
      </c>
      <c r="J378" s="9" t="str">
        <f aca="false">IF(OR(H378="",N(D378)&lt;2),"",(H378-G378)/(D378-1))</f>
        <v/>
      </c>
      <c r="K378" s="12" t="str">
        <f aca="false">IF(A378="","",IF(N(D378)=0,"No orders yet",IF(I378&gt;=Settings!$B$4,IF(OR(N(E378)&gt;=Settings!$B$5,N(D378)&gt;=Settings!$B$6),"Lapsed VIP","Lapsed"),IF(I378&gt;=Settings!$B$3,IF(OR(N(E378)&gt;=Settings!$B$5,N(D378)&gt;=Settings!$B$6),"At-risk VIP",IF(D378=1,"One-time buyer","At risk")),IF(OR(N(E378)&gt;=Settings!$B$5,N(D378)&gt;=Settings!$B$6),"VIP",IF(D378=1,"New","Active"))))))</f>
        <v/>
      </c>
      <c r="L378" s="12" t="str">
        <f aca="false">IF(OR(J378="",J378=0),"",IF(I378&gt;=J378*Settings!$B$7,"Yes",""))</f>
        <v/>
      </c>
      <c r="M378" s="13"/>
      <c r="N378" s="12" t="str">
        <f aca="true">IF(M378="","",IF(AND(H378&lt;&gt;"",H378&gt;=M378),"Yes - "&amp;TEXT(H378,"d mmm yyyy"),IF(TODAY()-M378&lt;30,"Not yet","No")))</f>
        <v/>
      </c>
      <c r="O378" s="8"/>
      <c r="P378" s="12" t="str">
        <f aca="false">IF(A378="","",IF(COUNTIF($A$2:$A$2001,A378)&gt;1,"Same email twice - keep one",""))</f>
        <v/>
      </c>
    </row>
    <row r="379" customFormat="false" ht="15" hidden="false" customHeight="false" outlineLevel="0" collapsed="false">
      <c r="A379" s="8"/>
      <c r="B379" s="8"/>
      <c r="C379" s="8"/>
      <c r="D379" s="9" t="str">
        <f aca="false">IF(A379="","",COUNTIFS(Orders!$C$2:$C$5001,A379,Orders!$I$2:$I$5001,"&gt;0"))</f>
        <v/>
      </c>
      <c r="E379" s="10" t="str">
        <f aca="false">IF(A379="","",SUMIFS(Orders!$F$2:$F$5001,Orders!$C$2:$C$5001,A379,Orders!$I$2:$I$5001,"&gt;0"))</f>
        <v/>
      </c>
      <c r="F379" s="10" t="str">
        <f aca="false">IF(OR(A379="",N(D379)=0),"",E379/D379)</f>
        <v/>
      </c>
      <c r="G379" s="11" t="str">
        <f aca="false">IF(OR(A379="",N(D379)=0),"",_xlfn.MINIFS(Orders!$I$2:$I$5001,Orders!$C$2:$C$5001,A379,Orders!$I$2:$I$5001,"&gt;0"))</f>
        <v/>
      </c>
      <c r="H379" s="11" t="str">
        <f aca="false">IF(OR(A379="",N(D379)=0),"",_xlfn.MAXIFS(Orders!$I$2:$I$5001,Orders!$C$2:$C$5001,A379,Orders!$I$2:$I$5001,"&gt;0"))</f>
        <v/>
      </c>
      <c r="I379" s="9" t="str">
        <f aca="true">IF(H379="","",TODAY()-H379)</f>
        <v/>
      </c>
      <c r="J379" s="9" t="str">
        <f aca="false">IF(OR(H379="",N(D379)&lt;2),"",(H379-G379)/(D379-1))</f>
        <v/>
      </c>
      <c r="K379" s="12" t="str">
        <f aca="false">IF(A379="","",IF(N(D379)=0,"No orders yet",IF(I379&gt;=Settings!$B$4,IF(OR(N(E379)&gt;=Settings!$B$5,N(D379)&gt;=Settings!$B$6),"Lapsed VIP","Lapsed"),IF(I379&gt;=Settings!$B$3,IF(OR(N(E379)&gt;=Settings!$B$5,N(D379)&gt;=Settings!$B$6),"At-risk VIP",IF(D379=1,"One-time buyer","At risk")),IF(OR(N(E379)&gt;=Settings!$B$5,N(D379)&gt;=Settings!$B$6),"VIP",IF(D379=1,"New","Active"))))))</f>
        <v/>
      </c>
      <c r="L379" s="12" t="str">
        <f aca="false">IF(OR(J379="",J379=0),"",IF(I379&gt;=J379*Settings!$B$7,"Yes",""))</f>
        <v/>
      </c>
      <c r="M379" s="13"/>
      <c r="N379" s="12" t="str">
        <f aca="true">IF(M379="","",IF(AND(H379&lt;&gt;"",H379&gt;=M379),"Yes - "&amp;TEXT(H379,"d mmm yyyy"),IF(TODAY()-M379&lt;30,"Not yet","No")))</f>
        <v/>
      </c>
      <c r="O379" s="8"/>
      <c r="P379" s="12" t="str">
        <f aca="false">IF(A379="","",IF(COUNTIF($A$2:$A$2001,A379)&gt;1,"Same email twice - keep one",""))</f>
        <v/>
      </c>
    </row>
    <row r="380" customFormat="false" ht="15" hidden="false" customHeight="false" outlineLevel="0" collapsed="false">
      <c r="A380" s="8"/>
      <c r="B380" s="8"/>
      <c r="C380" s="8"/>
      <c r="D380" s="9" t="str">
        <f aca="false">IF(A380="","",COUNTIFS(Orders!$C$2:$C$5001,A380,Orders!$I$2:$I$5001,"&gt;0"))</f>
        <v/>
      </c>
      <c r="E380" s="10" t="str">
        <f aca="false">IF(A380="","",SUMIFS(Orders!$F$2:$F$5001,Orders!$C$2:$C$5001,A380,Orders!$I$2:$I$5001,"&gt;0"))</f>
        <v/>
      </c>
      <c r="F380" s="10" t="str">
        <f aca="false">IF(OR(A380="",N(D380)=0),"",E380/D380)</f>
        <v/>
      </c>
      <c r="G380" s="11" t="str">
        <f aca="false">IF(OR(A380="",N(D380)=0),"",_xlfn.MINIFS(Orders!$I$2:$I$5001,Orders!$C$2:$C$5001,A380,Orders!$I$2:$I$5001,"&gt;0"))</f>
        <v/>
      </c>
      <c r="H380" s="11" t="str">
        <f aca="false">IF(OR(A380="",N(D380)=0),"",_xlfn.MAXIFS(Orders!$I$2:$I$5001,Orders!$C$2:$C$5001,A380,Orders!$I$2:$I$5001,"&gt;0"))</f>
        <v/>
      </c>
      <c r="I380" s="9" t="str">
        <f aca="true">IF(H380="","",TODAY()-H380)</f>
        <v/>
      </c>
      <c r="J380" s="9" t="str">
        <f aca="false">IF(OR(H380="",N(D380)&lt;2),"",(H380-G380)/(D380-1))</f>
        <v/>
      </c>
      <c r="K380" s="12" t="str">
        <f aca="false">IF(A380="","",IF(N(D380)=0,"No orders yet",IF(I380&gt;=Settings!$B$4,IF(OR(N(E380)&gt;=Settings!$B$5,N(D380)&gt;=Settings!$B$6),"Lapsed VIP","Lapsed"),IF(I380&gt;=Settings!$B$3,IF(OR(N(E380)&gt;=Settings!$B$5,N(D380)&gt;=Settings!$B$6),"At-risk VIP",IF(D380=1,"One-time buyer","At risk")),IF(OR(N(E380)&gt;=Settings!$B$5,N(D380)&gt;=Settings!$B$6),"VIP",IF(D380=1,"New","Active"))))))</f>
        <v/>
      </c>
      <c r="L380" s="12" t="str">
        <f aca="false">IF(OR(J380="",J380=0),"",IF(I380&gt;=J380*Settings!$B$7,"Yes",""))</f>
        <v/>
      </c>
      <c r="M380" s="13"/>
      <c r="N380" s="12" t="str">
        <f aca="true">IF(M380="","",IF(AND(H380&lt;&gt;"",H380&gt;=M380),"Yes - "&amp;TEXT(H380,"d mmm yyyy"),IF(TODAY()-M380&lt;30,"Not yet","No")))</f>
        <v/>
      </c>
      <c r="O380" s="8"/>
      <c r="P380" s="12" t="str">
        <f aca="false">IF(A380="","",IF(COUNTIF($A$2:$A$2001,A380)&gt;1,"Same email twice - keep one",""))</f>
        <v/>
      </c>
    </row>
    <row r="381" customFormat="false" ht="15" hidden="false" customHeight="false" outlineLevel="0" collapsed="false">
      <c r="A381" s="8"/>
      <c r="B381" s="8"/>
      <c r="C381" s="8"/>
      <c r="D381" s="9" t="str">
        <f aca="false">IF(A381="","",COUNTIFS(Orders!$C$2:$C$5001,A381,Orders!$I$2:$I$5001,"&gt;0"))</f>
        <v/>
      </c>
      <c r="E381" s="10" t="str">
        <f aca="false">IF(A381="","",SUMIFS(Orders!$F$2:$F$5001,Orders!$C$2:$C$5001,A381,Orders!$I$2:$I$5001,"&gt;0"))</f>
        <v/>
      </c>
      <c r="F381" s="10" t="str">
        <f aca="false">IF(OR(A381="",N(D381)=0),"",E381/D381)</f>
        <v/>
      </c>
      <c r="G381" s="11" t="str">
        <f aca="false">IF(OR(A381="",N(D381)=0),"",_xlfn.MINIFS(Orders!$I$2:$I$5001,Orders!$C$2:$C$5001,A381,Orders!$I$2:$I$5001,"&gt;0"))</f>
        <v/>
      </c>
      <c r="H381" s="11" t="str">
        <f aca="false">IF(OR(A381="",N(D381)=0),"",_xlfn.MAXIFS(Orders!$I$2:$I$5001,Orders!$C$2:$C$5001,A381,Orders!$I$2:$I$5001,"&gt;0"))</f>
        <v/>
      </c>
      <c r="I381" s="9" t="str">
        <f aca="true">IF(H381="","",TODAY()-H381)</f>
        <v/>
      </c>
      <c r="J381" s="9" t="str">
        <f aca="false">IF(OR(H381="",N(D381)&lt;2),"",(H381-G381)/(D381-1))</f>
        <v/>
      </c>
      <c r="K381" s="12" t="str">
        <f aca="false">IF(A381="","",IF(N(D381)=0,"No orders yet",IF(I381&gt;=Settings!$B$4,IF(OR(N(E381)&gt;=Settings!$B$5,N(D381)&gt;=Settings!$B$6),"Lapsed VIP","Lapsed"),IF(I381&gt;=Settings!$B$3,IF(OR(N(E381)&gt;=Settings!$B$5,N(D381)&gt;=Settings!$B$6),"At-risk VIP",IF(D381=1,"One-time buyer","At risk")),IF(OR(N(E381)&gt;=Settings!$B$5,N(D381)&gt;=Settings!$B$6),"VIP",IF(D381=1,"New","Active"))))))</f>
        <v/>
      </c>
      <c r="L381" s="12" t="str">
        <f aca="false">IF(OR(J381="",J381=0),"",IF(I381&gt;=J381*Settings!$B$7,"Yes",""))</f>
        <v/>
      </c>
      <c r="M381" s="13"/>
      <c r="N381" s="12" t="str">
        <f aca="true">IF(M381="","",IF(AND(H381&lt;&gt;"",H381&gt;=M381),"Yes - "&amp;TEXT(H381,"d mmm yyyy"),IF(TODAY()-M381&lt;30,"Not yet","No")))</f>
        <v/>
      </c>
      <c r="O381" s="8"/>
      <c r="P381" s="12" t="str">
        <f aca="false">IF(A381="","",IF(COUNTIF($A$2:$A$2001,A381)&gt;1,"Same email twice - keep one",""))</f>
        <v/>
      </c>
    </row>
    <row r="382" customFormat="false" ht="15" hidden="false" customHeight="false" outlineLevel="0" collapsed="false">
      <c r="A382" s="8"/>
      <c r="B382" s="8"/>
      <c r="C382" s="8"/>
      <c r="D382" s="9" t="str">
        <f aca="false">IF(A382="","",COUNTIFS(Orders!$C$2:$C$5001,A382,Orders!$I$2:$I$5001,"&gt;0"))</f>
        <v/>
      </c>
      <c r="E382" s="10" t="str">
        <f aca="false">IF(A382="","",SUMIFS(Orders!$F$2:$F$5001,Orders!$C$2:$C$5001,A382,Orders!$I$2:$I$5001,"&gt;0"))</f>
        <v/>
      </c>
      <c r="F382" s="10" t="str">
        <f aca="false">IF(OR(A382="",N(D382)=0),"",E382/D382)</f>
        <v/>
      </c>
      <c r="G382" s="11" t="str">
        <f aca="false">IF(OR(A382="",N(D382)=0),"",_xlfn.MINIFS(Orders!$I$2:$I$5001,Orders!$C$2:$C$5001,A382,Orders!$I$2:$I$5001,"&gt;0"))</f>
        <v/>
      </c>
      <c r="H382" s="11" t="str">
        <f aca="false">IF(OR(A382="",N(D382)=0),"",_xlfn.MAXIFS(Orders!$I$2:$I$5001,Orders!$C$2:$C$5001,A382,Orders!$I$2:$I$5001,"&gt;0"))</f>
        <v/>
      </c>
      <c r="I382" s="9" t="str">
        <f aca="true">IF(H382="","",TODAY()-H382)</f>
        <v/>
      </c>
      <c r="J382" s="9" t="str">
        <f aca="false">IF(OR(H382="",N(D382)&lt;2),"",(H382-G382)/(D382-1))</f>
        <v/>
      </c>
      <c r="K382" s="12" t="str">
        <f aca="false">IF(A382="","",IF(N(D382)=0,"No orders yet",IF(I382&gt;=Settings!$B$4,IF(OR(N(E382)&gt;=Settings!$B$5,N(D382)&gt;=Settings!$B$6),"Lapsed VIP","Lapsed"),IF(I382&gt;=Settings!$B$3,IF(OR(N(E382)&gt;=Settings!$B$5,N(D382)&gt;=Settings!$B$6),"At-risk VIP",IF(D382=1,"One-time buyer","At risk")),IF(OR(N(E382)&gt;=Settings!$B$5,N(D382)&gt;=Settings!$B$6),"VIP",IF(D382=1,"New","Active"))))))</f>
        <v/>
      </c>
      <c r="L382" s="12" t="str">
        <f aca="false">IF(OR(J382="",J382=0),"",IF(I382&gt;=J382*Settings!$B$7,"Yes",""))</f>
        <v/>
      </c>
      <c r="M382" s="13"/>
      <c r="N382" s="12" t="str">
        <f aca="true">IF(M382="","",IF(AND(H382&lt;&gt;"",H382&gt;=M382),"Yes - "&amp;TEXT(H382,"d mmm yyyy"),IF(TODAY()-M382&lt;30,"Not yet","No")))</f>
        <v/>
      </c>
      <c r="O382" s="8"/>
      <c r="P382" s="12" t="str">
        <f aca="false">IF(A382="","",IF(COUNTIF($A$2:$A$2001,A382)&gt;1,"Same email twice - keep one",""))</f>
        <v/>
      </c>
    </row>
    <row r="383" customFormat="false" ht="15" hidden="false" customHeight="false" outlineLevel="0" collapsed="false">
      <c r="A383" s="8"/>
      <c r="B383" s="8"/>
      <c r="C383" s="8"/>
      <c r="D383" s="9" t="str">
        <f aca="false">IF(A383="","",COUNTIFS(Orders!$C$2:$C$5001,A383,Orders!$I$2:$I$5001,"&gt;0"))</f>
        <v/>
      </c>
      <c r="E383" s="10" t="str">
        <f aca="false">IF(A383="","",SUMIFS(Orders!$F$2:$F$5001,Orders!$C$2:$C$5001,A383,Orders!$I$2:$I$5001,"&gt;0"))</f>
        <v/>
      </c>
      <c r="F383" s="10" t="str">
        <f aca="false">IF(OR(A383="",N(D383)=0),"",E383/D383)</f>
        <v/>
      </c>
      <c r="G383" s="11" t="str">
        <f aca="false">IF(OR(A383="",N(D383)=0),"",_xlfn.MINIFS(Orders!$I$2:$I$5001,Orders!$C$2:$C$5001,A383,Orders!$I$2:$I$5001,"&gt;0"))</f>
        <v/>
      </c>
      <c r="H383" s="11" t="str">
        <f aca="false">IF(OR(A383="",N(D383)=0),"",_xlfn.MAXIFS(Orders!$I$2:$I$5001,Orders!$C$2:$C$5001,A383,Orders!$I$2:$I$5001,"&gt;0"))</f>
        <v/>
      </c>
      <c r="I383" s="9" t="str">
        <f aca="true">IF(H383="","",TODAY()-H383)</f>
        <v/>
      </c>
      <c r="J383" s="9" t="str">
        <f aca="false">IF(OR(H383="",N(D383)&lt;2),"",(H383-G383)/(D383-1))</f>
        <v/>
      </c>
      <c r="K383" s="12" t="str">
        <f aca="false">IF(A383="","",IF(N(D383)=0,"No orders yet",IF(I383&gt;=Settings!$B$4,IF(OR(N(E383)&gt;=Settings!$B$5,N(D383)&gt;=Settings!$B$6),"Lapsed VIP","Lapsed"),IF(I383&gt;=Settings!$B$3,IF(OR(N(E383)&gt;=Settings!$B$5,N(D383)&gt;=Settings!$B$6),"At-risk VIP",IF(D383=1,"One-time buyer","At risk")),IF(OR(N(E383)&gt;=Settings!$B$5,N(D383)&gt;=Settings!$B$6),"VIP",IF(D383=1,"New","Active"))))))</f>
        <v/>
      </c>
      <c r="L383" s="12" t="str">
        <f aca="false">IF(OR(J383="",J383=0),"",IF(I383&gt;=J383*Settings!$B$7,"Yes",""))</f>
        <v/>
      </c>
      <c r="M383" s="13"/>
      <c r="N383" s="12" t="str">
        <f aca="true">IF(M383="","",IF(AND(H383&lt;&gt;"",H383&gt;=M383),"Yes - "&amp;TEXT(H383,"d mmm yyyy"),IF(TODAY()-M383&lt;30,"Not yet","No")))</f>
        <v/>
      </c>
      <c r="O383" s="8"/>
      <c r="P383" s="12" t="str">
        <f aca="false">IF(A383="","",IF(COUNTIF($A$2:$A$2001,A383)&gt;1,"Same email twice - keep one",""))</f>
        <v/>
      </c>
    </row>
    <row r="384" customFormat="false" ht="15" hidden="false" customHeight="false" outlineLevel="0" collapsed="false">
      <c r="A384" s="8"/>
      <c r="B384" s="8"/>
      <c r="C384" s="8"/>
      <c r="D384" s="9" t="str">
        <f aca="false">IF(A384="","",COUNTIFS(Orders!$C$2:$C$5001,A384,Orders!$I$2:$I$5001,"&gt;0"))</f>
        <v/>
      </c>
      <c r="E384" s="10" t="str">
        <f aca="false">IF(A384="","",SUMIFS(Orders!$F$2:$F$5001,Orders!$C$2:$C$5001,A384,Orders!$I$2:$I$5001,"&gt;0"))</f>
        <v/>
      </c>
      <c r="F384" s="10" t="str">
        <f aca="false">IF(OR(A384="",N(D384)=0),"",E384/D384)</f>
        <v/>
      </c>
      <c r="G384" s="11" t="str">
        <f aca="false">IF(OR(A384="",N(D384)=0),"",_xlfn.MINIFS(Orders!$I$2:$I$5001,Orders!$C$2:$C$5001,A384,Orders!$I$2:$I$5001,"&gt;0"))</f>
        <v/>
      </c>
      <c r="H384" s="11" t="str">
        <f aca="false">IF(OR(A384="",N(D384)=0),"",_xlfn.MAXIFS(Orders!$I$2:$I$5001,Orders!$C$2:$C$5001,A384,Orders!$I$2:$I$5001,"&gt;0"))</f>
        <v/>
      </c>
      <c r="I384" s="9" t="str">
        <f aca="true">IF(H384="","",TODAY()-H384)</f>
        <v/>
      </c>
      <c r="J384" s="9" t="str">
        <f aca="false">IF(OR(H384="",N(D384)&lt;2),"",(H384-G384)/(D384-1))</f>
        <v/>
      </c>
      <c r="K384" s="12" t="str">
        <f aca="false">IF(A384="","",IF(N(D384)=0,"No orders yet",IF(I384&gt;=Settings!$B$4,IF(OR(N(E384)&gt;=Settings!$B$5,N(D384)&gt;=Settings!$B$6),"Lapsed VIP","Lapsed"),IF(I384&gt;=Settings!$B$3,IF(OR(N(E384)&gt;=Settings!$B$5,N(D384)&gt;=Settings!$B$6),"At-risk VIP",IF(D384=1,"One-time buyer","At risk")),IF(OR(N(E384)&gt;=Settings!$B$5,N(D384)&gt;=Settings!$B$6),"VIP",IF(D384=1,"New","Active"))))))</f>
        <v/>
      </c>
      <c r="L384" s="12" t="str">
        <f aca="false">IF(OR(J384="",J384=0),"",IF(I384&gt;=J384*Settings!$B$7,"Yes",""))</f>
        <v/>
      </c>
      <c r="M384" s="13"/>
      <c r="N384" s="12" t="str">
        <f aca="true">IF(M384="","",IF(AND(H384&lt;&gt;"",H384&gt;=M384),"Yes - "&amp;TEXT(H384,"d mmm yyyy"),IF(TODAY()-M384&lt;30,"Not yet","No")))</f>
        <v/>
      </c>
      <c r="O384" s="8"/>
      <c r="P384" s="12" t="str">
        <f aca="false">IF(A384="","",IF(COUNTIF($A$2:$A$2001,A384)&gt;1,"Same email twice - keep one",""))</f>
        <v/>
      </c>
    </row>
    <row r="385" customFormat="false" ht="15" hidden="false" customHeight="false" outlineLevel="0" collapsed="false">
      <c r="A385" s="8"/>
      <c r="B385" s="8"/>
      <c r="C385" s="8"/>
      <c r="D385" s="9" t="str">
        <f aca="false">IF(A385="","",COUNTIFS(Orders!$C$2:$C$5001,A385,Orders!$I$2:$I$5001,"&gt;0"))</f>
        <v/>
      </c>
      <c r="E385" s="10" t="str">
        <f aca="false">IF(A385="","",SUMIFS(Orders!$F$2:$F$5001,Orders!$C$2:$C$5001,A385,Orders!$I$2:$I$5001,"&gt;0"))</f>
        <v/>
      </c>
      <c r="F385" s="10" t="str">
        <f aca="false">IF(OR(A385="",N(D385)=0),"",E385/D385)</f>
        <v/>
      </c>
      <c r="G385" s="11" t="str">
        <f aca="false">IF(OR(A385="",N(D385)=0),"",_xlfn.MINIFS(Orders!$I$2:$I$5001,Orders!$C$2:$C$5001,A385,Orders!$I$2:$I$5001,"&gt;0"))</f>
        <v/>
      </c>
      <c r="H385" s="11" t="str">
        <f aca="false">IF(OR(A385="",N(D385)=0),"",_xlfn.MAXIFS(Orders!$I$2:$I$5001,Orders!$C$2:$C$5001,A385,Orders!$I$2:$I$5001,"&gt;0"))</f>
        <v/>
      </c>
      <c r="I385" s="9" t="str">
        <f aca="true">IF(H385="","",TODAY()-H385)</f>
        <v/>
      </c>
      <c r="J385" s="9" t="str">
        <f aca="false">IF(OR(H385="",N(D385)&lt;2),"",(H385-G385)/(D385-1))</f>
        <v/>
      </c>
      <c r="K385" s="12" t="str">
        <f aca="false">IF(A385="","",IF(N(D385)=0,"No orders yet",IF(I385&gt;=Settings!$B$4,IF(OR(N(E385)&gt;=Settings!$B$5,N(D385)&gt;=Settings!$B$6),"Lapsed VIP","Lapsed"),IF(I385&gt;=Settings!$B$3,IF(OR(N(E385)&gt;=Settings!$B$5,N(D385)&gt;=Settings!$B$6),"At-risk VIP",IF(D385=1,"One-time buyer","At risk")),IF(OR(N(E385)&gt;=Settings!$B$5,N(D385)&gt;=Settings!$B$6),"VIP",IF(D385=1,"New","Active"))))))</f>
        <v/>
      </c>
      <c r="L385" s="12" t="str">
        <f aca="false">IF(OR(J385="",J385=0),"",IF(I385&gt;=J385*Settings!$B$7,"Yes",""))</f>
        <v/>
      </c>
      <c r="M385" s="13"/>
      <c r="N385" s="12" t="str">
        <f aca="true">IF(M385="","",IF(AND(H385&lt;&gt;"",H385&gt;=M385),"Yes - "&amp;TEXT(H385,"d mmm yyyy"),IF(TODAY()-M385&lt;30,"Not yet","No")))</f>
        <v/>
      </c>
      <c r="O385" s="8"/>
      <c r="P385" s="12" t="str">
        <f aca="false">IF(A385="","",IF(COUNTIF($A$2:$A$2001,A385)&gt;1,"Same email twice - keep one",""))</f>
        <v/>
      </c>
    </row>
    <row r="386" customFormat="false" ht="15" hidden="false" customHeight="false" outlineLevel="0" collapsed="false">
      <c r="A386" s="8"/>
      <c r="B386" s="8"/>
      <c r="C386" s="8"/>
      <c r="D386" s="9" t="str">
        <f aca="false">IF(A386="","",COUNTIFS(Orders!$C$2:$C$5001,A386,Orders!$I$2:$I$5001,"&gt;0"))</f>
        <v/>
      </c>
      <c r="E386" s="10" t="str">
        <f aca="false">IF(A386="","",SUMIFS(Orders!$F$2:$F$5001,Orders!$C$2:$C$5001,A386,Orders!$I$2:$I$5001,"&gt;0"))</f>
        <v/>
      </c>
      <c r="F386" s="10" t="str">
        <f aca="false">IF(OR(A386="",N(D386)=0),"",E386/D386)</f>
        <v/>
      </c>
      <c r="G386" s="11" t="str">
        <f aca="false">IF(OR(A386="",N(D386)=0),"",_xlfn.MINIFS(Orders!$I$2:$I$5001,Orders!$C$2:$C$5001,A386,Orders!$I$2:$I$5001,"&gt;0"))</f>
        <v/>
      </c>
      <c r="H386" s="11" t="str">
        <f aca="false">IF(OR(A386="",N(D386)=0),"",_xlfn.MAXIFS(Orders!$I$2:$I$5001,Orders!$C$2:$C$5001,A386,Orders!$I$2:$I$5001,"&gt;0"))</f>
        <v/>
      </c>
      <c r="I386" s="9" t="str">
        <f aca="true">IF(H386="","",TODAY()-H386)</f>
        <v/>
      </c>
      <c r="J386" s="9" t="str">
        <f aca="false">IF(OR(H386="",N(D386)&lt;2),"",(H386-G386)/(D386-1))</f>
        <v/>
      </c>
      <c r="K386" s="12" t="str">
        <f aca="false">IF(A386="","",IF(N(D386)=0,"No orders yet",IF(I386&gt;=Settings!$B$4,IF(OR(N(E386)&gt;=Settings!$B$5,N(D386)&gt;=Settings!$B$6),"Lapsed VIP","Lapsed"),IF(I386&gt;=Settings!$B$3,IF(OR(N(E386)&gt;=Settings!$B$5,N(D386)&gt;=Settings!$B$6),"At-risk VIP",IF(D386=1,"One-time buyer","At risk")),IF(OR(N(E386)&gt;=Settings!$B$5,N(D386)&gt;=Settings!$B$6),"VIP",IF(D386=1,"New","Active"))))))</f>
        <v/>
      </c>
      <c r="L386" s="12" t="str">
        <f aca="false">IF(OR(J386="",J386=0),"",IF(I386&gt;=J386*Settings!$B$7,"Yes",""))</f>
        <v/>
      </c>
      <c r="M386" s="13"/>
      <c r="N386" s="12" t="str">
        <f aca="true">IF(M386="","",IF(AND(H386&lt;&gt;"",H386&gt;=M386),"Yes - "&amp;TEXT(H386,"d mmm yyyy"),IF(TODAY()-M386&lt;30,"Not yet","No")))</f>
        <v/>
      </c>
      <c r="O386" s="8"/>
      <c r="P386" s="12" t="str">
        <f aca="false">IF(A386="","",IF(COUNTIF($A$2:$A$2001,A386)&gt;1,"Same email twice - keep one",""))</f>
        <v/>
      </c>
    </row>
    <row r="387" customFormat="false" ht="15" hidden="false" customHeight="false" outlineLevel="0" collapsed="false">
      <c r="A387" s="8"/>
      <c r="B387" s="8"/>
      <c r="C387" s="8"/>
      <c r="D387" s="9" t="str">
        <f aca="false">IF(A387="","",COUNTIFS(Orders!$C$2:$C$5001,A387,Orders!$I$2:$I$5001,"&gt;0"))</f>
        <v/>
      </c>
      <c r="E387" s="10" t="str">
        <f aca="false">IF(A387="","",SUMIFS(Orders!$F$2:$F$5001,Orders!$C$2:$C$5001,A387,Orders!$I$2:$I$5001,"&gt;0"))</f>
        <v/>
      </c>
      <c r="F387" s="10" t="str">
        <f aca="false">IF(OR(A387="",N(D387)=0),"",E387/D387)</f>
        <v/>
      </c>
      <c r="G387" s="11" t="str">
        <f aca="false">IF(OR(A387="",N(D387)=0),"",_xlfn.MINIFS(Orders!$I$2:$I$5001,Orders!$C$2:$C$5001,A387,Orders!$I$2:$I$5001,"&gt;0"))</f>
        <v/>
      </c>
      <c r="H387" s="11" t="str">
        <f aca="false">IF(OR(A387="",N(D387)=0),"",_xlfn.MAXIFS(Orders!$I$2:$I$5001,Orders!$C$2:$C$5001,A387,Orders!$I$2:$I$5001,"&gt;0"))</f>
        <v/>
      </c>
      <c r="I387" s="9" t="str">
        <f aca="true">IF(H387="","",TODAY()-H387)</f>
        <v/>
      </c>
      <c r="J387" s="9" t="str">
        <f aca="false">IF(OR(H387="",N(D387)&lt;2),"",(H387-G387)/(D387-1))</f>
        <v/>
      </c>
      <c r="K387" s="12" t="str">
        <f aca="false">IF(A387="","",IF(N(D387)=0,"No orders yet",IF(I387&gt;=Settings!$B$4,IF(OR(N(E387)&gt;=Settings!$B$5,N(D387)&gt;=Settings!$B$6),"Lapsed VIP","Lapsed"),IF(I387&gt;=Settings!$B$3,IF(OR(N(E387)&gt;=Settings!$B$5,N(D387)&gt;=Settings!$B$6),"At-risk VIP",IF(D387=1,"One-time buyer","At risk")),IF(OR(N(E387)&gt;=Settings!$B$5,N(D387)&gt;=Settings!$B$6),"VIP",IF(D387=1,"New","Active"))))))</f>
        <v/>
      </c>
      <c r="L387" s="12" t="str">
        <f aca="false">IF(OR(J387="",J387=0),"",IF(I387&gt;=J387*Settings!$B$7,"Yes",""))</f>
        <v/>
      </c>
      <c r="M387" s="13"/>
      <c r="N387" s="12" t="str">
        <f aca="true">IF(M387="","",IF(AND(H387&lt;&gt;"",H387&gt;=M387),"Yes - "&amp;TEXT(H387,"d mmm yyyy"),IF(TODAY()-M387&lt;30,"Not yet","No")))</f>
        <v/>
      </c>
      <c r="O387" s="8"/>
      <c r="P387" s="12" t="str">
        <f aca="false">IF(A387="","",IF(COUNTIF($A$2:$A$2001,A387)&gt;1,"Same email twice - keep one",""))</f>
        <v/>
      </c>
    </row>
    <row r="388" customFormat="false" ht="15" hidden="false" customHeight="false" outlineLevel="0" collapsed="false">
      <c r="A388" s="8"/>
      <c r="B388" s="8"/>
      <c r="C388" s="8"/>
      <c r="D388" s="9" t="str">
        <f aca="false">IF(A388="","",COUNTIFS(Orders!$C$2:$C$5001,A388,Orders!$I$2:$I$5001,"&gt;0"))</f>
        <v/>
      </c>
      <c r="E388" s="10" t="str">
        <f aca="false">IF(A388="","",SUMIFS(Orders!$F$2:$F$5001,Orders!$C$2:$C$5001,A388,Orders!$I$2:$I$5001,"&gt;0"))</f>
        <v/>
      </c>
      <c r="F388" s="10" t="str">
        <f aca="false">IF(OR(A388="",N(D388)=0),"",E388/D388)</f>
        <v/>
      </c>
      <c r="G388" s="11" t="str">
        <f aca="false">IF(OR(A388="",N(D388)=0),"",_xlfn.MINIFS(Orders!$I$2:$I$5001,Orders!$C$2:$C$5001,A388,Orders!$I$2:$I$5001,"&gt;0"))</f>
        <v/>
      </c>
      <c r="H388" s="11" t="str">
        <f aca="false">IF(OR(A388="",N(D388)=0),"",_xlfn.MAXIFS(Orders!$I$2:$I$5001,Orders!$C$2:$C$5001,A388,Orders!$I$2:$I$5001,"&gt;0"))</f>
        <v/>
      </c>
      <c r="I388" s="9" t="str">
        <f aca="true">IF(H388="","",TODAY()-H388)</f>
        <v/>
      </c>
      <c r="J388" s="9" t="str">
        <f aca="false">IF(OR(H388="",N(D388)&lt;2),"",(H388-G388)/(D388-1))</f>
        <v/>
      </c>
      <c r="K388" s="12" t="str">
        <f aca="false">IF(A388="","",IF(N(D388)=0,"No orders yet",IF(I388&gt;=Settings!$B$4,IF(OR(N(E388)&gt;=Settings!$B$5,N(D388)&gt;=Settings!$B$6),"Lapsed VIP","Lapsed"),IF(I388&gt;=Settings!$B$3,IF(OR(N(E388)&gt;=Settings!$B$5,N(D388)&gt;=Settings!$B$6),"At-risk VIP",IF(D388=1,"One-time buyer","At risk")),IF(OR(N(E388)&gt;=Settings!$B$5,N(D388)&gt;=Settings!$B$6),"VIP",IF(D388=1,"New","Active"))))))</f>
        <v/>
      </c>
      <c r="L388" s="12" t="str">
        <f aca="false">IF(OR(J388="",J388=0),"",IF(I388&gt;=J388*Settings!$B$7,"Yes",""))</f>
        <v/>
      </c>
      <c r="M388" s="13"/>
      <c r="N388" s="12" t="str">
        <f aca="true">IF(M388="","",IF(AND(H388&lt;&gt;"",H388&gt;=M388),"Yes - "&amp;TEXT(H388,"d mmm yyyy"),IF(TODAY()-M388&lt;30,"Not yet","No")))</f>
        <v/>
      </c>
      <c r="O388" s="8"/>
      <c r="P388" s="12" t="str">
        <f aca="false">IF(A388="","",IF(COUNTIF($A$2:$A$2001,A388)&gt;1,"Same email twice - keep one",""))</f>
        <v/>
      </c>
    </row>
    <row r="389" customFormat="false" ht="15" hidden="false" customHeight="false" outlineLevel="0" collapsed="false">
      <c r="A389" s="8"/>
      <c r="B389" s="8"/>
      <c r="C389" s="8"/>
      <c r="D389" s="9" t="str">
        <f aca="false">IF(A389="","",COUNTIFS(Orders!$C$2:$C$5001,A389,Orders!$I$2:$I$5001,"&gt;0"))</f>
        <v/>
      </c>
      <c r="E389" s="10" t="str">
        <f aca="false">IF(A389="","",SUMIFS(Orders!$F$2:$F$5001,Orders!$C$2:$C$5001,A389,Orders!$I$2:$I$5001,"&gt;0"))</f>
        <v/>
      </c>
      <c r="F389" s="10" t="str">
        <f aca="false">IF(OR(A389="",N(D389)=0),"",E389/D389)</f>
        <v/>
      </c>
      <c r="G389" s="11" t="str">
        <f aca="false">IF(OR(A389="",N(D389)=0),"",_xlfn.MINIFS(Orders!$I$2:$I$5001,Orders!$C$2:$C$5001,A389,Orders!$I$2:$I$5001,"&gt;0"))</f>
        <v/>
      </c>
      <c r="H389" s="11" t="str">
        <f aca="false">IF(OR(A389="",N(D389)=0),"",_xlfn.MAXIFS(Orders!$I$2:$I$5001,Orders!$C$2:$C$5001,A389,Orders!$I$2:$I$5001,"&gt;0"))</f>
        <v/>
      </c>
      <c r="I389" s="9" t="str">
        <f aca="true">IF(H389="","",TODAY()-H389)</f>
        <v/>
      </c>
      <c r="J389" s="9" t="str">
        <f aca="false">IF(OR(H389="",N(D389)&lt;2),"",(H389-G389)/(D389-1))</f>
        <v/>
      </c>
      <c r="K389" s="12" t="str">
        <f aca="false">IF(A389="","",IF(N(D389)=0,"No orders yet",IF(I389&gt;=Settings!$B$4,IF(OR(N(E389)&gt;=Settings!$B$5,N(D389)&gt;=Settings!$B$6),"Lapsed VIP","Lapsed"),IF(I389&gt;=Settings!$B$3,IF(OR(N(E389)&gt;=Settings!$B$5,N(D389)&gt;=Settings!$B$6),"At-risk VIP",IF(D389=1,"One-time buyer","At risk")),IF(OR(N(E389)&gt;=Settings!$B$5,N(D389)&gt;=Settings!$B$6),"VIP",IF(D389=1,"New","Active"))))))</f>
        <v/>
      </c>
      <c r="L389" s="12" t="str">
        <f aca="false">IF(OR(J389="",J389=0),"",IF(I389&gt;=J389*Settings!$B$7,"Yes",""))</f>
        <v/>
      </c>
      <c r="M389" s="13"/>
      <c r="N389" s="12" t="str">
        <f aca="true">IF(M389="","",IF(AND(H389&lt;&gt;"",H389&gt;=M389),"Yes - "&amp;TEXT(H389,"d mmm yyyy"),IF(TODAY()-M389&lt;30,"Not yet","No")))</f>
        <v/>
      </c>
      <c r="O389" s="8"/>
      <c r="P389" s="12" t="str">
        <f aca="false">IF(A389="","",IF(COUNTIF($A$2:$A$2001,A389)&gt;1,"Same email twice - keep one",""))</f>
        <v/>
      </c>
    </row>
    <row r="390" customFormat="false" ht="15" hidden="false" customHeight="false" outlineLevel="0" collapsed="false">
      <c r="A390" s="8"/>
      <c r="B390" s="8"/>
      <c r="C390" s="8"/>
      <c r="D390" s="9" t="str">
        <f aca="false">IF(A390="","",COUNTIFS(Orders!$C$2:$C$5001,A390,Orders!$I$2:$I$5001,"&gt;0"))</f>
        <v/>
      </c>
      <c r="E390" s="10" t="str">
        <f aca="false">IF(A390="","",SUMIFS(Orders!$F$2:$F$5001,Orders!$C$2:$C$5001,A390,Orders!$I$2:$I$5001,"&gt;0"))</f>
        <v/>
      </c>
      <c r="F390" s="10" t="str">
        <f aca="false">IF(OR(A390="",N(D390)=0),"",E390/D390)</f>
        <v/>
      </c>
      <c r="G390" s="11" t="str">
        <f aca="false">IF(OR(A390="",N(D390)=0),"",_xlfn.MINIFS(Orders!$I$2:$I$5001,Orders!$C$2:$C$5001,A390,Orders!$I$2:$I$5001,"&gt;0"))</f>
        <v/>
      </c>
      <c r="H390" s="11" t="str">
        <f aca="false">IF(OR(A390="",N(D390)=0),"",_xlfn.MAXIFS(Orders!$I$2:$I$5001,Orders!$C$2:$C$5001,A390,Orders!$I$2:$I$5001,"&gt;0"))</f>
        <v/>
      </c>
      <c r="I390" s="9" t="str">
        <f aca="true">IF(H390="","",TODAY()-H390)</f>
        <v/>
      </c>
      <c r="J390" s="9" t="str">
        <f aca="false">IF(OR(H390="",N(D390)&lt;2),"",(H390-G390)/(D390-1))</f>
        <v/>
      </c>
      <c r="K390" s="12" t="str">
        <f aca="false">IF(A390="","",IF(N(D390)=0,"No orders yet",IF(I390&gt;=Settings!$B$4,IF(OR(N(E390)&gt;=Settings!$B$5,N(D390)&gt;=Settings!$B$6),"Lapsed VIP","Lapsed"),IF(I390&gt;=Settings!$B$3,IF(OR(N(E390)&gt;=Settings!$B$5,N(D390)&gt;=Settings!$B$6),"At-risk VIP",IF(D390=1,"One-time buyer","At risk")),IF(OR(N(E390)&gt;=Settings!$B$5,N(D390)&gt;=Settings!$B$6),"VIP",IF(D390=1,"New","Active"))))))</f>
        <v/>
      </c>
      <c r="L390" s="12" t="str">
        <f aca="false">IF(OR(J390="",J390=0),"",IF(I390&gt;=J390*Settings!$B$7,"Yes",""))</f>
        <v/>
      </c>
      <c r="M390" s="13"/>
      <c r="N390" s="12" t="str">
        <f aca="true">IF(M390="","",IF(AND(H390&lt;&gt;"",H390&gt;=M390),"Yes - "&amp;TEXT(H390,"d mmm yyyy"),IF(TODAY()-M390&lt;30,"Not yet","No")))</f>
        <v/>
      </c>
      <c r="O390" s="8"/>
      <c r="P390" s="12" t="str">
        <f aca="false">IF(A390="","",IF(COUNTIF($A$2:$A$2001,A390)&gt;1,"Same email twice - keep one",""))</f>
        <v/>
      </c>
    </row>
    <row r="391" customFormat="false" ht="15" hidden="false" customHeight="false" outlineLevel="0" collapsed="false">
      <c r="A391" s="8"/>
      <c r="B391" s="8"/>
      <c r="C391" s="8"/>
      <c r="D391" s="9" t="str">
        <f aca="false">IF(A391="","",COUNTIFS(Orders!$C$2:$C$5001,A391,Orders!$I$2:$I$5001,"&gt;0"))</f>
        <v/>
      </c>
      <c r="E391" s="10" t="str">
        <f aca="false">IF(A391="","",SUMIFS(Orders!$F$2:$F$5001,Orders!$C$2:$C$5001,A391,Orders!$I$2:$I$5001,"&gt;0"))</f>
        <v/>
      </c>
      <c r="F391" s="10" t="str">
        <f aca="false">IF(OR(A391="",N(D391)=0),"",E391/D391)</f>
        <v/>
      </c>
      <c r="G391" s="11" t="str">
        <f aca="false">IF(OR(A391="",N(D391)=0),"",_xlfn.MINIFS(Orders!$I$2:$I$5001,Orders!$C$2:$C$5001,A391,Orders!$I$2:$I$5001,"&gt;0"))</f>
        <v/>
      </c>
      <c r="H391" s="11" t="str">
        <f aca="false">IF(OR(A391="",N(D391)=0),"",_xlfn.MAXIFS(Orders!$I$2:$I$5001,Orders!$C$2:$C$5001,A391,Orders!$I$2:$I$5001,"&gt;0"))</f>
        <v/>
      </c>
      <c r="I391" s="9" t="str">
        <f aca="true">IF(H391="","",TODAY()-H391)</f>
        <v/>
      </c>
      <c r="J391" s="9" t="str">
        <f aca="false">IF(OR(H391="",N(D391)&lt;2),"",(H391-G391)/(D391-1))</f>
        <v/>
      </c>
      <c r="K391" s="12" t="str">
        <f aca="false">IF(A391="","",IF(N(D391)=0,"No orders yet",IF(I391&gt;=Settings!$B$4,IF(OR(N(E391)&gt;=Settings!$B$5,N(D391)&gt;=Settings!$B$6),"Lapsed VIP","Lapsed"),IF(I391&gt;=Settings!$B$3,IF(OR(N(E391)&gt;=Settings!$B$5,N(D391)&gt;=Settings!$B$6),"At-risk VIP",IF(D391=1,"One-time buyer","At risk")),IF(OR(N(E391)&gt;=Settings!$B$5,N(D391)&gt;=Settings!$B$6),"VIP",IF(D391=1,"New","Active"))))))</f>
        <v/>
      </c>
      <c r="L391" s="12" t="str">
        <f aca="false">IF(OR(J391="",J391=0),"",IF(I391&gt;=J391*Settings!$B$7,"Yes",""))</f>
        <v/>
      </c>
      <c r="M391" s="13"/>
      <c r="N391" s="12" t="str">
        <f aca="true">IF(M391="","",IF(AND(H391&lt;&gt;"",H391&gt;=M391),"Yes - "&amp;TEXT(H391,"d mmm yyyy"),IF(TODAY()-M391&lt;30,"Not yet","No")))</f>
        <v/>
      </c>
      <c r="O391" s="8"/>
      <c r="P391" s="12" t="str">
        <f aca="false">IF(A391="","",IF(COUNTIF($A$2:$A$2001,A391)&gt;1,"Same email twice - keep one",""))</f>
        <v/>
      </c>
    </row>
    <row r="392" customFormat="false" ht="15" hidden="false" customHeight="false" outlineLevel="0" collapsed="false">
      <c r="A392" s="8"/>
      <c r="B392" s="8"/>
      <c r="C392" s="8"/>
      <c r="D392" s="9" t="str">
        <f aca="false">IF(A392="","",COUNTIFS(Orders!$C$2:$C$5001,A392,Orders!$I$2:$I$5001,"&gt;0"))</f>
        <v/>
      </c>
      <c r="E392" s="10" t="str">
        <f aca="false">IF(A392="","",SUMIFS(Orders!$F$2:$F$5001,Orders!$C$2:$C$5001,A392,Orders!$I$2:$I$5001,"&gt;0"))</f>
        <v/>
      </c>
      <c r="F392" s="10" t="str">
        <f aca="false">IF(OR(A392="",N(D392)=0),"",E392/D392)</f>
        <v/>
      </c>
      <c r="G392" s="11" t="str">
        <f aca="false">IF(OR(A392="",N(D392)=0),"",_xlfn.MINIFS(Orders!$I$2:$I$5001,Orders!$C$2:$C$5001,A392,Orders!$I$2:$I$5001,"&gt;0"))</f>
        <v/>
      </c>
      <c r="H392" s="11" t="str">
        <f aca="false">IF(OR(A392="",N(D392)=0),"",_xlfn.MAXIFS(Orders!$I$2:$I$5001,Orders!$C$2:$C$5001,A392,Orders!$I$2:$I$5001,"&gt;0"))</f>
        <v/>
      </c>
      <c r="I392" s="9" t="str">
        <f aca="true">IF(H392="","",TODAY()-H392)</f>
        <v/>
      </c>
      <c r="J392" s="9" t="str">
        <f aca="false">IF(OR(H392="",N(D392)&lt;2),"",(H392-G392)/(D392-1))</f>
        <v/>
      </c>
      <c r="K392" s="12" t="str">
        <f aca="false">IF(A392="","",IF(N(D392)=0,"No orders yet",IF(I392&gt;=Settings!$B$4,IF(OR(N(E392)&gt;=Settings!$B$5,N(D392)&gt;=Settings!$B$6),"Lapsed VIP","Lapsed"),IF(I392&gt;=Settings!$B$3,IF(OR(N(E392)&gt;=Settings!$B$5,N(D392)&gt;=Settings!$B$6),"At-risk VIP",IF(D392=1,"One-time buyer","At risk")),IF(OR(N(E392)&gt;=Settings!$B$5,N(D392)&gt;=Settings!$B$6),"VIP",IF(D392=1,"New","Active"))))))</f>
        <v/>
      </c>
      <c r="L392" s="12" t="str">
        <f aca="false">IF(OR(J392="",J392=0),"",IF(I392&gt;=J392*Settings!$B$7,"Yes",""))</f>
        <v/>
      </c>
      <c r="M392" s="13"/>
      <c r="N392" s="12" t="str">
        <f aca="true">IF(M392="","",IF(AND(H392&lt;&gt;"",H392&gt;=M392),"Yes - "&amp;TEXT(H392,"d mmm yyyy"),IF(TODAY()-M392&lt;30,"Not yet","No")))</f>
        <v/>
      </c>
      <c r="O392" s="8"/>
      <c r="P392" s="12" t="str">
        <f aca="false">IF(A392="","",IF(COUNTIF($A$2:$A$2001,A392)&gt;1,"Same email twice - keep one",""))</f>
        <v/>
      </c>
    </row>
    <row r="393" customFormat="false" ht="15" hidden="false" customHeight="false" outlineLevel="0" collapsed="false">
      <c r="A393" s="8"/>
      <c r="B393" s="8"/>
      <c r="C393" s="8"/>
      <c r="D393" s="9" t="str">
        <f aca="false">IF(A393="","",COUNTIFS(Orders!$C$2:$C$5001,A393,Orders!$I$2:$I$5001,"&gt;0"))</f>
        <v/>
      </c>
      <c r="E393" s="10" t="str">
        <f aca="false">IF(A393="","",SUMIFS(Orders!$F$2:$F$5001,Orders!$C$2:$C$5001,A393,Orders!$I$2:$I$5001,"&gt;0"))</f>
        <v/>
      </c>
      <c r="F393" s="10" t="str">
        <f aca="false">IF(OR(A393="",N(D393)=0),"",E393/D393)</f>
        <v/>
      </c>
      <c r="G393" s="11" t="str">
        <f aca="false">IF(OR(A393="",N(D393)=0),"",_xlfn.MINIFS(Orders!$I$2:$I$5001,Orders!$C$2:$C$5001,A393,Orders!$I$2:$I$5001,"&gt;0"))</f>
        <v/>
      </c>
      <c r="H393" s="11" t="str">
        <f aca="false">IF(OR(A393="",N(D393)=0),"",_xlfn.MAXIFS(Orders!$I$2:$I$5001,Orders!$C$2:$C$5001,A393,Orders!$I$2:$I$5001,"&gt;0"))</f>
        <v/>
      </c>
      <c r="I393" s="9" t="str">
        <f aca="true">IF(H393="","",TODAY()-H393)</f>
        <v/>
      </c>
      <c r="J393" s="9" t="str">
        <f aca="false">IF(OR(H393="",N(D393)&lt;2),"",(H393-G393)/(D393-1))</f>
        <v/>
      </c>
      <c r="K393" s="12" t="str">
        <f aca="false">IF(A393="","",IF(N(D393)=0,"No orders yet",IF(I393&gt;=Settings!$B$4,IF(OR(N(E393)&gt;=Settings!$B$5,N(D393)&gt;=Settings!$B$6),"Lapsed VIP","Lapsed"),IF(I393&gt;=Settings!$B$3,IF(OR(N(E393)&gt;=Settings!$B$5,N(D393)&gt;=Settings!$B$6),"At-risk VIP",IF(D393=1,"One-time buyer","At risk")),IF(OR(N(E393)&gt;=Settings!$B$5,N(D393)&gt;=Settings!$B$6),"VIP",IF(D393=1,"New","Active"))))))</f>
        <v/>
      </c>
      <c r="L393" s="12" t="str">
        <f aca="false">IF(OR(J393="",J393=0),"",IF(I393&gt;=J393*Settings!$B$7,"Yes",""))</f>
        <v/>
      </c>
      <c r="M393" s="13"/>
      <c r="N393" s="12" t="str">
        <f aca="true">IF(M393="","",IF(AND(H393&lt;&gt;"",H393&gt;=M393),"Yes - "&amp;TEXT(H393,"d mmm yyyy"),IF(TODAY()-M393&lt;30,"Not yet","No")))</f>
        <v/>
      </c>
      <c r="O393" s="8"/>
      <c r="P393" s="12" t="str">
        <f aca="false">IF(A393="","",IF(COUNTIF($A$2:$A$2001,A393)&gt;1,"Same email twice - keep one",""))</f>
        <v/>
      </c>
    </row>
    <row r="394" customFormat="false" ht="15" hidden="false" customHeight="false" outlineLevel="0" collapsed="false">
      <c r="A394" s="8"/>
      <c r="B394" s="8"/>
      <c r="C394" s="8"/>
      <c r="D394" s="9" t="str">
        <f aca="false">IF(A394="","",COUNTIFS(Orders!$C$2:$C$5001,A394,Orders!$I$2:$I$5001,"&gt;0"))</f>
        <v/>
      </c>
      <c r="E394" s="10" t="str">
        <f aca="false">IF(A394="","",SUMIFS(Orders!$F$2:$F$5001,Orders!$C$2:$C$5001,A394,Orders!$I$2:$I$5001,"&gt;0"))</f>
        <v/>
      </c>
      <c r="F394" s="10" t="str">
        <f aca="false">IF(OR(A394="",N(D394)=0),"",E394/D394)</f>
        <v/>
      </c>
      <c r="G394" s="11" t="str">
        <f aca="false">IF(OR(A394="",N(D394)=0),"",_xlfn.MINIFS(Orders!$I$2:$I$5001,Orders!$C$2:$C$5001,A394,Orders!$I$2:$I$5001,"&gt;0"))</f>
        <v/>
      </c>
      <c r="H394" s="11" t="str">
        <f aca="false">IF(OR(A394="",N(D394)=0),"",_xlfn.MAXIFS(Orders!$I$2:$I$5001,Orders!$C$2:$C$5001,A394,Orders!$I$2:$I$5001,"&gt;0"))</f>
        <v/>
      </c>
      <c r="I394" s="9" t="str">
        <f aca="true">IF(H394="","",TODAY()-H394)</f>
        <v/>
      </c>
      <c r="J394" s="9" t="str">
        <f aca="false">IF(OR(H394="",N(D394)&lt;2),"",(H394-G394)/(D394-1))</f>
        <v/>
      </c>
      <c r="K394" s="12" t="str">
        <f aca="false">IF(A394="","",IF(N(D394)=0,"No orders yet",IF(I394&gt;=Settings!$B$4,IF(OR(N(E394)&gt;=Settings!$B$5,N(D394)&gt;=Settings!$B$6),"Lapsed VIP","Lapsed"),IF(I394&gt;=Settings!$B$3,IF(OR(N(E394)&gt;=Settings!$B$5,N(D394)&gt;=Settings!$B$6),"At-risk VIP",IF(D394=1,"One-time buyer","At risk")),IF(OR(N(E394)&gt;=Settings!$B$5,N(D394)&gt;=Settings!$B$6),"VIP",IF(D394=1,"New","Active"))))))</f>
        <v/>
      </c>
      <c r="L394" s="12" t="str">
        <f aca="false">IF(OR(J394="",J394=0),"",IF(I394&gt;=J394*Settings!$B$7,"Yes",""))</f>
        <v/>
      </c>
      <c r="M394" s="13"/>
      <c r="N394" s="12" t="str">
        <f aca="true">IF(M394="","",IF(AND(H394&lt;&gt;"",H394&gt;=M394),"Yes - "&amp;TEXT(H394,"d mmm yyyy"),IF(TODAY()-M394&lt;30,"Not yet","No")))</f>
        <v/>
      </c>
      <c r="O394" s="8"/>
      <c r="P394" s="12" t="str">
        <f aca="false">IF(A394="","",IF(COUNTIF($A$2:$A$2001,A394)&gt;1,"Same email twice - keep one",""))</f>
        <v/>
      </c>
    </row>
    <row r="395" customFormat="false" ht="15" hidden="false" customHeight="false" outlineLevel="0" collapsed="false">
      <c r="A395" s="8"/>
      <c r="B395" s="8"/>
      <c r="C395" s="8"/>
      <c r="D395" s="9" t="str">
        <f aca="false">IF(A395="","",COUNTIFS(Orders!$C$2:$C$5001,A395,Orders!$I$2:$I$5001,"&gt;0"))</f>
        <v/>
      </c>
      <c r="E395" s="10" t="str">
        <f aca="false">IF(A395="","",SUMIFS(Orders!$F$2:$F$5001,Orders!$C$2:$C$5001,A395,Orders!$I$2:$I$5001,"&gt;0"))</f>
        <v/>
      </c>
      <c r="F395" s="10" t="str">
        <f aca="false">IF(OR(A395="",N(D395)=0),"",E395/D395)</f>
        <v/>
      </c>
      <c r="G395" s="11" t="str">
        <f aca="false">IF(OR(A395="",N(D395)=0),"",_xlfn.MINIFS(Orders!$I$2:$I$5001,Orders!$C$2:$C$5001,A395,Orders!$I$2:$I$5001,"&gt;0"))</f>
        <v/>
      </c>
      <c r="H395" s="11" t="str">
        <f aca="false">IF(OR(A395="",N(D395)=0),"",_xlfn.MAXIFS(Orders!$I$2:$I$5001,Orders!$C$2:$C$5001,A395,Orders!$I$2:$I$5001,"&gt;0"))</f>
        <v/>
      </c>
      <c r="I395" s="9" t="str">
        <f aca="true">IF(H395="","",TODAY()-H395)</f>
        <v/>
      </c>
      <c r="J395" s="9" t="str">
        <f aca="false">IF(OR(H395="",N(D395)&lt;2),"",(H395-G395)/(D395-1))</f>
        <v/>
      </c>
      <c r="K395" s="12" t="str">
        <f aca="false">IF(A395="","",IF(N(D395)=0,"No orders yet",IF(I395&gt;=Settings!$B$4,IF(OR(N(E395)&gt;=Settings!$B$5,N(D395)&gt;=Settings!$B$6),"Lapsed VIP","Lapsed"),IF(I395&gt;=Settings!$B$3,IF(OR(N(E395)&gt;=Settings!$B$5,N(D395)&gt;=Settings!$B$6),"At-risk VIP",IF(D395=1,"One-time buyer","At risk")),IF(OR(N(E395)&gt;=Settings!$B$5,N(D395)&gt;=Settings!$B$6),"VIP",IF(D395=1,"New","Active"))))))</f>
        <v/>
      </c>
      <c r="L395" s="12" t="str">
        <f aca="false">IF(OR(J395="",J395=0),"",IF(I395&gt;=J395*Settings!$B$7,"Yes",""))</f>
        <v/>
      </c>
      <c r="M395" s="13"/>
      <c r="N395" s="12" t="str">
        <f aca="true">IF(M395="","",IF(AND(H395&lt;&gt;"",H395&gt;=M395),"Yes - "&amp;TEXT(H395,"d mmm yyyy"),IF(TODAY()-M395&lt;30,"Not yet","No")))</f>
        <v/>
      </c>
      <c r="O395" s="8"/>
      <c r="P395" s="12" t="str">
        <f aca="false">IF(A395="","",IF(COUNTIF($A$2:$A$2001,A395)&gt;1,"Same email twice - keep one",""))</f>
        <v/>
      </c>
    </row>
    <row r="396" customFormat="false" ht="15" hidden="false" customHeight="false" outlineLevel="0" collapsed="false">
      <c r="A396" s="8"/>
      <c r="B396" s="8"/>
      <c r="C396" s="8"/>
      <c r="D396" s="9" t="str">
        <f aca="false">IF(A396="","",COUNTIFS(Orders!$C$2:$C$5001,A396,Orders!$I$2:$I$5001,"&gt;0"))</f>
        <v/>
      </c>
      <c r="E396" s="10" t="str">
        <f aca="false">IF(A396="","",SUMIFS(Orders!$F$2:$F$5001,Orders!$C$2:$C$5001,A396,Orders!$I$2:$I$5001,"&gt;0"))</f>
        <v/>
      </c>
      <c r="F396" s="10" t="str">
        <f aca="false">IF(OR(A396="",N(D396)=0),"",E396/D396)</f>
        <v/>
      </c>
      <c r="G396" s="11" t="str">
        <f aca="false">IF(OR(A396="",N(D396)=0),"",_xlfn.MINIFS(Orders!$I$2:$I$5001,Orders!$C$2:$C$5001,A396,Orders!$I$2:$I$5001,"&gt;0"))</f>
        <v/>
      </c>
      <c r="H396" s="11" t="str">
        <f aca="false">IF(OR(A396="",N(D396)=0),"",_xlfn.MAXIFS(Orders!$I$2:$I$5001,Orders!$C$2:$C$5001,A396,Orders!$I$2:$I$5001,"&gt;0"))</f>
        <v/>
      </c>
      <c r="I396" s="9" t="str">
        <f aca="true">IF(H396="","",TODAY()-H396)</f>
        <v/>
      </c>
      <c r="J396" s="9" t="str">
        <f aca="false">IF(OR(H396="",N(D396)&lt;2),"",(H396-G396)/(D396-1))</f>
        <v/>
      </c>
      <c r="K396" s="12" t="str">
        <f aca="false">IF(A396="","",IF(N(D396)=0,"No orders yet",IF(I396&gt;=Settings!$B$4,IF(OR(N(E396)&gt;=Settings!$B$5,N(D396)&gt;=Settings!$B$6),"Lapsed VIP","Lapsed"),IF(I396&gt;=Settings!$B$3,IF(OR(N(E396)&gt;=Settings!$B$5,N(D396)&gt;=Settings!$B$6),"At-risk VIP",IF(D396=1,"One-time buyer","At risk")),IF(OR(N(E396)&gt;=Settings!$B$5,N(D396)&gt;=Settings!$B$6),"VIP",IF(D396=1,"New","Active"))))))</f>
        <v/>
      </c>
      <c r="L396" s="12" t="str">
        <f aca="false">IF(OR(J396="",J396=0),"",IF(I396&gt;=J396*Settings!$B$7,"Yes",""))</f>
        <v/>
      </c>
      <c r="M396" s="13"/>
      <c r="N396" s="12" t="str">
        <f aca="true">IF(M396="","",IF(AND(H396&lt;&gt;"",H396&gt;=M396),"Yes - "&amp;TEXT(H396,"d mmm yyyy"),IF(TODAY()-M396&lt;30,"Not yet","No")))</f>
        <v/>
      </c>
      <c r="O396" s="8"/>
      <c r="P396" s="12" t="str">
        <f aca="false">IF(A396="","",IF(COUNTIF($A$2:$A$2001,A396)&gt;1,"Same email twice - keep one",""))</f>
        <v/>
      </c>
    </row>
    <row r="397" customFormat="false" ht="15" hidden="false" customHeight="false" outlineLevel="0" collapsed="false">
      <c r="A397" s="8"/>
      <c r="B397" s="8"/>
      <c r="C397" s="8"/>
      <c r="D397" s="9" t="str">
        <f aca="false">IF(A397="","",COUNTIFS(Orders!$C$2:$C$5001,A397,Orders!$I$2:$I$5001,"&gt;0"))</f>
        <v/>
      </c>
      <c r="E397" s="10" t="str">
        <f aca="false">IF(A397="","",SUMIFS(Orders!$F$2:$F$5001,Orders!$C$2:$C$5001,A397,Orders!$I$2:$I$5001,"&gt;0"))</f>
        <v/>
      </c>
      <c r="F397" s="10" t="str">
        <f aca="false">IF(OR(A397="",N(D397)=0),"",E397/D397)</f>
        <v/>
      </c>
      <c r="G397" s="11" t="str">
        <f aca="false">IF(OR(A397="",N(D397)=0),"",_xlfn.MINIFS(Orders!$I$2:$I$5001,Orders!$C$2:$C$5001,A397,Orders!$I$2:$I$5001,"&gt;0"))</f>
        <v/>
      </c>
      <c r="H397" s="11" t="str">
        <f aca="false">IF(OR(A397="",N(D397)=0),"",_xlfn.MAXIFS(Orders!$I$2:$I$5001,Orders!$C$2:$C$5001,A397,Orders!$I$2:$I$5001,"&gt;0"))</f>
        <v/>
      </c>
      <c r="I397" s="9" t="str">
        <f aca="true">IF(H397="","",TODAY()-H397)</f>
        <v/>
      </c>
      <c r="J397" s="9" t="str">
        <f aca="false">IF(OR(H397="",N(D397)&lt;2),"",(H397-G397)/(D397-1))</f>
        <v/>
      </c>
      <c r="K397" s="12" t="str">
        <f aca="false">IF(A397="","",IF(N(D397)=0,"No orders yet",IF(I397&gt;=Settings!$B$4,IF(OR(N(E397)&gt;=Settings!$B$5,N(D397)&gt;=Settings!$B$6),"Lapsed VIP","Lapsed"),IF(I397&gt;=Settings!$B$3,IF(OR(N(E397)&gt;=Settings!$B$5,N(D397)&gt;=Settings!$B$6),"At-risk VIP",IF(D397=1,"One-time buyer","At risk")),IF(OR(N(E397)&gt;=Settings!$B$5,N(D397)&gt;=Settings!$B$6),"VIP",IF(D397=1,"New","Active"))))))</f>
        <v/>
      </c>
      <c r="L397" s="12" t="str">
        <f aca="false">IF(OR(J397="",J397=0),"",IF(I397&gt;=J397*Settings!$B$7,"Yes",""))</f>
        <v/>
      </c>
      <c r="M397" s="13"/>
      <c r="N397" s="12" t="str">
        <f aca="true">IF(M397="","",IF(AND(H397&lt;&gt;"",H397&gt;=M397),"Yes - "&amp;TEXT(H397,"d mmm yyyy"),IF(TODAY()-M397&lt;30,"Not yet","No")))</f>
        <v/>
      </c>
      <c r="O397" s="8"/>
      <c r="P397" s="12" t="str">
        <f aca="false">IF(A397="","",IF(COUNTIF($A$2:$A$2001,A397)&gt;1,"Same email twice - keep one",""))</f>
        <v/>
      </c>
    </row>
    <row r="398" customFormat="false" ht="15" hidden="false" customHeight="false" outlineLevel="0" collapsed="false">
      <c r="A398" s="8"/>
      <c r="B398" s="8"/>
      <c r="C398" s="8"/>
      <c r="D398" s="9" t="str">
        <f aca="false">IF(A398="","",COUNTIFS(Orders!$C$2:$C$5001,A398,Orders!$I$2:$I$5001,"&gt;0"))</f>
        <v/>
      </c>
      <c r="E398" s="10" t="str">
        <f aca="false">IF(A398="","",SUMIFS(Orders!$F$2:$F$5001,Orders!$C$2:$C$5001,A398,Orders!$I$2:$I$5001,"&gt;0"))</f>
        <v/>
      </c>
      <c r="F398" s="10" t="str">
        <f aca="false">IF(OR(A398="",N(D398)=0),"",E398/D398)</f>
        <v/>
      </c>
      <c r="G398" s="11" t="str">
        <f aca="false">IF(OR(A398="",N(D398)=0),"",_xlfn.MINIFS(Orders!$I$2:$I$5001,Orders!$C$2:$C$5001,A398,Orders!$I$2:$I$5001,"&gt;0"))</f>
        <v/>
      </c>
      <c r="H398" s="11" t="str">
        <f aca="false">IF(OR(A398="",N(D398)=0),"",_xlfn.MAXIFS(Orders!$I$2:$I$5001,Orders!$C$2:$C$5001,A398,Orders!$I$2:$I$5001,"&gt;0"))</f>
        <v/>
      </c>
      <c r="I398" s="9" t="str">
        <f aca="true">IF(H398="","",TODAY()-H398)</f>
        <v/>
      </c>
      <c r="J398" s="9" t="str">
        <f aca="false">IF(OR(H398="",N(D398)&lt;2),"",(H398-G398)/(D398-1))</f>
        <v/>
      </c>
      <c r="K398" s="12" t="str">
        <f aca="false">IF(A398="","",IF(N(D398)=0,"No orders yet",IF(I398&gt;=Settings!$B$4,IF(OR(N(E398)&gt;=Settings!$B$5,N(D398)&gt;=Settings!$B$6),"Lapsed VIP","Lapsed"),IF(I398&gt;=Settings!$B$3,IF(OR(N(E398)&gt;=Settings!$B$5,N(D398)&gt;=Settings!$B$6),"At-risk VIP",IF(D398=1,"One-time buyer","At risk")),IF(OR(N(E398)&gt;=Settings!$B$5,N(D398)&gt;=Settings!$B$6),"VIP",IF(D398=1,"New","Active"))))))</f>
        <v/>
      </c>
      <c r="L398" s="12" t="str">
        <f aca="false">IF(OR(J398="",J398=0),"",IF(I398&gt;=J398*Settings!$B$7,"Yes",""))</f>
        <v/>
      </c>
      <c r="M398" s="13"/>
      <c r="N398" s="12" t="str">
        <f aca="true">IF(M398="","",IF(AND(H398&lt;&gt;"",H398&gt;=M398),"Yes - "&amp;TEXT(H398,"d mmm yyyy"),IF(TODAY()-M398&lt;30,"Not yet","No")))</f>
        <v/>
      </c>
      <c r="O398" s="8"/>
      <c r="P398" s="12" t="str">
        <f aca="false">IF(A398="","",IF(COUNTIF($A$2:$A$2001,A398)&gt;1,"Same email twice - keep one",""))</f>
        <v/>
      </c>
    </row>
    <row r="399" customFormat="false" ht="15" hidden="false" customHeight="false" outlineLevel="0" collapsed="false">
      <c r="A399" s="8"/>
      <c r="B399" s="8"/>
      <c r="C399" s="8"/>
      <c r="D399" s="9" t="str">
        <f aca="false">IF(A399="","",COUNTIFS(Orders!$C$2:$C$5001,A399,Orders!$I$2:$I$5001,"&gt;0"))</f>
        <v/>
      </c>
      <c r="E399" s="10" t="str">
        <f aca="false">IF(A399="","",SUMIFS(Orders!$F$2:$F$5001,Orders!$C$2:$C$5001,A399,Orders!$I$2:$I$5001,"&gt;0"))</f>
        <v/>
      </c>
      <c r="F399" s="10" t="str">
        <f aca="false">IF(OR(A399="",N(D399)=0),"",E399/D399)</f>
        <v/>
      </c>
      <c r="G399" s="11" t="str">
        <f aca="false">IF(OR(A399="",N(D399)=0),"",_xlfn.MINIFS(Orders!$I$2:$I$5001,Orders!$C$2:$C$5001,A399,Orders!$I$2:$I$5001,"&gt;0"))</f>
        <v/>
      </c>
      <c r="H399" s="11" t="str">
        <f aca="false">IF(OR(A399="",N(D399)=0),"",_xlfn.MAXIFS(Orders!$I$2:$I$5001,Orders!$C$2:$C$5001,A399,Orders!$I$2:$I$5001,"&gt;0"))</f>
        <v/>
      </c>
      <c r="I399" s="9" t="str">
        <f aca="true">IF(H399="","",TODAY()-H399)</f>
        <v/>
      </c>
      <c r="J399" s="9" t="str">
        <f aca="false">IF(OR(H399="",N(D399)&lt;2),"",(H399-G399)/(D399-1))</f>
        <v/>
      </c>
      <c r="K399" s="12" t="str">
        <f aca="false">IF(A399="","",IF(N(D399)=0,"No orders yet",IF(I399&gt;=Settings!$B$4,IF(OR(N(E399)&gt;=Settings!$B$5,N(D399)&gt;=Settings!$B$6),"Lapsed VIP","Lapsed"),IF(I399&gt;=Settings!$B$3,IF(OR(N(E399)&gt;=Settings!$B$5,N(D399)&gt;=Settings!$B$6),"At-risk VIP",IF(D399=1,"One-time buyer","At risk")),IF(OR(N(E399)&gt;=Settings!$B$5,N(D399)&gt;=Settings!$B$6),"VIP",IF(D399=1,"New","Active"))))))</f>
        <v/>
      </c>
      <c r="L399" s="12" t="str">
        <f aca="false">IF(OR(J399="",J399=0),"",IF(I399&gt;=J399*Settings!$B$7,"Yes",""))</f>
        <v/>
      </c>
      <c r="M399" s="13"/>
      <c r="N399" s="12" t="str">
        <f aca="true">IF(M399="","",IF(AND(H399&lt;&gt;"",H399&gt;=M399),"Yes - "&amp;TEXT(H399,"d mmm yyyy"),IF(TODAY()-M399&lt;30,"Not yet","No")))</f>
        <v/>
      </c>
      <c r="O399" s="8"/>
      <c r="P399" s="12" t="str">
        <f aca="false">IF(A399="","",IF(COUNTIF($A$2:$A$2001,A399)&gt;1,"Same email twice - keep one",""))</f>
        <v/>
      </c>
    </row>
    <row r="400" customFormat="false" ht="15" hidden="false" customHeight="false" outlineLevel="0" collapsed="false">
      <c r="A400" s="8"/>
      <c r="B400" s="8"/>
      <c r="C400" s="8"/>
      <c r="D400" s="9" t="str">
        <f aca="false">IF(A400="","",COUNTIFS(Orders!$C$2:$C$5001,A400,Orders!$I$2:$I$5001,"&gt;0"))</f>
        <v/>
      </c>
      <c r="E400" s="10" t="str">
        <f aca="false">IF(A400="","",SUMIFS(Orders!$F$2:$F$5001,Orders!$C$2:$C$5001,A400,Orders!$I$2:$I$5001,"&gt;0"))</f>
        <v/>
      </c>
      <c r="F400" s="10" t="str">
        <f aca="false">IF(OR(A400="",N(D400)=0),"",E400/D400)</f>
        <v/>
      </c>
      <c r="G400" s="11" t="str">
        <f aca="false">IF(OR(A400="",N(D400)=0),"",_xlfn.MINIFS(Orders!$I$2:$I$5001,Orders!$C$2:$C$5001,A400,Orders!$I$2:$I$5001,"&gt;0"))</f>
        <v/>
      </c>
      <c r="H400" s="11" t="str">
        <f aca="false">IF(OR(A400="",N(D400)=0),"",_xlfn.MAXIFS(Orders!$I$2:$I$5001,Orders!$C$2:$C$5001,A400,Orders!$I$2:$I$5001,"&gt;0"))</f>
        <v/>
      </c>
      <c r="I400" s="9" t="str">
        <f aca="true">IF(H400="","",TODAY()-H400)</f>
        <v/>
      </c>
      <c r="J400" s="9" t="str">
        <f aca="false">IF(OR(H400="",N(D400)&lt;2),"",(H400-G400)/(D400-1))</f>
        <v/>
      </c>
      <c r="K400" s="12" t="str">
        <f aca="false">IF(A400="","",IF(N(D400)=0,"No orders yet",IF(I400&gt;=Settings!$B$4,IF(OR(N(E400)&gt;=Settings!$B$5,N(D400)&gt;=Settings!$B$6),"Lapsed VIP","Lapsed"),IF(I400&gt;=Settings!$B$3,IF(OR(N(E400)&gt;=Settings!$B$5,N(D400)&gt;=Settings!$B$6),"At-risk VIP",IF(D400=1,"One-time buyer","At risk")),IF(OR(N(E400)&gt;=Settings!$B$5,N(D400)&gt;=Settings!$B$6),"VIP",IF(D400=1,"New","Active"))))))</f>
        <v/>
      </c>
      <c r="L400" s="12" t="str">
        <f aca="false">IF(OR(J400="",J400=0),"",IF(I400&gt;=J400*Settings!$B$7,"Yes",""))</f>
        <v/>
      </c>
      <c r="M400" s="13"/>
      <c r="N400" s="12" t="str">
        <f aca="true">IF(M400="","",IF(AND(H400&lt;&gt;"",H400&gt;=M400),"Yes - "&amp;TEXT(H400,"d mmm yyyy"),IF(TODAY()-M400&lt;30,"Not yet","No")))</f>
        <v/>
      </c>
      <c r="O400" s="8"/>
      <c r="P400" s="12" t="str">
        <f aca="false">IF(A400="","",IF(COUNTIF($A$2:$A$2001,A400)&gt;1,"Same email twice - keep one",""))</f>
        <v/>
      </c>
    </row>
    <row r="401" customFormat="false" ht="15" hidden="false" customHeight="false" outlineLevel="0" collapsed="false">
      <c r="A401" s="8"/>
      <c r="B401" s="8"/>
      <c r="C401" s="8"/>
      <c r="D401" s="9" t="str">
        <f aca="false">IF(A401="","",COUNTIFS(Orders!$C$2:$C$5001,A401,Orders!$I$2:$I$5001,"&gt;0"))</f>
        <v/>
      </c>
      <c r="E401" s="10" t="str">
        <f aca="false">IF(A401="","",SUMIFS(Orders!$F$2:$F$5001,Orders!$C$2:$C$5001,A401,Orders!$I$2:$I$5001,"&gt;0"))</f>
        <v/>
      </c>
      <c r="F401" s="10" t="str">
        <f aca="false">IF(OR(A401="",N(D401)=0),"",E401/D401)</f>
        <v/>
      </c>
      <c r="G401" s="11" t="str">
        <f aca="false">IF(OR(A401="",N(D401)=0),"",_xlfn.MINIFS(Orders!$I$2:$I$5001,Orders!$C$2:$C$5001,A401,Orders!$I$2:$I$5001,"&gt;0"))</f>
        <v/>
      </c>
      <c r="H401" s="11" t="str">
        <f aca="false">IF(OR(A401="",N(D401)=0),"",_xlfn.MAXIFS(Orders!$I$2:$I$5001,Orders!$C$2:$C$5001,A401,Orders!$I$2:$I$5001,"&gt;0"))</f>
        <v/>
      </c>
      <c r="I401" s="9" t="str">
        <f aca="true">IF(H401="","",TODAY()-H401)</f>
        <v/>
      </c>
      <c r="J401" s="9" t="str">
        <f aca="false">IF(OR(H401="",N(D401)&lt;2),"",(H401-G401)/(D401-1))</f>
        <v/>
      </c>
      <c r="K401" s="12" t="str">
        <f aca="false">IF(A401="","",IF(N(D401)=0,"No orders yet",IF(I401&gt;=Settings!$B$4,IF(OR(N(E401)&gt;=Settings!$B$5,N(D401)&gt;=Settings!$B$6),"Lapsed VIP","Lapsed"),IF(I401&gt;=Settings!$B$3,IF(OR(N(E401)&gt;=Settings!$B$5,N(D401)&gt;=Settings!$B$6),"At-risk VIP",IF(D401=1,"One-time buyer","At risk")),IF(OR(N(E401)&gt;=Settings!$B$5,N(D401)&gt;=Settings!$B$6),"VIP",IF(D401=1,"New","Active"))))))</f>
        <v/>
      </c>
      <c r="L401" s="12" t="str">
        <f aca="false">IF(OR(J401="",J401=0),"",IF(I401&gt;=J401*Settings!$B$7,"Yes",""))</f>
        <v/>
      </c>
      <c r="M401" s="13"/>
      <c r="N401" s="12" t="str">
        <f aca="true">IF(M401="","",IF(AND(H401&lt;&gt;"",H401&gt;=M401),"Yes - "&amp;TEXT(H401,"d mmm yyyy"),IF(TODAY()-M401&lt;30,"Not yet","No")))</f>
        <v/>
      </c>
      <c r="O401" s="8"/>
      <c r="P401" s="12" t="str">
        <f aca="false">IF(A401="","",IF(COUNTIF($A$2:$A$2001,A401)&gt;1,"Same email twice - keep one",""))</f>
        <v/>
      </c>
    </row>
    <row r="402" customFormat="false" ht="15" hidden="false" customHeight="false" outlineLevel="0" collapsed="false">
      <c r="A402" s="8"/>
      <c r="B402" s="8"/>
      <c r="C402" s="8"/>
      <c r="D402" s="9" t="str">
        <f aca="false">IF(A402="","",COUNTIFS(Orders!$C$2:$C$5001,A402,Orders!$I$2:$I$5001,"&gt;0"))</f>
        <v/>
      </c>
      <c r="E402" s="10" t="str">
        <f aca="false">IF(A402="","",SUMIFS(Orders!$F$2:$F$5001,Orders!$C$2:$C$5001,A402,Orders!$I$2:$I$5001,"&gt;0"))</f>
        <v/>
      </c>
      <c r="F402" s="10" t="str">
        <f aca="false">IF(OR(A402="",N(D402)=0),"",E402/D402)</f>
        <v/>
      </c>
      <c r="G402" s="11" t="str">
        <f aca="false">IF(OR(A402="",N(D402)=0),"",_xlfn.MINIFS(Orders!$I$2:$I$5001,Orders!$C$2:$C$5001,A402,Orders!$I$2:$I$5001,"&gt;0"))</f>
        <v/>
      </c>
      <c r="H402" s="11" t="str">
        <f aca="false">IF(OR(A402="",N(D402)=0),"",_xlfn.MAXIFS(Orders!$I$2:$I$5001,Orders!$C$2:$C$5001,A402,Orders!$I$2:$I$5001,"&gt;0"))</f>
        <v/>
      </c>
      <c r="I402" s="9" t="str">
        <f aca="true">IF(H402="","",TODAY()-H402)</f>
        <v/>
      </c>
      <c r="J402" s="9" t="str">
        <f aca="false">IF(OR(H402="",N(D402)&lt;2),"",(H402-G402)/(D402-1))</f>
        <v/>
      </c>
      <c r="K402" s="12" t="str">
        <f aca="false">IF(A402="","",IF(N(D402)=0,"No orders yet",IF(I402&gt;=Settings!$B$4,IF(OR(N(E402)&gt;=Settings!$B$5,N(D402)&gt;=Settings!$B$6),"Lapsed VIP","Lapsed"),IF(I402&gt;=Settings!$B$3,IF(OR(N(E402)&gt;=Settings!$B$5,N(D402)&gt;=Settings!$B$6),"At-risk VIP",IF(D402=1,"One-time buyer","At risk")),IF(OR(N(E402)&gt;=Settings!$B$5,N(D402)&gt;=Settings!$B$6),"VIP",IF(D402=1,"New","Active"))))))</f>
        <v/>
      </c>
      <c r="L402" s="12" t="str">
        <f aca="false">IF(OR(J402="",J402=0),"",IF(I402&gt;=J402*Settings!$B$7,"Yes",""))</f>
        <v/>
      </c>
      <c r="M402" s="13"/>
      <c r="N402" s="12" t="str">
        <f aca="true">IF(M402="","",IF(AND(H402&lt;&gt;"",H402&gt;=M402),"Yes - "&amp;TEXT(H402,"d mmm yyyy"),IF(TODAY()-M402&lt;30,"Not yet","No")))</f>
        <v/>
      </c>
      <c r="O402" s="8"/>
      <c r="P402" s="12" t="str">
        <f aca="false">IF(A402="","",IF(COUNTIF($A$2:$A$2001,A402)&gt;1,"Same email twice - keep one",""))</f>
        <v/>
      </c>
    </row>
    <row r="403" customFormat="false" ht="15" hidden="false" customHeight="false" outlineLevel="0" collapsed="false">
      <c r="A403" s="8"/>
      <c r="B403" s="8"/>
      <c r="C403" s="8"/>
      <c r="D403" s="9" t="str">
        <f aca="false">IF(A403="","",COUNTIFS(Orders!$C$2:$C$5001,A403,Orders!$I$2:$I$5001,"&gt;0"))</f>
        <v/>
      </c>
      <c r="E403" s="10" t="str">
        <f aca="false">IF(A403="","",SUMIFS(Orders!$F$2:$F$5001,Orders!$C$2:$C$5001,A403,Orders!$I$2:$I$5001,"&gt;0"))</f>
        <v/>
      </c>
      <c r="F403" s="10" t="str">
        <f aca="false">IF(OR(A403="",N(D403)=0),"",E403/D403)</f>
        <v/>
      </c>
      <c r="G403" s="11" t="str">
        <f aca="false">IF(OR(A403="",N(D403)=0),"",_xlfn.MINIFS(Orders!$I$2:$I$5001,Orders!$C$2:$C$5001,A403,Orders!$I$2:$I$5001,"&gt;0"))</f>
        <v/>
      </c>
      <c r="H403" s="11" t="str">
        <f aca="false">IF(OR(A403="",N(D403)=0),"",_xlfn.MAXIFS(Orders!$I$2:$I$5001,Orders!$C$2:$C$5001,A403,Orders!$I$2:$I$5001,"&gt;0"))</f>
        <v/>
      </c>
      <c r="I403" s="9" t="str">
        <f aca="true">IF(H403="","",TODAY()-H403)</f>
        <v/>
      </c>
      <c r="J403" s="9" t="str">
        <f aca="false">IF(OR(H403="",N(D403)&lt;2),"",(H403-G403)/(D403-1))</f>
        <v/>
      </c>
      <c r="K403" s="12" t="str">
        <f aca="false">IF(A403="","",IF(N(D403)=0,"No orders yet",IF(I403&gt;=Settings!$B$4,IF(OR(N(E403)&gt;=Settings!$B$5,N(D403)&gt;=Settings!$B$6),"Lapsed VIP","Lapsed"),IF(I403&gt;=Settings!$B$3,IF(OR(N(E403)&gt;=Settings!$B$5,N(D403)&gt;=Settings!$B$6),"At-risk VIP",IF(D403=1,"One-time buyer","At risk")),IF(OR(N(E403)&gt;=Settings!$B$5,N(D403)&gt;=Settings!$B$6),"VIP",IF(D403=1,"New","Active"))))))</f>
        <v/>
      </c>
      <c r="L403" s="12" t="str">
        <f aca="false">IF(OR(J403="",J403=0),"",IF(I403&gt;=J403*Settings!$B$7,"Yes",""))</f>
        <v/>
      </c>
      <c r="M403" s="13"/>
      <c r="N403" s="12" t="str">
        <f aca="true">IF(M403="","",IF(AND(H403&lt;&gt;"",H403&gt;=M403),"Yes - "&amp;TEXT(H403,"d mmm yyyy"),IF(TODAY()-M403&lt;30,"Not yet","No")))</f>
        <v/>
      </c>
      <c r="O403" s="8"/>
      <c r="P403" s="12" t="str">
        <f aca="false">IF(A403="","",IF(COUNTIF($A$2:$A$2001,A403)&gt;1,"Same email twice - keep one",""))</f>
        <v/>
      </c>
    </row>
    <row r="404" customFormat="false" ht="15" hidden="false" customHeight="false" outlineLevel="0" collapsed="false">
      <c r="A404" s="8"/>
      <c r="B404" s="8"/>
      <c r="C404" s="8"/>
      <c r="D404" s="9" t="str">
        <f aca="false">IF(A404="","",COUNTIFS(Orders!$C$2:$C$5001,A404,Orders!$I$2:$I$5001,"&gt;0"))</f>
        <v/>
      </c>
      <c r="E404" s="10" t="str">
        <f aca="false">IF(A404="","",SUMIFS(Orders!$F$2:$F$5001,Orders!$C$2:$C$5001,A404,Orders!$I$2:$I$5001,"&gt;0"))</f>
        <v/>
      </c>
      <c r="F404" s="10" t="str">
        <f aca="false">IF(OR(A404="",N(D404)=0),"",E404/D404)</f>
        <v/>
      </c>
      <c r="G404" s="11" t="str">
        <f aca="false">IF(OR(A404="",N(D404)=0),"",_xlfn.MINIFS(Orders!$I$2:$I$5001,Orders!$C$2:$C$5001,A404,Orders!$I$2:$I$5001,"&gt;0"))</f>
        <v/>
      </c>
      <c r="H404" s="11" t="str">
        <f aca="false">IF(OR(A404="",N(D404)=0),"",_xlfn.MAXIFS(Orders!$I$2:$I$5001,Orders!$C$2:$C$5001,A404,Orders!$I$2:$I$5001,"&gt;0"))</f>
        <v/>
      </c>
      <c r="I404" s="9" t="str">
        <f aca="true">IF(H404="","",TODAY()-H404)</f>
        <v/>
      </c>
      <c r="J404" s="9" t="str">
        <f aca="false">IF(OR(H404="",N(D404)&lt;2),"",(H404-G404)/(D404-1))</f>
        <v/>
      </c>
      <c r="K404" s="12" t="str">
        <f aca="false">IF(A404="","",IF(N(D404)=0,"No orders yet",IF(I404&gt;=Settings!$B$4,IF(OR(N(E404)&gt;=Settings!$B$5,N(D404)&gt;=Settings!$B$6),"Lapsed VIP","Lapsed"),IF(I404&gt;=Settings!$B$3,IF(OR(N(E404)&gt;=Settings!$B$5,N(D404)&gt;=Settings!$B$6),"At-risk VIP",IF(D404=1,"One-time buyer","At risk")),IF(OR(N(E404)&gt;=Settings!$B$5,N(D404)&gt;=Settings!$B$6),"VIP",IF(D404=1,"New","Active"))))))</f>
        <v/>
      </c>
      <c r="L404" s="12" t="str">
        <f aca="false">IF(OR(J404="",J404=0),"",IF(I404&gt;=J404*Settings!$B$7,"Yes",""))</f>
        <v/>
      </c>
      <c r="M404" s="13"/>
      <c r="N404" s="12" t="str">
        <f aca="true">IF(M404="","",IF(AND(H404&lt;&gt;"",H404&gt;=M404),"Yes - "&amp;TEXT(H404,"d mmm yyyy"),IF(TODAY()-M404&lt;30,"Not yet","No")))</f>
        <v/>
      </c>
      <c r="O404" s="8"/>
      <c r="P404" s="12" t="str">
        <f aca="false">IF(A404="","",IF(COUNTIF($A$2:$A$2001,A404)&gt;1,"Same email twice - keep one",""))</f>
        <v/>
      </c>
    </row>
    <row r="405" customFormat="false" ht="15" hidden="false" customHeight="false" outlineLevel="0" collapsed="false">
      <c r="A405" s="8"/>
      <c r="B405" s="8"/>
      <c r="C405" s="8"/>
      <c r="D405" s="9" t="str">
        <f aca="false">IF(A405="","",COUNTIFS(Orders!$C$2:$C$5001,A405,Orders!$I$2:$I$5001,"&gt;0"))</f>
        <v/>
      </c>
      <c r="E405" s="10" t="str">
        <f aca="false">IF(A405="","",SUMIFS(Orders!$F$2:$F$5001,Orders!$C$2:$C$5001,A405,Orders!$I$2:$I$5001,"&gt;0"))</f>
        <v/>
      </c>
      <c r="F405" s="10" t="str">
        <f aca="false">IF(OR(A405="",N(D405)=0),"",E405/D405)</f>
        <v/>
      </c>
      <c r="G405" s="11" t="str">
        <f aca="false">IF(OR(A405="",N(D405)=0),"",_xlfn.MINIFS(Orders!$I$2:$I$5001,Orders!$C$2:$C$5001,A405,Orders!$I$2:$I$5001,"&gt;0"))</f>
        <v/>
      </c>
      <c r="H405" s="11" t="str">
        <f aca="false">IF(OR(A405="",N(D405)=0),"",_xlfn.MAXIFS(Orders!$I$2:$I$5001,Orders!$C$2:$C$5001,A405,Orders!$I$2:$I$5001,"&gt;0"))</f>
        <v/>
      </c>
      <c r="I405" s="9" t="str">
        <f aca="true">IF(H405="","",TODAY()-H405)</f>
        <v/>
      </c>
      <c r="J405" s="9" t="str">
        <f aca="false">IF(OR(H405="",N(D405)&lt;2),"",(H405-G405)/(D405-1))</f>
        <v/>
      </c>
      <c r="K405" s="12" t="str">
        <f aca="false">IF(A405="","",IF(N(D405)=0,"No orders yet",IF(I405&gt;=Settings!$B$4,IF(OR(N(E405)&gt;=Settings!$B$5,N(D405)&gt;=Settings!$B$6),"Lapsed VIP","Lapsed"),IF(I405&gt;=Settings!$B$3,IF(OR(N(E405)&gt;=Settings!$B$5,N(D405)&gt;=Settings!$B$6),"At-risk VIP",IF(D405=1,"One-time buyer","At risk")),IF(OR(N(E405)&gt;=Settings!$B$5,N(D405)&gt;=Settings!$B$6),"VIP",IF(D405=1,"New","Active"))))))</f>
        <v/>
      </c>
      <c r="L405" s="12" t="str">
        <f aca="false">IF(OR(J405="",J405=0),"",IF(I405&gt;=J405*Settings!$B$7,"Yes",""))</f>
        <v/>
      </c>
      <c r="M405" s="13"/>
      <c r="N405" s="12" t="str">
        <f aca="true">IF(M405="","",IF(AND(H405&lt;&gt;"",H405&gt;=M405),"Yes - "&amp;TEXT(H405,"d mmm yyyy"),IF(TODAY()-M405&lt;30,"Not yet","No")))</f>
        <v/>
      </c>
      <c r="O405" s="8"/>
      <c r="P405" s="12" t="str">
        <f aca="false">IF(A405="","",IF(COUNTIF($A$2:$A$2001,A405)&gt;1,"Same email twice - keep one",""))</f>
        <v/>
      </c>
    </row>
    <row r="406" customFormat="false" ht="15" hidden="false" customHeight="false" outlineLevel="0" collapsed="false">
      <c r="A406" s="8"/>
      <c r="B406" s="8"/>
      <c r="C406" s="8"/>
      <c r="D406" s="9" t="str">
        <f aca="false">IF(A406="","",COUNTIFS(Orders!$C$2:$C$5001,A406,Orders!$I$2:$I$5001,"&gt;0"))</f>
        <v/>
      </c>
      <c r="E406" s="10" t="str">
        <f aca="false">IF(A406="","",SUMIFS(Orders!$F$2:$F$5001,Orders!$C$2:$C$5001,A406,Orders!$I$2:$I$5001,"&gt;0"))</f>
        <v/>
      </c>
      <c r="F406" s="10" t="str">
        <f aca="false">IF(OR(A406="",N(D406)=0),"",E406/D406)</f>
        <v/>
      </c>
      <c r="G406" s="11" t="str">
        <f aca="false">IF(OR(A406="",N(D406)=0),"",_xlfn.MINIFS(Orders!$I$2:$I$5001,Orders!$C$2:$C$5001,A406,Orders!$I$2:$I$5001,"&gt;0"))</f>
        <v/>
      </c>
      <c r="H406" s="11" t="str">
        <f aca="false">IF(OR(A406="",N(D406)=0),"",_xlfn.MAXIFS(Orders!$I$2:$I$5001,Orders!$C$2:$C$5001,A406,Orders!$I$2:$I$5001,"&gt;0"))</f>
        <v/>
      </c>
      <c r="I406" s="9" t="str">
        <f aca="true">IF(H406="","",TODAY()-H406)</f>
        <v/>
      </c>
      <c r="J406" s="9" t="str">
        <f aca="false">IF(OR(H406="",N(D406)&lt;2),"",(H406-G406)/(D406-1))</f>
        <v/>
      </c>
      <c r="K406" s="12" t="str">
        <f aca="false">IF(A406="","",IF(N(D406)=0,"No orders yet",IF(I406&gt;=Settings!$B$4,IF(OR(N(E406)&gt;=Settings!$B$5,N(D406)&gt;=Settings!$B$6),"Lapsed VIP","Lapsed"),IF(I406&gt;=Settings!$B$3,IF(OR(N(E406)&gt;=Settings!$B$5,N(D406)&gt;=Settings!$B$6),"At-risk VIP",IF(D406=1,"One-time buyer","At risk")),IF(OR(N(E406)&gt;=Settings!$B$5,N(D406)&gt;=Settings!$B$6),"VIP",IF(D406=1,"New","Active"))))))</f>
        <v/>
      </c>
      <c r="L406" s="12" t="str">
        <f aca="false">IF(OR(J406="",J406=0),"",IF(I406&gt;=J406*Settings!$B$7,"Yes",""))</f>
        <v/>
      </c>
      <c r="M406" s="13"/>
      <c r="N406" s="12" t="str">
        <f aca="true">IF(M406="","",IF(AND(H406&lt;&gt;"",H406&gt;=M406),"Yes - "&amp;TEXT(H406,"d mmm yyyy"),IF(TODAY()-M406&lt;30,"Not yet","No")))</f>
        <v/>
      </c>
      <c r="O406" s="8"/>
      <c r="P406" s="12" t="str">
        <f aca="false">IF(A406="","",IF(COUNTIF($A$2:$A$2001,A406)&gt;1,"Same email twice - keep one",""))</f>
        <v/>
      </c>
    </row>
    <row r="407" customFormat="false" ht="15" hidden="false" customHeight="false" outlineLevel="0" collapsed="false">
      <c r="A407" s="8"/>
      <c r="B407" s="8"/>
      <c r="C407" s="8"/>
      <c r="D407" s="9" t="str">
        <f aca="false">IF(A407="","",COUNTIFS(Orders!$C$2:$C$5001,A407,Orders!$I$2:$I$5001,"&gt;0"))</f>
        <v/>
      </c>
      <c r="E407" s="10" t="str">
        <f aca="false">IF(A407="","",SUMIFS(Orders!$F$2:$F$5001,Orders!$C$2:$C$5001,A407,Orders!$I$2:$I$5001,"&gt;0"))</f>
        <v/>
      </c>
      <c r="F407" s="10" t="str">
        <f aca="false">IF(OR(A407="",N(D407)=0),"",E407/D407)</f>
        <v/>
      </c>
      <c r="G407" s="11" t="str">
        <f aca="false">IF(OR(A407="",N(D407)=0),"",_xlfn.MINIFS(Orders!$I$2:$I$5001,Orders!$C$2:$C$5001,A407,Orders!$I$2:$I$5001,"&gt;0"))</f>
        <v/>
      </c>
      <c r="H407" s="11" t="str">
        <f aca="false">IF(OR(A407="",N(D407)=0),"",_xlfn.MAXIFS(Orders!$I$2:$I$5001,Orders!$C$2:$C$5001,A407,Orders!$I$2:$I$5001,"&gt;0"))</f>
        <v/>
      </c>
      <c r="I407" s="9" t="str">
        <f aca="true">IF(H407="","",TODAY()-H407)</f>
        <v/>
      </c>
      <c r="J407" s="9" t="str">
        <f aca="false">IF(OR(H407="",N(D407)&lt;2),"",(H407-G407)/(D407-1))</f>
        <v/>
      </c>
      <c r="K407" s="12" t="str">
        <f aca="false">IF(A407="","",IF(N(D407)=0,"No orders yet",IF(I407&gt;=Settings!$B$4,IF(OR(N(E407)&gt;=Settings!$B$5,N(D407)&gt;=Settings!$B$6),"Lapsed VIP","Lapsed"),IF(I407&gt;=Settings!$B$3,IF(OR(N(E407)&gt;=Settings!$B$5,N(D407)&gt;=Settings!$B$6),"At-risk VIP",IF(D407=1,"One-time buyer","At risk")),IF(OR(N(E407)&gt;=Settings!$B$5,N(D407)&gt;=Settings!$B$6),"VIP",IF(D407=1,"New","Active"))))))</f>
        <v/>
      </c>
      <c r="L407" s="12" t="str">
        <f aca="false">IF(OR(J407="",J407=0),"",IF(I407&gt;=J407*Settings!$B$7,"Yes",""))</f>
        <v/>
      </c>
      <c r="M407" s="13"/>
      <c r="N407" s="12" t="str">
        <f aca="true">IF(M407="","",IF(AND(H407&lt;&gt;"",H407&gt;=M407),"Yes - "&amp;TEXT(H407,"d mmm yyyy"),IF(TODAY()-M407&lt;30,"Not yet","No")))</f>
        <v/>
      </c>
      <c r="O407" s="8"/>
      <c r="P407" s="12" t="str">
        <f aca="false">IF(A407="","",IF(COUNTIF($A$2:$A$2001,A407)&gt;1,"Same email twice - keep one",""))</f>
        <v/>
      </c>
    </row>
    <row r="408" customFormat="false" ht="15" hidden="false" customHeight="false" outlineLevel="0" collapsed="false">
      <c r="A408" s="8"/>
      <c r="B408" s="8"/>
      <c r="C408" s="8"/>
      <c r="D408" s="9" t="str">
        <f aca="false">IF(A408="","",COUNTIFS(Orders!$C$2:$C$5001,A408,Orders!$I$2:$I$5001,"&gt;0"))</f>
        <v/>
      </c>
      <c r="E408" s="10" t="str">
        <f aca="false">IF(A408="","",SUMIFS(Orders!$F$2:$F$5001,Orders!$C$2:$C$5001,A408,Orders!$I$2:$I$5001,"&gt;0"))</f>
        <v/>
      </c>
      <c r="F408" s="10" t="str">
        <f aca="false">IF(OR(A408="",N(D408)=0),"",E408/D408)</f>
        <v/>
      </c>
      <c r="G408" s="11" t="str">
        <f aca="false">IF(OR(A408="",N(D408)=0),"",_xlfn.MINIFS(Orders!$I$2:$I$5001,Orders!$C$2:$C$5001,A408,Orders!$I$2:$I$5001,"&gt;0"))</f>
        <v/>
      </c>
      <c r="H408" s="11" t="str">
        <f aca="false">IF(OR(A408="",N(D408)=0),"",_xlfn.MAXIFS(Orders!$I$2:$I$5001,Orders!$C$2:$C$5001,A408,Orders!$I$2:$I$5001,"&gt;0"))</f>
        <v/>
      </c>
      <c r="I408" s="9" t="str">
        <f aca="true">IF(H408="","",TODAY()-H408)</f>
        <v/>
      </c>
      <c r="J408" s="9" t="str">
        <f aca="false">IF(OR(H408="",N(D408)&lt;2),"",(H408-G408)/(D408-1))</f>
        <v/>
      </c>
      <c r="K408" s="12" t="str">
        <f aca="false">IF(A408="","",IF(N(D408)=0,"No orders yet",IF(I408&gt;=Settings!$B$4,IF(OR(N(E408)&gt;=Settings!$B$5,N(D408)&gt;=Settings!$B$6),"Lapsed VIP","Lapsed"),IF(I408&gt;=Settings!$B$3,IF(OR(N(E408)&gt;=Settings!$B$5,N(D408)&gt;=Settings!$B$6),"At-risk VIP",IF(D408=1,"One-time buyer","At risk")),IF(OR(N(E408)&gt;=Settings!$B$5,N(D408)&gt;=Settings!$B$6),"VIP",IF(D408=1,"New","Active"))))))</f>
        <v/>
      </c>
      <c r="L408" s="12" t="str">
        <f aca="false">IF(OR(J408="",J408=0),"",IF(I408&gt;=J408*Settings!$B$7,"Yes",""))</f>
        <v/>
      </c>
      <c r="M408" s="13"/>
      <c r="N408" s="12" t="str">
        <f aca="true">IF(M408="","",IF(AND(H408&lt;&gt;"",H408&gt;=M408),"Yes - "&amp;TEXT(H408,"d mmm yyyy"),IF(TODAY()-M408&lt;30,"Not yet","No")))</f>
        <v/>
      </c>
      <c r="O408" s="8"/>
      <c r="P408" s="12" t="str">
        <f aca="false">IF(A408="","",IF(COUNTIF($A$2:$A$2001,A408)&gt;1,"Same email twice - keep one",""))</f>
        <v/>
      </c>
    </row>
    <row r="409" customFormat="false" ht="15" hidden="false" customHeight="false" outlineLevel="0" collapsed="false">
      <c r="A409" s="8"/>
      <c r="B409" s="8"/>
      <c r="C409" s="8"/>
      <c r="D409" s="9" t="str">
        <f aca="false">IF(A409="","",COUNTIFS(Orders!$C$2:$C$5001,A409,Orders!$I$2:$I$5001,"&gt;0"))</f>
        <v/>
      </c>
      <c r="E409" s="10" t="str">
        <f aca="false">IF(A409="","",SUMIFS(Orders!$F$2:$F$5001,Orders!$C$2:$C$5001,A409,Orders!$I$2:$I$5001,"&gt;0"))</f>
        <v/>
      </c>
      <c r="F409" s="10" t="str">
        <f aca="false">IF(OR(A409="",N(D409)=0),"",E409/D409)</f>
        <v/>
      </c>
      <c r="G409" s="11" t="str">
        <f aca="false">IF(OR(A409="",N(D409)=0),"",_xlfn.MINIFS(Orders!$I$2:$I$5001,Orders!$C$2:$C$5001,A409,Orders!$I$2:$I$5001,"&gt;0"))</f>
        <v/>
      </c>
      <c r="H409" s="11" t="str">
        <f aca="false">IF(OR(A409="",N(D409)=0),"",_xlfn.MAXIFS(Orders!$I$2:$I$5001,Orders!$C$2:$C$5001,A409,Orders!$I$2:$I$5001,"&gt;0"))</f>
        <v/>
      </c>
      <c r="I409" s="9" t="str">
        <f aca="true">IF(H409="","",TODAY()-H409)</f>
        <v/>
      </c>
      <c r="J409" s="9" t="str">
        <f aca="false">IF(OR(H409="",N(D409)&lt;2),"",(H409-G409)/(D409-1))</f>
        <v/>
      </c>
      <c r="K409" s="12" t="str">
        <f aca="false">IF(A409="","",IF(N(D409)=0,"No orders yet",IF(I409&gt;=Settings!$B$4,IF(OR(N(E409)&gt;=Settings!$B$5,N(D409)&gt;=Settings!$B$6),"Lapsed VIP","Lapsed"),IF(I409&gt;=Settings!$B$3,IF(OR(N(E409)&gt;=Settings!$B$5,N(D409)&gt;=Settings!$B$6),"At-risk VIP",IF(D409=1,"One-time buyer","At risk")),IF(OR(N(E409)&gt;=Settings!$B$5,N(D409)&gt;=Settings!$B$6),"VIP",IF(D409=1,"New","Active"))))))</f>
        <v/>
      </c>
      <c r="L409" s="12" t="str">
        <f aca="false">IF(OR(J409="",J409=0),"",IF(I409&gt;=J409*Settings!$B$7,"Yes",""))</f>
        <v/>
      </c>
      <c r="M409" s="13"/>
      <c r="N409" s="12" t="str">
        <f aca="true">IF(M409="","",IF(AND(H409&lt;&gt;"",H409&gt;=M409),"Yes - "&amp;TEXT(H409,"d mmm yyyy"),IF(TODAY()-M409&lt;30,"Not yet","No")))</f>
        <v/>
      </c>
      <c r="O409" s="8"/>
      <c r="P409" s="12" t="str">
        <f aca="false">IF(A409="","",IF(COUNTIF($A$2:$A$2001,A409)&gt;1,"Same email twice - keep one",""))</f>
        <v/>
      </c>
    </row>
    <row r="410" customFormat="false" ht="15" hidden="false" customHeight="false" outlineLevel="0" collapsed="false">
      <c r="A410" s="8"/>
      <c r="B410" s="8"/>
      <c r="C410" s="8"/>
      <c r="D410" s="9" t="str">
        <f aca="false">IF(A410="","",COUNTIFS(Orders!$C$2:$C$5001,A410,Orders!$I$2:$I$5001,"&gt;0"))</f>
        <v/>
      </c>
      <c r="E410" s="10" t="str">
        <f aca="false">IF(A410="","",SUMIFS(Orders!$F$2:$F$5001,Orders!$C$2:$C$5001,A410,Orders!$I$2:$I$5001,"&gt;0"))</f>
        <v/>
      </c>
      <c r="F410" s="10" t="str">
        <f aca="false">IF(OR(A410="",N(D410)=0),"",E410/D410)</f>
        <v/>
      </c>
      <c r="G410" s="11" t="str">
        <f aca="false">IF(OR(A410="",N(D410)=0),"",_xlfn.MINIFS(Orders!$I$2:$I$5001,Orders!$C$2:$C$5001,A410,Orders!$I$2:$I$5001,"&gt;0"))</f>
        <v/>
      </c>
      <c r="H410" s="11" t="str">
        <f aca="false">IF(OR(A410="",N(D410)=0),"",_xlfn.MAXIFS(Orders!$I$2:$I$5001,Orders!$C$2:$C$5001,A410,Orders!$I$2:$I$5001,"&gt;0"))</f>
        <v/>
      </c>
      <c r="I410" s="9" t="str">
        <f aca="true">IF(H410="","",TODAY()-H410)</f>
        <v/>
      </c>
      <c r="J410" s="9" t="str">
        <f aca="false">IF(OR(H410="",N(D410)&lt;2),"",(H410-G410)/(D410-1))</f>
        <v/>
      </c>
      <c r="K410" s="12" t="str">
        <f aca="false">IF(A410="","",IF(N(D410)=0,"No orders yet",IF(I410&gt;=Settings!$B$4,IF(OR(N(E410)&gt;=Settings!$B$5,N(D410)&gt;=Settings!$B$6),"Lapsed VIP","Lapsed"),IF(I410&gt;=Settings!$B$3,IF(OR(N(E410)&gt;=Settings!$B$5,N(D410)&gt;=Settings!$B$6),"At-risk VIP",IF(D410=1,"One-time buyer","At risk")),IF(OR(N(E410)&gt;=Settings!$B$5,N(D410)&gt;=Settings!$B$6),"VIP",IF(D410=1,"New","Active"))))))</f>
        <v/>
      </c>
      <c r="L410" s="12" t="str">
        <f aca="false">IF(OR(J410="",J410=0),"",IF(I410&gt;=J410*Settings!$B$7,"Yes",""))</f>
        <v/>
      </c>
      <c r="M410" s="13"/>
      <c r="N410" s="12" t="str">
        <f aca="true">IF(M410="","",IF(AND(H410&lt;&gt;"",H410&gt;=M410),"Yes - "&amp;TEXT(H410,"d mmm yyyy"),IF(TODAY()-M410&lt;30,"Not yet","No")))</f>
        <v/>
      </c>
      <c r="O410" s="8"/>
      <c r="P410" s="12" t="str">
        <f aca="false">IF(A410="","",IF(COUNTIF($A$2:$A$2001,A410)&gt;1,"Same email twice - keep one",""))</f>
        <v/>
      </c>
    </row>
    <row r="411" customFormat="false" ht="15" hidden="false" customHeight="false" outlineLevel="0" collapsed="false">
      <c r="A411" s="8"/>
      <c r="B411" s="8"/>
      <c r="C411" s="8"/>
      <c r="D411" s="9" t="str">
        <f aca="false">IF(A411="","",COUNTIFS(Orders!$C$2:$C$5001,A411,Orders!$I$2:$I$5001,"&gt;0"))</f>
        <v/>
      </c>
      <c r="E411" s="10" t="str">
        <f aca="false">IF(A411="","",SUMIFS(Orders!$F$2:$F$5001,Orders!$C$2:$C$5001,A411,Orders!$I$2:$I$5001,"&gt;0"))</f>
        <v/>
      </c>
      <c r="F411" s="10" t="str">
        <f aca="false">IF(OR(A411="",N(D411)=0),"",E411/D411)</f>
        <v/>
      </c>
      <c r="G411" s="11" t="str">
        <f aca="false">IF(OR(A411="",N(D411)=0),"",_xlfn.MINIFS(Orders!$I$2:$I$5001,Orders!$C$2:$C$5001,A411,Orders!$I$2:$I$5001,"&gt;0"))</f>
        <v/>
      </c>
      <c r="H411" s="11" t="str">
        <f aca="false">IF(OR(A411="",N(D411)=0),"",_xlfn.MAXIFS(Orders!$I$2:$I$5001,Orders!$C$2:$C$5001,A411,Orders!$I$2:$I$5001,"&gt;0"))</f>
        <v/>
      </c>
      <c r="I411" s="9" t="str">
        <f aca="true">IF(H411="","",TODAY()-H411)</f>
        <v/>
      </c>
      <c r="J411" s="9" t="str">
        <f aca="false">IF(OR(H411="",N(D411)&lt;2),"",(H411-G411)/(D411-1))</f>
        <v/>
      </c>
      <c r="K411" s="12" t="str">
        <f aca="false">IF(A411="","",IF(N(D411)=0,"No orders yet",IF(I411&gt;=Settings!$B$4,IF(OR(N(E411)&gt;=Settings!$B$5,N(D411)&gt;=Settings!$B$6),"Lapsed VIP","Lapsed"),IF(I411&gt;=Settings!$B$3,IF(OR(N(E411)&gt;=Settings!$B$5,N(D411)&gt;=Settings!$B$6),"At-risk VIP",IF(D411=1,"One-time buyer","At risk")),IF(OR(N(E411)&gt;=Settings!$B$5,N(D411)&gt;=Settings!$B$6),"VIP",IF(D411=1,"New","Active"))))))</f>
        <v/>
      </c>
      <c r="L411" s="12" t="str">
        <f aca="false">IF(OR(J411="",J411=0),"",IF(I411&gt;=J411*Settings!$B$7,"Yes",""))</f>
        <v/>
      </c>
      <c r="M411" s="13"/>
      <c r="N411" s="12" t="str">
        <f aca="true">IF(M411="","",IF(AND(H411&lt;&gt;"",H411&gt;=M411),"Yes - "&amp;TEXT(H411,"d mmm yyyy"),IF(TODAY()-M411&lt;30,"Not yet","No")))</f>
        <v/>
      </c>
      <c r="O411" s="8"/>
      <c r="P411" s="12" t="str">
        <f aca="false">IF(A411="","",IF(COUNTIF($A$2:$A$2001,A411)&gt;1,"Same email twice - keep one",""))</f>
        <v/>
      </c>
    </row>
    <row r="412" customFormat="false" ht="15" hidden="false" customHeight="false" outlineLevel="0" collapsed="false">
      <c r="A412" s="8"/>
      <c r="B412" s="8"/>
      <c r="C412" s="8"/>
      <c r="D412" s="9" t="str">
        <f aca="false">IF(A412="","",COUNTIFS(Orders!$C$2:$C$5001,A412,Orders!$I$2:$I$5001,"&gt;0"))</f>
        <v/>
      </c>
      <c r="E412" s="10" t="str">
        <f aca="false">IF(A412="","",SUMIFS(Orders!$F$2:$F$5001,Orders!$C$2:$C$5001,A412,Orders!$I$2:$I$5001,"&gt;0"))</f>
        <v/>
      </c>
      <c r="F412" s="10" t="str">
        <f aca="false">IF(OR(A412="",N(D412)=0),"",E412/D412)</f>
        <v/>
      </c>
      <c r="G412" s="11" t="str">
        <f aca="false">IF(OR(A412="",N(D412)=0),"",_xlfn.MINIFS(Orders!$I$2:$I$5001,Orders!$C$2:$C$5001,A412,Orders!$I$2:$I$5001,"&gt;0"))</f>
        <v/>
      </c>
      <c r="H412" s="11" t="str">
        <f aca="false">IF(OR(A412="",N(D412)=0),"",_xlfn.MAXIFS(Orders!$I$2:$I$5001,Orders!$C$2:$C$5001,A412,Orders!$I$2:$I$5001,"&gt;0"))</f>
        <v/>
      </c>
      <c r="I412" s="9" t="str">
        <f aca="true">IF(H412="","",TODAY()-H412)</f>
        <v/>
      </c>
      <c r="J412" s="9" t="str">
        <f aca="false">IF(OR(H412="",N(D412)&lt;2),"",(H412-G412)/(D412-1))</f>
        <v/>
      </c>
      <c r="K412" s="12" t="str">
        <f aca="false">IF(A412="","",IF(N(D412)=0,"No orders yet",IF(I412&gt;=Settings!$B$4,IF(OR(N(E412)&gt;=Settings!$B$5,N(D412)&gt;=Settings!$B$6),"Lapsed VIP","Lapsed"),IF(I412&gt;=Settings!$B$3,IF(OR(N(E412)&gt;=Settings!$B$5,N(D412)&gt;=Settings!$B$6),"At-risk VIP",IF(D412=1,"One-time buyer","At risk")),IF(OR(N(E412)&gt;=Settings!$B$5,N(D412)&gt;=Settings!$B$6),"VIP",IF(D412=1,"New","Active"))))))</f>
        <v/>
      </c>
      <c r="L412" s="12" t="str">
        <f aca="false">IF(OR(J412="",J412=0),"",IF(I412&gt;=J412*Settings!$B$7,"Yes",""))</f>
        <v/>
      </c>
      <c r="M412" s="13"/>
      <c r="N412" s="12" t="str">
        <f aca="true">IF(M412="","",IF(AND(H412&lt;&gt;"",H412&gt;=M412),"Yes - "&amp;TEXT(H412,"d mmm yyyy"),IF(TODAY()-M412&lt;30,"Not yet","No")))</f>
        <v/>
      </c>
      <c r="O412" s="8"/>
      <c r="P412" s="12" t="str">
        <f aca="false">IF(A412="","",IF(COUNTIF($A$2:$A$2001,A412)&gt;1,"Same email twice - keep one",""))</f>
        <v/>
      </c>
    </row>
    <row r="413" customFormat="false" ht="15" hidden="false" customHeight="false" outlineLevel="0" collapsed="false">
      <c r="A413" s="8"/>
      <c r="B413" s="8"/>
      <c r="C413" s="8"/>
      <c r="D413" s="9" t="str">
        <f aca="false">IF(A413="","",COUNTIFS(Orders!$C$2:$C$5001,A413,Orders!$I$2:$I$5001,"&gt;0"))</f>
        <v/>
      </c>
      <c r="E413" s="10" t="str">
        <f aca="false">IF(A413="","",SUMIFS(Orders!$F$2:$F$5001,Orders!$C$2:$C$5001,A413,Orders!$I$2:$I$5001,"&gt;0"))</f>
        <v/>
      </c>
      <c r="F413" s="10" t="str">
        <f aca="false">IF(OR(A413="",N(D413)=0),"",E413/D413)</f>
        <v/>
      </c>
      <c r="G413" s="11" t="str">
        <f aca="false">IF(OR(A413="",N(D413)=0),"",_xlfn.MINIFS(Orders!$I$2:$I$5001,Orders!$C$2:$C$5001,A413,Orders!$I$2:$I$5001,"&gt;0"))</f>
        <v/>
      </c>
      <c r="H413" s="11" t="str">
        <f aca="false">IF(OR(A413="",N(D413)=0),"",_xlfn.MAXIFS(Orders!$I$2:$I$5001,Orders!$C$2:$C$5001,A413,Orders!$I$2:$I$5001,"&gt;0"))</f>
        <v/>
      </c>
      <c r="I413" s="9" t="str">
        <f aca="true">IF(H413="","",TODAY()-H413)</f>
        <v/>
      </c>
      <c r="J413" s="9" t="str">
        <f aca="false">IF(OR(H413="",N(D413)&lt;2),"",(H413-G413)/(D413-1))</f>
        <v/>
      </c>
      <c r="K413" s="12" t="str">
        <f aca="false">IF(A413="","",IF(N(D413)=0,"No orders yet",IF(I413&gt;=Settings!$B$4,IF(OR(N(E413)&gt;=Settings!$B$5,N(D413)&gt;=Settings!$B$6),"Lapsed VIP","Lapsed"),IF(I413&gt;=Settings!$B$3,IF(OR(N(E413)&gt;=Settings!$B$5,N(D413)&gt;=Settings!$B$6),"At-risk VIP",IF(D413=1,"One-time buyer","At risk")),IF(OR(N(E413)&gt;=Settings!$B$5,N(D413)&gt;=Settings!$B$6),"VIP",IF(D413=1,"New","Active"))))))</f>
        <v/>
      </c>
      <c r="L413" s="12" t="str">
        <f aca="false">IF(OR(J413="",J413=0),"",IF(I413&gt;=J413*Settings!$B$7,"Yes",""))</f>
        <v/>
      </c>
      <c r="M413" s="13"/>
      <c r="N413" s="12" t="str">
        <f aca="true">IF(M413="","",IF(AND(H413&lt;&gt;"",H413&gt;=M413),"Yes - "&amp;TEXT(H413,"d mmm yyyy"),IF(TODAY()-M413&lt;30,"Not yet","No")))</f>
        <v/>
      </c>
      <c r="O413" s="8"/>
      <c r="P413" s="12" t="str">
        <f aca="false">IF(A413="","",IF(COUNTIF($A$2:$A$2001,A413)&gt;1,"Same email twice - keep one",""))</f>
        <v/>
      </c>
    </row>
    <row r="414" customFormat="false" ht="15" hidden="false" customHeight="false" outlineLevel="0" collapsed="false">
      <c r="A414" s="8"/>
      <c r="B414" s="8"/>
      <c r="C414" s="8"/>
      <c r="D414" s="9" t="str">
        <f aca="false">IF(A414="","",COUNTIFS(Orders!$C$2:$C$5001,A414,Orders!$I$2:$I$5001,"&gt;0"))</f>
        <v/>
      </c>
      <c r="E414" s="10" t="str">
        <f aca="false">IF(A414="","",SUMIFS(Orders!$F$2:$F$5001,Orders!$C$2:$C$5001,A414,Orders!$I$2:$I$5001,"&gt;0"))</f>
        <v/>
      </c>
      <c r="F414" s="10" t="str">
        <f aca="false">IF(OR(A414="",N(D414)=0),"",E414/D414)</f>
        <v/>
      </c>
      <c r="G414" s="11" t="str">
        <f aca="false">IF(OR(A414="",N(D414)=0),"",_xlfn.MINIFS(Orders!$I$2:$I$5001,Orders!$C$2:$C$5001,A414,Orders!$I$2:$I$5001,"&gt;0"))</f>
        <v/>
      </c>
      <c r="H414" s="11" t="str">
        <f aca="false">IF(OR(A414="",N(D414)=0),"",_xlfn.MAXIFS(Orders!$I$2:$I$5001,Orders!$C$2:$C$5001,A414,Orders!$I$2:$I$5001,"&gt;0"))</f>
        <v/>
      </c>
      <c r="I414" s="9" t="str">
        <f aca="true">IF(H414="","",TODAY()-H414)</f>
        <v/>
      </c>
      <c r="J414" s="9" t="str">
        <f aca="false">IF(OR(H414="",N(D414)&lt;2),"",(H414-G414)/(D414-1))</f>
        <v/>
      </c>
      <c r="K414" s="12" t="str">
        <f aca="false">IF(A414="","",IF(N(D414)=0,"No orders yet",IF(I414&gt;=Settings!$B$4,IF(OR(N(E414)&gt;=Settings!$B$5,N(D414)&gt;=Settings!$B$6),"Lapsed VIP","Lapsed"),IF(I414&gt;=Settings!$B$3,IF(OR(N(E414)&gt;=Settings!$B$5,N(D414)&gt;=Settings!$B$6),"At-risk VIP",IF(D414=1,"One-time buyer","At risk")),IF(OR(N(E414)&gt;=Settings!$B$5,N(D414)&gt;=Settings!$B$6),"VIP",IF(D414=1,"New","Active"))))))</f>
        <v/>
      </c>
      <c r="L414" s="12" t="str">
        <f aca="false">IF(OR(J414="",J414=0),"",IF(I414&gt;=J414*Settings!$B$7,"Yes",""))</f>
        <v/>
      </c>
      <c r="M414" s="13"/>
      <c r="N414" s="12" t="str">
        <f aca="true">IF(M414="","",IF(AND(H414&lt;&gt;"",H414&gt;=M414),"Yes - "&amp;TEXT(H414,"d mmm yyyy"),IF(TODAY()-M414&lt;30,"Not yet","No")))</f>
        <v/>
      </c>
      <c r="O414" s="8"/>
      <c r="P414" s="12" t="str">
        <f aca="false">IF(A414="","",IF(COUNTIF($A$2:$A$2001,A414)&gt;1,"Same email twice - keep one",""))</f>
        <v/>
      </c>
    </row>
    <row r="415" customFormat="false" ht="15" hidden="false" customHeight="false" outlineLevel="0" collapsed="false">
      <c r="A415" s="8"/>
      <c r="B415" s="8"/>
      <c r="C415" s="8"/>
      <c r="D415" s="9" t="str">
        <f aca="false">IF(A415="","",COUNTIFS(Orders!$C$2:$C$5001,A415,Orders!$I$2:$I$5001,"&gt;0"))</f>
        <v/>
      </c>
      <c r="E415" s="10" t="str">
        <f aca="false">IF(A415="","",SUMIFS(Orders!$F$2:$F$5001,Orders!$C$2:$C$5001,A415,Orders!$I$2:$I$5001,"&gt;0"))</f>
        <v/>
      </c>
      <c r="F415" s="10" t="str">
        <f aca="false">IF(OR(A415="",N(D415)=0),"",E415/D415)</f>
        <v/>
      </c>
      <c r="G415" s="11" t="str">
        <f aca="false">IF(OR(A415="",N(D415)=0),"",_xlfn.MINIFS(Orders!$I$2:$I$5001,Orders!$C$2:$C$5001,A415,Orders!$I$2:$I$5001,"&gt;0"))</f>
        <v/>
      </c>
      <c r="H415" s="11" t="str">
        <f aca="false">IF(OR(A415="",N(D415)=0),"",_xlfn.MAXIFS(Orders!$I$2:$I$5001,Orders!$C$2:$C$5001,A415,Orders!$I$2:$I$5001,"&gt;0"))</f>
        <v/>
      </c>
      <c r="I415" s="9" t="str">
        <f aca="true">IF(H415="","",TODAY()-H415)</f>
        <v/>
      </c>
      <c r="J415" s="9" t="str">
        <f aca="false">IF(OR(H415="",N(D415)&lt;2),"",(H415-G415)/(D415-1))</f>
        <v/>
      </c>
      <c r="K415" s="12" t="str">
        <f aca="false">IF(A415="","",IF(N(D415)=0,"No orders yet",IF(I415&gt;=Settings!$B$4,IF(OR(N(E415)&gt;=Settings!$B$5,N(D415)&gt;=Settings!$B$6),"Lapsed VIP","Lapsed"),IF(I415&gt;=Settings!$B$3,IF(OR(N(E415)&gt;=Settings!$B$5,N(D415)&gt;=Settings!$B$6),"At-risk VIP",IF(D415=1,"One-time buyer","At risk")),IF(OR(N(E415)&gt;=Settings!$B$5,N(D415)&gt;=Settings!$B$6),"VIP",IF(D415=1,"New","Active"))))))</f>
        <v/>
      </c>
      <c r="L415" s="12" t="str">
        <f aca="false">IF(OR(J415="",J415=0),"",IF(I415&gt;=J415*Settings!$B$7,"Yes",""))</f>
        <v/>
      </c>
      <c r="M415" s="13"/>
      <c r="N415" s="12" t="str">
        <f aca="true">IF(M415="","",IF(AND(H415&lt;&gt;"",H415&gt;=M415),"Yes - "&amp;TEXT(H415,"d mmm yyyy"),IF(TODAY()-M415&lt;30,"Not yet","No")))</f>
        <v/>
      </c>
      <c r="O415" s="8"/>
      <c r="P415" s="12" t="str">
        <f aca="false">IF(A415="","",IF(COUNTIF($A$2:$A$2001,A415)&gt;1,"Same email twice - keep one",""))</f>
        <v/>
      </c>
    </row>
    <row r="416" customFormat="false" ht="15" hidden="false" customHeight="false" outlineLevel="0" collapsed="false">
      <c r="A416" s="8"/>
      <c r="B416" s="8"/>
      <c r="C416" s="8"/>
      <c r="D416" s="9" t="str">
        <f aca="false">IF(A416="","",COUNTIFS(Orders!$C$2:$C$5001,A416,Orders!$I$2:$I$5001,"&gt;0"))</f>
        <v/>
      </c>
      <c r="E416" s="10" t="str">
        <f aca="false">IF(A416="","",SUMIFS(Orders!$F$2:$F$5001,Orders!$C$2:$C$5001,A416,Orders!$I$2:$I$5001,"&gt;0"))</f>
        <v/>
      </c>
      <c r="F416" s="10" t="str">
        <f aca="false">IF(OR(A416="",N(D416)=0),"",E416/D416)</f>
        <v/>
      </c>
      <c r="G416" s="11" t="str">
        <f aca="false">IF(OR(A416="",N(D416)=0),"",_xlfn.MINIFS(Orders!$I$2:$I$5001,Orders!$C$2:$C$5001,A416,Orders!$I$2:$I$5001,"&gt;0"))</f>
        <v/>
      </c>
      <c r="H416" s="11" t="str">
        <f aca="false">IF(OR(A416="",N(D416)=0),"",_xlfn.MAXIFS(Orders!$I$2:$I$5001,Orders!$C$2:$C$5001,A416,Orders!$I$2:$I$5001,"&gt;0"))</f>
        <v/>
      </c>
      <c r="I416" s="9" t="str">
        <f aca="true">IF(H416="","",TODAY()-H416)</f>
        <v/>
      </c>
      <c r="J416" s="9" t="str">
        <f aca="false">IF(OR(H416="",N(D416)&lt;2),"",(H416-G416)/(D416-1))</f>
        <v/>
      </c>
      <c r="K416" s="12" t="str">
        <f aca="false">IF(A416="","",IF(N(D416)=0,"No orders yet",IF(I416&gt;=Settings!$B$4,IF(OR(N(E416)&gt;=Settings!$B$5,N(D416)&gt;=Settings!$B$6),"Lapsed VIP","Lapsed"),IF(I416&gt;=Settings!$B$3,IF(OR(N(E416)&gt;=Settings!$B$5,N(D416)&gt;=Settings!$B$6),"At-risk VIP",IF(D416=1,"One-time buyer","At risk")),IF(OR(N(E416)&gt;=Settings!$B$5,N(D416)&gt;=Settings!$B$6),"VIP",IF(D416=1,"New","Active"))))))</f>
        <v/>
      </c>
      <c r="L416" s="12" t="str">
        <f aca="false">IF(OR(J416="",J416=0),"",IF(I416&gt;=J416*Settings!$B$7,"Yes",""))</f>
        <v/>
      </c>
      <c r="M416" s="13"/>
      <c r="N416" s="12" t="str">
        <f aca="true">IF(M416="","",IF(AND(H416&lt;&gt;"",H416&gt;=M416),"Yes - "&amp;TEXT(H416,"d mmm yyyy"),IF(TODAY()-M416&lt;30,"Not yet","No")))</f>
        <v/>
      </c>
      <c r="O416" s="8"/>
      <c r="P416" s="12" t="str">
        <f aca="false">IF(A416="","",IF(COUNTIF($A$2:$A$2001,A416)&gt;1,"Same email twice - keep one",""))</f>
        <v/>
      </c>
    </row>
    <row r="417" customFormat="false" ht="15" hidden="false" customHeight="false" outlineLevel="0" collapsed="false">
      <c r="A417" s="8"/>
      <c r="B417" s="8"/>
      <c r="C417" s="8"/>
      <c r="D417" s="9" t="str">
        <f aca="false">IF(A417="","",COUNTIFS(Orders!$C$2:$C$5001,A417,Orders!$I$2:$I$5001,"&gt;0"))</f>
        <v/>
      </c>
      <c r="E417" s="10" t="str">
        <f aca="false">IF(A417="","",SUMIFS(Orders!$F$2:$F$5001,Orders!$C$2:$C$5001,A417,Orders!$I$2:$I$5001,"&gt;0"))</f>
        <v/>
      </c>
      <c r="F417" s="10" t="str">
        <f aca="false">IF(OR(A417="",N(D417)=0),"",E417/D417)</f>
        <v/>
      </c>
      <c r="G417" s="11" t="str">
        <f aca="false">IF(OR(A417="",N(D417)=0),"",_xlfn.MINIFS(Orders!$I$2:$I$5001,Orders!$C$2:$C$5001,A417,Orders!$I$2:$I$5001,"&gt;0"))</f>
        <v/>
      </c>
      <c r="H417" s="11" t="str">
        <f aca="false">IF(OR(A417="",N(D417)=0),"",_xlfn.MAXIFS(Orders!$I$2:$I$5001,Orders!$C$2:$C$5001,A417,Orders!$I$2:$I$5001,"&gt;0"))</f>
        <v/>
      </c>
      <c r="I417" s="9" t="str">
        <f aca="true">IF(H417="","",TODAY()-H417)</f>
        <v/>
      </c>
      <c r="J417" s="9" t="str">
        <f aca="false">IF(OR(H417="",N(D417)&lt;2),"",(H417-G417)/(D417-1))</f>
        <v/>
      </c>
      <c r="K417" s="12" t="str">
        <f aca="false">IF(A417="","",IF(N(D417)=0,"No orders yet",IF(I417&gt;=Settings!$B$4,IF(OR(N(E417)&gt;=Settings!$B$5,N(D417)&gt;=Settings!$B$6),"Lapsed VIP","Lapsed"),IF(I417&gt;=Settings!$B$3,IF(OR(N(E417)&gt;=Settings!$B$5,N(D417)&gt;=Settings!$B$6),"At-risk VIP",IF(D417=1,"One-time buyer","At risk")),IF(OR(N(E417)&gt;=Settings!$B$5,N(D417)&gt;=Settings!$B$6),"VIP",IF(D417=1,"New","Active"))))))</f>
        <v/>
      </c>
      <c r="L417" s="12" t="str">
        <f aca="false">IF(OR(J417="",J417=0),"",IF(I417&gt;=J417*Settings!$B$7,"Yes",""))</f>
        <v/>
      </c>
      <c r="M417" s="13"/>
      <c r="N417" s="12" t="str">
        <f aca="true">IF(M417="","",IF(AND(H417&lt;&gt;"",H417&gt;=M417),"Yes - "&amp;TEXT(H417,"d mmm yyyy"),IF(TODAY()-M417&lt;30,"Not yet","No")))</f>
        <v/>
      </c>
      <c r="O417" s="8"/>
      <c r="P417" s="12" t="str">
        <f aca="false">IF(A417="","",IF(COUNTIF($A$2:$A$2001,A417)&gt;1,"Same email twice - keep one",""))</f>
        <v/>
      </c>
    </row>
    <row r="418" customFormat="false" ht="15" hidden="false" customHeight="false" outlineLevel="0" collapsed="false">
      <c r="A418" s="8"/>
      <c r="B418" s="8"/>
      <c r="C418" s="8"/>
      <c r="D418" s="9" t="str">
        <f aca="false">IF(A418="","",COUNTIFS(Orders!$C$2:$C$5001,A418,Orders!$I$2:$I$5001,"&gt;0"))</f>
        <v/>
      </c>
      <c r="E418" s="10" t="str">
        <f aca="false">IF(A418="","",SUMIFS(Orders!$F$2:$F$5001,Orders!$C$2:$C$5001,A418,Orders!$I$2:$I$5001,"&gt;0"))</f>
        <v/>
      </c>
      <c r="F418" s="10" t="str">
        <f aca="false">IF(OR(A418="",N(D418)=0),"",E418/D418)</f>
        <v/>
      </c>
      <c r="G418" s="11" t="str">
        <f aca="false">IF(OR(A418="",N(D418)=0),"",_xlfn.MINIFS(Orders!$I$2:$I$5001,Orders!$C$2:$C$5001,A418,Orders!$I$2:$I$5001,"&gt;0"))</f>
        <v/>
      </c>
      <c r="H418" s="11" t="str">
        <f aca="false">IF(OR(A418="",N(D418)=0),"",_xlfn.MAXIFS(Orders!$I$2:$I$5001,Orders!$C$2:$C$5001,A418,Orders!$I$2:$I$5001,"&gt;0"))</f>
        <v/>
      </c>
      <c r="I418" s="9" t="str">
        <f aca="true">IF(H418="","",TODAY()-H418)</f>
        <v/>
      </c>
      <c r="J418" s="9" t="str">
        <f aca="false">IF(OR(H418="",N(D418)&lt;2),"",(H418-G418)/(D418-1))</f>
        <v/>
      </c>
      <c r="K418" s="12" t="str">
        <f aca="false">IF(A418="","",IF(N(D418)=0,"No orders yet",IF(I418&gt;=Settings!$B$4,IF(OR(N(E418)&gt;=Settings!$B$5,N(D418)&gt;=Settings!$B$6),"Lapsed VIP","Lapsed"),IF(I418&gt;=Settings!$B$3,IF(OR(N(E418)&gt;=Settings!$B$5,N(D418)&gt;=Settings!$B$6),"At-risk VIP",IF(D418=1,"One-time buyer","At risk")),IF(OR(N(E418)&gt;=Settings!$B$5,N(D418)&gt;=Settings!$B$6),"VIP",IF(D418=1,"New","Active"))))))</f>
        <v/>
      </c>
      <c r="L418" s="12" t="str">
        <f aca="false">IF(OR(J418="",J418=0),"",IF(I418&gt;=J418*Settings!$B$7,"Yes",""))</f>
        <v/>
      </c>
      <c r="M418" s="13"/>
      <c r="N418" s="12" t="str">
        <f aca="true">IF(M418="","",IF(AND(H418&lt;&gt;"",H418&gt;=M418),"Yes - "&amp;TEXT(H418,"d mmm yyyy"),IF(TODAY()-M418&lt;30,"Not yet","No")))</f>
        <v/>
      </c>
      <c r="O418" s="8"/>
      <c r="P418" s="12" t="str">
        <f aca="false">IF(A418="","",IF(COUNTIF($A$2:$A$2001,A418)&gt;1,"Same email twice - keep one",""))</f>
        <v/>
      </c>
    </row>
    <row r="419" customFormat="false" ht="15" hidden="false" customHeight="false" outlineLevel="0" collapsed="false">
      <c r="A419" s="8"/>
      <c r="B419" s="8"/>
      <c r="C419" s="8"/>
      <c r="D419" s="9" t="str">
        <f aca="false">IF(A419="","",COUNTIFS(Orders!$C$2:$C$5001,A419,Orders!$I$2:$I$5001,"&gt;0"))</f>
        <v/>
      </c>
      <c r="E419" s="10" t="str">
        <f aca="false">IF(A419="","",SUMIFS(Orders!$F$2:$F$5001,Orders!$C$2:$C$5001,A419,Orders!$I$2:$I$5001,"&gt;0"))</f>
        <v/>
      </c>
      <c r="F419" s="10" t="str">
        <f aca="false">IF(OR(A419="",N(D419)=0),"",E419/D419)</f>
        <v/>
      </c>
      <c r="G419" s="11" t="str">
        <f aca="false">IF(OR(A419="",N(D419)=0),"",_xlfn.MINIFS(Orders!$I$2:$I$5001,Orders!$C$2:$C$5001,A419,Orders!$I$2:$I$5001,"&gt;0"))</f>
        <v/>
      </c>
      <c r="H419" s="11" t="str">
        <f aca="false">IF(OR(A419="",N(D419)=0),"",_xlfn.MAXIFS(Orders!$I$2:$I$5001,Orders!$C$2:$C$5001,A419,Orders!$I$2:$I$5001,"&gt;0"))</f>
        <v/>
      </c>
      <c r="I419" s="9" t="str">
        <f aca="true">IF(H419="","",TODAY()-H419)</f>
        <v/>
      </c>
      <c r="J419" s="9" t="str">
        <f aca="false">IF(OR(H419="",N(D419)&lt;2),"",(H419-G419)/(D419-1))</f>
        <v/>
      </c>
      <c r="K419" s="12" t="str">
        <f aca="false">IF(A419="","",IF(N(D419)=0,"No orders yet",IF(I419&gt;=Settings!$B$4,IF(OR(N(E419)&gt;=Settings!$B$5,N(D419)&gt;=Settings!$B$6),"Lapsed VIP","Lapsed"),IF(I419&gt;=Settings!$B$3,IF(OR(N(E419)&gt;=Settings!$B$5,N(D419)&gt;=Settings!$B$6),"At-risk VIP",IF(D419=1,"One-time buyer","At risk")),IF(OR(N(E419)&gt;=Settings!$B$5,N(D419)&gt;=Settings!$B$6),"VIP",IF(D419=1,"New","Active"))))))</f>
        <v/>
      </c>
      <c r="L419" s="12" t="str">
        <f aca="false">IF(OR(J419="",J419=0),"",IF(I419&gt;=J419*Settings!$B$7,"Yes",""))</f>
        <v/>
      </c>
      <c r="M419" s="13"/>
      <c r="N419" s="12" t="str">
        <f aca="true">IF(M419="","",IF(AND(H419&lt;&gt;"",H419&gt;=M419),"Yes - "&amp;TEXT(H419,"d mmm yyyy"),IF(TODAY()-M419&lt;30,"Not yet","No")))</f>
        <v/>
      </c>
      <c r="O419" s="8"/>
      <c r="P419" s="12" t="str">
        <f aca="false">IF(A419="","",IF(COUNTIF($A$2:$A$2001,A419)&gt;1,"Same email twice - keep one",""))</f>
        <v/>
      </c>
    </row>
    <row r="420" customFormat="false" ht="15" hidden="false" customHeight="false" outlineLevel="0" collapsed="false">
      <c r="A420" s="8"/>
      <c r="B420" s="8"/>
      <c r="C420" s="8"/>
      <c r="D420" s="9" t="str">
        <f aca="false">IF(A420="","",COUNTIFS(Orders!$C$2:$C$5001,A420,Orders!$I$2:$I$5001,"&gt;0"))</f>
        <v/>
      </c>
      <c r="E420" s="10" t="str">
        <f aca="false">IF(A420="","",SUMIFS(Orders!$F$2:$F$5001,Orders!$C$2:$C$5001,A420,Orders!$I$2:$I$5001,"&gt;0"))</f>
        <v/>
      </c>
      <c r="F420" s="10" t="str">
        <f aca="false">IF(OR(A420="",N(D420)=0),"",E420/D420)</f>
        <v/>
      </c>
      <c r="G420" s="11" t="str">
        <f aca="false">IF(OR(A420="",N(D420)=0),"",_xlfn.MINIFS(Orders!$I$2:$I$5001,Orders!$C$2:$C$5001,A420,Orders!$I$2:$I$5001,"&gt;0"))</f>
        <v/>
      </c>
      <c r="H420" s="11" t="str">
        <f aca="false">IF(OR(A420="",N(D420)=0),"",_xlfn.MAXIFS(Orders!$I$2:$I$5001,Orders!$C$2:$C$5001,A420,Orders!$I$2:$I$5001,"&gt;0"))</f>
        <v/>
      </c>
      <c r="I420" s="9" t="str">
        <f aca="true">IF(H420="","",TODAY()-H420)</f>
        <v/>
      </c>
      <c r="J420" s="9" t="str">
        <f aca="false">IF(OR(H420="",N(D420)&lt;2),"",(H420-G420)/(D420-1))</f>
        <v/>
      </c>
      <c r="K420" s="12" t="str">
        <f aca="false">IF(A420="","",IF(N(D420)=0,"No orders yet",IF(I420&gt;=Settings!$B$4,IF(OR(N(E420)&gt;=Settings!$B$5,N(D420)&gt;=Settings!$B$6),"Lapsed VIP","Lapsed"),IF(I420&gt;=Settings!$B$3,IF(OR(N(E420)&gt;=Settings!$B$5,N(D420)&gt;=Settings!$B$6),"At-risk VIP",IF(D420=1,"One-time buyer","At risk")),IF(OR(N(E420)&gt;=Settings!$B$5,N(D420)&gt;=Settings!$B$6),"VIP",IF(D420=1,"New","Active"))))))</f>
        <v/>
      </c>
      <c r="L420" s="12" t="str">
        <f aca="false">IF(OR(J420="",J420=0),"",IF(I420&gt;=J420*Settings!$B$7,"Yes",""))</f>
        <v/>
      </c>
      <c r="M420" s="13"/>
      <c r="N420" s="12" t="str">
        <f aca="true">IF(M420="","",IF(AND(H420&lt;&gt;"",H420&gt;=M420),"Yes - "&amp;TEXT(H420,"d mmm yyyy"),IF(TODAY()-M420&lt;30,"Not yet","No")))</f>
        <v/>
      </c>
      <c r="O420" s="8"/>
      <c r="P420" s="12" t="str">
        <f aca="false">IF(A420="","",IF(COUNTIF($A$2:$A$2001,A420)&gt;1,"Same email twice - keep one",""))</f>
        <v/>
      </c>
    </row>
    <row r="421" customFormat="false" ht="15" hidden="false" customHeight="false" outlineLevel="0" collapsed="false">
      <c r="A421" s="8"/>
      <c r="B421" s="8"/>
      <c r="C421" s="8"/>
      <c r="D421" s="9" t="str">
        <f aca="false">IF(A421="","",COUNTIFS(Orders!$C$2:$C$5001,A421,Orders!$I$2:$I$5001,"&gt;0"))</f>
        <v/>
      </c>
      <c r="E421" s="10" t="str">
        <f aca="false">IF(A421="","",SUMIFS(Orders!$F$2:$F$5001,Orders!$C$2:$C$5001,A421,Orders!$I$2:$I$5001,"&gt;0"))</f>
        <v/>
      </c>
      <c r="F421" s="10" t="str">
        <f aca="false">IF(OR(A421="",N(D421)=0),"",E421/D421)</f>
        <v/>
      </c>
      <c r="G421" s="11" t="str">
        <f aca="false">IF(OR(A421="",N(D421)=0),"",_xlfn.MINIFS(Orders!$I$2:$I$5001,Orders!$C$2:$C$5001,A421,Orders!$I$2:$I$5001,"&gt;0"))</f>
        <v/>
      </c>
      <c r="H421" s="11" t="str">
        <f aca="false">IF(OR(A421="",N(D421)=0),"",_xlfn.MAXIFS(Orders!$I$2:$I$5001,Orders!$C$2:$C$5001,A421,Orders!$I$2:$I$5001,"&gt;0"))</f>
        <v/>
      </c>
      <c r="I421" s="9" t="str">
        <f aca="true">IF(H421="","",TODAY()-H421)</f>
        <v/>
      </c>
      <c r="J421" s="9" t="str">
        <f aca="false">IF(OR(H421="",N(D421)&lt;2),"",(H421-G421)/(D421-1))</f>
        <v/>
      </c>
      <c r="K421" s="12" t="str">
        <f aca="false">IF(A421="","",IF(N(D421)=0,"No orders yet",IF(I421&gt;=Settings!$B$4,IF(OR(N(E421)&gt;=Settings!$B$5,N(D421)&gt;=Settings!$B$6),"Lapsed VIP","Lapsed"),IF(I421&gt;=Settings!$B$3,IF(OR(N(E421)&gt;=Settings!$B$5,N(D421)&gt;=Settings!$B$6),"At-risk VIP",IF(D421=1,"One-time buyer","At risk")),IF(OR(N(E421)&gt;=Settings!$B$5,N(D421)&gt;=Settings!$B$6),"VIP",IF(D421=1,"New","Active"))))))</f>
        <v/>
      </c>
      <c r="L421" s="12" t="str">
        <f aca="false">IF(OR(J421="",J421=0),"",IF(I421&gt;=J421*Settings!$B$7,"Yes",""))</f>
        <v/>
      </c>
      <c r="M421" s="13"/>
      <c r="N421" s="12" t="str">
        <f aca="true">IF(M421="","",IF(AND(H421&lt;&gt;"",H421&gt;=M421),"Yes - "&amp;TEXT(H421,"d mmm yyyy"),IF(TODAY()-M421&lt;30,"Not yet","No")))</f>
        <v/>
      </c>
      <c r="O421" s="8"/>
      <c r="P421" s="12" t="str">
        <f aca="false">IF(A421="","",IF(COUNTIF($A$2:$A$2001,A421)&gt;1,"Same email twice - keep one",""))</f>
        <v/>
      </c>
    </row>
    <row r="422" customFormat="false" ht="15" hidden="false" customHeight="false" outlineLevel="0" collapsed="false">
      <c r="A422" s="8"/>
      <c r="B422" s="8"/>
      <c r="C422" s="8"/>
      <c r="D422" s="9" t="str">
        <f aca="false">IF(A422="","",COUNTIFS(Orders!$C$2:$C$5001,A422,Orders!$I$2:$I$5001,"&gt;0"))</f>
        <v/>
      </c>
      <c r="E422" s="10" t="str">
        <f aca="false">IF(A422="","",SUMIFS(Orders!$F$2:$F$5001,Orders!$C$2:$C$5001,A422,Orders!$I$2:$I$5001,"&gt;0"))</f>
        <v/>
      </c>
      <c r="F422" s="10" t="str">
        <f aca="false">IF(OR(A422="",N(D422)=0),"",E422/D422)</f>
        <v/>
      </c>
      <c r="G422" s="11" t="str">
        <f aca="false">IF(OR(A422="",N(D422)=0),"",_xlfn.MINIFS(Orders!$I$2:$I$5001,Orders!$C$2:$C$5001,A422,Orders!$I$2:$I$5001,"&gt;0"))</f>
        <v/>
      </c>
      <c r="H422" s="11" t="str">
        <f aca="false">IF(OR(A422="",N(D422)=0),"",_xlfn.MAXIFS(Orders!$I$2:$I$5001,Orders!$C$2:$C$5001,A422,Orders!$I$2:$I$5001,"&gt;0"))</f>
        <v/>
      </c>
      <c r="I422" s="9" t="str">
        <f aca="true">IF(H422="","",TODAY()-H422)</f>
        <v/>
      </c>
      <c r="J422" s="9" t="str">
        <f aca="false">IF(OR(H422="",N(D422)&lt;2),"",(H422-G422)/(D422-1))</f>
        <v/>
      </c>
      <c r="K422" s="12" t="str">
        <f aca="false">IF(A422="","",IF(N(D422)=0,"No orders yet",IF(I422&gt;=Settings!$B$4,IF(OR(N(E422)&gt;=Settings!$B$5,N(D422)&gt;=Settings!$B$6),"Lapsed VIP","Lapsed"),IF(I422&gt;=Settings!$B$3,IF(OR(N(E422)&gt;=Settings!$B$5,N(D422)&gt;=Settings!$B$6),"At-risk VIP",IF(D422=1,"One-time buyer","At risk")),IF(OR(N(E422)&gt;=Settings!$B$5,N(D422)&gt;=Settings!$B$6),"VIP",IF(D422=1,"New","Active"))))))</f>
        <v/>
      </c>
      <c r="L422" s="12" t="str">
        <f aca="false">IF(OR(J422="",J422=0),"",IF(I422&gt;=J422*Settings!$B$7,"Yes",""))</f>
        <v/>
      </c>
      <c r="M422" s="13"/>
      <c r="N422" s="12" t="str">
        <f aca="true">IF(M422="","",IF(AND(H422&lt;&gt;"",H422&gt;=M422),"Yes - "&amp;TEXT(H422,"d mmm yyyy"),IF(TODAY()-M422&lt;30,"Not yet","No")))</f>
        <v/>
      </c>
      <c r="O422" s="8"/>
      <c r="P422" s="12" t="str">
        <f aca="false">IF(A422="","",IF(COUNTIF($A$2:$A$2001,A422)&gt;1,"Same email twice - keep one",""))</f>
        <v/>
      </c>
    </row>
    <row r="423" customFormat="false" ht="15" hidden="false" customHeight="false" outlineLevel="0" collapsed="false">
      <c r="A423" s="8"/>
      <c r="B423" s="8"/>
      <c r="C423" s="8"/>
      <c r="D423" s="9" t="str">
        <f aca="false">IF(A423="","",COUNTIFS(Orders!$C$2:$C$5001,A423,Orders!$I$2:$I$5001,"&gt;0"))</f>
        <v/>
      </c>
      <c r="E423" s="10" t="str">
        <f aca="false">IF(A423="","",SUMIFS(Orders!$F$2:$F$5001,Orders!$C$2:$C$5001,A423,Orders!$I$2:$I$5001,"&gt;0"))</f>
        <v/>
      </c>
      <c r="F423" s="10" t="str">
        <f aca="false">IF(OR(A423="",N(D423)=0),"",E423/D423)</f>
        <v/>
      </c>
      <c r="G423" s="11" t="str">
        <f aca="false">IF(OR(A423="",N(D423)=0),"",_xlfn.MINIFS(Orders!$I$2:$I$5001,Orders!$C$2:$C$5001,A423,Orders!$I$2:$I$5001,"&gt;0"))</f>
        <v/>
      </c>
      <c r="H423" s="11" t="str">
        <f aca="false">IF(OR(A423="",N(D423)=0),"",_xlfn.MAXIFS(Orders!$I$2:$I$5001,Orders!$C$2:$C$5001,A423,Orders!$I$2:$I$5001,"&gt;0"))</f>
        <v/>
      </c>
      <c r="I423" s="9" t="str">
        <f aca="true">IF(H423="","",TODAY()-H423)</f>
        <v/>
      </c>
      <c r="J423" s="9" t="str">
        <f aca="false">IF(OR(H423="",N(D423)&lt;2),"",(H423-G423)/(D423-1))</f>
        <v/>
      </c>
      <c r="K423" s="12" t="str">
        <f aca="false">IF(A423="","",IF(N(D423)=0,"No orders yet",IF(I423&gt;=Settings!$B$4,IF(OR(N(E423)&gt;=Settings!$B$5,N(D423)&gt;=Settings!$B$6),"Lapsed VIP","Lapsed"),IF(I423&gt;=Settings!$B$3,IF(OR(N(E423)&gt;=Settings!$B$5,N(D423)&gt;=Settings!$B$6),"At-risk VIP",IF(D423=1,"One-time buyer","At risk")),IF(OR(N(E423)&gt;=Settings!$B$5,N(D423)&gt;=Settings!$B$6),"VIP",IF(D423=1,"New","Active"))))))</f>
        <v/>
      </c>
      <c r="L423" s="12" t="str">
        <f aca="false">IF(OR(J423="",J423=0),"",IF(I423&gt;=J423*Settings!$B$7,"Yes",""))</f>
        <v/>
      </c>
      <c r="M423" s="13"/>
      <c r="N423" s="12" t="str">
        <f aca="true">IF(M423="","",IF(AND(H423&lt;&gt;"",H423&gt;=M423),"Yes - "&amp;TEXT(H423,"d mmm yyyy"),IF(TODAY()-M423&lt;30,"Not yet","No")))</f>
        <v/>
      </c>
      <c r="O423" s="8"/>
      <c r="P423" s="12" t="str">
        <f aca="false">IF(A423="","",IF(COUNTIF($A$2:$A$2001,A423)&gt;1,"Same email twice - keep one",""))</f>
        <v/>
      </c>
    </row>
    <row r="424" customFormat="false" ht="15" hidden="false" customHeight="false" outlineLevel="0" collapsed="false">
      <c r="A424" s="8"/>
      <c r="B424" s="8"/>
      <c r="C424" s="8"/>
      <c r="D424" s="9" t="str">
        <f aca="false">IF(A424="","",COUNTIFS(Orders!$C$2:$C$5001,A424,Orders!$I$2:$I$5001,"&gt;0"))</f>
        <v/>
      </c>
      <c r="E424" s="10" t="str">
        <f aca="false">IF(A424="","",SUMIFS(Orders!$F$2:$F$5001,Orders!$C$2:$C$5001,A424,Orders!$I$2:$I$5001,"&gt;0"))</f>
        <v/>
      </c>
      <c r="F424" s="10" t="str">
        <f aca="false">IF(OR(A424="",N(D424)=0),"",E424/D424)</f>
        <v/>
      </c>
      <c r="G424" s="11" t="str">
        <f aca="false">IF(OR(A424="",N(D424)=0),"",_xlfn.MINIFS(Orders!$I$2:$I$5001,Orders!$C$2:$C$5001,A424,Orders!$I$2:$I$5001,"&gt;0"))</f>
        <v/>
      </c>
      <c r="H424" s="11" t="str">
        <f aca="false">IF(OR(A424="",N(D424)=0),"",_xlfn.MAXIFS(Orders!$I$2:$I$5001,Orders!$C$2:$C$5001,A424,Orders!$I$2:$I$5001,"&gt;0"))</f>
        <v/>
      </c>
      <c r="I424" s="9" t="str">
        <f aca="true">IF(H424="","",TODAY()-H424)</f>
        <v/>
      </c>
      <c r="J424" s="9" t="str">
        <f aca="false">IF(OR(H424="",N(D424)&lt;2),"",(H424-G424)/(D424-1))</f>
        <v/>
      </c>
      <c r="K424" s="12" t="str">
        <f aca="false">IF(A424="","",IF(N(D424)=0,"No orders yet",IF(I424&gt;=Settings!$B$4,IF(OR(N(E424)&gt;=Settings!$B$5,N(D424)&gt;=Settings!$B$6),"Lapsed VIP","Lapsed"),IF(I424&gt;=Settings!$B$3,IF(OR(N(E424)&gt;=Settings!$B$5,N(D424)&gt;=Settings!$B$6),"At-risk VIP",IF(D424=1,"One-time buyer","At risk")),IF(OR(N(E424)&gt;=Settings!$B$5,N(D424)&gt;=Settings!$B$6),"VIP",IF(D424=1,"New","Active"))))))</f>
        <v/>
      </c>
      <c r="L424" s="12" t="str">
        <f aca="false">IF(OR(J424="",J424=0),"",IF(I424&gt;=J424*Settings!$B$7,"Yes",""))</f>
        <v/>
      </c>
      <c r="M424" s="13"/>
      <c r="N424" s="12" t="str">
        <f aca="true">IF(M424="","",IF(AND(H424&lt;&gt;"",H424&gt;=M424),"Yes - "&amp;TEXT(H424,"d mmm yyyy"),IF(TODAY()-M424&lt;30,"Not yet","No")))</f>
        <v/>
      </c>
      <c r="O424" s="8"/>
      <c r="P424" s="12" t="str">
        <f aca="false">IF(A424="","",IF(COUNTIF($A$2:$A$2001,A424)&gt;1,"Same email twice - keep one",""))</f>
        <v/>
      </c>
    </row>
    <row r="425" customFormat="false" ht="15" hidden="false" customHeight="false" outlineLevel="0" collapsed="false">
      <c r="A425" s="8"/>
      <c r="B425" s="8"/>
      <c r="C425" s="8"/>
      <c r="D425" s="9" t="str">
        <f aca="false">IF(A425="","",COUNTIFS(Orders!$C$2:$C$5001,A425,Orders!$I$2:$I$5001,"&gt;0"))</f>
        <v/>
      </c>
      <c r="E425" s="10" t="str">
        <f aca="false">IF(A425="","",SUMIFS(Orders!$F$2:$F$5001,Orders!$C$2:$C$5001,A425,Orders!$I$2:$I$5001,"&gt;0"))</f>
        <v/>
      </c>
      <c r="F425" s="10" t="str">
        <f aca="false">IF(OR(A425="",N(D425)=0),"",E425/D425)</f>
        <v/>
      </c>
      <c r="G425" s="11" t="str">
        <f aca="false">IF(OR(A425="",N(D425)=0),"",_xlfn.MINIFS(Orders!$I$2:$I$5001,Orders!$C$2:$C$5001,A425,Orders!$I$2:$I$5001,"&gt;0"))</f>
        <v/>
      </c>
      <c r="H425" s="11" t="str">
        <f aca="false">IF(OR(A425="",N(D425)=0),"",_xlfn.MAXIFS(Orders!$I$2:$I$5001,Orders!$C$2:$C$5001,A425,Orders!$I$2:$I$5001,"&gt;0"))</f>
        <v/>
      </c>
      <c r="I425" s="9" t="str">
        <f aca="true">IF(H425="","",TODAY()-H425)</f>
        <v/>
      </c>
      <c r="J425" s="9" t="str">
        <f aca="false">IF(OR(H425="",N(D425)&lt;2),"",(H425-G425)/(D425-1))</f>
        <v/>
      </c>
      <c r="K425" s="12" t="str">
        <f aca="false">IF(A425="","",IF(N(D425)=0,"No orders yet",IF(I425&gt;=Settings!$B$4,IF(OR(N(E425)&gt;=Settings!$B$5,N(D425)&gt;=Settings!$B$6),"Lapsed VIP","Lapsed"),IF(I425&gt;=Settings!$B$3,IF(OR(N(E425)&gt;=Settings!$B$5,N(D425)&gt;=Settings!$B$6),"At-risk VIP",IF(D425=1,"One-time buyer","At risk")),IF(OR(N(E425)&gt;=Settings!$B$5,N(D425)&gt;=Settings!$B$6),"VIP",IF(D425=1,"New","Active"))))))</f>
        <v/>
      </c>
      <c r="L425" s="12" t="str">
        <f aca="false">IF(OR(J425="",J425=0),"",IF(I425&gt;=J425*Settings!$B$7,"Yes",""))</f>
        <v/>
      </c>
      <c r="M425" s="13"/>
      <c r="N425" s="12" t="str">
        <f aca="true">IF(M425="","",IF(AND(H425&lt;&gt;"",H425&gt;=M425),"Yes - "&amp;TEXT(H425,"d mmm yyyy"),IF(TODAY()-M425&lt;30,"Not yet","No")))</f>
        <v/>
      </c>
      <c r="O425" s="8"/>
      <c r="P425" s="12" t="str">
        <f aca="false">IF(A425="","",IF(COUNTIF($A$2:$A$2001,A425)&gt;1,"Same email twice - keep one",""))</f>
        <v/>
      </c>
    </row>
    <row r="426" customFormat="false" ht="15" hidden="false" customHeight="false" outlineLevel="0" collapsed="false">
      <c r="A426" s="8"/>
      <c r="B426" s="8"/>
      <c r="C426" s="8"/>
      <c r="D426" s="9" t="str">
        <f aca="false">IF(A426="","",COUNTIFS(Orders!$C$2:$C$5001,A426,Orders!$I$2:$I$5001,"&gt;0"))</f>
        <v/>
      </c>
      <c r="E426" s="10" t="str">
        <f aca="false">IF(A426="","",SUMIFS(Orders!$F$2:$F$5001,Orders!$C$2:$C$5001,A426,Orders!$I$2:$I$5001,"&gt;0"))</f>
        <v/>
      </c>
      <c r="F426" s="10" t="str">
        <f aca="false">IF(OR(A426="",N(D426)=0),"",E426/D426)</f>
        <v/>
      </c>
      <c r="G426" s="11" t="str">
        <f aca="false">IF(OR(A426="",N(D426)=0),"",_xlfn.MINIFS(Orders!$I$2:$I$5001,Orders!$C$2:$C$5001,A426,Orders!$I$2:$I$5001,"&gt;0"))</f>
        <v/>
      </c>
      <c r="H426" s="11" t="str">
        <f aca="false">IF(OR(A426="",N(D426)=0),"",_xlfn.MAXIFS(Orders!$I$2:$I$5001,Orders!$C$2:$C$5001,A426,Orders!$I$2:$I$5001,"&gt;0"))</f>
        <v/>
      </c>
      <c r="I426" s="9" t="str">
        <f aca="true">IF(H426="","",TODAY()-H426)</f>
        <v/>
      </c>
      <c r="J426" s="9" t="str">
        <f aca="false">IF(OR(H426="",N(D426)&lt;2),"",(H426-G426)/(D426-1))</f>
        <v/>
      </c>
      <c r="K426" s="12" t="str">
        <f aca="false">IF(A426="","",IF(N(D426)=0,"No orders yet",IF(I426&gt;=Settings!$B$4,IF(OR(N(E426)&gt;=Settings!$B$5,N(D426)&gt;=Settings!$B$6),"Lapsed VIP","Lapsed"),IF(I426&gt;=Settings!$B$3,IF(OR(N(E426)&gt;=Settings!$B$5,N(D426)&gt;=Settings!$B$6),"At-risk VIP",IF(D426=1,"One-time buyer","At risk")),IF(OR(N(E426)&gt;=Settings!$B$5,N(D426)&gt;=Settings!$B$6),"VIP",IF(D426=1,"New","Active"))))))</f>
        <v/>
      </c>
      <c r="L426" s="12" t="str">
        <f aca="false">IF(OR(J426="",J426=0),"",IF(I426&gt;=J426*Settings!$B$7,"Yes",""))</f>
        <v/>
      </c>
      <c r="M426" s="13"/>
      <c r="N426" s="12" t="str">
        <f aca="true">IF(M426="","",IF(AND(H426&lt;&gt;"",H426&gt;=M426),"Yes - "&amp;TEXT(H426,"d mmm yyyy"),IF(TODAY()-M426&lt;30,"Not yet","No")))</f>
        <v/>
      </c>
      <c r="O426" s="8"/>
      <c r="P426" s="12" t="str">
        <f aca="false">IF(A426="","",IF(COUNTIF($A$2:$A$2001,A426)&gt;1,"Same email twice - keep one",""))</f>
        <v/>
      </c>
    </row>
    <row r="427" customFormat="false" ht="15" hidden="false" customHeight="false" outlineLevel="0" collapsed="false">
      <c r="A427" s="8"/>
      <c r="B427" s="8"/>
      <c r="C427" s="8"/>
      <c r="D427" s="9" t="str">
        <f aca="false">IF(A427="","",COUNTIFS(Orders!$C$2:$C$5001,A427,Orders!$I$2:$I$5001,"&gt;0"))</f>
        <v/>
      </c>
      <c r="E427" s="10" t="str">
        <f aca="false">IF(A427="","",SUMIFS(Orders!$F$2:$F$5001,Orders!$C$2:$C$5001,A427,Orders!$I$2:$I$5001,"&gt;0"))</f>
        <v/>
      </c>
      <c r="F427" s="10" t="str">
        <f aca="false">IF(OR(A427="",N(D427)=0),"",E427/D427)</f>
        <v/>
      </c>
      <c r="G427" s="11" t="str">
        <f aca="false">IF(OR(A427="",N(D427)=0),"",_xlfn.MINIFS(Orders!$I$2:$I$5001,Orders!$C$2:$C$5001,A427,Orders!$I$2:$I$5001,"&gt;0"))</f>
        <v/>
      </c>
      <c r="H427" s="11" t="str">
        <f aca="false">IF(OR(A427="",N(D427)=0),"",_xlfn.MAXIFS(Orders!$I$2:$I$5001,Orders!$C$2:$C$5001,A427,Orders!$I$2:$I$5001,"&gt;0"))</f>
        <v/>
      </c>
      <c r="I427" s="9" t="str">
        <f aca="true">IF(H427="","",TODAY()-H427)</f>
        <v/>
      </c>
      <c r="J427" s="9" t="str">
        <f aca="false">IF(OR(H427="",N(D427)&lt;2),"",(H427-G427)/(D427-1))</f>
        <v/>
      </c>
      <c r="K427" s="12" t="str">
        <f aca="false">IF(A427="","",IF(N(D427)=0,"No orders yet",IF(I427&gt;=Settings!$B$4,IF(OR(N(E427)&gt;=Settings!$B$5,N(D427)&gt;=Settings!$B$6),"Lapsed VIP","Lapsed"),IF(I427&gt;=Settings!$B$3,IF(OR(N(E427)&gt;=Settings!$B$5,N(D427)&gt;=Settings!$B$6),"At-risk VIP",IF(D427=1,"One-time buyer","At risk")),IF(OR(N(E427)&gt;=Settings!$B$5,N(D427)&gt;=Settings!$B$6),"VIP",IF(D427=1,"New","Active"))))))</f>
        <v/>
      </c>
      <c r="L427" s="12" t="str">
        <f aca="false">IF(OR(J427="",J427=0),"",IF(I427&gt;=J427*Settings!$B$7,"Yes",""))</f>
        <v/>
      </c>
      <c r="M427" s="13"/>
      <c r="N427" s="12" t="str">
        <f aca="true">IF(M427="","",IF(AND(H427&lt;&gt;"",H427&gt;=M427),"Yes - "&amp;TEXT(H427,"d mmm yyyy"),IF(TODAY()-M427&lt;30,"Not yet","No")))</f>
        <v/>
      </c>
      <c r="O427" s="8"/>
      <c r="P427" s="12" t="str">
        <f aca="false">IF(A427="","",IF(COUNTIF($A$2:$A$2001,A427)&gt;1,"Same email twice - keep one",""))</f>
        <v/>
      </c>
    </row>
    <row r="428" customFormat="false" ht="15" hidden="false" customHeight="false" outlineLevel="0" collapsed="false">
      <c r="A428" s="8"/>
      <c r="B428" s="8"/>
      <c r="C428" s="8"/>
      <c r="D428" s="9" t="str">
        <f aca="false">IF(A428="","",COUNTIFS(Orders!$C$2:$C$5001,A428,Orders!$I$2:$I$5001,"&gt;0"))</f>
        <v/>
      </c>
      <c r="E428" s="10" t="str">
        <f aca="false">IF(A428="","",SUMIFS(Orders!$F$2:$F$5001,Orders!$C$2:$C$5001,A428,Orders!$I$2:$I$5001,"&gt;0"))</f>
        <v/>
      </c>
      <c r="F428" s="10" t="str">
        <f aca="false">IF(OR(A428="",N(D428)=0),"",E428/D428)</f>
        <v/>
      </c>
      <c r="G428" s="11" t="str">
        <f aca="false">IF(OR(A428="",N(D428)=0),"",_xlfn.MINIFS(Orders!$I$2:$I$5001,Orders!$C$2:$C$5001,A428,Orders!$I$2:$I$5001,"&gt;0"))</f>
        <v/>
      </c>
      <c r="H428" s="11" t="str">
        <f aca="false">IF(OR(A428="",N(D428)=0),"",_xlfn.MAXIFS(Orders!$I$2:$I$5001,Orders!$C$2:$C$5001,A428,Orders!$I$2:$I$5001,"&gt;0"))</f>
        <v/>
      </c>
      <c r="I428" s="9" t="str">
        <f aca="true">IF(H428="","",TODAY()-H428)</f>
        <v/>
      </c>
      <c r="J428" s="9" t="str">
        <f aca="false">IF(OR(H428="",N(D428)&lt;2),"",(H428-G428)/(D428-1))</f>
        <v/>
      </c>
      <c r="K428" s="12" t="str">
        <f aca="false">IF(A428="","",IF(N(D428)=0,"No orders yet",IF(I428&gt;=Settings!$B$4,IF(OR(N(E428)&gt;=Settings!$B$5,N(D428)&gt;=Settings!$B$6),"Lapsed VIP","Lapsed"),IF(I428&gt;=Settings!$B$3,IF(OR(N(E428)&gt;=Settings!$B$5,N(D428)&gt;=Settings!$B$6),"At-risk VIP",IF(D428=1,"One-time buyer","At risk")),IF(OR(N(E428)&gt;=Settings!$B$5,N(D428)&gt;=Settings!$B$6),"VIP",IF(D428=1,"New","Active"))))))</f>
        <v/>
      </c>
      <c r="L428" s="12" t="str">
        <f aca="false">IF(OR(J428="",J428=0),"",IF(I428&gt;=J428*Settings!$B$7,"Yes",""))</f>
        <v/>
      </c>
      <c r="M428" s="13"/>
      <c r="N428" s="12" t="str">
        <f aca="true">IF(M428="","",IF(AND(H428&lt;&gt;"",H428&gt;=M428),"Yes - "&amp;TEXT(H428,"d mmm yyyy"),IF(TODAY()-M428&lt;30,"Not yet","No")))</f>
        <v/>
      </c>
      <c r="O428" s="8"/>
      <c r="P428" s="12" t="str">
        <f aca="false">IF(A428="","",IF(COUNTIF($A$2:$A$2001,A428)&gt;1,"Same email twice - keep one",""))</f>
        <v/>
      </c>
    </row>
    <row r="429" customFormat="false" ht="15" hidden="false" customHeight="false" outlineLevel="0" collapsed="false">
      <c r="A429" s="8"/>
      <c r="B429" s="8"/>
      <c r="C429" s="8"/>
      <c r="D429" s="9" t="str">
        <f aca="false">IF(A429="","",COUNTIFS(Orders!$C$2:$C$5001,A429,Orders!$I$2:$I$5001,"&gt;0"))</f>
        <v/>
      </c>
      <c r="E429" s="10" t="str">
        <f aca="false">IF(A429="","",SUMIFS(Orders!$F$2:$F$5001,Orders!$C$2:$C$5001,A429,Orders!$I$2:$I$5001,"&gt;0"))</f>
        <v/>
      </c>
      <c r="F429" s="10" t="str">
        <f aca="false">IF(OR(A429="",N(D429)=0),"",E429/D429)</f>
        <v/>
      </c>
      <c r="G429" s="11" t="str">
        <f aca="false">IF(OR(A429="",N(D429)=0),"",_xlfn.MINIFS(Orders!$I$2:$I$5001,Orders!$C$2:$C$5001,A429,Orders!$I$2:$I$5001,"&gt;0"))</f>
        <v/>
      </c>
      <c r="H429" s="11" t="str">
        <f aca="false">IF(OR(A429="",N(D429)=0),"",_xlfn.MAXIFS(Orders!$I$2:$I$5001,Orders!$C$2:$C$5001,A429,Orders!$I$2:$I$5001,"&gt;0"))</f>
        <v/>
      </c>
      <c r="I429" s="9" t="str">
        <f aca="true">IF(H429="","",TODAY()-H429)</f>
        <v/>
      </c>
      <c r="J429" s="9" t="str">
        <f aca="false">IF(OR(H429="",N(D429)&lt;2),"",(H429-G429)/(D429-1))</f>
        <v/>
      </c>
      <c r="K429" s="12" t="str">
        <f aca="false">IF(A429="","",IF(N(D429)=0,"No orders yet",IF(I429&gt;=Settings!$B$4,IF(OR(N(E429)&gt;=Settings!$B$5,N(D429)&gt;=Settings!$B$6),"Lapsed VIP","Lapsed"),IF(I429&gt;=Settings!$B$3,IF(OR(N(E429)&gt;=Settings!$B$5,N(D429)&gt;=Settings!$B$6),"At-risk VIP",IF(D429=1,"One-time buyer","At risk")),IF(OR(N(E429)&gt;=Settings!$B$5,N(D429)&gt;=Settings!$B$6),"VIP",IF(D429=1,"New","Active"))))))</f>
        <v/>
      </c>
      <c r="L429" s="12" t="str">
        <f aca="false">IF(OR(J429="",J429=0),"",IF(I429&gt;=J429*Settings!$B$7,"Yes",""))</f>
        <v/>
      </c>
      <c r="M429" s="13"/>
      <c r="N429" s="12" t="str">
        <f aca="true">IF(M429="","",IF(AND(H429&lt;&gt;"",H429&gt;=M429),"Yes - "&amp;TEXT(H429,"d mmm yyyy"),IF(TODAY()-M429&lt;30,"Not yet","No")))</f>
        <v/>
      </c>
      <c r="O429" s="8"/>
      <c r="P429" s="12" t="str">
        <f aca="false">IF(A429="","",IF(COUNTIF($A$2:$A$2001,A429)&gt;1,"Same email twice - keep one",""))</f>
        <v/>
      </c>
    </row>
    <row r="430" customFormat="false" ht="15" hidden="false" customHeight="false" outlineLevel="0" collapsed="false">
      <c r="A430" s="8"/>
      <c r="B430" s="8"/>
      <c r="C430" s="8"/>
      <c r="D430" s="9" t="str">
        <f aca="false">IF(A430="","",COUNTIFS(Orders!$C$2:$C$5001,A430,Orders!$I$2:$I$5001,"&gt;0"))</f>
        <v/>
      </c>
      <c r="E430" s="10" t="str">
        <f aca="false">IF(A430="","",SUMIFS(Orders!$F$2:$F$5001,Orders!$C$2:$C$5001,A430,Orders!$I$2:$I$5001,"&gt;0"))</f>
        <v/>
      </c>
      <c r="F430" s="10" t="str">
        <f aca="false">IF(OR(A430="",N(D430)=0),"",E430/D430)</f>
        <v/>
      </c>
      <c r="G430" s="11" t="str">
        <f aca="false">IF(OR(A430="",N(D430)=0),"",_xlfn.MINIFS(Orders!$I$2:$I$5001,Orders!$C$2:$C$5001,A430,Orders!$I$2:$I$5001,"&gt;0"))</f>
        <v/>
      </c>
      <c r="H430" s="11" t="str">
        <f aca="false">IF(OR(A430="",N(D430)=0),"",_xlfn.MAXIFS(Orders!$I$2:$I$5001,Orders!$C$2:$C$5001,A430,Orders!$I$2:$I$5001,"&gt;0"))</f>
        <v/>
      </c>
      <c r="I430" s="9" t="str">
        <f aca="true">IF(H430="","",TODAY()-H430)</f>
        <v/>
      </c>
      <c r="J430" s="9" t="str">
        <f aca="false">IF(OR(H430="",N(D430)&lt;2),"",(H430-G430)/(D430-1))</f>
        <v/>
      </c>
      <c r="K430" s="12" t="str">
        <f aca="false">IF(A430="","",IF(N(D430)=0,"No orders yet",IF(I430&gt;=Settings!$B$4,IF(OR(N(E430)&gt;=Settings!$B$5,N(D430)&gt;=Settings!$B$6),"Lapsed VIP","Lapsed"),IF(I430&gt;=Settings!$B$3,IF(OR(N(E430)&gt;=Settings!$B$5,N(D430)&gt;=Settings!$B$6),"At-risk VIP",IF(D430=1,"One-time buyer","At risk")),IF(OR(N(E430)&gt;=Settings!$B$5,N(D430)&gt;=Settings!$B$6),"VIP",IF(D430=1,"New","Active"))))))</f>
        <v/>
      </c>
      <c r="L430" s="12" t="str">
        <f aca="false">IF(OR(J430="",J430=0),"",IF(I430&gt;=J430*Settings!$B$7,"Yes",""))</f>
        <v/>
      </c>
      <c r="M430" s="13"/>
      <c r="N430" s="12" t="str">
        <f aca="true">IF(M430="","",IF(AND(H430&lt;&gt;"",H430&gt;=M430),"Yes - "&amp;TEXT(H430,"d mmm yyyy"),IF(TODAY()-M430&lt;30,"Not yet","No")))</f>
        <v/>
      </c>
      <c r="O430" s="8"/>
      <c r="P430" s="12" t="str">
        <f aca="false">IF(A430="","",IF(COUNTIF($A$2:$A$2001,A430)&gt;1,"Same email twice - keep one",""))</f>
        <v/>
      </c>
    </row>
    <row r="431" customFormat="false" ht="15" hidden="false" customHeight="false" outlineLevel="0" collapsed="false">
      <c r="A431" s="8"/>
      <c r="B431" s="8"/>
      <c r="C431" s="8"/>
      <c r="D431" s="9" t="str">
        <f aca="false">IF(A431="","",COUNTIFS(Orders!$C$2:$C$5001,A431,Orders!$I$2:$I$5001,"&gt;0"))</f>
        <v/>
      </c>
      <c r="E431" s="10" t="str">
        <f aca="false">IF(A431="","",SUMIFS(Orders!$F$2:$F$5001,Orders!$C$2:$C$5001,A431,Orders!$I$2:$I$5001,"&gt;0"))</f>
        <v/>
      </c>
      <c r="F431" s="10" t="str">
        <f aca="false">IF(OR(A431="",N(D431)=0),"",E431/D431)</f>
        <v/>
      </c>
      <c r="G431" s="11" t="str">
        <f aca="false">IF(OR(A431="",N(D431)=0),"",_xlfn.MINIFS(Orders!$I$2:$I$5001,Orders!$C$2:$C$5001,A431,Orders!$I$2:$I$5001,"&gt;0"))</f>
        <v/>
      </c>
      <c r="H431" s="11" t="str">
        <f aca="false">IF(OR(A431="",N(D431)=0),"",_xlfn.MAXIFS(Orders!$I$2:$I$5001,Orders!$C$2:$C$5001,A431,Orders!$I$2:$I$5001,"&gt;0"))</f>
        <v/>
      </c>
      <c r="I431" s="9" t="str">
        <f aca="true">IF(H431="","",TODAY()-H431)</f>
        <v/>
      </c>
      <c r="J431" s="9" t="str">
        <f aca="false">IF(OR(H431="",N(D431)&lt;2),"",(H431-G431)/(D431-1))</f>
        <v/>
      </c>
      <c r="K431" s="12" t="str">
        <f aca="false">IF(A431="","",IF(N(D431)=0,"No orders yet",IF(I431&gt;=Settings!$B$4,IF(OR(N(E431)&gt;=Settings!$B$5,N(D431)&gt;=Settings!$B$6),"Lapsed VIP","Lapsed"),IF(I431&gt;=Settings!$B$3,IF(OR(N(E431)&gt;=Settings!$B$5,N(D431)&gt;=Settings!$B$6),"At-risk VIP",IF(D431=1,"One-time buyer","At risk")),IF(OR(N(E431)&gt;=Settings!$B$5,N(D431)&gt;=Settings!$B$6),"VIP",IF(D431=1,"New","Active"))))))</f>
        <v/>
      </c>
      <c r="L431" s="12" t="str">
        <f aca="false">IF(OR(J431="",J431=0),"",IF(I431&gt;=J431*Settings!$B$7,"Yes",""))</f>
        <v/>
      </c>
      <c r="M431" s="13"/>
      <c r="N431" s="12" t="str">
        <f aca="true">IF(M431="","",IF(AND(H431&lt;&gt;"",H431&gt;=M431),"Yes - "&amp;TEXT(H431,"d mmm yyyy"),IF(TODAY()-M431&lt;30,"Not yet","No")))</f>
        <v/>
      </c>
      <c r="O431" s="8"/>
      <c r="P431" s="12" t="str">
        <f aca="false">IF(A431="","",IF(COUNTIF($A$2:$A$2001,A431)&gt;1,"Same email twice - keep one",""))</f>
        <v/>
      </c>
    </row>
    <row r="432" customFormat="false" ht="15" hidden="false" customHeight="false" outlineLevel="0" collapsed="false">
      <c r="A432" s="8"/>
      <c r="B432" s="8"/>
      <c r="C432" s="8"/>
      <c r="D432" s="9" t="str">
        <f aca="false">IF(A432="","",COUNTIFS(Orders!$C$2:$C$5001,A432,Orders!$I$2:$I$5001,"&gt;0"))</f>
        <v/>
      </c>
      <c r="E432" s="10" t="str">
        <f aca="false">IF(A432="","",SUMIFS(Orders!$F$2:$F$5001,Orders!$C$2:$C$5001,A432,Orders!$I$2:$I$5001,"&gt;0"))</f>
        <v/>
      </c>
      <c r="F432" s="10" t="str">
        <f aca="false">IF(OR(A432="",N(D432)=0),"",E432/D432)</f>
        <v/>
      </c>
      <c r="G432" s="11" t="str">
        <f aca="false">IF(OR(A432="",N(D432)=0),"",_xlfn.MINIFS(Orders!$I$2:$I$5001,Orders!$C$2:$C$5001,A432,Orders!$I$2:$I$5001,"&gt;0"))</f>
        <v/>
      </c>
      <c r="H432" s="11" t="str">
        <f aca="false">IF(OR(A432="",N(D432)=0),"",_xlfn.MAXIFS(Orders!$I$2:$I$5001,Orders!$C$2:$C$5001,A432,Orders!$I$2:$I$5001,"&gt;0"))</f>
        <v/>
      </c>
      <c r="I432" s="9" t="str">
        <f aca="true">IF(H432="","",TODAY()-H432)</f>
        <v/>
      </c>
      <c r="J432" s="9" t="str">
        <f aca="false">IF(OR(H432="",N(D432)&lt;2),"",(H432-G432)/(D432-1))</f>
        <v/>
      </c>
      <c r="K432" s="12" t="str">
        <f aca="false">IF(A432="","",IF(N(D432)=0,"No orders yet",IF(I432&gt;=Settings!$B$4,IF(OR(N(E432)&gt;=Settings!$B$5,N(D432)&gt;=Settings!$B$6),"Lapsed VIP","Lapsed"),IF(I432&gt;=Settings!$B$3,IF(OR(N(E432)&gt;=Settings!$B$5,N(D432)&gt;=Settings!$B$6),"At-risk VIP",IF(D432=1,"One-time buyer","At risk")),IF(OR(N(E432)&gt;=Settings!$B$5,N(D432)&gt;=Settings!$B$6),"VIP",IF(D432=1,"New","Active"))))))</f>
        <v/>
      </c>
      <c r="L432" s="12" t="str">
        <f aca="false">IF(OR(J432="",J432=0),"",IF(I432&gt;=J432*Settings!$B$7,"Yes",""))</f>
        <v/>
      </c>
      <c r="M432" s="13"/>
      <c r="N432" s="12" t="str">
        <f aca="true">IF(M432="","",IF(AND(H432&lt;&gt;"",H432&gt;=M432),"Yes - "&amp;TEXT(H432,"d mmm yyyy"),IF(TODAY()-M432&lt;30,"Not yet","No")))</f>
        <v/>
      </c>
      <c r="O432" s="8"/>
      <c r="P432" s="12" t="str">
        <f aca="false">IF(A432="","",IF(COUNTIF($A$2:$A$2001,A432)&gt;1,"Same email twice - keep one",""))</f>
        <v/>
      </c>
    </row>
    <row r="433" customFormat="false" ht="15" hidden="false" customHeight="false" outlineLevel="0" collapsed="false">
      <c r="A433" s="8"/>
      <c r="B433" s="8"/>
      <c r="C433" s="8"/>
      <c r="D433" s="9" t="str">
        <f aca="false">IF(A433="","",COUNTIFS(Orders!$C$2:$C$5001,A433,Orders!$I$2:$I$5001,"&gt;0"))</f>
        <v/>
      </c>
      <c r="E433" s="10" t="str">
        <f aca="false">IF(A433="","",SUMIFS(Orders!$F$2:$F$5001,Orders!$C$2:$C$5001,A433,Orders!$I$2:$I$5001,"&gt;0"))</f>
        <v/>
      </c>
      <c r="F433" s="10" t="str">
        <f aca="false">IF(OR(A433="",N(D433)=0),"",E433/D433)</f>
        <v/>
      </c>
      <c r="G433" s="11" t="str">
        <f aca="false">IF(OR(A433="",N(D433)=0),"",_xlfn.MINIFS(Orders!$I$2:$I$5001,Orders!$C$2:$C$5001,A433,Orders!$I$2:$I$5001,"&gt;0"))</f>
        <v/>
      </c>
      <c r="H433" s="11" t="str">
        <f aca="false">IF(OR(A433="",N(D433)=0),"",_xlfn.MAXIFS(Orders!$I$2:$I$5001,Orders!$C$2:$C$5001,A433,Orders!$I$2:$I$5001,"&gt;0"))</f>
        <v/>
      </c>
      <c r="I433" s="9" t="str">
        <f aca="true">IF(H433="","",TODAY()-H433)</f>
        <v/>
      </c>
      <c r="J433" s="9" t="str">
        <f aca="false">IF(OR(H433="",N(D433)&lt;2),"",(H433-G433)/(D433-1))</f>
        <v/>
      </c>
      <c r="K433" s="12" t="str">
        <f aca="false">IF(A433="","",IF(N(D433)=0,"No orders yet",IF(I433&gt;=Settings!$B$4,IF(OR(N(E433)&gt;=Settings!$B$5,N(D433)&gt;=Settings!$B$6),"Lapsed VIP","Lapsed"),IF(I433&gt;=Settings!$B$3,IF(OR(N(E433)&gt;=Settings!$B$5,N(D433)&gt;=Settings!$B$6),"At-risk VIP",IF(D433=1,"One-time buyer","At risk")),IF(OR(N(E433)&gt;=Settings!$B$5,N(D433)&gt;=Settings!$B$6),"VIP",IF(D433=1,"New","Active"))))))</f>
        <v/>
      </c>
      <c r="L433" s="12" t="str">
        <f aca="false">IF(OR(J433="",J433=0),"",IF(I433&gt;=J433*Settings!$B$7,"Yes",""))</f>
        <v/>
      </c>
      <c r="M433" s="13"/>
      <c r="N433" s="12" t="str">
        <f aca="true">IF(M433="","",IF(AND(H433&lt;&gt;"",H433&gt;=M433),"Yes - "&amp;TEXT(H433,"d mmm yyyy"),IF(TODAY()-M433&lt;30,"Not yet","No")))</f>
        <v/>
      </c>
      <c r="O433" s="8"/>
      <c r="P433" s="12" t="str">
        <f aca="false">IF(A433="","",IF(COUNTIF($A$2:$A$2001,A433)&gt;1,"Same email twice - keep one",""))</f>
        <v/>
      </c>
    </row>
    <row r="434" customFormat="false" ht="15" hidden="false" customHeight="false" outlineLevel="0" collapsed="false">
      <c r="A434" s="8"/>
      <c r="B434" s="8"/>
      <c r="C434" s="8"/>
      <c r="D434" s="9" t="str">
        <f aca="false">IF(A434="","",COUNTIFS(Orders!$C$2:$C$5001,A434,Orders!$I$2:$I$5001,"&gt;0"))</f>
        <v/>
      </c>
      <c r="E434" s="10" t="str">
        <f aca="false">IF(A434="","",SUMIFS(Orders!$F$2:$F$5001,Orders!$C$2:$C$5001,A434,Orders!$I$2:$I$5001,"&gt;0"))</f>
        <v/>
      </c>
      <c r="F434" s="10" t="str">
        <f aca="false">IF(OR(A434="",N(D434)=0),"",E434/D434)</f>
        <v/>
      </c>
      <c r="G434" s="11" t="str">
        <f aca="false">IF(OR(A434="",N(D434)=0),"",_xlfn.MINIFS(Orders!$I$2:$I$5001,Orders!$C$2:$C$5001,A434,Orders!$I$2:$I$5001,"&gt;0"))</f>
        <v/>
      </c>
      <c r="H434" s="11" t="str">
        <f aca="false">IF(OR(A434="",N(D434)=0),"",_xlfn.MAXIFS(Orders!$I$2:$I$5001,Orders!$C$2:$C$5001,A434,Orders!$I$2:$I$5001,"&gt;0"))</f>
        <v/>
      </c>
      <c r="I434" s="9" t="str">
        <f aca="true">IF(H434="","",TODAY()-H434)</f>
        <v/>
      </c>
      <c r="J434" s="9" t="str">
        <f aca="false">IF(OR(H434="",N(D434)&lt;2),"",(H434-G434)/(D434-1))</f>
        <v/>
      </c>
      <c r="K434" s="12" t="str">
        <f aca="false">IF(A434="","",IF(N(D434)=0,"No orders yet",IF(I434&gt;=Settings!$B$4,IF(OR(N(E434)&gt;=Settings!$B$5,N(D434)&gt;=Settings!$B$6),"Lapsed VIP","Lapsed"),IF(I434&gt;=Settings!$B$3,IF(OR(N(E434)&gt;=Settings!$B$5,N(D434)&gt;=Settings!$B$6),"At-risk VIP",IF(D434=1,"One-time buyer","At risk")),IF(OR(N(E434)&gt;=Settings!$B$5,N(D434)&gt;=Settings!$B$6),"VIP",IF(D434=1,"New","Active"))))))</f>
        <v/>
      </c>
      <c r="L434" s="12" t="str">
        <f aca="false">IF(OR(J434="",J434=0),"",IF(I434&gt;=J434*Settings!$B$7,"Yes",""))</f>
        <v/>
      </c>
      <c r="M434" s="13"/>
      <c r="N434" s="12" t="str">
        <f aca="true">IF(M434="","",IF(AND(H434&lt;&gt;"",H434&gt;=M434),"Yes - "&amp;TEXT(H434,"d mmm yyyy"),IF(TODAY()-M434&lt;30,"Not yet","No")))</f>
        <v/>
      </c>
      <c r="O434" s="8"/>
      <c r="P434" s="12" t="str">
        <f aca="false">IF(A434="","",IF(COUNTIF($A$2:$A$2001,A434)&gt;1,"Same email twice - keep one",""))</f>
        <v/>
      </c>
    </row>
    <row r="435" customFormat="false" ht="15" hidden="false" customHeight="false" outlineLevel="0" collapsed="false">
      <c r="A435" s="8"/>
      <c r="B435" s="8"/>
      <c r="C435" s="8"/>
      <c r="D435" s="9" t="str">
        <f aca="false">IF(A435="","",COUNTIFS(Orders!$C$2:$C$5001,A435,Orders!$I$2:$I$5001,"&gt;0"))</f>
        <v/>
      </c>
      <c r="E435" s="10" t="str">
        <f aca="false">IF(A435="","",SUMIFS(Orders!$F$2:$F$5001,Orders!$C$2:$C$5001,A435,Orders!$I$2:$I$5001,"&gt;0"))</f>
        <v/>
      </c>
      <c r="F435" s="10" t="str">
        <f aca="false">IF(OR(A435="",N(D435)=0),"",E435/D435)</f>
        <v/>
      </c>
      <c r="G435" s="11" t="str">
        <f aca="false">IF(OR(A435="",N(D435)=0),"",_xlfn.MINIFS(Orders!$I$2:$I$5001,Orders!$C$2:$C$5001,A435,Orders!$I$2:$I$5001,"&gt;0"))</f>
        <v/>
      </c>
      <c r="H435" s="11" t="str">
        <f aca="false">IF(OR(A435="",N(D435)=0),"",_xlfn.MAXIFS(Orders!$I$2:$I$5001,Orders!$C$2:$C$5001,A435,Orders!$I$2:$I$5001,"&gt;0"))</f>
        <v/>
      </c>
      <c r="I435" s="9" t="str">
        <f aca="true">IF(H435="","",TODAY()-H435)</f>
        <v/>
      </c>
      <c r="J435" s="9" t="str">
        <f aca="false">IF(OR(H435="",N(D435)&lt;2),"",(H435-G435)/(D435-1))</f>
        <v/>
      </c>
      <c r="K435" s="12" t="str">
        <f aca="false">IF(A435="","",IF(N(D435)=0,"No orders yet",IF(I435&gt;=Settings!$B$4,IF(OR(N(E435)&gt;=Settings!$B$5,N(D435)&gt;=Settings!$B$6),"Lapsed VIP","Lapsed"),IF(I435&gt;=Settings!$B$3,IF(OR(N(E435)&gt;=Settings!$B$5,N(D435)&gt;=Settings!$B$6),"At-risk VIP",IF(D435=1,"One-time buyer","At risk")),IF(OR(N(E435)&gt;=Settings!$B$5,N(D435)&gt;=Settings!$B$6),"VIP",IF(D435=1,"New","Active"))))))</f>
        <v/>
      </c>
      <c r="L435" s="12" t="str">
        <f aca="false">IF(OR(J435="",J435=0),"",IF(I435&gt;=J435*Settings!$B$7,"Yes",""))</f>
        <v/>
      </c>
      <c r="M435" s="13"/>
      <c r="N435" s="12" t="str">
        <f aca="true">IF(M435="","",IF(AND(H435&lt;&gt;"",H435&gt;=M435),"Yes - "&amp;TEXT(H435,"d mmm yyyy"),IF(TODAY()-M435&lt;30,"Not yet","No")))</f>
        <v/>
      </c>
      <c r="O435" s="8"/>
      <c r="P435" s="12" t="str">
        <f aca="false">IF(A435="","",IF(COUNTIF($A$2:$A$2001,A435)&gt;1,"Same email twice - keep one",""))</f>
        <v/>
      </c>
    </row>
    <row r="436" customFormat="false" ht="15" hidden="false" customHeight="false" outlineLevel="0" collapsed="false">
      <c r="A436" s="8"/>
      <c r="B436" s="8"/>
      <c r="C436" s="8"/>
      <c r="D436" s="9" t="str">
        <f aca="false">IF(A436="","",COUNTIFS(Orders!$C$2:$C$5001,A436,Orders!$I$2:$I$5001,"&gt;0"))</f>
        <v/>
      </c>
      <c r="E436" s="10" t="str">
        <f aca="false">IF(A436="","",SUMIFS(Orders!$F$2:$F$5001,Orders!$C$2:$C$5001,A436,Orders!$I$2:$I$5001,"&gt;0"))</f>
        <v/>
      </c>
      <c r="F436" s="10" t="str">
        <f aca="false">IF(OR(A436="",N(D436)=0),"",E436/D436)</f>
        <v/>
      </c>
      <c r="G436" s="11" t="str">
        <f aca="false">IF(OR(A436="",N(D436)=0),"",_xlfn.MINIFS(Orders!$I$2:$I$5001,Orders!$C$2:$C$5001,A436,Orders!$I$2:$I$5001,"&gt;0"))</f>
        <v/>
      </c>
      <c r="H436" s="11" t="str">
        <f aca="false">IF(OR(A436="",N(D436)=0),"",_xlfn.MAXIFS(Orders!$I$2:$I$5001,Orders!$C$2:$C$5001,A436,Orders!$I$2:$I$5001,"&gt;0"))</f>
        <v/>
      </c>
      <c r="I436" s="9" t="str">
        <f aca="true">IF(H436="","",TODAY()-H436)</f>
        <v/>
      </c>
      <c r="J436" s="9" t="str">
        <f aca="false">IF(OR(H436="",N(D436)&lt;2),"",(H436-G436)/(D436-1))</f>
        <v/>
      </c>
      <c r="K436" s="12" t="str">
        <f aca="false">IF(A436="","",IF(N(D436)=0,"No orders yet",IF(I436&gt;=Settings!$B$4,IF(OR(N(E436)&gt;=Settings!$B$5,N(D436)&gt;=Settings!$B$6),"Lapsed VIP","Lapsed"),IF(I436&gt;=Settings!$B$3,IF(OR(N(E436)&gt;=Settings!$B$5,N(D436)&gt;=Settings!$B$6),"At-risk VIP",IF(D436=1,"One-time buyer","At risk")),IF(OR(N(E436)&gt;=Settings!$B$5,N(D436)&gt;=Settings!$B$6),"VIP",IF(D436=1,"New","Active"))))))</f>
        <v/>
      </c>
      <c r="L436" s="12" t="str">
        <f aca="false">IF(OR(J436="",J436=0),"",IF(I436&gt;=J436*Settings!$B$7,"Yes",""))</f>
        <v/>
      </c>
      <c r="M436" s="13"/>
      <c r="N436" s="12" t="str">
        <f aca="true">IF(M436="","",IF(AND(H436&lt;&gt;"",H436&gt;=M436),"Yes - "&amp;TEXT(H436,"d mmm yyyy"),IF(TODAY()-M436&lt;30,"Not yet","No")))</f>
        <v/>
      </c>
      <c r="O436" s="8"/>
      <c r="P436" s="12" t="str">
        <f aca="false">IF(A436="","",IF(COUNTIF($A$2:$A$2001,A436)&gt;1,"Same email twice - keep one",""))</f>
        <v/>
      </c>
    </row>
    <row r="437" customFormat="false" ht="15" hidden="false" customHeight="false" outlineLevel="0" collapsed="false">
      <c r="A437" s="8"/>
      <c r="B437" s="8"/>
      <c r="C437" s="8"/>
      <c r="D437" s="9" t="str">
        <f aca="false">IF(A437="","",COUNTIFS(Orders!$C$2:$C$5001,A437,Orders!$I$2:$I$5001,"&gt;0"))</f>
        <v/>
      </c>
      <c r="E437" s="10" t="str">
        <f aca="false">IF(A437="","",SUMIFS(Orders!$F$2:$F$5001,Orders!$C$2:$C$5001,A437,Orders!$I$2:$I$5001,"&gt;0"))</f>
        <v/>
      </c>
      <c r="F437" s="10" t="str">
        <f aca="false">IF(OR(A437="",N(D437)=0),"",E437/D437)</f>
        <v/>
      </c>
      <c r="G437" s="11" t="str">
        <f aca="false">IF(OR(A437="",N(D437)=0),"",_xlfn.MINIFS(Orders!$I$2:$I$5001,Orders!$C$2:$C$5001,A437,Orders!$I$2:$I$5001,"&gt;0"))</f>
        <v/>
      </c>
      <c r="H437" s="11" t="str">
        <f aca="false">IF(OR(A437="",N(D437)=0),"",_xlfn.MAXIFS(Orders!$I$2:$I$5001,Orders!$C$2:$C$5001,A437,Orders!$I$2:$I$5001,"&gt;0"))</f>
        <v/>
      </c>
      <c r="I437" s="9" t="str">
        <f aca="true">IF(H437="","",TODAY()-H437)</f>
        <v/>
      </c>
      <c r="J437" s="9" t="str">
        <f aca="false">IF(OR(H437="",N(D437)&lt;2),"",(H437-G437)/(D437-1))</f>
        <v/>
      </c>
      <c r="K437" s="12" t="str">
        <f aca="false">IF(A437="","",IF(N(D437)=0,"No orders yet",IF(I437&gt;=Settings!$B$4,IF(OR(N(E437)&gt;=Settings!$B$5,N(D437)&gt;=Settings!$B$6),"Lapsed VIP","Lapsed"),IF(I437&gt;=Settings!$B$3,IF(OR(N(E437)&gt;=Settings!$B$5,N(D437)&gt;=Settings!$B$6),"At-risk VIP",IF(D437=1,"One-time buyer","At risk")),IF(OR(N(E437)&gt;=Settings!$B$5,N(D437)&gt;=Settings!$B$6),"VIP",IF(D437=1,"New","Active"))))))</f>
        <v/>
      </c>
      <c r="L437" s="12" t="str">
        <f aca="false">IF(OR(J437="",J437=0),"",IF(I437&gt;=J437*Settings!$B$7,"Yes",""))</f>
        <v/>
      </c>
      <c r="M437" s="13"/>
      <c r="N437" s="12" t="str">
        <f aca="true">IF(M437="","",IF(AND(H437&lt;&gt;"",H437&gt;=M437),"Yes - "&amp;TEXT(H437,"d mmm yyyy"),IF(TODAY()-M437&lt;30,"Not yet","No")))</f>
        <v/>
      </c>
      <c r="O437" s="8"/>
      <c r="P437" s="12" t="str">
        <f aca="false">IF(A437="","",IF(COUNTIF($A$2:$A$2001,A437)&gt;1,"Same email twice - keep one",""))</f>
        <v/>
      </c>
    </row>
    <row r="438" customFormat="false" ht="15" hidden="false" customHeight="false" outlineLevel="0" collapsed="false">
      <c r="A438" s="8"/>
      <c r="B438" s="8"/>
      <c r="C438" s="8"/>
      <c r="D438" s="9" t="str">
        <f aca="false">IF(A438="","",COUNTIFS(Orders!$C$2:$C$5001,A438,Orders!$I$2:$I$5001,"&gt;0"))</f>
        <v/>
      </c>
      <c r="E438" s="10" t="str">
        <f aca="false">IF(A438="","",SUMIFS(Orders!$F$2:$F$5001,Orders!$C$2:$C$5001,A438,Orders!$I$2:$I$5001,"&gt;0"))</f>
        <v/>
      </c>
      <c r="F438" s="10" t="str">
        <f aca="false">IF(OR(A438="",N(D438)=0),"",E438/D438)</f>
        <v/>
      </c>
      <c r="G438" s="11" t="str">
        <f aca="false">IF(OR(A438="",N(D438)=0),"",_xlfn.MINIFS(Orders!$I$2:$I$5001,Orders!$C$2:$C$5001,A438,Orders!$I$2:$I$5001,"&gt;0"))</f>
        <v/>
      </c>
      <c r="H438" s="11" t="str">
        <f aca="false">IF(OR(A438="",N(D438)=0),"",_xlfn.MAXIFS(Orders!$I$2:$I$5001,Orders!$C$2:$C$5001,A438,Orders!$I$2:$I$5001,"&gt;0"))</f>
        <v/>
      </c>
      <c r="I438" s="9" t="str">
        <f aca="true">IF(H438="","",TODAY()-H438)</f>
        <v/>
      </c>
      <c r="J438" s="9" t="str">
        <f aca="false">IF(OR(H438="",N(D438)&lt;2),"",(H438-G438)/(D438-1))</f>
        <v/>
      </c>
      <c r="K438" s="12" t="str">
        <f aca="false">IF(A438="","",IF(N(D438)=0,"No orders yet",IF(I438&gt;=Settings!$B$4,IF(OR(N(E438)&gt;=Settings!$B$5,N(D438)&gt;=Settings!$B$6),"Lapsed VIP","Lapsed"),IF(I438&gt;=Settings!$B$3,IF(OR(N(E438)&gt;=Settings!$B$5,N(D438)&gt;=Settings!$B$6),"At-risk VIP",IF(D438=1,"One-time buyer","At risk")),IF(OR(N(E438)&gt;=Settings!$B$5,N(D438)&gt;=Settings!$B$6),"VIP",IF(D438=1,"New","Active"))))))</f>
        <v/>
      </c>
      <c r="L438" s="12" t="str">
        <f aca="false">IF(OR(J438="",J438=0),"",IF(I438&gt;=J438*Settings!$B$7,"Yes",""))</f>
        <v/>
      </c>
      <c r="M438" s="13"/>
      <c r="N438" s="12" t="str">
        <f aca="true">IF(M438="","",IF(AND(H438&lt;&gt;"",H438&gt;=M438),"Yes - "&amp;TEXT(H438,"d mmm yyyy"),IF(TODAY()-M438&lt;30,"Not yet","No")))</f>
        <v/>
      </c>
      <c r="O438" s="8"/>
      <c r="P438" s="12" t="str">
        <f aca="false">IF(A438="","",IF(COUNTIF($A$2:$A$2001,A438)&gt;1,"Same email twice - keep one",""))</f>
        <v/>
      </c>
    </row>
    <row r="439" customFormat="false" ht="15" hidden="false" customHeight="false" outlineLevel="0" collapsed="false">
      <c r="A439" s="8"/>
      <c r="B439" s="8"/>
      <c r="C439" s="8"/>
      <c r="D439" s="9" t="str">
        <f aca="false">IF(A439="","",COUNTIFS(Orders!$C$2:$C$5001,A439,Orders!$I$2:$I$5001,"&gt;0"))</f>
        <v/>
      </c>
      <c r="E439" s="10" t="str">
        <f aca="false">IF(A439="","",SUMIFS(Orders!$F$2:$F$5001,Orders!$C$2:$C$5001,A439,Orders!$I$2:$I$5001,"&gt;0"))</f>
        <v/>
      </c>
      <c r="F439" s="10" t="str">
        <f aca="false">IF(OR(A439="",N(D439)=0),"",E439/D439)</f>
        <v/>
      </c>
      <c r="G439" s="11" t="str">
        <f aca="false">IF(OR(A439="",N(D439)=0),"",_xlfn.MINIFS(Orders!$I$2:$I$5001,Orders!$C$2:$C$5001,A439,Orders!$I$2:$I$5001,"&gt;0"))</f>
        <v/>
      </c>
      <c r="H439" s="11" t="str">
        <f aca="false">IF(OR(A439="",N(D439)=0),"",_xlfn.MAXIFS(Orders!$I$2:$I$5001,Orders!$C$2:$C$5001,A439,Orders!$I$2:$I$5001,"&gt;0"))</f>
        <v/>
      </c>
      <c r="I439" s="9" t="str">
        <f aca="true">IF(H439="","",TODAY()-H439)</f>
        <v/>
      </c>
      <c r="J439" s="9" t="str">
        <f aca="false">IF(OR(H439="",N(D439)&lt;2),"",(H439-G439)/(D439-1))</f>
        <v/>
      </c>
      <c r="K439" s="12" t="str">
        <f aca="false">IF(A439="","",IF(N(D439)=0,"No orders yet",IF(I439&gt;=Settings!$B$4,IF(OR(N(E439)&gt;=Settings!$B$5,N(D439)&gt;=Settings!$B$6),"Lapsed VIP","Lapsed"),IF(I439&gt;=Settings!$B$3,IF(OR(N(E439)&gt;=Settings!$B$5,N(D439)&gt;=Settings!$B$6),"At-risk VIP",IF(D439=1,"One-time buyer","At risk")),IF(OR(N(E439)&gt;=Settings!$B$5,N(D439)&gt;=Settings!$B$6),"VIP",IF(D439=1,"New","Active"))))))</f>
        <v/>
      </c>
      <c r="L439" s="12" t="str">
        <f aca="false">IF(OR(J439="",J439=0),"",IF(I439&gt;=J439*Settings!$B$7,"Yes",""))</f>
        <v/>
      </c>
      <c r="M439" s="13"/>
      <c r="N439" s="12" t="str">
        <f aca="true">IF(M439="","",IF(AND(H439&lt;&gt;"",H439&gt;=M439),"Yes - "&amp;TEXT(H439,"d mmm yyyy"),IF(TODAY()-M439&lt;30,"Not yet","No")))</f>
        <v/>
      </c>
      <c r="O439" s="8"/>
      <c r="P439" s="12" t="str">
        <f aca="false">IF(A439="","",IF(COUNTIF($A$2:$A$2001,A439)&gt;1,"Same email twice - keep one",""))</f>
        <v/>
      </c>
    </row>
    <row r="440" customFormat="false" ht="15" hidden="false" customHeight="false" outlineLevel="0" collapsed="false">
      <c r="A440" s="8"/>
      <c r="B440" s="8"/>
      <c r="C440" s="8"/>
      <c r="D440" s="9" t="str">
        <f aca="false">IF(A440="","",COUNTIFS(Orders!$C$2:$C$5001,A440,Orders!$I$2:$I$5001,"&gt;0"))</f>
        <v/>
      </c>
      <c r="E440" s="10" t="str">
        <f aca="false">IF(A440="","",SUMIFS(Orders!$F$2:$F$5001,Orders!$C$2:$C$5001,A440,Orders!$I$2:$I$5001,"&gt;0"))</f>
        <v/>
      </c>
      <c r="F440" s="10" t="str">
        <f aca="false">IF(OR(A440="",N(D440)=0),"",E440/D440)</f>
        <v/>
      </c>
      <c r="G440" s="11" t="str">
        <f aca="false">IF(OR(A440="",N(D440)=0),"",_xlfn.MINIFS(Orders!$I$2:$I$5001,Orders!$C$2:$C$5001,A440,Orders!$I$2:$I$5001,"&gt;0"))</f>
        <v/>
      </c>
      <c r="H440" s="11" t="str">
        <f aca="false">IF(OR(A440="",N(D440)=0),"",_xlfn.MAXIFS(Orders!$I$2:$I$5001,Orders!$C$2:$C$5001,A440,Orders!$I$2:$I$5001,"&gt;0"))</f>
        <v/>
      </c>
      <c r="I440" s="9" t="str">
        <f aca="true">IF(H440="","",TODAY()-H440)</f>
        <v/>
      </c>
      <c r="J440" s="9" t="str">
        <f aca="false">IF(OR(H440="",N(D440)&lt;2),"",(H440-G440)/(D440-1))</f>
        <v/>
      </c>
      <c r="K440" s="12" t="str">
        <f aca="false">IF(A440="","",IF(N(D440)=0,"No orders yet",IF(I440&gt;=Settings!$B$4,IF(OR(N(E440)&gt;=Settings!$B$5,N(D440)&gt;=Settings!$B$6),"Lapsed VIP","Lapsed"),IF(I440&gt;=Settings!$B$3,IF(OR(N(E440)&gt;=Settings!$B$5,N(D440)&gt;=Settings!$B$6),"At-risk VIP",IF(D440=1,"One-time buyer","At risk")),IF(OR(N(E440)&gt;=Settings!$B$5,N(D440)&gt;=Settings!$B$6),"VIP",IF(D440=1,"New","Active"))))))</f>
        <v/>
      </c>
      <c r="L440" s="12" t="str">
        <f aca="false">IF(OR(J440="",J440=0),"",IF(I440&gt;=J440*Settings!$B$7,"Yes",""))</f>
        <v/>
      </c>
      <c r="M440" s="13"/>
      <c r="N440" s="12" t="str">
        <f aca="true">IF(M440="","",IF(AND(H440&lt;&gt;"",H440&gt;=M440),"Yes - "&amp;TEXT(H440,"d mmm yyyy"),IF(TODAY()-M440&lt;30,"Not yet","No")))</f>
        <v/>
      </c>
      <c r="O440" s="8"/>
      <c r="P440" s="12" t="str">
        <f aca="false">IF(A440="","",IF(COUNTIF($A$2:$A$2001,A440)&gt;1,"Same email twice - keep one",""))</f>
        <v/>
      </c>
    </row>
    <row r="441" customFormat="false" ht="15" hidden="false" customHeight="false" outlineLevel="0" collapsed="false">
      <c r="A441" s="8"/>
      <c r="B441" s="8"/>
      <c r="C441" s="8"/>
      <c r="D441" s="9" t="str">
        <f aca="false">IF(A441="","",COUNTIFS(Orders!$C$2:$C$5001,A441,Orders!$I$2:$I$5001,"&gt;0"))</f>
        <v/>
      </c>
      <c r="E441" s="10" t="str">
        <f aca="false">IF(A441="","",SUMIFS(Orders!$F$2:$F$5001,Orders!$C$2:$C$5001,A441,Orders!$I$2:$I$5001,"&gt;0"))</f>
        <v/>
      </c>
      <c r="F441" s="10" t="str">
        <f aca="false">IF(OR(A441="",N(D441)=0),"",E441/D441)</f>
        <v/>
      </c>
      <c r="G441" s="11" t="str">
        <f aca="false">IF(OR(A441="",N(D441)=0),"",_xlfn.MINIFS(Orders!$I$2:$I$5001,Orders!$C$2:$C$5001,A441,Orders!$I$2:$I$5001,"&gt;0"))</f>
        <v/>
      </c>
      <c r="H441" s="11" t="str">
        <f aca="false">IF(OR(A441="",N(D441)=0),"",_xlfn.MAXIFS(Orders!$I$2:$I$5001,Orders!$C$2:$C$5001,A441,Orders!$I$2:$I$5001,"&gt;0"))</f>
        <v/>
      </c>
      <c r="I441" s="9" t="str">
        <f aca="true">IF(H441="","",TODAY()-H441)</f>
        <v/>
      </c>
      <c r="J441" s="9" t="str">
        <f aca="false">IF(OR(H441="",N(D441)&lt;2),"",(H441-G441)/(D441-1))</f>
        <v/>
      </c>
      <c r="K441" s="12" t="str">
        <f aca="false">IF(A441="","",IF(N(D441)=0,"No orders yet",IF(I441&gt;=Settings!$B$4,IF(OR(N(E441)&gt;=Settings!$B$5,N(D441)&gt;=Settings!$B$6),"Lapsed VIP","Lapsed"),IF(I441&gt;=Settings!$B$3,IF(OR(N(E441)&gt;=Settings!$B$5,N(D441)&gt;=Settings!$B$6),"At-risk VIP",IF(D441=1,"One-time buyer","At risk")),IF(OR(N(E441)&gt;=Settings!$B$5,N(D441)&gt;=Settings!$B$6),"VIP",IF(D441=1,"New","Active"))))))</f>
        <v/>
      </c>
      <c r="L441" s="12" t="str">
        <f aca="false">IF(OR(J441="",J441=0),"",IF(I441&gt;=J441*Settings!$B$7,"Yes",""))</f>
        <v/>
      </c>
      <c r="M441" s="13"/>
      <c r="N441" s="12" t="str">
        <f aca="true">IF(M441="","",IF(AND(H441&lt;&gt;"",H441&gt;=M441),"Yes - "&amp;TEXT(H441,"d mmm yyyy"),IF(TODAY()-M441&lt;30,"Not yet","No")))</f>
        <v/>
      </c>
      <c r="O441" s="8"/>
      <c r="P441" s="12" t="str">
        <f aca="false">IF(A441="","",IF(COUNTIF($A$2:$A$2001,A441)&gt;1,"Same email twice - keep one",""))</f>
        <v/>
      </c>
    </row>
    <row r="442" customFormat="false" ht="15" hidden="false" customHeight="false" outlineLevel="0" collapsed="false">
      <c r="A442" s="8"/>
      <c r="B442" s="8"/>
      <c r="C442" s="8"/>
      <c r="D442" s="9" t="str">
        <f aca="false">IF(A442="","",COUNTIFS(Orders!$C$2:$C$5001,A442,Orders!$I$2:$I$5001,"&gt;0"))</f>
        <v/>
      </c>
      <c r="E442" s="10" t="str">
        <f aca="false">IF(A442="","",SUMIFS(Orders!$F$2:$F$5001,Orders!$C$2:$C$5001,A442,Orders!$I$2:$I$5001,"&gt;0"))</f>
        <v/>
      </c>
      <c r="F442" s="10" t="str">
        <f aca="false">IF(OR(A442="",N(D442)=0),"",E442/D442)</f>
        <v/>
      </c>
      <c r="G442" s="11" t="str">
        <f aca="false">IF(OR(A442="",N(D442)=0),"",_xlfn.MINIFS(Orders!$I$2:$I$5001,Orders!$C$2:$C$5001,A442,Orders!$I$2:$I$5001,"&gt;0"))</f>
        <v/>
      </c>
      <c r="H442" s="11" t="str">
        <f aca="false">IF(OR(A442="",N(D442)=0),"",_xlfn.MAXIFS(Orders!$I$2:$I$5001,Orders!$C$2:$C$5001,A442,Orders!$I$2:$I$5001,"&gt;0"))</f>
        <v/>
      </c>
      <c r="I442" s="9" t="str">
        <f aca="true">IF(H442="","",TODAY()-H442)</f>
        <v/>
      </c>
      <c r="J442" s="9" t="str">
        <f aca="false">IF(OR(H442="",N(D442)&lt;2),"",(H442-G442)/(D442-1))</f>
        <v/>
      </c>
      <c r="K442" s="12" t="str">
        <f aca="false">IF(A442="","",IF(N(D442)=0,"No orders yet",IF(I442&gt;=Settings!$B$4,IF(OR(N(E442)&gt;=Settings!$B$5,N(D442)&gt;=Settings!$B$6),"Lapsed VIP","Lapsed"),IF(I442&gt;=Settings!$B$3,IF(OR(N(E442)&gt;=Settings!$B$5,N(D442)&gt;=Settings!$B$6),"At-risk VIP",IF(D442=1,"One-time buyer","At risk")),IF(OR(N(E442)&gt;=Settings!$B$5,N(D442)&gt;=Settings!$B$6),"VIP",IF(D442=1,"New","Active"))))))</f>
        <v/>
      </c>
      <c r="L442" s="12" t="str">
        <f aca="false">IF(OR(J442="",J442=0),"",IF(I442&gt;=J442*Settings!$B$7,"Yes",""))</f>
        <v/>
      </c>
      <c r="M442" s="13"/>
      <c r="N442" s="12" t="str">
        <f aca="true">IF(M442="","",IF(AND(H442&lt;&gt;"",H442&gt;=M442),"Yes - "&amp;TEXT(H442,"d mmm yyyy"),IF(TODAY()-M442&lt;30,"Not yet","No")))</f>
        <v/>
      </c>
      <c r="O442" s="8"/>
      <c r="P442" s="12" t="str">
        <f aca="false">IF(A442="","",IF(COUNTIF($A$2:$A$2001,A442)&gt;1,"Same email twice - keep one",""))</f>
        <v/>
      </c>
    </row>
    <row r="443" customFormat="false" ht="15" hidden="false" customHeight="false" outlineLevel="0" collapsed="false">
      <c r="A443" s="8"/>
      <c r="B443" s="8"/>
      <c r="C443" s="8"/>
      <c r="D443" s="9" t="str">
        <f aca="false">IF(A443="","",COUNTIFS(Orders!$C$2:$C$5001,A443,Orders!$I$2:$I$5001,"&gt;0"))</f>
        <v/>
      </c>
      <c r="E443" s="10" t="str">
        <f aca="false">IF(A443="","",SUMIFS(Orders!$F$2:$F$5001,Orders!$C$2:$C$5001,A443,Orders!$I$2:$I$5001,"&gt;0"))</f>
        <v/>
      </c>
      <c r="F443" s="10" t="str">
        <f aca="false">IF(OR(A443="",N(D443)=0),"",E443/D443)</f>
        <v/>
      </c>
      <c r="G443" s="11" t="str">
        <f aca="false">IF(OR(A443="",N(D443)=0),"",_xlfn.MINIFS(Orders!$I$2:$I$5001,Orders!$C$2:$C$5001,A443,Orders!$I$2:$I$5001,"&gt;0"))</f>
        <v/>
      </c>
      <c r="H443" s="11" t="str">
        <f aca="false">IF(OR(A443="",N(D443)=0),"",_xlfn.MAXIFS(Orders!$I$2:$I$5001,Orders!$C$2:$C$5001,A443,Orders!$I$2:$I$5001,"&gt;0"))</f>
        <v/>
      </c>
      <c r="I443" s="9" t="str">
        <f aca="true">IF(H443="","",TODAY()-H443)</f>
        <v/>
      </c>
      <c r="J443" s="9" t="str">
        <f aca="false">IF(OR(H443="",N(D443)&lt;2),"",(H443-G443)/(D443-1))</f>
        <v/>
      </c>
      <c r="K443" s="12" t="str">
        <f aca="false">IF(A443="","",IF(N(D443)=0,"No orders yet",IF(I443&gt;=Settings!$B$4,IF(OR(N(E443)&gt;=Settings!$B$5,N(D443)&gt;=Settings!$B$6),"Lapsed VIP","Lapsed"),IF(I443&gt;=Settings!$B$3,IF(OR(N(E443)&gt;=Settings!$B$5,N(D443)&gt;=Settings!$B$6),"At-risk VIP",IF(D443=1,"One-time buyer","At risk")),IF(OR(N(E443)&gt;=Settings!$B$5,N(D443)&gt;=Settings!$B$6),"VIP",IF(D443=1,"New","Active"))))))</f>
        <v/>
      </c>
      <c r="L443" s="12" t="str">
        <f aca="false">IF(OR(J443="",J443=0),"",IF(I443&gt;=J443*Settings!$B$7,"Yes",""))</f>
        <v/>
      </c>
      <c r="M443" s="13"/>
      <c r="N443" s="12" t="str">
        <f aca="true">IF(M443="","",IF(AND(H443&lt;&gt;"",H443&gt;=M443),"Yes - "&amp;TEXT(H443,"d mmm yyyy"),IF(TODAY()-M443&lt;30,"Not yet","No")))</f>
        <v/>
      </c>
      <c r="O443" s="8"/>
      <c r="P443" s="12" t="str">
        <f aca="false">IF(A443="","",IF(COUNTIF($A$2:$A$2001,A443)&gt;1,"Same email twice - keep one",""))</f>
        <v/>
      </c>
    </row>
    <row r="444" customFormat="false" ht="15" hidden="false" customHeight="false" outlineLevel="0" collapsed="false">
      <c r="A444" s="8"/>
      <c r="B444" s="8"/>
      <c r="C444" s="8"/>
      <c r="D444" s="9" t="str">
        <f aca="false">IF(A444="","",COUNTIFS(Orders!$C$2:$C$5001,A444,Orders!$I$2:$I$5001,"&gt;0"))</f>
        <v/>
      </c>
      <c r="E444" s="10" t="str">
        <f aca="false">IF(A444="","",SUMIFS(Orders!$F$2:$F$5001,Orders!$C$2:$C$5001,A444,Orders!$I$2:$I$5001,"&gt;0"))</f>
        <v/>
      </c>
      <c r="F444" s="10" t="str">
        <f aca="false">IF(OR(A444="",N(D444)=0),"",E444/D444)</f>
        <v/>
      </c>
      <c r="G444" s="11" t="str">
        <f aca="false">IF(OR(A444="",N(D444)=0),"",_xlfn.MINIFS(Orders!$I$2:$I$5001,Orders!$C$2:$C$5001,A444,Orders!$I$2:$I$5001,"&gt;0"))</f>
        <v/>
      </c>
      <c r="H444" s="11" t="str">
        <f aca="false">IF(OR(A444="",N(D444)=0),"",_xlfn.MAXIFS(Orders!$I$2:$I$5001,Orders!$C$2:$C$5001,A444,Orders!$I$2:$I$5001,"&gt;0"))</f>
        <v/>
      </c>
      <c r="I444" s="9" t="str">
        <f aca="true">IF(H444="","",TODAY()-H444)</f>
        <v/>
      </c>
      <c r="J444" s="9" t="str">
        <f aca="false">IF(OR(H444="",N(D444)&lt;2),"",(H444-G444)/(D444-1))</f>
        <v/>
      </c>
      <c r="K444" s="12" t="str">
        <f aca="false">IF(A444="","",IF(N(D444)=0,"No orders yet",IF(I444&gt;=Settings!$B$4,IF(OR(N(E444)&gt;=Settings!$B$5,N(D444)&gt;=Settings!$B$6),"Lapsed VIP","Lapsed"),IF(I444&gt;=Settings!$B$3,IF(OR(N(E444)&gt;=Settings!$B$5,N(D444)&gt;=Settings!$B$6),"At-risk VIP",IF(D444=1,"One-time buyer","At risk")),IF(OR(N(E444)&gt;=Settings!$B$5,N(D444)&gt;=Settings!$B$6),"VIP",IF(D444=1,"New","Active"))))))</f>
        <v/>
      </c>
      <c r="L444" s="12" t="str">
        <f aca="false">IF(OR(J444="",J444=0),"",IF(I444&gt;=J444*Settings!$B$7,"Yes",""))</f>
        <v/>
      </c>
      <c r="M444" s="13"/>
      <c r="N444" s="12" t="str">
        <f aca="true">IF(M444="","",IF(AND(H444&lt;&gt;"",H444&gt;=M444),"Yes - "&amp;TEXT(H444,"d mmm yyyy"),IF(TODAY()-M444&lt;30,"Not yet","No")))</f>
        <v/>
      </c>
      <c r="O444" s="8"/>
      <c r="P444" s="12" t="str">
        <f aca="false">IF(A444="","",IF(COUNTIF($A$2:$A$2001,A444)&gt;1,"Same email twice - keep one",""))</f>
        <v/>
      </c>
    </row>
    <row r="445" customFormat="false" ht="15" hidden="false" customHeight="false" outlineLevel="0" collapsed="false">
      <c r="A445" s="8"/>
      <c r="B445" s="8"/>
      <c r="C445" s="8"/>
      <c r="D445" s="9" t="str">
        <f aca="false">IF(A445="","",COUNTIFS(Orders!$C$2:$C$5001,A445,Orders!$I$2:$I$5001,"&gt;0"))</f>
        <v/>
      </c>
      <c r="E445" s="10" t="str">
        <f aca="false">IF(A445="","",SUMIFS(Orders!$F$2:$F$5001,Orders!$C$2:$C$5001,A445,Orders!$I$2:$I$5001,"&gt;0"))</f>
        <v/>
      </c>
      <c r="F445" s="10" t="str">
        <f aca="false">IF(OR(A445="",N(D445)=0),"",E445/D445)</f>
        <v/>
      </c>
      <c r="G445" s="11" t="str">
        <f aca="false">IF(OR(A445="",N(D445)=0),"",_xlfn.MINIFS(Orders!$I$2:$I$5001,Orders!$C$2:$C$5001,A445,Orders!$I$2:$I$5001,"&gt;0"))</f>
        <v/>
      </c>
      <c r="H445" s="11" t="str">
        <f aca="false">IF(OR(A445="",N(D445)=0),"",_xlfn.MAXIFS(Orders!$I$2:$I$5001,Orders!$C$2:$C$5001,A445,Orders!$I$2:$I$5001,"&gt;0"))</f>
        <v/>
      </c>
      <c r="I445" s="9" t="str">
        <f aca="true">IF(H445="","",TODAY()-H445)</f>
        <v/>
      </c>
      <c r="J445" s="9" t="str">
        <f aca="false">IF(OR(H445="",N(D445)&lt;2),"",(H445-G445)/(D445-1))</f>
        <v/>
      </c>
      <c r="K445" s="12" t="str">
        <f aca="false">IF(A445="","",IF(N(D445)=0,"No orders yet",IF(I445&gt;=Settings!$B$4,IF(OR(N(E445)&gt;=Settings!$B$5,N(D445)&gt;=Settings!$B$6),"Lapsed VIP","Lapsed"),IF(I445&gt;=Settings!$B$3,IF(OR(N(E445)&gt;=Settings!$B$5,N(D445)&gt;=Settings!$B$6),"At-risk VIP",IF(D445=1,"One-time buyer","At risk")),IF(OR(N(E445)&gt;=Settings!$B$5,N(D445)&gt;=Settings!$B$6),"VIP",IF(D445=1,"New","Active"))))))</f>
        <v/>
      </c>
      <c r="L445" s="12" t="str">
        <f aca="false">IF(OR(J445="",J445=0),"",IF(I445&gt;=J445*Settings!$B$7,"Yes",""))</f>
        <v/>
      </c>
      <c r="M445" s="13"/>
      <c r="N445" s="12" t="str">
        <f aca="true">IF(M445="","",IF(AND(H445&lt;&gt;"",H445&gt;=M445),"Yes - "&amp;TEXT(H445,"d mmm yyyy"),IF(TODAY()-M445&lt;30,"Not yet","No")))</f>
        <v/>
      </c>
      <c r="O445" s="8"/>
      <c r="P445" s="12" t="str">
        <f aca="false">IF(A445="","",IF(COUNTIF($A$2:$A$2001,A445)&gt;1,"Same email twice - keep one",""))</f>
        <v/>
      </c>
    </row>
    <row r="446" customFormat="false" ht="15" hidden="false" customHeight="false" outlineLevel="0" collapsed="false">
      <c r="A446" s="8"/>
      <c r="B446" s="8"/>
      <c r="C446" s="8"/>
      <c r="D446" s="9" t="str">
        <f aca="false">IF(A446="","",COUNTIFS(Orders!$C$2:$C$5001,A446,Orders!$I$2:$I$5001,"&gt;0"))</f>
        <v/>
      </c>
      <c r="E446" s="10" t="str">
        <f aca="false">IF(A446="","",SUMIFS(Orders!$F$2:$F$5001,Orders!$C$2:$C$5001,A446,Orders!$I$2:$I$5001,"&gt;0"))</f>
        <v/>
      </c>
      <c r="F446" s="10" t="str">
        <f aca="false">IF(OR(A446="",N(D446)=0),"",E446/D446)</f>
        <v/>
      </c>
      <c r="G446" s="11" t="str">
        <f aca="false">IF(OR(A446="",N(D446)=0),"",_xlfn.MINIFS(Orders!$I$2:$I$5001,Orders!$C$2:$C$5001,A446,Orders!$I$2:$I$5001,"&gt;0"))</f>
        <v/>
      </c>
      <c r="H446" s="11" t="str">
        <f aca="false">IF(OR(A446="",N(D446)=0),"",_xlfn.MAXIFS(Orders!$I$2:$I$5001,Orders!$C$2:$C$5001,A446,Orders!$I$2:$I$5001,"&gt;0"))</f>
        <v/>
      </c>
      <c r="I446" s="9" t="str">
        <f aca="true">IF(H446="","",TODAY()-H446)</f>
        <v/>
      </c>
      <c r="J446" s="9" t="str">
        <f aca="false">IF(OR(H446="",N(D446)&lt;2),"",(H446-G446)/(D446-1))</f>
        <v/>
      </c>
      <c r="K446" s="12" t="str">
        <f aca="false">IF(A446="","",IF(N(D446)=0,"No orders yet",IF(I446&gt;=Settings!$B$4,IF(OR(N(E446)&gt;=Settings!$B$5,N(D446)&gt;=Settings!$B$6),"Lapsed VIP","Lapsed"),IF(I446&gt;=Settings!$B$3,IF(OR(N(E446)&gt;=Settings!$B$5,N(D446)&gt;=Settings!$B$6),"At-risk VIP",IF(D446=1,"One-time buyer","At risk")),IF(OR(N(E446)&gt;=Settings!$B$5,N(D446)&gt;=Settings!$B$6),"VIP",IF(D446=1,"New","Active"))))))</f>
        <v/>
      </c>
      <c r="L446" s="12" t="str">
        <f aca="false">IF(OR(J446="",J446=0),"",IF(I446&gt;=J446*Settings!$B$7,"Yes",""))</f>
        <v/>
      </c>
      <c r="M446" s="13"/>
      <c r="N446" s="12" t="str">
        <f aca="true">IF(M446="","",IF(AND(H446&lt;&gt;"",H446&gt;=M446),"Yes - "&amp;TEXT(H446,"d mmm yyyy"),IF(TODAY()-M446&lt;30,"Not yet","No")))</f>
        <v/>
      </c>
      <c r="O446" s="8"/>
      <c r="P446" s="12" t="str">
        <f aca="false">IF(A446="","",IF(COUNTIF($A$2:$A$2001,A446)&gt;1,"Same email twice - keep one",""))</f>
        <v/>
      </c>
    </row>
    <row r="447" customFormat="false" ht="15" hidden="false" customHeight="false" outlineLevel="0" collapsed="false">
      <c r="A447" s="8"/>
      <c r="B447" s="8"/>
      <c r="C447" s="8"/>
      <c r="D447" s="9" t="str">
        <f aca="false">IF(A447="","",COUNTIFS(Orders!$C$2:$C$5001,A447,Orders!$I$2:$I$5001,"&gt;0"))</f>
        <v/>
      </c>
      <c r="E447" s="10" t="str">
        <f aca="false">IF(A447="","",SUMIFS(Orders!$F$2:$F$5001,Orders!$C$2:$C$5001,A447,Orders!$I$2:$I$5001,"&gt;0"))</f>
        <v/>
      </c>
      <c r="F447" s="10" t="str">
        <f aca="false">IF(OR(A447="",N(D447)=0),"",E447/D447)</f>
        <v/>
      </c>
      <c r="G447" s="11" t="str">
        <f aca="false">IF(OR(A447="",N(D447)=0),"",_xlfn.MINIFS(Orders!$I$2:$I$5001,Orders!$C$2:$C$5001,A447,Orders!$I$2:$I$5001,"&gt;0"))</f>
        <v/>
      </c>
      <c r="H447" s="11" t="str">
        <f aca="false">IF(OR(A447="",N(D447)=0),"",_xlfn.MAXIFS(Orders!$I$2:$I$5001,Orders!$C$2:$C$5001,A447,Orders!$I$2:$I$5001,"&gt;0"))</f>
        <v/>
      </c>
      <c r="I447" s="9" t="str">
        <f aca="true">IF(H447="","",TODAY()-H447)</f>
        <v/>
      </c>
      <c r="J447" s="9" t="str">
        <f aca="false">IF(OR(H447="",N(D447)&lt;2),"",(H447-G447)/(D447-1))</f>
        <v/>
      </c>
      <c r="K447" s="12" t="str">
        <f aca="false">IF(A447="","",IF(N(D447)=0,"No orders yet",IF(I447&gt;=Settings!$B$4,IF(OR(N(E447)&gt;=Settings!$B$5,N(D447)&gt;=Settings!$B$6),"Lapsed VIP","Lapsed"),IF(I447&gt;=Settings!$B$3,IF(OR(N(E447)&gt;=Settings!$B$5,N(D447)&gt;=Settings!$B$6),"At-risk VIP",IF(D447=1,"One-time buyer","At risk")),IF(OR(N(E447)&gt;=Settings!$B$5,N(D447)&gt;=Settings!$B$6),"VIP",IF(D447=1,"New","Active"))))))</f>
        <v/>
      </c>
      <c r="L447" s="12" t="str">
        <f aca="false">IF(OR(J447="",J447=0),"",IF(I447&gt;=J447*Settings!$B$7,"Yes",""))</f>
        <v/>
      </c>
      <c r="M447" s="13"/>
      <c r="N447" s="12" t="str">
        <f aca="true">IF(M447="","",IF(AND(H447&lt;&gt;"",H447&gt;=M447),"Yes - "&amp;TEXT(H447,"d mmm yyyy"),IF(TODAY()-M447&lt;30,"Not yet","No")))</f>
        <v/>
      </c>
      <c r="O447" s="8"/>
      <c r="P447" s="12" t="str">
        <f aca="false">IF(A447="","",IF(COUNTIF($A$2:$A$2001,A447)&gt;1,"Same email twice - keep one",""))</f>
        <v/>
      </c>
    </row>
    <row r="448" customFormat="false" ht="15" hidden="false" customHeight="false" outlineLevel="0" collapsed="false">
      <c r="A448" s="8"/>
      <c r="B448" s="8"/>
      <c r="C448" s="8"/>
      <c r="D448" s="9" t="str">
        <f aca="false">IF(A448="","",COUNTIFS(Orders!$C$2:$C$5001,A448,Orders!$I$2:$I$5001,"&gt;0"))</f>
        <v/>
      </c>
      <c r="E448" s="10" t="str">
        <f aca="false">IF(A448="","",SUMIFS(Orders!$F$2:$F$5001,Orders!$C$2:$C$5001,A448,Orders!$I$2:$I$5001,"&gt;0"))</f>
        <v/>
      </c>
      <c r="F448" s="10" t="str">
        <f aca="false">IF(OR(A448="",N(D448)=0),"",E448/D448)</f>
        <v/>
      </c>
      <c r="G448" s="11" t="str">
        <f aca="false">IF(OR(A448="",N(D448)=0),"",_xlfn.MINIFS(Orders!$I$2:$I$5001,Orders!$C$2:$C$5001,A448,Orders!$I$2:$I$5001,"&gt;0"))</f>
        <v/>
      </c>
      <c r="H448" s="11" t="str">
        <f aca="false">IF(OR(A448="",N(D448)=0),"",_xlfn.MAXIFS(Orders!$I$2:$I$5001,Orders!$C$2:$C$5001,A448,Orders!$I$2:$I$5001,"&gt;0"))</f>
        <v/>
      </c>
      <c r="I448" s="9" t="str">
        <f aca="true">IF(H448="","",TODAY()-H448)</f>
        <v/>
      </c>
      <c r="J448" s="9" t="str">
        <f aca="false">IF(OR(H448="",N(D448)&lt;2),"",(H448-G448)/(D448-1))</f>
        <v/>
      </c>
      <c r="K448" s="12" t="str">
        <f aca="false">IF(A448="","",IF(N(D448)=0,"No orders yet",IF(I448&gt;=Settings!$B$4,IF(OR(N(E448)&gt;=Settings!$B$5,N(D448)&gt;=Settings!$B$6),"Lapsed VIP","Lapsed"),IF(I448&gt;=Settings!$B$3,IF(OR(N(E448)&gt;=Settings!$B$5,N(D448)&gt;=Settings!$B$6),"At-risk VIP",IF(D448=1,"One-time buyer","At risk")),IF(OR(N(E448)&gt;=Settings!$B$5,N(D448)&gt;=Settings!$B$6),"VIP",IF(D448=1,"New","Active"))))))</f>
        <v/>
      </c>
      <c r="L448" s="12" t="str">
        <f aca="false">IF(OR(J448="",J448=0),"",IF(I448&gt;=J448*Settings!$B$7,"Yes",""))</f>
        <v/>
      </c>
      <c r="M448" s="13"/>
      <c r="N448" s="12" t="str">
        <f aca="true">IF(M448="","",IF(AND(H448&lt;&gt;"",H448&gt;=M448),"Yes - "&amp;TEXT(H448,"d mmm yyyy"),IF(TODAY()-M448&lt;30,"Not yet","No")))</f>
        <v/>
      </c>
      <c r="O448" s="8"/>
      <c r="P448" s="12" t="str">
        <f aca="false">IF(A448="","",IF(COUNTIF($A$2:$A$2001,A448)&gt;1,"Same email twice - keep one",""))</f>
        <v/>
      </c>
    </row>
    <row r="449" customFormat="false" ht="15" hidden="false" customHeight="false" outlineLevel="0" collapsed="false">
      <c r="A449" s="8"/>
      <c r="B449" s="8"/>
      <c r="C449" s="8"/>
      <c r="D449" s="9" t="str">
        <f aca="false">IF(A449="","",COUNTIFS(Orders!$C$2:$C$5001,A449,Orders!$I$2:$I$5001,"&gt;0"))</f>
        <v/>
      </c>
      <c r="E449" s="10" t="str">
        <f aca="false">IF(A449="","",SUMIFS(Orders!$F$2:$F$5001,Orders!$C$2:$C$5001,A449,Orders!$I$2:$I$5001,"&gt;0"))</f>
        <v/>
      </c>
      <c r="F449" s="10" t="str">
        <f aca="false">IF(OR(A449="",N(D449)=0),"",E449/D449)</f>
        <v/>
      </c>
      <c r="G449" s="11" t="str">
        <f aca="false">IF(OR(A449="",N(D449)=0),"",_xlfn.MINIFS(Orders!$I$2:$I$5001,Orders!$C$2:$C$5001,A449,Orders!$I$2:$I$5001,"&gt;0"))</f>
        <v/>
      </c>
      <c r="H449" s="11" t="str">
        <f aca="false">IF(OR(A449="",N(D449)=0),"",_xlfn.MAXIFS(Orders!$I$2:$I$5001,Orders!$C$2:$C$5001,A449,Orders!$I$2:$I$5001,"&gt;0"))</f>
        <v/>
      </c>
      <c r="I449" s="9" t="str">
        <f aca="true">IF(H449="","",TODAY()-H449)</f>
        <v/>
      </c>
      <c r="J449" s="9" t="str">
        <f aca="false">IF(OR(H449="",N(D449)&lt;2),"",(H449-G449)/(D449-1))</f>
        <v/>
      </c>
      <c r="K449" s="12" t="str">
        <f aca="false">IF(A449="","",IF(N(D449)=0,"No orders yet",IF(I449&gt;=Settings!$B$4,IF(OR(N(E449)&gt;=Settings!$B$5,N(D449)&gt;=Settings!$B$6),"Lapsed VIP","Lapsed"),IF(I449&gt;=Settings!$B$3,IF(OR(N(E449)&gt;=Settings!$B$5,N(D449)&gt;=Settings!$B$6),"At-risk VIP",IF(D449=1,"One-time buyer","At risk")),IF(OR(N(E449)&gt;=Settings!$B$5,N(D449)&gt;=Settings!$B$6),"VIP",IF(D449=1,"New","Active"))))))</f>
        <v/>
      </c>
      <c r="L449" s="12" t="str">
        <f aca="false">IF(OR(J449="",J449=0),"",IF(I449&gt;=J449*Settings!$B$7,"Yes",""))</f>
        <v/>
      </c>
      <c r="M449" s="13"/>
      <c r="N449" s="12" t="str">
        <f aca="true">IF(M449="","",IF(AND(H449&lt;&gt;"",H449&gt;=M449),"Yes - "&amp;TEXT(H449,"d mmm yyyy"),IF(TODAY()-M449&lt;30,"Not yet","No")))</f>
        <v/>
      </c>
      <c r="O449" s="8"/>
      <c r="P449" s="12" t="str">
        <f aca="false">IF(A449="","",IF(COUNTIF($A$2:$A$2001,A449)&gt;1,"Same email twice - keep one",""))</f>
        <v/>
      </c>
    </row>
    <row r="450" customFormat="false" ht="15" hidden="false" customHeight="false" outlineLevel="0" collapsed="false">
      <c r="A450" s="8"/>
      <c r="B450" s="8"/>
      <c r="C450" s="8"/>
      <c r="D450" s="9" t="str">
        <f aca="false">IF(A450="","",COUNTIFS(Orders!$C$2:$C$5001,A450,Orders!$I$2:$I$5001,"&gt;0"))</f>
        <v/>
      </c>
      <c r="E450" s="10" t="str">
        <f aca="false">IF(A450="","",SUMIFS(Orders!$F$2:$F$5001,Orders!$C$2:$C$5001,A450,Orders!$I$2:$I$5001,"&gt;0"))</f>
        <v/>
      </c>
      <c r="F450" s="10" t="str">
        <f aca="false">IF(OR(A450="",N(D450)=0),"",E450/D450)</f>
        <v/>
      </c>
      <c r="G450" s="11" t="str">
        <f aca="false">IF(OR(A450="",N(D450)=0),"",_xlfn.MINIFS(Orders!$I$2:$I$5001,Orders!$C$2:$C$5001,A450,Orders!$I$2:$I$5001,"&gt;0"))</f>
        <v/>
      </c>
      <c r="H450" s="11" t="str">
        <f aca="false">IF(OR(A450="",N(D450)=0),"",_xlfn.MAXIFS(Orders!$I$2:$I$5001,Orders!$C$2:$C$5001,A450,Orders!$I$2:$I$5001,"&gt;0"))</f>
        <v/>
      </c>
      <c r="I450" s="9" t="str">
        <f aca="true">IF(H450="","",TODAY()-H450)</f>
        <v/>
      </c>
      <c r="J450" s="9" t="str">
        <f aca="false">IF(OR(H450="",N(D450)&lt;2),"",(H450-G450)/(D450-1))</f>
        <v/>
      </c>
      <c r="K450" s="12" t="str">
        <f aca="false">IF(A450="","",IF(N(D450)=0,"No orders yet",IF(I450&gt;=Settings!$B$4,IF(OR(N(E450)&gt;=Settings!$B$5,N(D450)&gt;=Settings!$B$6),"Lapsed VIP","Lapsed"),IF(I450&gt;=Settings!$B$3,IF(OR(N(E450)&gt;=Settings!$B$5,N(D450)&gt;=Settings!$B$6),"At-risk VIP",IF(D450=1,"One-time buyer","At risk")),IF(OR(N(E450)&gt;=Settings!$B$5,N(D450)&gt;=Settings!$B$6),"VIP",IF(D450=1,"New","Active"))))))</f>
        <v/>
      </c>
      <c r="L450" s="12" t="str">
        <f aca="false">IF(OR(J450="",J450=0),"",IF(I450&gt;=J450*Settings!$B$7,"Yes",""))</f>
        <v/>
      </c>
      <c r="M450" s="13"/>
      <c r="N450" s="12" t="str">
        <f aca="true">IF(M450="","",IF(AND(H450&lt;&gt;"",H450&gt;=M450),"Yes - "&amp;TEXT(H450,"d mmm yyyy"),IF(TODAY()-M450&lt;30,"Not yet","No")))</f>
        <v/>
      </c>
      <c r="O450" s="8"/>
      <c r="P450" s="12" t="str">
        <f aca="false">IF(A450="","",IF(COUNTIF($A$2:$A$2001,A450)&gt;1,"Same email twice - keep one",""))</f>
        <v/>
      </c>
    </row>
    <row r="451" customFormat="false" ht="15" hidden="false" customHeight="false" outlineLevel="0" collapsed="false">
      <c r="A451" s="8"/>
      <c r="B451" s="8"/>
      <c r="C451" s="8"/>
      <c r="D451" s="9" t="str">
        <f aca="false">IF(A451="","",COUNTIFS(Orders!$C$2:$C$5001,A451,Orders!$I$2:$I$5001,"&gt;0"))</f>
        <v/>
      </c>
      <c r="E451" s="10" t="str">
        <f aca="false">IF(A451="","",SUMIFS(Orders!$F$2:$F$5001,Orders!$C$2:$C$5001,A451,Orders!$I$2:$I$5001,"&gt;0"))</f>
        <v/>
      </c>
      <c r="F451" s="10" t="str">
        <f aca="false">IF(OR(A451="",N(D451)=0),"",E451/D451)</f>
        <v/>
      </c>
      <c r="G451" s="11" t="str">
        <f aca="false">IF(OR(A451="",N(D451)=0),"",_xlfn.MINIFS(Orders!$I$2:$I$5001,Orders!$C$2:$C$5001,A451,Orders!$I$2:$I$5001,"&gt;0"))</f>
        <v/>
      </c>
      <c r="H451" s="11" t="str">
        <f aca="false">IF(OR(A451="",N(D451)=0),"",_xlfn.MAXIFS(Orders!$I$2:$I$5001,Orders!$C$2:$C$5001,A451,Orders!$I$2:$I$5001,"&gt;0"))</f>
        <v/>
      </c>
      <c r="I451" s="9" t="str">
        <f aca="true">IF(H451="","",TODAY()-H451)</f>
        <v/>
      </c>
      <c r="J451" s="9" t="str">
        <f aca="false">IF(OR(H451="",N(D451)&lt;2),"",(H451-G451)/(D451-1))</f>
        <v/>
      </c>
      <c r="K451" s="12" t="str">
        <f aca="false">IF(A451="","",IF(N(D451)=0,"No orders yet",IF(I451&gt;=Settings!$B$4,IF(OR(N(E451)&gt;=Settings!$B$5,N(D451)&gt;=Settings!$B$6),"Lapsed VIP","Lapsed"),IF(I451&gt;=Settings!$B$3,IF(OR(N(E451)&gt;=Settings!$B$5,N(D451)&gt;=Settings!$B$6),"At-risk VIP",IF(D451=1,"One-time buyer","At risk")),IF(OR(N(E451)&gt;=Settings!$B$5,N(D451)&gt;=Settings!$B$6),"VIP",IF(D451=1,"New","Active"))))))</f>
        <v/>
      </c>
      <c r="L451" s="12" t="str">
        <f aca="false">IF(OR(J451="",J451=0),"",IF(I451&gt;=J451*Settings!$B$7,"Yes",""))</f>
        <v/>
      </c>
      <c r="M451" s="13"/>
      <c r="N451" s="12" t="str">
        <f aca="true">IF(M451="","",IF(AND(H451&lt;&gt;"",H451&gt;=M451),"Yes - "&amp;TEXT(H451,"d mmm yyyy"),IF(TODAY()-M451&lt;30,"Not yet","No")))</f>
        <v/>
      </c>
      <c r="O451" s="8"/>
      <c r="P451" s="12" t="str">
        <f aca="false">IF(A451="","",IF(COUNTIF($A$2:$A$2001,A451)&gt;1,"Same email twice - keep one",""))</f>
        <v/>
      </c>
    </row>
    <row r="452" customFormat="false" ht="15" hidden="false" customHeight="false" outlineLevel="0" collapsed="false">
      <c r="A452" s="8"/>
      <c r="B452" s="8"/>
      <c r="C452" s="8"/>
      <c r="D452" s="9" t="str">
        <f aca="false">IF(A452="","",COUNTIFS(Orders!$C$2:$C$5001,A452,Orders!$I$2:$I$5001,"&gt;0"))</f>
        <v/>
      </c>
      <c r="E452" s="10" t="str">
        <f aca="false">IF(A452="","",SUMIFS(Orders!$F$2:$F$5001,Orders!$C$2:$C$5001,A452,Orders!$I$2:$I$5001,"&gt;0"))</f>
        <v/>
      </c>
      <c r="F452" s="10" t="str">
        <f aca="false">IF(OR(A452="",N(D452)=0),"",E452/D452)</f>
        <v/>
      </c>
      <c r="G452" s="11" t="str">
        <f aca="false">IF(OR(A452="",N(D452)=0),"",_xlfn.MINIFS(Orders!$I$2:$I$5001,Orders!$C$2:$C$5001,A452,Orders!$I$2:$I$5001,"&gt;0"))</f>
        <v/>
      </c>
      <c r="H452" s="11" t="str">
        <f aca="false">IF(OR(A452="",N(D452)=0),"",_xlfn.MAXIFS(Orders!$I$2:$I$5001,Orders!$C$2:$C$5001,A452,Orders!$I$2:$I$5001,"&gt;0"))</f>
        <v/>
      </c>
      <c r="I452" s="9" t="str">
        <f aca="true">IF(H452="","",TODAY()-H452)</f>
        <v/>
      </c>
      <c r="J452" s="9" t="str">
        <f aca="false">IF(OR(H452="",N(D452)&lt;2),"",(H452-G452)/(D452-1))</f>
        <v/>
      </c>
      <c r="K452" s="12" t="str">
        <f aca="false">IF(A452="","",IF(N(D452)=0,"No orders yet",IF(I452&gt;=Settings!$B$4,IF(OR(N(E452)&gt;=Settings!$B$5,N(D452)&gt;=Settings!$B$6),"Lapsed VIP","Lapsed"),IF(I452&gt;=Settings!$B$3,IF(OR(N(E452)&gt;=Settings!$B$5,N(D452)&gt;=Settings!$B$6),"At-risk VIP",IF(D452=1,"One-time buyer","At risk")),IF(OR(N(E452)&gt;=Settings!$B$5,N(D452)&gt;=Settings!$B$6),"VIP",IF(D452=1,"New","Active"))))))</f>
        <v/>
      </c>
      <c r="L452" s="12" t="str">
        <f aca="false">IF(OR(J452="",J452=0),"",IF(I452&gt;=J452*Settings!$B$7,"Yes",""))</f>
        <v/>
      </c>
      <c r="M452" s="13"/>
      <c r="N452" s="12" t="str">
        <f aca="true">IF(M452="","",IF(AND(H452&lt;&gt;"",H452&gt;=M452),"Yes - "&amp;TEXT(H452,"d mmm yyyy"),IF(TODAY()-M452&lt;30,"Not yet","No")))</f>
        <v/>
      </c>
      <c r="O452" s="8"/>
      <c r="P452" s="12" t="str">
        <f aca="false">IF(A452="","",IF(COUNTIF($A$2:$A$2001,A452)&gt;1,"Same email twice - keep one",""))</f>
        <v/>
      </c>
    </row>
    <row r="453" customFormat="false" ht="15" hidden="false" customHeight="false" outlineLevel="0" collapsed="false">
      <c r="A453" s="8"/>
      <c r="B453" s="8"/>
      <c r="C453" s="8"/>
      <c r="D453" s="9" t="str">
        <f aca="false">IF(A453="","",COUNTIFS(Orders!$C$2:$C$5001,A453,Orders!$I$2:$I$5001,"&gt;0"))</f>
        <v/>
      </c>
      <c r="E453" s="10" t="str">
        <f aca="false">IF(A453="","",SUMIFS(Orders!$F$2:$F$5001,Orders!$C$2:$C$5001,A453,Orders!$I$2:$I$5001,"&gt;0"))</f>
        <v/>
      </c>
      <c r="F453" s="10" t="str">
        <f aca="false">IF(OR(A453="",N(D453)=0),"",E453/D453)</f>
        <v/>
      </c>
      <c r="G453" s="11" t="str">
        <f aca="false">IF(OR(A453="",N(D453)=0),"",_xlfn.MINIFS(Orders!$I$2:$I$5001,Orders!$C$2:$C$5001,A453,Orders!$I$2:$I$5001,"&gt;0"))</f>
        <v/>
      </c>
      <c r="H453" s="11" t="str">
        <f aca="false">IF(OR(A453="",N(D453)=0),"",_xlfn.MAXIFS(Orders!$I$2:$I$5001,Orders!$C$2:$C$5001,A453,Orders!$I$2:$I$5001,"&gt;0"))</f>
        <v/>
      </c>
      <c r="I453" s="9" t="str">
        <f aca="true">IF(H453="","",TODAY()-H453)</f>
        <v/>
      </c>
      <c r="J453" s="9" t="str">
        <f aca="false">IF(OR(H453="",N(D453)&lt;2),"",(H453-G453)/(D453-1))</f>
        <v/>
      </c>
      <c r="K453" s="12" t="str">
        <f aca="false">IF(A453="","",IF(N(D453)=0,"No orders yet",IF(I453&gt;=Settings!$B$4,IF(OR(N(E453)&gt;=Settings!$B$5,N(D453)&gt;=Settings!$B$6),"Lapsed VIP","Lapsed"),IF(I453&gt;=Settings!$B$3,IF(OR(N(E453)&gt;=Settings!$B$5,N(D453)&gt;=Settings!$B$6),"At-risk VIP",IF(D453=1,"One-time buyer","At risk")),IF(OR(N(E453)&gt;=Settings!$B$5,N(D453)&gt;=Settings!$B$6),"VIP",IF(D453=1,"New","Active"))))))</f>
        <v/>
      </c>
      <c r="L453" s="12" t="str">
        <f aca="false">IF(OR(J453="",J453=0),"",IF(I453&gt;=J453*Settings!$B$7,"Yes",""))</f>
        <v/>
      </c>
      <c r="M453" s="13"/>
      <c r="N453" s="12" t="str">
        <f aca="true">IF(M453="","",IF(AND(H453&lt;&gt;"",H453&gt;=M453),"Yes - "&amp;TEXT(H453,"d mmm yyyy"),IF(TODAY()-M453&lt;30,"Not yet","No")))</f>
        <v/>
      </c>
      <c r="O453" s="8"/>
      <c r="P453" s="12" t="str">
        <f aca="false">IF(A453="","",IF(COUNTIF($A$2:$A$2001,A453)&gt;1,"Same email twice - keep one",""))</f>
        <v/>
      </c>
    </row>
    <row r="454" customFormat="false" ht="15" hidden="false" customHeight="false" outlineLevel="0" collapsed="false">
      <c r="A454" s="8"/>
      <c r="B454" s="8"/>
      <c r="C454" s="8"/>
      <c r="D454" s="9" t="str">
        <f aca="false">IF(A454="","",COUNTIFS(Orders!$C$2:$C$5001,A454,Orders!$I$2:$I$5001,"&gt;0"))</f>
        <v/>
      </c>
      <c r="E454" s="10" t="str">
        <f aca="false">IF(A454="","",SUMIFS(Orders!$F$2:$F$5001,Orders!$C$2:$C$5001,A454,Orders!$I$2:$I$5001,"&gt;0"))</f>
        <v/>
      </c>
      <c r="F454" s="10" t="str">
        <f aca="false">IF(OR(A454="",N(D454)=0),"",E454/D454)</f>
        <v/>
      </c>
      <c r="G454" s="11" t="str">
        <f aca="false">IF(OR(A454="",N(D454)=0),"",_xlfn.MINIFS(Orders!$I$2:$I$5001,Orders!$C$2:$C$5001,A454,Orders!$I$2:$I$5001,"&gt;0"))</f>
        <v/>
      </c>
      <c r="H454" s="11" t="str">
        <f aca="false">IF(OR(A454="",N(D454)=0),"",_xlfn.MAXIFS(Orders!$I$2:$I$5001,Orders!$C$2:$C$5001,A454,Orders!$I$2:$I$5001,"&gt;0"))</f>
        <v/>
      </c>
      <c r="I454" s="9" t="str">
        <f aca="true">IF(H454="","",TODAY()-H454)</f>
        <v/>
      </c>
      <c r="J454" s="9" t="str">
        <f aca="false">IF(OR(H454="",N(D454)&lt;2),"",(H454-G454)/(D454-1))</f>
        <v/>
      </c>
      <c r="K454" s="12" t="str">
        <f aca="false">IF(A454="","",IF(N(D454)=0,"No orders yet",IF(I454&gt;=Settings!$B$4,IF(OR(N(E454)&gt;=Settings!$B$5,N(D454)&gt;=Settings!$B$6),"Lapsed VIP","Lapsed"),IF(I454&gt;=Settings!$B$3,IF(OR(N(E454)&gt;=Settings!$B$5,N(D454)&gt;=Settings!$B$6),"At-risk VIP",IF(D454=1,"One-time buyer","At risk")),IF(OR(N(E454)&gt;=Settings!$B$5,N(D454)&gt;=Settings!$B$6),"VIP",IF(D454=1,"New","Active"))))))</f>
        <v/>
      </c>
      <c r="L454" s="12" t="str">
        <f aca="false">IF(OR(J454="",J454=0),"",IF(I454&gt;=J454*Settings!$B$7,"Yes",""))</f>
        <v/>
      </c>
      <c r="M454" s="13"/>
      <c r="N454" s="12" t="str">
        <f aca="true">IF(M454="","",IF(AND(H454&lt;&gt;"",H454&gt;=M454),"Yes - "&amp;TEXT(H454,"d mmm yyyy"),IF(TODAY()-M454&lt;30,"Not yet","No")))</f>
        <v/>
      </c>
      <c r="O454" s="8"/>
      <c r="P454" s="12" t="str">
        <f aca="false">IF(A454="","",IF(COUNTIF($A$2:$A$2001,A454)&gt;1,"Same email twice - keep one",""))</f>
        <v/>
      </c>
    </row>
    <row r="455" customFormat="false" ht="15" hidden="false" customHeight="false" outlineLevel="0" collapsed="false">
      <c r="A455" s="8"/>
      <c r="B455" s="8"/>
      <c r="C455" s="8"/>
      <c r="D455" s="9" t="str">
        <f aca="false">IF(A455="","",COUNTIFS(Orders!$C$2:$C$5001,A455,Orders!$I$2:$I$5001,"&gt;0"))</f>
        <v/>
      </c>
      <c r="E455" s="10" t="str">
        <f aca="false">IF(A455="","",SUMIFS(Orders!$F$2:$F$5001,Orders!$C$2:$C$5001,A455,Orders!$I$2:$I$5001,"&gt;0"))</f>
        <v/>
      </c>
      <c r="F455" s="10" t="str">
        <f aca="false">IF(OR(A455="",N(D455)=0),"",E455/D455)</f>
        <v/>
      </c>
      <c r="G455" s="11" t="str">
        <f aca="false">IF(OR(A455="",N(D455)=0),"",_xlfn.MINIFS(Orders!$I$2:$I$5001,Orders!$C$2:$C$5001,A455,Orders!$I$2:$I$5001,"&gt;0"))</f>
        <v/>
      </c>
      <c r="H455" s="11" t="str">
        <f aca="false">IF(OR(A455="",N(D455)=0),"",_xlfn.MAXIFS(Orders!$I$2:$I$5001,Orders!$C$2:$C$5001,A455,Orders!$I$2:$I$5001,"&gt;0"))</f>
        <v/>
      </c>
      <c r="I455" s="9" t="str">
        <f aca="true">IF(H455="","",TODAY()-H455)</f>
        <v/>
      </c>
      <c r="J455" s="9" t="str">
        <f aca="false">IF(OR(H455="",N(D455)&lt;2),"",(H455-G455)/(D455-1))</f>
        <v/>
      </c>
      <c r="K455" s="12" t="str">
        <f aca="false">IF(A455="","",IF(N(D455)=0,"No orders yet",IF(I455&gt;=Settings!$B$4,IF(OR(N(E455)&gt;=Settings!$B$5,N(D455)&gt;=Settings!$B$6),"Lapsed VIP","Lapsed"),IF(I455&gt;=Settings!$B$3,IF(OR(N(E455)&gt;=Settings!$B$5,N(D455)&gt;=Settings!$B$6),"At-risk VIP",IF(D455=1,"One-time buyer","At risk")),IF(OR(N(E455)&gt;=Settings!$B$5,N(D455)&gt;=Settings!$B$6),"VIP",IF(D455=1,"New","Active"))))))</f>
        <v/>
      </c>
      <c r="L455" s="12" t="str">
        <f aca="false">IF(OR(J455="",J455=0),"",IF(I455&gt;=J455*Settings!$B$7,"Yes",""))</f>
        <v/>
      </c>
      <c r="M455" s="13"/>
      <c r="N455" s="12" t="str">
        <f aca="true">IF(M455="","",IF(AND(H455&lt;&gt;"",H455&gt;=M455),"Yes - "&amp;TEXT(H455,"d mmm yyyy"),IF(TODAY()-M455&lt;30,"Not yet","No")))</f>
        <v/>
      </c>
      <c r="O455" s="8"/>
      <c r="P455" s="12" t="str">
        <f aca="false">IF(A455="","",IF(COUNTIF($A$2:$A$2001,A455)&gt;1,"Same email twice - keep one",""))</f>
        <v/>
      </c>
    </row>
    <row r="456" customFormat="false" ht="15" hidden="false" customHeight="false" outlineLevel="0" collapsed="false">
      <c r="A456" s="8"/>
      <c r="B456" s="8"/>
      <c r="C456" s="8"/>
      <c r="D456" s="9" t="str">
        <f aca="false">IF(A456="","",COUNTIFS(Orders!$C$2:$C$5001,A456,Orders!$I$2:$I$5001,"&gt;0"))</f>
        <v/>
      </c>
      <c r="E456" s="10" t="str">
        <f aca="false">IF(A456="","",SUMIFS(Orders!$F$2:$F$5001,Orders!$C$2:$C$5001,A456,Orders!$I$2:$I$5001,"&gt;0"))</f>
        <v/>
      </c>
      <c r="F456" s="10" t="str">
        <f aca="false">IF(OR(A456="",N(D456)=0),"",E456/D456)</f>
        <v/>
      </c>
      <c r="G456" s="11" t="str">
        <f aca="false">IF(OR(A456="",N(D456)=0),"",_xlfn.MINIFS(Orders!$I$2:$I$5001,Orders!$C$2:$C$5001,A456,Orders!$I$2:$I$5001,"&gt;0"))</f>
        <v/>
      </c>
      <c r="H456" s="11" t="str">
        <f aca="false">IF(OR(A456="",N(D456)=0),"",_xlfn.MAXIFS(Orders!$I$2:$I$5001,Orders!$C$2:$C$5001,A456,Orders!$I$2:$I$5001,"&gt;0"))</f>
        <v/>
      </c>
      <c r="I456" s="9" t="str">
        <f aca="true">IF(H456="","",TODAY()-H456)</f>
        <v/>
      </c>
      <c r="J456" s="9" t="str">
        <f aca="false">IF(OR(H456="",N(D456)&lt;2),"",(H456-G456)/(D456-1))</f>
        <v/>
      </c>
      <c r="K456" s="12" t="str">
        <f aca="false">IF(A456="","",IF(N(D456)=0,"No orders yet",IF(I456&gt;=Settings!$B$4,IF(OR(N(E456)&gt;=Settings!$B$5,N(D456)&gt;=Settings!$B$6),"Lapsed VIP","Lapsed"),IF(I456&gt;=Settings!$B$3,IF(OR(N(E456)&gt;=Settings!$B$5,N(D456)&gt;=Settings!$B$6),"At-risk VIP",IF(D456=1,"One-time buyer","At risk")),IF(OR(N(E456)&gt;=Settings!$B$5,N(D456)&gt;=Settings!$B$6),"VIP",IF(D456=1,"New","Active"))))))</f>
        <v/>
      </c>
      <c r="L456" s="12" t="str">
        <f aca="false">IF(OR(J456="",J456=0),"",IF(I456&gt;=J456*Settings!$B$7,"Yes",""))</f>
        <v/>
      </c>
      <c r="M456" s="13"/>
      <c r="N456" s="12" t="str">
        <f aca="true">IF(M456="","",IF(AND(H456&lt;&gt;"",H456&gt;=M456),"Yes - "&amp;TEXT(H456,"d mmm yyyy"),IF(TODAY()-M456&lt;30,"Not yet","No")))</f>
        <v/>
      </c>
      <c r="O456" s="8"/>
      <c r="P456" s="12" t="str">
        <f aca="false">IF(A456="","",IF(COUNTIF($A$2:$A$2001,A456)&gt;1,"Same email twice - keep one",""))</f>
        <v/>
      </c>
    </row>
    <row r="457" customFormat="false" ht="15" hidden="false" customHeight="false" outlineLevel="0" collapsed="false">
      <c r="A457" s="8"/>
      <c r="B457" s="8"/>
      <c r="C457" s="8"/>
      <c r="D457" s="9" t="str">
        <f aca="false">IF(A457="","",COUNTIFS(Orders!$C$2:$C$5001,A457,Orders!$I$2:$I$5001,"&gt;0"))</f>
        <v/>
      </c>
      <c r="E457" s="10" t="str">
        <f aca="false">IF(A457="","",SUMIFS(Orders!$F$2:$F$5001,Orders!$C$2:$C$5001,A457,Orders!$I$2:$I$5001,"&gt;0"))</f>
        <v/>
      </c>
      <c r="F457" s="10" t="str">
        <f aca="false">IF(OR(A457="",N(D457)=0),"",E457/D457)</f>
        <v/>
      </c>
      <c r="G457" s="11" t="str">
        <f aca="false">IF(OR(A457="",N(D457)=0),"",_xlfn.MINIFS(Orders!$I$2:$I$5001,Orders!$C$2:$C$5001,A457,Orders!$I$2:$I$5001,"&gt;0"))</f>
        <v/>
      </c>
      <c r="H457" s="11" t="str">
        <f aca="false">IF(OR(A457="",N(D457)=0),"",_xlfn.MAXIFS(Orders!$I$2:$I$5001,Orders!$C$2:$C$5001,A457,Orders!$I$2:$I$5001,"&gt;0"))</f>
        <v/>
      </c>
      <c r="I457" s="9" t="str">
        <f aca="true">IF(H457="","",TODAY()-H457)</f>
        <v/>
      </c>
      <c r="J457" s="9" t="str">
        <f aca="false">IF(OR(H457="",N(D457)&lt;2),"",(H457-G457)/(D457-1))</f>
        <v/>
      </c>
      <c r="K457" s="12" t="str">
        <f aca="false">IF(A457="","",IF(N(D457)=0,"No orders yet",IF(I457&gt;=Settings!$B$4,IF(OR(N(E457)&gt;=Settings!$B$5,N(D457)&gt;=Settings!$B$6),"Lapsed VIP","Lapsed"),IF(I457&gt;=Settings!$B$3,IF(OR(N(E457)&gt;=Settings!$B$5,N(D457)&gt;=Settings!$B$6),"At-risk VIP",IF(D457=1,"One-time buyer","At risk")),IF(OR(N(E457)&gt;=Settings!$B$5,N(D457)&gt;=Settings!$B$6),"VIP",IF(D457=1,"New","Active"))))))</f>
        <v/>
      </c>
      <c r="L457" s="12" t="str">
        <f aca="false">IF(OR(J457="",J457=0),"",IF(I457&gt;=J457*Settings!$B$7,"Yes",""))</f>
        <v/>
      </c>
      <c r="M457" s="13"/>
      <c r="N457" s="12" t="str">
        <f aca="true">IF(M457="","",IF(AND(H457&lt;&gt;"",H457&gt;=M457),"Yes - "&amp;TEXT(H457,"d mmm yyyy"),IF(TODAY()-M457&lt;30,"Not yet","No")))</f>
        <v/>
      </c>
      <c r="O457" s="8"/>
      <c r="P457" s="12" t="str">
        <f aca="false">IF(A457="","",IF(COUNTIF($A$2:$A$2001,A457)&gt;1,"Same email twice - keep one",""))</f>
        <v/>
      </c>
    </row>
    <row r="458" customFormat="false" ht="15" hidden="false" customHeight="false" outlineLevel="0" collapsed="false">
      <c r="A458" s="8"/>
      <c r="B458" s="8"/>
      <c r="C458" s="8"/>
      <c r="D458" s="9" t="str">
        <f aca="false">IF(A458="","",COUNTIFS(Orders!$C$2:$C$5001,A458,Orders!$I$2:$I$5001,"&gt;0"))</f>
        <v/>
      </c>
      <c r="E458" s="10" t="str">
        <f aca="false">IF(A458="","",SUMIFS(Orders!$F$2:$F$5001,Orders!$C$2:$C$5001,A458,Orders!$I$2:$I$5001,"&gt;0"))</f>
        <v/>
      </c>
      <c r="F458" s="10" t="str">
        <f aca="false">IF(OR(A458="",N(D458)=0),"",E458/D458)</f>
        <v/>
      </c>
      <c r="G458" s="11" t="str">
        <f aca="false">IF(OR(A458="",N(D458)=0),"",_xlfn.MINIFS(Orders!$I$2:$I$5001,Orders!$C$2:$C$5001,A458,Orders!$I$2:$I$5001,"&gt;0"))</f>
        <v/>
      </c>
      <c r="H458" s="11" t="str">
        <f aca="false">IF(OR(A458="",N(D458)=0),"",_xlfn.MAXIFS(Orders!$I$2:$I$5001,Orders!$C$2:$C$5001,A458,Orders!$I$2:$I$5001,"&gt;0"))</f>
        <v/>
      </c>
      <c r="I458" s="9" t="str">
        <f aca="true">IF(H458="","",TODAY()-H458)</f>
        <v/>
      </c>
      <c r="J458" s="9" t="str">
        <f aca="false">IF(OR(H458="",N(D458)&lt;2),"",(H458-G458)/(D458-1))</f>
        <v/>
      </c>
      <c r="K458" s="12" t="str">
        <f aca="false">IF(A458="","",IF(N(D458)=0,"No orders yet",IF(I458&gt;=Settings!$B$4,IF(OR(N(E458)&gt;=Settings!$B$5,N(D458)&gt;=Settings!$B$6),"Lapsed VIP","Lapsed"),IF(I458&gt;=Settings!$B$3,IF(OR(N(E458)&gt;=Settings!$B$5,N(D458)&gt;=Settings!$B$6),"At-risk VIP",IF(D458=1,"One-time buyer","At risk")),IF(OR(N(E458)&gt;=Settings!$B$5,N(D458)&gt;=Settings!$B$6),"VIP",IF(D458=1,"New","Active"))))))</f>
        <v/>
      </c>
      <c r="L458" s="12" t="str">
        <f aca="false">IF(OR(J458="",J458=0),"",IF(I458&gt;=J458*Settings!$B$7,"Yes",""))</f>
        <v/>
      </c>
      <c r="M458" s="13"/>
      <c r="N458" s="12" t="str">
        <f aca="true">IF(M458="","",IF(AND(H458&lt;&gt;"",H458&gt;=M458),"Yes - "&amp;TEXT(H458,"d mmm yyyy"),IF(TODAY()-M458&lt;30,"Not yet","No")))</f>
        <v/>
      </c>
      <c r="O458" s="8"/>
      <c r="P458" s="12" t="str">
        <f aca="false">IF(A458="","",IF(COUNTIF($A$2:$A$2001,A458)&gt;1,"Same email twice - keep one",""))</f>
        <v/>
      </c>
    </row>
    <row r="459" customFormat="false" ht="15" hidden="false" customHeight="false" outlineLevel="0" collapsed="false">
      <c r="A459" s="8"/>
      <c r="B459" s="8"/>
      <c r="C459" s="8"/>
      <c r="D459" s="9" t="str">
        <f aca="false">IF(A459="","",COUNTIFS(Orders!$C$2:$C$5001,A459,Orders!$I$2:$I$5001,"&gt;0"))</f>
        <v/>
      </c>
      <c r="E459" s="10" t="str">
        <f aca="false">IF(A459="","",SUMIFS(Orders!$F$2:$F$5001,Orders!$C$2:$C$5001,A459,Orders!$I$2:$I$5001,"&gt;0"))</f>
        <v/>
      </c>
      <c r="F459" s="10" t="str">
        <f aca="false">IF(OR(A459="",N(D459)=0),"",E459/D459)</f>
        <v/>
      </c>
      <c r="G459" s="11" t="str">
        <f aca="false">IF(OR(A459="",N(D459)=0),"",_xlfn.MINIFS(Orders!$I$2:$I$5001,Orders!$C$2:$C$5001,A459,Orders!$I$2:$I$5001,"&gt;0"))</f>
        <v/>
      </c>
      <c r="H459" s="11" t="str">
        <f aca="false">IF(OR(A459="",N(D459)=0),"",_xlfn.MAXIFS(Orders!$I$2:$I$5001,Orders!$C$2:$C$5001,A459,Orders!$I$2:$I$5001,"&gt;0"))</f>
        <v/>
      </c>
      <c r="I459" s="9" t="str">
        <f aca="true">IF(H459="","",TODAY()-H459)</f>
        <v/>
      </c>
      <c r="J459" s="9" t="str">
        <f aca="false">IF(OR(H459="",N(D459)&lt;2),"",(H459-G459)/(D459-1))</f>
        <v/>
      </c>
      <c r="K459" s="12" t="str">
        <f aca="false">IF(A459="","",IF(N(D459)=0,"No orders yet",IF(I459&gt;=Settings!$B$4,IF(OR(N(E459)&gt;=Settings!$B$5,N(D459)&gt;=Settings!$B$6),"Lapsed VIP","Lapsed"),IF(I459&gt;=Settings!$B$3,IF(OR(N(E459)&gt;=Settings!$B$5,N(D459)&gt;=Settings!$B$6),"At-risk VIP",IF(D459=1,"One-time buyer","At risk")),IF(OR(N(E459)&gt;=Settings!$B$5,N(D459)&gt;=Settings!$B$6),"VIP",IF(D459=1,"New","Active"))))))</f>
        <v/>
      </c>
      <c r="L459" s="12" t="str">
        <f aca="false">IF(OR(J459="",J459=0),"",IF(I459&gt;=J459*Settings!$B$7,"Yes",""))</f>
        <v/>
      </c>
      <c r="M459" s="13"/>
      <c r="N459" s="12" t="str">
        <f aca="true">IF(M459="","",IF(AND(H459&lt;&gt;"",H459&gt;=M459),"Yes - "&amp;TEXT(H459,"d mmm yyyy"),IF(TODAY()-M459&lt;30,"Not yet","No")))</f>
        <v/>
      </c>
      <c r="O459" s="8"/>
      <c r="P459" s="12" t="str">
        <f aca="false">IF(A459="","",IF(COUNTIF($A$2:$A$2001,A459)&gt;1,"Same email twice - keep one",""))</f>
        <v/>
      </c>
    </row>
    <row r="460" customFormat="false" ht="15" hidden="false" customHeight="false" outlineLevel="0" collapsed="false">
      <c r="A460" s="8"/>
      <c r="B460" s="8"/>
      <c r="C460" s="8"/>
      <c r="D460" s="9" t="str">
        <f aca="false">IF(A460="","",COUNTIFS(Orders!$C$2:$C$5001,A460,Orders!$I$2:$I$5001,"&gt;0"))</f>
        <v/>
      </c>
      <c r="E460" s="10" t="str">
        <f aca="false">IF(A460="","",SUMIFS(Orders!$F$2:$F$5001,Orders!$C$2:$C$5001,A460,Orders!$I$2:$I$5001,"&gt;0"))</f>
        <v/>
      </c>
      <c r="F460" s="10" t="str">
        <f aca="false">IF(OR(A460="",N(D460)=0),"",E460/D460)</f>
        <v/>
      </c>
      <c r="G460" s="11" t="str">
        <f aca="false">IF(OR(A460="",N(D460)=0),"",_xlfn.MINIFS(Orders!$I$2:$I$5001,Orders!$C$2:$C$5001,A460,Orders!$I$2:$I$5001,"&gt;0"))</f>
        <v/>
      </c>
      <c r="H460" s="11" t="str">
        <f aca="false">IF(OR(A460="",N(D460)=0),"",_xlfn.MAXIFS(Orders!$I$2:$I$5001,Orders!$C$2:$C$5001,A460,Orders!$I$2:$I$5001,"&gt;0"))</f>
        <v/>
      </c>
      <c r="I460" s="9" t="str">
        <f aca="true">IF(H460="","",TODAY()-H460)</f>
        <v/>
      </c>
      <c r="J460" s="9" t="str">
        <f aca="false">IF(OR(H460="",N(D460)&lt;2),"",(H460-G460)/(D460-1))</f>
        <v/>
      </c>
      <c r="K460" s="12" t="str">
        <f aca="false">IF(A460="","",IF(N(D460)=0,"No orders yet",IF(I460&gt;=Settings!$B$4,IF(OR(N(E460)&gt;=Settings!$B$5,N(D460)&gt;=Settings!$B$6),"Lapsed VIP","Lapsed"),IF(I460&gt;=Settings!$B$3,IF(OR(N(E460)&gt;=Settings!$B$5,N(D460)&gt;=Settings!$B$6),"At-risk VIP",IF(D460=1,"One-time buyer","At risk")),IF(OR(N(E460)&gt;=Settings!$B$5,N(D460)&gt;=Settings!$B$6),"VIP",IF(D460=1,"New","Active"))))))</f>
        <v/>
      </c>
      <c r="L460" s="12" t="str">
        <f aca="false">IF(OR(J460="",J460=0),"",IF(I460&gt;=J460*Settings!$B$7,"Yes",""))</f>
        <v/>
      </c>
      <c r="M460" s="13"/>
      <c r="N460" s="12" t="str">
        <f aca="true">IF(M460="","",IF(AND(H460&lt;&gt;"",H460&gt;=M460),"Yes - "&amp;TEXT(H460,"d mmm yyyy"),IF(TODAY()-M460&lt;30,"Not yet","No")))</f>
        <v/>
      </c>
      <c r="O460" s="8"/>
      <c r="P460" s="12" t="str">
        <f aca="false">IF(A460="","",IF(COUNTIF($A$2:$A$2001,A460)&gt;1,"Same email twice - keep one",""))</f>
        <v/>
      </c>
    </row>
    <row r="461" customFormat="false" ht="15" hidden="false" customHeight="false" outlineLevel="0" collapsed="false">
      <c r="A461" s="8"/>
      <c r="B461" s="8"/>
      <c r="C461" s="8"/>
      <c r="D461" s="9" t="str">
        <f aca="false">IF(A461="","",COUNTIFS(Orders!$C$2:$C$5001,A461,Orders!$I$2:$I$5001,"&gt;0"))</f>
        <v/>
      </c>
      <c r="E461" s="10" t="str">
        <f aca="false">IF(A461="","",SUMIFS(Orders!$F$2:$F$5001,Orders!$C$2:$C$5001,A461,Orders!$I$2:$I$5001,"&gt;0"))</f>
        <v/>
      </c>
      <c r="F461" s="10" t="str">
        <f aca="false">IF(OR(A461="",N(D461)=0),"",E461/D461)</f>
        <v/>
      </c>
      <c r="G461" s="11" t="str">
        <f aca="false">IF(OR(A461="",N(D461)=0),"",_xlfn.MINIFS(Orders!$I$2:$I$5001,Orders!$C$2:$C$5001,A461,Orders!$I$2:$I$5001,"&gt;0"))</f>
        <v/>
      </c>
      <c r="H461" s="11" t="str">
        <f aca="false">IF(OR(A461="",N(D461)=0),"",_xlfn.MAXIFS(Orders!$I$2:$I$5001,Orders!$C$2:$C$5001,A461,Orders!$I$2:$I$5001,"&gt;0"))</f>
        <v/>
      </c>
      <c r="I461" s="9" t="str">
        <f aca="true">IF(H461="","",TODAY()-H461)</f>
        <v/>
      </c>
      <c r="J461" s="9" t="str">
        <f aca="false">IF(OR(H461="",N(D461)&lt;2),"",(H461-G461)/(D461-1))</f>
        <v/>
      </c>
      <c r="K461" s="12" t="str">
        <f aca="false">IF(A461="","",IF(N(D461)=0,"No orders yet",IF(I461&gt;=Settings!$B$4,IF(OR(N(E461)&gt;=Settings!$B$5,N(D461)&gt;=Settings!$B$6),"Lapsed VIP","Lapsed"),IF(I461&gt;=Settings!$B$3,IF(OR(N(E461)&gt;=Settings!$B$5,N(D461)&gt;=Settings!$B$6),"At-risk VIP",IF(D461=1,"One-time buyer","At risk")),IF(OR(N(E461)&gt;=Settings!$B$5,N(D461)&gt;=Settings!$B$6),"VIP",IF(D461=1,"New","Active"))))))</f>
        <v/>
      </c>
      <c r="L461" s="12" t="str">
        <f aca="false">IF(OR(J461="",J461=0),"",IF(I461&gt;=J461*Settings!$B$7,"Yes",""))</f>
        <v/>
      </c>
      <c r="M461" s="13"/>
      <c r="N461" s="12" t="str">
        <f aca="true">IF(M461="","",IF(AND(H461&lt;&gt;"",H461&gt;=M461),"Yes - "&amp;TEXT(H461,"d mmm yyyy"),IF(TODAY()-M461&lt;30,"Not yet","No")))</f>
        <v/>
      </c>
      <c r="O461" s="8"/>
      <c r="P461" s="12" t="str">
        <f aca="false">IF(A461="","",IF(COUNTIF($A$2:$A$2001,A461)&gt;1,"Same email twice - keep one",""))</f>
        <v/>
      </c>
    </row>
    <row r="462" customFormat="false" ht="15" hidden="false" customHeight="false" outlineLevel="0" collapsed="false">
      <c r="A462" s="8"/>
      <c r="B462" s="8"/>
      <c r="C462" s="8"/>
      <c r="D462" s="9" t="str">
        <f aca="false">IF(A462="","",COUNTIFS(Orders!$C$2:$C$5001,A462,Orders!$I$2:$I$5001,"&gt;0"))</f>
        <v/>
      </c>
      <c r="E462" s="10" t="str">
        <f aca="false">IF(A462="","",SUMIFS(Orders!$F$2:$F$5001,Orders!$C$2:$C$5001,A462,Orders!$I$2:$I$5001,"&gt;0"))</f>
        <v/>
      </c>
      <c r="F462" s="10" t="str">
        <f aca="false">IF(OR(A462="",N(D462)=0),"",E462/D462)</f>
        <v/>
      </c>
      <c r="G462" s="11" t="str">
        <f aca="false">IF(OR(A462="",N(D462)=0),"",_xlfn.MINIFS(Orders!$I$2:$I$5001,Orders!$C$2:$C$5001,A462,Orders!$I$2:$I$5001,"&gt;0"))</f>
        <v/>
      </c>
      <c r="H462" s="11" t="str">
        <f aca="false">IF(OR(A462="",N(D462)=0),"",_xlfn.MAXIFS(Orders!$I$2:$I$5001,Orders!$C$2:$C$5001,A462,Orders!$I$2:$I$5001,"&gt;0"))</f>
        <v/>
      </c>
      <c r="I462" s="9" t="str">
        <f aca="true">IF(H462="","",TODAY()-H462)</f>
        <v/>
      </c>
      <c r="J462" s="9" t="str">
        <f aca="false">IF(OR(H462="",N(D462)&lt;2),"",(H462-G462)/(D462-1))</f>
        <v/>
      </c>
      <c r="K462" s="12" t="str">
        <f aca="false">IF(A462="","",IF(N(D462)=0,"No orders yet",IF(I462&gt;=Settings!$B$4,IF(OR(N(E462)&gt;=Settings!$B$5,N(D462)&gt;=Settings!$B$6),"Lapsed VIP","Lapsed"),IF(I462&gt;=Settings!$B$3,IF(OR(N(E462)&gt;=Settings!$B$5,N(D462)&gt;=Settings!$B$6),"At-risk VIP",IF(D462=1,"One-time buyer","At risk")),IF(OR(N(E462)&gt;=Settings!$B$5,N(D462)&gt;=Settings!$B$6),"VIP",IF(D462=1,"New","Active"))))))</f>
        <v/>
      </c>
      <c r="L462" s="12" t="str">
        <f aca="false">IF(OR(J462="",J462=0),"",IF(I462&gt;=J462*Settings!$B$7,"Yes",""))</f>
        <v/>
      </c>
      <c r="M462" s="13"/>
      <c r="N462" s="12" t="str">
        <f aca="true">IF(M462="","",IF(AND(H462&lt;&gt;"",H462&gt;=M462),"Yes - "&amp;TEXT(H462,"d mmm yyyy"),IF(TODAY()-M462&lt;30,"Not yet","No")))</f>
        <v/>
      </c>
      <c r="O462" s="8"/>
      <c r="P462" s="12" t="str">
        <f aca="false">IF(A462="","",IF(COUNTIF($A$2:$A$2001,A462)&gt;1,"Same email twice - keep one",""))</f>
        <v/>
      </c>
    </row>
    <row r="463" customFormat="false" ht="15" hidden="false" customHeight="false" outlineLevel="0" collapsed="false">
      <c r="A463" s="8"/>
      <c r="B463" s="8"/>
      <c r="C463" s="8"/>
      <c r="D463" s="9" t="str">
        <f aca="false">IF(A463="","",COUNTIFS(Orders!$C$2:$C$5001,A463,Orders!$I$2:$I$5001,"&gt;0"))</f>
        <v/>
      </c>
      <c r="E463" s="10" t="str">
        <f aca="false">IF(A463="","",SUMIFS(Orders!$F$2:$F$5001,Orders!$C$2:$C$5001,A463,Orders!$I$2:$I$5001,"&gt;0"))</f>
        <v/>
      </c>
      <c r="F463" s="10" t="str">
        <f aca="false">IF(OR(A463="",N(D463)=0),"",E463/D463)</f>
        <v/>
      </c>
      <c r="G463" s="11" t="str">
        <f aca="false">IF(OR(A463="",N(D463)=0),"",_xlfn.MINIFS(Orders!$I$2:$I$5001,Orders!$C$2:$C$5001,A463,Orders!$I$2:$I$5001,"&gt;0"))</f>
        <v/>
      </c>
      <c r="H463" s="11" t="str">
        <f aca="false">IF(OR(A463="",N(D463)=0),"",_xlfn.MAXIFS(Orders!$I$2:$I$5001,Orders!$C$2:$C$5001,A463,Orders!$I$2:$I$5001,"&gt;0"))</f>
        <v/>
      </c>
      <c r="I463" s="9" t="str">
        <f aca="true">IF(H463="","",TODAY()-H463)</f>
        <v/>
      </c>
      <c r="J463" s="9" t="str">
        <f aca="false">IF(OR(H463="",N(D463)&lt;2),"",(H463-G463)/(D463-1))</f>
        <v/>
      </c>
      <c r="K463" s="12" t="str">
        <f aca="false">IF(A463="","",IF(N(D463)=0,"No orders yet",IF(I463&gt;=Settings!$B$4,IF(OR(N(E463)&gt;=Settings!$B$5,N(D463)&gt;=Settings!$B$6),"Lapsed VIP","Lapsed"),IF(I463&gt;=Settings!$B$3,IF(OR(N(E463)&gt;=Settings!$B$5,N(D463)&gt;=Settings!$B$6),"At-risk VIP",IF(D463=1,"One-time buyer","At risk")),IF(OR(N(E463)&gt;=Settings!$B$5,N(D463)&gt;=Settings!$B$6),"VIP",IF(D463=1,"New","Active"))))))</f>
        <v/>
      </c>
      <c r="L463" s="12" t="str">
        <f aca="false">IF(OR(J463="",J463=0),"",IF(I463&gt;=J463*Settings!$B$7,"Yes",""))</f>
        <v/>
      </c>
      <c r="M463" s="13"/>
      <c r="N463" s="12" t="str">
        <f aca="true">IF(M463="","",IF(AND(H463&lt;&gt;"",H463&gt;=M463),"Yes - "&amp;TEXT(H463,"d mmm yyyy"),IF(TODAY()-M463&lt;30,"Not yet","No")))</f>
        <v/>
      </c>
      <c r="O463" s="8"/>
      <c r="P463" s="12" t="str">
        <f aca="false">IF(A463="","",IF(COUNTIF($A$2:$A$2001,A463)&gt;1,"Same email twice - keep one",""))</f>
        <v/>
      </c>
    </row>
    <row r="464" customFormat="false" ht="15" hidden="false" customHeight="false" outlineLevel="0" collapsed="false">
      <c r="A464" s="8"/>
      <c r="B464" s="8"/>
      <c r="C464" s="8"/>
      <c r="D464" s="9" t="str">
        <f aca="false">IF(A464="","",COUNTIFS(Orders!$C$2:$C$5001,A464,Orders!$I$2:$I$5001,"&gt;0"))</f>
        <v/>
      </c>
      <c r="E464" s="10" t="str">
        <f aca="false">IF(A464="","",SUMIFS(Orders!$F$2:$F$5001,Orders!$C$2:$C$5001,A464,Orders!$I$2:$I$5001,"&gt;0"))</f>
        <v/>
      </c>
      <c r="F464" s="10" t="str">
        <f aca="false">IF(OR(A464="",N(D464)=0),"",E464/D464)</f>
        <v/>
      </c>
      <c r="G464" s="11" t="str">
        <f aca="false">IF(OR(A464="",N(D464)=0),"",_xlfn.MINIFS(Orders!$I$2:$I$5001,Orders!$C$2:$C$5001,A464,Orders!$I$2:$I$5001,"&gt;0"))</f>
        <v/>
      </c>
      <c r="H464" s="11" t="str">
        <f aca="false">IF(OR(A464="",N(D464)=0),"",_xlfn.MAXIFS(Orders!$I$2:$I$5001,Orders!$C$2:$C$5001,A464,Orders!$I$2:$I$5001,"&gt;0"))</f>
        <v/>
      </c>
      <c r="I464" s="9" t="str">
        <f aca="true">IF(H464="","",TODAY()-H464)</f>
        <v/>
      </c>
      <c r="J464" s="9" t="str">
        <f aca="false">IF(OR(H464="",N(D464)&lt;2),"",(H464-G464)/(D464-1))</f>
        <v/>
      </c>
      <c r="K464" s="12" t="str">
        <f aca="false">IF(A464="","",IF(N(D464)=0,"No orders yet",IF(I464&gt;=Settings!$B$4,IF(OR(N(E464)&gt;=Settings!$B$5,N(D464)&gt;=Settings!$B$6),"Lapsed VIP","Lapsed"),IF(I464&gt;=Settings!$B$3,IF(OR(N(E464)&gt;=Settings!$B$5,N(D464)&gt;=Settings!$B$6),"At-risk VIP",IF(D464=1,"One-time buyer","At risk")),IF(OR(N(E464)&gt;=Settings!$B$5,N(D464)&gt;=Settings!$B$6),"VIP",IF(D464=1,"New","Active"))))))</f>
        <v/>
      </c>
      <c r="L464" s="12" t="str">
        <f aca="false">IF(OR(J464="",J464=0),"",IF(I464&gt;=J464*Settings!$B$7,"Yes",""))</f>
        <v/>
      </c>
      <c r="M464" s="13"/>
      <c r="N464" s="12" t="str">
        <f aca="true">IF(M464="","",IF(AND(H464&lt;&gt;"",H464&gt;=M464),"Yes - "&amp;TEXT(H464,"d mmm yyyy"),IF(TODAY()-M464&lt;30,"Not yet","No")))</f>
        <v/>
      </c>
      <c r="O464" s="8"/>
      <c r="P464" s="12" t="str">
        <f aca="false">IF(A464="","",IF(COUNTIF($A$2:$A$2001,A464)&gt;1,"Same email twice - keep one",""))</f>
        <v/>
      </c>
    </row>
    <row r="465" customFormat="false" ht="15" hidden="false" customHeight="false" outlineLevel="0" collapsed="false">
      <c r="A465" s="8"/>
      <c r="B465" s="8"/>
      <c r="C465" s="8"/>
      <c r="D465" s="9" t="str">
        <f aca="false">IF(A465="","",COUNTIFS(Orders!$C$2:$C$5001,A465,Orders!$I$2:$I$5001,"&gt;0"))</f>
        <v/>
      </c>
      <c r="E465" s="10" t="str">
        <f aca="false">IF(A465="","",SUMIFS(Orders!$F$2:$F$5001,Orders!$C$2:$C$5001,A465,Orders!$I$2:$I$5001,"&gt;0"))</f>
        <v/>
      </c>
      <c r="F465" s="10" t="str">
        <f aca="false">IF(OR(A465="",N(D465)=0),"",E465/D465)</f>
        <v/>
      </c>
      <c r="G465" s="11" t="str">
        <f aca="false">IF(OR(A465="",N(D465)=0),"",_xlfn.MINIFS(Orders!$I$2:$I$5001,Orders!$C$2:$C$5001,A465,Orders!$I$2:$I$5001,"&gt;0"))</f>
        <v/>
      </c>
      <c r="H465" s="11" t="str">
        <f aca="false">IF(OR(A465="",N(D465)=0),"",_xlfn.MAXIFS(Orders!$I$2:$I$5001,Orders!$C$2:$C$5001,A465,Orders!$I$2:$I$5001,"&gt;0"))</f>
        <v/>
      </c>
      <c r="I465" s="9" t="str">
        <f aca="true">IF(H465="","",TODAY()-H465)</f>
        <v/>
      </c>
      <c r="J465" s="9" t="str">
        <f aca="false">IF(OR(H465="",N(D465)&lt;2),"",(H465-G465)/(D465-1))</f>
        <v/>
      </c>
      <c r="K465" s="12" t="str">
        <f aca="false">IF(A465="","",IF(N(D465)=0,"No orders yet",IF(I465&gt;=Settings!$B$4,IF(OR(N(E465)&gt;=Settings!$B$5,N(D465)&gt;=Settings!$B$6),"Lapsed VIP","Lapsed"),IF(I465&gt;=Settings!$B$3,IF(OR(N(E465)&gt;=Settings!$B$5,N(D465)&gt;=Settings!$B$6),"At-risk VIP",IF(D465=1,"One-time buyer","At risk")),IF(OR(N(E465)&gt;=Settings!$B$5,N(D465)&gt;=Settings!$B$6),"VIP",IF(D465=1,"New","Active"))))))</f>
        <v/>
      </c>
      <c r="L465" s="12" t="str">
        <f aca="false">IF(OR(J465="",J465=0),"",IF(I465&gt;=J465*Settings!$B$7,"Yes",""))</f>
        <v/>
      </c>
      <c r="M465" s="13"/>
      <c r="N465" s="12" t="str">
        <f aca="true">IF(M465="","",IF(AND(H465&lt;&gt;"",H465&gt;=M465),"Yes - "&amp;TEXT(H465,"d mmm yyyy"),IF(TODAY()-M465&lt;30,"Not yet","No")))</f>
        <v/>
      </c>
      <c r="O465" s="8"/>
      <c r="P465" s="12" t="str">
        <f aca="false">IF(A465="","",IF(COUNTIF($A$2:$A$2001,A465)&gt;1,"Same email twice - keep one",""))</f>
        <v/>
      </c>
    </row>
    <row r="466" customFormat="false" ht="15" hidden="false" customHeight="false" outlineLevel="0" collapsed="false">
      <c r="A466" s="8"/>
      <c r="B466" s="8"/>
      <c r="C466" s="8"/>
      <c r="D466" s="9" t="str">
        <f aca="false">IF(A466="","",COUNTIFS(Orders!$C$2:$C$5001,A466,Orders!$I$2:$I$5001,"&gt;0"))</f>
        <v/>
      </c>
      <c r="E466" s="10" t="str">
        <f aca="false">IF(A466="","",SUMIFS(Orders!$F$2:$F$5001,Orders!$C$2:$C$5001,A466,Orders!$I$2:$I$5001,"&gt;0"))</f>
        <v/>
      </c>
      <c r="F466" s="10" t="str">
        <f aca="false">IF(OR(A466="",N(D466)=0),"",E466/D466)</f>
        <v/>
      </c>
      <c r="G466" s="11" t="str">
        <f aca="false">IF(OR(A466="",N(D466)=0),"",_xlfn.MINIFS(Orders!$I$2:$I$5001,Orders!$C$2:$C$5001,A466,Orders!$I$2:$I$5001,"&gt;0"))</f>
        <v/>
      </c>
      <c r="H466" s="11" t="str">
        <f aca="false">IF(OR(A466="",N(D466)=0),"",_xlfn.MAXIFS(Orders!$I$2:$I$5001,Orders!$C$2:$C$5001,A466,Orders!$I$2:$I$5001,"&gt;0"))</f>
        <v/>
      </c>
      <c r="I466" s="9" t="str">
        <f aca="true">IF(H466="","",TODAY()-H466)</f>
        <v/>
      </c>
      <c r="J466" s="9" t="str">
        <f aca="false">IF(OR(H466="",N(D466)&lt;2),"",(H466-G466)/(D466-1))</f>
        <v/>
      </c>
      <c r="K466" s="12" t="str">
        <f aca="false">IF(A466="","",IF(N(D466)=0,"No orders yet",IF(I466&gt;=Settings!$B$4,IF(OR(N(E466)&gt;=Settings!$B$5,N(D466)&gt;=Settings!$B$6),"Lapsed VIP","Lapsed"),IF(I466&gt;=Settings!$B$3,IF(OR(N(E466)&gt;=Settings!$B$5,N(D466)&gt;=Settings!$B$6),"At-risk VIP",IF(D466=1,"One-time buyer","At risk")),IF(OR(N(E466)&gt;=Settings!$B$5,N(D466)&gt;=Settings!$B$6),"VIP",IF(D466=1,"New","Active"))))))</f>
        <v/>
      </c>
      <c r="L466" s="12" t="str">
        <f aca="false">IF(OR(J466="",J466=0),"",IF(I466&gt;=J466*Settings!$B$7,"Yes",""))</f>
        <v/>
      </c>
      <c r="M466" s="13"/>
      <c r="N466" s="12" t="str">
        <f aca="true">IF(M466="","",IF(AND(H466&lt;&gt;"",H466&gt;=M466),"Yes - "&amp;TEXT(H466,"d mmm yyyy"),IF(TODAY()-M466&lt;30,"Not yet","No")))</f>
        <v/>
      </c>
      <c r="O466" s="8"/>
      <c r="P466" s="12" t="str">
        <f aca="false">IF(A466="","",IF(COUNTIF($A$2:$A$2001,A466)&gt;1,"Same email twice - keep one",""))</f>
        <v/>
      </c>
    </row>
    <row r="467" customFormat="false" ht="15" hidden="false" customHeight="false" outlineLevel="0" collapsed="false">
      <c r="A467" s="8"/>
      <c r="B467" s="8"/>
      <c r="C467" s="8"/>
      <c r="D467" s="9" t="str">
        <f aca="false">IF(A467="","",COUNTIFS(Orders!$C$2:$C$5001,A467,Orders!$I$2:$I$5001,"&gt;0"))</f>
        <v/>
      </c>
      <c r="E467" s="10" t="str">
        <f aca="false">IF(A467="","",SUMIFS(Orders!$F$2:$F$5001,Orders!$C$2:$C$5001,A467,Orders!$I$2:$I$5001,"&gt;0"))</f>
        <v/>
      </c>
      <c r="F467" s="10" t="str">
        <f aca="false">IF(OR(A467="",N(D467)=0),"",E467/D467)</f>
        <v/>
      </c>
      <c r="G467" s="11" t="str">
        <f aca="false">IF(OR(A467="",N(D467)=0),"",_xlfn.MINIFS(Orders!$I$2:$I$5001,Orders!$C$2:$C$5001,A467,Orders!$I$2:$I$5001,"&gt;0"))</f>
        <v/>
      </c>
      <c r="H467" s="11" t="str">
        <f aca="false">IF(OR(A467="",N(D467)=0),"",_xlfn.MAXIFS(Orders!$I$2:$I$5001,Orders!$C$2:$C$5001,A467,Orders!$I$2:$I$5001,"&gt;0"))</f>
        <v/>
      </c>
      <c r="I467" s="9" t="str">
        <f aca="true">IF(H467="","",TODAY()-H467)</f>
        <v/>
      </c>
      <c r="J467" s="9" t="str">
        <f aca="false">IF(OR(H467="",N(D467)&lt;2),"",(H467-G467)/(D467-1))</f>
        <v/>
      </c>
      <c r="K467" s="12" t="str">
        <f aca="false">IF(A467="","",IF(N(D467)=0,"No orders yet",IF(I467&gt;=Settings!$B$4,IF(OR(N(E467)&gt;=Settings!$B$5,N(D467)&gt;=Settings!$B$6),"Lapsed VIP","Lapsed"),IF(I467&gt;=Settings!$B$3,IF(OR(N(E467)&gt;=Settings!$B$5,N(D467)&gt;=Settings!$B$6),"At-risk VIP",IF(D467=1,"One-time buyer","At risk")),IF(OR(N(E467)&gt;=Settings!$B$5,N(D467)&gt;=Settings!$B$6),"VIP",IF(D467=1,"New","Active"))))))</f>
        <v/>
      </c>
      <c r="L467" s="12" t="str">
        <f aca="false">IF(OR(J467="",J467=0),"",IF(I467&gt;=J467*Settings!$B$7,"Yes",""))</f>
        <v/>
      </c>
      <c r="M467" s="13"/>
      <c r="N467" s="12" t="str">
        <f aca="true">IF(M467="","",IF(AND(H467&lt;&gt;"",H467&gt;=M467),"Yes - "&amp;TEXT(H467,"d mmm yyyy"),IF(TODAY()-M467&lt;30,"Not yet","No")))</f>
        <v/>
      </c>
      <c r="O467" s="8"/>
      <c r="P467" s="12" t="str">
        <f aca="false">IF(A467="","",IF(COUNTIF($A$2:$A$2001,A467)&gt;1,"Same email twice - keep one",""))</f>
        <v/>
      </c>
    </row>
    <row r="468" customFormat="false" ht="15" hidden="false" customHeight="false" outlineLevel="0" collapsed="false">
      <c r="A468" s="8"/>
      <c r="B468" s="8"/>
      <c r="C468" s="8"/>
      <c r="D468" s="9" t="str">
        <f aca="false">IF(A468="","",COUNTIFS(Orders!$C$2:$C$5001,A468,Orders!$I$2:$I$5001,"&gt;0"))</f>
        <v/>
      </c>
      <c r="E468" s="10" t="str">
        <f aca="false">IF(A468="","",SUMIFS(Orders!$F$2:$F$5001,Orders!$C$2:$C$5001,A468,Orders!$I$2:$I$5001,"&gt;0"))</f>
        <v/>
      </c>
      <c r="F468" s="10" t="str">
        <f aca="false">IF(OR(A468="",N(D468)=0),"",E468/D468)</f>
        <v/>
      </c>
      <c r="G468" s="11" t="str">
        <f aca="false">IF(OR(A468="",N(D468)=0),"",_xlfn.MINIFS(Orders!$I$2:$I$5001,Orders!$C$2:$C$5001,A468,Orders!$I$2:$I$5001,"&gt;0"))</f>
        <v/>
      </c>
      <c r="H468" s="11" t="str">
        <f aca="false">IF(OR(A468="",N(D468)=0),"",_xlfn.MAXIFS(Orders!$I$2:$I$5001,Orders!$C$2:$C$5001,A468,Orders!$I$2:$I$5001,"&gt;0"))</f>
        <v/>
      </c>
      <c r="I468" s="9" t="str">
        <f aca="true">IF(H468="","",TODAY()-H468)</f>
        <v/>
      </c>
      <c r="J468" s="9" t="str">
        <f aca="false">IF(OR(H468="",N(D468)&lt;2),"",(H468-G468)/(D468-1))</f>
        <v/>
      </c>
      <c r="K468" s="12" t="str">
        <f aca="false">IF(A468="","",IF(N(D468)=0,"No orders yet",IF(I468&gt;=Settings!$B$4,IF(OR(N(E468)&gt;=Settings!$B$5,N(D468)&gt;=Settings!$B$6),"Lapsed VIP","Lapsed"),IF(I468&gt;=Settings!$B$3,IF(OR(N(E468)&gt;=Settings!$B$5,N(D468)&gt;=Settings!$B$6),"At-risk VIP",IF(D468=1,"One-time buyer","At risk")),IF(OR(N(E468)&gt;=Settings!$B$5,N(D468)&gt;=Settings!$B$6),"VIP",IF(D468=1,"New","Active"))))))</f>
        <v/>
      </c>
      <c r="L468" s="12" t="str">
        <f aca="false">IF(OR(J468="",J468=0),"",IF(I468&gt;=J468*Settings!$B$7,"Yes",""))</f>
        <v/>
      </c>
      <c r="M468" s="13"/>
      <c r="N468" s="12" t="str">
        <f aca="true">IF(M468="","",IF(AND(H468&lt;&gt;"",H468&gt;=M468),"Yes - "&amp;TEXT(H468,"d mmm yyyy"),IF(TODAY()-M468&lt;30,"Not yet","No")))</f>
        <v/>
      </c>
      <c r="O468" s="8"/>
      <c r="P468" s="12" t="str">
        <f aca="false">IF(A468="","",IF(COUNTIF($A$2:$A$2001,A468)&gt;1,"Same email twice - keep one",""))</f>
        <v/>
      </c>
    </row>
    <row r="469" customFormat="false" ht="15" hidden="false" customHeight="false" outlineLevel="0" collapsed="false">
      <c r="A469" s="8"/>
      <c r="B469" s="8"/>
      <c r="C469" s="8"/>
      <c r="D469" s="9" t="str">
        <f aca="false">IF(A469="","",COUNTIFS(Orders!$C$2:$C$5001,A469,Orders!$I$2:$I$5001,"&gt;0"))</f>
        <v/>
      </c>
      <c r="E469" s="10" t="str">
        <f aca="false">IF(A469="","",SUMIFS(Orders!$F$2:$F$5001,Orders!$C$2:$C$5001,A469,Orders!$I$2:$I$5001,"&gt;0"))</f>
        <v/>
      </c>
      <c r="F469" s="10" t="str">
        <f aca="false">IF(OR(A469="",N(D469)=0),"",E469/D469)</f>
        <v/>
      </c>
      <c r="G469" s="11" t="str">
        <f aca="false">IF(OR(A469="",N(D469)=0),"",_xlfn.MINIFS(Orders!$I$2:$I$5001,Orders!$C$2:$C$5001,A469,Orders!$I$2:$I$5001,"&gt;0"))</f>
        <v/>
      </c>
      <c r="H469" s="11" t="str">
        <f aca="false">IF(OR(A469="",N(D469)=0),"",_xlfn.MAXIFS(Orders!$I$2:$I$5001,Orders!$C$2:$C$5001,A469,Orders!$I$2:$I$5001,"&gt;0"))</f>
        <v/>
      </c>
      <c r="I469" s="9" t="str">
        <f aca="true">IF(H469="","",TODAY()-H469)</f>
        <v/>
      </c>
      <c r="J469" s="9" t="str">
        <f aca="false">IF(OR(H469="",N(D469)&lt;2),"",(H469-G469)/(D469-1))</f>
        <v/>
      </c>
      <c r="K469" s="12" t="str">
        <f aca="false">IF(A469="","",IF(N(D469)=0,"No orders yet",IF(I469&gt;=Settings!$B$4,IF(OR(N(E469)&gt;=Settings!$B$5,N(D469)&gt;=Settings!$B$6),"Lapsed VIP","Lapsed"),IF(I469&gt;=Settings!$B$3,IF(OR(N(E469)&gt;=Settings!$B$5,N(D469)&gt;=Settings!$B$6),"At-risk VIP",IF(D469=1,"One-time buyer","At risk")),IF(OR(N(E469)&gt;=Settings!$B$5,N(D469)&gt;=Settings!$B$6),"VIP",IF(D469=1,"New","Active"))))))</f>
        <v/>
      </c>
      <c r="L469" s="12" t="str">
        <f aca="false">IF(OR(J469="",J469=0),"",IF(I469&gt;=J469*Settings!$B$7,"Yes",""))</f>
        <v/>
      </c>
      <c r="M469" s="13"/>
      <c r="N469" s="12" t="str">
        <f aca="true">IF(M469="","",IF(AND(H469&lt;&gt;"",H469&gt;=M469),"Yes - "&amp;TEXT(H469,"d mmm yyyy"),IF(TODAY()-M469&lt;30,"Not yet","No")))</f>
        <v/>
      </c>
      <c r="O469" s="8"/>
      <c r="P469" s="12" t="str">
        <f aca="false">IF(A469="","",IF(COUNTIF($A$2:$A$2001,A469)&gt;1,"Same email twice - keep one",""))</f>
        <v/>
      </c>
    </row>
    <row r="470" customFormat="false" ht="15" hidden="false" customHeight="false" outlineLevel="0" collapsed="false">
      <c r="A470" s="8"/>
      <c r="B470" s="8"/>
      <c r="C470" s="8"/>
      <c r="D470" s="9" t="str">
        <f aca="false">IF(A470="","",COUNTIFS(Orders!$C$2:$C$5001,A470,Orders!$I$2:$I$5001,"&gt;0"))</f>
        <v/>
      </c>
      <c r="E470" s="10" t="str">
        <f aca="false">IF(A470="","",SUMIFS(Orders!$F$2:$F$5001,Orders!$C$2:$C$5001,A470,Orders!$I$2:$I$5001,"&gt;0"))</f>
        <v/>
      </c>
      <c r="F470" s="10" t="str">
        <f aca="false">IF(OR(A470="",N(D470)=0),"",E470/D470)</f>
        <v/>
      </c>
      <c r="G470" s="11" t="str">
        <f aca="false">IF(OR(A470="",N(D470)=0),"",_xlfn.MINIFS(Orders!$I$2:$I$5001,Orders!$C$2:$C$5001,A470,Orders!$I$2:$I$5001,"&gt;0"))</f>
        <v/>
      </c>
      <c r="H470" s="11" t="str">
        <f aca="false">IF(OR(A470="",N(D470)=0),"",_xlfn.MAXIFS(Orders!$I$2:$I$5001,Orders!$C$2:$C$5001,A470,Orders!$I$2:$I$5001,"&gt;0"))</f>
        <v/>
      </c>
      <c r="I470" s="9" t="str">
        <f aca="true">IF(H470="","",TODAY()-H470)</f>
        <v/>
      </c>
      <c r="J470" s="9" t="str">
        <f aca="false">IF(OR(H470="",N(D470)&lt;2),"",(H470-G470)/(D470-1))</f>
        <v/>
      </c>
      <c r="K470" s="12" t="str">
        <f aca="false">IF(A470="","",IF(N(D470)=0,"No orders yet",IF(I470&gt;=Settings!$B$4,IF(OR(N(E470)&gt;=Settings!$B$5,N(D470)&gt;=Settings!$B$6),"Lapsed VIP","Lapsed"),IF(I470&gt;=Settings!$B$3,IF(OR(N(E470)&gt;=Settings!$B$5,N(D470)&gt;=Settings!$B$6),"At-risk VIP",IF(D470=1,"One-time buyer","At risk")),IF(OR(N(E470)&gt;=Settings!$B$5,N(D470)&gt;=Settings!$B$6),"VIP",IF(D470=1,"New","Active"))))))</f>
        <v/>
      </c>
      <c r="L470" s="12" t="str">
        <f aca="false">IF(OR(J470="",J470=0),"",IF(I470&gt;=J470*Settings!$B$7,"Yes",""))</f>
        <v/>
      </c>
      <c r="M470" s="13"/>
      <c r="N470" s="12" t="str">
        <f aca="true">IF(M470="","",IF(AND(H470&lt;&gt;"",H470&gt;=M470),"Yes - "&amp;TEXT(H470,"d mmm yyyy"),IF(TODAY()-M470&lt;30,"Not yet","No")))</f>
        <v/>
      </c>
      <c r="O470" s="8"/>
      <c r="P470" s="12" t="str">
        <f aca="false">IF(A470="","",IF(COUNTIF($A$2:$A$2001,A470)&gt;1,"Same email twice - keep one",""))</f>
        <v/>
      </c>
    </row>
    <row r="471" customFormat="false" ht="15" hidden="false" customHeight="false" outlineLevel="0" collapsed="false">
      <c r="A471" s="8"/>
      <c r="B471" s="8"/>
      <c r="C471" s="8"/>
      <c r="D471" s="9" t="str">
        <f aca="false">IF(A471="","",COUNTIFS(Orders!$C$2:$C$5001,A471,Orders!$I$2:$I$5001,"&gt;0"))</f>
        <v/>
      </c>
      <c r="E471" s="10" t="str">
        <f aca="false">IF(A471="","",SUMIFS(Orders!$F$2:$F$5001,Orders!$C$2:$C$5001,A471,Orders!$I$2:$I$5001,"&gt;0"))</f>
        <v/>
      </c>
      <c r="F471" s="10" t="str">
        <f aca="false">IF(OR(A471="",N(D471)=0),"",E471/D471)</f>
        <v/>
      </c>
      <c r="G471" s="11" t="str">
        <f aca="false">IF(OR(A471="",N(D471)=0),"",_xlfn.MINIFS(Orders!$I$2:$I$5001,Orders!$C$2:$C$5001,A471,Orders!$I$2:$I$5001,"&gt;0"))</f>
        <v/>
      </c>
      <c r="H471" s="11" t="str">
        <f aca="false">IF(OR(A471="",N(D471)=0),"",_xlfn.MAXIFS(Orders!$I$2:$I$5001,Orders!$C$2:$C$5001,A471,Orders!$I$2:$I$5001,"&gt;0"))</f>
        <v/>
      </c>
      <c r="I471" s="9" t="str">
        <f aca="true">IF(H471="","",TODAY()-H471)</f>
        <v/>
      </c>
      <c r="J471" s="9" t="str">
        <f aca="false">IF(OR(H471="",N(D471)&lt;2),"",(H471-G471)/(D471-1))</f>
        <v/>
      </c>
      <c r="K471" s="12" t="str">
        <f aca="false">IF(A471="","",IF(N(D471)=0,"No orders yet",IF(I471&gt;=Settings!$B$4,IF(OR(N(E471)&gt;=Settings!$B$5,N(D471)&gt;=Settings!$B$6),"Lapsed VIP","Lapsed"),IF(I471&gt;=Settings!$B$3,IF(OR(N(E471)&gt;=Settings!$B$5,N(D471)&gt;=Settings!$B$6),"At-risk VIP",IF(D471=1,"One-time buyer","At risk")),IF(OR(N(E471)&gt;=Settings!$B$5,N(D471)&gt;=Settings!$B$6),"VIP",IF(D471=1,"New","Active"))))))</f>
        <v/>
      </c>
      <c r="L471" s="12" t="str">
        <f aca="false">IF(OR(J471="",J471=0),"",IF(I471&gt;=J471*Settings!$B$7,"Yes",""))</f>
        <v/>
      </c>
      <c r="M471" s="13"/>
      <c r="N471" s="12" t="str">
        <f aca="true">IF(M471="","",IF(AND(H471&lt;&gt;"",H471&gt;=M471),"Yes - "&amp;TEXT(H471,"d mmm yyyy"),IF(TODAY()-M471&lt;30,"Not yet","No")))</f>
        <v/>
      </c>
      <c r="O471" s="8"/>
      <c r="P471" s="12" t="str">
        <f aca="false">IF(A471="","",IF(COUNTIF($A$2:$A$2001,A471)&gt;1,"Same email twice - keep one",""))</f>
        <v/>
      </c>
    </row>
    <row r="472" customFormat="false" ht="15" hidden="false" customHeight="false" outlineLevel="0" collapsed="false">
      <c r="A472" s="8"/>
      <c r="B472" s="8"/>
      <c r="C472" s="8"/>
      <c r="D472" s="9" t="str">
        <f aca="false">IF(A472="","",COUNTIFS(Orders!$C$2:$C$5001,A472,Orders!$I$2:$I$5001,"&gt;0"))</f>
        <v/>
      </c>
      <c r="E472" s="10" t="str">
        <f aca="false">IF(A472="","",SUMIFS(Orders!$F$2:$F$5001,Orders!$C$2:$C$5001,A472,Orders!$I$2:$I$5001,"&gt;0"))</f>
        <v/>
      </c>
      <c r="F472" s="10" t="str">
        <f aca="false">IF(OR(A472="",N(D472)=0),"",E472/D472)</f>
        <v/>
      </c>
      <c r="G472" s="11" t="str">
        <f aca="false">IF(OR(A472="",N(D472)=0),"",_xlfn.MINIFS(Orders!$I$2:$I$5001,Orders!$C$2:$C$5001,A472,Orders!$I$2:$I$5001,"&gt;0"))</f>
        <v/>
      </c>
      <c r="H472" s="11" t="str">
        <f aca="false">IF(OR(A472="",N(D472)=0),"",_xlfn.MAXIFS(Orders!$I$2:$I$5001,Orders!$C$2:$C$5001,A472,Orders!$I$2:$I$5001,"&gt;0"))</f>
        <v/>
      </c>
      <c r="I472" s="9" t="str">
        <f aca="true">IF(H472="","",TODAY()-H472)</f>
        <v/>
      </c>
      <c r="J472" s="9" t="str">
        <f aca="false">IF(OR(H472="",N(D472)&lt;2),"",(H472-G472)/(D472-1))</f>
        <v/>
      </c>
      <c r="K472" s="12" t="str">
        <f aca="false">IF(A472="","",IF(N(D472)=0,"No orders yet",IF(I472&gt;=Settings!$B$4,IF(OR(N(E472)&gt;=Settings!$B$5,N(D472)&gt;=Settings!$B$6),"Lapsed VIP","Lapsed"),IF(I472&gt;=Settings!$B$3,IF(OR(N(E472)&gt;=Settings!$B$5,N(D472)&gt;=Settings!$B$6),"At-risk VIP",IF(D472=1,"One-time buyer","At risk")),IF(OR(N(E472)&gt;=Settings!$B$5,N(D472)&gt;=Settings!$B$6),"VIP",IF(D472=1,"New","Active"))))))</f>
        <v/>
      </c>
      <c r="L472" s="12" t="str">
        <f aca="false">IF(OR(J472="",J472=0),"",IF(I472&gt;=J472*Settings!$B$7,"Yes",""))</f>
        <v/>
      </c>
      <c r="M472" s="13"/>
      <c r="N472" s="12" t="str">
        <f aca="true">IF(M472="","",IF(AND(H472&lt;&gt;"",H472&gt;=M472),"Yes - "&amp;TEXT(H472,"d mmm yyyy"),IF(TODAY()-M472&lt;30,"Not yet","No")))</f>
        <v/>
      </c>
      <c r="O472" s="8"/>
      <c r="P472" s="12" t="str">
        <f aca="false">IF(A472="","",IF(COUNTIF($A$2:$A$2001,A472)&gt;1,"Same email twice - keep one",""))</f>
        <v/>
      </c>
    </row>
    <row r="473" customFormat="false" ht="15" hidden="false" customHeight="false" outlineLevel="0" collapsed="false">
      <c r="A473" s="8"/>
      <c r="B473" s="8"/>
      <c r="C473" s="8"/>
      <c r="D473" s="9" t="str">
        <f aca="false">IF(A473="","",COUNTIFS(Orders!$C$2:$C$5001,A473,Orders!$I$2:$I$5001,"&gt;0"))</f>
        <v/>
      </c>
      <c r="E473" s="10" t="str">
        <f aca="false">IF(A473="","",SUMIFS(Orders!$F$2:$F$5001,Orders!$C$2:$C$5001,A473,Orders!$I$2:$I$5001,"&gt;0"))</f>
        <v/>
      </c>
      <c r="F473" s="10" t="str">
        <f aca="false">IF(OR(A473="",N(D473)=0),"",E473/D473)</f>
        <v/>
      </c>
      <c r="G473" s="11" t="str">
        <f aca="false">IF(OR(A473="",N(D473)=0),"",_xlfn.MINIFS(Orders!$I$2:$I$5001,Orders!$C$2:$C$5001,A473,Orders!$I$2:$I$5001,"&gt;0"))</f>
        <v/>
      </c>
      <c r="H473" s="11" t="str">
        <f aca="false">IF(OR(A473="",N(D473)=0),"",_xlfn.MAXIFS(Orders!$I$2:$I$5001,Orders!$C$2:$C$5001,A473,Orders!$I$2:$I$5001,"&gt;0"))</f>
        <v/>
      </c>
      <c r="I473" s="9" t="str">
        <f aca="true">IF(H473="","",TODAY()-H473)</f>
        <v/>
      </c>
      <c r="J473" s="9" t="str">
        <f aca="false">IF(OR(H473="",N(D473)&lt;2),"",(H473-G473)/(D473-1))</f>
        <v/>
      </c>
      <c r="K473" s="12" t="str">
        <f aca="false">IF(A473="","",IF(N(D473)=0,"No orders yet",IF(I473&gt;=Settings!$B$4,IF(OR(N(E473)&gt;=Settings!$B$5,N(D473)&gt;=Settings!$B$6),"Lapsed VIP","Lapsed"),IF(I473&gt;=Settings!$B$3,IF(OR(N(E473)&gt;=Settings!$B$5,N(D473)&gt;=Settings!$B$6),"At-risk VIP",IF(D473=1,"One-time buyer","At risk")),IF(OR(N(E473)&gt;=Settings!$B$5,N(D473)&gt;=Settings!$B$6),"VIP",IF(D473=1,"New","Active"))))))</f>
        <v/>
      </c>
      <c r="L473" s="12" t="str">
        <f aca="false">IF(OR(J473="",J473=0),"",IF(I473&gt;=J473*Settings!$B$7,"Yes",""))</f>
        <v/>
      </c>
      <c r="M473" s="13"/>
      <c r="N473" s="12" t="str">
        <f aca="true">IF(M473="","",IF(AND(H473&lt;&gt;"",H473&gt;=M473),"Yes - "&amp;TEXT(H473,"d mmm yyyy"),IF(TODAY()-M473&lt;30,"Not yet","No")))</f>
        <v/>
      </c>
      <c r="O473" s="8"/>
      <c r="P473" s="12" t="str">
        <f aca="false">IF(A473="","",IF(COUNTIF($A$2:$A$2001,A473)&gt;1,"Same email twice - keep one",""))</f>
        <v/>
      </c>
    </row>
    <row r="474" customFormat="false" ht="15" hidden="false" customHeight="false" outlineLevel="0" collapsed="false">
      <c r="A474" s="8"/>
      <c r="B474" s="8"/>
      <c r="C474" s="8"/>
      <c r="D474" s="9" t="str">
        <f aca="false">IF(A474="","",COUNTIFS(Orders!$C$2:$C$5001,A474,Orders!$I$2:$I$5001,"&gt;0"))</f>
        <v/>
      </c>
      <c r="E474" s="10" t="str">
        <f aca="false">IF(A474="","",SUMIFS(Orders!$F$2:$F$5001,Orders!$C$2:$C$5001,A474,Orders!$I$2:$I$5001,"&gt;0"))</f>
        <v/>
      </c>
      <c r="F474" s="10" t="str">
        <f aca="false">IF(OR(A474="",N(D474)=0),"",E474/D474)</f>
        <v/>
      </c>
      <c r="G474" s="11" t="str">
        <f aca="false">IF(OR(A474="",N(D474)=0),"",_xlfn.MINIFS(Orders!$I$2:$I$5001,Orders!$C$2:$C$5001,A474,Orders!$I$2:$I$5001,"&gt;0"))</f>
        <v/>
      </c>
      <c r="H474" s="11" t="str">
        <f aca="false">IF(OR(A474="",N(D474)=0),"",_xlfn.MAXIFS(Orders!$I$2:$I$5001,Orders!$C$2:$C$5001,A474,Orders!$I$2:$I$5001,"&gt;0"))</f>
        <v/>
      </c>
      <c r="I474" s="9" t="str">
        <f aca="true">IF(H474="","",TODAY()-H474)</f>
        <v/>
      </c>
      <c r="J474" s="9" t="str">
        <f aca="false">IF(OR(H474="",N(D474)&lt;2),"",(H474-G474)/(D474-1))</f>
        <v/>
      </c>
      <c r="K474" s="12" t="str">
        <f aca="false">IF(A474="","",IF(N(D474)=0,"No orders yet",IF(I474&gt;=Settings!$B$4,IF(OR(N(E474)&gt;=Settings!$B$5,N(D474)&gt;=Settings!$B$6),"Lapsed VIP","Lapsed"),IF(I474&gt;=Settings!$B$3,IF(OR(N(E474)&gt;=Settings!$B$5,N(D474)&gt;=Settings!$B$6),"At-risk VIP",IF(D474=1,"One-time buyer","At risk")),IF(OR(N(E474)&gt;=Settings!$B$5,N(D474)&gt;=Settings!$B$6),"VIP",IF(D474=1,"New","Active"))))))</f>
        <v/>
      </c>
      <c r="L474" s="12" t="str">
        <f aca="false">IF(OR(J474="",J474=0),"",IF(I474&gt;=J474*Settings!$B$7,"Yes",""))</f>
        <v/>
      </c>
      <c r="M474" s="13"/>
      <c r="N474" s="12" t="str">
        <f aca="true">IF(M474="","",IF(AND(H474&lt;&gt;"",H474&gt;=M474),"Yes - "&amp;TEXT(H474,"d mmm yyyy"),IF(TODAY()-M474&lt;30,"Not yet","No")))</f>
        <v/>
      </c>
      <c r="O474" s="8"/>
      <c r="P474" s="12" t="str">
        <f aca="false">IF(A474="","",IF(COUNTIF($A$2:$A$2001,A474)&gt;1,"Same email twice - keep one",""))</f>
        <v/>
      </c>
    </row>
    <row r="475" customFormat="false" ht="15" hidden="false" customHeight="false" outlineLevel="0" collapsed="false">
      <c r="A475" s="8"/>
      <c r="B475" s="8"/>
      <c r="C475" s="8"/>
      <c r="D475" s="9" t="str">
        <f aca="false">IF(A475="","",COUNTIFS(Orders!$C$2:$C$5001,A475,Orders!$I$2:$I$5001,"&gt;0"))</f>
        <v/>
      </c>
      <c r="E475" s="10" t="str">
        <f aca="false">IF(A475="","",SUMIFS(Orders!$F$2:$F$5001,Orders!$C$2:$C$5001,A475,Orders!$I$2:$I$5001,"&gt;0"))</f>
        <v/>
      </c>
      <c r="F475" s="10" t="str">
        <f aca="false">IF(OR(A475="",N(D475)=0),"",E475/D475)</f>
        <v/>
      </c>
      <c r="G475" s="11" t="str">
        <f aca="false">IF(OR(A475="",N(D475)=0),"",_xlfn.MINIFS(Orders!$I$2:$I$5001,Orders!$C$2:$C$5001,A475,Orders!$I$2:$I$5001,"&gt;0"))</f>
        <v/>
      </c>
      <c r="H475" s="11" t="str">
        <f aca="false">IF(OR(A475="",N(D475)=0),"",_xlfn.MAXIFS(Orders!$I$2:$I$5001,Orders!$C$2:$C$5001,A475,Orders!$I$2:$I$5001,"&gt;0"))</f>
        <v/>
      </c>
      <c r="I475" s="9" t="str">
        <f aca="true">IF(H475="","",TODAY()-H475)</f>
        <v/>
      </c>
      <c r="J475" s="9" t="str">
        <f aca="false">IF(OR(H475="",N(D475)&lt;2),"",(H475-G475)/(D475-1))</f>
        <v/>
      </c>
      <c r="K475" s="12" t="str">
        <f aca="false">IF(A475="","",IF(N(D475)=0,"No orders yet",IF(I475&gt;=Settings!$B$4,IF(OR(N(E475)&gt;=Settings!$B$5,N(D475)&gt;=Settings!$B$6),"Lapsed VIP","Lapsed"),IF(I475&gt;=Settings!$B$3,IF(OR(N(E475)&gt;=Settings!$B$5,N(D475)&gt;=Settings!$B$6),"At-risk VIP",IF(D475=1,"One-time buyer","At risk")),IF(OR(N(E475)&gt;=Settings!$B$5,N(D475)&gt;=Settings!$B$6),"VIP",IF(D475=1,"New","Active"))))))</f>
        <v/>
      </c>
      <c r="L475" s="12" t="str">
        <f aca="false">IF(OR(J475="",J475=0),"",IF(I475&gt;=J475*Settings!$B$7,"Yes",""))</f>
        <v/>
      </c>
      <c r="M475" s="13"/>
      <c r="N475" s="12" t="str">
        <f aca="true">IF(M475="","",IF(AND(H475&lt;&gt;"",H475&gt;=M475),"Yes - "&amp;TEXT(H475,"d mmm yyyy"),IF(TODAY()-M475&lt;30,"Not yet","No")))</f>
        <v/>
      </c>
      <c r="O475" s="8"/>
      <c r="P475" s="12" t="str">
        <f aca="false">IF(A475="","",IF(COUNTIF($A$2:$A$2001,A475)&gt;1,"Same email twice - keep one",""))</f>
        <v/>
      </c>
    </row>
    <row r="476" customFormat="false" ht="15" hidden="false" customHeight="false" outlineLevel="0" collapsed="false">
      <c r="A476" s="8"/>
      <c r="B476" s="8"/>
      <c r="C476" s="8"/>
      <c r="D476" s="9" t="str">
        <f aca="false">IF(A476="","",COUNTIFS(Orders!$C$2:$C$5001,A476,Orders!$I$2:$I$5001,"&gt;0"))</f>
        <v/>
      </c>
      <c r="E476" s="10" t="str">
        <f aca="false">IF(A476="","",SUMIFS(Orders!$F$2:$F$5001,Orders!$C$2:$C$5001,A476,Orders!$I$2:$I$5001,"&gt;0"))</f>
        <v/>
      </c>
      <c r="F476" s="10" t="str">
        <f aca="false">IF(OR(A476="",N(D476)=0),"",E476/D476)</f>
        <v/>
      </c>
      <c r="G476" s="11" t="str">
        <f aca="false">IF(OR(A476="",N(D476)=0),"",_xlfn.MINIFS(Orders!$I$2:$I$5001,Orders!$C$2:$C$5001,A476,Orders!$I$2:$I$5001,"&gt;0"))</f>
        <v/>
      </c>
      <c r="H476" s="11" t="str">
        <f aca="false">IF(OR(A476="",N(D476)=0),"",_xlfn.MAXIFS(Orders!$I$2:$I$5001,Orders!$C$2:$C$5001,A476,Orders!$I$2:$I$5001,"&gt;0"))</f>
        <v/>
      </c>
      <c r="I476" s="9" t="str">
        <f aca="true">IF(H476="","",TODAY()-H476)</f>
        <v/>
      </c>
      <c r="J476" s="9" t="str">
        <f aca="false">IF(OR(H476="",N(D476)&lt;2),"",(H476-G476)/(D476-1))</f>
        <v/>
      </c>
      <c r="K476" s="12" t="str">
        <f aca="false">IF(A476="","",IF(N(D476)=0,"No orders yet",IF(I476&gt;=Settings!$B$4,IF(OR(N(E476)&gt;=Settings!$B$5,N(D476)&gt;=Settings!$B$6),"Lapsed VIP","Lapsed"),IF(I476&gt;=Settings!$B$3,IF(OR(N(E476)&gt;=Settings!$B$5,N(D476)&gt;=Settings!$B$6),"At-risk VIP",IF(D476=1,"One-time buyer","At risk")),IF(OR(N(E476)&gt;=Settings!$B$5,N(D476)&gt;=Settings!$B$6),"VIP",IF(D476=1,"New","Active"))))))</f>
        <v/>
      </c>
      <c r="L476" s="12" t="str">
        <f aca="false">IF(OR(J476="",J476=0),"",IF(I476&gt;=J476*Settings!$B$7,"Yes",""))</f>
        <v/>
      </c>
      <c r="M476" s="13"/>
      <c r="N476" s="12" t="str">
        <f aca="true">IF(M476="","",IF(AND(H476&lt;&gt;"",H476&gt;=M476),"Yes - "&amp;TEXT(H476,"d mmm yyyy"),IF(TODAY()-M476&lt;30,"Not yet","No")))</f>
        <v/>
      </c>
      <c r="O476" s="8"/>
      <c r="P476" s="12" t="str">
        <f aca="false">IF(A476="","",IF(COUNTIF($A$2:$A$2001,A476)&gt;1,"Same email twice - keep one",""))</f>
        <v/>
      </c>
    </row>
    <row r="477" customFormat="false" ht="15" hidden="false" customHeight="false" outlineLevel="0" collapsed="false">
      <c r="A477" s="8"/>
      <c r="B477" s="8"/>
      <c r="C477" s="8"/>
      <c r="D477" s="9" t="str">
        <f aca="false">IF(A477="","",COUNTIFS(Orders!$C$2:$C$5001,A477,Orders!$I$2:$I$5001,"&gt;0"))</f>
        <v/>
      </c>
      <c r="E477" s="10" t="str">
        <f aca="false">IF(A477="","",SUMIFS(Orders!$F$2:$F$5001,Orders!$C$2:$C$5001,A477,Orders!$I$2:$I$5001,"&gt;0"))</f>
        <v/>
      </c>
      <c r="F477" s="10" t="str">
        <f aca="false">IF(OR(A477="",N(D477)=0),"",E477/D477)</f>
        <v/>
      </c>
      <c r="G477" s="11" t="str">
        <f aca="false">IF(OR(A477="",N(D477)=0),"",_xlfn.MINIFS(Orders!$I$2:$I$5001,Orders!$C$2:$C$5001,A477,Orders!$I$2:$I$5001,"&gt;0"))</f>
        <v/>
      </c>
      <c r="H477" s="11" t="str">
        <f aca="false">IF(OR(A477="",N(D477)=0),"",_xlfn.MAXIFS(Orders!$I$2:$I$5001,Orders!$C$2:$C$5001,A477,Orders!$I$2:$I$5001,"&gt;0"))</f>
        <v/>
      </c>
      <c r="I477" s="9" t="str">
        <f aca="true">IF(H477="","",TODAY()-H477)</f>
        <v/>
      </c>
      <c r="J477" s="9" t="str">
        <f aca="false">IF(OR(H477="",N(D477)&lt;2),"",(H477-G477)/(D477-1))</f>
        <v/>
      </c>
      <c r="K477" s="12" t="str">
        <f aca="false">IF(A477="","",IF(N(D477)=0,"No orders yet",IF(I477&gt;=Settings!$B$4,IF(OR(N(E477)&gt;=Settings!$B$5,N(D477)&gt;=Settings!$B$6),"Lapsed VIP","Lapsed"),IF(I477&gt;=Settings!$B$3,IF(OR(N(E477)&gt;=Settings!$B$5,N(D477)&gt;=Settings!$B$6),"At-risk VIP",IF(D477=1,"One-time buyer","At risk")),IF(OR(N(E477)&gt;=Settings!$B$5,N(D477)&gt;=Settings!$B$6),"VIP",IF(D477=1,"New","Active"))))))</f>
        <v/>
      </c>
      <c r="L477" s="12" t="str">
        <f aca="false">IF(OR(J477="",J477=0),"",IF(I477&gt;=J477*Settings!$B$7,"Yes",""))</f>
        <v/>
      </c>
      <c r="M477" s="13"/>
      <c r="N477" s="12" t="str">
        <f aca="true">IF(M477="","",IF(AND(H477&lt;&gt;"",H477&gt;=M477),"Yes - "&amp;TEXT(H477,"d mmm yyyy"),IF(TODAY()-M477&lt;30,"Not yet","No")))</f>
        <v/>
      </c>
      <c r="O477" s="8"/>
      <c r="P477" s="12" t="str">
        <f aca="false">IF(A477="","",IF(COUNTIF($A$2:$A$2001,A477)&gt;1,"Same email twice - keep one",""))</f>
        <v/>
      </c>
    </row>
    <row r="478" customFormat="false" ht="15" hidden="false" customHeight="false" outlineLevel="0" collapsed="false">
      <c r="A478" s="8"/>
      <c r="B478" s="8"/>
      <c r="C478" s="8"/>
      <c r="D478" s="9" t="str">
        <f aca="false">IF(A478="","",COUNTIFS(Orders!$C$2:$C$5001,A478,Orders!$I$2:$I$5001,"&gt;0"))</f>
        <v/>
      </c>
      <c r="E478" s="10" t="str">
        <f aca="false">IF(A478="","",SUMIFS(Orders!$F$2:$F$5001,Orders!$C$2:$C$5001,A478,Orders!$I$2:$I$5001,"&gt;0"))</f>
        <v/>
      </c>
      <c r="F478" s="10" t="str">
        <f aca="false">IF(OR(A478="",N(D478)=0),"",E478/D478)</f>
        <v/>
      </c>
      <c r="G478" s="11" t="str">
        <f aca="false">IF(OR(A478="",N(D478)=0),"",_xlfn.MINIFS(Orders!$I$2:$I$5001,Orders!$C$2:$C$5001,A478,Orders!$I$2:$I$5001,"&gt;0"))</f>
        <v/>
      </c>
      <c r="H478" s="11" t="str">
        <f aca="false">IF(OR(A478="",N(D478)=0),"",_xlfn.MAXIFS(Orders!$I$2:$I$5001,Orders!$C$2:$C$5001,A478,Orders!$I$2:$I$5001,"&gt;0"))</f>
        <v/>
      </c>
      <c r="I478" s="9" t="str">
        <f aca="true">IF(H478="","",TODAY()-H478)</f>
        <v/>
      </c>
      <c r="J478" s="9" t="str">
        <f aca="false">IF(OR(H478="",N(D478)&lt;2),"",(H478-G478)/(D478-1))</f>
        <v/>
      </c>
      <c r="K478" s="12" t="str">
        <f aca="false">IF(A478="","",IF(N(D478)=0,"No orders yet",IF(I478&gt;=Settings!$B$4,IF(OR(N(E478)&gt;=Settings!$B$5,N(D478)&gt;=Settings!$B$6),"Lapsed VIP","Lapsed"),IF(I478&gt;=Settings!$B$3,IF(OR(N(E478)&gt;=Settings!$B$5,N(D478)&gt;=Settings!$B$6),"At-risk VIP",IF(D478=1,"One-time buyer","At risk")),IF(OR(N(E478)&gt;=Settings!$B$5,N(D478)&gt;=Settings!$B$6),"VIP",IF(D478=1,"New","Active"))))))</f>
        <v/>
      </c>
      <c r="L478" s="12" t="str">
        <f aca="false">IF(OR(J478="",J478=0),"",IF(I478&gt;=J478*Settings!$B$7,"Yes",""))</f>
        <v/>
      </c>
      <c r="M478" s="13"/>
      <c r="N478" s="12" t="str">
        <f aca="true">IF(M478="","",IF(AND(H478&lt;&gt;"",H478&gt;=M478),"Yes - "&amp;TEXT(H478,"d mmm yyyy"),IF(TODAY()-M478&lt;30,"Not yet","No")))</f>
        <v/>
      </c>
      <c r="O478" s="8"/>
      <c r="P478" s="12" t="str">
        <f aca="false">IF(A478="","",IF(COUNTIF($A$2:$A$2001,A478)&gt;1,"Same email twice - keep one",""))</f>
        <v/>
      </c>
    </row>
    <row r="479" customFormat="false" ht="15" hidden="false" customHeight="false" outlineLevel="0" collapsed="false">
      <c r="A479" s="8"/>
      <c r="B479" s="8"/>
      <c r="C479" s="8"/>
      <c r="D479" s="9" t="str">
        <f aca="false">IF(A479="","",COUNTIFS(Orders!$C$2:$C$5001,A479,Orders!$I$2:$I$5001,"&gt;0"))</f>
        <v/>
      </c>
      <c r="E479" s="10" t="str">
        <f aca="false">IF(A479="","",SUMIFS(Orders!$F$2:$F$5001,Orders!$C$2:$C$5001,A479,Orders!$I$2:$I$5001,"&gt;0"))</f>
        <v/>
      </c>
      <c r="F479" s="10" t="str">
        <f aca="false">IF(OR(A479="",N(D479)=0),"",E479/D479)</f>
        <v/>
      </c>
      <c r="G479" s="11" t="str">
        <f aca="false">IF(OR(A479="",N(D479)=0),"",_xlfn.MINIFS(Orders!$I$2:$I$5001,Orders!$C$2:$C$5001,A479,Orders!$I$2:$I$5001,"&gt;0"))</f>
        <v/>
      </c>
      <c r="H479" s="11" t="str">
        <f aca="false">IF(OR(A479="",N(D479)=0),"",_xlfn.MAXIFS(Orders!$I$2:$I$5001,Orders!$C$2:$C$5001,A479,Orders!$I$2:$I$5001,"&gt;0"))</f>
        <v/>
      </c>
      <c r="I479" s="9" t="str">
        <f aca="true">IF(H479="","",TODAY()-H479)</f>
        <v/>
      </c>
      <c r="J479" s="9" t="str">
        <f aca="false">IF(OR(H479="",N(D479)&lt;2),"",(H479-G479)/(D479-1))</f>
        <v/>
      </c>
      <c r="K479" s="12" t="str">
        <f aca="false">IF(A479="","",IF(N(D479)=0,"No orders yet",IF(I479&gt;=Settings!$B$4,IF(OR(N(E479)&gt;=Settings!$B$5,N(D479)&gt;=Settings!$B$6),"Lapsed VIP","Lapsed"),IF(I479&gt;=Settings!$B$3,IF(OR(N(E479)&gt;=Settings!$B$5,N(D479)&gt;=Settings!$B$6),"At-risk VIP",IF(D479=1,"One-time buyer","At risk")),IF(OR(N(E479)&gt;=Settings!$B$5,N(D479)&gt;=Settings!$B$6),"VIP",IF(D479=1,"New","Active"))))))</f>
        <v/>
      </c>
      <c r="L479" s="12" t="str">
        <f aca="false">IF(OR(J479="",J479=0),"",IF(I479&gt;=J479*Settings!$B$7,"Yes",""))</f>
        <v/>
      </c>
      <c r="M479" s="13"/>
      <c r="N479" s="12" t="str">
        <f aca="true">IF(M479="","",IF(AND(H479&lt;&gt;"",H479&gt;=M479),"Yes - "&amp;TEXT(H479,"d mmm yyyy"),IF(TODAY()-M479&lt;30,"Not yet","No")))</f>
        <v/>
      </c>
      <c r="O479" s="8"/>
      <c r="P479" s="12" t="str">
        <f aca="false">IF(A479="","",IF(COUNTIF($A$2:$A$2001,A479)&gt;1,"Same email twice - keep one",""))</f>
        <v/>
      </c>
    </row>
    <row r="480" customFormat="false" ht="15" hidden="false" customHeight="false" outlineLevel="0" collapsed="false">
      <c r="A480" s="8"/>
      <c r="B480" s="8"/>
      <c r="C480" s="8"/>
      <c r="D480" s="9" t="str">
        <f aca="false">IF(A480="","",COUNTIFS(Orders!$C$2:$C$5001,A480,Orders!$I$2:$I$5001,"&gt;0"))</f>
        <v/>
      </c>
      <c r="E480" s="10" t="str">
        <f aca="false">IF(A480="","",SUMIFS(Orders!$F$2:$F$5001,Orders!$C$2:$C$5001,A480,Orders!$I$2:$I$5001,"&gt;0"))</f>
        <v/>
      </c>
      <c r="F480" s="10" t="str">
        <f aca="false">IF(OR(A480="",N(D480)=0),"",E480/D480)</f>
        <v/>
      </c>
      <c r="G480" s="11" t="str">
        <f aca="false">IF(OR(A480="",N(D480)=0),"",_xlfn.MINIFS(Orders!$I$2:$I$5001,Orders!$C$2:$C$5001,A480,Orders!$I$2:$I$5001,"&gt;0"))</f>
        <v/>
      </c>
      <c r="H480" s="11" t="str">
        <f aca="false">IF(OR(A480="",N(D480)=0),"",_xlfn.MAXIFS(Orders!$I$2:$I$5001,Orders!$C$2:$C$5001,A480,Orders!$I$2:$I$5001,"&gt;0"))</f>
        <v/>
      </c>
      <c r="I480" s="9" t="str">
        <f aca="true">IF(H480="","",TODAY()-H480)</f>
        <v/>
      </c>
      <c r="J480" s="9" t="str">
        <f aca="false">IF(OR(H480="",N(D480)&lt;2),"",(H480-G480)/(D480-1))</f>
        <v/>
      </c>
      <c r="K480" s="12" t="str">
        <f aca="false">IF(A480="","",IF(N(D480)=0,"No orders yet",IF(I480&gt;=Settings!$B$4,IF(OR(N(E480)&gt;=Settings!$B$5,N(D480)&gt;=Settings!$B$6),"Lapsed VIP","Lapsed"),IF(I480&gt;=Settings!$B$3,IF(OR(N(E480)&gt;=Settings!$B$5,N(D480)&gt;=Settings!$B$6),"At-risk VIP",IF(D480=1,"One-time buyer","At risk")),IF(OR(N(E480)&gt;=Settings!$B$5,N(D480)&gt;=Settings!$B$6),"VIP",IF(D480=1,"New","Active"))))))</f>
        <v/>
      </c>
      <c r="L480" s="12" t="str">
        <f aca="false">IF(OR(J480="",J480=0),"",IF(I480&gt;=J480*Settings!$B$7,"Yes",""))</f>
        <v/>
      </c>
      <c r="M480" s="13"/>
      <c r="N480" s="12" t="str">
        <f aca="true">IF(M480="","",IF(AND(H480&lt;&gt;"",H480&gt;=M480),"Yes - "&amp;TEXT(H480,"d mmm yyyy"),IF(TODAY()-M480&lt;30,"Not yet","No")))</f>
        <v/>
      </c>
      <c r="O480" s="8"/>
      <c r="P480" s="12" t="str">
        <f aca="false">IF(A480="","",IF(COUNTIF($A$2:$A$2001,A480)&gt;1,"Same email twice - keep one",""))</f>
        <v/>
      </c>
    </row>
    <row r="481" customFormat="false" ht="15" hidden="false" customHeight="false" outlineLevel="0" collapsed="false">
      <c r="A481" s="8"/>
      <c r="B481" s="8"/>
      <c r="C481" s="8"/>
      <c r="D481" s="9" t="str">
        <f aca="false">IF(A481="","",COUNTIFS(Orders!$C$2:$C$5001,A481,Orders!$I$2:$I$5001,"&gt;0"))</f>
        <v/>
      </c>
      <c r="E481" s="10" t="str">
        <f aca="false">IF(A481="","",SUMIFS(Orders!$F$2:$F$5001,Orders!$C$2:$C$5001,A481,Orders!$I$2:$I$5001,"&gt;0"))</f>
        <v/>
      </c>
      <c r="F481" s="10" t="str">
        <f aca="false">IF(OR(A481="",N(D481)=0),"",E481/D481)</f>
        <v/>
      </c>
      <c r="G481" s="11" t="str">
        <f aca="false">IF(OR(A481="",N(D481)=0),"",_xlfn.MINIFS(Orders!$I$2:$I$5001,Orders!$C$2:$C$5001,A481,Orders!$I$2:$I$5001,"&gt;0"))</f>
        <v/>
      </c>
      <c r="H481" s="11" t="str">
        <f aca="false">IF(OR(A481="",N(D481)=0),"",_xlfn.MAXIFS(Orders!$I$2:$I$5001,Orders!$C$2:$C$5001,A481,Orders!$I$2:$I$5001,"&gt;0"))</f>
        <v/>
      </c>
      <c r="I481" s="9" t="str">
        <f aca="true">IF(H481="","",TODAY()-H481)</f>
        <v/>
      </c>
      <c r="J481" s="9" t="str">
        <f aca="false">IF(OR(H481="",N(D481)&lt;2),"",(H481-G481)/(D481-1))</f>
        <v/>
      </c>
      <c r="K481" s="12" t="str">
        <f aca="false">IF(A481="","",IF(N(D481)=0,"No orders yet",IF(I481&gt;=Settings!$B$4,IF(OR(N(E481)&gt;=Settings!$B$5,N(D481)&gt;=Settings!$B$6),"Lapsed VIP","Lapsed"),IF(I481&gt;=Settings!$B$3,IF(OR(N(E481)&gt;=Settings!$B$5,N(D481)&gt;=Settings!$B$6),"At-risk VIP",IF(D481=1,"One-time buyer","At risk")),IF(OR(N(E481)&gt;=Settings!$B$5,N(D481)&gt;=Settings!$B$6),"VIP",IF(D481=1,"New","Active"))))))</f>
        <v/>
      </c>
      <c r="L481" s="12" t="str">
        <f aca="false">IF(OR(J481="",J481=0),"",IF(I481&gt;=J481*Settings!$B$7,"Yes",""))</f>
        <v/>
      </c>
      <c r="M481" s="13"/>
      <c r="N481" s="12" t="str">
        <f aca="true">IF(M481="","",IF(AND(H481&lt;&gt;"",H481&gt;=M481),"Yes - "&amp;TEXT(H481,"d mmm yyyy"),IF(TODAY()-M481&lt;30,"Not yet","No")))</f>
        <v/>
      </c>
      <c r="O481" s="8"/>
      <c r="P481" s="12" t="str">
        <f aca="false">IF(A481="","",IF(COUNTIF($A$2:$A$2001,A481)&gt;1,"Same email twice - keep one",""))</f>
        <v/>
      </c>
    </row>
    <row r="482" customFormat="false" ht="15" hidden="false" customHeight="false" outlineLevel="0" collapsed="false">
      <c r="A482" s="8"/>
      <c r="B482" s="8"/>
      <c r="C482" s="8"/>
      <c r="D482" s="9" t="str">
        <f aca="false">IF(A482="","",COUNTIFS(Orders!$C$2:$C$5001,A482,Orders!$I$2:$I$5001,"&gt;0"))</f>
        <v/>
      </c>
      <c r="E482" s="10" t="str">
        <f aca="false">IF(A482="","",SUMIFS(Orders!$F$2:$F$5001,Orders!$C$2:$C$5001,A482,Orders!$I$2:$I$5001,"&gt;0"))</f>
        <v/>
      </c>
      <c r="F482" s="10" t="str">
        <f aca="false">IF(OR(A482="",N(D482)=0),"",E482/D482)</f>
        <v/>
      </c>
      <c r="G482" s="11" t="str">
        <f aca="false">IF(OR(A482="",N(D482)=0),"",_xlfn.MINIFS(Orders!$I$2:$I$5001,Orders!$C$2:$C$5001,A482,Orders!$I$2:$I$5001,"&gt;0"))</f>
        <v/>
      </c>
      <c r="H482" s="11" t="str">
        <f aca="false">IF(OR(A482="",N(D482)=0),"",_xlfn.MAXIFS(Orders!$I$2:$I$5001,Orders!$C$2:$C$5001,A482,Orders!$I$2:$I$5001,"&gt;0"))</f>
        <v/>
      </c>
      <c r="I482" s="9" t="str">
        <f aca="true">IF(H482="","",TODAY()-H482)</f>
        <v/>
      </c>
      <c r="J482" s="9" t="str">
        <f aca="false">IF(OR(H482="",N(D482)&lt;2),"",(H482-G482)/(D482-1))</f>
        <v/>
      </c>
      <c r="K482" s="12" t="str">
        <f aca="false">IF(A482="","",IF(N(D482)=0,"No orders yet",IF(I482&gt;=Settings!$B$4,IF(OR(N(E482)&gt;=Settings!$B$5,N(D482)&gt;=Settings!$B$6),"Lapsed VIP","Lapsed"),IF(I482&gt;=Settings!$B$3,IF(OR(N(E482)&gt;=Settings!$B$5,N(D482)&gt;=Settings!$B$6),"At-risk VIP",IF(D482=1,"One-time buyer","At risk")),IF(OR(N(E482)&gt;=Settings!$B$5,N(D482)&gt;=Settings!$B$6),"VIP",IF(D482=1,"New","Active"))))))</f>
        <v/>
      </c>
      <c r="L482" s="12" t="str">
        <f aca="false">IF(OR(J482="",J482=0),"",IF(I482&gt;=J482*Settings!$B$7,"Yes",""))</f>
        <v/>
      </c>
      <c r="M482" s="13"/>
      <c r="N482" s="12" t="str">
        <f aca="true">IF(M482="","",IF(AND(H482&lt;&gt;"",H482&gt;=M482),"Yes - "&amp;TEXT(H482,"d mmm yyyy"),IF(TODAY()-M482&lt;30,"Not yet","No")))</f>
        <v/>
      </c>
      <c r="O482" s="8"/>
      <c r="P482" s="12" t="str">
        <f aca="false">IF(A482="","",IF(COUNTIF($A$2:$A$2001,A482)&gt;1,"Same email twice - keep one",""))</f>
        <v/>
      </c>
    </row>
    <row r="483" customFormat="false" ht="15" hidden="false" customHeight="false" outlineLevel="0" collapsed="false">
      <c r="A483" s="8"/>
      <c r="B483" s="8"/>
      <c r="C483" s="8"/>
      <c r="D483" s="9" t="str">
        <f aca="false">IF(A483="","",COUNTIFS(Orders!$C$2:$C$5001,A483,Orders!$I$2:$I$5001,"&gt;0"))</f>
        <v/>
      </c>
      <c r="E483" s="10" t="str">
        <f aca="false">IF(A483="","",SUMIFS(Orders!$F$2:$F$5001,Orders!$C$2:$C$5001,A483,Orders!$I$2:$I$5001,"&gt;0"))</f>
        <v/>
      </c>
      <c r="F483" s="10" t="str">
        <f aca="false">IF(OR(A483="",N(D483)=0),"",E483/D483)</f>
        <v/>
      </c>
      <c r="G483" s="11" t="str">
        <f aca="false">IF(OR(A483="",N(D483)=0),"",_xlfn.MINIFS(Orders!$I$2:$I$5001,Orders!$C$2:$C$5001,A483,Orders!$I$2:$I$5001,"&gt;0"))</f>
        <v/>
      </c>
      <c r="H483" s="11" t="str">
        <f aca="false">IF(OR(A483="",N(D483)=0),"",_xlfn.MAXIFS(Orders!$I$2:$I$5001,Orders!$C$2:$C$5001,A483,Orders!$I$2:$I$5001,"&gt;0"))</f>
        <v/>
      </c>
      <c r="I483" s="9" t="str">
        <f aca="true">IF(H483="","",TODAY()-H483)</f>
        <v/>
      </c>
      <c r="J483" s="9" t="str">
        <f aca="false">IF(OR(H483="",N(D483)&lt;2),"",(H483-G483)/(D483-1))</f>
        <v/>
      </c>
      <c r="K483" s="12" t="str">
        <f aca="false">IF(A483="","",IF(N(D483)=0,"No orders yet",IF(I483&gt;=Settings!$B$4,IF(OR(N(E483)&gt;=Settings!$B$5,N(D483)&gt;=Settings!$B$6),"Lapsed VIP","Lapsed"),IF(I483&gt;=Settings!$B$3,IF(OR(N(E483)&gt;=Settings!$B$5,N(D483)&gt;=Settings!$B$6),"At-risk VIP",IF(D483=1,"One-time buyer","At risk")),IF(OR(N(E483)&gt;=Settings!$B$5,N(D483)&gt;=Settings!$B$6),"VIP",IF(D483=1,"New","Active"))))))</f>
        <v/>
      </c>
      <c r="L483" s="12" t="str">
        <f aca="false">IF(OR(J483="",J483=0),"",IF(I483&gt;=J483*Settings!$B$7,"Yes",""))</f>
        <v/>
      </c>
      <c r="M483" s="13"/>
      <c r="N483" s="12" t="str">
        <f aca="true">IF(M483="","",IF(AND(H483&lt;&gt;"",H483&gt;=M483),"Yes - "&amp;TEXT(H483,"d mmm yyyy"),IF(TODAY()-M483&lt;30,"Not yet","No")))</f>
        <v/>
      </c>
      <c r="O483" s="8"/>
      <c r="P483" s="12" t="str">
        <f aca="false">IF(A483="","",IF(COUNTIF($A$2:$A$2001,A483)&gt;1,"Same email twice - keep one",""))</f>
        <v/>
      </c>
    </row>
    <row r="484" customFormat="false" ht="15" hidden="false" customHeight="false" outlineLevel="0" collapsed="false">
      <c r="A484" s="8"/>
      <c r="B484" s="8"/>
      <c r="C484" s="8"/>
      <c r="D484" s="9" t="str">
        <f aca="false">IF(A484="","",COUNTIFS(Orders!$C$2:$C$5001,A484,Orders!$I$2:$I$5001,"&gt;0"))</f>
        <v/>
      </c>
      <c r="E484" s="10" t="str">
        <f aca="false">IF(A484="","",SUMIFS(Orders!$F$2:$F$5001,Orders!$C$2:$C$5001,A484,Orders!$I$2:$I$5001,"&gt;0"))</f>
        <v/>
      </c>
      <c r="F484" s="10" t="str">
        <f aca="false">IF(OR(A484="",N(D484)=0),"",E484/D484)</f>
        <v/>
      </c>
      <c r="G484" s="11" t="str">
        <f aca="false">IF(OR(A484="",N(D484)=0),"",_xlfn.MINIFS(Orders!$I$2:$I$5001,Orders!$C$2:$C$5001,A484,Orders!$I$2:$I$5001,"&gt;0"))</f>
        <v/>
      </c>
      <c r="H484" s="11" t="str">
        <f aca="false">IF(OR(A484="",N(D484)=0),"",_xlfn.MAXIFS(Orders!$I$2:$I$5001,Orders!$C$2:$C$5001,A484,Orders!$I$2:$I$5001,"&gt;0"))</f>
        <v/>
      </c>
      <c r="I484" s="9" t="str">
        <f aca="true">IF(H484="","",TODAY()-H484)</f>
        <v/>
      </c>
      <c r="J484" s="9" t="str">
        <f aca="false">IF(OR(H484="",N(D484)&lt;2),"",(H484-G484)/(D484-1))</f>
        <v/>
      </c>
      <c r="K484" s="12" t="str">
        <f aca="false">IF(A484="","",IF(N(D484)=0,"No orders yet",IF(I484&gt;=Settings!$B$4,IF(OR(N(E484)&gt;=Settings!$B$5,N(D484)&gt;=Settings!$B$6),"Lapsed VIP","Lapsed"),IF(I484&gt;=Settings!$B$3,IF(OR(N(E484)&gt;=Settings!$B$5,N(D484)&gt;=Settings!$B$6),"At-risk VIP",IF(D484=1,"One-time buyer","At risk")),IF(OR(N(E484)&gt;=Settings!$B$5,N(D484)&gt;=Settings!$B$6),"VIP",IF(D484=1,"New","Active"))))))</f>
        <v/>
      </c>
      <c r="L484" s="12" t="str">
        <f aca="false">IF(OR(J484="",J484=0),"",IF(I484&gt;=J484*Settings!$B$7,"Yes",""))</f>
        <v/>
      </c>
      <c r="M484" s="13"/>
      <c r="N484" s="12" t="str">
        <f aca="true">IF(M484="","",IF(AND(H484&lt;&gt;"",H484&gt;=M484),"Yes - "&amp;TEXT(H484,"d mmm yyyy"),IF(TODAY()-M484&lt;30,"Not yet","No")))</f>
        <v/>
      </c>
      <c r="O484" s="8"/>
      <c r="P484" s="12" t="str">
        <f aca="false">IF(A484="","",IF(COUNTIF($A$2:$A$2001,A484)&gt;1,"Same email twice - keep one",""))</f>
        <v/>
      </c>
    </row>
    <row r="485" customFormat="false" ht="15" hidden="false" customHeight="false" outlineLevel="0" collapsed="false">
      <c r="A485" s="8"/>
      <c r="B485" s="8"/>
      <c r="C485" s="8"/>
      <c r="D485" s="9" t="str">
        <f aca="false">IF(A485="","",COUNTIFS(Orders!$C$2:$C$5001,A485,Orders!$I$2:$I$5001,"&gt;0"))</f>
        <v/>
      </c>
      <c r="E485" s="10" t="str">
        <f aca="false">IF(A485="","",SUMIFS(Orders!$F$2:$F$5001,Orders!$C$2:$C$5001,A485,Orders!$I$2:$I$5001,"&gt;0"))</f>
        <v/>
      </c>
      <c r="F485" s="10" t="str">
        <f aca="false">IF(OR(A485="",N(D485)=0),"",E485/D485)</f>
        <v/>
      </c>
      <c r="G485" s="11" t="str">
        <f aca="false">IF(OR(A485="",N(D485)=0),"",_xlfn.MINIFS(Orders!$I$2:$I$5001,Orders!$C$2:$C$5001,A485,Orders!$I$2:$I$5001,"&gt;0"))</f>
        <v/>
      </c>
      <c r="H485" s="11" t="str">
        <f aca="false">IF(OR(A485="",N(D485)=0),"",_xlfn.MAXIFS(Orders!$I$2:$I$5001,Orders!$C$2:$C$5001,A485,Orders!$I$2:$I$5001,"&gt;0"))</f>
        <v/>
      </c>
      <c r="I485" s="9" t="str">
        <f aca="true">IF(H485="","",TODAY()-H485)</f>
        <v/>
      </c>
      <c r="J485" s="9" t="str">
        <f aca="false">IF(OR(H485="",N(D485)&lt;2),"",(H485-G485)/(D485-1))</f>
        <v/>
      </c>
      <c r="K485" s="12" t="str">
        <f aca="false">IF(A485="","",IF(N(D485)=0,"No orders yet",IF(I485&gt;=Settings!$B$4,IF(OR(N(E485)&gt;=Settings!$B$5,N(D485)&gt;=Settings!$B$6),"Lapsed VIP","Lapsed"),IF(I485&gt;=Settings!$B$3,IF(OR(N(E485)&gt;=Settings!$B$5,N(D485)&gt;=Settings!$B$6),"At-risk VIP",IF(D485=1,"One-time buyer","At risk")),IF(OR(N(E485)&gt;=Settings!$B$5,N(D485)&gt;=Settings!$B$6),"VIP",IF(D485=1,"New","Active"))))))</f>
        <v/>
      </c>
      <c r="L485" s="12" t="str">
        <f aca="false">IF(OR(J485="",J485=0),"",IF(I485&gt;=J485*Settings!$B$7,"Yes",""))</f>
        <v/>
      </c>
      <c r="M485" s="13"/>
      <c r="N485" s="12" t="str">
        <f aca="true">IF(M485="","",IF(AND(H485&lt;&gt;"",H485&gt;=M485),"Yes - "&amp;TEXT(H485,"d mmm yyyy"),IF(TODAY()-M485&lt;30,"Not yet","No")))</f>
        <v/>
      </c>
      <c r="O485" s="8"/>
      <c r="P485" s="12" t="str">
        <f aca="false">IF(A485="","",IF(COUNTIF($A$2:$A$2001,A485)&gt;1,"Same email twice - keep one",""))</f>
        <v/>
      </c>
    </row>
    <row r="486" customFormat="false" ht="15" hidden="false" customHeight="false" outlineLevel="0" collapsed="false">
      <c r="A486" s="8"/>
      <c r="B486" s="8"/>
      <c r="C486" s="8"/>
      <c r="D486" s="9" t="str">
        <f aca="false">IF(A486="","",COUNTIFS(Orders!$C$2:$C$5001,A486,Orders!$I$2:$I$5001,"&gt;0"))</f>
        <v/>
      </c>
      <c r="E486" s="10" t="str">
        <f aca="false">IF(A486="","",SUMIFS(Orders!$F$2:$F$5001,Orders!$C$2:$C$5001,A486,Orders!$I$2:$I$5001,"&gt;0"))</f>
        <v/>
      </c>
      <c r="F486" s="10" t="str">
        <f aca="false">IF(OR(A486="",N(D486)=0),"",E486/D486)</f>
        <v/>
      </c>
      <c r="G486" s="11" t="str">
        <f aca="false">IF(OR(A486="",N(D486)=0),"",_xlfn.MINIFS(Orders!$I$2:$I$5001,Orders!$C$2:$C$5001,A486,Orders!$I$2:$I$5001,"&gt;0"))</f>
        <v/>
      </c>
      <c r="H486" s="11" t="str">
        <f aca="false">IF(OR(A486="",N(D486)=0),"",_xlfn.MAXIFS(Orders!$I$2:$I$5001,Orders!$C$2:$C$5001,A486,Orders!$I$2:$I$5001,"&gt;0"))</f>
        <v/>
      </c>
      <c r="I486" s="9" t="str">
        <f aca="true">IF(H486="","",TODAY()-H486)</f>
        <v/>
      </c>
      <c r="J486" s="9" t="str">
        <f aca="false">IF(OR(H486="",N(D486)&lt;2),"",(H486-G486)/(D486-1))</f>
        <v/>
      </c>
      <c r="K486" s="12" t="str">
        <f aca="false">IF(A486="","",IF(N(D486)=0,"No orders yet",IF(I486&gt;=Settings!$B$4,IF(OR(N(E486)&gt;=Settings!$B$5,N(D486)&gt;=Settings!$B$6),"Lapsed VIP","Lapsed"),IF(I486&gt;=Settings!$B$3,IF(OR(N(E486)&gt;=Settings!$B$5,N(D486)&gt;=Settings!$B$6),"At-risk VIP",IF(D486=1,"One-time buyer","At risk")),IF(OR(N(E486)&gt;=Settings!$B$5,N(D486)&gt;=Settings!$B$6),"VIP",IF(D486=1,"New","Active"))))))</f>
        <v/>
      </c>
      <c r="L486" s="12" t="str">
        <f aca="false">IF(OR(J486="",J486=0),"",IF(I486&gt;=J486*Settings!$B$7,"Yes",""))</f>
        <v/>
      </c>
      <c r="M486" s="13"/>
      <c r="N486" s="12" t="str">
        <f aca="true">IF(M486="","",IF(AND(H486&lt;&gt;"",H486&gt;=M486),"Yes - "&amp;TEXT(H486,"d mmm yyyy"),IF(TODAY()-M486&lt;30,"Not yet","No")))</f>
        <v/>
      </c>
      <c r="O486" s="8"/>
      <c r="P486" s="12" t="str">
        <f aca="false">IF(A486="","",IF(COUNTIF($A$2:$A$2001,A486)&gt;1,"Same email twice - keep one",""))</f>
        <v/>
      </c>
    </row>
    <row r="487" customFormat="false" ht="15" hidden="false" customHeight="false" outlineLevel="0" collapsed="false">
      <c r="A487" s="8"/>
      <c r="B487" s="8"/>
      <c r="C487" s="8"/>
      <c r="D487" s="9" t="str">
        <f aca="false">IF(A487="","",COUNTIFS(Orders!$C$2:$C$5001,A487,Orders!$I$2:$I$5001,"&gt;0"))</f>
        <v/>
      </c>
      <c r="E487" s="10" t="str">
        <f aca="false">IF(A487="","",SUMIFS(Orders!$F$2:$F$5001,Orders!$C$2:$C$5001,A487,Orders!$I$2:$I$5001,"&gt;0"))</f>
        <v/>
      </c>
      <c r="F487" s="10" t="str">
        <f aca="false">IF(OR(A487="",N(D487)=0),"",E487/D487)</f>
        <v/>
      </c>
      <c r="G487" s="11" t="str">
        <f aca="false">IF(OR(A487="",N(D487)=0),"",_xlfn.MINIFS(Orders!$I$2:$I$5001,Orders!$C$2:$C$5001,A487,Orders!$I$2:$I$5001,"&gt;0"))</f>
        <v/>
      </c>
      <c r="H487" s="11" t="str">
        <f aca="false">IF(OR(A487="",N(D487)=0),"",_xlfn.MAXIFS(Orders!$I$2:$I$5001,Orders!$C$2:$C$5001,A487,Orders!$I$2:$I$5001,"&gt;0"))</f>
        <v/>
      </c>
      <c r="I487" s="9" t="str">
        <f aca="true">IF(H487="","",TODAY()-H487)</f>
        <v/>
      </c>
      <c r="J487" s="9" t="str">
        <f aca="false">IF(OR(H487="",N(D487)&lt;2),"",(H487-G487)/(D487-1))</f>
        <v/>
      </c>
      <c r="K487" s="12" t="str">
        <f aca="false">IF(A487="","",IF(N(D487)=0,"No orders yet",IF(I487&gt;=Settings!$B$4,IF(OR(N(E487)&gt;=Settings!$B$5,N(D487)&gt;=Settings!$B$6),"Lapsed VIP","Lapsed"),IF(I487&gt;=Settings!$B$3,IF(OR(N(E487)&gt;=Settings!$B$5,N(D487)&gt;=Settings!$B$6),"At-risk VIP",IF(D487=1,"One-time buyer","At risk")),IF(OR(N(E487)&gt;=Settings!$B$5,N(D487)&gt;=Settings!$B$6),"VIP",IF(D487=1,"New","Active"))))))</f>
        <v/>
      </c>
      <c r="L487" s="12" t="str">
        <f aca="false">IF(OR(J487="",J487=0),"",IF(I487&gt;=J487*Settings!$B$7,"Yes",""))</f>
        <v/>
      </c>
      <c r="M487" s="13"/>
      <c r="N487" s="12" t="str">
        <f aca="true">IF(M487="","",IF(AND(H487&lt;&gt;"",H487&gt;=M487),"Yes - "&amp;TEXT(H487,"d mmm yyyy"),IF(TODAY()-M487&lt;30,"Not yet","No")))</f>
        <v/>
      </c>
      <c r="O487" s="8"/>
      <c r="P487" s="12" t="str">
        <f aca="false">IF(A487="","",IF(COUNTIF($A$2:$A$2001,A487)&gt;1,"Same email twice - keep one",""))</f>
        <v/>
      </c>
    </row>
    <row r="488" customFormat="false" ht="15" hidden="false" customHeight="false" outlineLevel="0" collapsed="false">
      <c r="A488" s="8"/>
      <c r="B488" s="8"/>
      <c r="C488" s="8"/>
      <c r="D488" s="9" t="str">
        <f aca="false">IF(A488="","",COUNTIFS(Orders!$C$2:$C$5001,A488,Orders!$I$2:$I$5001,"&gt;0"))</f>
        <v/>
      </c>
      <c r="E488" s="10" t="str">
        <f aca="false">IF(A488="","",SUMIFS(Orders!$F$2:$F$5001,Orders!$C$2:$C$5001,A488,Orders!$I$2:$I$5001,"&gt;0"))</f>
        <v/>
      </c>
      <c r="F488" s="10" t="str">
        <f aca="false">IF(OR(A488="",N(D488)=0),"",E488/D488)</f>
        <v/>
      </c>
      <c r="G488" s="11" t="str">
        <f aca="false">IF(OR(A488="",N(D488)=0),"",_xlfn.MINIFS(Orders!$I$2:$I$5001,Orders!$C$2:$C$5001,A488,Orders!$I$2:$I$5001,"&gt;0"))</f>
        <v/>
      </c>
      <c r="H488" s="11" t="str">
        <f aca="false">IF(OR(A488="",N(D488)=0),"",_xlfn.MAXIFS(Orders!$I$2:$I$5001,Orders!$C$2:$C$5001,A488,Orders!$I$2:$I$5001,"&gt;0"))</f>
        <v/>
      </c>
      <c r="I488" s="9" t="str">
        <f aca="true">IF(H488="","",TODAY()-H488)</f>
        <v/>
      </c>
      <c r="J488" s="9" t="str">
        <f aca="false">IF(OR(H488="",N(D488)&lt;2),"",(H488-G488)/(D488-1))</f>
        <v/>
      </c>
      <c r="K488" s="12" t="str">
        <f aca="false">IF(A488="","",IF(N(D488)=0,"No orders yet",IF(I488&gt;=Settings!$B$4,IF(OR(N(E488)&gt;=Settings!$B$5,N(D488)&gt;=Settings!$B$6),"Lapsed VIP","Lapsed"),IF(I488&gt;=Settings!$B$3,IF(OR(N(E488)&gt;=Settings!$B$5,N(D488)&gt;=Settings!$B$6),"At-risk VIP",IF(D488=1,"One-time buyer","At risk")),IF(OR(N(E488)&gt;=Settings!$B$5,N(D488)&gt;=Settings!$B$6),"VIP",IF(D488=1,"New","Active"))))))</f>
        <v/>
      </c>
      <c r="L488" s="12" t="str">
        <f aca="false">IF(OR(J488="",J488=0),"",IF(I488&gt;=J488*Settings!$B$7,"Yes",""))</f>
        <v/>
      </c>
      <c r="M488" s="13"/>
      <c r="N488" s="12" t="str">
        <f aca="true">IF(M488="","",IF(AND(H488&lt;&gt;"",H488&gt;=M488),"Yes - "&amp;TEXT(H488,"d mmm yyyy"),IF(TODAY()-M488&lt;30,"Not yet","No")))</f>
        <v/>
      </c>
      <c r="O488" s="8"/>
      <c r="P488" s="12" t="str">
        <f aca="false">IF(A488="","",IF(COUNTIF($A$2:$A$2001,A488)&gt;1,"Same email twice - keep one",""))</f>
        <v/>
      </c>
    </row>
    <row r="489" customFormat="false" ht="15" hidden="false" customHeight="false" outlineLevel="0" collapsed="false">
      <c r="A489" s="8"/>
      <c r="B489" s="8"/>
      <c r="C489" s="8"/>
      <c r="D489" s="9" t="str">
        <f aca="false">IF(A489="","",COUNTIFS(Orders!$C$2:$C$5001,A489,Orders!$I$2:$I$5001,"&gt;0"))</f>
        <v/>
      </c>
      <c r="E489" s="10" t="str">
        <f aca="false">IF(A489="","",SUMIFS(Orders!$F$2:$F$5001,Orders!$C$2:$C$5001,A489,Orders!$I$2:$I$5001,"&gt;0"))</f>
        <v/>
      </c>
      <c r="F489" s="10" t="str">
        <f aca="false">IF(OR(A489="",N(D489)=0),"",E489/D489)</f>
        <v/>
      </c>
      <c r="G489" s="11" t="str">
        <f aca="false">IF(OR(A489="",N(D489)=0),"",_xlfn.MINIFS(Orders!$I$2:$I$5001,Orders!$C$2:$C$5001,A489,Orders!$I$2:$I$5001,"&gt;0"))</f>
        <v/>
      </c>
      <c r="H489" s="11" t="str">
        <f aca="false">IF(OR(A489="",N(D489)=0),"",_xlfn.MAXIFS(Orders!$I$2:$I$5001,Orders!$C$2:$C$5001,A489,Orders!$I$2:$I$5001,"&gt;0"))</f>
        <v/>
      </c>
      <c r="I489" s="9" t="str">
        <f aca="true">IF(H489="","",TODAY()-H489)</f>
        <v/>
      </c>
      <c r="J489" s="9" t="str">
        <f aca="false">IF(OR(H489="",N(D489)&lt;2),"",(H489-G489)/(D489-1))</f>
        <v/>
      </c>
      <c r="K489" s="12" t="str">
        <f aca="false">IF(A489="","",IF(N(D489)=0,"No orders yet",IF(I489&gt;=Settings!$B$4,IF(OR(N(E489)&gt;=Settings!$B$5,N(D489)&gt;=Settings!$B$6),"Lapsed VIP","Lapsed"),IF(I489&gt;=Settings!$B$3,IF(OR(N(E489)&gt;=Settings!$B$5,N(D489)&gt;=Settings!$B$6),"At-risk VIP",IF(D489=1,"One-time buyer","At risk")),IF(OR(N(E489)&gt;=Settings!$B$5,N(D489)&gt;=Settings!$B$6),"VIP",IF(D489=1,"New","Active"))))))</f>
        <v/>
      </c>
      <c r="L489" s="12" t="str">
        <f aca="false">IF(OR(J489="",J489=0),"",IF(I489&gt;=J489*Settings!$B$7,"Yes",""))</f>
        <v/>
      </c>
      <c r="M489" s="13"/>
      <c r="N489" s="12" t="str">
        <f aca="true">IF(M489="","",IF(AND(H489&lt;&gt;"",H489&gt;=M489),"Yes - "&amp;TEXT(H489,"d mmm yyyy"),IF(TODAY()-M489&lt;30,"Not yet","No")))</f>
        <v/>
      </c>
      <c r="O489" s="8"/>
      <c r="P489" s="12" t="str">
        <f aca="false">IF(A489="","",IF(COUNTIF($A$2:$A$2001,A489)&gt;1,"Same email twice - keep one",""))</f>
        <v/>
      </c>
    </row>
    <row r="490" customFormat="false" ht="15" hidden="false" customHeight="false" outlineLevel="0" collapsed="false">
      <c r="A490" s="8"/>
      <c r="B490" s="8"/>
      <c r="C490" s="8"/>
      <c r="D490" s="9" t="str">
        <f aca="false">IF(A490="","",COUNTIFS(Orders!$C$2:$C$5001,A490,Orders!$I$2:$I$5001,"&gt;0"))</f>
        <v/>
      </c>
      <c r="E490" s="10" t="str">
        <f aca="false">IF(A490="","",SUMIFS(Orders!$F$2:$F$5001,Orders!$C$2:$C$5001,A490,Orders!$I$2:$I$5001,"&gt;0"))</f>
        <v/>
      </c>
      <c r="F490" s="10" t="str">
        <f aca="false">IF(OR(A490="",N(D490)=0),"",E490/D490)</f>
        <v/>
      </c>
      <c r="G490" s="11" t="str">
        <f aca="false">IF(OR(A490="",N(D490)=0),"",_xlfn.MINIFS(Orders!$I$2:$I$5001,Orders!$C$2:$C$5001,A490,Orders!$I$2:$I$5001,"&gt;0"))</f>
        <v/>
      </c>
      <c r="H490" s="11" t="str">
        <f aca="false">IF(OR(A490="",N(D490)=0),"",_xlfn.MAXIFS(Orders!$I$2:$I$5001,Orders!$C$2:$C$5001,A490,Orders!$I$2:$I$5001,"&gt;0"))</f>
        <v/>
      </c>
      <c r="I490" s="9" t="str">
        <f aca="true">IF(H490="","",TODAY()-H490)</f>
        <v/>
      </c>
      <c r="J490" s="9" t="str">
        <f aca="false">IF(OR(H490="",N(D490)&lt;2),"",(H490-G490)/(D490-1))</f>
        <v/>
      </c>
      <c r="K490" s="12" t="str">
        <f aca="false">IF(A490="","",IF(N(D490)=0,"No orders yet",IF(I490&gt;=Settings!$B$4,IF(OR(N(E490)&gt;=Settings!$B$5,N(D490)&gt;=Settings!$B$6),"Lapsed VIP","Lapsed"),IF(I490&gt;=Settings!$B$3,IF(OR(N(E490)&gt;=Settings!$B$5,N(D490)&gt;=Settings!$B$6),"At-risk VIP",IF(D490=1,"One-time buyer","At risk")),IF(OR(N(E490)&gt;=Settings!$B$5,N(D490)&gt;=Settings!$B$6),"VIP",IF(D490=1,"New","Active"))))))</f>
        <v/>
      </c>
      <c r="L490" s="12" t="str">
        <f aca="false">IF(OR(J490="",J490=0),"",IF(I490&gt;=J490*Settings!$B$7,"Yes",""))</f>
        <v/>
      </c>
      <c r="M490" s="13"/>
      <c r="N490" s="12" t="str">
        <f aca="true">IF(M490="","",IF(AND(H490&lt;&gt;"",H490&gt;=M490),"Yes - "&amp;TEXT(H490,"d mmm yyyy"),IF(TODAY()-M490&lt;30,"Not yet","No")))</f>
        <v/>
      </c>
      <c r="O490" s="8"/>
      <c r="P490" s="12" t="str">
        <f aca="false">IF(A490="","",IF(COUNTIF($A$2:$A$2001,A490)&gt;1,"Same email twice - keep one",""))</f>
        <v/>
      </c>
    </row>
    <row r="491" customFormat="false" ht="15" hidden="false" customHeight="false" outlineLevel="0" collapsed="false">
      <c r="A491" s="8"/>
      <c r="B491" s="8"/>
      <c r="C491" s="8"/>
      <c r="D491" s="9" t="str">
        <f aca="false">IF(A491="","",COUNTIFS(Orders!$C$2:$C$5001,A491,Orders!$I$2:$I$5001,"&gt;0"))</f>
        <v/>
      </c>
      <c r="E491" s="10" t="str">
        <f aca="false">IF(A491="","",SUMIFS(Orders!$F$2:$F$5001,Orders!$C$2:$C$5001,A491,Orders!$I$2:$I$5001,"&gt;0"))</f>
        <v/>
      </c>
      <c r="F491" s="10" t="str">
        <f aca="false">IF(OR(A491="",N(D491)=0),"",E491/D491)</f>
        <v/>
      </c>
      <c r="G491" s="11" t="str">
        <f aca="false">IF(OR(A491="",N(D491)=0),"",_xlfn.MINIFS(Orders!$I$2:$I$5001,Orders!$C$2:$C$5001,A491,Orders!$I$2:$I$5001,"&gt;0"))</f>
        <v/>
      </c>
      <c r="H491" s="11" t="str">
        <f aca="false">IF(OR(A491="",N(D491)=0),"",_xlfn.MAXIFS(Orders!$I$2:$I$5001,Orders!$C$2:$C$5001,A491,Orders!$I$2:$I$5001,"&gt;0"))</f>
        <v/>
      </c>
      <c r="I491" s="9" t="str">
        <f aca="true">IF(H491="","",TODAY()-H491)</f>
        <v/>
      </c>
      <c r="J491" s="9" t="str">
        <f aca="false">IF(OR(H491="",N(D491)&lt;2),"",(H491-G491)/(D491-1))</f>
        <v/>
      </c>
      <c r="K491" s="12" t="str">
        <f aca="false">IF(A491="","",IF(N(D491)=0,"No orders yet",IF(I491&gt;=Settings!$B$4,IF(OR(N(E491)&gt;=Settings!$B$5,N(D491)&gt;=Settings!$B$6),"Lapsed VIP","Lapsed"),IF(I491&gt;=Settings!$B$3,IF(OR(N(E491)&gt;=Settings!$B$5,N(D491)&gt;=Settings!$B$6),"At-risk VIP",IF(D491=1,"One-time buyer","At risk")),IF(OR(N(E491)&gt;=Settings!$B$5,N(D491)&gt;=Settings!$B$6),"VIP",IF(D491=1,"New","Active"))))))</f>
        <v/>
      </c>
      <c r="L491" s="12" t="str">
        <f aca="false">IF(OR(J491="",J491=0),"",IF(I491&gt;=J491*Settings!$B$7,"Yes",""))</f>
        <v/>
      </c>
      <c r="M491" s="13"/>
      <c r="N491" s="12" t="str">
        <f aca="true">IF(M491="","",IF(AND(H491&lt;&gt;"",H491&gt;=M491),"Yes - "&amp;TEXT(H491,"d mmm yyyy"),IF(TODAY()-M491&lt;30,"Not yet","No")))</f>
        <v/>
      </c>
      <c r="O491" s="8"/>
      <c r="P491" s="12" t="str">
        <f aca="false">IF(A491="","",IF(COUNTIF($A$2:$A$2001,A491)&gt;1,"Same email twice - keep one",""))</f>
        <v/>
      </c>
    </row>
    <row r="492" customFormat="false" ht="15" hidden="false" customHeight="false" outlineLevel="0" collapsed="false">
      <c r="A492" s="8"/>
      <c r="B492" s="8"/>
      <c r="C492" s="8"/>
      <c r="D492" s="9" t="str">
        <f aca="false">IF(A492="","",COUNTIFS(Orders!$C$2:$C$5001,A492,Orders!$I$2:$I$5001,"&gt;0"))</f>
        <v/>
      </c>
      <c r="E492" s="10" t="str">
        <f aca="false">IF(A492="","",SUMIFS(Orders!$F$2:$F$5001,Orders!$C$2:$C$5001,A492,Orders!$I$2:$I$5001,"&gt;0"))</f>
        <v/>
      </c>
      <c r="F492" s="10" t="str">
        <f aca="false">IF(OR(A492="",N(D492)=0),"",E492/D492)</f>
        <v/>
      </c>
      <c r="G492" s="11" t="str">
        <f aca="false">IF(OR(A492="",N(D492)=0),"",_xlfn.MINIFS(Orders!$I$2:$I$5001,Orders!$C$2:$C$5001,A492,Orders!$I$2:$I$5001,"&gt;0"))</f>
        <v/>
      </c>
      <c r="H492" s="11" t="str">
        <f aca="false">IF(OR(A492="",N(D492)=0),"",_xlfn.MAXIFS(Orders!$I$2:$I$5001,Orders!$C$2:$C$5001,A492,Orders!$I$2:$I$5001,"&gt;0"))</f>
        <v/>
      </c>
      <c r="I492" s="9" t="str">
        <f aca="true">IF(H492="","",TODAY()-H492)</f>
        <v/>
      </c>
      <c r="J492" s="9" t="str">
        <f aca="false">IF(OR(H492="",N(D492)&lt;2),"",(H492-G492)/(D492-1))</f>
        <v/>
      </c>
      <c r="K492" s="12" t="str">
        <f aca="false">IF(A492="","",IF(N(D492)=0,"No orders yet",IF(I492&gt;=Settings!$B$4,IF(OR(N(E492)&gt;=Settings!$B$5,N(D492)&gt;=Settings!$B$6),"Lapsed VIP","Lapsed"),IF(I492&gt;=Settings!$B$3,IF(OR(N(E492)&gt;=Settings!$B$5,N(D492)&gt;=Settings!$B$6),"At-risk VIP",IF(D492=1,"One-time buyer","At risk")),IF(OR(N(E492)&gt;=Settings!$B$5,N(D492)&gt;=Settings!$B$6),"VIP",IF(D492=1,"New","Active"))))))</f>
        <v/>
      </c>
      <c r="L492" s="12" t="str">
        <f aca="false">IF(OR(J492="",J492=0),"",IF(I492&gt;=J492*Settings!$B$7,"Yes",""))</f>
        <v/>
      </c>
      <c r="M492" s="13"/>
      <c r="N492" s="12" t="str">
        <f aca="true">IF(M492="","",IF(AND(H492&lt;&gt;"",H492&gt;=M492),"Yes - "&amp;TEXT(H492,"d mmm yyyy"),IF(TODAY()-M492&lt;30,"Not yet","No")))</f>
        <v/>
      </c>
      <c r="O492" s="8"/>
      <c r="P492" s="12" t="str">
        <f aca="false">IF(A492="","",IF(COUNTIF($A$2:$A$2001,A492)&gt;1,"Same email twice - keep one",""))</f>
        <v/>
      </c>
    </row>
    <row r="493" customFormat="false" ht="15" hidden="false" customHeight="false" outlineLevel="0" collapsed="false">
      <c r="A493" s="8"/>
      <c r="B493" s="8"/>
      <c r="C493" s="8"/>
      <c r="D493" s="9" t="str">
        <f aca="false">IF(A493="","",COUNTIFS(Orders!$C$2:$C$5001,A493,Orders!$I$2:$I$5001,"&gt;0"))</f>
        <v/>
      </c>
      <c r="E493" s="10" t="str">
        <f aca="false">IF(A493="","",SUMIFS(Orders!$F$2:$F$5001,Orders!$C$2:$C$5001,A493,Orders!$I$2:$I$5001,"&gt;0"))</f>
        <v/>
      </c>
      <c r="F493" s="10" t="str">
        <f aca="false">IF(OR(A493="",N(D493)=0),"",E493/D493)</f>
        <v/>
      </c>
      <c r="G493" s="11" t="str">
        <f aca="false">IF(OR(A493="",N(D493)=0),"",_xlfn.MINIFS(Orders!$I$2:$I$5001,Orders!$C$2:$C$5001,A493,Orders!$I$2:$I$5001,"&gt;0"))</f>
        <v/>
      </c>
      <c r="H493" s="11" t="str">
        <f aca="false">IF(OR(A493="",N(D493)=0),"",_xlfn.MAXIFS(Orders!$I$2:$I$5001,Orders!$C$2:$C$5001,A493,Orders!$I$2:$I$5001,"&gt;0"))</f>
        <v/>
      </c>
      <c r="I493" s="9" t="str">
        <f aca="true">IF(H493="","",TODAY()-H493)</f>
        <v/>
      </c>
      <c r="J493" s="9" t="str">
        <f aca="false">IF(OR(H493="",N(D493)&lt;2),"",(H493-G493)/(D493-1))</f>
        <v/>
      </c>
      <c r="K493" s="12" t="str">
        <f aca="false">IF(A493="","",IF(N(D493)=0,"No orders yet",IF(I493&gt;=Settings!$B$4,IF(OR(N(E493)&gt;=Settings!$B$5,N(D493)&gt;=Settings!$B$6),"Lapsed VIP","Lapsed"),IF(I493&gt;=Settings!$B$3,IF(OR(N(E493)&gt;=Settings!$B$5,N(D493)&gt;=Settings!$B$6),"At-risk VIP",IF(D493=1,"One-time buyer","At risk")),IF(OR(N(E493)&gt;=Settings!$B$5,N(D493)&gt;=Settings!$B$6),"VIP",IF(D493=1,"New","Active"))))))</f>
        <v/>
      </c>
      <c r="L493" s="12" t="str">
        <f aca="false">IF(OR(J493="",J493=0),"",IF(I493&gt;=J493*Settings!$B$7,"Yes",""))</f>
        <v/>
      </c>
      <c r="M493" s="13"/>
      <c r="N493" s="12" t="str">
        <f aca="true">IF(M493="","",IF(AND(H493&lt;&gt;"",H493&gt;=M493),"Yes - "&amp;TEXT(H493,"d mmm yyyy"),IF(TODAY()-M493&lt;30,"Not yet","No")))</f>
        <v/>
      </c>
      <c r="O493" s="8"/>
      <c r="P493" s="12" t="str">
        <f aca="false">IF(A493="","",IF(COUNTIF($A$2:$A$2001,A493)&gt;1,"Same email twice - keep one",""))</f>
        <v/>
      </c>
    </row>
    <row r="494" customFormat="false" ht="15" hidden="false" customHeight="false" outlineLevel="0" collapsed="false">
      <c r="A494" s="8"/>
      <c r="B494" s="8"/>
      <c r="C494" s="8"/>
      <c r="D494" s="9" t="str">
        <f aca="false">IF(A494="","",COUNTIFS(Orders!$C$2:$C$5001,A494,Orders!$I$2:$I$5001,"&gt;0"))</f>
        <v/>
      </c>
      <c r="E494" s="10" t="str">
        <f aca="false">IF(A494="","",SUMIFS(Orders!$F$2:$F$5001,Orders!$C$2:$C$5001,A494,Orders!$I$2:$I$5001,"&gt;0"))</f>
        <v/>
      </c>
      <c r="F494" s="10" t="str">
        <f aca="false">IF(OR(A494="",N(D494)=0),"",E494/D494)</f>
        <v/>
      </c>
      <c r="G494" s="11" t="str">
        <f aca="false">IF(OR(A494="",N(D494)=0),"",_xlfn.MINIFS(Orders!$I$2:$I$5001,Orders!$C$2:$C$5001,A494,Orders!$I$2:$I$5001,"&gt;0"))</f>
        <v/>
      </c>
      <c r="H494" s="11" t="str">
        <f aca="false">IF(OR(A494="",N(D494)=0),"",_xlfn.MAXIFS(Orders!$I$2:$I$5001,Orders!$C$2:$C$5001,A494,Orders!$I$2:$I$5001,"&gt;0"))</f>
        <v/>
      </c>
      <c r="I494" s="9" t="str">
        <f aca="true">IF(H494="","",TODAY()-H494)</f>
        <v/>
      </c>
      <c r="J494" s="9" t="str">
        <f aca="false">IF(OR(H494="",N(D494)&lt;2),"",(H494-G494)/(D494-1))</f>
        <v/>
      </c>
      <c r="K494" s="12" t="str">
        <f aca="false">IF(A494="","",IF(N(D494)=0,"No orders yet",IF(I494&gt;=Settings!$B$4,IF(OR(N(E494)&gt;=Settings!$B$5,N(D494)&gt;=Settings!$B$6),"Lapsed VIP","Lapsed"),IF(I494&gt;=Settings!$B$3,IF(OR(N(E494)&gt;=Settings!$B$5,N(D494)&gt;=Settings!$B$6),"At-risk VIP",IF(D494=1,"One-time buyer","At risk")),IF(OR(N(E494)&gt;=Settings!$B$5,N(D494)&gt;=Settings!$B$6),"VIP",IF(D494=1,"New","Active"))))))</f>
        <v/>
      </c>
      <c r="L494" s="12" t="str">
        <f aca="false">IF(OR(J494="",J494=0),"",IF(I494&gt;=J494*Settings!$B$7,"Yes",""))</f>
        <v/>
      </c>
      <c r="M494" s="13"/>
      <c r="N494" s="12" t="str">
        <f aca="true">IF(M494="","",IF(AND(H494&lt;&gt;"",H494&gt;=M494),"Yes - "&amp;TEXT(H494,"d mmm yyyy"),IF(TODAY()-M494&lt;30,"Not yet","No")))</f>
        <v/>
      </c>
      <c r="O494" s="8"/>
      <c r="P494" s="12" t="str">
        <f aca="false">IF(A494="","",IF(COUNTIF($A$2:$A$2001,A494)&gt;1,"Same email twice - keep one",""))</f>
        <v/>
      </c>
    </row>
    <row r="495" customFormat="false" ht="15" hidden="false" customHeight="false" outlineLevel="0" collapsed="false">
      <c r="A495" s="8"/>
      <c r="B495" s="8"/>
      <c r="C495" s="8"/>
      <c r="D495" s="9" t="str">
        <f aca="false">IF(A495="","",COUNTIFS(Orders!$C$2:$C$5001,A495,Orders!$I$2:$I$5001,"&gt;0"))</f>
        <v/>
      </c>
      <c r="E495" s="10" t="str">
        <f aca="false">IF(A495="","",SUMIFS(Orders!$F$2:$F$5001,Orders!$C$2:$C$5001,A495,Orders!$I$2:$I$5001,"&gt;0"))</f>
        <v/>
      </c>
      <c r="F495" s="10" t="str">
        <f aca="false">IF(OR(A495="",N(D495)=0),"",E495/D495)</f>
        <v/>
      </c>
      <c r="G495" s="11" t="str">
        <f aca="false">IF(OR(A495="",N(D495)=0),"",_xlfn.MINIFS(Orders!$I$2:$I$5001,Orders!$C$2:$C$5001,A495,Orders!$I$2:$I$5001,"&gt;0"))</f>
        <v/>
      </c>
      <c r="H495" s="11" t="str">
        <f aca="false">IF(OR(A495="",N(D495)=0),"",_xlfn.MAXIFS(Orders!$I$2:$I$5001,Orders!$C$2:$C$5001,A495,Orders!$I$2:$I$5001,"&gt;0"))</f>
        <v/>
      </c>
      <c r="I495" s="9" t="str">
        <f aca="true">IF(H495="","",TODAY()-H495)</f>
        <v/>
      </c>
      <c r="J495" s="9" t="str">
        <f aca="false">IF(OR(H495="",N(D495)&lt;2),"",(H495-G495)/(D495-1))</f>
        <v/>
      </c>
      <c r="K495" s="12" t="str">
        <f aca="false">IF(A495="","",IF(N(D495)=0,"No orders yet",IF(I495&gt;=Settings!$B$4,IF(OR(N(E495)&gt;=Settings!$B$5,N(D495)&gt;=Settings!$B$6),"Lapsed VIP","Lapsed"),IF(I495&gt;=Settings!$B$3,IF(OR(N(E495)&gt;=Settings!$B$5,N(D495)&gt;=Settings!$B$6),"At-risk VIP",IF(D495=1,"One-time buyer","At risk")),IF(OR(N(E495)&gt;=Settings!$B$5,N(D495)&gt;=Settings!$B$6),"VIP",IF(D495=1,"New","Active"))))))</f>
        <v/>
      </c>
      <c r="L495" s="12" t="str">
        <f aca="false">IF(OR(J495="",J495=0),"",IF(I495&gt;=J495*Settings!$B$7,"Yes",""))</f>
        <v/>
      </c>
      <c r="M495" s="13"/>
      <c r="N495" s="12" t="str">
        <f aca="true">IF(M495="","",IF(AND(H495&lt;&gt;"",H495&gt;=M495),"Yes - "&amp;TEXT(H495,"d mmm yyyy"),IF(TODAY()-M495&lt;30,"Not yet","No")))</f>
        <v/>
      </c>
      <c r="O495" s="8"/>
      <c r="P495" s="12" t="str">
        <f aca="false">IF(A495="","",IF(COUNTIF($A$2:$A$2001,A495)&gt;1,"Same email twice - keep one",""))</f>
        <v/>
      </c>
    </row>
    <row r="496" customFormat="false" ht="15" hidden="false" customHeight="false" outlineLevel="0" collapsed="false">
      <c r="A496" s="8"/>
      <c r="B496" s="8"/>
      <c r="C496" s="8"/>
      <c r="D496" s="9" t="str">
        <f aca="false">IF(A496="","",COUNTIFS(Orders!$C$2:$C$5001,A496,Orders!$I$2:$I$5001,"&gt;0"))</f>
        <v/>
      </c>
      <c r="E496" s="10" t="str">
        <f aca="false">IF(A496="","",SUMIFS(Orders!$F$2:$F$5001,Orders!$C$2:$C$5001,A496,Orders!$I$2:$I$5001,"&gt;0"))</f>
        <v/>
      </c>
      <c r="F496" s="10" t="str">
        <f aca="false">IF(OR(A496="",N(D496)=0),"",E496/D496)</f>
        <v/>
      </c>
      <c r="G496" s="11" t="str">
        <f aca="false">IF(OR(A496="",N(D496)=0),"",_xlfn.MINIFS(Orders!$I$2:$I$5001,Orders!$C$2:$C$5001,A496,Orders!$I$2:$I$5001,"&gt;0"))</f>
        <v/>
      </c>
      <c r="H496" s="11" t="str">
        <f aca="false">IF(OR(A496="",N(D496)=0),"",_xlfn.MAXIFS(Orders!$I$2:$I$5001,Orders!$C$2:$C$5001,A496,Orders!$I$2:$I$5001,"&gt;0"))</f>
        <v/>
      </c>
      <c r="I496" s="9" t="str">
        <f aca="true">IF(H496="","",TODAY()-H496)</f>
        <v/>
      </c>
      <c r="J496" s="9" t="str">
        <f aca="false">IF(OR(H496="",N(D496)&lt;2),"",(H496-G496)/(D496-1))</f>
        <v/>
      </c>
      <c r="K496" s="12" t="str">
        <f aca="false">IF(A496="","",IF(N(D496)=0,"No orders yet",IF(I496&gt;=Settings!$B$4,IF(OR(N(E496)&gt;=Settings!$B$5,N(D496)&gt;=Settings!$B$6),"Lapsed VIP","Lapsed"),IF(I496&gt;=Settings!$B$3,IF(OR(N(E496)&gt;=Settings!$B$5,N(D496)&gt;=Settings!$B$6),"At-risk VIP",IF(D496=1,"One-time buyer","At risk")),IF(OR(N(E496)&gt;=Settings!$B$5,N(D496)&gt;=Settings!$B$6),"VIP",IF(D496=1,"New","Active"))))))</f>
        <v/>
      </c>
      <c r="L496" s="12" t="str">
        <f aca="false">IF(OR(J496="",J496=0),"",IF(I496&gt;=J496*Settings!$B$7,"Yes",""))</f>
        <v/>
      </c>
      <c r="M496" s="13"/>
      <c r="N496" s="12" t="str">
        <f aca="true">IF(M496="","",IF(AND(H496&lt;&gt;"",H496&gt;=M496),"Yes - "&amp;TEXT(H496,"d mmm yyyy"),IF(TODAY()-M496&lt;30,"Not yet","No")))</f>
        <v/>
      </c>
      <c r="O496" s="8"/>
      <c r="P496" s="12" t="str">
        <f aca="false">IF(A496="","",IF(COUNTIF($A$2:$A$2001,A496)&gt;1,"Same email twice - keep one",""))</f>
        <v/>
      </c>
    </row>
    <row r="497" customFormat="false" ht="15" hidden="false" customHeight="false" outlineLevel="0" collapsed="false">
      <c r="A497" s="8"/>
      <c r="B497" s="8"/>
      <c r="C497" s="8"/>
      <c r="D497" s="9" t="str">
        <f aca="false">IF(A497="","",COUNTIFS(Orders!$C$2:$C$5001,A497,Orders!$I$2:$I$5001,"&gt;0"))</f>
        <v/>
      </c>
      <c r="E497" s="10" t="str">
        <f aca="false">IF(A497="","",SUMIFS(Orders!$F$2:$F$5001,Orders!$C$2:$C$5001,A497,Orders!$I$2:$I$5001,"&gt;0"))</f>
        <v/>
      </c>
      <c r="F497" s="10" t="str">
        <f aca="false">IF(OR(A497="",N(D497)=0),"",E497/D497)</f>
        <v/>
      </c>
      <c r="G497" s="11" t="str">
        <f aca="false">IF(OR(A497="",N(D497)=0),"",_xlfn.MINIFS(Orders!$I$2:$I$5001,Orders!$C$2:$C$5001,A497,Orders!$I$2:$I$5001,"&gt;0"))</f>
        <v/>
      </c>
      <c r="H497" s="11" t="str">
        <f aca="false">IF(OR(A497="",N(D497)=0),"",_xlfn.MAXIFS(Orders!$I$2:$I$5001,Orders!$C$2:$C$5001,A497,Orders!$I$2:$I$5001,"&gt;0"))</f>
        <v/>
      </c>
      <c r="I497" s="9" t="str">
        <f aca="true">IF(H497="","",TODAY()-H497)</f>
        <v/>
      </c>
      <c r="J497" s="9" t="str">
        <f aca="false">IF(OR(H497="",N(D497)&lt;2),"",(H497-G497)/(D497-1))</f>
        <v/>
      </c>
      <c r="K497" s="12" t="str">
        <f aca="false">IF(A497="","",IF(N(D497)=0,"No orders yet",IF(I497&gt;=Settings!$B$4,IF(OR(N(E497)&gt;=Settings!$B$5,N(D497)&gt;=Settings!$B$6),"Lapsed VIP","Lapsed"),IF(I497&gt;=Settings!$B$3,IF(OR(N(E497)&gt;=Settings!$B$5,N(D497)&gt;=Settings!$B$6),"At-risk VIP",IF(D497=1,"One-time buyer","At risk")),IF(OR(N(E497)&gt;=Settings!$B$5,N(D497)&gt;=Settings!$B$6),"VIP",IF(D497=1,"New","Active"))))))</f>
        <v/>
      </c>
      <c r="L497" s="12" t="str">
        <f aca="false">IF(OR(J497="",J497=0),"",IF(I497&gt;=J497*Settings!$B$7,"Yes",""))</f>
        <v/>
      </c>
      <c r="M497" s="13"/>
      <c r="N497" s="12" t="str">
        <f aca="true">IF(M497="","",IF(AND(H497&lt;&gt;"",H497&gt;=M497),"Yes - "&amp;TEXT(H497,"d mmm yyyy"),IF(TODAY()-M497&lt;30,"Not yet","No")))</f>
        <v/>
      </c>
      <c r="O497" s="8"/>
      <c r="P497" s="12" t="str">
        <f aca="false">IF(A497="","",IF(COUNTIF($A$2:$A$2001,A497)&gt;1,"Same email twice - keep one",""))</f>
        <v/>
      </c>
    </row>
    <row r="498" customFormat="false" ht="15" hidden="false" customHeight="false" outlineLevel="0" collapsed="false">
      <c r="A498" s="8"/>
      <c r="B498" s="8"/>
      <c r="C498" s="8"/>
      <c r="D498" s="9" t="str">
        <f aca="false">IF(A498="","",COUNTIFS(Orders!$C$2:$C$5001,A498,Orders!$I$2:$I$5001,"&gt;0"))</f>
        <v/>
      </c>
      <c r="E498" s="10" t="str">
        <f aca="false">IF(A498="","",SUMIFS(Orders!$F$2:$F$5001,Orders!$C$2:$C$5001,A498,Orders!$I$2:$I$5001,"&gt;0"))</f>
        <v/>
      </c>
      <c r="F498" s="10" t="str">
        <f aca="false">IF(OR(A498="",N(D498)=0),"",E498/D498)</f>
        <v/>
      </c>
      <c r="G498" s="11" t="str">
        <f aca="false">IF(OR(A498="",N(D498)=0),"",_xlfn.MINIFS(Orders!$I$2:$I$5001,Orders!$C$2:$C$5001,A498,Orders!$I$2:$I$5001,"&gt;0"))</f>
        <v/>
      </c>
      <c r="H498" s="11" t="str">
        <f aca="false">IF(OR(A498="",N(D498)=0),"",_xlfn.MAXIFS(Orders!$I$2:$I$5001,Orders!$C$2:$C$5001,A498,Orders!$I$2:$I$5001,"&gt;0"))</f>
        <v/>
      </c>
      <c r="I498" s="9" t="str">
        <f aca="true">IF(H498="","",TODAY()-H498)</f>
        <v/>
      </c>
      <c r="J498" s="9" t="str">
        <f aca="false">IF(OR(H498="",N(D498)&lt;2),"",(H498-G498)/(D498-1))</f>
        <v/>
      </c>
      <c r="K498" s="12" t="str">
        <f aca="false">IF(A498="","",IF(N(D498)=0,"No orders yet",IF(I498&gt;=Settings!$B$4,IF(OR(N(E498)&gt;=Settings!$B$5,N(D498)&gt;=Settings!$B$6),"Lapsed VIP","Lapsed"),IF(I498&gt;=Settings!$B$3,IF(OR(N(E498)&gt;=Settings!$B$5,N(D498)&gt;=Settings!$B$6),"At-risk VIP",IF(D498=1,"One-time buyer","At risk")),IF(OR(N(E498)&gt;=Settings!$B$5,N(D498)&gt;=Settings!$B$6),"VIP",IF(D498=1,"New","Active"))))))</f>
        <v/>
      </c>
      <c r="L498" s="12" t="str">
        <f aca="false">IF(OR(J498="",J498=0),"",IF(I498&gt;=J498*Settings!$B$7,"Yes",""))</f>
        <v/>
      </c>
      <c r="M498" s="13"/>
      <c r="N498" s="12" t="str">
        <f aca="true">IF(M498="","",IF(AND(H498&lt;&gt;"",H498&gt;=M498),"Yes - "&amp;TEXT(H498,"d mmm yyyy"),IF(TODAY()-M498&lt;30,"Not yet","No")))</f>
        <v/>
      </c>
      <c r="O498" s="8"/>
      <c r="P498" s="12" t="str">
        <f aca="false">IF(A498="","",IF(COUNTIF($A$2:$A$2001,A498)&gt;1,"Same email twice - keep one",""))</f>
        <v/>
      </c>
    </row>
    <row r="499" customFormat="false" ht="15" hidden="false" customHeight="false" outlineLevel="0" collapsed="false">
      <c r="A499" s="8"/>
      <c r="B499" s="8"/>
      <c r="C499" s="8"/>
      <c r="D499" s="9" t="str">
        <f aca="false">IF(A499="","",COUNTIFS(Orders!$C$2:$C$5001,A499,Orders!$I$2:$I$5001,"&gt;0"))</f>
        <v/>
      </c>
      <c r="E499" s="10" t="str">
        <f aca="false">IF(A499="","",SUMIFS(Orders!$F$2:$F$5001,Orders!$C$2:$C$5001,A499,Orders!$I$2:$I$5001,"&gt;0"))</f>
        <v/>
      </c>
      <c r="F499" s="10" t="str">
        <f aca="false">IF(OR(A499="",N(D499)=0),"",E499/D499)</f>
        <v/>
      </c>
      <c r="G499" s="11" t="str">
        <f aca="false">IF(OR(A499="",N(D499)=0),"",_xlfn.MINIFS(Orders!$I$2:$I$5001,Orders!$C$2:$C$5001,A499,Orders!$I$2:$I$5001,"&gt;0"))</f>
        <v/>
      </c>
      <c r="H499" s="11" t="str">
        <f aca="false">IF(OR(A499="",N(D499)=0),"",_xlfn.MAXIFS(Orders!$I$2:$I$5001,Orders!$C$2:$C$5001,A499,Orders!$I$2:$I$5001,"&gt;0"))</f>
        <v/>
      </c>
      <c r="I499" s="9" t="str">
        <f aca="true">IF(H499="","",TODAY()-H499)</f>
        <v/>
      </c>
      <c r="J499" s="9" t="str">
        <f aca="false">IF(OR(H499="",N(D499)&lt;2),"",(H499-G499)/(D499-1))</f>
        <v/>
      </c>
      <c r="K499" s="12" t="str">
        <f aca="false">IF(A499="","",IF(N(D499)=0,"No orders yet",IF(I499&gt;=Settings!$B$4,IF(OR(N(E499)&gt;=Settings!$B$5,N(D499)&gt;=Settings!$B$6),"Lapsed VIP","Lapsed"),IF(I499&gt;=Settings!$B$3,IF(OR(N(E499)&gt;=Settings!$B$5,N(D499)&gt;=Settings!$B$6),"At-risk VIP",IF(D499=1,"One-time buyer","At risk")),IF(OR(N(E499)&gt;=Settings!$B$5,N(D499)&gt;=Settings!$B$6),"VIP",IF(D499=1,"New","Active"))))))</f>
        <v/>
      </c>
      <c r="L499" s="12" t="str">
        <f aca="false">IF(OR(J499="",J499=0),"",IF(I499&gt;=J499*Settings!$B$7,"Yes",""))</f>
        <v/>
      </c>
      <c r="M499" s="13"/>
      <c r="N499" s="12" t="str">
        <f aca="true">IF(M499="","",IF(AND(H499&lt;&gt;"",H499&gt;=M499),"Yes - "&amp;TEXT(H499,"d mmm yyyy"),IF(TODAY()-M499&lt;30,"Not yet","No")))</f>
        <v/>
      </c>
      <c r="O499" s="8"/>
      <c r="P499" s="12" t="str">
        <f aca="false">IF(A499="","",IF(COUNTIF($A$2:$A$2001,A499)&gt;1,"Same email twice - keep one",""))</f>
        <v/>
      </c>
    </row>
    <row r="500" customFormat="false" ht="15" hidden="false" customHeight="false" outlineLevel="0" collapsed="false">
      <c r="A500" s="8"/>
      <c r="B500" s="8"/>
      <c r="C500" s="8"/>
      <c r="D500" s="9" t="str">
        <f aca="false">IF(A500="","",COUNTIFS(Orders!$C$2:$C$5001,A500,Orders!$I$2:$I$5001,"&gt;0"))</f>
        <v/>
      </c>
      <c r="E500" s="10" t="str">
        <f aca="false">IF(A500="","",SUMIFS(Orders!$F$2:$F$5001,Orders!$C$2:$C$5001,A500,Orders!$I$2:$I$5001,"&gt;0"))</f>
        <v/>
      </c>
      <c r="F500" s="10" t="str">
        <f aca="false">IF(OR(A500="",N(D500)=0),"",E500/D500)</f>
        <v/>
      </c>
      <c r="G500" s="11" t="str">
        <f aca="false">IF(OR(A500="",N(D500)=0),"",_xlfn.MINIFS(Orders!$I$2:$I$5001,Orders!$C$2:$C$5001,A500,Orders!$I$2:$I$5001,"&gt;0"))</f>
        <v/>
      </c>
      <c r="H500" s="11" t="str">
        <f aca="false">IF(OR(A500="",N(D500)=0),"",_xlfn.MAXIFS(Orders!$I$2:$I$5001,Orders!$C$2:$C$5001,A500,Orders!$I$2:$I$5001,"&gt;0"))</f>
        <v/>
      </c>
      <c r="I500" s="9" t="str">
        <f aca="true">IF(H500="","",TODAY()-H500)</f>
        <v/>
      </c>
      <c r="J500" s="9" t="str">
        <f aca="false">IF(OR(H500="",N(D500)&lt;2),"",(H500-G500)/(D500-1))</f>
        <v/>
      </c>
      <c r="K500" s="12" t="str">
        <f aca="false">IF(A500="","",IF(N(D500)=0,"No orders yet",IF(I500&gt;=Settings!$B$4,IF(OR(N(E500)&gt;=Settings!$B$5,N(D500)&gt;=Settings!$B$6),"Lapsed VIP","Lapsed"),IF(I500&gt;=Settings!$B$3,IF(OR(N(E500)&gt;=Settings!$B$5,N(D500)&gt;=Settings!$B$6),"At-risk VIP",IF(D500=1,"One-time buyer","At risk")),IF(OR(N(E500)&gt;=Settings!$B$5,N(D500)&gt;=Settings!$B$6),"VIP",IF(D500=1,"New","Active"))))))</f>
        <v/>
      </c>
      <c r="L500" s="12" t="str">
        <f aca="false">IF(OR(J500="",J500=0),"",IF(I500&gt;=J500*Settings!$B$7,"Yes",""))</f>
        <v/>
      </c>
      <c r="M500" s="13"/>
      <c r="N500" s="12" t="str">
        <f aca="true">IF(M500="","",IF(AND(H500&lt;&gt;"",H500&gt;=M500),"Yes - "&amp;TEXT(H500,"d mmm yyyy"),IF(TODAY()-M500&lt;30,"Not yet","No")))</f>
        <v/>
      </c>
      <c r="O500" s="8"/>
      <c r="P500" s="12" t="str">
        <f aca="false">IF(A500="","",IF(COUNTIF($A$2:$A$2001,A500)&gt;1,"Same email twice - keep one",""))</f>
        <v/>
      </c>
    </row>
    <row r="501" customFormat="false" ht="15" hidden="false" customHeight="false" outlineLevel="0" collapsed="false">
      <c r="A501" s="8"/>
      <c r="B501" s="8"/>
      <c r="C501" s="8"/>
      <c r="D501" s="9" t="str">
        <f aca="false">IF(A501="","",COUNTIFS(Orders!$C$2:$C$5001,A501,Orders!$I$2:$I$5001,"&gt;0"))</f>
        <v/>
      </c>
      <c r="E501" s="10" t="str">
        <f aca="false">IF(A501="","",SUMIFS(Orders!$F$2:$F$5001,Orders!$C$2:$C$5001,A501,Orders!$I$2:$I$5001,"&gt;0"))</f>
        <v/>
      </c>
      <c r="F501" s="10" t="str">
        <f aca="false">IF(OR(A501="",N(D501)=0),"",E501/D501)</f>
        <v/>
      </c>
      <c r="G501" s="11" t="str">
        <f aca="false">IF(OR(A501="",N(D501)=0),"",_xlfn.MINIFS(Orders!$I$2:$I$5001,Orders!$C$2:$C$5001,A501,Orders!$I$2:$I$5001,"&gt;0"))</f>
        <v/>
      </c>
      <c r="H501" s="11" t="str">
        <f aca="false">IF(OR(A501="",N(D501)=0),"",_xlfn.MAXIFS(Orders!$I$2:$I$5001,Orders!$C$2:$C$5001,A501,Orders!$I$2:$I$5001,"&gt;0"))</f>
        <v/>
      </c>
      <c r="I501" s="9" t="str">
        <f aca="true">IF(H501="","",TODAY()-H501)</f>
        <v/>
      </c>
      <c r="J501" s="9" t="str">
        <f aca="false">IF(OR(H501="",N(D501)&lt;2),"",(H501-G501)/(D501-1))</f>
        <v/>
      </c>
      <c r="K501" s="12" t="str">
        <f aca="false">IF(A501="","",IF(N(D501)=0,"No orders yet",IF(I501&gt;=Settings!$B$4,IF(OR(N(E501)&gt;=Settings!$B$5,N(D501)&gt;=Settings!$B$6),"Lapsed VIP","Lapsed"),IF(I501&gt;=Settings!$B$3,IF(OR(N(E501)&gt;=Settings!$B$5,N(D501)&gt;=Settings!$B$6),"At-risk VIP",IF(D501=1,"One-time buyer","At risk")),IF(OR(N(E501)&gt;=Settings!$B$5,N(D501)&gt;=Settings!$B$6),"VIP",IF(D501=1,"New","Active"))))))</f>
        <v/>
      </c>
      <c r="L501" s="12" t="str">
        <f aca="false">IF(OR(J501="",J501=0),"",IF(I501&gt;=J501*Settings!$B$7,"Yes",""))</f>
        <v/>
      </c>
      <c r="M501" s="13"/>
      <c r="N501" s="12" t="str">
        <f aca="true">IF(M501="","",IF(AND(H501&lt;&gt;"",H501&gt;=M501),"Yes - "&amp;TEXT(H501,"d mmm yyyy"),IF(TODAY()-M501&lt;30,"Not yet","No")))</f>
        <v/>
      </c>
      <c r="O501" s="8"/>
      <c r="P501" s="12" t="str">
        <f aca="false">IF(A501="","",IF(COUNTIF($A$2:$A$2001,A501)&gt;1,"Same email twice - keep one",""))</f>
        <v/>
      </c>
    </row>
    <row r="502" customFormat="false" ht="15" hidden="false" customHeight="false" outlineLevel="0" collapsed="false">
      <c r="A502" s="8"/>
      <c r="B502" s="8"/>
      <c r="C502" s="8"/>
      <c r="D502" s="9" t="str">
        <f aca="false">IF(A502="","",COUNTIFS(Orders!$C$2:$C$5001,A502,Orders!$I$2:$I$5001,"&gt;0"))</f>
        <v/>
      </c>
      <c r="E502" s="10" t="str">
        <f aca="false">IF(A502="","",SUMIFS(Orders!$F$2:$F$5001,Orders!$C$2:$C$5001,A502,Orders!$I$2:$I$5001,"&gt;0"))</f>
        <v/>
      </c>
      <c r="F502" s="10" t="str">
        <f aca="false">IF(OR(A502="",N(D502)=0),"",E502/D502)</f>
        <v/>
      </c>
      <c r="G502" s="11" t="str">
        <f aca="false">IF(OR(A502="",N(D502)=0),"",_xlfn.MINIFS(Orders!$I$2:$I$5001,Orders!$C$2:$C$5001,A502,Orders!$I$2:$I$5001,"&gt;0"))</f>
        <v/>
      </c>
      <c r="H502" s="11" t="str">
        <f aca="false">IF(OR(A502="",N(D502)=0),"",_xlfn.MAXIFS(Orders!$I$2:$I$5001,Orders!$C$2:$C$5001,A502,Orders!$I$2:$I$5001,"&gt;0"))</f>
        <v/>
      </c>
      <c r="I502" s="9" t="str">
        <f aca="true">IF(H502="","",TODAY()-H502)</f>
        <v/>
      </c>
      <c r="J502" s="9" t="str">
        <f aca="false">IF(OR(H502="",N(D502)&lt;2),"",(H502-G502)/(D502-1))</f>
        <v/>
      </c>
      <c r="K502" s="12" t="str">
        <f aca="false">IF(A502="","",IF(N(D502)=0,"No orders yet",IF(I502&gt;=Settings!$B$4,IF(OR(N(E502)&gt;=Settings!$B$5,N(D502)&gt;=Settings!$B$6),"Lapsed VIP","Lapsed"),IF(I502&gt;=Settings!$B$3,IF(OR(N(E502)&gt;=Settings!$B$5,N(D502)&gt;=Settings!$B$6),"At-risk VIP",IF(D502=1,"One-time buyer","At risk")),IF(OR(N(E502)&gt;=Settings!$B$5,N(D502)&gt;=Settings!$B$6),"VIP",IF(D502=1,"New","Active"))))))</f>
        <v/>
      </c>
      <c r="L502" s="12" t="str">
        <f aca="false">IF(OR(J502="",J502=0),"",IF(I502&gt;=J502*Settings!$B$7,"Yes",""))</f>
        <v/>
      </c>
      <c r="M502" s="13"/>
      <c r="N502" s="12" t="str">
        <f aca="true">IF(M502="","",IF(AND(H502&lt;&gt;"",H502&gt;=M502),"Yes - "&amp;TEXT(H502,"d mmm yyyy"),IF(TODAY()-M502&lt;30,"Not yet","No")))</f>
        <v/>
      </c>
      <c r="O502" s="8"/>
      <c r="P502" s="12" t="str">
        <f aca="false">IF(A502="","",IF(COUNTIF($A$2:$A$2001,A502)&gt;1,"Same email twice - keep one",""))</f>
        <v/>
      </c>
    </row>
    <row r="503" customFormat="false" ht="15" hidden="false" customHeight="false" outlineLevel="0" collapsed="false">
      <c r="A503" s="8"/>
      <c r="B503" s="8"/>
      <c r="C503" s="8"/>
      <c r="D503" s="9" t="str">
        <f aca="false">IF(A503="","",COUNTIFS(Orders!$C$2:$C$5001,A503,Orders!$I$2:$I$5001,"&gt;0"))</f>
        <v/>
      </c>
      <c r="E503" s="10" t="str">
        <f aca="false">IF(A503="","",SUMIFS(Orders!$F$2:$F$5001,Orders!$C$2:$C$5001,A503,Orders!$I$2:$I$5001,"&gt;0"))</f>
        <v/>
      </c>
      <c r="F503" s="10" t="str">
        <f aca="false">IF(OR(A503="",N(D503)=0),"",E503/D503)</f>
        <v/>
      </c>
      <c r="G503" s="11" t="str">
        <f aca="false">IF(OR(A503="",N(D503)=0),"",_xlfn.MINIFS(Orders!$I$2:$I$5001,Orders!$C$2:$C$5001,A503,Orders!$I$2:$I$5001,"&gt;0"))</f>
        <v/>
      </c>
      <c r="H503" s="11" t="str">
        <f aca="false">IF(OR(A503="",N(D503)=0),"",_xlfn.MAXIFS(Orders!$I$2:$I$5001,Orders!$C$2:$C$5001,A503,Orders!$I$2:$I$5001,"&gt;0"))</f>
        <v/>
      </c>
      <c r="I503" s="9" t="str">
        <f aca="true">IF(H503="","",TODAY()-H503)</f>
        <v/>
      </c>
      <c r="J503" s="9" t="str">
        <f aca="false">IF(OR(H503="",N(D503)&lt;2),"",(H503-G503)/(D503-1))</f>
        <v/>
      </c>
      <c r="K503" s="12" t="str">
        <f aca="false">IF(A503="","",IF(N(D503)=0,"No orders yet",IF(I503&gt;=Settings!$B$4,IF(OR(N(E503)&gt;=Settings!$B$5,N(D503)&gt;=Settings!$B$6),"Lapsed VIP","Lapsed"),IF(I503&gt;=Settings!$B$3,IF(OR(N(E503)&gt;=Settings!$B$5,N(D503)&gt;=Settings!$B$6),"At-risk VIP",IF(D503=1,"One-time buyer","At risk")),IF(OR(N(E503)&gt;=Settings!$B$5,N(D503)&gt;=Settings!$B$6),"VIP",IF(D503=1,"New","Active"))))))</f>
        <v/>
      </c>
      <c r="L503" s="12" t="str">
        <f aca="false">IF(OR(J503="",J503=0),"",IF(I503&gt;=J503*Settings!$B$7,"Yes",""))</f>
        <v/>
      </c>
      <c r="M503" s="13"/>
      <c r="N503" s="12" t="str">
        <f aca="true">IF(M503="","",IF(AND(H503&lt;&gt;"",H503&gt;=M503),"Yes - "&amp;TEXT(H503,"d mmm yyyy"),IF(TODAY()-M503&lt;30,"Not yet","No")))</f>
        <v/>
      </c>
      <c r="O503" s="8"/>
      <c r="P503" s="12" t="str">
        <f aca="false">IF(A503="","",IF(COUNTIF($A$2:$A$2001,A503)&gt;1,"Same email twice - keep one",""))</f>
        <v/>
      </c>
    </row>
    <row r="504" customFormat="false" ht="15" hidden="false" customHeight="false" outlineLevel="0" collapsed="false">
      <c r="A504" s="8"/>
      <c r="B504" s="8"/>
      <c r="C504" s="8"/>
      <c r="D504" s="9" t="str">
        <f aca="false">IF(A504="","",COUNTIFS(Orders!$C$2:$C$5001,A504,Orders!$I$2:$I$5001,"&gt;0"))</f>
        <v/>
      </c>
      <c r="E504" s="10" t="str">
        <f aca="false">IF(A504="","",SUMIFS(Orders!$F$2:$F$5001,Orders!$C$2:$C$5001,A504,Orders!$I$2:$I$5001,"&gt;0"))</f>
        <v/>
      </c>
      <c r="F504" s="10" t="str">
        <f aca="false">IF(OR(A504="",N(D504)=0),"",E504/D504)</f>
        <v/>
      </c>
      <c r="G504" s="11" t="str">
        <f aca="false">IF(OR(A504="",N(D504)=0),"",_xlfn.MINIFS(Orders!$I$2:$I$5001,Orders!$C$2:$C$5001,A504,Orders!$I$2:$I$5001,"&gt;0"))</f>
        <v/>
      </c>
      <c r="H504" s="11" t="str">
        <f aca="false">IF(OR(A504="",N(D504)=0),"",_xlfn.MAXIFS(Orders!$I$2:$I$5001,Orders!$C$2:$C$5001,A504,Orders!$I$2:$I$5001,"&gt;0"))</f>
        <v/>
      </c>
      <c r="I504" s="9" t="str">
        <f aca="true">IF(H504="","",TODAY()-H504)</f>
        <v/>
      </c>
      <c r="J504" s="9" t="str">
        <f aca="false">IF(OR(H504="",N(D504)&lt;2),"",(H504-G504)/(D504-1))</f>
        <v/>
      </c>
      <c r="K504" s="12" t="str">
        <f aca="false">IF(A504="","",IF(N(D504)=0,"No orders yet",IF(I504&gt;=Settings!$B$4,IF(OR(N(E504)&gt;=Settings!$B$5,N(D504)&gt;=Settings!$B$6),"Lapsed VIP","Lapsed"),IF(I504&gt;=Settings!$B$3,IF(OR(N(E504)&gt;=Settings!$B$5,N(D504)&gt;=Settings!$B$6),"At-risk VIP",IF(D504=1,"One-time buyer","At risk")),IF(OR(N(E504)&gt;=Settings!$B$5,N(D504)&gt;=Settings!$B$6),"VIP",IF(D504=1,"New","Active"))))))</f>
        <v/>
      </c>
      <c r="L504" s="12" t="str">
        <f aca="false">IF(OR(J504="",J504=0),"",IF(I504&gt;=J504*Settings!$B$7,"Yes",""))</f>
        <v/>
      </c>
      <c r="M504" s="13"/>
      <c r="N504" s="12" t="str">
        <f aca="true">IF(M504="","",IF(AND(H504&lt;&gt;"",H504&gt;=M504),"Yes - "&amp;TEXT(H504,"d mmm yyyy"),IF(TODAY()-M504&lt;30,"Not yet","No")))</f>
        <v/>
      </c>
      <c r="O504" s="8"/>
      <c r="P504" s="12" t="str">
        <f aca="false">IF(A504="","",IF(COUNTIF($A$2:$A$2001,A504)&gt;1,"Same email twice - keep one",""))</f>
        <v/>
      </c>
    </row>
    <row r="505" customFormat="false" ht="15" hidden="false" customHeight="false" outlineLevel="0" collapsed="false">
      <c r="A505" s="8"/>
      <c r="B505" s="8"/>
      <c r="C505" s="8"/>
      <c r="D505" s="9" t="str">
        <f aca="false">IF(A505="","",COUNTIFS(Orders!$C$2:$C$5001,A505,Orders!$I$2:$I$5001,"&gt;0"))</f>
        <v/>
      </c>
      <c r="E505" s="10" t="str">
        <f aca="false">IF(A505="","",SUMIFS(Orders!$F$2:$F$5001,Orders!$C$2:$C$5001,A505,Orders!$I$2:$I$5001,"&gt;0"))</f>
        <v/>
      </c>
      <c r="F505" s="10" t="str">
        <f aca="false">IF(OR(A505="",N(D505)=0),"",E505/D505)</f>
        <v/>
      </c>
      <c r="G505" s="11" t="str">
        <f aca="false">IF(OR(A505="",N(D505)=0),"",_xlfn.MINIFS(Orders!$I$2:$I$5001,Orders!$C$2:$C$5001,A505,Orders!$I$2:$I$5001,"&gt;0"))</f>
        <v/>
      </c>
      <c r="H505" s="11" t="str">
        <f aca="false">IF(OR(A505="",N(D505)=0),"",_xlfn.MAXIFS(Orders!$I$2:$I$5001,Orders!$C$2:$C$5001,A505,Orders!$I$2:$I$5001,"&gt;0"))</f>
        <v/>
      </c>
      <c r="I505" s="9" t="str">
        <f aca="true">IF(H505="","",TODAY()-H505)</f>
        <v/>
      </c>
      <c r="J505" s="9" t="str">
        <f aca="false">IF(OR(H505="",N(D505)&lt;2),"",(H505-G505)/(D505-1))</f>
        <v/>
      </c>
      <c r="K505" s="12" t="str">
        <f aca="false">IF(A505="","",IF(N(D505)=0,"No orders yet",IF(I505&gt;=Settings!$B$4,IF(OR(N(E505)&gt;=Settings!$B$5,N(D505)&gt;=Settings!$B$6),"Lapsed VIP","Lapsed"),IF(I505&gt;=Settings!$B$3,IF(OR(N(E505)&gt;=Settings!$B$5,N(D505)&gt;=Settings!$B$6),"At-risk VIP",IF(D505=1,"One-time buyer","At risk")),IF(OR(N(E505)&gt;=Settings!$B$5,N(D505)&gt;=Settings!$B$6),"VIP",IF(D505=1,"New","Active"))))))</f>
        <v/>
      </c>
      <c r="L505" s="12" t="str">
        <f aca="false">IF(OR(J505="",J505=0),"",IF(I505&gt;=J505*Settings!$B$7,"Yes",""))</f>
        <v/>
      </c>
      <c r="M505" s="13"/>
      <c r="N505" s="12" t="str">
        <f aca="true">IF(M505="","",IF(AND(H505&lt;&gt;"",H505&gt;=M505),"Yes - "&amp;TEXT(H505,"d mmm yyyy"),IF(TODAY()-M505&lt;30,"Not yet","No")))</f>
        <v/>
      </c>
      <c r="O505" s="8"/>
      <c r="P505" s="12" t="str">
        <f aca="false">IF(A505="","",IF(COUNTIF($A$2:$A$2001,A505)&gt;1,"Same email twice - keep one",""))</f>
        <v/>
      </c>
    </row>
    <row r="506" customFormat="false" ht="15" hidden="false" customHeight="false" outlineLevel="0" collapsed="false">
      <c r="A506" s="8"/>
      <c r="B506" s="8"/>
      <c r="C506" s="8"/>
      <c r="D506" s="9" t="str">
        <f aca="false">IF(A506="","",COUNTIFS(Orders!$C$2:$C$5001,A506,Orders!$I$2:$I$5001,"&gt;0"))</f>
        <v/>
      </c>
      <c r="E506" s="10" t="str">
        <f aca="false">IF(A506="","",SUMIFS(Orders!$F$2:$F$5001,Orders!$C$2:$C$5001,A506,Orders!$I$2:$I$5001,"&gt;0"))</f>
        <v/>
      </c>
      <c r="F506" s="10" t="str">
        <f aca="false">IF(OR(A506="",N(D506)=0),"",E506/D506)</f>
        <v/>
      </c>
      <c r="G506" s="11" t="str">
        <f aca="false">IF(OR(A506="",N(D506)=0),"",_xlfn.MINIFS(Orders!$I$2:$I$5001,Orders!$C$2:$C$5001,A506,Orders!$I$2:$I$5001,"&gt;0"))</f>
        <v/>
      </c>
      <c r="H506" s="11" t="str">
        <f aca="false">IF(OR(A506="",N(D506)=0),"",_xlfn.MAXIFS(Orders!$I$2:$I$5001,Orders!$C$2:$C$5001,A506,Orders!$I$2:$I$5001,"&gt;0"))</f>
        <v/>
      </c>
      <c r="I506" s="9" t="str">
        <f aca="true">IF(H506="","",TODAY()-H506)</f>
        <v/>
      </c>
      <c r="J506" s="9" t="str">
        <f aca="false">IF(OR(H506="",N(D506)&lt;2),"",(H506-G506)/(D506-1))</f>
        <v/>
      </c>
      <c r="K506" s="12" t="str">
        <f aca="false">IF(A506="","",IF(N(D506)=0,"No orders yet",IF(I506&gt;=Settings!$B$4,IF(OR(N(E506)&gt;=Settings!$B$5,N(D506)&gt;=Settings!$B$6),"Lapsed VIP","Lapsed"),IF(I506&gt;=Settings!$B$3,IF(OR(N(E506)&gt;=Settings!$B$5,N(D506)&gt;=Settings!$B$6),"At-risk VIP",IF(D506=1,"One-time buyer","At risk")),IF(OR(N(E506)&gt;=Settings!$B$5,N(D506)&gt;=Settings!$B$6),"VIP",IF(D506=1,"New","Active"))))))</f>
        <v/>
      </c>
      <c r="L506" s="12" t="str">
        <f aca="false">IF(OR(J506="",J506=0),"",IF(I506&gt;=J506*Settings!$B$7,"Yes",""))</f>
        <v/>
      </c>
      <c r="M506" s="13"/>
      <c r="N506" s="12" t="str">
        <f aca="true">IF(M506="","",IF(AND(H506&lt;&gt;"",H506&gt;=M506),"Yes - "&amp;TEXT(H506,"d mmm yyyy"),IF(TODAY()-M506&lt;30,"Not yet","No")))</f>
        <v/>
      </c>
      <c r="O506" s="8"/>
      <c r="P506" s="12" t="str">
        <f aca="false">IF(A506="","",IF(COUNTIF($A$2:$A$2001,A506)&gt;1,"Same email twice - keep one",""))</f>
        <v/>
      </c>
    </row>
    <row r="507" customFormat="false" ht="15" hidden="false" customHeight="false" outlineLevel="0" collapsed="false">
      <c r="A507" s="8"/>
      <c r="B507" s="8"/>
      <c r="C507" s="8"/>
      <c r="D507" s="9" t="str">
        <f aca="false">IF(A507="","",COUNTIFS(Orders!$C$2:$C$5001,A507,Orders!$I$2:$I$5001,"&gt;0"))</f>
        <v/>
      </c>
      <c r="E507" s="10" t="str">
        <f aca="false">IF(A507="","",SUMIFS(Orders!$F$2:$F$5001,Orders!$C$2:$C$5001,A507,Orders!$I$2:$I$5001,"&gt;0"))</f>
        <v/>
      </c>
      <c r="F507" s="10" t="str">
        <f aca="false">IF(OR(A507="",N(D507)=0),"",E507/D507)</f>
        <v/>
      </c>
      <c r="G507" s="11" t="str">
        <f aca="false">IF(OR(A507="",N(D507)=0),"",_xlfn.MINIFS(Orders!$I$2:$I$5001,Orders!$C$2:$C$5001,A507,Orders!$I$2:$I$5001,"&gt;0"))</f>
        <v/>
      </c>
      <c r="H507" s="11" t="str">
        <f aca="false">IF(OR(A507="",N(D507)=0),"",_xlfn.MAXIFS(Orders!$I$2:$I$5001,Orders!$C$2:$C$5001,A507,Orders!$I$2:$I$5001,"&gt;0"))</f>
        <v/>
      </c>
      <c r="I507" s="9" t="str">
        <f aca="true">IF(H507="","",TODAY()-H507)</f>
        <v/>
      </c>
      <c r="J507" s="9" t="str">
        <f aca="false">IF(OR(H507="",N(D507)&lt;2),"",(H507-G507)/(D507-1))</f>
        <v/>
      </c>
      <c r="K507" s="12" t="str">
        <f aca="false">IF(A507="","",IF(N(D507)=0,"No orders yet",IF(I507&gt;=Settings!$B$4,IF(OR(N(E507)&gt;=Settings!$B$5,N(D507)&gt;=Settings!$B$6),"Lapsed VIP","Lapsed"),IF(I507&gt;=Settings!$B$3,IF(OR(N(E507)&gt;=Settings!$B$5,N(D507)&gt;=Settings!$B$6),"At-risk VIP",IF(D507=1,"One-time buyer","At risk")),IF(OR(N(E507)&gt;=Settings!$B$5,N(D507)&gt;=Settings!$B$6),"VIP",IF(D507=1,"New","Active"))))))</f>
        <v/>
      </c>
      <c r="L507" s="12" t="str">
        <f aca="false">IF(OR(J507="",J507=0),"",IF(I507&gt;=J507*Settings!$B$7,"Yes",""))</f>
        <v/>
      </c>
      <c r="M507" s="13"/>
      <c r="N507" s="12" t="str">
        <f aca="true">IF(M507="","",IF(AND(H507&lt;&gt;"",H507&gt;=M507),"Yes - "&amp;TEXT(H507,"d mmm yyyy"),IF(TODAY()-M507&lt;30,"Not yet","No")))</f>
        <v/>
      </c>
      <c r="O507" s="8"/>
      <c r="P507" s="12" t="str">
        <f aca="false">IF(A507="","",IF(COUNTIF($A$2:$A$2001,A507)&gt;1,"Same email twice - keep one",""))</f>
        <v/>
      </c>
    </row>
    <row r="508" customFormat="false" ht="15" hidden="false" customHeight="false" outlineLevel="0" collapsed="false">
      <c r="A508" s="8"/>
      <c r="B508" s="8"/>
      <c r="C508" s="8"/>
      <c r="D508" s="9" t="str">
        <f aca="false">IF(A508="","",COUNTIFS(Orders!$C$2:$C$5001,A508,Orders!$I$2:$I$5001,"&gt;0"))</f>
        <v/>
      </c>
      <c r="E508" s="10" t="str">
        <f aca="false">IF(A508="","",SUMIFS(Orders!$F$2:$F$5001,Orders!$C$2:$C$5001,A508,Orders!$I$2:$I$5001,"&gt;0"))</f>
        <v/>
      </c>
      <c r="F508" s="10" t="str">
        <f aca="false">IF(OR(A508="",N(D508)=0),"",E508/D508)</f>
        <v/>
      </c>
      <c r="G508" s="11" t="str">
        <f aca="false">IF(OR(A508="",N(D508)=0),"",_xlfn.MINIFS(Orders!$I$2:$I$5001,Orders!$C$2:$C$5001,A508,Orders!$I$2:$I$5001,"&gt;0"))</f>
        <v/>
      </c>
      <c r="H508" s="11" t="str">
        <f aca="false">IF(OR(A508="",N(D508)=0),"",_xlfn.MAXIFS(Orders!$I$2:$I$5001,Orders!$C$2:$C$5001,A508,Orders!$I$2:$I$5001,"&gt;0"))</f>
        <v/>
      </c>
      <c r="I508" s="9" t="str">
        <f aca="true">IF(H508="","",TODAY()-H508)</f>
        <v/>
      </c>
      <c r="J508" s="9" t="str">
        <f aca="false">IF(OR(H508="",N(D508)&lt;2),"",(H508-G508)/(D508-1))</f>
        <v/>
      </c>
      <c r="K508" s="12" t="str">
        <f aca="false">IF(A508="","",IF(N(D508)=0,"No orders yet",IF(I508&gt;=Settings!$B$4,IF(OR(N(E508)&gt;=Settings!$B$5,N(D508)&gt;=Settings!$B$6),"Lapsed VIP","Lapsed"),IF(I508&gt;=Settings!$B$3,IF(OR(N(E508)&gt;=Settings!$B$5,N(D508)&gt;=Settings!$B$6),"At-risk VIP",IF(D508=1,"One-time buyer","At risk")),IF(OR(N(E508)&gt;=Settings!$B$5,N(D508)&gt;=Settings!$B$6),"VIP",IF(D508=1,"New","Active"))))))</f>
        <v/>
      </c>
      <c r="L508" s="12" t="str">
        <f aca="false">IF(OR(J508="",J508=0),"",IF(I508&gt;=J508*Settings!$B$7,"Yes",""))</f>
        <v/>
      </c>
      <c r="M508" s="13"/>
      <c r="N508" s="12" t="str">
        <f aca="true">IF(M508="","",IF(AND(H508&lt;&gt;"",H508&gt;=M508),"Yes - "&amp;TEXT(H508,"d mmm yyyy"),IF(TODAY()-M508&lt;30,"Not yet","No")))</f>
        <v/>
      </c>
      <c r="O508" s="8"/>
      <c r="P508" s="12" t="str">
        <f aca="false">IF(A508="","",IF(COUNTIF($A$2:$A$2001,A508)&gt;1,"Same email twice - keep one",""))</f>
        <v/>
      </c>
    </row>
    <row r="509" customFormat="false" ht="15" hidden="false" customHeight="false" outlineLevel="0" collapsed="false">
      <c r="A509" s="8"/>
      <c r="B509" s="8"/>
      <c r="C509" s="8"/>
      <c r="D509" s="9" t="str">
        <f aca="false">IF(A509="","",COUNTIFS(Orders!$C$2:$C$5001,A509,Orders!$I$2:$I$5001,"&gt;0"))</f>
        <v/>
      </c>
      <c r="E509" s="10" t="str">
        <f aca="false">IF(A509="","",SUMIFS(Orders!$F$2:$F$5001,Orders!$C$2:$C$5001,A509,Orders!$I$2:$I$5001,"&gt;0"))</f>
        <v/>
      </c>
      <c r="F509" s="10" t="str">
        <f aca="false">IF(OR(A509="",N(D509)=0),"",E509/D509)</f>
        <v/>
      </c>
      <c r="G509" s="11" t="str">
        <f aca="false">IF(OR(A509="",N(D509)=0),"",_xlfn.MINIFS(Orders!$I$2:$I$5001,Orders!$C$2:$C$5001,A509,Orders!$I$2:$I$5001,"&gt;0"))</f>
        <v/>
      </c>
      <c r="H509" s="11" t="str">
        <f aca="false">IF(OR(A509="",N(D509)=0),"",_xlfn.MAXIFS(Orders!$I$2:$I$5001,Orders!$C$2:$C$5001,A509,Orders!$I$2:$I$5001,"&gt;0"))</f>
        <v/>
      </c>
      <c r="I509" s="9" t="str">
        <f aca="true">IF(H509="","",TODAY()-H509)</f>
        <v/>
      </c>
      <c r="J509" s="9" t="str">
        <f aca="false">IF(OR(H509="",N(D509)&lt;2),"",(H509-G509)/(D509-1))</f>
        <v/>
      </c>
      <c r="K509" s="12" t="str">
        <f aca="false">IF(A509="","",IF(N(D509)=0,"No orders yet",IF(I509&gt;=Settings!$B$4,IF(OR(N(E509)&gt;=Settings!$B$5,N(D509)&gt;=Settings!$B$6),"Lapsed VIP","Lapsed"),IF(I509&gt;=Settings!$B$3,IF(OR(N(E509)&gt;=Settings!$B$5,N(D509)&gt;=Settings!$B$6),"At-risk VIP",IF(D509=1,"One-time buyer","At risk")),IF(OR(N(E509)&gt;=Settings!$B$5,N(D509)&gt;=Settings!$B$6),"VIP",IF(D509=1,"New","Active"))))))</f>
        <v/>
      </c>
      <c r="L509" s="12" t="str">
        <f aca="false">IF(OR(J509="",J509=0),"",IF(I509&gt;=J509*Settings!$B$7,"Yes",""))</f>
        <v/>
      </c>
      <c r="M509" s="13"/>
      <c r="N509" s="12" t="str">
        <f aca="true">IF(M509="","",IF(AND(H509&lt;&gt;"",H509&gt;=M509),"Yes - "&amp;TEXT(H509,"d mmm yyyy"),IF(TODAY()-M509&lt;30,"Not yet","No")))</f>
        <v/>
      </c>
      <c r="O509" s="8"/>
      <c r="P509" s="12" t="str">
        <f aca="false">IF(A509="","",IF(COUNTIF($A$2:$A$2001,A509)&gt;1,"Same email twice - keep one",""))</f>
        <v/>
      </c>
    </row>
    <row r="510" customFormat="false" ht="15" hidden="false" customHeight="false" outlineLevel="0" collapsed="false">
      <c r="A510" s="8"/>
      <c r="B510" s="8"/>
      <c r="C510" s="8"/>
      <c r="D510" s="9" t="str">
        <f aca="false">IF(A510="","",COUNTIFS(Orders!$C$2:$C$5001,A510,Orders!$I$2:$I$5001,"&gt;0"))</f>
        <v/>
      </c>
      <c r="E510" s="10" t="str">
        <f aca="false">IF(A510="","",SUMIFS(Orders!$F$2:$F$5001,Orders!$C$2:$C$5001,A510,Orders!$I$2:$I$5001,"&gt;0"))</f>
        <v/>
      </c>
      <c r="F510" s="10" t="str">
        <f aca="false">IF(OR(A510="",N(D510)=0),"",E510/D510)</f>
        <v/>
      </c>
      <c r="G510" s="11" t="str">
        <f aca="false">IF(OR(A510="",N(D510)=0),"",_xlfn.MINIFS(Orders!$I$2:$I$5001,Orders!$C$2:$C$5001,A510,Orders!$I$2:$I$5001,"&gt;0"))</f>
        <v/>
      </c>
      <c r="H510" s="11" t="str">
        <f aca="false">IF(OR(A510="",N(D510)=0),"",_xlfn.MAXIFS(Orders!$I$2:$I$5001,Orders!$C$2:$C$5001,A510,Orders!$I$2:$I$5001,"&gt;0"))</f>
        <v/>
      </c>
      <c r="I510" s="9" t="str">
        <f aca="true">IF(H510="","",TODAY()-H510)</f>
        <v/>
      </c>
      <c r="J510" s="9" t="str">
        <f aca="false">IF(OR(H510="",N(D510)&lt;2),"",(H510-G510)/(D510-1))</f>
        <v/>
      </c>
      <c r="K510" s="12" t="str">
        <f aca="false">IF(A510="","",IF(N(D510)=0,"No orders yet",IF(I510&gt;=Settings!$B$4,IF(OR(N(E510)&gt;=Settings!$B$5,N(D510)&gt;=Settings!$B$6),"Lapsed VIP","Lapsed"),IF(I510&gt;=Settings!$B$3,IF(OR(N(E510)&gt;=Settings!$B$5,N(D510)&gt;=Settings!$B$6),"At-risk VIP",IF(D510=1,"One-time buyer","At risk")),IF(OR(N(E510)&gt;=Settings!$B$5,N(D510)&gt;=Settings!$B$6),"VIP",IF(D510=1,"New","Active"))))))</f>
        <v/>
      </c>
      <c r="L510" s="12" t="str">
        <f aca="false">IF(OR(J510="",J510=0),"",IF(I510&gt;=J510*Settings!$B$7,"Yes",""))</f>
        <v/>
      </c>
      <c r="M510" s="13"/>
      <c r="N510" s="12" t="str">
        <f aca="true">IF(M510="","",IF(AND(H510&lt;&gt;"",H510&gt;=M510),"Yes - "&amp;TEXT(H510,"d mmm yyyy"),IF(TODAY()-M510&lt;30,"Not yet","No")))</f>
        <v/>
      </c>
      <c r="O510" s="8"/>
      <c r="P510" s="12" t="str">
        <f aca="false">IF(A510="","",IF(COUNTIF($A$2:$A$2001,A510)&gt;1,"Same email twice - keep one",""))</f>
        <v/>
      </c>
    </row>
    <row r="511" customFormat="false" ht="15" hidden="false" customHeight="false" outlineLevel="0" collapsed="false">
      <c r="A511" s="8"/>
      <c r="B511" s="8"/>
      <c r="C511" s="8"/>
      <c r="D511" s="9" t="str">
        <f aca="false">IF(A511="","",COUNTIFS(Orders!$C$2:$C$5001,A511,Orders!$I$2:$I$5001,"&gt;0"))</f>
        <v/>
      </c>
      <c r="E511" s="10" t="str">
        <f aca="false">IF(A511="","",SUMIFS(Orders!$F$2:$F$5001,Orders!$C$2:$C$5001,A511,Orders!$I$2:$I$5001,"&gt;0"))</f>
        <v/>
      </c>
      <c r="F511" s="10" t="str">
        <f aca="false">IF(OR(A511="",N(D511)=0),"",E511/D511)</f>
        <v/>
      </c>
      <c r="G511" s="11" t="str">
        <f aca="false">IF(OR(A511="",N(D511)=0),"",_xlfn.MINIFS(Orders!$I$2:$I$5001,Orders!$C$2:$C$5001,A511,Orders!$I$2:$I$5001,"&gt;0"))</f>
        <v/>
      </c>
      <c r="H511" s="11" t="str">
        <f aca="false">IF(OR(A511="",N(D511)=0),"",_xlfn.MAXIFS(Orders!$I$2:$I$5001,Orders!$C$2:$C$5001,A511,Orders!$I$2:$I$5001,"&gt;0"))</f>
        <v/>
      </c>
      <c r="I511" s="9" t="str">
        <f aca="true">IF(H511="","",TODAY()-H511)</f>
        <v/>
      </c>
      <c r="J511" s="9" t="str">
        <f aca="false">IF(OR(H511="",N(D511)&lt;2),"",(H511-G511)/(D511-1))</f>
        <v/>
      </c>
      <c r="K511" s="12" t="str">
        <f aca="false">IF(A511="","",IF(N(D511)=0,"No orders yet",IF(I511&gt;=Settings!$B$4,IF(OR(N(E511)&gt;=Settings!$B$5,N(D511)&gt;=Settings!$B$6),"Lapsed VIP","Lapsed"),IF(I511&gt;=Settings!$B$3,IF(OR(N(E511)&gt;=Settings!$B$5,N(D511)&gt;=Settings!$B$6),"At-risk VIP",IF(D511=1,"One-time buyer","At risk")),IF(OR(N(E511)&gt;=Settings!$B$5,N(D511)&gt;=Settings!$B$6),"VIP",IF(D511=1,"New","Active"))))))</f>
        <v/>
      </c>
      <c r="L511" s="12" t="str">
        <f aca="false">IF(OR(J511="",J511=0),"",IF(I511&gt;=J511*Settings!$B$7,"Yes",""))</f>
        <v/>
      </c>
      <c r="M511" s="13"/>
      <c r="N511" s="12" t="str">
        <f aca="true">IF(M511="","",IF(AND(H511&lt;&gt;"",H511&gt;=M511),"Yes - "&amp;TEXT(H511,"d mmm yyyy"),IF(TODAY()-M511&lt;30,"Not yet","No")))</f>
        <v/>
      </c>
      <c r="O511" s="8"/>
      <c r="P511" s="12" t="str">
        <f aca="false">IF(A511="","",IF(COUNTIF($A$2:$A$2001,A511)&gt;1,"Same email twice - keep one",""))</f>
        <v/>
      </c>
    </row>
    <row r="512" customFormat="false" ht="15" hidden="false" customHeight="false" outlineLevel="0" collapsed="false">
      <c r="A512" s="8"/>
      <c r="B512" s="8"/>
      <c r="C512" s="8"/>
      <c r="D512" s="9" t="str">
        <f aca="false">IF(A512="","",COUNTIFS(Orders!$C$2:$C$5001,A512,Orders!$I$2:$I$5001,"&gt;0"))</f>
        <v/>
      </c>
      <c r="E512" s="10" t="str">
        <f aca="false">IF(A512="","",SUMIFS(Orders!$F$2:$F$5001,Orders!$C$2:$C$5001,A512,Orders!$I$2:$I$5001,"&gt;0"))</f>
        <v/>
      </c>
      <c r="F512" s="10" t="str">
        <f aca="false">IF(OR(A512="",N(D512)=0),"",E512/D512)</f>
        <v/>
      </c>
      <c r="G512" s="11" t="str">
        <f aca="false">IF(OR(A512="",N(D512)=0),"",_xlfn.MINIFS(Orders!$I$2:$I$5001,Orders!$C$2:$C$5001,A512,Orders!$I$2:$I$5001,"&gt;0"))</f>
        <v/>
      </c>
      <c r="H512" s="11" t="str">
        <f aca="false">IF(OR(A512="",N(D512)=0),"",_xlfn.MAXIFS(Orders!$I$2:$I$5001,Orders!$C$2:$C$5001,A512,Orders!$I$2:$I$5001,"&gt;0"))</f>
        <v/>
      </c>
      <c r="I512" s="9" t="str">
        <f aca="true">IF(H512="","",TODAY()-H512)</f>
        <v/>
      </c>
      <c r="J512" s="9" t="str">
        <f aca="false">IF(OR(H512="",N(D512)&lt;2),"",(H512-G512)/(D512-1))</f>
        <v/>
      </c>
      <c r="K512" s="12" t="str">
        <f aca="false">IF(A512="","",IF(N(D512)=0,"No orders yet",IF(I512&gt;=Settings!$B$4,IF(OR(N(E512)&gt;=Settings!$B$5,N(D512)&gt;=Settings!$B$6),"Lapsed VIP","Lapsed"),IF(I512&gt;=Settings!$B$3,IF(OR(N(E512)&gt;=Settings!$B$5,N(D512)&gt;=Settings!$B$6),"At-risk VIP",IF(D512=1,"One-time buyer","At risk")),IF(OR(N(E512)&gt;=Settings!$B$5,N(D512)&gt;=Settings!$B$6),"VIP",IF(D512=1,"New","Active"))))))</f>
        <v/>
      </c>
      <c r="L512" s="12" t="str">
        <f aca="false">IF(OR(J512="",J512=0),"",IF(I512&gt;=J512*Settings!$B$7,"Yes",""))</f>
        <v/>
      </c>
      <c r="M512" s="13"/>
      <c r="N512" s="12" t="str">
        <f aca="true">IF(M512="","",IF(AND(H512&lt;&gt;"",H512&gt;=M512),"Yes - "&amp;TEXT(H512,"d mmm yyyy"),IF(TODAY()-M512&lt;30,"Not yet","No")))</f>
        <v/>
      </c>
      <c r="O512" s="8"/>
      <c r="P512" s="12" t="str">
        <f aca="false">IF(A512="","",IF(COUNTIF($A$2:$A$2001,A512)&gt;1,"Same email twice - keep one",""))</f>
        <v/>
      </c>
    </row>
    <row r="513" customFormat="false" ht="15" hidden="false" customHeight="false" outlineLevel="0" collapsed="false">
      <c r="A513" s="8"/>
      <c r="B513" s="8"/>
      <c r="C513" s="8"/>
      <c r="D513" s="9" t="str">
        <f aca="false">IF(A513="","",COUNTIFS(Orders!$C$2:$C$5001,A513,Orders!$I$2:$I$5001,"&gt;0"))</f>
        <v/>
      </c>
      <c r="E513" s="10" t="str">
        <f aca="false">IF(A513="","",SUMIFS(Orders!$F$2:$F$5001,Orders!$C$2:$C$5001,A513,Orders!$I$2:$I$5001,"&gt;0"))</f>
        <v/>
      </c>
      <c r="F513" s="10" t="str">
        <f aca="false">IF(OR(A513="",N(D513)=0),"",E513/D513)</f>
        <v/>
      </c>
      <c r="G513" s="11" t="str">
        <f aca="false">IF(OR(A513="",N(D513)=0),"",_xlfn.MINIFS(Orders!$I$2:$I$5001,Orders!$C$2:$C$5001,A513,Orders!$I$2:$I$5001,"&gt;0"))</f>
        <v/>
      </c>
      <c r="H513" s="11" t="str">
        <f aca="false">IF(OR(A513="",N(D513)=0),"",_xlfn.MAXIFS(Orders!$I$2:$I$5001,Orders!$C$2:$C$5001,A513,Orders!$I$2:$I$5001,"&gt;0"))</f>
        <v/>
      </c>
      <c r="I513" s="9" t="str">
        <f aca="true">IF(H513="","",TODAY()-H513)</f>
        <v/>
      </c>
      <c r="J513" s="9" t="str">
        <f aca="false">IF(OR(H513="",N(D513)&lt;2),"",(H513-G513)/(D513-1))</f>
        <v/>
      </c>
      <c r="K513" s="12" t="str">
        <f aca="false">IF(A513="","",IF(N(D513)=0,"No orders yet",IF(I513&gt;=Settings!$B$4,IF(OR(N(E513)&gt;=Settings!$B$5,N(D513)&gt;=Settings!$B$6),"Lapsed VIP","Lapsed"),IF(I513&gt;=Settings!$B$3,IF(OR(N(E513)&gt;=Settings!$B$5,N(D513)&gt;=Settings!$B$6),"At-risk VIP",IF(D513=1,"One-time buyer","At risk")),IF(OR(N(E513)&gt;=Settings!$B$5,N(D513)&gt;=Settings!$B$6),"VIP",IF(D513=1,"New","Active"))))))</f>
        <v/>
      </c>
      <c r="L513" s="12" t="str">
        <f aca="false">IF(OR(J513="",J513=0),"",IF(I513&gt;=J513*Settings!$B$7,"Yes",""))</f>
        <v/>
      </c>
      <c r="M513" s="13"/>
      <c r="N513" s="12" t="str">
        <f aca="true">IF(M513="","",IF(AND(H513&lt;&gt;"",H513&gt;=M513),"Yes - "&amp;TEXT(H513,"d mmm yyyy"),IF(TODAY()-M513&lt;30,"Not yet","No")))</f>
        <v/>
      </c>
      <c r="O513" s="8"/>
      <c r="P513" s="12" t="str">
        <f aca="false">IF(A513="","",IF(COUNTIF($A$2:$A$2001,A513)&gt;1,"Same email twice - keep one",""))</f>
        <v/>
      </c>
    </row>
    <row r="514" customFormat="false" ht="15" hidden="false" customHeight="false" outlineLevel="0" collapsed="false">
      <c r="A514" s="8"/>
      <c r="B514" s="8"/>
      <c r="C514" s="8"/>
      <c r="D514" s="9" t="str">
        <f aca="false">IF(A514="","",COUNTIFS(Orders!$C$2:$C$5001,A514,Orders!$I$2:$I$5001,"&gt;0"))</f>
        <v/>
      </c>
      <c r="E514" s="10" t="str">
        <f aca="false">IF(A514="","",SUMIFS(Orders!$F$2:$F$5001,Orders!$C$2:$C$5001,A514,Orders!$I$2:$I$5001,"&gt;0"))</f>
        <v/>
      </c>
      <c r="F514" s="10" t="str">
        <f aca="false">IF(OR(A514="",N(D514)=0),"",E514/D514)</f>
        <v/>
      </c>
      <c r="G514" s="11" t="str">
        <f aca="false">IF(OR(A514="",N(D514)=0),"",_xlfn.MINIFS(Orders!$I$2:$I$5001,Orders!$C$2:$C$5001,A514,Orders!$I$2:$I$5001,"&gt;0"))</f>
        <v/>
      </c>
      <c r="H514" s="11" t="str">
        <f aca="false">IF(OR(A514="",N(D514)=0),"",_xlfn.MAXIFS(Orders!$I$2:$I$5001,Orders!$C$2:$C$5001,A514,Orders!$I$2:$I$5001,"&gt;0"))</f>
        <v/>
      </c>
      <c r="I514" s="9" t="str">
        <f aca="true">IF(H514="","",TODAY()-H514)</f>
        <v/>
      </c>
      <c r="J514" s="9" t="str">
        <f aca="false">IF(OR(H514="",N(D514)&lt;2),"",(H514-G514)/(D514-1))</f>
        <v/>
      </c>
      <c r="K514" s="12" t="str">
        <f aca="false">IF(A514="","",IF(N(D514)=0,"No orders yet",IF(I514&gt;=Settings!$B$4,IF(OR(N(E514)&gt;=Settings!$B$5,N(D514)&gt;=Settings!$B$6),"Lapsed VIP","Lapsed"),IF(I514&gt;=Settings!$B$3,IF(OR(N(E514)&gt;=Settings!$B$5,N(D514)&gt;=Settings!$B$6),"At-risk VIP",IF(D514=1,"One-time buyer","At risk")),IF(OR(N(E514)&gt;=Settings!$B$5,N(D514)&gt;=Settings!$B$6),"VIP",IF(D514=1,"New","Active"))))))</f>
        <v/>
      </c>
      <c r="L514" s="12" t="str">
        <f aca="false">IF(OR(J514="",J514=0),"",IF(I514&gt;=J514*Settings!$B$7,"Yes",""))</f>
        <v/>
      </c>
      <c r="M514" s="13"/>
      <c r="N514" s="12" t="str">
        <f aca="true">IF(M514="","",IF(AND(H514&lt;&gt;"",H514&gt;=M514),"Yes - "&amp;TEXT(H514,"d mmm yyyy"),IF(TODAY()-M514&lt;30,"Not yet","No")))</f>
        <v/>
      </c>
      <c r="O514" s="8"/>
      <c r="P514" s="12" t="str">
        <f aca="false">IF(A514="","",IF(COUNTIF($A$2:$A$2001,A514)&gt;1,"Same email twice - keep one",""))</f>
        <v/>
      </c>
    </row>
    <row r="515" customFormat="false" ht="15" hidden="false" customHeight="false" outlineLevel="0" collapsed="false">
      <c r="A515" s="8"/>
      <c r="B515" s="8"/>
      <c r="C515" s="8"/>
      <c r="D515" s="9" t="str">
        <f aca="false">IF(A515="","",COUNTIFS(Orders!$C$2:$C$5001,A515,Orders!$I$2:$I$5001,"&gt;0"))</f>
        <v/>
      </c>
      <c r="E515" s="10" t="str">
        <f aca="false">IF(A515="","",SUMIFS(Orders!$F$2:$F$5001,Orders!$C$2:$C$5001,A515,Orders!$I$2:$I$5001,"&gt;0"))</f>
        <v/>
      </c>
      <c r="F515" s="10" t="str">
        <f aca="false">IF(OR(A515="",N(D515)=0),"",E515/D515)</f>
        <v/>
      </c>
      <c r="G515" s="11" t="str">
        <f aca="false">IF(OR(A515="",N(D515)=0),"",_xlfn.MINIFS(Orders!$I$2:$I$5001,Orders!$C$2:$C$5001,A515,Orders!$I$2:$I$5001,"&gt;0"))</f>
        <v/>
      </c>
      <c r="H515" s="11" t="str">
        <f aca="false">IF(OR(A515="",N(D515)=0),"",_xlfn.MAXIFS(Orders!$I$2:$I$5001,Orders!$C$2:$C$5001,A515,Orders!$I$2:$I$5001,"&gt;0"))</f>
        <v/>
      </c>
      <c r="I515" s="9" t="str">
        <f aca="true">IF(H515="","",TODAY()-H515)</f>
        <v/>
      </c>
      <c r="J515" s="9" t="str">
        <f aca="false">IF(OR(H515="",N(D515)&lt;2),"",(H515-G515)/(D515-1))</f>
        <v/>
      </c>
      <c r="K515" s="12" t="str">
        <f aca="false">IF(A515="","",IF(N(D515)=0,"No orders yet",IF(I515&gt;=Settings!$B$4,IF(OR(N(E515)&gt;=Settings!$B$5,N(D515)&gt;=Settings!$B$6),"Lapsed VIP","Lapsed"),IF(I515&gt;=Settings!$B$3,IF(OR(N(E515)&gt;=Settings!$B$5,N(D515)&gt;=Settings!$B$6),"At-risk VIP",IF(D515=1,"One-time buyer","At risk")),IF(OR(N(E515)&gt;=Settings!$B$5,N(D515)&gt;=Settings!$B$6),"VIP",IF(D515=1,"New","Active"))))))</f>
        <v/>
      </c>
      <c r="L515" s="12" t="str">
        <f aca="false">IF(OR(J515="",J515=0),"",IF(I515&gt;=J515*Settings!$B$7,"Yes",""))</f>
        <v/>
      </c>
      <c r="M515" s="13"/>
      <c r="N515" s="12" t="str">
        <f aca="true">IF(M515="","",IF(AND(H515&lt;&gt;"",H515&gt;=M515),"Yes - "&amp;TEXT(H515,"d mmm yyyy"),IF(TODAY()-M515&lt;30,"Not yet","No")))</f>
        <v/>
      </c>
      <c r="O515" s="8"/>
      <c r="P515" s="12" t="str">
        <f aca="false">IF(A515="","",IF(COUNTIF($A$2:$A$2001,A515)&gt;1,"Same email twice - keep one",""))</f>
        <v/>
      </c>
    </row>
    <row r="516" customFormat="false" ht="15" hidden="false" customHeight="false" outlineLevel="0" collapsed="false">
      <c r="A516" s="8"/>
      <c r="B516" s="8"/>
      <c r="C516" s="8"/>
      <c r="D516" s="9" t="str">
        <f aca="false">IF(A516="","",COUNTIFS(Orders!$C$2:$C$5001,A516,Orders!$I$2:$I$5001,"&gt;0"))</f>
        <v/>
      </c>
      <c r="E516" s="10" t="str">
        <f aca="false">IF(A516="","",SUMIFS(Orders!$F$2:$F$5001,Orders!$C$2:$C$5001,A516,Orders!$I$2:$I$5001,"&gt;0"))</f>
        <v/>
      </c>
      <c r="F516" s="10" t="str">
        <f aca="false">IF(OR(A516="",N(D516)=0),"",E516/D516)</f>
        <v/>
      </c>
      <c r="G516" s="11" t="str">
        <f aca="false">IF(OR(A516="",N(D516)=0),"",_xlfn.MINIFS(Orders!$I$2:$I$5001,Orders!$C$2:$C$5001,A516,Orders!$I$2:$I$5001,"&gt;0"))</f>
        <v/>
      </c>
      <c r="H516" s="11" t="str">
        <f aca="false">IF(OR(A516="",N(D516)=0),"",_xlfn.MAXIFS(Orders!$I$2:$I$5001,Orders!$C$2:$C$5001,A516,Orders!$I$2:$I$5001,"&gt;0"))</f>
        <v/>
      </c>
      <c r="I516" s="9" t="str">
        <f aca="true">IF(H516="","",TODAY()-H516)</f>
        <v/>
      </c>
      <c r="J516" s="9" t="str">
        <f aca="false">IF(OR(H516="",N(D516)&lt;2),"",(H516-G516)/(D516-1))</f>
        <v/>
      </c>
      <c r="K516" s="12" t="str">
        <f aca="false">IF(A516="","",IF(N(D516)=0,"No orders yet",IF(I516&gt;=Settings!$B$4,IF(OR(N(E516)&gt;=Settings!$B$5,N(D516)&gt;=Settings!$B$6),"Lapsed VIP","Lapsed"),IF(I516&gt;=Settings!$B$3,IF(OR(N(E516)&gt;=Settings!$B$5,N(D516)&gt;=Settings!$B$6),"At-risk VIP",IF(D516=1,"One-time buyer","At risk")),IF(OR(N(E516)&gt;=Settings!$B$5,N(D516)&gt;=Settings!$B$6),"VIP",IF(D516=1,"New","Active"))))))</f>
        <v/>
      </c>
      <c r="L516" s="12" t="str">
        <f aca="false">IF(OR(J516="",J516=0),"",IF(I516&gt;=J516*Settings!$B$7,"Yes",""))</f>
        <v/>
      </c>
      <c r="M516" s="13"/>
      <c r="N516" s="12" t="str">
        <f aca="true">IF(M516="","",IF(AND(H516&lt;&gt;"",H516&gt;=M516),"Yes - "&amp;TEXT(H516,"d mmm yyyy"),IF(TODAY()-M516&lt;30,"Not yet","No")))</f>
        <v/>
      </c>
      <c r="O516" s="8"/>
      <c r="P516" s="12" t="str">
        <f aca="false">IF(A516="","",IF(COUNTIF($A$2:$A$2001,A516)&gt;1,"Same email twice - keep one",""))</f>
        <v/>
      </c>
    </row>
    <row r="517" customFormat="false" ht="15" hidden="false" customHeight="false" outlineLevel="0" collapsed="false">
      <c r="A517" s="8"/>
      <c r="B517" s="8"/>
      <c r="C517" s="8"/>
      <c r="D517" s="9" t="str">
        <f aca="false">IF(A517="","",COUNTIFS(Orders!$C$2:$C$5001,A517,Orders!$I$2:$I$5001,"&gt;0"))</f>
        <v/>
      </c>
      <c r="E517" s="10" t="str">
        <f aca="false">IF(A517="","",SUMIFS(Orders!$F$2:$F$5001,Orders!$C$2:$C$5001,A517,Orders!$I$2:$I$5001,"&gt;0"))</f>
        <v/>
      </c>
      <c r="F517" s="10" t="str">
        <f aca="false">IF(OR(A517="",N(D517)=0),"",E517/D517)</f>
        <v/>
      </c>
      <c r="G517" s="11" t="str">
        <f aca="false">IF(OR(A517="",N(D517)=0),"",_xlfn.MINIFS(Orders!$I$2:$I$5001,Orders!$C$2:$C$5001,A517,Orders!$I$2:$I$5001,"&gt;0"))</f>
        <v/>
      </c>
      <c r="H517" s="11" t="str">
        <f aca="false">IF(OR(A517="",N(D517)=0),"",_xlfn.MAXIFS(Orders!$I$2:$I$5001,Orders!$C$2:$C$5001,A517,Orders!$I$2:$I$5001,"&gt;0"))</f>
        <v/>
      </c>
      <c r="I517" s="9" t="str">
        <f aca="true">IF(H517="","",TODAY()-H517)</f>
        <v/>
      </c>
      <c r="J517" s="9" t="str">
        <f aca="false">IF(OR(H517="",N(D517)&lt;2),"",(H517-G517)/(D517-1))</f>
        <v/>
      </c>
      <c r="K517" s="12" t="str">
        <f aca="false">IF(A517="","",IF(N(D517)=0,"No orders yet",IF(I517&gt;=Settings!$B$4,IF(OR(N(E517)&gt;=Settings!$B$5,N(D517)&gt;=Settings!$B$6),"Lapsed VIP","Lapsed"),IF(I517&gt;=Settings!$B$3,IF(OR(N(E517)&gt;=Settings!$B$5,N(D517)&gt;=Settings!$B$6),"At-risk VIP",IF(D517=1,"One-time buyer","At risk")),IF(OR(N(E517)&gt;=Settings!$B$5,N(D517)&gt;=Settings!$B$6),"VIP",IF(D517=1,"New","Active"))))))</f>
        <v/>
      </c>
      <c r="L517" s="12" t="str">
        <f aca="false">IF(OR(J517="",J517=0),"",IF(I517&gt;=J517*Settings!$B$7,"Yes",""))</f>
        <v/>
      </c>
      <c r="M517" s="13"/>
      <c r="N517" s="12" t="str">
        <f aca="true">IF(M517="","",IF(AND(H517&lt;&gt;"",H517&gt;=M517),"Yes - "&amp;TEXT(H517,"d mmm yyyy"),IF(TODAY()-M517&lt;30,"Not yet","No")))</f>
        <v/>
      </c>
      <c r="O517" s="8"/>
      <c r="P517" s="12" t="str">
        <f aca="false">IF(A517="","",IF(COUNTIF($A$2:$A$2001,A517)&gt;1,"Same email twice - keep one",""))</f>
        <v/>
      </c>
    </row>
    <row r="518" customFormat="false" ht="15" hidden="false" customHeight="false" outlineLevel="0" collapsed="false">
      <c r="A518" s="8"/>
      <c r="B518" s="8"/>
      <c r="C518" s="8"/>
      <c r="D518" s="9" t="str">
        <f aca="false">IF(A518="","",COUNTIFS(Orders!$C$2:$C$5001,A518,Orders!$I$2:$I$5001,"&gt;0"))</f>
        <v/>
      </c>
      <c r="E518" s="10" t="str">
        <f aca="false">IF(A518="","",SUMIFS(Orders!$F$2:$F$5001,Orders!$C$2:$C$5001,A518,Orders!$I$2:$I$5001,"&gt;0"))</f>
        <v/>
      </c>
      <c r="F518" s="10" t="str">
        <f aca="false">IF(OR(A518="",N(D518)=0),"",E518/D518)</f>
        <v/>
      </c>
      <c r="G518" s="11" t="str">
        <f aca="false">IF(OR(A518="",N(D518)=0),"",_xlfn.MINIFS(Orders!$I$2:$I$5001,Orders!$C$2:$C$5001,A518,Orders!$I$2:$I$5001,"&gt;0"))</f>
        <v/>
      </c>
      <c r="H518" s="11" t="str">
        <f aca="false">IF(OR(A518="",N(D518)=0),"",_xlfn.MAXIFS(Orders!$I$2:$I$5001,Orders!$C$2:$C$5001,A518,Orders!$I$2:$I$5001,"&gt;0"))</f>
        <v/>
      </c>
      <c r="I518" s="9" t="str">
        <f aca="true">IF(H518="","",TODAY()-H518)</f>
        <v/>
      </c>
      <c r="J518" s="9" t="str">
        <f aca="false">IF(OR(H518="",N(D518)&lt;2),"",(H518-G518)/(D518-1))</f>
        <v/>
      </c>
      <c r="K518" s="12" t="str">
        <f aca="false">IF(A518="","",IF(N(D518)=0,"No orders yet",IF(I518&gt;=Settings!$B$4,IF(OR(N(E518)&gt;=Settings!$B$5,N(D518)&gt;=Settings!$B$6),"Lapsed VIP","Lapsed"),IF(I518&gt;=Settings!$B$3,IF(OR(N(E518)&gt;=Settings!$B$5,N(D518)&gt;=Settings!$B$6),"At-risk VIP",IF(D518=1,"One-time buyer","At risk")),IF(OR(N(E518)&gt;=Settings!$B$5,N(D518)&gt;=Settings!$B$6),"VIP",IF(D518=1,"New","Active"))))))</f>
        <v/>
      </c>
      <c r="L518" s="12" t="str">
        <f aca="false">IF(OR(J518="",J518=0),"",IF(I518&gt;=J518*Settings!$B$7,"Yes",""))</f>
        <v/>
      </c>
      <c r="M518" s="13"/>
      <c r="N518" s="12" t="str">
        <f aca="true">IF(M518="","",IF(AND(H518&lt;&gt;"",H518&gt;=M518),"Yes - "&amp;TEXT(H518,"d mmm yyyy"),IF(TODAY()-M518&lt;30,"Not yet","No")))</f>
        <v/>
      </c>
      <c r="O518" s="8"/>
      <c r="P518" s="12" t="str">
        <f aca="false">IF(A518="","",IF(COUNTIF($A$2:$A$2001,A518)&gt;1,"Same email twice - keep one",""))</f>
        <v/>
      </c>
    </row>
    <row r="519" customFormat="false" ht="15" hidden="false" customHeight="false" outlineLevel="0" collapsed="false">
      <c r="A519" s="8"/>
      <c r="B519" s="8"/>
      <c r="C519" s="8"/>
      <c r="D519" s="9" t="str">
        <f aca="false">IF(A519="","",COUNTIFS(Orders!$C$2:$C$5001,A519,Orders!$I$2:$I$5001,"&gt;0"))</f>
        <v/>
      </c>
      <c r="E519" s="10" t="str">
        <f aca="false">IF(A519="","",SUMIFS(Orders!$F$2:$F$5001,Orders!$C$2:$C$5001,A519,Orders!$I$2:$I$5001,"&gt;0"))</f>
        <v/>
      </c>
      <c r="F519" s="10" t="str">
        <f aca="false">IF(OR(A519="",N(D519)=0),"",E519/D519)</f>
        <v/>
      </c>
      <c r="G519" s="11" t="str">
        <f aca="false">IF(OR(A519="",N(D519)=0),"",_xlfn.MINIFS(Orders!$I$2:$I$5001,Orders!$C$2:$C$5001,A519,Orders!$I$2:$I$5001,"&gt;0"))</f>
        <v/>
      </c>
      <c r="H519" s="11" t="str">
        <f aca="false">IF(OR(A519="",N(D519)=0),"",_xlfn.MAXIFS(Orders!$I$2:$I$5001,Orders!$C$2:$C$5001,A519,Orders!$I$2:$I$5001,"&gt;0"))</f>
        <v/>
      </c>
      <c r="I519" s="9" t="str">
        <f aca="true">IF(H519="","",TODAY()-H519)</f>
        <v/>
      </c>
      <c r="J519" s="9" t="str">
        <f aca="false">IF(OR(H519="",N(D519)&lt;2),"",(H519-G519)/(D519-1))</f>
        <v/>
      </c>
      <c r="K519" s="12" t="str">
        <f aca="false">IF(A519="","",IF(N(D519)=0,"No orders yet",IF(I519&gt;=Settings!$B$4,IF(OR(N(E519)&gt;=Settings!$B$5,N(D519)&gt;=Settings!$B$6),"Lapsed VIP","Lapsed"),IF(I519&gt;=Settings!$B$3,IF(OR(N(E519)&gt;=Settings!$B$5,N(D519)&gt;=Settings!$B$6),"At-risk VIP",IF(D519=1,"One-time buyer","At risk")),IF(OR(N(E519)&gt;=Settings!$B$5,N(D519)&gt;=Settings!$B$6),"VIP",IF(D519=1,"New","Active"))))))</f>
        <v/>
      </c>
      <c r="L519" s="12" t="str">
        <f aca="false">IF(OR(J519="",J519=0),"",IF(I519&gt;=J519*Settings!$B$7,"Yes",""))</f>
        <v/>
      </c>
      <c r="M519" s="13"/>
      <c r="N519" s="12" t="str">
        <f aca="true">IF(M519="","",IF(AND(H519&lt;&gt;"",H519&gt;=M519),"Yes - "&amp;TEXT(H519,"d mmm yyyy"),IF(TODAY()-M519&lt;30,"Not yet","No")))</f>
        <v/>
      </c>
      <c r="O519" s="8"/>
      <c r="P519" s="12" t="str">
        <f aca="false">IF(A519="","",IF(COUNTIF($A$2:$A$2001,A519)&gt;1,"Same email twice - keep one",""))</f>
        <v/>
      </c>
    </row>
    <row r="520" customFormat="false" ht="15" hidden="false" customHeight="false" outlineLevel="0" collapsed="false">
      <c r="A520" s="8"/>
      <c r="B520" s="8"/>
      <c r="C520" s="8"/>
      <c r="D520" s="9" t="str">
        <f aca="false">IF(A520="","",COUNTIFS(Orders!$C$2:$C$5001,A520,Orders!$I$2:$I$5001,"&gt;0"))</f>
        <v/>
      </c>
      <c r="E520" s="10" t="str">
        <f aca="false">IF(A520="","",SUMIFS(Orders!$F$2:$F$5001,Orders!$C$2:$C$5001,A520,Orders!$I$2:$I$5001,"&gt;0"))</f>
        <v/>
      </c>
      <c r="F520" s="10" t="str">
        <f aca="false">IF(OR(A520="",N(D520)=0),"",E520/D520)</f>
        <v/>
      </c>
      <c r="G520" s="11" t="str">
        <f aca="false">IF(OR(A520="",N(D520)=0),"",_xlfn.MINIFS(Orders!$I$2:$I$5001,Orders!$C$2:$C$5001,A520,Orders!$I$2:$I$5001,"&gt;0"))</f>
        <v/>
      </c>
      <c r="H520" s="11" t="str">
        <f aca="false">IF(OR(A520="",N(D520)=0),"",_xlfn.MAXIFS(Orders!$I$2:$I$5001,Orders!$C$2:$C$5001,A520,Orders!$I$2:$I$5001,"&gt;0"))</f>
        <v/>
      </c>
      <c r="I520" s="9" t="str">
        <f aca="true">IF(H520="","",TODAY()-H520)</f>
        <v/>
      </c>
      <c r="J520" s="9" t="str">
        <f aca="false">IF(OR(H520="",N(D520)&lt;2),"",(H520-G520)/(D520-1))</f>
        <v/>
      </c>
      <c r="K520" s="12" t="str">
        <f aca="false">IF(A520="","",IF(N(D520)=0,"No orders yet",IF(I520&gt;=Settings!$B$4,IF(OR(N(E520)&gt;=Settings!$B$5,N(D520)&gt;=Settings!$B$6),"Lapsed VIP","Lapsed"),IF(I520&gt;=Settings!$B$3,IF(OR(N(E520)&gt;=Settings!$B$5,N(D520)&gt;=Settings!$B$6),"At-risk VIP",IF(D520=1,"One-time buyer","At risk")),IF(OR(N(E520)&gt;=Settings!$B$5,N(D520)&gt;=Settings!$B$6),"VIP",IF(D520=1,"New","Active"))))))</f>
        <v/>
      </c>
      <c r="L520" s="12" t="str">
        <f aca="false">IF(OR(J520="",J520=0),"",IF(I520&gt;=J520*Settings!$B$7,"Yes",""))</f>
        <v/>
      </c>
      <c r="M520" s="13"/>
      <c r="N520" s="12" t="str">
        <f aca="true">IF(M520="","",IF(AND(H520&lt;&gt;"",H520&gt;=M520),"Yes - "&amp;TEXT(H520,"d mmm yyyy"),IF(TODAY()-M520&lt;30,"Not yet","No")))</f>
        <v/>
      </c>
      <c r="O520" s="8"/>
      <c r="P520" s="12" t="str">
        <f aca="false">IF(A520="","",IF(COUNTIF($A$2:$A$2001,A520)&gt;1,"Same email twice - keep one",""))</f>
        <v/>
      </c>
    </row>
    <row r="521" customFormat="false" ht="15" hidden="false" customHeight="false" outlineLevel="0" collapsed="false">
      <c r="A521" s="8"/>
      <c r="B521" s="8"/>
      <c r="C521" s="8"/>
      <c r="D521" s="9" t="str">
        <f aca="false">IF(A521="","",COUNTIFS(Orders!$C$2:$C$5001,A521,Orders!$I$2:$I$5001,"&gt;0"))</f>
        <v/>
      </c>
      <c r="E521" s="10" t="str">
        <f aca="false">IF(A521="","",SUMIFS(Orders!$F$2:$F$5001,Orders!$C$2:$C$5001,A521,Orders!$I$2:$I$5001,"&gt;0"))</f>
        <v/>
      </c>
      <c r="F521" s="10" t="str">
        <f aca="false">IF(OR(A521="",N(D521)=0),"",E521/D521)</f>
        <v/>
      </c>
      <c r="G521" s="11" t="str">
        <f aca="false">IF(OR(A521="",N(D521)=0),"",_xlfn.MINIFS(Orders!$I$2:$I$5001,Orders!$C$2:$C$5001,A521,Orders!$I$2:$I$5001,"&gt;0"))</f>
        <v/>
      </c>
      <c r="H521" s="11" t="str">
        <f aca="false">IF(OR(A521="",N(D521)=0),"",_xlfn.MAXIFS(Orders!$I$2:$I$5001,Orders!$C$2:$C$5001,A521,Orders!$I$2:$I$5001,"&gt;0"))</f>
        <v/>
      </c>
      <c r="I521" s="9" t="str">
        <f aca="true">IF(H521="","",TODAY()-H521)</f>
        <v/>
      </c>
      <c r="J521" s="9" t="str">
        <f aca="false">IF(OR(H521="",N(D521)&lt;2),"",(H521-G521)/(D521-1))</f>
        <v/>
      </c>
      <c r="K521" s="12" t="str">
        <f aca="false">IF(A521="","",IF(N(D521)=0,"No orders yet",IF(I521&gt;=Settings!$B$4,IF(OR(N(E521)&gt;=Settings!$B$5,N(D521)&gt;=Settings!$B$6),"Lapsed VIP","Lapsed"),IF(I521&gt;=Settings!$B$3,IF(OR(N(E521)&gt;=Settings!$B$5,N(D521)&gt;=Settings!$B$6),"At-risk VIP",IF(D521=1,"One-time buyer","At risk")),IF(OR(N(E521)&gt;=Settings!$B$5,N(D521)&gt;=Settings!$B$6),"VIP",IF(D521=1,"New","Active"))))))</f>
        <v/>
      </c>
      <c r="L521" s="12" t="str">
        <f aca="false">IF(OR(J521="",J521=0),"",IF(I521&gt;=J521*Settings!$B$7,"Yes",""))</f>
        <v/>
      </c>
      <c r="M521" s="13"/>
      <c r="N521" s="12" t="str">
        <f aca="true">IF(M521="","",IF(AND(H521&lt;&gt;"",H521&gt;=M521),"Yes - "&amp;TEXT(H521,"d mmm yyyy"),IF(TODAY()-M521&lt;30,"Not yet","No")))</f>
        <v/>
      </c>
      <c r="O521" s="8"/>
      <c r="P521" s="12" t="str">
        <f aca="false">IF(A521="","",IF(COUNTIF($A$2:$A$2001,A521)&gt;1,"Same email twice - keep one",""))</f>
        <v/>
      </c>
    </row>
    <row r="522" customFormat="false" ht="15" hidden="false" customHeight="false" outlineLevel="0" collapsed="false">
      <c r="A522" s="8"/>
      <c r="B522" s="8"/>
      <c r="C522" s="8"/>
      <c r="D522" s="9" t="str">
        <f aca="false">IF(A522="","",COUNTIFS(Orders!$C$2:$C$5001,A522,Orders!$I$2:$I$5001,"&gt;0"))</f>
        <v/>
      </c>
      <c r="E522" s="10" t="str">
        <f aca="false">IF(A522="","",SUMIFS(Orders!$F$2:$F$5001,Orders!$C$2:$C$5001,A522,Orders!$I$2:$I$5001,"&gt;0"))</f>
        <v/>
      </c>
      <c r="F522" s="10" t="str">
        <f aca="false">IF(OR(A522="",N(D522)=0),"",E522/D522)</f>
        <v/>
      </c>
      <c r="G522" s="11" t="str">
        <f aca="false">IF(OR(A522="",N(D522)=0),"",_xlfn.MINIFS(Orders!$I$2:$I$5001,Orders!$C$2:$C$5001,A522,Orders!$I$2:$I$5001,"&gt;0"))</f>
        <v/>
      </c>
      <c r="H522" s="11" t="str">
        <f aca="false">IF(OR(A522="",N(D522)=0),"",_xlfn.MAXIFS(Orders!$I$2:$I$5001,Orders!$C$2:$C$5001,A522,Orders!$I$2:$I$5001,"&gt;0"))</f>
        <v/>
      </c>
      <c r="I522" s="9" t="str">
        <f aca="true">IF(H522="","",TODAY()-H522)</f>
        <v/>
      </c>
      <c r="J522" s="9" t="str">
        <f aca="false">IF(OR(H522="",N(D522)&lt;2),"",(H522-G522)/(D522-1))</f>
        <v/>
      </c>
      <c r="K522" s="12" t="str">
        <f aca="false">IF(A522="","",IF(N(D522)=0,"No orders yet",IF(I522&gt;=Settings!$B$4,IF(OR(N(E522)&gt;=Settings!$B$5,N(D522)&gt;=Settings!$B$6),"Lapsed VIP","Lapsed"),IF(I522&gt;=Settings!$B$3,IF(OR(N(E522)&gt;=Settings!$B$5,N(D522)&gt;=Settings!$B$6),"At-risk VIP",IF(D522=1,"One-time buyer","At risk")),IF(OR(N(E522)&gt;=Settings!$B$5,N(D522)&gt;=Settings!$B$6),"VIP",IF(D522=1,"New","Active"))))))</f>
        <v/>
      </c>
      <c r="L522" s="12" t="str">
        <f aca="false">IF(OR(J522="",J522=0),"",IF(I522&gt;=J522*Settings!$B$7,"Yes",""))</f>
        <v/>
      </c>
      <c r="M522" s="13"/>
      <c r="N522" s="12" t="str">
        <f aca="true">IF(M522="","",IF(AND(H522&lt;&gt;"",H522&gt;=M522),"Yes - "&amp;TEXT(H522,"d mmm yyyy"),IF(TODAY()-M522&lt;30,"Not yet","No")))</f>
        <v/>
      </c>
      <c r="O522" s="8"/>
      <c r="P522" s="12" t="str">
        <f aca="false">IF(A522="","",IF(COUNTIF($A$2:$A$2001,A522)&gt;1,"Same email twice - keep one",""))</f>
        <v/>
      </c>
    </row>
    <row r="523" customFormat="false" ht="15" hidden="false" customHeight="false" outlineLevel="0" collapsed="false">
      <c r="A523" s="8"/>
      <c r="B523" s="8"/>
      <c r="C523" s="8"/>
      <c r="D523" s="9" t="str">
        <f aca="false">IF(A523="","",COUNTIFS(Orders!$C$2:$C$5001,A523,Orders!$I$2:$I$5001,"&gt;0"))</f>
        <v/>
      </c>
      <c r="E523" s="10" t="str">
        <f aca="false">IF(A523="","",SUMIFS(Orders!$F$2:$F$5001,Orders!$C$2:$C$5001,A523,Orders!$I$2:$I$5001,"&gt;0"))</f>
        <v/>
      </c>
      <c r="F523" s="10" t="str">
        <f aca="false">IF(OR(A523="",N(D523)=0),"",E523/D523)</f>
        <v/>
      </c>
      <c r="G523" s="11" t="str">
        <f aca="false">IF(OR(A523="",N(D523)=0),"",_xlfn.MINIFS(Orders!$I$2:$I$5001,Orders!$C$2:$C$5001,A523,Orders!$I$2:$I$5001,"&gt;0"))</f>
        <v/>
      </c>
      <c r="H523" s="11" t="str">
        <f aca="false">IF(OR(A523="",N(D523)=0),"",_xlfn.MAXIFS(Orders!$I$2:$I$5001,Orders!$C$2:$C$5001,A523,Orders!$I$2:$I$5001,"&gt;0"))</f>
        <v/>
      </c>
      <c r="I523" s="9" t="str">
        <f aca="true">IF(H523="","",TODAY()-H523)</f>
        <v/>
      </c>
      <c r="J523" s="9" t="str">
        <f aca="false">IF(OR(H523="",N(D523)&lt;2),"",(H523-G523)/(D523-1))</f>
        <v/>
      </c>
      <c r="K523" s="12" t="str">
        <f aca="false">IF(A523="","",IF(N(D523)=0,"No orders yet",IF(I523&gt;=Settings!$B$4,IF(OR(N(E523)&gt;=Settings!$B$5,N(D523)&gt;=Settings!$B$6),"Lapsed VIP","Lapsed"),IF(I523&gt;=Settings!$B$3,IF(OR(N(E523)&gt;=Settings!$B$5,N(D523)&gt;=Settings!$B$6),"At-risk VIP",IF(D523=1,"One-time buyer","At risk")),IF(OR(N(E523)&gt;=Settings!$B$5,N(D523)&gt;=Settings!$B$6),"VIP",IF(D523=1,"New","Active"))))))</f>
        <v/>
      </c>
      <c r="L523" s="12" t="str">
        <f aca="false">IF(OR(J523="",J523=0),"",IF(I523&gt;=J523*Settings!$B$7,"Yes",""))</f>
        <v/>
      </c>
      <c r="M523" s="13"/>
      <c r="N523" s="12" t="str">
        <f aca="true">IF(M523="","",IF(AND(H523&lt;&gt;"",H523&gt;=M523),"Yes - "&amp;TEXT(H523,"d mmm yyyy"),IF(TODAY()-M523&lt;30,"Not yet","No")))</f>
        <v/>
      </c>
      <c r="O523" s="8"/>
      <c r="P523" s="12" t="str">
        <f aca="false">IF(A523="","",IF(COUNTIF($A$2:$A$2001,A523)&gt;1,"Same email twice - keep one",""))</f>
        <v/>
      </c>
    </row>
    <row r="524" customFormat="false" ht="15" hidden="false" customHeight="false" outlineLevel="0" collapsed="false">
      <c r="A524" s="8"/>
      <c r="B524" s="8"/>
      <c r="C524" s="8"/>
      <c r="D524" s="9" t="str">
        <f aca="false">IF(A524="","",COUNTIFS(Orders!$C$2:$C$5001,A524,Orders!$I$2:$I$5001,"&gt;0"))</f>
        <v/>
      </c>
      <c r="E524" s="10" t="str">
        <f aca="false">IF(A524="","",SUMIFS(Orders!$F$2:$F$5001,Orders!$C$2:$C$5001,A524,Orders!$I$2:$I$5001,"&gt;0"))</f>
        <v/>
      </c>
      <c r="F524" s="10" t="str">
        <f aca="false">IF(OR(A524="",N(D524)=0),"",E524/D524)</f>
        <v/>
      </c>
      <c r="G524" s="11" t="str">
        <f aca="false">IF(OR(A524="",N(D524)=0),"",_xlfn.MINIFS(Orders!$I$2:$I$5001,Orders!$C$2:$C$5001,A524,Orders!$I$2:$I$5001,"&gt;0"))</f>
        <v/>
      </c>
      <c r="H524" s="11" t="str">
        <f aca="false">IF(OR(A524="",N(D524)=0),"",_xlfn.MAXIFS(Orders!$I$2:$I$5001,Orders!$C$2:$C$5001,A524,Orders!$I$2:$I$5001,"&gt;0"))</f>
        <v/>
      </c>
      <c r="I524" s="9" t="str">
        <f aca="true">IF(H524="","",TODAY()-H524)</f>
        <v/>
      </c>
      <c r="J524" s="9" t="str">
        <f aca="false">IF(OR(H524="",N(D524)&lt;2),"",(H524-G524)/(D524-1))</f>
        <v/>
      </c>
      <c r="K524" s="12" t="str">
        <f aca="false">IF(A524="","",IF(N(D524)=0,"No orders yet",IF(I524&gt;=Settings!$B$4,IF(OR(N(E524)&gt;=Settings!$B$5,N(D524)&gt;=Settings!$B$6),"Lapsed VIP","Lapsed"),IF(I524&gt;=Settings!$B$3,IF(OR(N(E524)&gt;=Settings!$B$5,N(D524)&gt;=Settings!$B$6),"At-risk VIP",IF(D524=1,"One-time buyer","At risk")),IF(OR(N(E524)&gt;=Settings!$B$5,N(D524)&gt;=Settings!$B$6),"VIP",IF(D524=1,"New","Active"))))))</f>
        <v/>
      </c>
      <c r="L524" s="12" t="str">
        <f aca="false">IF(OR(J524="",J524=0),"",IF(I524&gt;=J524*Settings!$B$7,"Yes",""))</f>
        <v/>
      </c>
      <c r="M524" s="13"/>
      <c r="N524" s="12" t="str">
        <f aca="true">IF(M524="","",IF(AND(H524&lt;&gt;"",H524&gt;=M524),"Yes - "&amp;TEXT(H524,"d mmm yyyy"),IF(TODAY()-M524&lt;30,"Not yet","No")))</f>
        <v/>
      </c>
      <c r="O524" s="8"/>
      <c r="P524" s="12" t="str">
        <f aca="false">IF(A524="","",IF(COUNTIF($A$2:$A$2001,A524)&gt;1,"Same email twice - keep one",""))</f>
        <v/>
      </c>
    </row>
    <row r="525" customFormat="false" ht="15" hidden="false" customHeight="false" outlineLevel="0" collapsed="false">
      <c r="A525" s="8"/>
      <c r="B525" s="8"/>
      <c r="C525" s="8"/>
      <c r="D525" s="9" t="str">
        <f aca="false">IF(A525="","",COUNTIFS(Orders!$C$2:$C$5001,A525,Orders!$I$2:$I$5001,"&gt;0"))</f>
        <v/>
      </c>
      <c r="E525" s="10" t="str">
        <f aca="false">IF(A525="","",SUMIFS(Orders!$F$2:$F$5001,Orders!$C$2:$C$5001,A525,Orders!$I$2:$I$5001,"&gt;0"))</f>
        <v/>
      </c>
      <c r="F525" s="10" t="str">
        <f aca="false">IF(OR(A525="",N(D525)=0),"",E525/D525)</f>
        <v/>
      </c>
      <c r="G525" s="11" t="str">
        <f aca="false">IF(OR(A525="",N(D525)=0),"",_xlfn.MINIFS(Orders!$I$2:$I$5001,Orders!$C$2:$C$5001,A525,Orders!$I$2:$I$5001,"&gt;0"))</f>
        <v/>
      </c>
      <c r="H525" s="11" t="str">
        <f aca="false">IF(OR(A525="",N(D525)=0),"",_xlfn.MAXIFS(Orders!$I$2:$I$5001,Orders!$C$2:$C$5001,A525,Orders!$I$2:$I$5001,"&gt;0"))</f>
        <v/>
      </c>
      <c r="I525" s="9" t="str">
        <f aca="true">IF(H525="","",TODAY()-H525)</f>
        <v/>
      </c>
      <c r="J525" s="9" t="str">
        <f aca="false">IF(OR(H525="",N(D525)&lt;2),"",(H525-G525)/(D525-1))</f>
        <v/>
      </c>
      <c r="K525" s="12" t="str">
        <f aca="false">IF(A525="","",IF(N(D525)=0,"No orders yet",IF(I525&gt;=Settings!$B$4,IF(OR(N(E525)&gt;=Settings!$B$5,N(D525)&gt;=Settings!$B$6),"Lapsed VIP","Lapsed"),IF(I525&gt;=Settings!$B$3,IF(OR(N(E525)&gt;=Settings!$B$5,N(D525)&gt;=Settings!$B$6),"At-risk VIP",IF(D525=1,"One-time buyer","At risk")),IF(OR(N(E525)&gt;=Settings!$B$5,N(D525)&gt;=Settings!$B$6),"VIP",IF(D525=1,"New","Active"))))))</f>
        <v/>
      </c>
      <c r="L525" s="12" t="str">
        <f aca="false">IF(OR(J525="",J525=0),"",IF(I525&gt;=J525*Settings!$B$7,"Yes",""))</f>
        <v/>
      </c>
      <c r="M525" s="13"/>
      <c r="N525" s="12" t="str">
        <f aca="true">IF(M525="","",IF(AND(H525&lt;&gt;"",H525&gt;=M525),"Yes - "&amp;TEXT(H525,"d mmm yyyy"),IF(TODAY()-M525&lt;30,"Not yet","No")))</f>
        <v/>
      </c>
      <c r="O525" s="8"/>
      <c r="P525" s="12" t="str">
        <f aca="false">IF(A525="","",IF(COUNTIF($A$2:$A$2001,A525)&gt;1,"Same email twice - keep one",""))</f>
        <v/>
      </c>
    </row>
    <row r="526" customFormat="false" ht="15" hidden="false" customHeight="false" outlineLevel="0" collapsed="false">
      <c r="A526" s="8"/>
      <c r="B526" s="8"/>
      <c r="C526" s="8"/>
      <c r="D526" s="9" t="str">
        <f aca="false">IF(A526="","",COUNTIFS(Orders!$C$2:$C$5001,A526,Orders!$I$2:$I$5001,"&gt;0"))</f>
        <v/>
      </c>
      <c r="E526" s="10" t="str">
        <f aca="false">IF(A526="","",SUMIFS(Orders!$F$2:$F$5001,Orders!$C$2:$C$5001,A526,Orders!$I$2:$I$5001,"&gt;0"))</f>
        <v/>
      </c>
      <c r="F526" s="10" t="str">
        <f aca="false">IF(OR(A526="",N(D526)=0),"",E526/D526)</f>
        <v/>
      </c>
      <c r="G526" s="11" t="str">
        <f aca="false">IF(OR(A526="",N(D526)=0),"",_xlfn.MINIFS(Orders!$I$2:$I$5001,Orders!$C$2:$C$5001,A526,Orders!$I$2:$I$5001,"&gt;0"))</f>
        <v/>
      </c>
      <c r="H526" s="11" t="str">
        <f aca="false">IF(OR(A526="",N(D526)=0),"",_xlfn.MAXIFS(Orders!$I$2:$I$5001,Orders!$C$2:$C$5001,A526,Orders!$I$2:$I$5001,"&gt;0"))</f>
        <v/>
      </c>
      <c r="I526" s="9" t="str">
        <f aca="true">IF(H526="","",TODAY()-H526)</f>
        <v/>
      </c>
      <c r="J526" s="9" t="str">
        <f aca="false">IF(OR(H526="",N(D526)&lt;2),"",(H526-G526)/(D526-1))</f>
        <v/>
      </c>
      <c r="K526" s="12" t="str">
        <f aca="false">IF(A526="","",IF(N(D526)=0,"No orders yet",IF(I526&gt;=Settings!$B$4,IF(OR(N(E526)&gt;=Settings!$B$5,N(D526)&gt;=Settings!$B$6),"Lapsed VIP","Lapsed"),IF(I526&gt;=Settings!$B$3,IF(OR(N(E526)&gt;=Settings!$B$5,N(D526)&gt;=Settings!$B$6),"At-risk VIP",IF(D526=1,"One-time buyer","At risk")),IF(OR(N(E526)&gt;=Settings!$B$5,N(D526)&gt;=Settings!$B$6),"VIP",IF(D526=1,"New","Active"))))))</f>
        <v/>
      </c>
      <c r="L526" s="12" t="str">
        <f aca="false">IF(OR(J526="",J526=0),"",IF(I526&gt;=J526*Settings!$B$7,"Yes",""))</f>
        <v/>
      </c>
      <c r="M526" s="13"/>
      <c r="N526" s="12" t="str">
        <f aca="true">IF(M526="","",IF(AND(H526&lt;&gt;"",H526&gt;=M526),"Yes - "&amp;TEXT(H526,"d mmm yyyy"),IF(TODAY()-M526&lt;30,"Not yet","No")))</f>
        <v/>
      </c>
      <c r="O526" s="8"/>
      <c r="P526" s="12" t="str">
        <f aca="false">IF(A526="","",IF(COUNTIF($A$2:$A$2001,A526)&gt;1,"Same email twice - keep one",""))</f>
        <v/>
      </c>
    </row>
    <row r="527" customFormat="false" ht="15" hidden="false" customHeight="false" outlineLevel="0" collapsed="false">
      <c r="A527" s="8"/>
      <c r="B527" s="8"/>
      <c r="C527" s="8"/>
      <c r="D527" s="9" t="str">
        <f aca="false">IF(A527="","",COUNTIFS(Orders!$C$2:$C$5001,A527,Orders!$I$2:$I$5001,"&gt;0"))</f>
        <v/>
      </c>
      <c r="E527" s="10" t="str">
        <f aca="false">IF(A527="","",SUMIFS(Orders!$F$2:$F$5001,Orders!$C$2:$C$5001,A527,Orders!$I$2:$I$5001,"&gt;0"))</f>
        <v/>
      </c>
      <c r="F527" s="10" t="str">
        <f aca="false">IF(OR(A527="",N(D527)=0),"",E527/D527)</f>
        <v/>
      </c>
      <c r="G527" s="11" t="str">
        <f aca="false">IF(OR(A527="",N(D527)=0),"",_xlfn.MINIFS(Orders!$I$2:$I$5001,Orders!$C$2:$C$5001,A527,Orders!$I$2:$I$5001,"&gt;0"))</f>
        <v/>
      </c>
      <c r="H527" s="11" t="str">
        <f aca="false">IF(OR(A527="",N(D527)=0),"",_xlfn.MAXIFS(Orders!$I$2:$I$5001,Orders!$C$2:$C$5001,A527,Orders!$I$2:$I$5001,"&gt;0"))</f>
        <v/>
      </c>
      <c r="I527" s="9" t="str">
        <f aca="true">IF(H527="","",TODAY()-H527)</f>
        <v/>
      </c>
      <c r="J527" s="9" t="str">
        <f aca="false">IF(OR(H527="",N(D527)&lt;2),"",(H527-G527)/(D527-1))</f>
        <v/>
      </c>
      <c r="K527" s="12" t="str">
        <f aca="false">IF(A527="","",IF(N(D527)=0,"No orders yet",IF(I527&gt;=Settings!$B$4,IF(OR(N(E527)&gt;=Settings!$B$5,N(D527)&gt;=Settings!$B$6),"Lapsed VIP","Lapsed"),IF(I527&gt;=Settings!$B$3,IF(OR(N(E527)&gt;=Settings!$B$5,N(D527)&gt;=Settings!$B$6),"At-risk VIP",IF(D527=1,"One-time buyer","At risk")),IF(OR(N(E527)&gt;=Settings!$B$5,N(D527)&gt;=Settings!$B$6),"VIP",IF(D527=1,"New","Active"))))))</f>
        <v/>
      </c>
      <c r="L527" s="12" t="str">
        <f aca="false">IF(OR(J527="",J527=0),"",IF(I527&gt;=J527*Settings!$B$7,"Yes",""))</f>
        <v/>
      </c>
      <c r="M527" s="13"/>
      <c r="N527" s="12" t="str">
        <f aca="true">IF(M527="","",IF(AND(H527&lt;&gt;"",H527&gt;=M527),"Yes - "&amp;TEXT(H527,"d mmm yyyy"),IF(TODAY()-M527&lt;30,"Not yet","No")))</f>
        <v/>
      </c>
      <c r="O527" s="8"/>
      <c r="P527" s="12" t="str">
        <f aca="false">IF(A527="","",IF(COUNTIF($A$2:$A$2001,A527)&gt;1,"Same email twice - keep one",""))</f>
        <v/>
      </c>
    </row>
    <row r="528" customFormat="false" ht="15" hidden="false" customHeight="false" outlineLevel="0" collapsed="false">
      <c r="A528" s="8"/>
      <c r="B528" s="8"/>
      <c r="C528" s="8"/>
      <c r="D528" s="9" t="str">
        <f aca="false">IF(A528="","",COUNTIFS(Orders!$C$2:$C$5001,A528,Orders!$I$2:$I$5001,"&gt;0"))</f>
        <v/>
      </c>
      <c r="E528" s="10" t="str">
        <f aca="false">IF(A528="","",SUMIFS(Orders!$F$2:$F$5001,Orders!$C$2:$C$5001,A528,Orders!$I$2:$I$5001,"&gt;0"))</f>
        <v/>
      </c>
      <c r="F528" s="10" t="str">
        <f aca="false">IF(OR(A528="",N(D528)=0),"",E528/D528)</f>
        <v/>
      </c>
      <c r="G528" s="11" t="str">
        <f aca="false">IF(OR(A528="",N(D528)=0),"",_xlfn.MINIFS(Orders!$I$2:$I$5001,Orders!$C$2:$C$5001,A528,Orders!$I$2:$I$5001,"&gt;0"))</f>
        <v/>
      </c>
      <c r="H528" s="11" t="str">
        <f aca="false">IF(OR(A528="",N(D528)=0),"",_xlfn.MAXIFS(Orders!$I$2:$I$5001,Orders!$C$2:$C$5001,A528,Orders!$I$2:$I$5001,"&gt;0"))</f>
        <v/>
      </c>
      <c r="I528" s="9" t="str">
        <f aca="true">IF(H528="","",TODAY()-H528)</f>
        <v/>
      </c>
      <c r="J528" s="9" t="str">
        <f aca="false">IF(OR(H528="",N(D528)&lt;2),"",(H528-G528)/(D528-1))</f>
        <v/>
      </c>
      <c r="K528" s="12" t="str">
        <f aca="false">IF(A528="","",IF(N(D528)=0,"No orders yet",IF(I528&gt;=Settings!$B$4,IF(OR(N(E528)&gt;=Settings!$B$5,N(D528)&gt;=Settings!$B$6),"Lapsed VIP","Lapsed"),IF(I528&gt;=Settings!$B$3,IF(OR(N(E528)&gt;=Settings!$B$5,N(D528)&gt;=Settings!$B$6),"At-risk VIP",IF(D528=1,"One-time buyer","At risk")),IF(OR(N(E528)&gt;=Settings!$B$5,N(D528)&gt;=Settings!$B$6),"VIP",IF(D528=1,"New","Active"))))))</f>
        <v/>
      </c>
      <c r="L528" s="12" t="str">
        <f aca="false">IF(OR(J528="",J528=0),"",IF(I528&gt;=J528*Settings!$B$7,"Yes",""))</f>
        <v/>
      </c>
      <c r="M528" s="13"/>
      <c r="N528" s="12" t="str">
        <f aca="true">IF(M528="","",IF(AND(H528&lt;&gt;"",H528&gt;=M528),"Yes - "&amp;TEXT(H528,"d mmm yyyy"),IF(TODAY()-M528&lt;30,"Not yet","No")))</f>
        <v/>
      </c>
      <c r="O528" s="8"/>
      <c r="P528" s="12" t="str">
        <f aca="false">IF(A528="","",IF(COUNTIF($A$2:$A$2001,A528)&gt;1,"Same email twice - keep one",""))</f>
        <v/>
      </c>
    </row>
    <row r="529" customFormat="false" ht="15" hidden="false" customHeight="false" outlineLevel="0" collapsed="false">
      <c r="A529" s="8"/>
      <c r="B529" s="8"/>
      <c r="C529" s="8"/>
      <c r="D529" s="9" t="str">
        <f aca="false">IF(A529="","",COUNTIFS(Orders!$C$2:$C$5001,A529,Orders!$I$2:$I$5001,"&gt;0"))</f>
        <v/>
      </c>
      <c r="E529" s="10" t="str">
        <f aca="false">IF(A529="","",SUMIFS(Orders!$F$2:$F$5001,Orders!$C$2:$C$5001,A529,Orders!$I$2:$I$5001,"&gt;0"))</f>
        <v/>
      </c>
      <c r="F529" s="10" t="str">
        <f aca="false">IF(OR(A529="",N(D529)=0),"",E529/D529)</f>
        <v/>
      </c>
      <c r="G529" s="11" t="str">
        <f aca="false">IF(OR(A529="",N(D529)=0),"",_xlfn.MINIFS(Orders!$I$2:$I$5001,Orders!$C$2:$C$5001,A529,Orders!$I$2:$I$5001,"&gt;0"))</f>
        <v/>
      </c>
      <c r="H529" s="11" t="str">
        <f aca="false">IF(OR(A529="",N(D529)=0),"",_xlfn.MAXIFS(Orders!$I$2:$I$5001,Orders!$C$2:$C$5001,A529,Orders!$I$2:$I$5001,"&gt;0"))</f>
        <v/>
      </c>
      <c r="I529" s="9" t="str">
        <f aca="true">IF(H529="","",TODAY()-H529)</f>
        <v/>
      </c>
      <c r="J529" s="9" t="str">
        <f aca="false">IF(OR(H529="",N(D529)&lt;2),"",(H529-G529)/(D529-1))</f>
        <v/>
      </c>
      <c r="K529" s="12" t="str">
        <f aca="false">IF(A529="","",IF(N(D529)=0,"No orders yet",IF(I529&gt;=Settings!$B$4,IF(OR(N(E529)&gt;=Settings!$B$5,N(D529)&gt;=Settings!$B$6),"Lapsed VIP","Lapsed"),IF(I529&gt;=Settings!$B$3,IF(OR(N(E529)&gt;=Settings!$B$5,N(D529)&gt;=Settings!$B$6),"At-risk VIP",IF(D529=1,"One-time buyer","At risk")),IF(OR(N(E529)&gt;=Settings!$B$5,N(D529)&gt;=Settings!$B$6),"VIP",IF(D529=1,"New","Active"))))))</f>
        <v/>
      </c>
      <c r="L529" s="12" t="str">
        <f aca="false">IF(OR(J529="",J529=0),"",IF(I529&gt;=J529*Settings!$B$7,"Yes",""))</f>
        <v/>
      </c>
      <c r="M529" s="13"/>
      <c r="N529" s="12" t="str">
        <f aca="true">IF(M529="","",IF(AND(H529&lt;&gt;"",H529&gt;=M529),"Yes - "&amp;TEXT(H529,"d mmm yyyy"),IF(TODAY()-M529&lt;30,"Not yet","No")))</f>
        <v/>
      </c>
      <c r="O529" s="8"/>
      <c r="P529" s="12" t="str">
        <f aca="false">IF(A529="","",IF(COUNTIF($A$2:$A$2001,A529)&gt;1,"Same email twice - keep one",""))</f>
        <v/>
      </c>
    </row>
    <row r="530" customFormat="false" ht="15" hidden="false" customHeight="false" outlineLevel="0" collapsed="false">
      <c r="A530" s="8"/>
      <c r="B530" s="8"/>
      <c r="C530" s="8"/>
      <c r="D530" s="9" t="str">
        <f aca="false">IF(A530="","",COUNTIFS(Orders!$C$2:$C$5001,A530,Orders!$I$2:$I$5001,"&gt;0"))</f>
        <v/>
      </c>
      <c r="E530" s="10" t="str">
        <f aca="false">IF(A530="","",SUMIFS(Orders!$F$2:$F$5001,Orders!$C$2:$C$5001,A530,Orders!$I$2:$I$5001,"&gt;0"))</f>
        <v/>
      </c>
      <c r="F530" s="10" t="str">
        <f aca="false">IF(OR(A530="",N(D530)=0),"",E530/D530)</f>
        <v/>
      </c>
      <c r="G530" s="11" t="str">
        <f aca="false">IF(OR(A530="",N(D530)=0),"",_xlfn.MINIFS(Orders!$I$2:$I$5001,Orders!$C$2:$C$5001,A530,Orders!$I$2:$I$5001,"&gt;0"))</f>
        <v/>
      </c>
      <c r="H530" s="11" t="str">
        <f aca="false">IF(OR(A530="",N(D530)=0),"",_xlfn.MAXIFS(Orders!$I$2:$I$5001,Orders!$C$2:$C$5001,A530,Orders!$I$2:$I$5001,"&gt;0"))</f>
        <v/>
      </c>
      <c r="I530" s="9" t="str">
        <f aca="true">IF(H530="","",TODAY()-H530)</f>
        <v/>
      </c>
      <c r="J530" s="9" t="str">
        <f aca="false">IF(OR(H530="",N(D530)&lt;2),"",(H530-G530)/(D530-1))</f>
        <v/>
      </c>
      <c r="K530" s="12" t="str">
        <f aca="false">IF(A530="","",IF(N(D530)=0,"No orders yet",IF(I530&gt;=Settings!$B$4,IF(OR(N(E530)&gt;=Settings!$B$5,N(D530)&gt;=Settings!$B$6),"Lapsed VIP","Lapsed"),IF(I530&gt;=Settings!$B$3,IF(OR(N(E530)&gt;=Settings!$B$5,N(D530)&gt;=Settings!$B$6),"At-risk VIP",IF(D530=1,"One-time buyer","At risk")),IF(OR(N(E530)&gt;=Settings!$B$5,N(D530)&gt;=Settings!$B$6),"VIP",IF(D530=1,"New","Active"))))))</f>
        <v/>
      </c>
      <c r="L530" s="12" t="str">
        <f aca="false">IF(OR(J530="",J530=0),"",IF(I530&gt;=J530*Settings!$B$7,"Yes",""))</f>
        <v/>
      </c>
      <c r="M530" s="13"/>
      <c r="N530" s="12" t="str">
        <f aca="true">IF(M530="","",IF(AND(H530&lt;&gt;"",H530&gt;=M530),"Yes - "&amp;TEXT(H530,"d mmm yyyy"),IF(TODAY()-M530&lt;30,"Not yet","No")))</f>
        <v/>
      </c>
      <c r="O530" s="8"/>
      <c r="P530" s="12" t="str">
        <f aca="false">IF(A530="","",IF(COUNTIF($A$2:$A$2001,A530)&gt;1,"Same email twice - keep one",""))</f>
        <v/>
      </c>
    </row>
    <row r="531" customFormat="false" ht="15" hidden="false" customHeight="false" outlineLevel="0" collapsed="false">
      <c r="A531" s="8"/>
      <c r="B531" s="8"/>
      <c r="C531" s="8"/>
      <c r="D531" s="9" t="str">
        <f aca="false">IF(A531="","",COUNTIFS(Orders!$C$2:$C$5001,A531,Orders!$I$2:$I$5001,"&gt;0"))</f>
        <v/>
      </c>
      <c r="E531" s="10" t="str">
        <f aca="false">IF(A531="","",SUMIFS(Orders!$F$2:$F$5001,Orders!$C$2:$C$5001,A531,Orders!$I$2:$I$5001,"&gt;0"))</f>
        <v/>
      </c>
      <c r="F531" s="10" t="str">
        <f aca="false">IF(OR(A531="",N(D531)=0),"",E531/D531)</f>
        <v/>
      </c>
      <c r="G531" s="11" t="str">
        <f aca="false">IF(OR(A531="",N(D531)=0),"",_xlfn.MINIFS(Orders!$I$2:$I$5001,Orders!$C$2:$C$5001,A531,Orders!$I$2:$I$5001,"&gt;0"))</f>
        <v/>
      </c>
      <c r="H531" s="11" t="str">
        <f aca="false">IF(OR(A531="",N(D531)=0),"",_xlfn.MAXIFS(Orders!$I$2:$I$5001,Orders!$C$2:$C$5001,A531,Orders!$I$2:$I$5001,"&gt;0"))</f>
        <v/>
      </c>
      <c r="I531" s="9" t="str">
        <f aca="true">IF(H531="","",TODAY()-H531)</f>
        <v/>
      </c>
      <c r="J531" s="9" t="str">
        <f aca="false">IF(OR(H531="",N(D531)&lt;2),"",(H531-G531)/(D531-1))</f>
        <v/>
      </c>
      <c r="K531" s="12" t="str">
        <f aca="false">IF(A531="","",IF(N(D531)=0,"No orders yet",IF(I531&gt;=Settings!$B$4,IF(OR(N(E531)&gt;=Settings!$B$5,N(D531)&gt;=Settings!$B$6),"Lapsed VIP","Lapsed"),IF(I531&gt;=Settings!$B$3,IF(OR(N(E531)&gt;=Settings!$B$5,N(D531)&gt;=Settings!$B$6),"At-risk VIP",IF(D531=1,"One-time buyer","At risk")),IF(OR(N(E531)&gt;=Settings!$B$5,N(D531)&gt;=Settings!$B$6),"VIP",IF(D531=1,"New","Active"))))))</f>
        <v/>
      </c>
      <c r="L531" s="12" t="str">
        <f aca="false">IF(OR(J531="",J531=0),"",IF(I531&gt;=J531*Settings!$B$7,"Yes",""))</f>
        <v/>
      </c>
      <c r="M531" s="13"/>
      <c r="N531" s="12" t="str">
        <f aca="true">IF(M531="","",IF(AND(H531&lt;&gt;"",H531&gt;=M531),"Yes - "&amp;TEXT(H531,"d mmm yyyy"),IF(TODAY()-M531&lt;30,"Not yet","No")))</f>
        <v/>
      </c>
      <c r="O531" s="8"/>
      <c r="P531" s="12" t="str">
        <f aca="false">IF(A531="","",IF(COUNTIF($A$2:$A$2001,A531)&gt;1,"Same email twice - keep one",""))</f>
        <v/>
      </c>
    </row>
    <row r="532" customFormat="false" ht="15" hidden="false" customHeight="false" outlineLevel="0" collapsed="false">
      <c r="A532" s="8"/>
      <c r="B532" s="8"/>
      <c r="C532" s="8"/>
      <c r="D532" s="9" t="str">
        <f aca="false">IF(A532="","",COUNTIFS(Orders!$C$2:$C$5001,A532,Orders!$I$2:$I$5001,"&gt;0"))</f>
        <v/>
      </c>
      <c r="E532" s="10" t="str">
        <f aca="false">IF(A532="","",SUMIFS(Orders!$F$2:$F$5001,Orders!$C$2:$C$5001,A532,Orders!$I$2:$I$5001,"&gt;0"))</f>
        <v/>
      </c>
      <c r="F532" s="10" t="str">
        <f aca="false">IF(OR(A532="",N(D532)=0),"",E532/D532)</f>
        <v/>
      </c>
      <c r="G532" s="11" t="str">
        <f aca="false">IF(OR(A532="",N(D532)=0),"",_xlfn.MINIFS(Orders!$I$2:$I$5001,Orders!$C$2:$C$5001,A532,Orders!$I$2:$I$5001,"&gt;0"))</f>
        <v/>
      </c>
      <c r="H532" s="11" t="str">
        <f aca="false">IF(OR(A532="",N(D532)=0),"",_xlfn.MAXIFS(Orders!$I$2:$I$5001,Orders!$C$2:$C$5001,A532,Orders!$I$2:$I$5001,"&gt;0"))</f>
        <v/>
      </c>
      <c r="I532" s="9" t="str">
        <f aca="true">IF(H532="","",TODAY()-H532)</f>
        <v/>
      </c>
      <c r="J532" s="9" t="str">
        <f aca="false">IF(OR(H532="",N(D532)&lt;2),"",(H532-G532)/(D532-1))</f>
        <v/>
      </c>
      <c r="K532" s="12" t="str">
        <f aca="false">IF(A532="","",IF(N(D532)=0,"No orders yet",IF(I532&gt;=Settings!$B$4,IF(OR(N(E532)&gt;=Settings!$B$5,N(D532)&gt;=Settings!$B$6),"Lapsed VIP","Lapsed"),IF(I532&gt;=Settings!$B$3,IF(OR(N(E532)&gt;=Settings!$B$5,N(D532)&gt;=Settings!$B$6),"At-risk VIP",IF(D532=1,"One-time buyer","At risk")),IF(OR(N(E532)&gt;=Settings!$B$5,N(D532)&gt;=Settings!$B$6),"VIP",IF(D532=1,"New","Active"))))))</f>
        <v/>
      </c>
      <c r="L532" s="12" t="str">
        <f aca="false">IF(OR(J532="",J532=0),"",IF(I532&gt;=J532*Settings!$B$7,"Yes",""))</f>
        <v/>
      </c>
      <c r="M532" s="13"/>
      <c r="N532" s="12" t="str">
        <f aca="true">IF(M532="","",IF(AND(H532&lt;&gt;"",H532&gt;=M532),"Yes - "&amp;TEXT(H532,"d mmm yyyy"),IF(TODAY()-M532&lt;30,"Not yet","No")))</f>
        <v/>
      </c>
      <c r="O532" s="8"/>
      <c r="P532" s="12" t="str">
        <f aca="false">IF(A532="","",IF(COUNTIF($A$2:$A$2001,A532)&gt;1,"Same email twice - keep one",""))</f>
        <v/>
      </c>
    </row>
    <row r="533" customFormat="false" ht="15" hidden="false" customHeight="false" outlineLevel="0" collapsed="false">
      <c r="A533" s="8"/>
      <c r="B533" s="8"/>
      <c r="C533" s="8"/>
      <c r="D533" s="9" t="str">
        <f aca="false">IF(A533="","",COUNTIFS(Orders!$C$2:$C$5001,A533,Orders!$I$2:$I$5001,"&gt;0"))</f>
        <v/>
      </c>
      <c r="E533" s="10" t="str">
        <f aca="false">IF(A533="","",SUMIFS(Orders!$F$2:$F$5001,Orders!$C$2:$C$5001,A533,Orders!$I$2:$I$5001,"&gt;0"))</f>
        <v/>
      </c>
      <c r="F533" s="10" t="str">
        <f aca="false">IF(OR(A533="",N(D533)=0),"",E533/D533)</f>
        <v/>
      </c>
      <c r="G533" s="11" t="str">
        <f aca="false">IF(OR(A533="",N(D533)=0),"",_xlfn.MINIFS(Orders!$I$2:$I$5001,Orders!$C$2:$C$5001,A533,Orders!$I$2:$I$5001,"&gt;0"))</f>
        <v/>
      </c>
      <c r="H533" s="11" t="str">
        <f aca="false">IF(OR(A533="",N(D533)=0),"",_xlfn.MAXIFS(Orders!$I$2:$I$5001,Orders!$C$2:$C$5001,A533,Orders!$I$2:$I$5001,"&gt;0"))</f>
        <v/>
      </c>
      <c r="I533" s="9" t="str">
        <f aca="true">IF(H533="","",TODAY()-H533)</f>
        <v/>
      </c>
      <c r="J533" s="9" t="str">
        <f aca="false">IF(OR(H533="",N(D533)&lt;2),"",(H533-G533)/(D533-1))</f>
        <v/>
      </c>
      <c r="K533" s="12" t="str">
        <f aca="false">IF(A533="","",IF(N(D533)=0,"No orders yet",IF(I533&gt;=Settings!$B$4,IF(OR(N(E533)&gt;=Settings!$B$5,N(D533)&gt;=Settings!$B$6),"Lapsed VIP","Lapsed"),IF(I533&gt;=Settings!$B$3,IF(OR(N(E533)&gt;=Settings!$B$5,N(D533)&gt;=Settings!$B$6),"At-risk VIP",IF(D533=1,"One-time buyer","At risk")),IF(OR(N(E533)&gt;=Settings!$B$5,N(D533)&gt;=Settings!$B$6),"VIP",IF(D533=1,"New","Active"))))))</f>
        <v/>
      </c>
      <c r="L533" s="12" t="str">
        <f aca="false">IF(OR(J533="",J533=0),"",IF(I533&gt;=J533*Settings!$B$7,"Yes",""))</f>
        <v/>
      </c>
      <c r="M533" s="13"/>
      <c r="N533" s="12" t="str">
        <f aca="true">IF(M533="","",IF(AND(H533&lt;&gt;"",H533&gt;=M533),"Yes - "&amp;TEXT(H533,"d mmm yyyy"),IF(TODAY()-M533&lt;30,"Not yet","No")))</f>
        <v/>
      </c>
      <c r="O533" s="8"/>
      <c r="P533" s="12" t="str">
        <f aca="false">IF(A533="","",IF(COUNTIF($A$2:$A$2001,A533)&gt;1,"Same email twice - keep one",""))</f>
        <v/>
      </c>
    </row>
    <row r="534" customFormat="false" ht="15" hidden="false" customHeight="false" outlineLevel="0" collapsed="false">
      <c r="A534" s="8"/>
      <c r="B534" s="8"/>
      <c r="C534" s="8"/>
      <c r="D534" s="9" t="str">
        <f aca="false">IF(A534="","",COUNTIFS(Orders!$C$2:$C$5001,A534,Orders!$I$2:$I$5001,"&gt;0"))</f>
        <v/>
      </c>
      <c r="E534" s="10" t="str">
        <f aca="false">IF(A534="","",SUMIFS(Orders!$F$2:$F$5001,Orders!$C$2:$C$5001,A534,Orders!$I$2:$I$5001,"&gt;0"))</f>
        <v/>
      </c>
      <c r="F534" s="10" t="str">
        <f aca="false">IF(OR(A534="",N(D534)=0),"",E534/D534)</f>
        <v/>
      </c>
      <c r="G534" s="11" t="str">
        <f aca="false">IF(OR(A534="",N(D534)=0),"",_xlfn.MINIFS(Orders!$I$2:$I$5001,Orders!$C$2:$C$5001,A534,Orders!$I$2:$I$5001,"&gt;0"))</f>
        <v/>
      </c>
      <c r="H534" s="11" t="str">
        <f aca="false">IF(OR(A534="",N(D534)=0),"",_xlfn.MAXIFS(Orders!$I$2:$I$5001,Orders!$C$2:$C$5001,A534,Orders!$I$2:$I$5001,"&gt;0"))</f>
        <v/>
      </c>
      <c r="I534" s="9" t="str">
        <f aca="true">IF(H534="","",TODAY()-H534)</f>
        <v/>
      </c>
      <c r="J534" s="9" t="str">
        <f aca="false">IF(OR(H534="",N(D534)&lt;2),"",(H534-G534)/(D534-1))</f>
        <v/>
      </c>
      <c r="K534" s="12" t="str">
        <f aca="false">IF(A534="","",IF(N(D534)=0,"No orders yet",IF(I534&gt;=Settings!$B$4,IF(OR(N(E534)&gt;=Settings!$B$5,N(D534)&gt;=Settings!$B$6),"Lapsed VIP","Lapsed"),IF(I534&gt;=Settings!$B$3,IF(OR(N(E534)&gt;=Settings!$B$5,N(D534)&gt;=Settings!$B$6),"At-risk VIP",IF(D534=1,"One-time buyer","At risk")),IF(OR(N(E534)&gt;=Settings!$B$5,N(D534)&gt;=Settings!$B$6),"VIP",IF(D534=1,"New","Active"))))))</f>
        <v/>
      </c>
      <c r="L534" s="12" t="str">
        <f aca="false">IF(OR(J534="",J534=0),"",IF(I534&gt;=J534*Settings!$B$7,"Yes",""))</f>
        <v/>
      </c>
      <c r="M534" s="13"/>
      <c r="N534" s="12" t="str">
        <f aca="true">IF(M534="","",IF(AND(H534&lt;&gt;"",H534&gt;=M534),"Yes - "&amp;TEXT(H534,"d mmm yyyy"),IF(TODAY()-M534&lt;30,"Not yet","No")))</f>
        <v/>
      </c>
      <c r="O534" s="8"/>
      <c r="P534" s="12" t="str">
        <f aca="false">IF(A534="","",IF(COUNTIF($A$2:$A$2001,A534)&gt;1,"Same email twice - keep one",""))</f>
        <v/>
      </c>
    </row>
    <row r="535" customFormat="false" ht="15" hidden="false" customHeight="false" outlineLevel="0" collapsed="false">
      <c r="A535" s="8"/>
      <c r="B535" s="8"/>
      <c r="C535" s="8"/>
      <c r="D535" s="9" t="str">
        <f aca="false">IF(A535="","",COUNTIFS(Orders!$C$2:$C$5001,A535,Orders!$I$2:$I$5001,"&gt;0"))</f>
        <v/>
      </c>
      <c r="E535" s="10" t="str">
        <f aca="false">IF(A535="","",SUMIFS(Orders!$F$2:$F$5001,Orders!$C$2:$C$5001,A535,Orders!$I$2:$I$5001,"&gt;0"))</f>
        <v/>
      </c>
      <c r="F535" s="10" t="str">
        <f aca="false">IF(OR(A535="",N(D535)=0),"",E535/D535)</f>
        <v/>
      </c>
      <c r="G535" s="11" t="str">
        <f aca="false">IF(OR(A535="",N(D535)=0),"",_xlfn.MINIFS(Orders!$I$2:$I$5001,Orders!$C$2:$C$5001,A535,Orders!$I$2:$I$5001,"&gt;0"))</f>
        <v/>
      </c>
      <c r="H535" s="11" t="str">
        <f aca="false">IF(OR(A535="",N(D535)=0),"",_xlfn.MAXIFS(Orders!$I$2:$I$5001,Orders!$C$2:$C$5001,A535,Orders!$I$2:$I$5001,"&gt;0"))</f>
        <v/>
      </c>
      <c r="I535" s="9" t="str">
        <f aca="true">IF(H535="","",TODAY()-H535)</f>
        <v/>
      </c>
      <c r="J535" s="9" t="str">
        <f aca="false">IF(OR(H535="",N(D535)&lt;2),"",(H535-G535)/(D535-1))</f>
        <v/>
      </c>
      <c r="K535" s="12" t="str">
        <f aca="false">IF(A535="","",IF(N(D535)=0,"No orders yet",IF(I535&gt;=Settings!$B$4,IF(OR(N(E535)&gt;=Settings!$B$5,N(D535)&gt;=Settings!$B$6),"Lapsed VIP","Lapsed"),IF(I535&gt;=Settings!$B$3,IF(OR(N(E535)&gt;=Settings!$B$5,N(D535)&gt;=Settings!$B$6),"At-risk VIP",IF(D535=1,"One-time buyer","At risk")),IF(OR(N(E535)&gt;=Settings!$B$5,N(D535)&gt;=Settings!$B$6),"VIP",IF(D535=1,"New","Active"))))))</f>
        <v/>
      </c>
      <c r="L535" s="12" t="str">
        <f aca="false">IF(OR(J535="",J535=0),"",IF(I535&gt;=J535*Settings!$B$7,"Yes",""))</f>
        <v/>
      </c>
      <c r="M535" s="13"/>
      <c r="N535" s="12" t="str">
        <f aca="true">IF(M535="","",IF(AND(H535&lt;&gt;"",H535&gt;=M535),"Yes - "&amp;TEXT(H535,"d mmm yyyy"),IF(TODAY()-M535&lt;30,"Not yet","No")))</f>
        <v/>
      </c>
      <c r="O535" s="8"/>
      <c r="P535" s="12" t="str">
        <f aca="false">IF(A535="","",IF(COUNTIF($A$2:$A$2001,A535)&gt;1,"Same email twice - keep one",""))</f>
        <v/>
      </c>
    </row>
    <row r="536" customFormat="false" ht="15" hidden="false" customHeight="false" outlineLevel="0" collapsed="false">
      <c r="A536" s="8"/>
      <c r="B536" s="8"/>
      <c r="C536" s="8"/>
      <c r="D536" s="9" t="str">
        <f aca="false">IF(A536="","",COUNTIFS(Orders!$C$2:$C$5001,A536,Orders!$I$2:$I$5001,"&gt;0"))</f>
        <v/>
      </c>
      <c r="E536" s="10" t="str">
        <f aca="false">IF(A536="","",SUMIFS(Orders!$F$2:$F$5001,Orders!$C$2:$C$5001,A536,Orders!$I$2:$I$5001,"&gt;0"))</f>
        <v/>
      </c>
      <c r="F536" s="10" t="str">
        <f aca="false">IF(OR(A536="",N(D536)=0),"",E536/D536)</f>
        <v/>
      </c>
      <c r="G536" s="11" t="str">
        <f aca="false">IF(OR(A536="",N(D536)=0),"",_xlfn.MINIFS(Orders!$I$2:$I$5001,Orders!$C$2:$C$5001,A536,Orders!$I$2:$I$5001,"&gt;0"))</f>
        <v/>
      </c>
      <c r="H536" s="11" t="str">
        <f aca="false">IF(OR(A536="",N(D536)=0),"",_xlfn.MAXIFS(Orders!$I$2:$I$5001,Orders!$C$2:$C$5001,A536,Orders!$I$2:$I$5001,"&gt;0"))</f>
        <v/>
      </c>
      <c r="I536" s="9" t="str">
        <f aca="true">IF(H536="","",TODAY()-H536)</f>
        <v/>
      </c>
      <c r="J536" s="9" t="str">
        <f aca="false">IF(OR(H536="",N(D536)&lt;2),"",(H536-G536)/(D536-1))</f>
        <v/>
      </c>
      <c r="K536" s="12" t="str">
        <f aca="false">IF(A536="","",IF(N(D536)=0,"No orders yet",IF(I536&gt;=Settings!$B$4,IF(OR(N(E536)&gt;=Settings!$B$5,N(D536)&gt;=Settings!$B$6),"Lapsed VIP","Lapsed"),IF(I536&gt;=Settings!$B$3,IF(OR(N(E536)&gt;=Settings!$B$5,N(D536)&gt;=Settings!$B$6),"At-risk VIP",IF(D536=1,"One-time buyer","At risk")),IF(OR(N(E536)&gt;=Settings!$B$5,N(D536)&gt;=Settings!$B$6),"VIP",IF(D536=1,"New","Active"))))))</f>
        <v/>
      </c>
      <c r="L536" s="12" t="str">
        <f aca="false">IF(OR(J536="",J536=0),"",IF(I536&gt;=J536*Settings!$B$7,"Yes",""))</f>
        <v/>
      </c>
      <c r="M536" s="13"/>
      <c r="N536" s="12" t="str">
        <f aca="true">IF(M536="","",IF(AND(H536&lt;&gt;"",H536&gt;=M536),"Yes - "&amp;TEXT(H536,"d mmm yyyy"),IF(TODAY()-M536&lt;30,"Not yet","No")))</f>
        <v/>
      </c>
      <c r="O536" s="8"/>
      <c r="P536" s="12" t="str">
        <f aca="false">IF(A536="","",IF(COUNTIF($A$2:$A$2001,A536)&gt;1,"Same email twice - keep one",""))</f>
        <v/>
      </c>
    </row>
    <row r="537" customFormat="false" ht="15" hidden="false" customHeight="false" outlineLevel="0" collapsed="false">
      <c r="A537" s="8"/>
      <c r="B537" s="8"/>
      <c r="C537" s="8"/>
      <c r="D537" s="9" t="str">
        <f aca="false">IF(A537="","",COUNTIFS(Orders!$C$2:$C$5001,A537,Orders!$I$2:$I$5001,"&gt;0"))</f>
        <v/>
      </c>
      <c r="E537" s="10" t="str">
        <f aca="false">IF(A537="","",SUMIFS(Orders!$F$2:$F$5001,Orders!$C$2:$C$5001,A537,Orders!$I$2:$I$5001,"&gt;0"))</f>
        <v/>
      </c>
      <c r="F537" s="10" t="str">
        <f aca="false">IF(OR(A537="",N(D537)=0),"",E537/D537)</f>
        <v/>
      </c>
      <c r="G537" s="11" t="str">
        <f aca="false">IF(OR(A537="",N(D537)=0),"",_xlfn.MINIFS(Orders!$I$2:$I$5001,Orders!$C$2:$C$5001,A537,Orders!$I$2:$I$5001,"&gt;0"))</f>
        <v/>
      </c>
      <c r="H537" s="11" t="str">
        <f aca="false">IF(OR(A537="",N(D537)=0),"",_xlfn.MAXIFS(Orders!$I$2:$I$5001,Orders!$C$2:$C$5001,A537,Orders!$I$2:$I$5001,"&gt;0"))</f>
        <v/>
      </c>
      <c r="I537" s="9" t="str">
        <f aca="true">IF(H537="","",TODAY()-H537)</f>
        <v/>
      </c>
      <c r="J537" s="9" t="str">
        <f aca="false">IF(OR(H537="",N(D537)&lt;2),"",(H537-G537)/(D537-1))</f>
        <v/>
      </c>
      <c r="K537" s="12" t="str">
        <f aca="false">IF(A537="","",IF(N(D537)=0,"No orders yet",IF(I537&gt;=Settings!$B$4,IF(OR(N(E537)&gt;=Settings!$B$5,N(D537)&gt;=Settings!$B$6),"Lapsed VIP","Lapsed"),IF(I537&gt;=Settings!$B$3,IF(OR(N(E537)&gt;=Settings!$B$5,N(D537)&gt;=Settings!$B$6),"At-risk VIP",IF(D537=1,"One-time buyer","At risk")),IF(OR(N(E537)&gt;=Settings!$B$5,N(D537)&gt;=Settings!$B$6),"VIP",IF(D537=1,"New","Active"))))))</f>
        <v/>
      </c>
      <c r="L537" s="12" t="str">
        <f aca="false">IF(OR(J537="",J537=0),"",IF(I537&gt;=J537*Settings!$B$7,"Yes",""))</f>
        <v/>
      </c>
      <c r="M537" s="13"/>
      <c r="N537" s="12" t="str">
        <f aca="true">IF(M537="","",IF(AND(H537&lt;&gt;"",H537&gt;=M537),"Yes - "&amp;TEXT(H537,"d mmm yyyy"),IF(TODAY()-M537&lt;30,"Not yet","No")))</f>
        <v/>
      </c>
      <c r="O537" s="8"/>
      <c r="P537" s="12" t="str">
        <f aca="false">IF(A537="","",IF(COUNTIF($A$2:$A$2001,A537)&gt;1,"Same email twice - keep one",""))</f>
        <v/>
      </c>
    </row>
    <row r="538" customFormat="false" ht="15" hidden="false" customHeight="false" outlineLevel="0" collapsed="false">
      <c r="A538" s="8"/>
      <c r="B538" s="8"/>
      <c r="C538" s="8"/>
      <c r="D538" s="9" t="str">
        <f aca="false">IF(A538="","",COUNTIFS(Orders!$C$2:$C$5001,A538,Orders!$I$2:$I$5001,"&gt;0"))</f>
        <v/>
      </c>
      <c r="E538" s="10" t="str">
        <f aca="false">IF(A538="","",SUMIFS(Orders!$F$2:$F$5001,Orders!$C$2:$C$5001,A538,Orders!$I$2:$I$5001,"&gt;0"))</f>
        <v/>
      </c>
      <c r="F538" s="10" t="str">
        <f aca="false">IF(OR(A538="",N(D538)=0),"",E538/D538)</f>
        <v/>
      </c>
      <c r="G538" s="11" t="str">
        <f aca="false">IF(OR(A538="",N(D538)=0),"",_xlfn.MINIFS(Orders!$I$2:$I$5001,Orders!$C$2:$C$5001,A538,Orders!$I$2:$I$5001,"&gt;0"))</f>
        <v/>
      </c>
      <c r="H538" s="11" t="str">
        <f aca="false">IF(OR(A538="",N(D538)=0),"",_xlfn.MAXIFS(Orders!$I$2:$I$5001,Orders!$C$2:$C$5001,A538,Orders!$I$2:$I$5001,"&gt;0"))</f>
        <v/>
      </c>
      <c r="I538" s="9" t="str">
        <f aca="true">IF(H538="","",TODAY()-H538)</f>
        <v/>
      </c>
      <c r="J538" s="9" t="str">
        <f aca="false">IF(OR(H538="",N(D538)&lt;2),"",(H538-G538)/(D538-1))</f>
        <v/>
      </c>
      <c r="K538" s="12" t="str">
        <f aca="false">IF(A538="","",IF(N(D538)=0,"No orders yet",IF(I538&gt;=Settings!$B$4,IF(OR(N(E538)&gt;=Settings!$B$5,N(D538)&gt;=Settings!$B$6),"Lapsed VIP","Lapsed"),IF(I538&gt;=Settings!$B$3,IF(OR(N(E538)&gt;=Settings!$B$5,N(D538)&gt;=Settings!$B$6),"At-risk VIP",IF(D538=1,"One-time buyer","At risk")),IF(OR(N(E538)&gt;=Settings!$B$5,N(D538)&gt;=Settings!$B$6),"VIP",IF(D538=1,"New","Active"))))))</f>
        <v/>
      </c>
      <c r="L538" s="12" t="str">
        <f aca="false">IF(OR(J538="",J538=0),"",IF(I538&gt;=J538*Settings!$B$7,"Yes",""))</f>
        <v/>
      </c>
      <c r="M538" s="13"/>
      <c r="N538" s="12" t="str">
        <f aca="true">IF(M538="","",IF(AND(H538&lt;&gt;"",H538&gt;=M538),"Yes - "&amp;TEXT(H538,"d mmm yyyy"),IF(TODAY()-M538&lt;30,"Not yet","No")))</f>
        <v/>
      </c>
      <c r="O538" s="8"/>
      <c r="P538" s="12" t="str">
        <f aca="false">IF(A538="","",IF(COUNTIF($A$2:$A$2001,A538)&gt;1,"Same email twice - keep one",""))</f>
        <v/>
      </c>
    </row>
    <row r="539" customFormat="false" ht="15" hidden="false" customHeight="false" outlineLevel="0" collapsed="false">
      <c r="A539" s="8"/>
      <c r="B539" s="8"/>
      <c r="C539" s="8"/>
      <c r="D539" s="9" t="str">
        <f aca="false">IF(A539="","",COUNTIFS(Orders!$C$2:$C$5001,A539,Orders!$I$2:$I$5001,"&gt;0"))</f>
        <v/>
      </c>
      <c r="E539" s="10" t="str">
        <f aca="false">IF(A539="","",SUMIFS(Orders!$F$2:$F$5001,Orders!$C$2:$C$5001,A539,Orders!$I$2:$I$5001,"&gt;0"))</f>
        <v/>
      </c>
      <c r="F539" s="10" t="str">
        <f aca="false">IF(OR(A539="",N(D539)=0),"",E539/D539)</f>
        <v/>
      </c>
      <c r="G539" s="11" t="str">
        <f aca="false">IF(OR(A539="",N(D539)=0),"",_xlfn.MINIFS(Orders!$I$2:$I$5001,Orders!$C$2:$C$5001,A539,Orders!$I$2:$I$5001,"&gt;0"))</f>
        <v/>
      </c>
      <c r="H539" s="11" t="str">
        <f aca="false">IF(OR(A539="",N(D539)=0),"",_xlfn.MAXIFS(Orders!$I$2:$I$5001,Orders!$C$2:$C$5001,A539,Orders!$I$2:$I$5001,"&gt;0"))</f>
        <v/>
      </c>
      <c r="I539" s="9" t="str">
        <f aca="true">IF(H539="","",TODAY()-H539)</f>
        <v/>
      </c>
      <c r="J539" s="9" t="str">
        <f aca="false">IF(OR(H539="",N(D539)&lt;2),"",(H539-G539)/(D539-1))</f>
        <v/>
      </c>
      <c r="K539" s="12" t="str">
        <f aca="false">IF(A539="","",IF(N(D539)=0,"No orders yet",IF(I539&gt;=Settings!$B$4,IF(OR(N(E539)&gt;=Settings!$B$5,N(D539)&gt;=Settings!$B$6),"Lapsed VIP","Lapsed"),IF(I539&gt;=Settings!$B$3,IF(OR(N(E539)&gt;=Settings!$B$5,N(D539)&gt;=Settings!$B$6),"At-risk VIP",IF(D539=1,"One-time buyer","At risk")),IF(OR(N(E539)&gt;=Settings!$B$5,N(D539)&gt;=Settings!$B$6),"VIP",IF(D539=1,"New","Active"))))))</f>
        <v/>
      </c>
      <c r="L539" s="12" t="str">
        <f aca="false">IF(OR(J539="",J539=0),"",IF(I539&gt;=J539*Settings!$B$7,"Yes",""))</f>
        <v/>
      </c>
      <c r="M539" s="13"/>
      <c r="N539" s="12" t="str">
        <f aca="true">IF(M539="","",IF(AND(H539&lt;&gt;"",H539&gt;=M539),"Yes - "&amp;TEXT(H539,"d mmm yyyy"),IF(TODAY()-M539&lt;30,"Not yet","No")))</f>
        <v/>
      </c>
      <c r="O539" s="8"/>
      <c r="P539" s="12" t="str">
        <f aca="false">IF(A539="","",IF(COUNTIF($A$2:$A$2001,A539)&gt;1,"Same email twice - keep one",""))</f>
        <v/>
      </c>
    </row>
    <row r="540" customFormat="false" ht="15" hidden="false" customHeight="false" outlineLevel="0" collapsed="false">
      <c r="A540" s="8"/>
      <c r="B540" s="8"/>
      <c r="C540" s="8"/>
      <c r="D540" s="9" t="str">
        <f aca="false">IF(A540="","",COUNTIFS(Orders!$C$2:$C$5001,A540,Orders!$I$2:$I$5001,"&gt;0"))</f>
        <v/>
      </c>
      <c r="E540" s="10" t="str">
        <f aca="false">IF(A540="","",SUMIFS(Orders!$F$2:$F$5001,Orders!$C$2:$C$5001,A540,Orders!$I$2:$I$5001,"&gt;0"))</f>
        <v/>
      </c>
      <c r="F540" s="10" t="str">
        <f aca="false">IF(OR(A540="",N(D540)=0),"",E540/D540)</f>
        <v/>
      </c>
      <c r="G540" s="11" t="str">
        <f aca="false">IF(OR(A540="",N(D540)=0),"",_xlfn.MINIFS(Orders!$I$2:$I$5001,Orders!$C$2:$C$5001,A540,Orders!$I$2:$I$5001,"&gt;0"))</f>
        <v/>
      </c>
      <c r="H540" s="11" t="str">
        <f aca="false">IF(OR(A540="",N(D540)=0),"",_xlfn.MAXIFS(Orders!$I$2:$I$5001,Orders!$C$2:$C$5001,A540,Orders!$I$2:$I$5001,"&gt;0"))</f>
        <v/>
      </c>
      <c r="I540" s="9" t="str">
        <f aca="true">IF(H540="","",TODAY()-H540)</f>
        <v/>
      </c>
      <c r="J540" s="9" t="str">
        <f aca="false">IF(OR(H540="",N(D540)&lt;2),"",(H540-G540)/(D540-1))</f>
        <v/>
      </c>
      <c r="K540" s="12" t="str">
        <f aca="false">IF(A540="","",IF(N(D540)=0,"No orders yet",IF(I540&gt;=Settings!$B$4,IF(OR(N(E540)&gt;=Settings!$B$5,N(D540)&gt;=Settings!$B$6),"Lapsed VIP","Lapsed"),IF(I540&gt;=Settings!$B$3,IF(OR(N(E540)&gt;=Settings!$B$5,N(D540)&gt;=Settings!$B$6),"At-risk VIP",IF(D540=1,"One-time buyer","At risk")),IF(OR(N(E540)&gt;=Settings!$B$5,N(D540)&gt;=Settings!$B$6),"VIP",IF(D540=1,"New","Active"))))))</f>
        <v/>
      </c>
      <c r="L540" s="12" t="str">
        <f aca="false">IF(OR(J540="",J540=0),"",IF(I540&gt;=J540*Settings!$B$7,"Yes",""))</f>
        <v/>
      </c>
      <c r="M540" s="13"/>
      <c r="N540" s="12" t="str">
        <f aca="true">IF(M540="","",IF(AND(H540&lt;&gt;"",H540&gt;=M540),"Yes - "&amp;TEXT(H540,"d mmm yyyy"),IF(TODAY()-M540&lt;30,"Not yet","No")))</f>
        <v/>
      </c>
      <c r="O540" s="8"/>
      <c r="P540" s="12" t="str">
        <f aca="false">IF(A540="","",IF(COUNTIF($A$2:$A$2001,A540)&gt;1,"Same email twice - keep one",""))</f>
        <v/>
      </c>
    </row>
    <row r="541" customFormat="false" ht="15" hidden="false" customHeight="false" outlineLevel="0" collapsed="false">
      <c r="A541" s="8"/>
      <c r="B541" s="8"/>
      <c r="C541" s="8"/>
      <c r="D541" s="9" t="str">
        <f aca="false">IF(A541="","",COUNTIFS(Orders!$C$2:$C$5001,A541,Orders!$I$2:$I$5001,"&gt;0"))</f>
        <v/>
      </c>
      <c r="E541" s="10" t="str">
        <f aca="false">IF(A541="","",SUMIFS(Orders!$F$2:$F$5001,Orders!$C$2:$C$5001,A541,Orders!$I$2:$I$5001,"&gt;0"))</f>
        <v/>
      </c>
      <c r="F541" s="10" t="str">
        <f aca="false">IF(OR(A541="",N(D541)=0),"",E541/D541)</f>
        <v/>
      </c>
      <c r="G541" s="11" t="str">
        <f aca="false">IF(OR(A541="",N(D541)=0),"",_xlfn.MINIFS(Orders!$I$2:$I$5001,Orders!$C$2:$C$5001,A541,Orders!$I$2:$I$5001,"&gt;0"))</f>
        <v/>
      </c>
      <c r="H541" s="11" t="str">
        <f aca="false">IF(OR(A541="",N(D541)=0),"",_xlfn.MAXIFS(Orders!$I$2:$I$5001,Orders!$C$2:$C$5001,A541,Orders!$I$2:$I$5001,"&gt;0"))</f>
        <v/>
      </c>
      <c r="I541" s="9" t="str">
        <f aca="true">IF(H541="","",TODAY()-H541)</f>
        <v/>
      </c>
      <c r="J541" s="9" t="str">
        <f aca="false">IF(OR(H541="",N(D541)&lt;2),"",(H541-G541)/(D541-1))</f>
        <v/>
      </c>
      <c r="K541" s="12" t="str">
        <f aca="false">IF(A541="","",IF(N(D541)=0,"No orders yet",IF(I541&gt;=Settings!$B$4,IF(OR(N(E541)&gt;=Settings!$B$5,N(D541)&gt;=Settings!$B$6),"Lapsed VIP","Lapsed"),IF(I541&gt;=Settings!$B$3,IF(OR(N(E541)&gt;=Settings!$B$5,N(D541)&gt;=Settings!$B$6),"At-risk VIP",IF(D541=1,"One-time buyer","At risk")),IF(OR(N(E541)&gt;=Settings!$B$5,N(D541)&gt;=Settings!$B$6),"VIP",IF(D541=1,"New","Active"))))))</f>
        <v/>
      </c>
      <c r="L541" s="12" t="str">
        <f aca="false">IF(OR(J541="",J541=0),"",IF(I541&gt;=J541*Settings!$B$7,"Yes",""))</f>
        <v/>
      </c>
      <c r="M541" s="13"/>
      <c r="N541" s="12" t="str">
        <f aca="true">IF(M541="","",IF(AND(H541&lt;&gt;"",H541&gt;=M541),"Yes - "&amp;TEXT(H541,"d mmm yyyy"),IF(TODAY()-M541&lt;30,"Not yet","No")))</f>
        <v/>
      </c>
      <c r="O541" s="8"/>
      <c r="P541" s="12" t="str">
        <f aca="false">IF(A541="","",IF(COUNTIF($A$2:$A$2001,A541)&gt;1,"Same email twice - keep one",""))</f>
        <v/>
      </c>
    </row>
    <row r="542" customFormat="false" ht="15" hidden="false" customHeight="false" outlineLevel="0" collapsed="false">
      <c r="A542" s="8"/>
      <c r="B542" s="8"/>
      <c r="C542" s="8"/>
      <c r="D542" s="9" t="str">
        <f aca="false">IF(A542="","",COUNTIFS(Orders!$C$2:$C$5001,A542,Orders!$I$2:$I$5001,"&gt;0"))</f>
        <v/>
      </c>
      <c r="E542" s="10" t="str">
        <f aca="false">IF(A542="","",SUMIFS(Orders!$F$2:$F$5001,Orders!$C$2:$C$5001,A542,Orders!$I$2:$I$5001,"&gt;0"))</f>
        <v/>
      </c>
      <c r="F542" s="10" t="str">
        <f aca="false">IF(OR(A542="",N(D542)=0),"",E542/D542)</f>
        <v/>
      </c>
      <c r="G542" s="11" t="str">
        <f aca="false">IF(OR(A542="",N(D542)=0),"",_xlfn.MINIFS(Orders!$I$2:$I$5001,Orders!$C$2:$C$5001,A542,Orders!$I$2:$I$5001,"&gt;0"))</f>
        <v/>
      </c>
      <c r="H542" s="11" t="str">
        <f aca="false">IF(OR(A542="",N(D542)=0),"",_xlfn.MAXIFS(Orders!$I$2:$I$5001,Orders!$C$2:$C$5001,A542,Orders!$I$2:$I$5001,"&gt;0"))</f>
        <v/>
      </c>
      <c r="I542" s="9" t="str">
        <f aca="true">IF(H542="","",TODAY()-H542)</f>
        <v/>
      </c>
      <c r="J542" s="9" t="str">
        <f aca="false">IF(OR(H542="",N(D542)&lt;2),"",(H542-G542)/(D542-1))</f>
        <v/>
      </c>
      <c r="K542" s="12" t="str">
        <f aca="false">IF(A542="","",IF(N(D542)=0,"No orders yet",IF(I542&gt;=Settings!$B$4,IF(OR(N(E542)&gt;=Settings!$B$5,N(D542)&gt;=Settings!$B$6),"Lapsed VIP","Lapsed"),IF(I542&gt;=Settings!$B$3,IF(OR(N(E542)&gt;=Settings!$B$5,N(D542)&gt;=Settings!$B$6),"At-risk VIP",IF(D542=1,"One-time buyer","At risk")),IF(OR(N(E542)&gt;=Settings!$B$5,N(D542)&gt;=Settings!$B$6),"VIP",IF(D542=1,"New","Active"))))))</f>
        <v/>
      </c>
      <c r="L542" s="12" t="str">
        <f aca="false">IF(OR(J542="",J542=0),"",IF(I542&gt;=J542*Settings!$B$7,"Yes",""))</f>
        <v/>
      </c>
      <c r="M542" s="13"/>
      <c r="N542" s="12" t="str">
        <f aca="true">IF(M542="","",IF(AND(H542&lt;&gt;"",H542&gt;=M542),"Yes - "&amp;TEXT(H542,"d mmm yyyy"),IF(TODAY()-M542&lt;30,"Not yet","No")))</f>
        <v/>
      </c>
      <c r="O542" s="8"/>
      <c r="P542" s="12" t="str">
        <f aca="false">IF(A542="","",IF(COUNTIF($A$2:$A$2001,A542)&gt;1,"Same email twice - keep one",""))</f>
        <v/>
      </c>
    </row>
    <row r="543" customFormat="false" ht="15" hidden="false" customHeight="false" outlineLevel="0" collapsed="false">
      <c r="A543" s="8"/>
      <c r="B543" s="8"/>
      <c r="C543" s="8"/>
      <c r="D543" s="9" t="str">
        <f aca="false">IF(A543="","",COUNTIFS(Orders!$C$2:$C$5001,A543,Orders!$I$2:$I$5001,"&gt;0"))</f>
        <v/>
      </c>
      <c r="E543" s="10" t="str">
        <f aca="false">IF(A543="","",SUMIFS(Orders!$F$2:$F$5001,Orders!$C$2:$C$5001,A543,Orders!$I$2:$I$5001,"&gt;0"))</f>
        <v/>
      </c>
      <c r="F543" s="10" t="str">
        <f aca="false">IF(OR(A543="",N(D543)=0),"",E543/D543)</f>
        <v/>
      </c>
      <c r="G543" s="11" t="str">
        <f aca="false">IF(OR(A543="",N(D543)=0),"",_xlfn.MINIFS(Orders!$I$2:$I$5001,Orders!$C$2:$C$5001,A543,Orders!$I$2:$I$5001,"&gt;0"))</f>
        <v/>
      </c>
      <c r="H543" s="11" t="str">
        <f aca="false">IF(OR(A543="",N(D543)=0),"",_xlfn.MAXIFS(Orders!$I$2:$I$5001,Orders!$C$2:$C$5001,A543,Orders!$I$2:$I$5001,"&gt;0"))</f>
        <v/>
      </c>
      <c r="I543" s="9" t="str">
        <f aca="true">IF(H543="","",TODAY()-H543)</f>
        <v/>
      </c>
      <c r="J543" s="9" t="str">
        <f aca="false">IF(OR(H543="",N(D543)&lt;2),"",(H543-G543)/(D543-1))</f>
        <v/>
      </c>
      <c r="K543" s="12" t="str">
        <f aca="false">IF(A543="","",IF(N(D543)=0,"No orders yet",IF(I543&gt;=Settings!$B$4,IF(OR(N(E543)&gt;=Settings!$B$5,N(D543)&gt;=Settings!$B$6),"Lapsed VIP","Lapsed"),IF(I543&gt;=Settings!$B$3,IF(OR(N(E543)&gt;=Settings!$B$5,N(D543)&gt;=Settings!$B$6),"At-risk VIP",IF(D543=1,"One-time buyer","At risk")),IF(OR(N(E543)&gt;=Settings!$B$5,N(D543)&gt;=Settings!$B$6),"VIP",IF(D543=1,"New","Active"))))))</f>
        <v/>
      </c>
      <c r="L543" s="12" t="str">
        <f aca="false">IF(OR(J543="",J543=0),"",IF(I543&gt;=J543*Settings!$B$7,"Yes",""))</f>
        <v/>
      </c>
      <c r="M543" s="13"/>
      <c r="N543" s="12" t="str">
        <f aca="true">IF(M543="","",IF(AND(H543&lt;&gt;"",H543&gt;=M543),"Yes - "&amp;TEXT(H543,"d mmm yyyy"),IF(TODAY()-M543&lt;30,"Not yet","No")))</f>
        <v/>
      </c>
      <c r="O543" s="8"/>
      <c r="P543" s="12" t="str">
        <f aca="false">IF(A543="","",IF(COUNTIF($A$2:$A$2001,A543)&gt;1,"Same email twice - keep one",""))</f>
        <v/>
      </c>
    </row>
    <row r="544" customFormat="false" ht="15" hidden="false" customHeight="false" outlineLevel="0" collapsed="false">
      <c r="A544" s="8"/>
      <c r="B544" s="8"/>
      <c r="C544" s="8"/>
      <c r="D544" s="9" t="str">
        <f aca="false">IF(A544="","",COUNTIFS(Orders!$C$2:$C$5001,A544,Orders!$I$2:$I$5001,"&gt;0"))</f>
        <v/>
      </c>
      <c r="E544" s="10" t="str">
        <f aca="false">IF(A544="","",SUMIFS(Orders!$F$2:$F$5001,Orders!$C$2:$C$5001,A544,Orders!$I$2:$I$5001,"&gt;0"))</f>
        <v/>
      </c>
      <c r="F544" s="10" t="str">
        <f aca="false">IF(OR(A544="",N(D544)=0),"",E544/D544)</f>
        <v/>
      </c>
      <c r="G544" s="11" t="str">
        <f aca="false">IF(OR(A544="",N(D544)=0),"",_xlfn.MINIFS(Orders!$I$2:$I$5001,Orders!$C$2:$C$5001,A544,Orders!$I$2:$I$5001,"&gt;0"))</f>
        <v/>
      </c>
      <c r="H544" s="11" t="str">
        <f aca="false">IF(OR(A544="",N(D544)=0),"",_xlfn.MAXIFS(Orders!$I$2:$I$5001,Orders!$C$2:$C$5001,A544,Orders!$I$2:$I$5001,"&gt;0"))</f>
        <v/>
      </c>
      <c r="I544" s="9" t="str">
        <f aca="true">IF(H544="","",TODAY()-H544)</f>
        <v/>
      </c>
      <c r="J544" s="9" t="str">
        <f aca="false">IF(OR(H544="",N(D544)&lt;2),"",(H544-G544)/(D544-1))</f>
        <v/>
      </c>
      <c r="K544" s="12" t="str">
        <f aca="false">IF(A544="","",IF(N(D544)=0,"No orders yet",IF(I544&gt;=Settings!$B$4,IF(OR(N(E544)&gt;=Settings!$B$5,N(D544)&gt;=Settings!$B$6),"Lapsed VIP","Lapsed"),IF(I544&gt;=Settings!$B$3,IF(OR(N(E544)&gt;=Settings!$B$5,N(D544)&gt;=Settings!$B$6),"At-risk VIP",IF(D544=1,"One-time buyer","At risk")),IF(OR(N(E544)&gt;=Settings!$B$5,N(D544)&gt;=Settings!$B$6),"VIP",IF(D544=1,"New","Active"))))))</f>
        <v/>
      </c>
      <c r="L544" s="12" t="str">
        <f aca="false">IF(OR(J544="",J544=0),"",IF(I544&gt;=J544*Settings!$B$7,"Yes",""))</f>
        <v/>
      </c>
      <c r="M544" s="13"/>
      <c r="N544" s="12" t="str">
        <f aca="true">IF(M544="","",IF(AND(H544&lt;&gt;"",H544&gt;=M544),"Yes - "&amp;TEXT(H544,"d mmm yyyy"),IF(TODAY()-M544&lt;30,"Not yet","No")))</f>
        <v/>
      </c>
      <c r="O544" s="8"/>
      <c r="P544" s="12" t="str">
        <f aca="false">IF(A544="","",IF(COUNTIF($A$2:$A$2001,A544)&gt;1,"Same email twice - keep one",""))</f>
        <v/>
      </c>
    </row>
    <row r="545" customFormat="false" ht="15" hidden="false" customHeight="false" outlineLevel="0" collapsed="false">
      <c r="A545" s="8"/>
      <c r="B545" s="8"/>
      <c r="C545" s="8"/>
      <c r="D545" s="9" t="str">
        <f aca="false">IF(A545="","",COUNTIFS(Orders!$C$2:$C$5001,A545,Orders!$I$2:$I$5001,"&gt;0"))</f>
        <v/>
      </c>
      <c r="E545" s="10" t="str">
        <f aca="false">IF(A545="","",SUMIFS(Orders!$F$2:$F$5001,Orders!$C$2:$C$5001,A545,Orders!$I$2:$I$5001,"&gt;0"))</f>
        <v/>
      </c>
      <c r="F545" s="10" t="str">
        <f aca="false">IF(OR(A545="",N(D545)=0),"",E545/D545)</f>
        <v/>
      </c>
      <c r="G545" s="11" t="str">
        <f aca="false">IF(OR(A545="",N(D545)=0),"",_xlfn.MINIFS(Orders!$I$2:$I$5001,Orders!$C$2:$C$5001,A545,Orders!$I$2:$I$5001,"&gt;0"))</f>
        <v/>
      </c>
      <c r="H545" s="11" t="str">
        <f aca="false">IF(OR(A545="",N(D545)=0),"",_xlfn.MAXIFS(Orders!$I$2:$I$5001,Orders!$C$2:$C$5001,A545,Orders!$I$2:$I$5001,"&gt;0"))</f>
        <v/>
      </c>
      <c r="I545" s="9" t="str">
        <f aca="true">IF(H545="","",TODAY()-H545)</f>
        <v/>
      </c>
      <c r="J545" s="9" t="str">
        <f aca="false">IF(OR(H545="",N(D545)&lt;2),"",(H545-G545)/(D545-1))</f>
        <v/>
      </c>
      <c r="K545" s="12" t="str">
        <f aca="false">IF(A545="","",IF(N(D545)=0,"No orders yet",IF(I545&gt;=Settings!$B$4,IF(OR(N(E545)&gt;=Settings!$B$5,N(D545)&gt;=Settings!$B$6),"Lapsed VIP","Lapsed"),IF(I545&gt;=Settings!$B$3,IF(OR(N(E545)&gt;=Settings!$B$5,N(D545)&gt;=Settings!$B$6),"At-risk VIP",IF(D545=1,"One-time buyer","At risk")),IF(OR(N(E545)&gt;=Settings!$B$5,N(D545)&gt;=Settings!$B$6),"VIP",IF(D545=1,"New","Active"))))))</f>
        <v/>
      </c>
      <c r="L545" s="12" t="str">
        <f aca="false">IF(OR(J545="",J545=0),"",IF(I545&gt;=J545*Settings!$B$7,"Yes",""))</f>
        <v/>
      </c>
      <c r="M545" s="13"/>
      <c r="N545" s="12" t="str">
        <f aca="true">IF(M545="","",IF(AND(H545&lt;&gt;"",H545&gt;=M545),"Yes - "&amp;TEXT(H545,"d mmm yyyy"),IF(TODAY()-M545&lt;30,"Not yet","No")))</f>
        <v/>
      </c>
      <c r="O545" s="8"/>
      <c r="P545" s="12" t="str">
        <f aca="false">IF(A545="","",IF(COUNTIF($A$2:$A$2001,A545)&gt;1,"Same email twice - keep one",""))</f>
        <v/>
      </c>
    </row>
    <row r="546" customFormat="false" ht="15" hidden="false" customHeight="false" outlineLevel="0" collapsed="false">
      <c r="A546" s="8"/>
      <c r="B546" s="8"/>
      <c r="C546" s="8"/>
      <c r="D546" s="9" t="str">
        <f aca="false">IF(A546="","",COUNTIFS(Orders!$C$2:$C$5001,A546,Orders!$I$2:$I$5001,"&gt;0"))</f>
        <v/>
      </c>
      <c r="E546" s="10" t="str">
        <f aca="false">IF(A546="","",SUMIFS(Orders!$F$2:$F$5001,Orders!$C$2:$C$5001,A546,Orders!$I$2:$I$5001,"&gt;0"))</f>
        <v/>
      </c>
      <c r="F546" s="10" t="str">
        <f aca="false">IF(OR(A546="",N(D546)=0),"",E546/D546)</f>
        <v/>
      </c>
      <c r="G546" s="11" t="str">
        <f aca="false">IF(OR(A546="",N(D546)=0),"",_xlfn.MINIFS(Orders!$I$2:$I$5001,Orders!$C$2:$C$5001,A546,Orders!$I$2:$I$5001,"&gt;0"))</f>
        <v/>
      </c>
      <c r="H546" s="11" t="str">
        <f aca="false">IF(OR(A546="",N(D546)=0),"",_xlfn.MAXIFS(Orders!$I$2:$I$5001,Orders!$C$2:$C$5001,A546,Orders!$I$2:$I$5001,"&gt;0"))</f>
        <v/>
      </c>
      <c r="I546" s="9" t="str">
        <f aca="true">IF(H546="","",TODAY()-H546)</f>
        <v/>
      </c>
      <c r="J546" s="9" t="str">
        <f aca="false">IF(OR(H546="",N(D546)&lt;2),"",(H546-G546)/(D546-1))</f>
        <v/>
      </c>
      <c r="K546" s="12" t="str">
        <f aca="false">IF(A546="","",IF(N(D546)=0,"No orders yet",IF(I546&gt;=Settings!$B$4,IF(OR(N(E546)&gt;=Settings!$B$5,N(D546)&gt;=Settings!$B$6),"Lapsed VIP","Lapsed"),IF(I546&gt;=Settings!$B$3,IF(OR(N(E546)&gt;=Settings!$B$5,N(D546)&gt;=Settings!$B$6),"At-risk VIP",IF(D546=1,"One-time buyer","At risk")),IF(OR(N(E546)&gt;=Settings!$B$5,N(D546)&gt;=Settings!$B$6),"VIP",IF(D546=1,"New","Active"))))))</f>
        <v/>
      </c>
      <c r="L546" s="12" t="str">
        <f aca="false">IF(OR(J546="",J546=0),"",IF(I546&gt;=J546*Settings!$B$7,"Yes",""))</f>
        <v/>
      </c>
      <c r="M546" s="13"/>
      <c r="N546" s="12" t="str">
        <f aca="true">IF(M546="","",IF(AND(H546&lt;&gt;"",H546&gt;=M546),"Yes - "&amp;TEXT(H546,"d mmm yyyy"),IF(TODAY()-M546&lt;30,"Not yet","No")))</f>
        <v/>
      </c>
      <c r="O546" s="8"/>
      <c r="P546" s="12" t="str">
        <f aca="false">IF(A546="","",IF(COUNTIF($A$2:$A$2001,A546)&gt;1,"Same email twice - keep one",""))</f>
        <v/>
      </c>
    </row>
    <row r="547" customFormat="false" ht="15" hidden="false" customHeight="false" outlineLevel="0" collapsed="false">
      <c r="A547" s="8"/>
      <c r="B547" s="8"/>
      <c r="C547" s="8"/>
      <c r="D547" s="9" t="str">
        <f aca="false">IF(A547="","",COUNTIFS(Orders!$C$2:$C$5001,A547,Orders!$I$2:$I$5001,"&gt;0"))</f>
        <v/>
      </c>
      <c r="E547" s="10" t="str">
        <f aca="false">IF(A547="","",SUMIFS(Orders!$F$2:$F$5001,Orders!$C$2:$C$5001,A547,Orders!$I$2:$I$5001,"&gt;0"))</f>
        <v/>
      </c>
      <c r="F547" s="10" t="str">
        <f aca="false">IF(OR(A547="",N(D547)=0),"",E547/D547)</f>
        <v/>
      </c>
      <c r="G547" s="11" t="str">
        <f aca="false">IF(OR(A547="",N(D547)=0),"",_xlfn.MINIFS(Orders!$I$2:$I$5001,Orders!$C$2:$C$5001,A547,Orders!$I$2:$I$5001,"&gt;0"))</f>
        <v/>
      </c>
      <c r="H547" s="11" t="str">
        <f aca="false">IF(OR(A547="",N(D547)=0),"",_xlfn.MAXIFS(Orders!$I$2:$I$5001,Orders!$C$2:$C$5001,A547,Orders!$I$2:$I$5001,"&gt;0"))</f>
        <v/>
      </c>
      <c r="I547" s="9" t="str">
        <f aca="true">IF(H547="","",TODAY()-H547)</f>
        <v/>
      </c>
      <c r="J547" s="9" t="str">
        <f aca="false">IF(OR(H547="",N(D547)&lt;2),"",(H547-G547)/(D547-1))</f>
        <v/>
      </c>
      <c r="K547" s="12" t="str">
        <f aca="false">IF(A547="","",IF(N(D547)=0,"No orders yet",IF(I547&gt;=Settings!$B$4,IF(OR(N(E547)&gt;=Settings!$B$5,N(D547)&gt;=Settings!$B$6),"Lapsed VIP","Lapsed"),IF(I547&gt;=Settings!$B$3,IF(OR(N(E547)&gt;=Settings!$B$5,N(D547)&gt;=Settings!$B$6),"At-risk VIP",IF(D547=1,"One-time buyer","At risk")),IF(OR(N(E547)&gt;=Settings!$B$5,N(D547)&gt;=Settings!$B$6),"VIP",IF(D547=1,"New","Active"))))))</f>
        <v/>
      </c>
      <c r="L547" s="12" t="str">
        <f aca="false">IF(OR(J547="",J547=0),"",IF(I547&gt;=J547*Settings!$B$7,"Yes",""))</f>
        <v/>
      </c>
      <c r="M547" s="13"/>
      <c r="N547" s="12" t="str">
        <f aca="true">IF(M547="","",IF(AND(H547&lt;&gt;"",H547&gt;=M547),"Yes - "&amp;TEXT(H547,"d mmm yyyy"),IF(TODAY()-M547&lt;30,"Not yet","No")))</f>
        <v/>
      </c>
      <c r="O547" s="8"/>
      <c r="P547" s="12" t="str">
        <f aca="false">IF(A547="","",IF(COUNTIF($A$2:$A$2001,A547)&gt;1,"Same email twice - keep one",""))</f>
        <v/>
      </c>
    </row>
    <row r="548" customFormat="false" ht="15" hidden="false" customHeight="false" outlineLevel="0" collapsed="false">
      <c r="A548" s="8"/>
      <c r="B548" s="8"/>
      <c r="C548" s="8"/>
      <c r="D548" s="9" t="str">
        <f aca="false">IF(A548="","",COUNTIFS(Orders!$C$2:$C$5001,A548,Orders!$I$2:$I$5001,"&gt;0"))</f>
        <v/>
      </c>
      <c r="E548" s="10" t="str">
        <f aca="false">IF(A548="","",SUMIFS(Orders!$F$2:$F$5001,Orders!$C$2:$C$5001,A548,Orders!$I$2:$I$5001,"&gt;0"))</f>
        <v/>
      </c>
      <c r="F548" s="10" t="str">
        <f aca="false">IF(OR(A548="",N(D548)=0),"",E548/D548)</f>
        <v/>
      </c>
      <c r="G548" s="11" t="str">
        <f aca="false">IF(OR(A548="",N(D548)=0),"",_xlfn.MINIFS(Orders!$I$2:$I$5001,Orders!$C$2:$C$5001,A548,Orders!$I$2:$I$5001,"&gt;0"))</f>
        <v/>
      </c>
      <c r="H548" s="11" t="str">
        <f aca="false">IF(OR(A548="",N(D548)=0),"",_xlfn.MAXIFS(Orders!$I$2:$I$5001,Orders!$C$2:$C$5001,A548,Orders!$I$2:$I$5001,"&gt;0"))</f>
        <v/>
      </c>
      <c r="I548" s="9" t="str">
        <f aca="true">IF(H548="","",TODAY()-H548)</f>
        <v/>
      </c>
      <c r="J548" s="9" t="str">
        <f aca="false">IF(OR(H548="",N(D548)&lt;2),"",(H548-G548)/(D548-1))</f>
        <v/>
      </c>
      <c r="K548" s="12" t="str">
        <f aca="false">IF(A548="","",IF(N(D548)=0,"No orders yet",IF(I548&gt;=Settings!$B$4,IF(OR(N(E548)&gt;=Settings!$B$5,N(D548)&gt;=Settings!$B$6),"Lapsed VIP","Lapsed"),IF(I548&gt;=Settings!$B$3,IF(OR(N(E548)&gt;=Settings!$B$5,N(D548)&gt;=Settings!$B$6),"At-risk VIP",IF(D548=1,"One-time buyer","At risk")),IF(OR(N(E548)&gt;=Settings!$B$5,N(D548)&gt;=Settings!$B$6),"VIP",IF(D548=1,"New","Active"))))))</f>
        <v/>
      </c>
      <c r="L548" s="12" t="str">
        <f aca="false">IF(OR(J548="",J548=0),"",IF(I548&gt;=J548*Settings!$B$7,"Yes",""))</f>
        <v/>
      </c>
      <c r="M548" s="13"/>
      <c r="N548" s="12" t="str">
        <f aca="true">IF(M548="","",IF(AND(H548&lt;&gt;"",H548&gt;=M548),"Yes - "&amp;TEXT(H548,"d mmm yyyy"),IF(TODAY()-M548&lt;30,"Not yet","No")))</f>
        <v/>
      </c>
      <c r="O548" s="8"/>
      <c r="P548" s="12" t="str">
        <f aca="false">IF(A548="","",IF(COUNTIF($A$2:$A$2001,A548)&gt;1,"Same email twice - keep one",""))</f>
        <v/>
      </c>
    </row>
    <row r="549" customFormat="false" ht="15" hidden="false" customHeight="false" outlineLevel="0" collapsed="false">
      <c r="A549" s="8"/>
      <c r="B549" s="8"/>
      <c r="C549" s="8"/>
      <c r="D549" s="9" t="str">
        <f aca="false">IF(A549="","",COUNTIFS(Orders!$C$2:$C$5001,A549,Orders!$I$2:$I$5001,"&gt;0"))</f>
        <v/>
      </c>
      <c r="E549" s="10" t="str">
        <f aca="false">IF(A549="","",SUMIFS(Orders!$F$2:$F$5001,Orders!$C$2:$C$5001,A549,Orders!$I$2:$I$5001,"&gt;0"))</f>
        <v/>
      </c>
      <c r="F549" s="10" t="str">
        <f aca="false">IF(OR(A549="",N(D549)=0),"",E549/D549)</f>
        <v/>
      </c>
      <c r="G549" s="11" t="str">
        <f aca="false">IF(OR(A549="",N(D549)=0),"",_xlfn.MINIFS(Orders!$I$2:$I$5001,Orders!$C$2:$C$5001,A549,Orders!$I$2:$I$5001,"&gt;0"))</f>
        <v/>
      </c>
      <c r="H549" s="11" t="str">
        <f aca="false">IF(OR(A549="",N(D549)=0),"",_xlfn.MAXIFS(Orders!$I$2:$I$5001,Orders!$C$2:$C$5001,A549,Orders!$I$2:$I$5001,"&gt;0"))</f>
        <v/>
      </c>
      <c r="I549" s="9" t="str">
        <f aca="true">IF(H549="","",TODAY()-H549)</f>
        <v/>
      </c>
      <c r="J549" s="9" t="str">
        <f aca="false">IF(OR(H549="",N(D549)&lt;2),"",(H549-G549)/(D549-1))</f>
        <v/>
      </c>
      <c r="K549" s="12" t="str">
        <f aca="false">IF(A549="","",IF(N(D549)=0,"No orders yet",IF(I549&gt;=Settings!$B$4,IF(OR(N(E549)&gt;=Settings!$B$5,N(D549)&gt;=Settings!$B$6),"Lapsed VIP","Lapsed"),IF(I549&gt;=Settings!$B$3,IF(OR(N(E549)&gt;=Settings!$B$5,N(D549)&gt;=Settings!$B$6),"At-risk VIP",IF(D549=1,"One-time buyer","At risk")),IF(OR(N(E549)&gt;=Settings!$B$5,N(D549)&gt;=Settings!$B$6),"VIP",IF(D549=1,"New","Active"))))))</f>
        <v/>
      </c>
      <c r="L549" s="12" t="str">
        <f aca="false">IF(OR(J549="",J549=0),"",IF(I549&gt;=J549*Settings!$B$7,"Yes",""))</f>
        <v/>
      </c>
      <c r="M549" s="13"/>
      <c r="N549" s="12" t="str">
        <f aca="true">IF(M549="","",IF(AND(H549&lt;&gt;"",H549&gt;=M549),"Yes - "&amp;TEXT(H549,"d mmm yyyy"),IF(TODAY()-M549&lt;30,"Not yet","No")))</f>
        <v/>
      </c>
      <c r="O549" s="8"/>
      <c r="P549" s="12" t="str">
        <f aca="false">IF(A549="","",IF(COUNTIF($A$2:$A$2001,A549)&gt;1,"Same email twice - keep one",""))</f>
        <v/>
      </c>
    </row>
    <row r="550" customFormat="false" ht="15" hidden="false" customHeight="false" outlineLevel="0" collapsed="false">
      <c r="A550" s="8"/>
      <c r="B550" s="8"/>
      <c r="C550" s="8"/>
      <c r="D550" s="9" t="str">
        <f aca="false">IF(A550="","",COUNTIFS(Orders!$C$2:$C$5001,A550,Orders!$I$2:$I$5001,"&gt;0"))</f>
        <v/>
      </c>
      <c r="E550" s="10" t="str">
        <f aca="false">IF(A550="","",SUMIFS(Orders!$F$2:$F$5001,Orders!$C$2:$C$5001,A550,Orders!$I$2:$I$5001,"&gt;0"))</f>
        <v/>
      </c>
      <c r="F550" s="10" t="str">
        <f aca="false">IF(OR(A550="",N(D550)=0),"",E550/D550)</f>
        <v/>
      </c>
      <c r="G550" s="11" t="str">
        <f aca="false">IF(OR(A550="",N(D550)=0),"",_xlfn.MINIFS(Orders!$I$2:$I$5001,Orders!$C$2:$C$5001,A550,Orders!$I$2:$I$5001,"&gt;0"))</f>
        <v/>
      </c>
      <c r="H550" s="11" t="str">
        <f aca="false">IF(OR(A550="",N(D550)=0),"",_xlfn.MAXIFS(Orders!$I$2:$I$5001,Orders!$C$2:$C$5001,A550,Orders!$I$2:$I$5001,"&gt;0"))</f>
        <v/>
      </c>
      <c r="I550" s="9" t="str">
        <f aca="true">IF(H550="","",TODAY()-H550)</f>
        <v/>
      </c>
      <c r="J550" s="9" t="str">
        <f aca="false">IF(OR(H550="",N(D550)&lt;2),"",(H550-G550)/(D550-1))</f>
        <v/>
      </c>
      <c r="K550" s="12" t="str">
        <f aca="false">IF(A550="","",IF(N(D550)=0,"No orders yet",IF(I550&gt;=Settings!$B$4,IF(OR(N(E550)&gt;=Settings!$B$5,N(D550)&gt;=Settings!$B$6),"Lapsed VIP","Lapsed"),IF(I550&gt;=Settings!$B$3,IF(OR(N(E550)&gt;=Settings!$B$5,N(D550)&gt;=Settings!$B$6),"At-risk VIP",IF(D550=1,"One-time buyer","At risk")),IF(OR(N(E550)&gt;=Settings!$B$5,N(D550)&gt;=Settings!$B$6),"VIP",IF(D550=1,"New","Active"))))))</f>
        <v/>
      </c>
      <c r="L550" s="12" t="str">
        <f aca="false">IF(OR(J550="",J550=0),"",IF(I550&gt;=J550*Settings!$B$7,"Yes",""))</f>
        <v/>
      </c>
      <c r="M550" s="13"/>
      <c r="N550" s="12" t="str">
        <f aca="true">IF(M550="","",IF(AND(H550&lt;&gt;"",H550&gt;=M550),"Yes - "&amp;TEXT(H550,"d mmm yyyy"),IF(TODAY()-M550&lt;30,"Not yet","No")))</f>
        <v/>
      </c>
      <c r="O550" s="8"/>
      <c r="P550" s="12" t="str">
        <f aca="false">IF(A550="","",IF(COUNTIF($A$2:$A$2001,A550)&gt;1,"Same email twice - keep one",""))</f>
        <v/>
      </c>
    </row>
    <row r="551" customFormat="false" ht="15" hidden="false" customHeight="false" outlineLevel="0" collapsed="false">
      <c r="A551" s="8"/>
      <c r="B551" s="8"/>
      <c r="C551" s="8"/>
      <c r="D551" s="9" t="str">
        <f aca="false">IF(A551="","",COUNTIFS(Orders!$C$2:$C$5001,A551,Orders!$I$2:$I$5001,"&gt;0"))</f>
        <v/>
      </c>
      <c r="E551" s="10" t="str">
        <f aca="false">IF(A551="","",SUMIFS(Orders!$F$2:$F$5001,Orders!$C$2:$C$5001,A551,Orders!$I$2:$I$5001,"&gt;0"))</f>
        <v/>
      </c>
      <c r="F551" s="10" t="str">
        <f aca="false">IF(OR(A551="",N(D551)=0),"",E551/D551)</f>
        <v/>
      </c>
      <c r="G551" s="11" t="str">
        <f aca="false">IF(OR(A551="",N(D551)=0),"",_xlfn.MINIFS(Orders!$I$2:$I$5001,Orders!$C$2:$C$5001,A551,Orders!$I$2:$I$5001,"&gt;0"))</f>
        <v/>
      </c>
      <c r="H551" s="11" t="str">
        <f aca="false">IF(OR(A551="",N(D551)=0),"",_xlfn.MAXIFS(Orders!$I$2:$I$5001,Orders!$C$2:$C$5001,A551,Orders!$I$2:$I$5001,"&gt;0"))</f>
        <v/>
      </c>
      <c r="I551" s="9" t="str">
        <f aca="true">IF(H551="","",TODAY()-H551)</f>
        <v/>
      </c>
      <c r="J551" s="9" t="str">
        <f aca="false">IF(OR(H551="",N(D551)&lt;2),"",(H551-G551)/(D551-1))</f>
        <v/>
      </c>
      <c r="K551" s="12" t="str">
        <f aca="false">IF(A551="","",IF(N(D551)=0,"No orders yet",IF(I551&gt;=Settings!$B$4,IF(OR(N(E551)&gt;=Settings!$B$5,N(D551)&gt;=Settings!$B$6),"Lapsed VIP","Lapsed"),IF(I551&gt;=Settings!$B$3,IF(OR(N(E551)&gt;=Settings!$B$5,N(D551)&gt;=Settings!$B$6),"At-risk VIP",IF(D551=1,"One-time buyer","At risk")),IF(OR(N(E551)&gt;=Settings!$B$5,N(D551)&gt;=Settings!$B$6),"VIP",IF(D551=1,"New","Active"))))))</f>
        <v/>
      </c>
      <c r="L551" s="12" t="str">
        <f aca="false">IF(OR(J551="",J551=0),"",IF(I551&gt;=J551*Settings!$B$7,"Yes",""))</f>
        <v/>
      </c>
      <c r="M551" s="13"/>
      <c r="N551" s="12" t="str">
        <f aca="true">IF(M551="","",IF(AND(H551&lt;&gt;"",H551&gt;=M551),"Yes - "&amp;TEXT(H551,"d mmm yyyy"),IF(TODAY()-M551&lt;30,"Not yet","No")))</f>
        <v/>
      </c>
      <c r="O551" s="8"/>
      <c r="P551" s="12" t="str">
        <f aca="false">IF(A551="","",IF(COUNTIF($A$2:$A$2001,A551)&gt;1,"Same email twice - keep one",""))</f>
        <v/>
      </c>
    </row>
    <row r="552" customFormat="false" ht="15" hidden="false" customHeight="false" outlineLevel="0" collapsed="false">
      <c r="A552" s="8"/>
      <c r="B552" s="8"/>
      <c r="C552" s="8"/>
      <c r="D552" s="9" t="str">
        <f aca="false">IF(A552="","",COUNTIFS(Orders!$C$2:$C$5001,A552,Orders!$I$2:$I$5001,"&gt;0"))</f>
        <v/>
      </c>
      <c r="E552" s="10" t="str">
        <f aca="false">IF(A552="","",SUMIFS(Orders!$F$2:$F$5001,Orders!$C$2:$C$5001,A552,Orders!$I$2:$I$5001,"&gt;0"))</f>
        <v/>
      </c>
      <c r="F552" s="10" t="str">
        <f aca="false">IF(OR(A552="",N(D552)=0),"",E552/D552)</f>
        <v/>
      </c>
      <c r="G552" s="11" t="str">
        <f aca="false">IF(OR(A552="",N(D552)=0),"",_xlfn.MINIFS(Orders!$I$2:$I$5001,Orders!$C$2:$C$5001,A552,Orders!$I$2:$I$5001,"&gt;0"))</f>
        <v/>
      </c>
      <c r="H552" s="11" t="str">
        <f aca="false">IF(OR(A552="",N(D552)=0),"",_xlfn.MAXIFS(Orders!$I$2:$I$5001,Orders!$C$2:$C$5001,A552,Orders!$I$2:$I$5001,"&gt;0"))</f>
        <v/>
      </c>
      <c r="I552" s="9" t="str">
        <f aca="true">IF(H552="","",TODAY()-H552)</f>
        <v/>
      </c>
      <c r="J552" s="9" t="str">
        <f aca="false">IF(OR(H552="",N(D552)&lt;2),"",(H552-G552)/(D552-1))</f>
        <v/>
      </c>
      <c r="K552" s="12" t="str">
        <f aca="false">IF(A552="","",IF(N(D552)=0,"No orders yet",IF(I552&gt;=Settings!$B$4,IF(OR(N(E552)&gt;=Settings!$B$5,N(D552)&gt;=Settings!$B$6),"Lapsed VIP","Lapsed"),IF(I552&gt;=Settings!$B$3,IF(OR(N(E552)&gt;=Settings!$B$5,N(D552)&gt;=Settings!$B$6),"At-risk VIP",IF(D552=1,"One-time buyer","At risk")),IF(OR(N(E552)&gt;=Settings!$B$5,N(D552)&gt;=Settings!$B$6),"VIP",IF(D552=1,"New","Active"))))))</f>
        <v/>
      </c>
      <c r="L552" s="12" t="str">
        <f aca="false">IF(OR(J552="",J552=0),"",IF(I552&gt;=J552*Settings!$B$7,"Yes",""))</f>
        <v/>
      </c>
      <c r="M552" s="13"/>
      <c r="N552" s="12" t="str">
        <f aca="true">IF(M552="","",IF(AND(H552&lt;&gt;"",H552&gt;=M552),"Yes - "&amp;TEXT(H552,"d mmm yyyy"),IF(TODAY()-M552&lt;30,"Not yet","No")))</f>
        <v/>
      </c>
      <c r="O552" s="8"/>
      <c r="P552" s="12" t="str">
        <f aca="false">IF(A552="","",IF(COUNTIF($A$2:$A$2001,A552)&gt;1,"Same email twice - keep one",""))</f>
        <v/>
      </c>
    </row>
    <row r="553" customFormat="false" ht="15" hidden="false" customHeight="false" outlineLevel="0" collapsed="false">
      <c r="A553" s="8"/>
      <c r="B553" s="8"/>
      <c r="C553" s="8"/>
      <c r="D553" s="9" t="str">
        <f aca="false">IF(A553="","",COUNTIFS(Orders!$C$2:$C$5001,A553,Orders!$I$2:$I$5001,"&gt;0"))</f>
        <v/>
      </c>
      <c r="E553" s="10" t="str">
        <f aca="false">IF(A553="","",SUMIFS(Orders!$F$2:$F$5001,Orders!$C$2:$C$5001,A553,Orders!$I$2:$I$5001,"&gt;0"))</f>
        <v/>
      </c>
      <c r="F553" s="10" t="str">
        <f aca="false">IF(OR(A553="",N(D553)=0),"",E553/D553)</f>
        <v/>
      </c>
      <c r="G553" s="11" t="str">
        <f aca="false">IF(OR(A553="",N(D553)=0),"",_xlfn.MINIFS(Orders!$I$2:$I$5001,Orders!$C$2:$C$5001,A553,Orders!$I$2:$I$5001,"&gt;0"))</f>
        <v/>
      </c>
      <c r="H553" s="11" t="str">
        <f aca="false">IF(OR(A553="",N(D553)=0),"",_xlfn.MAXIFS(Orders!$I$2:$I$5001,Orders!$C$2:$C$5001,A553,Orders!$I$2:$I$5001,"&gt;0"))</f>
        <v/>
      </c>
      <c r="I553" s="9" t="str">
        <f aca="true">IF(H553="","",TODAY()-H553)</f>
        <v/>
      </c>
      <c r="J553" s="9" t="str">
        <f aca="false">IF(OR(H553="",N(D553)&lt;2),"",(H553-G553)/(D553-1))</f>
        <v/>
      </c>
      <c r="K553" s="12" t="str">
        <f aca="false">IF(A553="","",IF(N(D553)=0,"No orders yet",IF(I553&gt;=Settings!$B$4,IF(OR(N(E553)&gt;=Settings!$B$5,N(D553)&gt;=Settings!$B$6),"Lapsed VIP","Lapsed"),IF(I553&gt;=Settings!$B$3,IF(OR(N(E553)&gt;=Settings!$B$5,N(D553)&gt;=Settings!$B$6),"At-risk VIP",IF(D553=1,"One-time buyer","At risk")),IF(OR(N(E553)&gt;=Settings!$B$5,N(D553)&gt;=Settings!$B$6),"VIP",IF(D553=1,"New","Active"))))))</f>
        <v/>
      </c>
      <c r="L553" s="12" t="str">
        <f aca="false">IF(OR(J553="",J553=0),"",IF(I553&gt;=J553*Settings!$B$7,"Yes",""))</f>
        <v/>
      </c>
      <c r="M553" s="13"/>
      <c r="N553" s="12" t="str">
        <f aca="true">IF(M553="","",IF(AND(H553&lt;&gt;"",H553&gt;=M553),"Yes - "&amp;TEXT(H553,"d mmm yyyy"),IF(TODAY()-M553&lt;30,"Not yet","No")))</f>
        <v/>
      </c>
      <c r="O553" s="8"/>
      <c r="P553" s="12" t="str">
        <f aca="false">IF(A553="","",IF(COUNTIF($A$2:$A$2001,A553)&gt;1,"Same email twice - keep one",""))</f>
        <v/>
      </c>
    </row>
    <row r="554" customFormat="false" ht="15" hidden="false" customHeight="false" outlineLevel="0" collapsed="false">
      <c r="A554" s="8"/>
      <c r="B554" s="8"/>
      <c r="C554" s="8"/>
      <c r="D554" s="9" t="str">
        <f aca="false">IF(A554="","",COUNTIFS(Orders!$C$2:$C$5001,A554,Orders!$I$2:$I$5001,"&gt;0"))</f>
        <v/>
      </c>
      <c r="E554" s="10" t="str">
        <f aca="false">IF(A554="","",SUMIFS(Orders!$F$2:$F$5001,Orders!$C$2:$C$5001,A554,Orders!$I$2:$I$5001,"&gt;0"))</f>
        <v/>
      </c>
      <c r="F554" s="10" t="str">
        <f aca="false">IF(OR(A554="",N(D554)=0),"",E554/D554)</f>
        <v/>
      </c>
      <c r="G554" s="11" t="str">
        <f aca="false">IF(OR(A554="",N(D554)=0),"",_xlfn.MINIFS(Orders!$I$2:$I$5001,Orders!$C$2:$C$5001,A554,Orders!$I$2:$I$5001,"&gt;0"))</f>
        <v/>
      </c>
      <c r="H554" s="11" t="str">
        <f aca="false">IF(OR(A554="",N(D554)=0),"",_xlfn.MAXIFS(Orders!$I$2:$I$5001,Orders!$C$2:$C$5001,A554,Orders!$I$2:$I$5001,"&gt;0"))</f>
        <v/>
      </c>
      <c r="I554" s="9" t="str">
        <f aca="true">IF(H554="","",TODAY()-H554)</f>
        <v/>
      </c>
      <c r="J554" s="9" t="str">
        <f aca="false">IF(OR(H554="",N(D554)&lt;2),"",(H554-G554)/(D554-1))</f>
        <v/>
      </c>
      <c r="K554" s="12" t="str">
        <f aca="false">IF(A554="","",IF(N(D554)=0,"No orders yet",IF(I554&gt;=Settings!$B$4,IF(OR(N(E554)&gt;=Settings!$B$5,N(D554)&gt;=Settings!$B$6),"Lapsed VIP","Lapsed"),IF(I554&gt;=Settings!$B$3,IF(OR(N(E554)&gt;=Settings!$B$5,N(D554)&gt;=Settings!$B$6),"At-risk VIP",IF(D554=1,"One-time buyer","At risk")),IF(OR(N(E554)&gt;=Settings!$B$5,N(D554)&gt;=Settings!$B$6),"VIP",IF(D554=1,"New","Active"))))))</f>
        <v/>
      </c>
      <c r="L554" s="12" t="str">
        <f aca="false">IF(OR(J554="",J554=0),"",IF(I554&gt;=J554*Settings!$B$7,"Yes",""))</f>
        <v/>
      </c>
      <c r="M554" s="13"/>
      <c r="N554" s="12" t="str">
        <f aca="true">IF(M554="","",IF(AND(H554&lt;&gt;"",H554&gt;=M554),"Yes - "&amp;TEXT(H554,"d mmm yyyy"),IF(TODAY()-M554&lt;30,"Not yet","No")))</f>
        <v/>
      </c>
      <c r="O554" s="8"/>
      <c r="P554" s="12" t="str">
        <f aca="false">IF(A554="","",IF(COUNTIF($A$2:$A$2001,A554)&gt;1,"Same email twice - keep one",""))</f>
        <v/>
      </c>
    </row>
    <row r="555" customFormat="false" ht="15" hidden="false" customHeight="false" outlineLevel="0" collapsed="false">
      <c r="A555" s="8"/>
      <c r="B555" s="8"/>
      <c r="C555" s="8"/>
      <c r="D555" s="9" t="str">
        <f aca="false">IF(A555="","",COUNTIFS(Orders!$C$2:$C$5001,A555,Orders!$I$2:$I$5001,"&gt;0"))</f>
        <v/>
      </c>
      <c r="E555" s="10" t="str">
        <f aca="false">IF(A555="","",SUMIFS(Orders!$F$2:$F$5001,Orders!$C$2:$C$5001,A555,Orders!$I$2:$I$5001,"&gt;0"))</f>
        <v/>
      </c>
      <c r="F555" s="10" t="str">
        <f aca="false">IF(OR(A555="",N(D555)=0),"",E555/D555)</f>
        <v/>
      </c>
      <c r="G555" s="11" t="str">
        <f aca="false">IF(OR(A555="",N(D555)=0),"",_xlfn.MINIFS(Orders!$I$2:$I$5001,Orders!$C$2:$C$5001,A555,Orders!$I$2:$I$5001,"&gt;0"))</f>
        <v/>
      </c>
      <c r="H555" s="11" t="str">
        <f aca="false">IF(OR(A555="",N(D555)=0),"",_xlfn.MAXIFS(Orders!$I$2:$I$5001,Orders!$C$2:$C$5001,A555,Orders!$I$2:$I$5001,"&gt;0"))</f>
        <v/>
      </c>
      <c r="I555" s="9" t="str">
        <f aca="true">IF(H555="","",TODAY()-H555)</f>
        <v/>
      </c>
      <c r="J555" s="9" t="str">
        <f aca="false">IF(OR(H555="",N(D555)&lt;2),"",(H555-G555)/(D555-1))</f>
        <v/>
      </c>
      <c r="K555" s="12" t="str">
        <f aca="false">IF(A555="","",IF(N(D555)=0,"No orders yet",IF(I555&gt;=Settings!$B$4,IF(OR(N(E555)&gt;=Settings!$B$5,N(D555)&gt;=Settings!$B$6),"Lapsed VIP","Lapsed"),IF(I555&gt;=Settings!$B$3,IF(OR(N(E555)&gt;=Settings!$B$5,N(D555)&gt;=Settings!$B$6),"At-risk VIP",IF(D555=1,"One-time buyer","At risk")),IF(OR(N(E555)&gt;=Settings!$B$5,N(D555)&gt;=Settings!$B$6),"VIP",IF(D555=1,"New","Active"))))))</f>
        <v/>
      </c>
      <c r="L555" s="12" t="str">
        <f aca="false">IF(OR(J555="",J555=0),"",IF(I555&gt;=J555*Settings!$B$7,"Yes",""))</f>
        <v/>
      </c>
      <c r="M555" s="13"/>
      <c r="N555" s="12" t="str">
        <f aca="true">IF(M555="","",IF(AND(H555&lt;&gt;"",H555&gt;=M555),"Yes - "&amp;TEXT(H555,"d mmm yyyy"),IF(TODAY()-M555&lt;30,"Not yet","No")))</f>
        <v/>
      </c>
      <c r="O555" s="8"/>
      <c r="P555" s="12" t="str">
        <f aca="false">IF(A555="","",IF(COUNTIF($A$2:$A$2001,A555)&gt;1,"Same email twice - keep one",""))</f>
        <v/>
      </c>
    </row>
    <row r="556" customFormat="false" ht="15" hidden="false" customHeight="false" outlineLevel="0" collapsed="false">
      <c r="A556" s="8"/>
      <c r="B556" s="8"/>
      <c r="C556" s="8"/>
      <c r="D556" s="9" t="str">
        <f aca="false">IF(A556="","",COUNTIFS(Orders!$C$2:$C$5001,A556,Orders!$I$2:$I$5001,"&gt;0"))</f>
        <v/>
      </c>
      <c r="E556" s="10" t="str">
        <f aca="false">IF(A556="","",SUMIFS(Orders!$F$2:$F$5001,Orders!$C$2:$C$5001,A556,Orders!$I$2:$I$5001,"&gt;0"))</f>
        <v/>
      </c>
      <c r="F556" s="10" t="str">
        <f aca="false">IF(OR(A556="",N(D556)=0),"",E556/D556)</f>
        <v/>
      </c>
      <c r="G556" s="11" t="str">
        <f aca="false">IF(OR(A556="",N(D556)=0),"",_xlfn.MINIFS(Orders!$I$2:$I$5001,Orders!$C$2:$C$5001,A556,Orders!$I$2:$I$5001,"&gt;0"))</f>
        <v/>
      </c>
      <c r="H556" s="11" t="str">
        <f aca="false">IF(OR(A556="",N(D556)=0),"",_xlfn.MAXIFS(Orders!$I$2:$I$5001,Orders!$C$2:$C$5001,A556,Orders!$I$2:$I$5001,"&gt;0"))</f>
        <v/>
      </c>
      <c r="I556" s="9" t="str">
        <f aca="true">IF(H556="","",TODAY()-H556)</f>
        <v/>
      </c>
      <c r="J556" s="9" t="str">
        <f aca="false">IF(OR(H556="",N(D556)&lt;2),"",(H556-G556)/(D556-1))</f>
        <v/>
      </c>
      <c r="K556" s="12" t="str">
        <f aca="false">IF(A556="","",IF(N(D556)=0,"No orders yet",IF(I556&gt;=Settings!$B$4,IF(OR(N(E556)&gt;=Settings!$B$5,N(D556)&gt;=Settings!$B$6),"Lapsed VIP","Lapsed"),IF(I556&gt;=Settings!$B$3,IF(OR(N(E556)&gt;=Settings!$B$5,N(D556)&gt;=Settings!$B$6),"At-risk VIP",IF(D556=1,"One-time buyer","At risk")),IF(OR(N(E556)&gt;=Settings!$B$5,N(D556)&gt;=Settings!$B$6),"VIP",IF(D556=1,"New","Active"))))))</f>
        <v/>
      </c>
      <c r="L556" s="12" t="str">
        <f aca="false">IF(OR(J556="",J556=0),"",IF(I556&gt;=J556*Settings!$B$7,"Yes",""))</f>
        <v/>
      </c>
      <c r="M556" s="13"/>
      <c r="N556" s="12" t="str">
        <f aca="true">IF(M556="","",IF(AND(H556&lt;&gt;"",H556&gt;=M556),"Yes - "&amp;TEXT(H556,"d mmm yyyy"),IF(TODAY()-M556&lt;30,"Not yet","No")))</f>
        <v/>
      </c>
      <c r="O556" s="8"/>
      <c r="P556" s="12" t="str">
        <f aca="false">IF(A556="","",IF(COUNTIF($A$2:$A$2001,A556)&gt;1,"Same email twice - keep one",""))</f>
        <v/>
      </c>
    </row>
    <row r="557" customFormat="false" ht="15" hidden="false" customHeight="false" outlineLevel="0" collapsed="false">
      <c r="A557" s="8"/>
      <c r="B557" s="8"/>
      <c r="C557" s="8"/>
      <c r="D557" s="9" t="str">
        <f aca="false">IF(A557="","",COUNTIFS(Orders!$C$2:$C$5001,A557,Orders!$I$2:$I$5001,"&gt;0"))</f>
        <v/>
      </c>
      <c r="E557" s="10" t="str">
        <f aca="false">IF(A557="","",SUMIFS(Orders!$F$2:$F$5001,Orders!$C$2:$C$5001,A557,Orders!$I$2:$I$5001,"&gt;0"))</f>
        <v/>
      </c>
      <c r="F557" s="10" t="str">
        <f aca="false">IF(OR(A557="",N(D557)=0),"",E557/D557)</f>
        <v/>
      </c>
      <c r="G557" s="11" t="str">
        <f aca="false">IF(OR(A557="",N(D557)=0),"",_xlfn.MINIFS(Orders!$I$2:$I$5001,Orders!$C$2:$C$5001,A557,Orders!$I$2:$I$5001,"&gt;0"))</f>
        <v/>
      </c>
      <c r="H557" s="11" t="str">
        <f aca="false">IF(OR(A557="",N(D557)=0),"",_xlfn.MAXIFS(Orders!$I$2:$I$5001,Orders!$C$2:$C$5001,A557,Orders!$I$2:$I$5001,"&gt;0"))</f>
        <v/>
      </c>
      <c r="I557" s="9" t="str">
        <f aca="true">IF(H557="","",TODAY()-H557)</f>
        <v/>
      </c>
      <c r="J557" s="9" t="str">
        <f aca="false">IF(OR(H557="",N(D557)&lt;2),"",(H557-G557)/(D557-1))</f>
        <v/>
      </c>
      <c r="K557" s="12" t="str">
        <f aca="false">IF(A557="","",IF(N(D557)=0,"No orders yet",IF(I557&gt;=Settings!$B$4,IF(OR(N(E557)&gt;=Settings!$B$5,N(D557)&gt;=Settings!$B$6),"Lapsed VIP","Lapsed"),IF(I557&gt;=Settings!$B$3,IF(OR(N(E557)&gt;=Settings!$B$5,N(D557)&gt;=Settings!$B$6),"At-risk VIP",IF(D557=1,"One-time buyer","At risk")),IF(OR(N(E557)&gt;=Settings!$B$5,N(D557)&gt;=Settings!$B$6),"VIP",IF(D557=1,"New","Active"))))))</f>
        <v/>
      </c>
      <c r="L557" s="12" t="str">
        <f aca="false">IF(OR(J557="",J557=0),"",IF(I557&gt;=J557*Settings!$B$7,"Yes",""))</f>
        <v/>
      </c>
      <c r="M557" s="13"/>
      <c r="N557" s="12" t="str">
        <f aca="true">IF(M557="","",IF(AND(H557&lt;&gt;"",H557&gt;=M557),"Yes - "&amp;TEXT(H557,"d mmm yyyy"),IF(TODAY()-M557&lt;30,"Not yet","No")))</f>
        <v/>
      </c>
      <c r="O557" s="8"/>
      <c r="P557" s="12" t="str">
        <f aca="false">IF(A557="","",IF(COUNTIF($A$2:$A$2001,A557)&gt;1,"Same email twice - keep one",""))</f>
        <v/>
      </c>
    </row>
    <row r="558" customFormat="false" ht="15" hidden="false" customHeight="false" outlineLevel="0" collapsed="false">
      <c r="A558" s="8"/>
      <c r="B558" s="8"/>
      <c r="C558" s="8"/>
      <c r="D558" s="9" t="str">
        <f aca="false">IF(A558="","",COUNTIFS(Orders!$C$2:$C$5001,A558,Orders!$I$2:$I$5001,"&gt;0"))</f>
        <v/>
      </c>
      <c r="E558" s="10" t="str">
        <f aca="false">IF(A558="","",SUMIFS(Orders!$F$2:$F$5001,Orders!$C$2:$C$5001,A558,Orders!$I$2:$I$5001,"&gt;0"))</f>
        <v/>
      </c>
      <c r="F558" s="10" t="str">
        <f aca="false">IF(OR(A558="",N(D558)=0),"",E558/D558)</f>
        <v/>
      </c>
      <c r="G558" s="11" t="str">
        <f aca="false">IF(OR(A558="",N(D558)=0),"",_xlfn.MINIFS(Orders!$I$2:$I$5001,Orders!$C$2:$C$5001,A558,Orders!$I$2:$I$5001,"&gt;0"))</f>
        <v/>
      </c>
      <c r="H558" s="11" t="str">
        <f aca="false">IF(OR(A558="",N(D558)=0),"",_xlfn.MAXIFS(Orders!$I$2:$I$5001,Orders!$C$2:$C$5001,A558,Orders!$I$2:$I$5001,"&gt;0"))</f>
        <v/>
      </c>
      <c r="I558" s="9" t="str">
        <f aca="true">IF(H558="","",TODAY()-H558)</f>
        <v/>
      </c>
      <c r="J558" s="9" t="str">
        <f aca="false">IF(OR(H558="",N(D558)&lt;2),"",(H558-G558)/(D558-1))</f>
        <v/>
      </c>
      <c r="K558" s="12" t="str">
        <f aca="false">IF(A558="","",IF(N(D558)=0,"No orders yet",IF(I558&gt;=Settings!$B$4,IF(OR(N(E558)&gt;=Settings!$B$5,N(D558)&gt;=Settings!$B$6),"Lapsed VIP","Lapsed"),IF(I558&gt;=Settings!$B$3,IF(OR(N(E558)&gt;=Settings!$B$5,N(D558)&gt;=Settings!$B$6),"At-risk VIP",IF(D558=1,"One-time buyer","At risk")),IF(OR(N(E558)&gt;=Settings!$B$5,N(D558)&gt;=Settings!$B$6),"VIP",IF(D558=1,"New","Active"))))))</f>
        <v/>
      </c>
      <c r="L558" s="12" t="str">
        <f aca="false">IF(OR(J558="",J558=0),"",IF(I558&gt;=J558*Settings!$B$7,"Yes",""))</f>
        <v/>
      </c>
      <c r="M558" s="13"/>
      <c r="N558" s="12" t="str">
        <f aca="true">IF(M558="","",IF(AND(H558&lt;&gt;"",H558&gt;=M558),"Yes - "&amp;TEXT(H558,"d mmm yyyy"),IF(TODAY()-M558&lt;30,"Not yet","No")))</f>
        <v/>
      </c>
      <c r="O558" s="8"/>
      <c r="P558" s="12" t="str">
        <f aca="false">IF(A558="","",IF(COUNTIF($A$2:$A$2001,A558)&gt;1,"Same email twice - keep one",""))</f>
        <v/>
      </c>
    </row>
    <row r="559" customFormat="false" ht="15" hidden="false" customHeight="false" outlineLevel="0" collapsed="false">
      <c r="A559" s="8"/>
      <c r="B559" s="8"/>
      <c r="C559" s="8"/>
      <c r="D559" s="9" t="str">
        <f aca="false">IF(A559="","",COUNTIFS(Orders!$C$2:$C$5001,A559,Orders!$I$2:$I$5001,"&gt;0"))</f>
        <v/>
      </c>
      <c r="E559" s="10" t="str">
        <f aca="false">IF(A559="","",SUMIFS(Orders!$F$2:$F$5001,Orders!$C$2:$C$5001,A559,Orders!$I$2:$I$5001,"&gt;0"))</f>
        <v/>
      </c>
      <c r="F559" s="10" t="str">
        <f aca="false">IF(OR(A559="",N(D559)=0),"",E559/D559)</f>
        <v/>
      </c>
      <c r="G559" s="11" t="str">
        <f aca="false">IF(OR(A559="",N(D559)=0),"",_xlfn.MINIFS(Orders!$I$2:$I$5001,Orders!$C$2:$C$5001,A559,Orders!$I$2:$I$5001,"&gt;0"))</f>
        <v/>
      </c>
      <c r="H559" s="11" t="str">
        <f aca="false">IF(OR(A559="",N(D559)=0),"",_xlfn.MAXIFS(Orders!$I$2:$I$5001,Orders!$C$2:$C$5001,A559,Orders!$I$2:$I$5001,"&gt;0"))</f>
        <v/>
      </c>
      <c r="I559" s="9" t="str">
        <f aca="true">IF(H559="","",TODAY()-H559)</f>
        <v/>
      </c>
      <c r="J559" s="9" t="str">
        <f aca="false">IF(OR(H559="",N(D559)&lt;2),"",(H559-G559)/(D559-1))</f>
        <v/>
      </c>
      <c r="K559" s="12" t="str">
        <f aca="false">IF(A559="","",IF(N(D559)=0,"No orders yet",IF(I559&gt;=Settings!$B$4,IF(OR(N(E559)&gt;=Settings!$B$5,N(D559)&gt;=Settings!$B$6),"Lapsed VIP","Lapsed"),IF(I559&gt;=Settings!$B$3,IF(OR(N(E559)&gt;=Settings!$B$5,N(D559)&gt;=Settings!$B$6),"At-risk VIP",IF(D559=1,"One-time buyer","At risk")),IF(OR(N(E559)&gt;=Settings!$B$5,N(D559)&gt;=Settings!$B$6),"VIP",IF(D559=1,"New","Active"))))))</f>
        <v/>
      </c>
      <c r="L559" s="12" t="str">
        <f aca="false">IF(OR(J559="",J559=0),"",IF(I559&gt;=J559*Settings!$B$7,"Yes",""))</f>
        <v/>
      </c>
      <c r="M559" s="13"/>
      <c r="N559" s="12" t="str">
        <f aca="true">IF(M559="","",IF(AND(H559&lt;&gt;"",H559&gt;=M559),"Yes - "&amp;TEXT(H559,"d mmm yyyy"),IF(TODAY()-M559&lt;30,"Not yet","No")))</f>
        <v/>
      </c>
      <c r="O559" s="8"/>
      <c r="P559" s="12" t="str">
        <f aca="false">IF(A559="","",IF(COUNTIF($A$2:$A$2001,A559)&gt;1,"Same email twice - keep one",""))</f>
        <v/>
      </c>
    </row>
    <row r="560" customFormat="false" ht="15" hidden="false" customHeight="false" outlineLevel="0" collapsed="false">
      <c r="A560" s="8"/>
      <c r="B560" s="8"/>
      <c r="C560" s="8"/>
      <c r="D560" s="9" t="str">
        <f aca="false">IF(A560="","",COUNTIFS(Orders!$C$2:$C$5001,A560,Orders!$I$2:$I$5001,"&gt;0"))</f>
        <v/>
      </c>
      <c r="E560" s="10" t="str">
        <f aca="false">IF(A560="","",SUMIFS(Orders!$F$2:$F$5001,Orders!$C$2:$C$5001,A560,Orders!$I$2:$I$5001,"&gt;0"))</f>
        <v/>
      </c>
      <c r="F560" s="10" t="str">
        <f aca="false">IF(OR(A560="",N(D560)=0),"",E560/D560)</f>
        <v/>
      </c>
      <c r="G560" s="11" t="str">
        <f aca="false">IF(OR(A560="",N(D560)=0),"",_xlfn.MINIFS(Orders!$I$2:$I$5001,Orders!$C$2:$C$5001,A560,Orders!$I$2:$I$5001,"&gt;0"))</f>
        <v/>
      </c>
      <c r="H560" s="11" t="str">
        <f aca="false">IF(OR(A560="",N(D560)=0),"",_xlfn.MAXIFS(Orders!$I$2:$I$5001,Orders!$C$2:$C$5001,A560,Orders!$I$2:$I$5001,"&gt;0"))</f>
        <v/>
      </c>
      <c r="I560" s="9" t="str">
        <f aca="true">IF(H560="","",TODAY()-H560)</f>
        <v/>
      </c>
      <c r="J560" s="9" t="str">
        <f aca="false">IF(OR(H560="",N(D560)&lt;2),"",(H560-G560)/(D560-1))</f>
        <v/>
      </c>
      <c r="K560" s="12" t="str">
        <f aca="false">IF(A560="","",IF(N(D560)=0,"No orders yet",IF(I560&gt;=Settings!$B$4,IF(OR(N(E560)&gt;=Settings!$B$5,N(D560)&gt;=Settings!$B$6),"Lapsed VIP","Lapsed"),IF(I560&gt;=Settings!$B$3,IF(OR(N(E560)&gt;=Settings!$B$5,N(D560)&gt;=Settings!$B$6),"At-risk VIP",IF(D560=1,"One-time buyer","At risk")),IF(OR(N(E560)&gt;=Settings!$B$5,N(D560)&gt;=Settings!$B$6),"VIP",IF(D560=1,"New","Active"))))))</f>
        <v/>
      </c>
      <c r="L560" s="12" t="str">
        <f aca="false">IF(OR(J560="",J560=0),"",IF(I560&gt;=J560*Settings!$B$7,"Yes",""))</f>
        <v/>
      </c>
      <c r="M560" s="13"/>
      <c r="N560" s="12" t="str">
        <f aca="true">IF(M560="","",IF(AND(H560&lt;&gt;"",H560&gt;=M560),"Yes - "&amp;TEXT(H560,"d mmm yyyy"),IF(TODAY()-M560&lt;30,"Not yet","No")))</f>
        <v/>
      </c>
      <c r="O560" s="8"/>
      <c r="P560" s="12" t="str">
        <f aca="false">IF(A560="","",IF(COUNTIF($A$2:$A$2001,A560)&gt;1,"Same email twice - keep one",""))</f>
        <v/>
      </c>
    </row>
    <row r="561" customFormat="false" ht="15" hidden="false" customHeight="false" outlineLevel="0" collapsed="false">
      <c r="A561" s="8"/>
      <c r="B561" s="8"/>
      <c r="C561" s="8"/>
      <c r="D561" s="9" t="str">
        <f aca="false">IF(A561="","",COUNTIFS(Orders!$C$2:$C$5001,A561,Orders!$I$2:$I$5001,"&gt;0"))</f>
        <v/>
      </c>
      <c r="E561" s="10" t="str">
        <f aca="false">IF(A561="","",SUMIFS(Orders!$F$2:$F$5001,Orders!$C$2:$C$5001,A561,Orders!$I$2:$I$5001,"&gt;0"))</f>
        <v/>
      </c>
      <c r="F561" s="10" t="str">
        <f aca="false">IF(OR(A561="",N(D561)=0),"",E561/D561)</f>
        <v/>
      </c>
      <c r="G561" s="11" t="str">
        <f aca="false">IF(OR(A561="",N(D561)=0),"",_xlfn.MINIFS(Orders!$I$2:$I$5001,Orders!$C$2:$C$5001,A561,Orders!$I$2:$I$5001,"&gt;0"))</f>
        <v/>
      </c>
      <c r="H561" s="11" t="str">
        <f aca="false">IF(OR(A561="",N(D561)=0),"",_xlfn.MAXIFS(Orders!$I$2:$I$5001,Orders!$C$2:$C$5001,A561,Orders!$I$2:$I$5001,"&gt;0"))</f>
        <v/>
      </c>
      <c r="I561" s="9" t="str">
        <f aca="true">IF(H561="","",TODAY()-H561)</f>
        <v/>
      </c>
      <c r="J561" s="9" t="str">
        <f aca="false">IF(OR(H561="",N(D561)&lt;2),"",(H561-G561)/(D561-1))</f>
        <v/>
      </c>
      <c r="K561" s="12" t="str">
        <f aca="false">IF(A561="","",IF(N(D561)=0,"No orders yet",IF(I561&gt;=Settings!$B$4,IF(OR(N(E561)&gt;=Settings!$B$5,N(D561)&gt;=Settings!$B$6),"Lapsed VIP","Lapsed"),IF(I561&gt;=Settings!$B$3,IF(OR(N(E561)&gt;=Settings!$B$5,N(D561)&gt;=Settings!$B$6),"At-risk VIP",IF(D561=1,"One-time buyer","At risk")),IF(OR(N(E561)&gt;=Settings!$B$5,N(D561)&gt;=Settings!$B$6),"VIP",IF(D561=1,"New","Active"))))))</f>
        <v/>
      </c>
      <c r="L561" s="12" t="str">
        <f aca="false">IF(OR(J561="",J561=0),"",IF(I561&gt;=J561*Settings!$B$7,"Yes",""))</f>
        <v/>
      </c>
      <c r="M561" s="13"/>
      <c r="N561" s="12" t="str">
        <f aca="true">IF(M561="","",IF(AND(H561&lt;&gt;"",H561&gt;=M561),"Yes - "&amp;TEXT(H561,"d mmm yyyy"),IF(TODAY()-M561&lt;30,"Not yet","No")))</f>
        <v/>
      </c>
      <c r="O561" s="8"/>
      <c r="P561" s="12" t="str">
        <f aca="false">IF(A561="","",IF(COUNTIF($A$2:$A$2001,A561)&gt;1,"Same email twice - keep one",""))</f>
        <v/>
      </c>
    </row>
    <row r="562" customFormat="false" ht="15" hidden="false" customHeight="false" outlineLevel="0" collapsed="false">
      <c r="A562" s="8"/>
      <c r="B562" s="8"/>
      <c r="C562" s="8"/>
      <c r="D562" s="9" t="str">
        <f aca="false">IF(A562="","",COUNTIFS(Orders!$C$2:$C$5001,A562,Orders!$I$2:$I$5001,"&gt;0"))</f>
        <v/>
      </c>
      <c r="E562" s="10" t="str">
        <f aca="false">IF(A562="","",SUMIFS(Orders!$F$2:$F$5001,Orders!$C$2:$C$5001,A562,Orders!$I$2:$I$5001,"&gt;0"))</f>
        <v/>
      </c>
      <c r="F562" s="10" t="str">
        <f aca="false">IF(OR(A562="",N(D562)=0),"",E562/D562)</f>
        <v/>
      </c>
      <c r="G562" s="11" t="str">
        <f aca="false">IF(OR(A562="",N(D562)=0),"",_xlfn.MINIFS(Orders!$I$2:$I$5001,Orders!$C$2:$C$5001,A562,Orders!$I$2:$I$5001,"&gt;0"))</f>
        <v/>
      </c>
      <c r="H562" s="11" t="str">
        <f aca="false">IF(OR(A562="",N(D562)=0),"",_xlfn.MAXIFS(Orders!$I$2:$I$5001,Orders!$C$2:$C$5001,A562,Orders!$I$2:$I$5001,"&gt;0"))</f>
        <v/>
      </c>
      <c r="I562" s="9" t="str">
        <f aca="true">IF(H562="","",TODAY()-H562)</f>
        <v/>
      </c>
      <c r="J562" s="9" t="str">
        <f aca="false">IF(OR(H562="",N(D562)&lt;2),"",(H562-G562)/(D562-1))</f>
        <v/>
      </c>
      <c r="K562" s="12" t="str">
        <f aca="false">IF(A562="","",IF(N(D562)=0,"No orders yet",IF(I562&gt;=Settings!$B$4,IF(OR(N(E562)&gt;=Settings!$B$5,N(D562)&gt;=Settings!$B$6),"Lapsed VIP","Lapsed"),IF(I562&gt;=Settings!$B$3,IF(OR(N(E562)&gt;=Settings!$B$5,N(D562)&gt;=Settings!$B$6),"At-risk VIP",IF(D562=1,"One-time buyer","At risk")),IF(OR(N(E562)&gt;=Settings!$B$5,N(D562)&gt;=Settings!$B$6),"VIP",IF(D562=1,"New","Active"))))))</f>
        <v/>
      </c>
      <c r="L562" s="12" t="str">
        <f aca="false">IF(OR(J562="",J562=0),"",IF(I562&gt;=J562*Settings!$B$7,"Yes",""))</f>
        <v/>
      </c>
      <c r="M562" s="13"/>
      <c r="N562" s="12" t="str">
        <f aca="true">IF(M562="","",IF(AND(H562&lt;&gt;"",H562&gt;=M562),"Yes - "&amp;TEXT(H562,"d mmm yyyy"),IF(TODAY()-M562&lt;30,"Not yet","No")))</f>
        <v/>
      </c>
      <c r="O562" s="8"/>
      <c r="P562" s="12" t="str">
        <f aca="false">IF(A562="","",IF(COUNTIF($A$2:$A$2001,A562)&gt;1,"Same email twice - keep one",""))</f>
        <v/>
      </c>
    </row>
    <row r="563" customFormat="false" ht="15" hidden="false" customHeight="false" outlineLevel="0" collapsed="false">
      <c r="A563" s="8"/>
      <c r="B563" s="8"/>
      <c r="C563" s="8"/>
      <c r="D563" s="9" t="str">
        <f aca="false">IF(A563="","",COUNTIFS(Orders!$C$2:$C$5001,A563,Orders!$I$2:$I$5001,"&gt;0"))</f>
        <v/>
      </c>
      <c r="E563" s="10" t="str">
        <f aca="false">IF(A563="","",SUMIFS(Orders!$F$2:$F$5001,Orders!$C$2:$C$5001,A563,Orders!$I$2:$I$5001,"&gt;0"))</f>
        <v/>
      </c>
      <c r="F563" s="10" t="str">
        <f aca="false">IF(OR(A563="",N(D563)=0),"",E563/D563)</f>
        <v/>
      </c>
      <c r="G563" s="11" t="str">
        <f aca="false">IF(OR(A563="",N(D563)=0),"",_xlfn.MINIFS(Orders!$I$2:$I$5001,Orders!$C$2:$C$5001,A563,Orders!$I$2:$I$5001,"&gt;0"))</f>
        <v/>
      </c>
      <c r="H563" s="11" t="str">
        <f aca="false">IF(OR(A563="",N(D563)=0),"",_xlfn.MAXIFS(Orders!$I$2:$I$5001,Orders!$C$2:$C$5001,A563,Orders!$I$2:$I$5001,"&gt;0"))</f>
        <v/>
      </c>
      <c r="I563" s="9" t="str">
        <f aca="true">IF(H563="","",TODAY()-H563)</f>
        <v/>
      </c>
      <c r="J563" s="9" t="str">
        <f aca="false">IF(OR(H563="",N(D563)&lt;2),"",(H563-G563)/(D563-1))</f>
        <v/>
      </c>
      <c r="K563" s="12" t="str">
        <f aca="false">IF(A563="","",IF(N(D563)=0,"No orders yet",IF(I563&gt;=Settings!$B$4,IF(OR(N(E563)&gt;=Settings!$B$5,N(D563)&gt;=Settings!$B$6),"Lapsed VIP","Lapsed"),IF(I563&gt;=Settings!$B$3,IF(OR(N(E563)&gt;=Settings!$B$5,N(D563)&gt;=Settings!$B$6),"At-risk VIP",IF(D563=1,"One-time buyer","At risk")),IF(OR(N(E563)&gt;=Settings!$B$5,N(D563)&gt;=Settings!$B$6),"VIP",IF(D563=1,"New","Active"))))))</f>
        <v/>
      </c>
      <c r="L563" s="12" t="str">
        <f aca="false">IF(OR(J563="",J563=0),"",IF(I563&gt;=J563*Settings!$B$7,"Yes",""))</f>
        <v/>
      </c>
      <c r="M563" s="13"/>
      <c r="N563" s="12" t="str">
        <f aca="true">IF(M563="","",IF(AND(H563&lt;&gt;"",H563&gt;=M563),"Yes - "&amp;TEXT(H563,"d mmm yyyy"),IF(TODAY()-M563&lt;30,"Not yet","No")))</f>
        <v/>
      </c>
      <c r="O563" s="8"/>
      <c r="P563" s="12" t="str">
        <f aca="false">IF(A563="","",IF(COUNTIF($A$2:$A$2001,A563)&gt;1,"Same email twice - keep one",""))</f>
        <v/>
      </c>
    </row>
    <row r="564" customFormat="false" ht="15" hidden="false" customHeight="false" outlineLevel="0" collapsed="false">
      <c r="A564" s="8"/>
      <c r="B564" s="8"/>
      <c r="C564" s="8"/>
      <c r="D564" s="9" t="str">
        <f aca="false">IF(A564="","",COUNTIFS(Orders!$C$2:$C$5001,A564,Orders!$I$2:$I$5001,"&gt;0"))</f>
        <v/>
      </c>
      <c r="E564" s="10" t="str">
        <f aca="false">IF(A564="","",SUMIFS(Orders!$F$2:$F$5001,Orders!$C$2:$C$5001,A564,Orders!$I$2:$I$5001,"&gt;0"))</f>
        <v/>
      </c>
      <c r="F564" s="10" t="str">
        <f aca="false">IF(OR(A564="",N(D564)=0),"",E564/D564)</f>
        <v/>
      </c>
      <c r="G564" s="11" t="str">
        <f aca="false">IF(OR(A564="",N(D564)=0),"",_xlfn.MINIFS(Orders!$I$2:$I$5001,Orders!$C$2:$C$5001,A564,Orders!$I$2:$I$5001,"&gt;0"))</f>
        <v/>
      </c>
      <c r="H564" s="11" t="str">
        <f aca="false">IF(OR(A564="",N(D564)=0),"",_xlfn.MAXIFS(Orders!$I$2:$I$5001,Orders!$C$2:$C$5001,A564,Orders!$I$2:$I$5001,"&gt;0"))</f>
        <v/>
      </c>
      <c r="I564" s="9" t="str">
        <f aca="true">IF(H564="","",TODAY()-H564)</f>
        <v/>
      </c>
      <c r="J564" s="9" t="str">
        <f aca="false">IF(OR(H564="",N(D564)&lt;2),"",(H564-G564)/(D564-1))</f>
        <v/>
      </c>
      <c r="K564" s="12" t="str">
        <f aca="false">IF(A564="","",IF(N(D564)=0,"No orders yet",IF(I564&gt;=Settings!$B$4,IF(OR(N(E564)&gt;=Settings!$B$5,N(D564)&gt;=Settings!$B$6),"Lapsed VIP","Lapsed"),IF(I564&gt;=Settings!$B$3,IF(OR(N(E564)&gt;=Settings!$B$5,N(D564)&gt;=Settings!$B$6),"At-risk VIP",IF(D564=1,"One-time buyer","At risk")),IF(OR(N(E564)&gt;=Settings!$B$5,N(D564)&gt;=Settings!$B$6),"VIP",IF(D564=1,"New","Active"))))))</f>
        <v/>
      </c>
      <c r="L564" s="12" t="str">
        <f aca="false">IF(OR(J564="",J564=0),"",IF(I564&gt;=J564*Settings!$B$7,"Yes",""))</f>
        <v/>
      </c>
      <c r="M564" s="13"/>
      <c r="N564" s="12" t="str">
        <f aca="true">IF(M564="","",IF(AND(H564&lt;&gt;"",H564&gt;=M564),"Yes - "&amp;TEXT(H564,"d mmm yyyy"),IF(TODAY()-M564&lt;30,"Not yet","No")))</f>
        <v/>
      </c>
      <c r="O564" s="8"/>
      <c r="P564" s="12" t="str">
        <f aca="false">IF(A564="","",IF(COUNTIF($A$2:$A$2001,A564)&gt;1,"Same email twice - keep one",""))</f>
        <v/>
      </c>
    </row>
    <row r="565" customFormat="false" ht="15" hidden="false" customHeight="false" outlineLevel="0" collapsed="false">
      <c r="A565" s="8"/>
      <c r="B565" s="8"/>
      <c r="C565" s="8"/>
      <c r="D565" s="9" t="str">
        <f aca="false">IF(A565="","",COUNTIFS(Orders!$C$2:$C$5001,A565,Orders!$I$2:$I$5001,"&gt;0"))</f>
        <v/>
      </c>
      <c r="E565" s="10" t="str">
        <f aca="false">IF(A565="","",SUMIFS(Orders!$F$2:$F$5001,Orders!$C$2:$C$5001,A565,Orders!$I$2:$I$5001,"&gt;0"))</f>
        <v/>
      </c>
      <c r="F565" s="10" t="str">
        <f aca="false">IF(OR(A565="",N(D565)=0),"",E565/D565)</f>
        <v/>
      </c>
      <c r="G565" s="11" t="str">
        <f aca="false">IF(OR(A565="",N(D565)=0),"",_xlfn.MINIFS(Orders!$I$2:$I$5001,Orders!$C$2:$C$5001,A565,Orders!$I$2:$I$5001,"&gt;0"))</f>
        <v/>
      </c>
      <c r="H565" s="11" t="str">
        <f aca="false">IF(OR(A565="",N(D565)=0),"",_xlfn.MAXIFS(Orders!$I$2:$I$5001,Orders!$C$2:$C$5001,A565,Orders!$I$2:$I$5001,"&gt;0"))</f>
        <v/>
      </c>
      <c r="I565" s="9" t="str">
        <f aca="true">IF(H565="","",TODAY()-H565)</f>
        <v/>
      </c>
      <c r="J565" s="9" t="str">
        <f aca="false">IF(OR(H565="",N(D565)&lt;2),"",(H565-G565)/(D565-1))</f>
        <v/>
      </c>
      <c r="K565" s="12" t="str">
        <f aca="false">IF(A565="","",IF(N(D565)=0,"No orders yet",IF(I565&gt;=Settings!$B$4,IF(OR(N(E565)&gt;=Settings!$B$5,N(D565)&gt;=Settings!$B$6),"Lapsed VIP","Lapsed"),IF(I565&gt;=Settings!$B$3,IF(OR(N(E565)&gt;=Settings!$B$5,N(D565)&gt;=Settings!$B$6),"At-risk VIP",IF(D565=1,"One-time buyer","At risk")),IF(OR(N(E565)&gt;=Settings!$B$5,N(D565)&gt;=Settings!$B$6),"VIP",IF(D565=1,"New","Active"))))))</f>
        <v/>
      </c>
      <c r="L565" s="12" t="str">
        <f aca="false">IF(OR(J565="",J565=0),"",IF(I565&gt;=J565*Settings!$B$7,"Yes",""))</f>
        <v/>
      </c>
      <c r="M565" s="13"/>
      <c r="N565" s="12" t="str">
        <f aca="true">IF(M565="","",IF(AND(H565&lt;&gt;"",H565&gt;=M565),"Yes - "&amp;TEXT(H565,"d mmm yyyy"),IF(TODAY()-M565&lt;30,"Not yet","No")))</f>
        <v/>
      </c>
      <c r="O565" s="8"/>
      <c r="P565" s="12" t="str">
        <f aca="false">IF(A565="","",IF(COUNTIF($A$2:$A$2001,A565)&gt;1,"Same email twice - keep one",""))</f>
        <v/>
      </c>
    </row>
    <row r="566" customFormat="false" ht="15" hidden="false" customHeight="false" outlineLevel="0" collapsed="false">
      <c r="A566" s="8"/>
      <c r="B566" s="8"/>
      <c r="C566" s="8"/>
      <c r="D566" s="9" t="str">
        <f aca="false">IF(A566="","",COUNTIFS(Orders!$C$2:$C$5001,A566,Orders!$I$2:$I$5001,"&gt;0"))</f>
        <v/>
      </c>
      <c r="E566" s="10" t="str">
        <f aca="false">IF(A566="","",SUMIFS(Orders!$F$2:$F$5001,Orders!$C$2:$C$5001,A566,Orders!$I$2:$I$5001,"&gt;0"))</f>
        <v/>
      </c>
      <c r="F566" s="10" t="str">
        <f aca="false">IF(OR(A566="",N(D566)=0),"",E566/D566)</f>
        <v/>
      </c>
      <c r="G566" s="11" t="str">
        <f aca="false">IF(OR(A566="",N(D566)=0),"",_xlfn.MINIFS(Orders!$I$2:$I$5001,Orders!$C$2:$C$5001,A566,Orders!$I$2:$I$5001,"&gt;0"))</f>
        <v/>
      </c>
      <c r="H566" s="11" t="str">
        <f aca="false">IF(OR(A566="",N(D566)=0),"",_xlfn.MAXIFS(Orders!$I$2:$I$5001,Orders!$C$2:$C$5001,A566,Orders!$I$2:$I$5001,"&gt;0"))</f>
        <v/>
      </c>
      <c r="I566" s="9" t="str">
        <f aca="true">IF(H566="","",TODAY()-H566)</f>
        <v/>
      </c>
      <c r="J566" s="9" t="str">
        <f aca="false">IF(OR(H566="",N(D566)&lt;2),"",(H566-G566)/(D566-1))</f>
        <v/>
      </c>
      <c r="K566" s="12" t="str">
        <f aca="false">IF(A566="","",IF(N(D566)=0,"No orders yet",IF(I566&gt;=Settings!$B$4,IF(OR(N(E566)&gt;=Settings!$B$5,N(D566)&gt;=Settings!$B$6),"Lapsed VIP","Lapsed"),IF(I566&gt;=Settings!$B$3,IF(OR(N(E566)&gt;=Settings!$B$5,N(D566)&gt;=Settings!$B$6),"At-risk VIP",IF(D566=1,"One-time buyer","At risk")),IF(OR(N(E566)&gt;=Settings!$B$5,N(D566)&gt;=Settings!$B$6),"VIP",IF(D566=1,"New","Active"))))))</f>
        <v/>
      </c>
      <c r="L566" s="12" t="str">
        <f aca="false">IF(OR(J566="",J566=0),"",IF(I566&gt;=J566*Settings!$B$7,"Yes",""))</f>
        <v/>
      </c>
      <c r="M566" s="13"/>
      <c r="N566" s="12" t="str">
        <f aca="true">IF(M566="","",IF(AND(H566&lt;&gt;"",H566&gt;=M566),"Yes - "&amp;TEXT(H566,"d mmm yyyy"),IF(TODAY()-M566&lt;30,"Not yet","No")))</f>
        <v/>
      </c>
      <c r="O566" s="8"/>
      <c r="P566" s="12" t="str">
        <f aca="false">IF(A566="","",IF(COUNTIF($A$2:$A$2001,A566)&gt;1,"Same email twice - keep one",""))</f>
        <v/>
      </c>
    </row>
    <row r="567" customFormat="false" ht="15" hidden="false" customHeight="false" outlineLevel="0" collapsed="false">
      <c r="A567" s="8"/>
      <c r="B567" s="8"/>
      <c r="C567" s="8"/>
      <c r="D567" s="9" t="str">
        <f aca="false">IF(A567="","",COUNTIFS(Orders!$C$2:$C$5001,A567,Orders!$I$2:$I$5001,"&gt;0"))</f>
        <v/>
      </c>
      <c r="E567" s="10" t="str">
        <f aca="false">IF(A567="","",SUMIFS(Orders!$F$2:$F$5001,Orders!$C$2:$C$5001,A567,Orders!$I$2:$I$5001,"&gt;0"))</f>
        <v/>
      </c>
      <c r="F567" s="10" t="str">
        <f aca="false">IF(OR(A567="",N(D567)=0),"",E567/D567)</f>
        <v/>
      </c>
      <c r="G567" s="11" t="str">
        <f aca="false">IF(OR(A567="",N(D567)=0),"",_xlfn.MINIFS(Orders!$I$2:$I$5001,Orders!$C$2:$C$5001,A567,Orders!$I$2:$I$5001,"&gt;0"))</f>
        <v/>
      </c>
      <c r="H567" s="11" t="str">
        <f aca="false">IF(OR(A567="",N(D567)=0),"",_xlfn.MAXIFS(Orders!$I$2:$I$5001,Orders!$C$2:$C$5001,A567,Orders!$I$2:$I$5001,"&gt;0"))</f>
        <v/>
      </c>
      <c r="I567" s="9" t="str">
        <f aca="true">IF(H567="","",TODAY()-H567)</f>
        <v/>
      </c>
      <c r="J567" s="9" t="str">
        <f aca="false">IF(OR(H567="",N(D567)&lt;2),"",(H567-G567)/(D567-1))</f>
        <v/>
      </c>
      <c r="K567" s="12" t="str">
        <f aca="false">IF(A567="","",IF(N(D567)=0,"No orders yet",IF(I567&gt;=Settings!$B$4,IF(OR(N(E567)&gt;=Settings!$B$5,N(D567)&gt;=Settings!$B$6),"Lapsed VIP","Lapsed"),IF(I567&gt;=Settings!$B$3,IF(OR(N(E567)&gt;=Settings!$B$5,N(D567)&gt;=Settings!$B$6),"At-risk VIP",IF(D567=1,"One-time buyer","At risk")),IF(OR(N(E567)&gt;=Settings!$B$5,N(D567)&gt;=Settings!$B$6),"VIP",IF(D567=1,"New","Active"))))))</f>
        <v/>
      </c>
      <c r="L567" s="12" t="str">
        <f aca="false">IF(OR(J567="",J567=0),"",IF(I567&gt;=J567*Settings!$B$7,"Yes",""))</f>
        <v/>
      </c>
      <c r="M567" s="13"/>
      <c r="N567" s="12" t="str">
        <f aca="true">IF(M567="","",IF(AND(H567&lt;&gt;"",H567&gt;=M567),"Yes - "&amp;TEXT(H567,"d mmm yyyy"),IF(TODAY()-M567&lt;30,"Not yet","No")))</f>
        <v/>
      </c>
      <c r="O567" s="8"/>
      <c r="P567" s="12" t="str">
        <f aca="false">IF(A567="","",IF(COUNTIF($A$2:$A$2001,A567)&gt;1,"Same email twice - keep one",""))</f>
        <v/>
      </c>
    </row>
    <row r="568" customFormat="false" ht="15" hidden="false" customHeight="false" outlineLevel="0" collapsed="false">
      <c r="A568" s="8"/>
      <c r="B568" s="8"/>
      <c r="C568" s="8"/>
      <c r="D568" s="9" t="str">
        <f aca="false">IF(A568="","",COUNTIFS(Orders!$C$2:$C$5001,A568,Orders!$I$2:$I$5001,"&gt;0"))</f>
        <v/>
      </c>
      <c r="E568" s="10" t="str">
        <f aca="false">IF(A568="","",SUMIFS(Orders!$F$2:$F$5001,Orders!$C$2:$C$5001,A568,Orders!$I$2:$I$5001,"&gt;0"))</f>
        <v/>
      </c>
      <c r="F568" s="10" t="str">
        <f aca="false">IF(OR(A568="",N(D568)=0),"",E568/D568)</f>
        <v/>
      </c>
      <c r="G568" s="11" t="str">
        <f aca="false">IF(OR(A568="",N(D568)=0),"",_xlfn.MINIFS(Orders!$I$2:$I$5001,Orders!$C$2:$C$5001,A568,Orders!$I$2:$I$5001,"&gt;0"))</f>
        <v/>
      </c>
      <c r="H568" s="11" t="str">
        <f aca="false">IF(OR(A568="",N(D568)=0),"",_xlfn.MAXIFS(Orders!$I$2:$I$5001,Orders!$C$2:$C$5001,A568,Orders!$I$2:$I$5001,"&gt;0"))</f>
        <v/>
      </c>
      <c r="I568" s="9" t="str">
        <f aca="true">IF(H568="","",TODAY()-H568)</f>
        <v/>
      </c>
      <c r="J568" s="9" t="str">
        <f aca="false">IF(OR(H568="",N(D568)&lt;2),"",(H568-G568)/(D568-1))</f>
        <v/>
      </c>
      <c r="K568" s="12" t="str">
        <f aca="false">IF(A568="","",IF(N(D568)=0,"No orders yet",IF(I568&gt;=Settings!$B$4,IF(OR(N(E568)&gt;=Settings!$B$5,N(D568)&gt;=Settings!$B$6),"Lapsed VIP","Lapsed"),IF(I568&gt;=Settings!$B$3,IF(OR(N(E568)&gt;=Settings!$B$5,N(D568)&gt;=Settings!$B$6),"At-risk VIP",IF(D568=1,"One-time buyer","At risk")),IF(OR(N(E568)&gt;=Settings!$B$5,N(D568)&gt;=Settings!$B$6),"VIP",IF(D568=1,"New","Active"))))))</f>
        <v/>
      </c>
      <c r="L568" s="12" t="str">
        <f aca="false">IF(OR(J568="",J568=0),"",IF(I568&gt;=J568*Settings!$B$7,"Yes",""))</f>
        <v/>
      </c>
      <c r="M568" s="13"/>
      <c r="N568" s="12" t="str">
        <f aca="true">IF(M568="","",IF(AND(H568&lt;&gt;"",H568&gt;=M568),"Yes - "&amp;TEXT(H568,"d mmm yyyy"),IF(TODAY()-M568&lt;30,"Not yet","No")))</f>
        <v/>
      </c>
      <c r="O568" s="8"/>
      <c r="P568" s="12" t="str">
        <f aca="false">IF(A568="","",IF(COUNTIF($A$2:$A$2001,A568)&gt;1,"Same email twice - keep one",""))</f>
        <v/>
      </c>
    </row>
    <row r="569" customFormat="false" ht="15" hidden="false" customHeight="false" outlineLevel="0" collapsed="false">
      <c r="A569" s="8"/>
      <c r="B569" s="8"/>
      <c r="C569" s="8"/>
      <c r="D569" s="9" t="str">
        <f aca="false">IF(A569="","",COUNTIFS(Orders!$C$2:$C$5001,A569,Orders!$I$2:$I$5001,"&gt;0"))</f>
        <v/>
      </c>
      <c r="E569" s="10" t="str">
        <f aca="false">IF(A569="","",SUMIFS(Orders!$F$2:$F$5001,Orders!$C$2:$C$5001,A569,Orders!$I$2:$I$5001,"&gt;0"))</f>
        <v/>
      </c>
      <c r="F569" s="10" t="str">
        <f aca="false">IF(OR(A569="",N(D569)=0),"",E569/D569)</f>
        <v/>
      </c>
      <c r="G569" s="11" t="str">
        <f aca="false">IF(OR(A569="",N(D569)=0),"",_xlfn.MINIFS(Orders!$I$2:$I$5001,Orders!$C$2:$C$5001,A569,Orders!$I$2:$I$5001,"&gt;0"))</f>
        <v/>
      </c>
      <c r="H569" s="11" t="str">
        <f aca="false">IF(OR(A569="",N(D569)=0),"",_xlfn.MAXIFS(Orders!$I$2:$I$5001,Orders!$C$2:$C$5001,A569,Orders!$I$2:$I$5001,"&gt;0"))</f>
        <v/>
      </c>
      <c r="I569" s="9" t="str">
        <f aca="true">IF(H569="","",TODAY()-H569)</f>
        <v/>
      </c>
      <c r="J569" s="9" t="str">
        <f aca="false">IF(OR(H569="",N(D569)&lt;2),"",(H569-G569)/(D569-1))</f>
        <v/>
      </c>
      <c r="K569" s="12" t="str">
        <f aca="false">IF(A569="","",IF(N(D569)=0,"No orders yet",IF(I569&gt;=Settings!$B$4,IF(OR(N(E569)&gt;=Settings!$B$5,N(D569)&gt;=Settings!$B$6),"Lapsed VIP","Lapsed"),IF(I569&gt;=Settings!$B$3,IF(OR(N(E569)&gt;=Settings!$B$5,N(D569)&gt;=Settings!$B$6),"At-risk VIP",IF(D569=1,"One-time buyer","At risk")),IF(OR(N(E569)&gt;=Settings!$B$5,N(D569)&gt;=Settings!$B$6),"VIP",IF(D569=1,"New","Active"))))))</f>
        <v/>
      </c>
      <c r="L569" s="12" t="str">
        <f aca="false">IF(OR(J569="",J569=0),"",IF(I569&gt;=J569*Settings!$B$7,"Yes",""))</f>
        <v/>
      </c>
      <c r="M569" s="13"/>
      <c r="N569" s="12" t="str">
        <f aca="true">IF(M569="","",IF(AND(H569&lt;&gt;"",H569&gt;=M569),"Yes - "&amp;TEXT(H569,"d mmm yyyy"),IF(TODAY()-M569&lt;30,"Not yet","No")))</f>
        <v/>
      </c>
      <c r="O569" s="8"/>
      <c r="P569" s="12" t="str">
        <f aca="false">IF(A569="","",IF(COUNTIF($A$2:$A$2001,A569)&gt;1,"Same email twice - keep one",""))</f>
        <v/>
      </c>
    </row>
    <row r="570" customFormat="false" ht="15" hidden="false" customHeight="false" outlineLevel="0" collapsed="false">
      <c r="A570" s="8"/>
      <c r="B570" s="8"/>
      <c r="C570" s="8"/>
      <c r="D570" s="9" t="str">
        <f aca="false">IF(A570="","",COUNTIFS(Orders!$C$2:$C$5001,A570,Orders!$I$2:$I$5001,"&gt;0"))</f>
        <v/>
      </c>
      <c r="E570" s="10" t="str">
        <f aca="false">IF(A570="","",SUMIFS(Orders!$F$2:$F$5001,Orders!$C$2:$C$5001,A570,Orders!$I$2:$I$5001,"&gt;0"))</f>
        <v/>
      </c>
      <c r="F570" s="10" t="str">
        <f aca="false">IF(OR(A570="",N(D570)=0),"",E570/D570)</f>
        <v/>
      </c>
      <c r="G570" s="11" t="str">
        <f aca="false">IF(OR(A570="",N(D570)=0),"",_xlfn.MINIFS(Orders!$I$2:$I$5001,Orders!$C$2:$C$5001,A570,Orders!$I$2:$I$5001,"&gt;0"))</f>
        <v/>
      </c>
      <c r="H570" s="11" t="str">
        <f aca="false">IF(OR(A570="",N(D570)=0),"",_xlfn.MAXIFS(Orders!$I$2:$I$5001,Orders!$C$2:$C$5001,A570,Orders!$I$2:$I$5001,"&gt;0"))</f>
        <v/>
      </c>
      <c r="I570" s="9" t="str">
        <f aca="true">IF(H570="","",TODAY()-H570)</f>
        <v/>
      </c>
      <c r="J570" s="9" t="str">
        <f aca="false">IF(OR(H570="",N(D570)&lt;2),"",(H570-G570)/(D570-1))</f>
        <v/>
      </c>
      <c r="K570" s="12" t="str">
        <f aca="false">IF(A570="","",IF(N(D570)=0,"No orders yet",IF(I570&gt;=Settings!$B$4,IF(OR(N(E570)&gt;=Settings!$B$5,N(D570)&gt;=Settings!$B$6),"Lapsed VIP","Lapsed"),IF(I570&gt;=Settings!$B$3,IF(OR(N(E570)&gt;=Settings!$B$5,N(D570)&gt;=Settings!$B$6),"At-risk VIP",IF(D570=1,"One-time buyer","At risk")),IF(OR(N(E570)&gt;=Settings!$B$5,N(D570)&gt;=Settings!$B$6),"VIP",IF(D570=1,"New","Active"))))))</f>
        <v/>
      </c>
      <c r="L570" s="12" t="str">
        <f aca="false">IF(OR(J570="",J570=0),"",IF(I570&gt;=J570*Settings!$B$7,"Yes",""))</f>
        <v/>
      </c>
      <c r="M570" s="13"/>
      <c r="N570" s="12" t="str">
        <f aca="true">IF(M570="","",IF(AND(H570&lt;&gt;"",H570&gt;=M570),"Yes - "&amp;TEXT(H570,"d mmm yyyy"),IF(TODAY()-M570&lt;30,"Not yet","No")))</f>
        <v/>
      </c>
      <c r="O570" s="8"/>
      <c r="P570" s="12" t="str">
        <f aca="false">IF(A570="","",IF(COUNTIF($A$2:$A$2001,A570)&gt;1,"Same email twice - keep one",""))</f>
        <v/>
      </c>
    </row>
    <row r="571" customFormat="false" ht="15" hidden="false" customHeight="false" outlineLevel="0" collapsed="false">
      <c r="A571" s="8"/>
      <c r="B571" s="8"/>
      <c r="C571" s="8"/>
      <c r="D571" s="9" t="str">
        <f aca="false">IF(A571="","",COUNTIFS(Orders!$C$2:$C$5001,A571,Orders!$I$2:$I$5001,"&gt;0"))</f>
        <v/>
      </c>
      <c r="E571" s="10" t="str">
        <f aca="false">IF(A571="","",SUMIFS(Orders!$F$2:$F$5001,Orders!$C$2:$C$5001,A571,Orders!$I$2:$I$5001,"&gt;0"))</f>
        <v/>
      </c>
      <c r="F571" s="10" t="str">
        <f aca="false">IF(OR(A571="",N(D571)=0),"",E571/D571)</f>
        <v/>
      </c>
      <c r="G571" s="11" t="str">
        <f aca="false">IF(OR(A571="",N(D571)=0),"",_xlfn.MINIFS(Orders!$I$2:$I$5001,Orders!$C$2:$C$5001,A571,Orders!$I$2:$I$5001,"&gt;0"))</f>
        <v/>
      </c>
      <c r="H571" s="11" t="str">
        <f aca="false">IF(OR(A571="",N(D571)=0),"",_xlfn.MAXIFS(Orders!$I$2:$I$5001,Orders!$C$2:$C$5001,A571,Orders!$I$2:$I$5001,"&gt;0"))</f>
        <v/>
      </c>
      <c r="I571" s="9" t="str">
        <f aca="true">IF(H571="","",TODAY()-H571)</f>
        <v/>
      </c>
      <c r="J571" s="9" t="str">
        <f aca="false">IF(OR(H571="",N(D571)&lt;2),"",(H571-G571)/(D571-1))</f>
        <v/>
      </c>
      <c r="K571" s="12" t="str">
        <f aca="false">IF(A571="","",IF(N(D571)=0,"No orders yet",IF(I571&gt;=Settings!$B$4,IF(OR(N(E571)&gt;=Settings!$B$5,N(D571)&gt;=Settings!$B$6),"Lapsed VIP","Lapsed"),IF(I571&gt;=Settings!$B$3,IF(OR(N(E571)&gt;=Settings!$B$5,N(D571)&gt;=Settings!$B$6),"At-risk VIP",IF(D571=1,"One-time buyer","At risk")),IF(OR(N(E571)&gt;=Settings!$B$5,N(D571)&gt;=Settings!$B$6),"VIP",IF(D571=1,"New","Active"))))))</f>
        <v/>
      </c>
      <c r="L571" s="12" t="str">
        <f aca="false">IF(OR(J571="",J571=0),"",IF(I571&gt;=J571*Settings!$B$7,"Yes",""))</f>
        <v/>
      </c>
      <c r="M571" s="13"/>
      <c r="N571" s="12" t="str">
        <f aca="true">IF(M571="","",IF(AND(H571&lt;&gt;"",H571&gt;=M571),"Yes - "&amp;TEXT(H571,"d mmm yyyy"),IF(TODAY()-M571&lt;30,"Not yet","No")))</f>
        <v/>
      </c>
      <c r="O571" s="8"/>
      <c r="P571" s="12" t="str">
        <f aca="false">IF(A571="","",IF(COUNTIF($A$2:$A$2001,A571)&gt;1,"Same email twice - keep one",""))</f>
        <v/>
      </c>
    </row>
    <row r="572" customFormat="false" ht="15" hidden="false" customHeight="false" outlineLevel="0" collapsed="false">
      <c r="A572" s="8"/>
      <c r="B572" s="8"/>
      <c r="C572" s="8"/>
      <c r="D572" s="9" t="str">
        <f aca="false">IF(A572="","",COUNTIFS(Orders!$C$2:$C$5001,A572,Orders!$I$2:$I$5001,"&gt;0"))</f>
        <v/>
      </c>
      <c r="E572" s="10" t="str">
        <f aca="false">IF(A572="","",SUMIFS(Orders!$F$2:$F$5001,Orders!$C$2:$C$5001,A572,Orders!$I$2:$I$5001,"&gt;0"))</f>
        <v/>
      </c>
      <c r="F572" s="10" t="str">
        <f aca="false">IF(OR(A572="",N(D572)=0),"",E572/D572)</f>
        <v/>
      </c>
      <c r="G572" s="11" t="str">
        <f aca="false">IF(OR(A572="",N(D572)=0),"",_xlfn.MINIFS(Orders!$I$2:$I$5001,Orders!$C$2:$C$5001,A572,Orders!$I$2:$I$5001,"&gt;0"))</f>
        <v/>
      </c>
      <c r="H572" s="11" t="str">
        <f aca="false">IF(OR(A572="",N(D572)=0),"",_xlfn.MAXIFS(Orders!$I$2:$I$5001,Orders!$C$2:$C$5001,A572,Orders!$I$2:$I$5001,"&gt;0"))</f>
        <v/>
      </c>
      <c r="I572" s="9" t="str">
        <f aca="true">IF(H572="","",TODAY()-H572)</f>
        <v/>
      </c>
      <c r="J572" s="9" t="str">
        <f aca="false">IF(OR(H572="",N(D572)&lt;2),"",(H572-G572)/(D572-1))</f>
        <v/>
      </c>
      <c r="K572" s="12" t="str">
        <f aca="false">IF(A572="","",IF(N(D572)=0,"No orders yet",IF(I572&gt;=Settings!$B$4,IF(OR(N(E572)&gt;=Settings!$B$5,N(D572)&gt;=Settings!$B$6),"Lapsed VIP","Lapsed"),IF(I572&gt;=Settings!$B$3,IF(OR(N(E572)&gt;=Settings!$B$5,N(D572)&gt;=Settings!$B$6),"At-risk VIP",IF(D572=1,"One-time buyer","At risk")),IF(OR(N(E572)&gt;=Settings!$B$5,N(D572)&gt;=Settings!$B$6),"VIP",IF(D572=1,"New","Active"))))))</f>
        <v/>
      </c>
      <c r="L572" s="12" t="str">
        <f aca="false">IF(OR(J572="",J572=0),"",IF(I572&gt;=J572*Settings!$B$7,"Yes",""))</f>
        <v/>
      </c>
      <c r="M572" s="13"/>
      <c r="N572" s="12" t="str">
        <f aca="true">IF(M572="","",IF(AND(H572&lt;&gt;"",H572&gt;=M572),"Yes - "&amp;TEXT(H572,"d mmm yyyy"),IF(TODAY()-M572&lt;30,"Not yet","No")))</f>
        <v/>
      </c>
      <c r="O572" s="8"/>
      <c r="P572" s="12" t="str">
        <f aca="false">IF(A572="","",IF(COUNTIF($A$2:$A$2001,A572)&gt;1,"Same email twice - keep one",""))</f>
        <v/>
      </c>
    </row>
    <row r="573" customFormat="false" ht="15" hidden="false" customHeight="false" outlineLevel="0" collapsed="false">
      <c r="A573" s="8"/>
      <c r="B573" s="8"/>
      <c r="C573" s="8"/>
      <c r="D573" s="9" t="str">
        <f aca="false">IF(A573="","",COUNTIFS(Orders!$C$2:$C$5001,A573,Orders!$I$2:$I$5001,"&gt;0"))</f>
        <v/>
      </c>
      <c r="E573" s="10" t="str">
        <f aca="false">IF(A573="","",SUMIFS(Orders!$F$2:$F$5001,Orders!$C$2:$C$5001,A573,Orders!$I$2:$I$5001,"&gt;0"))</f>
        <v/>
      </c>
      <c r="F573" s="10" t="str">
        <f aca="false">IF(OR(A573="",N(D573)=0),"",E573/D573)</f>
        <v/>
      </c>
      <c r="G573" s="11" t="str">
        <f aca="false">IF(OR(A573="",N(D573)=0),"",_xlfn.MINIFS(Orders!$I$2:$I$5001,Orders!$C$2:$C$5001,A573,Orders!$I$2:$I$5001,"&gt;0"))</f>
        <v/>
      </c>
      <c r="H573" s="11" t="str">
        <f aca="false">IF(OR(A573="",N(D573)=0),"",_xlfn.MAXIFS(Orders!$I$2:$I$5001,Orders!$C$2:$C$5001,A573,Orders!$I$2:$I$5001,"&gt;0"))</f>
        <v/>
      </c>
      <c r="I573" s="9" t="str">
        <f aca="true">IF(H573="","",TODAY()-H573)</f>
        <v/>
      </c>
      <c r="J573" s="9" t="str">
        <f aca="false">IF(OR(H573="",N(D573)&lt;2),"",(H573-G573)/(D573-1))</f>
        <v/>
      </c>
      <c r="K573" s="12" t="str">
        <f aca="false">IF(A573="","",IF(N(D573)=0,"No orders yet",IF(I573&gt;=Settings!$B$4,IF(OR(N(E573)&gt;=Settings!$B$5,N(D573)&gt;=Settings!$B$6),"Lapsed VIP","Lapsed"),IF(I573&gt;=Settings!$B$3,IF(OR(N(E573)&gt;=Settings!$B$5,N(D573)&gt;=Settings!$B$6),"At-risk VIP",IF(D573=1,"One-time buyer","At risk")),IF(OR(N(E573)&gt;=Settings!$B$5,N(D573)&gt;=Settings!$B$6),"VIP",IF(D573=1,"New","Active"))))))</f>
        <v/>
      </c>
      <c r="L573" s="12" t="str">
        <f aca="false">IF(OR(J573="",J573=0),"",IF(I573&gt;=J573*Settings!$B$7,"Yes",""))</f>
        <v/>
      </c>
      <c r="M573" s="13"/>
      <c r="N573" s="12" t="str">
        <f aca="true">IF(M573="","",IF(AND(H573&lt;&gt;"",H573&gt;=M573),"Yes - "&amp;TEXT(H573,"d mmm yyyy"),IF(TODAY()-M573&lt;30,"Not yet","No")))</f>
        <v/>
      </c>
      <c r="O573" s="8"/>
      <c r="P573" s="12" t="str">
        <f aca="false">IF(A573="","",IF(COUNTIF($A$2:$A$2001,A573)&gt;1,"Same email twice - keep one",""))</f>
        <v/>
      </c>
    </row>
    <row r="574" customFormat="false" ht="15" hidden="false" customHeight="false" outlineLevel="0" collapsed="false">
      <c r="A574" s="8"/>
      <c r="B574" s="8"/>
      <c r="C574" s="8"/>
      <c r="D574" s="9" t="str">
        <f aca="false">IF(A574="","",COUNTIFS(Orders!$C$2:$C$5001,A574,Orders!$I$2:$I$5001,"&gt;0"))</f>
        <v/>
      </c>
      <c r="E574" s="10" t="str">
        <f aca="false">IF(A574="","",SUMIFS(Orders!$F$2:$F$5001,Orders!$C$2:$C$5001,A574,Orders!$I$2:$I$5001,"&gt;0"))</f>
        <v/>
      </c>
      <c r="F574" s="10" t="str">
        <f aca="false">IF(OR(A574="",N(D574)=0),"",E574/D574)</f>
        <v/>
      </c>
      <c r="G574" s="11" t="str">
        <f aca="false">IF(OR(A574="",N(D574)=0),"",_xlfn.MINIFS(Orders!$I$2:$I$5001,Orders!$C$2:$C$5001,A574,Orders!$I$2:$I$5001,"&gt;0"))</f>
        <v/>
      </c>
      <c r="H574" s="11" t="str">
        <f aca="false">IF(OR(A574="",N(D574)=0),"",_xlfn.MAXIFS(Orders!$I$2:$I$5001,Orders!$C$2:$C$5001,A574,Orders!$I$2:$I$5001,"&gt;0"))</f>
        <v/>
      </c>
      <c r="I574" s="9" t="str">
        <f aca="true">IF(H574="","",TODAY()-H574)</f>
        <v/>
      </c>
      <c r="J574" s="9" t="str">
        <f aca="false">IF(OR(H574="",N(D574)&lt;2),"",(H574-G574)/(D574-1))</f>
        <v/>
      </c>
      <c r="K574" s="12" t="str">
        <f aca="false">IF(A574="","",IF(N(D574)=0,"No orders yet",IF(I574&gt;=Settings!$B$4,IF(OR(N(E574)&gt;=Settings!$B$5,N(D574)&gt;=Settings!$B$6),"Lapsed VIP","Lapsed"),IF(I574&gt;=Settings!$B$3,IF(OR(N(E574)&gt;=Settings!$B$5,N(D574)&gt;=Settings!$B$6),"At-risk VIP",IF(D574=1,"One-time buyer","At risk")),IF(OR(N(E574)&gt;=Settings!$B$5,N(D574)&gt;=Settings!$B$6),"VIP",IF(D574=1,"New","Active"))))))</f>
        <v/>
      </c>
      <c r="L574" s="12" t="str">
        <f aca="false">IF(OR(J574="",J574=0),"",IF(I574&gt;=J574*Settings!$B$7,"Yes",""))</f>
        <v/>
      </c>
      <c r="M574" s="13"/>
      <c r="N574" s="12" t="str">
        <f aca="true">IF(M574="","",IF(AND(H574&lt;&gt;"",H574&gt;=M574),"Yes - "&amp;TEXT(H574,"d mmm yyyy"),IF(TODAY()-M574&lt;30,"Not yet","No")))</f>
        <v/>
      </c>
      <c r="O574" s="8"/>
      <c r="P574" s="12" t="str">
        <f aca="false">IF(A574="","",IF(COUNTIF($A$2:$A$2001,A574)&gt;1,"Same email twice - keep one",""))</f>
        <v/>
      </c>
    </row>
    <row r="575" customFormat="false" ht="15" hidden="false" customHeight="false" outlineLevel="0" collapsed="false">
      <c r="A575" s="8"/>
      <c r="B575" s="8"/>
      <c r="C575" s="8"/>
      <c r="D575" s="9" t="str">
        <f aca="false">IF(A575="","",COUNTIFS(Orders!$C$2:$C$5001,A575,Orders!$I$2:$I$5001,"&gt;0"))</f>
        <v/>
      </c>
      <c r="E575" s="10" t="str">
        <f aca="false">IF(A575="","",SUMIFS(Orders!$F$2:$F$5001,Orders!$C$2:$C$5001,A575,Orders!$I$2:$I$5001,"&gt;0"))</f>
        <v/>
      </c>
      <c r="F575" s="10" t="str">
        <f aca="false">IF(OR(A575="",N(D575)=0),"",E575/D575)</f>
        <v/>
      </c>
      <c r="G575" s="11" t="str">
        <f aca="false">IF(OR(A575="",N(D575)=0),"",_xlfn.MINIFS(Orders!$I$2:$I$5001,Orders!$C$2:$C$5001,A575,Orders!$I$2:$I$5001,"&gt;0"))</f>
        <v/>
      </c>
      <c r="H575" s="11" t="str">
        <f aca="false">IF(OR(A575="",N(D575)=0),"",_xlfn.MAXIFS(Orders!$I$2:$I$5001,Orders!$C$2:$C$5001,A575,Orders!$I$2:$I$5001,"&gt;0"))</f>
        <v/>
      </c>
      <c r="I575" s="9" t="str">
        <f aca="true">IF(H575="","",TODAY()-H575)</f>
        <v/>
      </c>
      <c r="J575" s="9" t="str">
        <f aca="false">IF(OR(H575="",N(D575)&lt;2),"",(H575-G575)/(D575-1))</f>
        <v/>
      </c>
      <c r="K575" s="12" t="str">
        <f aca="false">IF(A575="","",IF(N(D575)=0,"No orders yet",IF(I575&gt;=Settings!$B$4,IF(OR(N(E575)&gt;=Settings!$B$5,N(D575)&gt;=Settings!$B$6),"Lapsed VIP","Lapsed"),IF(I575&gt;=Settings!$B$3,IF(OR(N(E575)&gt;=Settings!$B$5,N(D575)&gt;=Settings!$B$6),"At-risk VIP",IF(D575=1,"One-time buyer","At risk")),IF(OR(N(E575)&gt;=Settings!$B$5,N(D575)&gt;=Settings!$B$6),"VIP",IF(D575=1,"New","Active"))))))</f>
        <v/>
      </c>
      <c r="L575" s="12" t="str">
        <f aca="false">IF(OR(J575="",J575=0),"",IF(I575&gt;=J575*Settings!$B$7,"Yes",""))</f>
        <v/>
      </c>
      <c r="M575" s="13"/>
      <c r="N575" s="12" t="str">
        <f aca="true">IF(M575="","",IF(AND(H575&lt;&gt;"",H575&gt;=M575),"Yes - "&amp;TEXT(H575,"d mmm yyyy"),IF(TODAY()-M575&lt;30,"Not yet","No")))</f>
        <v/>
      </c>
      <c r="O575" s="8"/>
      <c r="P575" s="12" t="str">
        <f aca="false">IF(A575="","",IF(COUNTIF($A$2:$A$2001,A575)&gt;1,"Same email twice - keep one",""))</f>
        <v/>
      </c>
    </row>
    <row r="576" customFormat="false" ht="15" hidden="false" customHeight="false" outlineLevel="0" collapsed="false">
      <c r="A576" s="8"/>
      <c r="B576" s="8"/>
      <c r="C576" s="8"/>
      <c r="D576" s="9" t="str">
        <f aca="false">IF(A576="","",COUNTIFS(Orders!$C$2:$C$5001,A576,Orders!$I$2:$I$5001,"&gt;0"))</f>
        <v/>
      </c>
      <c r="E576" s="10" t="str">
        <f aca="false">IF(A576="","",SUMIFS(Orders!$F$2:$F$5001,Orders!$C$2:$C$5001,A576,Orders!$I$2:$I$5001,"&gt;0"))</f>
        <v/>
      </c>
      <c r="F576" s="10" t="str">
        <f aca="false">IF(OR(A576="",N(D576)=0),"",E576/D576)</f>
        <v/>
      </c>
      <c r="G576" s="11" t="str">
        <f aca="false">IF(OR(A576="",N(D576)=0),"",_xlfn.MINIFS(Orders!$I$2:$I$5001,Orders!$C$2:$C$5001,A576,Orders!$I$2:$I$5001,"&gt;0"))</f>
        <v/>
      </c>
      <c r="H576" s="11" t="str">
        <f aca="false">IF(OR(A576="",N(D576)=0),"",_xlfn.MAXIFS(Orders!$I$2:$I$5001,Orders!$C$2:$C$5001,A576,Orders!$I$2:$I$5001,"&gt;0"))</f>
        <v/>
      </c>
      <c r="I576" s="9" t="str">
        <f aca="true">IF(H576="","",TODAY()-H576)</f>
        <v/>
      </c>
      <c r="J576" s="9" t="str">
        <f aca="false">IF(OR(H576="",N(D576)&lt;2),"",(H576-G576)/(D576-1))</f>
        <v/>
      </c>
      <c r="K576" s="12" t="str">
        <f aca="false">IF(A576="","",IF(N(D576)=0,"No orders yet",IF(I576&gt;=Settings!$B$4,IF(OR(N(E576)&gt;=Settings!$B$5,N(D576)&gt;=Settings!$B$6),"Lapsed VIP","Lapsed"),IF(I576&gt;=Settings!$B$3,IF(OR(N(E576)&gt;=Settings!$B$5,N(D576)&gt;=Settings!$B$6),"At-risk VIP",IF(D576=1,"One-time buyer","At risk")),IF(OR(N(E576)&gt;=Settings!$B$5,N(D576)&gt;=Settings!$B$6),"VIP",IF(D576=1,"New","Active"))))))</f>
        <v/>
      </c>
      <c r="L576" s="12" t="str">
        <f aca="false">IF(OR(J576="",J576=0),"",IF(I576&gt;=J576*Settings!$B$7,"Yes",""))</f>
        <v/>
      </c>
      <c r="M576" s="13"/>
      <c r="N576" s="12" t="str">
        <f aca="true">IF(M576="","",IF(AND(H576&lt;&gt;"",H576&gt;=M576),"Yes - "&amp;TEXT(H576,"d mmm yyyy"),IF(TODAY()-M576&lt;30,"Not yet","No")))</f>
        <v/>
      </c>
      <c r="O576" s="8"/>
      <c r="P576" s="12" t="str">
        <f aca="false">IF(A576="","",IF(COUNTIF($A$2:$A$2001,A576)&gt;1,"Same email twice - keep one",""))</f>
        <v/>
      </c>
    </row>
    <row r="577" customFormat="false" ht="15" hidden="false" customHeight="false" outlineLevel="0" collapsed="false">
      <c r="A577" s="8"/>
      <c r="B577" s="8"/>
      <c r="C577" s="8"/>
      <c r="D577" s="9" t="str">
        <f aca="false">IF(A577="","",COUNTIFS(Orders!$C$2:$C$5001,A577,Orders!$I$2:$I$5001,"&gt;0"))</f>
        <v/>
      </c>
      <c r="E577" s="10" t="str">
        <f aca="false">IF(A577="","",SUMIFS(Orders!$F$2:$F$5001,Orders!$C$2:$C$5001,A577,Orders!$I$2:$I$5001,"&gt;0"))</f>
        <v/>
      </c>
      <c r="F577" s="10" t="str">
        <f aca="false">IF(OR(A577="",N(D577)=0),"",E577/D577)</f>
        <v/>
      </c>
      <c r="G577" s="11" t="str">
        <f aca="false">IF(OR(A577="",N(D577)=0),"",_xlfn.MINIFS(Orders!$I$2:$I$5001,Orders!$C$2:$C$5001,A577,Orders!$I$2:$I$5001,"&gt;0"))</f>
        <v/>
      </c>
      <c r="H577" s="11" t="str">
        <f aca="false">IF(OR(A577="",N(D577)=0),"",_xlfn.MAXIFS(Orders!$I$2:$I$5001,Orders!$C$2:$C$5001,A577,Orders!$I$2:$I$5001,"&gt;0"))</f>
        <v/>
      </c>
      <c r="I577" s="9" t="str">
        <f aca="true">IF(H577="","",TODAY()-H577)</f>
        <v/>
      </c>
      <c r="J577" s="9" t="str">
        <f aca="false">IF(OR(H577="",N(D577)&lt;2),"",(H577-G577)/(D577-1))</f>
        <v/>
      </c>
      <c r="K577" s="12" t="str">
        <f aca="false">IF(A577="","",IF(N(D577)=0,"No orders yet",IF(I577&gt;=Settings!$B$4,IF(OR(N(E577)&gt;=Settings!$B$5,N(D577)&gt;=Settings!$B$6),"Lapsed VIP","Lapsed"),IF(I577&gt;=Settings!$B$3,IF(OR(N(E577)&gt;=Settings!$B$5,N(D577)&gt;=Settings!$B$6),"At-risk VIP",IF(D577=1,"One-time buyer","At risk")),IF(OR(N(E577)&gt;=Settings!$B$5,N(D577)&gt;=Settings!$B$6),"VIP",IF(D577=1,"New","Active"))))))</f>
        <v/>
      </c>
      <c r="L577" s="12" t="str">
        <f aca="false">IF(OR(J577="",J577=0),"",IF(I577&gt;=J577*Settings!$B$7,"Yes",""))</f>
        <v/>
      </c>
      <c r="M577" s="13"/>
      <c r="N577" s="12" t="str">
        <f aca="true">IF(M577="","",IF(AND(H577&lt;&gt;"",H577&gt;=M577),"Yes - "&amp;TEXT(H577,"d mmm yyyy"),IF(TODAY()-M577&lt;30,"Not yet","No")))</f>
        <v/>
      </c>
      <c r="O577" s="8"/>
      <c r="P577" s="12" t="str">
        <f aca="false">IF(A577="","",IF(COUNTIF($A$2:$A$2001,A577)&gt;1,"Same email twice - keep one",""))</f>
        <v/>
      </c>
    </row>
    <row r="578" customFormat="false" ht="15" hidden="false" customHeight="false" outlineLevel="0" collapsed="false">
      <c r="A578" s="8"/>
      <c r="B578" s="8"/>
      <c r="C578" s="8"/>
      <c r="D578" s="9" t="str">
        <f aca="false">IF(A578="","",COUNTIFS(Orders!$C$2:$C$5001,A578,Orders!$I$2:$I$5001,"&gt;0"))</f>
        <v/>
      </c>
      <c r="E578" s="10" t="str">
        <f aca="false">IF(A578="","",SUMIFS(Orders!$F$2:$F$5001,Orders!$C$2:$C$5001,A578,Orders!$I$2:$I$5001,"&gt;0"))</f>
        <v/>
      </c>
      <c r="F578" s="10" t="str">
        <f aca="false">IF(OR(A578="",N(D578)=0),"",E578/D578)</f>
        <v/>
      </c>
      <c r="G578" s="11" t="str">
        <f aca="false">IF(OR(A578="",N(D578)=0),"",_xlfn.MINIFS(Orders!$I$2:$I$5001,Orders!$C$2:$C$5001,A578,Orders!$I$2:$I$5001,"&gt;0"))</f>
        <v/>
      </c>
      <c r="H578" s="11" t="str">
        <f aca="false">IF(OR(A578="",N(D578)=0),"",_xlfn.MAXIFS(Orders!$I$2:$I$5001,Orders!$C$2:$C$5001,A578,Orders!$I$2:$I$5001,"&gt;0"))</f>
        <v/>
      </c>
      <c r="I578" s="9" t="str">
        <f aca="true">IF(H578="","",TODAY()-H578)</f>
        <v/>
      </c>
      <c r="J578" s="9" t="str">
        <f aca="false">IF(OR(H578="",N(D578)&lt;2),"",(H578-G578)/(D578-1))</f>
        <v/>
      </c>
      <c r="K578" s="12" t="str">
        <f aca="false">IF(A578="","",IF(N(D578)=0,"No orders yet",IF(I578&gt;=Settings!$B$4,IF(OR(N(E578)&gt;=Settings!$B$5,N(D578)&gt;=Settings!$B$6),"Lapsed VIP","Lapsed"),IF(I578&gt;=Settings!$B$3,IF(OR(N(E578)&gt;=Settings!$B$5,N(D578)&gt;=Settings!$B$6),"At-risk VIP",IF(D578=1,"One-time buyer","At risk")),IF(OR(N(E578)&gt;=Settings!$B$5,N(D578)&gt;=Settings!$B$6),"VIP",IF(D578=1,"New","Active"))))))</f>
        <v/>
      </c>
      <c r="L578" s="12" t="str">
        <f aca="false">IF(OR(J578="",J578=0),"",IF(I578&gt;=J578*Settings!$B$7,"Yes",""))</f>
        <v/>
      </c>
      <c r="M578" s="13"/>
      <c r="N578" s="12" t="str">
        <f aca="true">IF(M578="","",IF(AND(H578&lt;&gt;"",H578&gt;=M578),"Yes - "&amp;TEXT(H578,"d mmm yyyy"),IF(TODAY()-M578&lt;30,"Not yet","No")))</f>
        <v/>
      </c>
      <c r="O578" s="8"/>
      <c r="P578" s="12" t="str">
        <f aca="false">IF(A578="","",IF(COUNTIF($A$2:$A$2001,A578)&gt;1,"Same email twice - keep one",""))</f>
        <v/>
      </c>
    </row>
    <row r="579" customFormat="false" ht="15" hidden="false" customHeight="false" outlineLevel="0" collapsed="false">
      <c r="A579" s="8"/>
      <c r="B579" s="8"/>
      <c r="C579" s="8"/>
      <c r="D579" s="9" t="str">
        <f aca="false">IF(A579="","",COUNTIFS(Orders!$C$2:$C$5001,A579,Orders!$I$2:$I$5001,"&gt;0"))</f>
        <v/>
      </c>
      <c r="E579" s="10" t="str">
        <f aca="false">IF(A579="","",SUMIFS(Orders!$F$2:$F$5001,Orders!$C$2:$C$5001,A579,Orders!$I$2:$I$5001,"&gt;0"))</f>
        <v/>
      </c>
      <c r="F579" s="10" t="str">
        <f aca="false">IF(OR(A579="",N(D579)=0),"",E579/D579)</f>
        <v/>
      </c>
      <c r="G579" s="11" t="str">
        <f aca="false">IF(OR(A579="",N(D579)=0),"",_xlfn.MINIFS(Orders!$I$2:$I$5001,Orders!$C$2:$C$5001,A579,Orders!$I$2:$I$5001,"&gt;0"))</f>
        <v/>
      </c>
      <c r="H579" s="11" t="str">
        <f aca="false">IF(OR(A579="",N(D579)=0),"",_xlfn.MAXIFS(Orders!$I$2:$I$5001,Orders!$C$2:$C$5001,A579,Orders!$I$2:$I$5001,"&gt;0"))</f>
        <v/>
      </c>
      <c r="I579" s="9" t="str">
        <f aca="true">IF(H579="","",TODAY()-H579)</f>
        <v/>
      </c>
      <c r="J579" s="9" t="str">
        <f aca="false">IF(OR(H579="",N(D579)&lt;2),"",(H579-G579)/(D579-1))</f>
        <v/>
      </c>
      <c r="K579" s="12" t="str">
        <f aca="false">IF(A579="","",IF(N(D579)=0,"No orders yet",IF(I579&gt;=Settings!$B$4,IF(OR(N(E579)&gt;=Settings!$B$5,N(D579)&gt;=Settings!$B$6),"Lapsed VIP","Lapsed"),IF(I579&gt;=Settings!$B$3,IF(OR(N(E579)&gt;=Settings!$B$5,N(D579)&gt;=Settings!$B$6),"At-risk VIP",IF(D579=1,"One-time buyer","At risk")),IF(OR(N(E579)&gt;=Settings!$B$5,N(D579)&gt;=Settings!$B$6),"VIP",IF(D579=1,"New","Active"))))))</f>
        <v/>
      </c>
      <c r="L579" s="12" t="str">
        <f aca="false">IF(OR(J579="",J579=0),"",IF(I579&gt;=J579*Settings!$B$7,"Yes",""))</f>
        <v/>
      </c>
      <c r="M579" s="13"/>
      <c r="N579" s="12" t="str">
        <f aca="true">IF(M579="","",IF(AND(H579&lt;&gt;"",H579&gt;=M579),"Yes - "&amp;TEXT(H579,"d mmm yyyy"),IF(TODAY()-M579&lt;30,"Not yet","No")))</f>
        <v/>
      </c>
      <c r="O579" s="8"/>
      <c r="P579" s="12" t="str">
        <f aca="false">IF(A579="","",IF(COUNTIF($A$2:$A$2001,A579)&gt;1,"Same email twice - keep one",""))</f>
        <v/>
      </c>
    </row>
    <row r="580" customFormat="false" ht="15" hidden="false" customHeight="false" outlineLevel="0" collapsed="false">
      <c r="A580" s="8"/>
      <c r="B580" s="8"/>
      <c r="C580" s="8"/>
      <c r="D580" s="9" t="str">
        <f aca="false">IF(A580="","",COUNTIFS(Orders!$C$2:$C$5001,A580,Orders!$I$2:$I$5001,"&gt;0"))</f>
        <v/>
      </c>
      <c r="E580" s="10" t="str">
        <f aca="false">IF(A580="","",SUMIFS(Orders!$F$2:$F$5001,Orders!$C$2:$C$5001,A580,Orders!$I$2:$I$5001,"&gt;0"))</f>
        <v/>
      </c>
      <c r="F580" s="10" t="str">
        <f aca="false">IF(OR(A580="",N(D580)=0),"",E580/D580)</f>
        <v/>
      </c>
      <c r="G580" s="11" t="str">
        <f aca="false">IF(OR(A580="",N(D580)=0),"",_xlfn.MINIFS(Orders!$I$2:$I$5001,Orders!$C$2:$C$5001,A580,Orders!$I$2:$I$5001,"&gt;0"))</f>
        <v/>
      </c>
      <c r="H580" s="11" t="str">
        <f aca="false">IF(OR(A580="",N(D580)=0),"",_xlfn.MAXIFS(Orders!$I$2:$I$5001,Orders!$C$2:$C$5001,A580,Orders!$I$2:$I$5001,"&gt;0"))</f>
        <v/>
      </c>
      <c r="I580" s="9" t="str">
        <f aca="true">IF(H580="","",TODAY()-H580)</f>
        <v/>
      </c>
      <c r="J580" s="9" t="str">
        <f aca="false">IF(OR(H580="",N(D580)&lt;2),"",(H580-G580)/(D580-1))</f>
        <v/>
      </c>
      <c r="K580" s="12" t="str">
        <f aca="false">IF(A580="","",IF(N(D580)=0,"No orders yet",IF(I580&gt;=Settings!$B$4,IF(OR(N(E580)&gt;=Settings!$B$5,N(D580)&gt;=Settings!$B$6),"Lapsed VIP","Lapsed"),IF(I580&gt;=Settings!$B$3,IF(OR(N(E580)&gt;=Settings!$B$5,N(D580)&gt;=Settings!$B$6),"At-risk VIP",IF(D580=1,"One-time buyer","At risk")),IF(OR(N(E580)&gt;=Settings!$B$5,N(D580)&gt;=Settings!$B$6),"VIP",IF(D580=1,"New","Active"))))))</f>
        <v/>
      </c>
      <c r="L580" s="12" t="str">
        <f aca="false">IF(OR(J580="",J580=0),"",IF(I580&gt;=J580*Settings!$B$7,"Yes",""))</f>
        <v/>
      </c>
      <c r="M580" s="13"/>
      <c r="N580" s="12" t="str">
        <f aca="true">IF(M580="","",IF(AND(H580&lt;&gt;"",H580&gt;=M580),"Yes - "&amp;TEXT(H580,"d mmm yyyy"),IF(TODAY()-M580&lt;30,"Not yet","No")))</f>
        <v/>
      </c>
      <c r="O580" s="8"/>
      <c r="P580" s="12" t="str">
        <f aca="false">IF(A580="","",IF(COUNTIF($A$2:$A$2001,A580)&gt;1,"Same email twice - keep one",""))</f>
        <v/>
      </c>
    </row>
    <row r="581" customFormat="false" ht="15" hidden="false" customHeight="false" outlineLevel="0" collapsed="false">
      <c r="A581" s="8"/>
      <c r="B581" s="8"/>
      <c r="C581" s="8"/>
      <c r="D581" s="9" t="str">
        <f aca="false">IF(A581="","",COUNTIFS(Orders!$C$2:$C$5001,A581,Orders!$I$2:$I$5001,"&gt;0"))</f>
        <v/>
      </c>
      <c r="E581" s="10" t="str">
        <f aca="false">IF(A581="","",SUMIFS(Orders!$F$2:$F$5001,Orders!$C$2:$C$5001,A581,Orders!$I$2:$I$5001,"&gt;0"))</f>
        <v/>
      </c>
      <c r="F581" s="10" t="str">
        <f aca="false">IF(OR(A581="",N(D581)=0),"",E581/D581)</f>
        <v/>
      </c>
      <c r="G581" s="11" t="str">
        <f aca="false">IF(OR(A581="",N(D581)=0),"",_xlfn.MINIFS(Orders!$I$2:$I$5001,Orders!$C$2:$C$5001,A581,Orders!$I$2:$I$5001,"&gt;0"))</f>
        <v/>
      </c>
      <c r="H581" s="11" t="str">
        <f aca="false">IF(OR(A581="",N(D581)=0),"",_xlfn.MAXIFS(Orders!$I$2:$I$5001,Orders!$C$2:$C$5001,A581,Orders!$I$2:$I$5001,"&gt;0"))</f>
        <v/>
      </c>
      <c r="I581" s="9" t="str">
        <f aca="true">IF(H581="","",TODAY()-H581)</f>
        <v/>
      </c>
      <c r="J581" s="9" t="str">
        <f aca="false">IF(OR(H581="",N(D581)&lt;2),"",(H581-G581)/(D581-1))</f>
        <v/>
      </c>
      <c r="K581" s="12" t="str">
        <f aca="false">IF(A581="","",IF(N(D581)=0,"No orders yet",IF(I581&gt;=Settings!$B$4,IF(OR(N(E581)&gt;=Settings!$B$5,N(D581)&gt;=Settings!$B$6),"Lapsed VIP","Lapsed"),IF(I581&gt;=Settings!$B$3,IF(OR(N(E581)&gt;=Settings!$B$5,N(D581)&gt;=Settings!$B$6),"At-risk VIP",IF(D581=1,"One-time buyer","At risk")),IF(OR(N(E581)&gt;=Settings!$B$5,N(D581)&gt;=Settings!$B$6),"VIP",IF(D581=1,"New","Active"))))))</f>
        <v/>
      </c>
      <c r="L581" s="12" t="str">
        <f aca="false">IF(OR(J581="",J581=0),"",IF(I581&gt;=J581*Settings!$B$7,"Yes",""))</f>
        <v/>
      </c>
      <c r="M581" s="13"/>
      <c r="N581" s="12" t="str">
        <f aca="true">IF(M581="","",IF(AND(H581&lt;&gt;"",H581&gt;=M581),"Yes - "&amp;TEXT(H581,"d mmm yyyy"),IF(TODAY()-M581&lt;30,"Not yet","No")))</f>
        <v/>
      </c>
      <c r="O581" s="8"/>
      <c r="P581" s="12" t="str">
        <f aca="false">IF(A581="","",IF(COUNTIF($A$2:$A$2001,A581)&gt;1,"Same email twice - keep one",""))</f>
        <v/>
      </c>
    </row>
    <row r="582" customFormat="false" ht="15" hidden="false" customHeight="false" outlineLevel="0" collapsed="false">
      <c r="A582" s="8"/>
      <c r="B582" s="8"/>
      <c r="C582" s="8"/>
      <c r="D582" s="9" t="str">
        <f aca="false">IF(A582="","",COUNTIFS(Orders!$C$2:$C$5001,A582,Orders!$I$2:$I$5001,"&gt;0"))</f>
        <v/>
      </c>
      <c r="E582" s="10" t="str">
        <f aca="false">IF(A582="","",SUMIFS(Orders!$F$2:$F$5001,Orders!$C$2:$C$5001,A582,Orders!$I$2:$I$5001,"&gt;0"))</f>
        <v/>
      </c>
      <c r="F582" s="10" t="str">
        <f aca="false">IF(OR(A582="",N(D582)=0),"",E582/D582)</f>
        <v/>
      </c>
      <c r="G582" s="11" t="str">
        <f aca="false">IF(OR(A582="",N(D582)=0),"",_xlfn.MINIFS(Orders!$I$2:$I$5001,Orders!$C$2:$C$5001,A582,Orders!$I$2:$I$5001,"&gt;0"))</f>
        <v/>
      </c>
      <c r="H582" s="11" t="str">
        <f aca="false">IF(OR(A582="",N(D582)=0),"",_xlfn.MAXIFS(Orders!$I$2:$I$5001,Orders!$C$2:$C$5001,A582,Orders!$I$2:$I$5001,"&gt;0"))</f>
        <v/>
      </c>
      <c r="I582" s="9" t="str">
        <f aca="true">IF(H582="","",TODAY()-H582)</f>
        <v/>
      </c>
      <c r="J582" s="9" t="str">
        <f aca="false">IF(OR(H582="",N(D582)&lt;2),"",(H582-G582)/(D582-1))</f>
        <v/>
      </c>
      <c r="K582" s="12" t="str">
        <f aca="false">IF(A582="","",IF(N(D582)=0,"No orders yet",IF(I582&gt;=Settings!$B$4,IF(OR(N(E582)&gt;=Settings!$B$5,N(D582)&gt;=Settings!$B$6),"Lapsed VIP","Lapsed"),IF(I582&gt;=Settings!$B$3,IF(OR(N(E582)&gt;=Settings!$B$5,N(D582)&gt;=Settings!$B$6),"At-risk VIP",IF(D582=1,"One-time buyer","At risk")),IF(OR(N(E582)&gt;=Settings!$B$5,N(D582)&gt;=Settings!$B$6),"VIP",IF(D582=1,"New","Active"))))))</f>
        <v/>
      </c>
      <c r="L582" s="12" t="str">
        <f aca="false">IF(OR(J582="",J582=0),"",IF(I582&gt;=J582*Settings!$B$7,"Yes",""))</f>
        <v/>
      </c>
      <c r="M582" s="13"/>
      <c r="N582" s="12" t="str">
        <f aca="true">IF(M582="","",IF(AND(H582&lt;&gt;"",H582&gt;=M582),"Yes - "&amp;TEXT(H582,"d mmm yyyy"),IF(TODAY()-M582&lt;30,"Not yet","No")))</f>
        <v/>
      </c>
      <c r="O582" s="8"/>
      <c r="P582" s="12" t="str">
        <f aca="false">IF(A582="","",IF(COUNTIF($A$2:$A$2001,A582)&gt;1,"Same email twice - keep one",""))</f>
        <v/>
      </c>
    </row>
    <row r="583" customFormat="false" ht="15" hidden="false" customHeight="false" outlineLevel="0" collapsed="false">
      <c r="A583" s="8"/>
      <c r="B583" s="8"/>
      <c r="C583" s="8"/>
      <c r="D583" s="9" t="str">
        <f aca="false">IF(A583="","",COUNTIFS(Orders!$C$2:$C$5001,A583,Orders!$I$2:$I$5001,"&gt;0"))</f>
        <v/>
      </c>
      <c r="E583" s="10" t="str">
        <f aca="false">IF(A583="","",SUMIFS(Orders!$F$2:$F$5001,Orders!$C$2:$C$5001,A583,Orders!$I$2:$I$5001,"&gt;0"))</f>
        <v/>
      </c>
      <c r="F583" s="10" t="str">
        <f aca="false">IF(OR(A583="",N(D583)=0),"",E583/D583)</f>
        <v/>
      </c>
      <c r="G583" s="11" t="str">
        <f aca="false">IF(OR(A583="",N(D583)=0),"",_xlfn.MINIFS(Orders!$I$2:$I$5001,Orders!$C$2:$C$5001,A583,Orders!$I$2:$I$5001,"&gt;0"))</f>
        <v/>
      </c>
      <c r="H583" s="11" t="str">
        <f aca="false">IF(OR(A583="",N(D583)=0),"",_xlfn.MAXIFS(Orders!$I$2:$I$5001,Orders!$C$2:$C$5001,A583,Orders!$I$2:$I$5001,"&gt;0"))</f>
        <v/>
      </c>
      <c r="I583" s="9" t="str">
        <f aca="true">IF(H583="","",TODAY()-H583)</f>
        <v/>
      </c>
      <c r="J583" s="9" t="str">
        <f aca="false">IF(OR(H583="",N(D583)&lt;2),"",(H583-G583)/(D583-1))</f>
        <v/>
      </c>
      <c r="K583" s="12" t="str">
        <f aca="false">IF(A583="","",IF(N(D583)=0,"No orders yet",IF(I583&gt;=Settings!$B$4,IF(OR(N(E583)&gt;=Settings!$B$5,N(D583)&gt;=Settings!$B$6),"Lapsed VIP","Lapsed"),IF(I583&gt;=Settings!$B$3,IF(OR(N(E583)&gt;=Settings!$B$5,N(D583)&gt;=Settings!$B$6),"At-risk VIP",IF(D583=1,"One-time buyer","At risk")),IF(OR(N(E583)&gt;=Settings!$B$5,N(D583)&gt;=Settings!$B$6),"VIP",IF(D583=1,"New","Active"))))))</f>
        <v/>
      </c>
      <c r="L583" s="12" t="str">
        <f aca="false">IF(OR(J583="",J583=0),"",IF(I583&gt;=J583*Settings!$B$7,"Yes",""))</f>
        <v/>
      </c>
      <c r="M583" s="13"/>
      <c r="N583" s="12" t="str">
        <f aca="true">IF(M583="","",IF(AND(H583&lt;&gt;"",H583&gt;=M583),"Yes - "&amp;TEXT(H583,"d mmm yyyy"),IF(TODAY()-M583&lt;30,"Not yet","No")))</f>
        <v/>
      </c>
      <c r="O583" s="8"/>
      <c r="P583" s="12" t="str">
        <f aca="false">IF(A583="","",IF(COUNTIF($A$2:$A$2001,A583)&gt;1,"Same email twice - keep one",""))</f>
        <v/>
      </c>
    </row>
    <row r="584" customFormat="false" ht="15" hidden="false" customHeight="false" outlineLevel="0" collapsed="false">
      <c r="A584" s="8"/>
      <c r="B584" s="8"/>
      <c r="C584" s="8"/>
      <c r="D584" s="9" t="str">
        <f aca="false">IF(A584="","",COUNTIFS(Orders!$C$2:$C$5001,A584,Orders!$I$2:$I$5001,"&gt;0"))</f>
        <v/>
      </c>
      <c r="E584" s="10" t="str">
        <f aca="false">IF(A584="","",SUMIFS(Orders!$F$2:$F$5001,Orders!$C$2:$C$5001,A584,Orders!$I$2:$I$5001,"&gt;0"))</f>
        <v/>
      </c>
      <c r="F584" s="10" t="str">
        <f aca="false">IF(OR(A584="",N(D584)=0),"",E584/D584)</f>
        <v/>
      </c>
      <c r="G584" s="11" t="str">
        <f aca="false">IF(OR(A584="",N(D584)=0),"",_xlfn.MINIFS(Orders!$I$2:$I$5001,Orders!$C$2:$C$5001,A584,Orders!$I$2:$I$5001,"&gt;0"))</f>
        <v/>
      </c>
      <c r="H584" s="11" t="str">
        <f aca="false">IF(OR(A584="",N(D584)=0),"",_xlfn.MAXIFS(Orders!$I$2:$I$5001,Orders!$C$2:$C$5001,A584,Orders!$I$2:$I$5001,"&gt;0"))</f>
        <v/>
      </c>
      <c r="I584" s="9" t="str">
        <f aca="true">IF(H584="","",TODAY()-H584)</f>
        <v/>
      </c>
      <c r="J584" s="9" t="str">
        <f aca="false">IF(OR(H584="",N(D584)&lt;2),"",(H584-G584)/(D584-1))</f>
        <v/>
      </c>
      <c r="K584" s="12" t="str">
        <f aca="false">IF(A584="","",IF(N(D584)=0,"No orders yet",IF(I584&gt;=Settings!$B$4,IF(OR(N(E584)&gt;=Settings!$B$5,N(D584)&gt;=Settings!$B$6),"Lapsed VIP","Lapsed"),IF(I584&gt;=Settings!$B$3,IF(OR(N(E584)&gt;=Settings!$B$5,N(D584)&gt;=Settings!$B$6),"At-risk VIP",IF(D584=1,"One-time buyer","At risk")),IF(OR(N(E584)&gt;=Settings!$B$5,N(D584)&gt;=Settings!$B$6),"VIP",IF(D584=1,"New","Active"))))))</f>
        <v/>
      </c>
      <c r="L584" s="12" t="str">
        <f aca="false">IF(OR(J584="",J584=0),"",IF(I584&gt;=J584*Settings!$B$7,"Yes",""))</f>
        <v/>
      </c>
      <c r="M584" s="13"/>
      <c r="N584" s="12" t="str">
        <f aca="true">IF(M584="","",IF(AND(H584&lt;&gt;"",H584&gt;=M584),"Yes - "&amp;TEXT(H584,"d mmm yyyy"),IF(TODAY()-M584&lt;30,"Not yet","No")))</f>
        <v/>
      </c>
      <c r="O584" s="8"/>
      <c r="P584" s="12" t="str">
        <f aca="false">IF(A584="","",IF(COUNTIF($A$2:$A$2001,A584)&gt;1,"Same email twice - keep one",""))</f>
        <v/>
      </c>
    </row>
    <row r="585" customFormat="false" ht="15" hidden="false" customHeight="false" outlineLevel="0" collapsed="false">
      <c r="A585" s="8"/>
      <c r="B585" s="8"/>
      <c r="C585" s="8"/>
      <c r="D585" s="9" t="str">
        <f aca="false">IF(A585="","",COUNTIFS(Orders!$C$2:$C$5001,A585,Orders!$I$2:$I$5001,"&gt;0"))</f>
        <v/>
      </c>
      <c r="E585" s="10" t="str">
        <f aca="false">IF(A585="","",SUMIFS(Orders!$F$2:$F$5001,Orders!$C$2:$C$5001,A585,Orders!$I$2:$I$5001,"&gt;0"))</f>
        <v/>
      </c>
      <c r="F585" s="10" t="str">
        <f aca="false">IF(OR(A585="",N(D585)=0),"",E585/D585)</f>
        <v/>
      </c>
      <c r="G585" s="11" t="str">
        <f aca="false">IF(OR(A585="",N(D585)=0),"",_xlfn.MINIFS(Orders!$I$2:$I$5001,Orders!$C$2:$C$5001,A585,Orders!$I$2:$I$5001,"&gt;0"))</f>
        <v/>
      </c>
      <c r="H585" s="11" t="str">
        <f aca="false">IF(OR(A585="",N(D585)=0),"",_xlfn.MAXIFS(Orders!$I$2:$I$5001,Orders!$C$2:$C$5001,A585,Orders!$I$2:$I$5001,"&gt;0"))</f>
        <v/>
      </c>
      <c r="I585" s="9" t="str">
        <f aca="true">IF(H585="","",TODAY()-H585)</f>
        <v/>
      </c>
      <c r="J585" s="9" t="str">
        <f aca="false">IF(OR(H585="",N(D585)&lt;2),"",(H585-G585)/(D585-1))</f>
        <v/>
      </c>
      <c r="K585" s="12" t="str">
        <f aca="false">IF(A585="","",IF(N(D585)=0,"No orders yet",IF(I585&gt;=Settings!$B$4,IF(OR(N(E585)&gt;=Settings!$B$5,N(D585)&gt;=Settings!$B$6),"Lapsed VIP","Lapsed"),IF(I585&gt;=Settings!$B$3,IF(OR(N(E585)&gt;=Settings!$B$5,N(D585)&gt;=Settings!$B$6),"At-risk VIP",IF(D585=1,"One-time buyer","At risk")),IF(OR(N(E585)&gt;=Settings!$B$5,N(D585)&gt;=Settings!$B$6),"VIP",IF(D585=1,"New","Active"))))))</f>
        <v/>
      </c>
      <c r="L585" s="12" t="str">
        <f aca="false">IF(OR(J585="",J585=0),"",IF(I585&gt;=J585*Settings!$B$7,"Yes",""))</f>
        <v/>
      </c>
      <c r="M585" s="13"/>
      <c r="N585" s="12" t="str">
        <f aca="true">IF(M585="","",IF(AND(H585&lt;&gt;"",H585&gt;=M585),"Yes - "&amp;TEXT(H585,"d mmm yyyy"),IF(TODAY()-M585&lt;30,"Not yet","No")))</f>
        <v/>
      </c>
      <c r="O585" s="8"/>
      <c r="P585" s="12" t="str">
        <f aca="false">IF(A585="","",IF(COUNTIF($A$2:$A$2001,A585)&gt;1,"Same email twice - keep one",""))</f>
        <v/>
      </c>
    </row>
    <row r="586" customFormat="false" ht="15" hidden="false" customHeight="false" outlineLevel="0" collapsed="false">
      <c r="A586" s="8"/>
      <c r="B586" s="8"/>
      <c r="C586" s="8"/>
      <c r="D586" s="9" t="str">
        <f aca="false">IF(A586="","",COUNTIFS(Orders!$C$2:$C$5001,A586,Orders!$I$2:$I$5001,"&gt;0"))</f>
        <v/>
      </c>
      <c r="E586" s="10" t="str">
        <f aca="false">IF(A586="","",SUMIFS(Orders!$F$2:$F$5001,Orders!$C$2:$C$5001,A586,Orders!$I$2:$I$5001,"&gt;0"))</f>
        <v/>
      </c>
      <c r="F586" s="10" t="str">
        <f aca="false">IF(OR(A586="",N(D586)=0),"",E586/D586)</f>
        <v/>
      </c>
      <c r="G586" s="11" t="str">
        <f aca="false">IF(OR(A586="",N(D586)=0),"",_xlfn.MINIFS(Orders!$I$2:$I$5001,Orders!$C$2:$C$5001,A586,Orders!$I$2:$I$5001,"&gt;0"))</f>
        <v/>
      </c>
      <c r="H586" s="11" t="str">
        <f aca="false">IF(OR(A586="",N(D586)=0),"",_xlfn.MAXIFS(Orders!$I$2:$I$5001,Orders!$C$2:$C$5001,A586,Orders!$I$2:$I$5001,"&gt;0"))</f>
        <v/>
      </c>
      <c r="I586" s="9" t="str">
        <f aca="true">IF(H586="","",TODAY()-H586)</f>
        <v/>
      </c>
      <c r="J586" s="9" t="str">
        <f aca="false">IF(OR(H586="",N(D586)&lt;2),"",(H586-G586)/(D586-1))</f>
        <v/>
      </c>
      <c r="K586" s="12" t="str">
        <f aca="false">IF(A586="","",IF(N(D586)=0,"No orders yet",IF(I586&gt;=Settings!$B$4,IF(OR(N(E586)&gt;=Settings!$B$5,N(D586)&gt;=Settings!$B$6),"Lapsed VIP","Lapsed"),IF(I586&gt;=Settings!$B$3,IF(OR(N(E586)&gt;=Settings!$B$5,N(D586)&gt;=Settings!$B$6),"At-risk VIP",IF(D586=1,"One-time buyer","At risk")),IF(OR(N(E586)&gt;=Settings!$B$5,N(D586)&gt;=Settings!$B$6),"VIP",IF(D586=1,"New","Active"))))))</f>
        <v/>
      </c>
      <c r="L586" s="12" t="str">
        <f aca="false">IF(OR(J586="",J586=0),"",IF(I586&gt;=J586*Settings!$B$7,"Yes",""))</f>
        <v/>
      </c>
      <c r="M586" s="13"/>
      <c r="N586" s="12" t="str">
        <f aca="true">IF(M586="","",IF(AND(H586&lt;&gt;"",H586&gt;=M586),"Yes - "&amp;TEXT(H586,"d mmm yyyy"),IF(TODAY()-M586&lt;30,"Not yet","No")))</f>
        <v/>
      </c>
      <c r="O586" s="8"/>
      <c r="P586" s="12" t="str">
        <f aca="false">IF(A586="","",IF(COUNTIF($A$2:$A$2001,A586)&gt;1,"Same email twice - keep one",""))</f>
        <v/>
      </c>
    </row>
    <row r="587" customFormat="false" ht="15" hidden="false" customHeight="false" outlineLevel="0" collapsed="false">
      <c r="A587" s="8"/>
      <c r="B587" s="8"/>
      <c r="C587" s="8"/>
      <c r="D587" s="9" t="str">
        <f aca="false">IF(A587="","",COUNTIFS(Orders!$C$2:$C$5001,A587,Orders!$I$2:$I$5001,"&gt;0"))</f>
        <v/>
      </c>
      <c r="E587" s="10" t="str">
        <f aca="false">IF(A587="","",SUMIFS(Orders!$F$2:$F$5001,Orders!$C$2:$C$5001,A587,Orders!$I$2:$I$5001,"&gt;0"))</f>
        <v/>
      </c>
      <c r="F587" s="10" t="str">
        <f aca="false">IF(OR(A587="",N(D587)=0),"",E587/D587)</f>
        <v/>
      </c>
      <c r="G587" s="11" t="str">
        <f aca="false">IF(OR(A587="",N(D587)=0),"",_xlfn.MINIFS(Orders!$I$2:$I$5001,Orders!$C$2:$C$5001,A587,Orders!$I$2:$I$5001,"&gt;0"))</f>
        <v/>
      </c>
      <c r="H587" s="11" t="str">
        <f aca="false">IF(OR(A587="",N(D587)=0),"",_xlfn.MAXIFS(Orders!$I$2:$I$5001,Orders!$C$2:$C$5001,A587,Orders!$I$2:$I$5001,"&gt;0"))</f>
        <v/>
      </c>
      <c r="I587" s="9" t="str">
        <f aca="true">IF(H587="","",TODAY()-H587)</f>
        <v/>
      </c>
      <c r="J587" s="9" t="str">
        <f aca="false">IF(OR(H587="",N(D587)&lt;2),"",(H587-G587)/(D587-1))</f>
        <v/>
      </c>
      <c r="K587" s="12" t="str">
        <f aca="false">IF(A587="","",IF(N(D587)=0,"No orders yet",IF(I587&gt;=Settings!$B$4,IF(OR(N(E587)&gt;=Settings!$B$5,N(D587)&gt;=Settings!$B$6),"Lapsed VIP","Lapsed"),IF(I587&gt;=Settings!$B$3,IF(OR(N(E587)&gt;=Settings!$B$5,N(D587)&gt;=Settings!$B$6),"At-risk VIP",IF(D587=1,"One-time buyer","At risk")),IF(OR(N(E587)&gt;=Settings!$B$5,N(D587)&gt;=Settings!$B$6),"VIP",IF(D587=1,"New","Active"))))))</f>
        <v/>
      </c>
      <c r="L587" s="12" t="str">
        <f aca="false">IF(OR(J587="",J587=0),"",IF(I587&gt;=J587*Settings!$B$7,"Yes",""))</f>
        <v/>
      </c>
      <c r="M587" s="13"/>
      <c r="N587" s="12" t="str">
        <f aca="true">IF(M587="","",IF(AND(H587&lt;&gt;"",H587&gt;=M587),"Yes - "&amp;TEXT(H587,"d mmm yyyy"),IF(TODAY()-M587&lt;30,"Not yet","No")))</f>
        <v/>
      </c>
      <c r="O587" s="8"/>
      <c r="P587" s="12" t="str">
        <f aca="false">IF(A587="","",IF(COUNTIF($A$2:$A$2001,A587)&gt;1,"Same email twice - keep one",""))</f>
        <v/>
      </c>
    </row>
    <row r="588" customFormat="false" ht="15" hidden="false" customHeight="false" outlineLevel="0" collapsed="false">
      <c r="A588" s="8"/>
      <c r="B588" s="8"/>
      <c r="C588" s="8"/>
      <c r="D588" s="9" t="str">
        <f aca="false">IF(A588="","",COUNTIFS(Orders!$C$2:$C$5001,A588,Orders!$I$2:$I$5001,"&gt;0"))</f>
        <v/>
      </c>
      <c r="E588" s="10" t="str">
        <f aca="false">IF(A588="","",SUMIFS(Orders!$F$2:$F$5001,Orders!$C$2:$C$5001,A588,Orders!$I$2:$I$5001,"&gt;0"))</f>
        <v/>
      </c>
      <c r="F588" s="10" t="str">
        <f aca="false">IF(OR(A588="",N(D588)=0),"",E588/D588)</f>
        <v/>
      </c>
      <c r="G588" s="11" t="str">
        <f aca="false">IF(OR(A588="",N(D588)=0),"",_xlfn.MINIFS(Orders!$I$2:$I$5001,Orders!$C$2:$C$5001,A588,Orders!$I$2:$I$5001,"&gt;0"))</f>
        <v/>
      </c>
      <c r="H588" s="11" t="str">
        <f aca="false">IF(OR(A588="",N(D588)=0),"",_xlfn.MAXIFS(Orders!$I$2:$I$5001,Orders!$C$2:$C$5001,A588,Orders!$I$2:$I$5001,"&gt;0"))</f>
        <v/>
      </c>
      <c r="I588" s="9" t="str">
        <f aca="true">IF(H588="","",TODAY()-H588)</f>
        <v/>
      </c>
      <c r="J588" s="9" t="str">
        <f aca="false">IF(OR(H588="",N(D588)&lt;2),"",(H588-G588)/(D588-1))</f>
        <v/>
      </c>
      <c r="K588" s="12" t="str">
        <f aca="false">IF(A588="","",IF(N(D588)=0,"No orders yet",IF(I588&gt;=Settings!$B$4,IF(OR(N(E588)&gt;=Settings!$B$5,N(D588)&gt;=Settings!$B$6),"Lapsed VIP","Lapsed"),IF(I588&gt;=Settings!$B$3,IF(OR(N(E588)&gt;=Settings!$B$5,N(D588)&gt;=Settings!$B$6),"At-risk VIP",IF(D588=1,"One-time buyer","At risk")),IF(OR(N(E588)&gt;=Settings!$B$5,N(D588)&gt;=Settings!$B$6),"VIP",IF(D588=1,"New","Active"))))))</f>
        <v/>
      </c>
      <c r="L588" s="12" t="str">
        <f aca="false">IF(OR(J588="",J588=0),"",IF(I588&gt;=J588*Settings!$B$7,"Yes",""))</f>
        <v/>
      </c>
      <c r="M588" s="13"/>
      <c r="N588" s="12" t="str">
        <f aca="true">IF(M588="","",IF(AND(H588&lt;&gt;"",H588&gt;=M588),"Yes - "&amp;TEXT(H588,"d mmm yyyy"),IF(TODAY()-M588&lt;30,"Not yet","No")))</f>
        <v/>
      </c>
      <c r="O588" s="8"/>
      <c r="P588" s="12" t="str">
        <f aca="false">IF(A588="","",IF(COUNTIF($A$2:$A$2001,A588)&gt;1,"Same email twice - keep one",""))</f>
        <v/>
      </c>
    </row>
    <row r="589" customFormat="false" ht="15" hidden="false" customHeight="false" outlineLevel="0" collapsed="false">
      <c r="A589" s="8"/>
      <c r="B589" s="8"/>
      <c r="C589" s="8"/>
      <c r="D589" s="9" t="str">
        <f aca="false">IF(A589="","",COUNTIFS(Orders!$C$2:$C$5001,A589,Orders!$I$2:$I$5001,"&gt;0"))</f>
        <v/>
      </c>
      <c r="E589" s="10" t="str">
        <f aca="false">IF(A589="","",SUMIFS(Orders!$F$2:$F$5001,Orders!$C$2:$C$5001,A589,Orders!$I$2:$I$5001,"&gt;0"))</f>
        <v/>
      </c>
      <c r="F589" s="10" t="str">
        <f aca="false">IF(OR(A589="",N(D589)=0),"",E589/D589)</f>
        <v/>
      </c>
      <c r="G589" s="11" t="str">
        <f aca="false">IF(OR(A589="",N(D589)=0),"",_xlfn.MINIFS(Orders!$I$2:$I$5001,Orders!$C$2:$C$5001,A589,Orders!$I$2:$I$5001,"&gt;0"))</f>
        <v/>
      </c>
      <c r="H589" s="11" t="str">
        <f aca="false">IF(OR(A589="",N(D589)=0),"",_xlfn.MAXIFS(Orders!$I$2:$I$5001,Orders!$C$2:$C$5001,A589,Orders!$I$2:$I$5001,"&gt;0"))</f>
        <v/>
      </c>
      <c r="I589" s="9" t="str">
        <f aca="true">IF(H589="","",TODAY()-H589)</f>
        <v/>
      </c>
      <c r="J589" s="9" t="str">
        <f aca="false">IF(OR(H589="",N(D589)&lt;2),"",(H589-G589)/(D589-1))</f>
        <v/>
      </c>
      <c r="K589" s="12" t="str">
        <f aca="false">IF(A589="","",IF(N(D589)=0,"No orders yet",IF(I589&gt;=Settings!$B$4,IF(OR(N(E589)&gt;=Settings!$B$5,N(D589)&gt;=Settings!$B$6),"Lapsed VIP","Lapsed"),IF(I589&gt;=Settings!$B$3,IF(OR(N(E589)&gt;=Settings!$B$5,N(D589)&gt;=Settings!$B$6),"At-risk VIP",IF(D589=1,"One-time buyer","At risk")),IF(OR(N(E589)&gt;=Settings!$B$5,N(D589)&gt;=Settings!$B$6),"VIP",IF(D589=1,"New","Active"))))))</f>
        <v/>
      </c>
      <c r="L589" s="12" t="str">
        <f aca="false">IF(OR(J589="",J589=0),"",IF(I589&gt;=J589*Settings!$B$7,"Yes",""))</f>
        <v/>
      </c>
      <c r="M589" s="13"/>
      <c r="N589" s="12" t="str">
        <f aca="true">IF(M589="","",IF(AND(H589&lt;&gt;"",H589&gt;=M589),"Yes - "&amp;TEXT(H589,"d mmm yyyy"),IF(TODAY()-M589&lt;30,"Not yet","No")))</f>
        <v/>
      </c>
      <c r="O589" s="8"/>
      <c r="P589" s="12" t="str">
        <f aca="false">IF(A589="","",IF(COUNTIF($A$2:$A$2001,A589)&gt;1,"Same email twice - keep one",""))</f>
        <v/>
      </c>
    </row>
    <row r="590" customFormat="false" ht="15" hidden="false" customHeight="false" outlineLevel="0" collapsed="false">
      <c r="A590" s="8"/>
      <c r="B590" s="8"/>
      <c r="C590" s="8"/>
      <c r="D590" s="9" t="str">
        <f aca="false">IF(A590="","",COUNTIFS(Orders!$C$2:$C$5001,A590,Orders!$I$2:$I$5001,"&gt;0"))</f>
        <v/>
      </c>
      <c r="E590" s="10" t="str">
        <f aca="false">IF(A590="","",SUMIFS(Orders!$F$2:$F$5001,Orders!$C$2:$C$5001,A590,Orders!$I$2:$I$5001,"&gt;0"))</f>
        <v/>
      </c>
      <c r="F590" s="10" t="str">
        <f aca="false">IF(OR(A590="",N(D590)=0),"",E590/D590)</f>
        <v/>
      </c>
      <c r="G590" s="11" t="str">
        <f aca="false">IF(OR(A590="",N(D590)=0),"",_xlfn.MINIFS(Orders!$I$2:$I$5001,Orders!$C$2:$C$5001,A590,Orders!$I$2:$I$5001,"&gt;0"))</f>
        <v/>
      </c>
      <c r="H590" s="11" t="str">
        <f aca="false">IF(OR(A590="",N(D590)=0),"",_xlfn.MAXIFS(Orders!$I$2:$I$5001,Orders!$C$2:$C$5001,A590,Orders!$I$2:$I$5001,"&gt;0"))</f>
        <v/>
      </c>
      <c r="I590" s="9" t="str">
        <f aca="true">IF(H590="","",TODAY()-H590)</f>
        <v/>
      </c>
      <c r="J590" s="9" t="str">
        <f aca="false">IF(OR(H590="",N(D590)&lt;2),"",(H590-G590)/(D590-1))</f>
        <v/>
      </c>
      <c r="K590" s="12" t="str">
        <f aca="false">IF(A590="","",IF(N(D590)=0,"No orders yet",IF(I590&gt;=Settings!$B$4,IF(OR(N(E590)&gt;=Settings!$B$5,N(D590)&gt;=Settings!$B$6),"Lapsed VIP","Lapsed"),IF(I590&gt;=Settings!$B$3,IF(OR(N(E590)&gt;=Settings!$B$5,N(D590)&gt;=Settings!$B$6),"At-risk VIP",IF(D590=1,"One-time buyer","At risk")),IF(OR(N(E590)&gt;=Settings!$B$5,N(D590)&gt;=Settings!$B$6),"VIP",IF(D590=1,"New","Active"))))))</f>
        <v/>
      </c>
      <c r="L590" s="12" t="str">
        <f aca="false">IF(OR(J590="",J590=0),"",IF(I590&gt;=J590*Settings!$B$7,"Yes",""))</f>
        <v/>
      </c>
      <c r="M590" s="13"/>
      <c r="N590" s="12" t="str">
        <f aca="true">IF(M590="","",IF(AND(H590&lt;&gt;"",H590&gt;=M590),"Yes - "&amp;TEXT(H590,"d mmm yyyy"),IF(TODAY()-M590&lt;30,"Not yet","No")))</f>
        <v/>
      </c>
      <c r="O590" s="8"/>
      <c r="P590" s="12" t="str">
        <f aca="false">IF(A590="","",IF(COUNTIF($A$2:$A$2001,A590)&gt;1,"Same email twice - keep one",""))</f>
        <v/>
      </c>
    </row>
    <row r="591" customFormat="false" ht="15" hidden="false" customHeight="false" outlineLevel="0" collapsed="false">
      <c r="A591" s="8"/>
      <c r="B591" s="8"/>
      <c r="C591" s="8"/>
      <c r="D591" s="9" t="str">
        <f aca="false">IF(A591="","",COUNTIFS(Orders!$C$2:$C$5001,A591,Orders!$I$2:$I$5001,"&gt;0"))</f>
        <v/>
      </c>
      <c r="E591" s="10" t="str">
        <f aca="false">IF(A591="","",SUMIFS(Orders!$F$2:$F$5001,Orders!$C$2:$C$5001,A591,Orders!$I$2:$I$5001,"&gt;0"))</f>
        <v/>
      </c>
      <c r="F591" s="10" t="str">
        <f aca="false">IF(OR(A591="",N(D591)=0),"",E591/D591)</f>
        <v/>
      </c>
      <c r="G591" s="11" t="str">
        <f aca="false">IF(OR(A591="",N(D591)=0),"",_xlfn.MINIFS(Orders!$I$2:$I$5001,Orders!$C$2:$C$5001,A591,Orders!$I$2:$I$5001,"&gt;0"))</f>
        <v/>
      </c>
      <c r="H591" s="11" t="str">
        <f aca="false">IF(OR(A591="",N(D591)=0),"",_xlfn.MAXIFS(Orders!$I$2:$I$5001,Orders!$C$2:$C$5001,A591,Orders!$I$2:$I$5001,"&gt;0"))</f>
        <v/>
      </c>
      <c r="I591" s="9" t="str">
        <f aca="true">IF(H591="","",TODAY()-H591)</f>
        <v/>
      </c>
      <c r="J591" s="9" t="str">
        <f aca="false">IF(OR(H591="",N(D591)&lt;2),"",(H591-G591)/(D591-1))</f>
        <v/>
      </c>
      <c r="K591" s="12" t="str">
        <f aca="false">IF(A591="","",IF(N(D591)=0,"No orders yet",IF(I591&gt;=Settings!$B$4,IF(OR(N(E591)&gt;=Settings!$B$5,N(D591)&gt;=Settings!$B$6),"Lapsed VIP","Lapsed"),IF(I591&gt;=Settings!$B$3,IF(OR(N(E591)&gt;=Settings!$B$5,N(D591)&gt;=Settings!$B$6),"At-risk VIP",IF(D591=1,"One-time buyer","At risk")),IF(OR(N(E591)&gt;=Settings!$B$5,N(D591)&gt;=Settings!$B$6),"VIP",IF(D591=1,"New","Active"))))))</f>
        <v/>
      </c>
      <c r="L591" s="12" t="str">
        <f aca="false">IF(OR(J591="",J591=0),"",IF(I591&gt;=J591*Settings!$B$7,"Yes",""))</f>
        <v/>
      </c>
      <c r="M591" s="13"/>
      <c r="N591" s="12" t="str">
        <f aca="true">IF(M591="","",IF(AND(H591&lt;&gt;"",H591&gt;=M591),"Yes - "&amp;TEXT(H591,"d mmm yyyy"),IF(TODAY()-M591&lt;30,"Not yet","No")))</f>
        <v/>
      </c>
      <c r="O591" s="8"/>
      <c r="P591" s="12" t="str">
        <f aca="false">IF(A591="","",IF(COUNTIF($A$2:$A$2001,A591)&gt;1,"Same email twice - keep one",""))</f>
        <v/>
      </c>
    </row>
    <row r="592" customFormat="false" ht="15" hidden="false" customHeight="false" outlineLevel="0" collapsed="false">
      <c r="A592" s="8"/>
      <c r="B592" s="8"/>
      <c r="C592" s="8"/>
      <c r="D592" s="9" t="str">
        <f aca="false">IF(A592="","",COUNTIFS(Orders!$C$2:$C$5001,A592,Orders!$I$2:$I$5001,"&gt;0"))</f>
        <v/>
      </c>
      <c r="E592" s="10" t="str">
        <f aca="false">IF(A592="","",SUMIFS(Orders!$F$2:$F$5001,Orders!$C$2:$C$5001,A592,Orders!$I$2:$I$5001,"&gt;0"))</f>
        <v/>
      </c>
      <c r="F592" s="10" t="str">
        <f aca="false">IF(OR(A592="",N(D592)=0),"",E592/D592)</f>
        <v/>
      </c>
      <c r="G592" s="11" t="str">
        <f aca="false">IF(OR(A592="",N(D592)=0),"",_xlfn.MINIFS(Orders!$I$2:$I$5001,Orders!$C$2:$C$5001,A592,Orders!$I$2:$I$5001,"&gt;0"))</f>
        <v/>
      </c>
      <c r="H592" s="11" t="str">
        <f aca="false">IF(OR(A592="",N(D592)=0),"",_xlfn.MAXIFS(Orders!$I$2:$I$5001,Orders!$C$2:$C$5001,A592,Orders!$I$2:$I$5001,"&gt;0"))</f>
        <v/>
      </c>
      <c r="I592" s="9" t="str">
        <f aca="true">IF(H592="","",TODAY()-H592)</f>
        <v/>
      </c>
      <c r="J592" s="9" t="str">
        <f aca="false">IF(OR(H592="",N(D592)&lt;2),"",(H592-G592)/(D592-1))</f>
        <v/>
      </c>
      <c r="K592" s="12" t="str">
        <f aca="false">IF(A592="","",IF(N(D592)=0,"No orders yet",IF(I592&gt;=Settings!$B$4,IF(OR(N(E592)&gt;=Settings!$B$5,N(D592)&gt;=Settings!$B$6),"Lapsed VIP","Lapsed"),IF(I592&gt;=Settings!$B$3,IF(OR(N(E592)&gt;=Settings!$B$5,N(D592)&gt;=Settings!$B$6),"At-risk VIP",IF(D592=1,"One-time buyer","At risk")),IF(OR(N(E592)&gt;=Settings!$B$5,N(D592)&gt;=Settings!$B$6),"VIP",IF(D592=1,"New","Active"))))))</f>
        <v/>
      </c>
      <c r="L592" s="12" t="str">
        <f aca="false">IF(OR(J592="",J592=0),"",IF(I592&gt;=J592*Settings!$B$7,"Yes",""))</f>
        <v/>
      </c>
      <c r="M592" s="13"/>
      <c r="N592" s="12" t="str">
        <f aca="true">IF(M592="","",IF(AND(H592&lt;&gt;"",H592&gt;=M592),"Yes - "&amp;TEXT(H592,"d mmm yyyy"),IF(TODAY()-M592&lt;30,"Not yet","No")))</f>
        <v/>
      </c>
      <c r="O592" s="8"/>
      <c r="P592" s="12" t="str">
        <f aca="false">IF(A592="","",IF(COUNTIF($A$2:$A$2001,A592)&gt;1,"Same email twice - keep one",""))</f>
        <v/>
      </c>
    </row>
    <row r="593" customFormat="false" ht="15" hidden="false" customHeight="false" outlineLevel="0" collapsed="false">
      <c r="A593" s="8"/>
      <c r="B593" s="8"/>
      <c r="C593" s="8"/>
      <c r="D593" s="9" t="str">
        <f aca="false">IF(A593="","",COUNTIFS(Orders!$C$2:$C$5001,A593,Orders!$I$2:$I$5001,"&gt;0"))</f>
        <v/>
      </c>
      <c r="E593" s="10" t="str">
        <f aca="false">IF(A593="","",SUMIFS(Orders!$F$2:$F$5001,Orders!$C$2:$C$5001,A593,Orders!$I$2:$I$5001,"&gt;0"))</f>
        <v/>
      </c>
      <c r="F593" s="10" t="str">
        <f aca="false">IF(OR(A593="",N(D593)=0),"",E593/D593)</f>
        <v/>
      </c>
      <c r="G593" s="11" t="str">
        <f aca="false">IF(OR(A593="",N(D593)=0),"",_xlfn.MINIFS(Orders!$I$2:$I$5001,Orders!$C$2:$C$5001,A593,Orders!$I$2:$I$5001,"&gt;0"))</f>
        <v/>
      </c>
      <c r="H593" s="11" t="str">
        <f aca="false">IF(OR(A593="",N(D593)=0),"",_xlfn.MAXIFS(Orders!$I$2:$I$5001,Orders!$C$2:$C$5001,A593,Orders!$I$2:$I$5001,"&gt;0"))</f>
        <v/>
      </c>
      <c r="I593" s="9" t="str">
        <f aca="true">IF(H593="","",TODAY()-H593)</f>
        <v/>
      </c>
      <c r="J593" s="9" t="str">
        <f aca="false">IF(OR(H593="",N(D593)&lt;2),"",(H593-G593)/(D593-1))</f>
        <v/>
      </c>
      <c r="K593" s="12" t="str">
        <f aca="false">IF(A593="","",IF(N(D593)=0,"No orders yet",IF(I593&gt;=Settings!$B$4,IF(OR(N(E593)&gt;=Settings!$B$5,N(D593)&gt;=Settings!$B$6),"Lapsed VIP","Lapsed"),IF(I593&gt;=Settings!$B$3,IF(OR(N(E593)&gt;=Settings!$B$5,N(D593)&gt;=Settings!$B$6),"At-risk VIP",IF(D593=1,"One-time buyer","At risk")),IF(OR(N(E593)&gt;=Settings!$B$5,N(D593)&gt;=Settings!$B$6),"VIP",IF(D593=1,"New","Active"))))))</f>
        <v/>
      </c>
      <c r="L593" s="12" t="str">
        <f aca="false">IF(OR(J593="",J593=0),"",IF(I593&gt;=J593*Settings!$B$7,"Yes",""))</f>
        <v/>
      </c>
      <c r="M593" s="13"/>
      <c r="N593" s="12" t="str">
        <f aca="true">IF(M593="","",IF(AND(H593&lt;&gt;"",H593&gt;=M593),"Yes - "&amp;TEXT(H593,"d mmm yyyy"),IF(TODAY()-M593&lt;30,"Not yet","No")))</f>
        <v/>
      </c>
      <c r="O593" s="8"/>
      <c r="P593" s="12" t="str">
        <f aca="false">IF(A593="","",IF(COUNTIF($A$2:$A$2001,A593)&gt;1,"Same email twice - keep one",""))</f>
        <v/>
      </c>
    </row>
    <row r="594" customFormat="false" ht="15" hidden="false" customHeight="false" outlineLevel="0" collapsed="false">
      <c r="A594" s="8"/>
      <c r="B594" s="8"/>
      <c r="C594" s="8"/>
      <c r="D594" s="9" t="str">
        <f aca="false">IF(A594="","",COUNTIFS(Orders!$C$2:$C$5001,A594,Orders!$I$2:$I$5001,"&gt;0"))</f>
        <v/>
      </c>
      <c r="E594" s="10" t="str">
        <f aca="false">IF(A594="","",SUMIFS(Orders!$F$2:$F$5001,Orders!$C$2:$C$5001,A594,Orders!$I$2:$I$5001,"&gt;0"))</f>
        <v/>
      </c>
      <c r="F594" s="10" t="str">
        <f aca="false">IF(OR(A594="",N(D594)=0),"",E594/D594)</f>
        <v/>
      </c>
      <c r="G594" s="11" t="str">
        <f aca="false">IF(OR(A594="",N(D594)=0),"",_xlfn.MINIFS(Orders!$I$2:$I$5001,Orders!$C$2:$C$5001,A594,Orders!$I$2:$I$5001,"&gt;0"))</f>
        <v/>
      </c>
      <c r="H594" s="11" t="str">
        <f aca="false">IF(OR(A594="",N(D594)=0),"",_xlfn.MAXIFS(Orders!$I$2:$I$5001,Orders!$C$2:$C$5001,A594,Orders!$I$2:$I$5001,"&gt;0"))</f>
        <v/>
      </c>
      <c r="I594" s="9" t="str">
        <f aca="true">IF(H594="","",TODAY()-H594)</f>
        <v/>
      </c>
      <c r="J594" s="9" t="str">
        <f aca="false">IF(OR(H594="",N(D594)&lt;2),"",(H594-G594)/(D594-1))</f>
        <v/>
      </c>
      <c r="K594" s="12" t="str">
        <f aca="false">IF(A594="","",IF(N(D594)=0,"No orders yet",IF(I594&gt;=Settings!$B$4,IF(OR(N(E594)&gt;=Settings!$B$5,N(D594)&gt;=Settings!$B$6),"Lapsed VIP","Lapsed"),IF(I594&gt;=Settings!$B$3,IF(OR(N(E594)&gt;=Settings!$B$5,N(D594)&gt;=Settings!$B$6),"At-risk VIP",IF(D594=1,"One-time buyer","At risk")),IF(OR(N(E594)&gt;=Settings!$B$5,N(D594)&gt;=Settings!$B$6),"VIP",IF(D594=1,"New","Active"))))))</f>
        <v/>
      </c>
      <c r="L594" s="12" t="str">
        <f aca="false">IF(OR(J594="",J594=0),"",IF(I594&gt;=J594*Settings!$B$7,"Yes",""))</f>
        <v/>
      </c>
      <c r="M594" s="13"/>
      <c r="N594" s="12" t="str">
        <f aca="true">IF(M594="","",IF(AND(H594&lt;&gt;"",H594&gt;=M594),"Yes - "&amp;TEXT(H594,"d mmm yyyy"),IF(TODAY()-M594&lt;30,"Not yet","No")))</f>
        <v/>
      </c>
      <c r="O594" s="8"/>
      <c r="P594" s="12" t="str">
        <f aca="false">IF(A594="","",IF(COUNTIF($A$2:$A$2001,A594)&gt;1,"Same email twice - keep one",""))</f>
        <v/>
      </c>
    </row>
    <row r="595" customFormat="false" ht="15" hidden="false" customHeight="false" outlineLevel="0" collapsed="false">
      <c r="A595" s="8"/>
      <c r="B595" s="8"/>
      <c r="C595" s="8"/>
      <c r="D595" s="9" t="str">
        <f aca="false">IF(A595="","",COUNTIFS(Orders!$C$2:$C$5001,A595,Orders!$I$2:$I$5001,"&gt;0"))</f>
        <v/>
      </c>
      <c r="E595" s="10" t="str">
        <f aca="false">IF(A595="","",SUMIFS(Orders!$F$2:$F$5001,Orders!$C$2:$C$5001,A595,Orders!$I$2:$I$5001,"&gt;0"))</f>
        <v/>
      </c>
      <c r="F595" s="10" t="str">
        <f aca="false">IF(OR(A595="",N(D595)=0),"",E595/D595)</f>
        <v/>
      </c>
      <c r="G595" s="11" t="str">
        <f aca="false">IF(OR(A595="",N(D595)=0),"",_xlfn.MINIFS(Orders!$I$2:$I$5001,Orders!$C$2:$C$5001,A595,Orders!$I$2:$I$5001,"&gt;0"))</f>
        <v/>
      </c>
      <c r="H595" s="11" t="str">
        <f aca="false">IF(OR(A595="",N(D595)=0),"",_xlfn.MAXIFS(Orders!$I$2:$I$5001,Orders!$C$2:$C$5001,A595,Orders!$I$2:$I$5001,"&gt;0"))</f>
        <v/>
      </c>
      <c r="I595" s="9" t="str">
        <f aca="true">IF(H595="","",TODAY()-H595)</f>
        <v/>
      </c>
      <c r="J595" s="9" t="str">
        <f aca="false">IF(OR(H595="",N(D595)&lt;2),"",(H595-G595)/(D595-1))</f>
        <v/>
      </c>
      <c r="K595" s="12" t="str">
        <f aca="false">IF(A595="","",IF(N(D595)=0,"No orders yet",IF(I595&gt;=Settings!$B$4,IF(OR(N(E595)&gt;=Settings!$B$5,N(D595)&gt;=Settings!$B$6),"Lapsed VIP","Lapsed"),IF(I595&gt;=Settings!$B$3,IF(OR(N(E595)&gt;=Settings!$B$5,N(D595)&gt;=Settings!$B$6),"At-risk VIP",IF(D595=1,"One-time buyer","At risk")),IF(OR(N(E595)&gt;=Settings!$B$5,N(D595)&gt;=Settings!$B$6),"VIP",IF(D595=1,"New","Active"))))))</f>
        <v/>
      </c>
      <c r="L595" s="12" t="str">
        <f aca="false">IF(OR(J595="",J595=0),"",IF(I595&gt;=J595*Settings!$B$7,"Yes",""))</f>
        <v/>
      </c>
      <c r="M595" s="13"/>
      <c r="N595" s="12" t="str">
        <f aca="true">IF(M595="","",IF(AND(H595&lt;&gt;"",H595&gt;=M595),"Yes - "&amp;TEXT(H595,"d mmm yyyy"),IF(TODAY()-M595&lt;30,"Not yet","No")))</f>
        <v/>
      </c>
      <c r="O595" s="8"/>
      <c r="P595" s="12" t="str">
        <f aca="false">IF(A595="","",IF(COUNTIF($A$2:$A$2001,A595)&gt;1,"Same email twice - keep one",""))</f>
        <v/>
      </c>
    </row>
    <row r="596" customFormat="false" ht="15" hidden="false" customHeight="false" outlineLevel="0" collapsed="false">
      <c r="A596" s="8"/>
      <c r="B596" s="8"/>
      <c r="C596" s="8"/>
      <c r="D596" s="9" t="str">
        <f aca="false">IF(A596="","",COUNTIFS(Orders!$C$2:$C$5001,A596,Orders!$I$2:$I$5001,"&gt;0"))</f>
        <v/>
      </c>
      <c r="E596" s="10" t="str">
        <f aca="false">IF(A596="","",SUMIFS(Orders!$F$2:$F$5001,Orders!$C$2:$C$5001,A596,Orders!$I$2:$I$5001,"&gt;0"))</f>
        <v/>
      </c>
      <c r="F596" s="10" t="str">
        <f aca="false">IF(OR(A596="",N(D596)=0),"",E596/D596)</f>
        <v/>
      </c>
      <c r="G596" s="11" t="str">
        <f aca="false">IF(OR(A596="",N(D596)=0),"",_xlfn.MINIFS(Orders!$I$2:$I$5001,Orders!$C$2:$C$5001,A596,Orders!$I$2:$I$5001,"&gt;0"))</f>
        <v/>
      </c>
      <c r="H596" s="11" t="str">
        <f aca="false">IF(OR(A596="",N(D596)=0),"",_xlfn.MAXIFS(Orders!$I$2:$I$5001,Orders!$C$2:$C$5001,A596,Orders!$I$2:$I$5001,"&gt;0"))</f>
        <v/>
      </c>
      <c r="I596" s="9" t="str">
        <f aca="true">IF(H596="","",TODAY()-H596)</f>
        <v/>
      </c>
      <c r="J596" s="9" t="str">
        <f aca="false">IF(OR(H596="",N(D596)&lt;2),"",(H596-G596)/(D596-1))</f>
        <v/>
      </c>
      <c r="K596" s="12" t="str">
        <f aca="false">IF(A596="","",IF(N(D596)=0,"No orders yet",IF(I596&gt;=Settings!$B$4,IF(OR(N(E596)&gt;=Settings!$B$5,N(D596)&gt;=Settings!$B$6),"Lapsed VIP","Lapsed"),IF(I596&gt;=Settings!$B$3,IF(OR(N(E596)&gt;=Settings!$B$5,N(D596)&gt;=Settings!$B$6),"At-risk VIP",IF(D596=1,"One-time buyer","At risk")),IF(OR(N(E596)&gt;=Settings!$B$5,N(D596)&gt;=Settings!$B$6),"VIP",IF(D596=1,"New","Active"))))))</f>
        <v/>
      </c>
      <c r="L596" s="12" t="str">
        <f aca="false">IF(OR(J596="",J596=0),"",IF(I596&gt;=J596*Settings!$B$7,"Yes",""))</f>
        <v/>
      </c>
      <c r="M596" s="13"/>
      <c r="N596" s="12" t="str">
        <f aca="true">IF(M596="","",IF(AND(H596&lt;&gt;"",H596&gt;=M596),"Yes - "&amp;TEXT(H596,"d mmm yyyy"),IF(TODAY()-M596&lt;30,"Not yet","No")))</f>
        <v/>
      </c>
      <c r="O596" s="8"/>
      <c r="P596" s="12" t="str">
        <f aca="false">IF(A596="","",IF(COUNTIF($A$2:$A$2001,A596)&gt;1,"Same email twice - keep one",""))</f>
        <v/>
      </c>
    </row>
    <row r="597" customFormat="false" ht="15" hidden="false" customHeight="false" outlineLevel="0" collapsed="false">
      <c r="A597" s="8"/>
      <c r="B597" s="8"/>
      <c r="C597" s="8"/>
      <c r="D597" s="9" t="str">
        <f aca="false">IF(A597="","",COUNTIFS(Orders!$C$2:$C$5001,A597,Orders!$I$2:$I$5001,"&gt;0"))</f>
        <v/>
      </c>
      <c r="E597" s="10" t="str">
        <f aca="false">IF(A597="","",SUMIFS(Orders!$F$2:$F$5001,Orders!$C$2:$C$5001,A597,Orders!$I$2:$I$5001,"&gt;0"))</f>
        <v/>
      </c>
      <c r="F597" s="10" t="str">
        <f aca="false">IF(OR(A597="",N(D597)=0),"",E597/D597)</f>
        <v/>
      </c>
      <c r="G597" s="11" t="str">
        <f aca="false">IF(OR(A597="",N(D597)=0),"",_xlfn.MINIFS(Orders!$I$2:$I$5001,Orders!$C$2:$C$5001,A597,Orders!$I$2:$I$5001,"&gt;0"))</f>
        <v/>
      </c>
      <c r="H597" s="11" t="str">
        <f aca="false">IF(OR(A597="",N(D597)=0),"",_xlfn.MAXIFS(Orders!$I$2:$I$5001,Orders!$C$2:$C$5001,A597,Orders!$I$2:$I$5001,"&gt;0"))</f>
        <v/>
      </c>
      <c r="I597" s="9" t="str">
        <f aca="true">IF(H597="","",TODAY()-H597)</f>
        <v/>
      </c>
      <c r="J597" s="9" t="str">
        <f aca="false">IF(OR(H597="",N(D597)&lt;2),"",(H597-G597)/(D597-1))</f>
        <v/>
      </c>
      <c r="K597" s="12" t="str">
        <f aca="false">IF(A597="","",IF(N(D597)=0,"No orders yet",IF(I597&gt;=Settings!$B$4,IF(OR(N(E597)&gt;=Settings!$B$5,N(D597)&gt;=Settings!$B$6),"Lapsed VIP","Lapsed"),IF(I597&gt;=Settings!$B$3,IF(OR(N(E597)&gt;=Settings!$B$5,N(D597)&gt;=Settings!$B$6),"At-risk VIP",IF(D597=1,"One-time buyer","At risk")),IF(OR(N(E597)&gt;=Settings!$B$5,N(D597)&gt;=Settings!$B$6),"VIP",IF(D597=1,"New","Active"))))))</f>
        <v/>
      </c>
      <c r="L597" s="12" t="str">
        <f aca="false">IF(OR(J597="",J597=0),"",IF(I597&gt;=J597*Settings!$B$7,"Yes",""))</f>
        <v/>
      </c>
      <c r="M597" s="13"/>
      <c r="N597" s="12" t="str">
        <f aca="true">IF(M597="","",IF(AND(H597&lt;&gt;"",H597&gt;=M597),"Yes - "&amp;TEXT(H597,"d mmm yyyy"),IF(TODAY()-M597&lt;30,"Not yet","No")))</f>
        <v/>
      </c>
      <c r="O597" s="8"/>
      <c r="P597" s="12" t="str">
        <f aca="false">IF(A597="","",IF(COUNTIF($A$2:$A$2001,A597)&gt;1,"Same email twice - keep one",""))</f>
        <v/>
      </c>
    </row>
    <row r="598" customFormat="false" ht="15" hidden="false" customHeight="false" outlineLevel="0" collapsed="false">
      <c r="A598" s="8"/>
      <c r="B598" s="8"/>
      <c r="C598" s="8"/>
      <c r="D598" s="9" t="str">
        <f aca="false">IF(A598="","",COUNTIFS(Orders!$C$2:$C$5001,A598,Orders!$I$2:$I$5001,"&gt;0"))</f>
        <v/>
      </c>
      <c r="E598" s="10" t="str">
        <f aca="false">IF(A598="","",SUMIFS(Orders!$F$2:$F$5001,Orders!$C$2:$C$5001,A598,Orders!$I$2:$I$5001,"&gt;0"))</f>
        <v/>
      </c>
      <c r="F598" s="10" t="str">
        <f aca="false">IF(OR(A598="",N(D598)=0),"",E598/D598)</f>
        <v/>
      </c>
      <c r="G598" s="11" t="str">
        <f aca="false">IF(OR(A598="",N(D598)=0),"",_xlfn.MINIFS(Orders!$I$2:$I$5001,Orders!$C$2:$C$5001,A598,Orders!$I$2:$I$5001,"&gt;0"))</f>
        <v/>
      </c>
      <c r="H598" s="11" t="str">
        <f aca="false">IF(OR(A598="",N(D598)=0),"",_xlfn.MAXIFS(Orders!$I$2:$I$5001,Orders!$C$2:$C$5001,A598,Orders!$I$2:$I$5001,"&gt;0"))</f>
        <v/>
      </c>
      <c r="I598" s="9" t="str">
        <f aca="true">IF(H598="","",TODAY()-H598)</f>
        <v/>
      </c>
      <c r="J598" s="9" t="str">
        <f aca="false">IF(OR(H598="",N(D598)&lt;2),"",(H598-G598)/(D598-1))</f>
        <v/>
      </c>
      <c r="K598" s="12" t="str">
        <f aca="false">IF(A598="","",IF(N(D598)=0,"No orders yet",IF(I598&gt;=Settings!$B$4,IF(OR(N(E598)&gt;=Settings!$B$5,N(D598)&gt;=Settings!$B$6),"Lapsed VIP","Lapsed"),IF(I598&gt;=Settings!$B$3,IF(OR(N(E598)&gt;=Settings!$B$5,N(D598)&gt;=Settings!$B$6),"At-risk VIP",IF(D598=1,"One-time buyer","At risk")),IF(OR(N(E598)&gt;=Settings!$B$5,N(D598)&gt;=Settings!$B$6),"VIP",IF(D598=1,"New","Active"))))))</f>
        <v/>
      </c>
      <c r="L598" s="12" t="str">
        <f aca="false">IF(OR(J598="",J598=0),"",IF(I598&gt;=J598*Settings!$B$7,"Yes",""))</f>
        <v/>
      </c>
      <c r="M598" s="13"/>
      <c r="N598" s="12" t="str">
        <f aca="true">IF(M598="","",IF(AND(H598&lt;&gt;"",H598&gt;=M598),"Yes - "&amp;TEXT(H598,"d mmm yyyy"),IF(TODAY()-M598&lt;30,"Not yet","No")))</f>
        <v/>
      </c>
      <c r="O598" s="8"/>
      <c r="P598" s="12" t="str">
        <f aca="false">IF(A598="","",IF(COUNTIF($A$2:$A$2001,A598)&gt;1,"Same email twice - keep one",""))</f>
        <v/>
      </c>
    </row>
    <row r="599" customFormat="false" ht="15" hidden="false" customHeight="false" outlineLevel="0" collapsed="false">
      <c r="A599" s="8"/>
      <c r="B599" s="8"/>
      <c r="C599" s="8"/>
      <c r="D599" s="9" t="str">
        <f aca="false">IF(A599="","",COUNTIFS(Orders!$C$2:$C$5001,A599,Orders!$I$2:$I$5001,"&gt;0"))</f>
        <v/>
      </c>
      <c r="E599" s="10" t="str">
        <f aca="false">IF(A599="","",SUMIFS(Orders!$F$2:$F$5001,Orders!$C$2:$C$5001,A599,Orders!$I$2:$I$5001,"&gt;0"))</f>
        <v/>
      </c>
      <c r="F599" s="10" t="str">
        <f aca="false">IF(OR(A599="",N(D599)=0),"",E599/D599)</f>
        <v/>
      </c>
      <c r="G599" s="11" t="str">
        <f aca="false">IF(OR(A599="",N(D599)=0),"",_xlfn.MINIFS(Orders!$I$2:$I$5001,Orders!$C$2:$C$5001,A599,Orders!$I$2:$I$5001,"&gt;0"))</f>
        <v/>
      </c>
      <c r="H599" s="11" t="str">
        <f aca="false">IF(OR(A599="",N(D599)=0),"",_xlfn.MAXIFS(Orders!$I$2:$I$5001,Orders!$C$2:$C$5001,A599,Orders!$I$2:$I$5001,"&gt;0"))</f>
        <v/>
      </c>
      <c r="I599" s="9" t="str">
        <f aca="true">IF(H599="","",TODAY()-H599)</f>
        <v/>
      </c>
      <c r="J599" s="9" t="str">
        <f aca="false">IF(OR(H599="",N(D599)&lt;2),"",(H599-G599)/(D599-1))</f>
        <v/>
      </c>
      <c r="K599" s="12" t="str">
        <f aca="false">IF(A599="","",IF(N(D599)=0,"No orders yet",IF(I599&gt;=Settings!$B$4,IF(OR(N(E599)&gt;=Settings!$B$5,N(D599)&gt;=Settings!$B$6),"Lapsed VIP","Lapsed"),IF(I599&gt;=Settings!$B$3,IF(OR(N(E599)&gt;=Settings!$B$5,N(D599)&gt;=Settings!$B$6),"At-risk VIP",IF(D599=1,"One-time buyer","At risk")),IF(OR(N(E599)&gt;=Settings!$B$5,N(D599)&gt;=Settings!$B$6),"VIP",IF(D599=1,"New","Active"))))))</f>
        <v/>
      </c>
      <c r="L599" s="12" t="str">
        <f aca="false">IF(OR(J599="",J599=0),"",IF(I599&gt;=J599*Settings!$B$7,"Yes",""))</f>
        <v/>
      </c>
      <c r="M599" s="13"/>
      <c r="N599" s="12" t="str">
        <f aca="true">IF(M599="","",IF(AND(H599&lt;&gt;"",H599&gt;=M599),"Yes - "&amp;TEXT(H599,"d mmm yyyy"),IF(TODAY()-M599&lt;30,"Not yet","No")))</f>
        <v/>
      </c>
      <c r="O599" s="8"/>
      <c r="P599" s="12" t="str">
        <f aca="false">IF(A599="","",IF(COUNTIF($A$2:$A$2001,A599)&gt;1,"Same email twice - keep one",""))</f>
        <v/>
      </c>
    </row>
    <row r="600" customFormat="false" ht="15" hidden="false" customHeight="false" outlineLevel="0" collapsed="false">
      <c r="A600" s="8"/>
      <c r="B600" s="8"/>
      <c r="C600" s="8"/>
      <c r="D600" s="9" t="str">
        <f aca="false">IF(A600="","",COUNTIFS(Orders!$C$2:$C$5001,A600,Orders!$I$2:$I$5001,"&gt;0"))</f>
        <v/>
      </c>
      <c r="E600" s="10" t="str">
        <f aca="false">IF(A600="","",SUMIFS(Orders!$F$2:$F$5001,Orders!$C$2:$C$5001,A600,Orders!$I$2:$I$5001,"&gt;0"))</f>
        <v/>
      </c>
      <c r="F600" s="10" t="str">
        <f aca="false">IF(OR(A600="",N(D600)=0),"",E600/D600)</f>
        <v/>
      </c>
      <c r="G600" s="11" t="str">
        <f aca="false">IF(OR(A600="",N(D600)=0),"",_xlfn.MINIFS(Orders!$I$2:$I$5001,Orders!$C$2:$C$5001,A600,Orders!$I$2:$I$5001,"&gt;0"))</f>
        <v/>
      </c>
      <c r="H600" s="11" t="str">
        <f aca="false">IF(OR(A600="",N(D600)=0),"",_xlfn.MAXIFS(Orders!$I$2:$I$5001,Orders!$C$2:$C$5001,A600,Orders!$I$2:$I$5001,"&gt;0"))</f>
        <v/>
      </c>
      <c r="I600" s="9" t="str">
        <f aca="true">IF(H600="","",TODAY()-H600)</f>
        <v/>
      </c>
      <c r="J600" s="9" t="str">
        <f aca="false">IF(OR(H600="",N(D600)&lt;2),"",(H600-G600)/(D600-1))</f>
        <v/>
      </c>
      <c r="K600" s="12" t="str">
        <f aca="false">IF(A600="","",IF(N(D600)=0,"No orders yet",IF(I600&gt;=Settings!$B$4,IF(OR(N(E600)&gt;=Settings!$B$5,N(D600)&gt;=Settings!$B$6),"Lapsed VIP","Lapsed"),IF(I600&gt;=Settings!$B$3,IF(OR(N(E600)&gt;=Settings!$B$5,N(D600)&gt;=Settings!$B$6),"At-risk VIP",IF(D600=1,"One-time buyer","At risk")),IF(OR(N(E600)&gt;=Settings!$B$5,N(D600)&gt;=Settings!$B$6),"VIP",IF(D600=1,"New","Active"))))))</f>
        <v/>
      </c>
      <c r="L600" s="12" t="str">
        <f aca="false">IF(OR(J600="",J600=0),"",IF(I600&gt;=J600*Settings!$B$7,"Yes",""))</f>
        <v/>
      </c>
      <c r="M600" s="13"/>
      <c r="N600" s="12" t="str">
        <f aca="true">IF(M600="","",IF(AND(H600&lt;&gt;"",H600&gt;=M600),"Yes - "&amp;TEXT(H600,"d mmm yyyy"),IF(TODAY()-M600&lt;30,"Not yet","No")))</f>
        <v/>
      </c>
      <c r="O600" s="8"/>
      <c r="P600" s="12" t="str">
        <f aca="false">IF(A600="","",IF(COUNTIF($A$2:$A$2001,A600)&gt;1,"Same email twice - keep one",""))</f>
        <v/>
      </c>
    </row>
    <row r="601" customFormat="false" ht="15" hidden="false" customHeight="false" outlineLevel="0" collapsed="false">
      <c r="A601" s="8"/>
      <c r="B601" s="8"/>
      <c r="C601" s="8"/>
      <c r="D601" s="9" t="str">
        <f aca="false">IF(A601="","",COUNTIFS(Orders!$C$2:$C$5001,A601,Orders!$I$2:$I$5001,"&gt;0"))</f>
        <v/>
      </c>
      <c r="E601" s="10" t="str">
        <f aca="false">IF(A601="","",SUMIFS(Orders!$F$2:$F$5001,Orders!$C$2:$C$5001,A601,Orders!$I$2:$I$5001,"&gt;0"))</f>
        <v/>
      </c>
      <c r="F601" s="10" t="str">
        <f aca="false">IF(OR(A601="",N(D601)=0),"",E601/D601)</f>
        <v/>
      </c>
      <c r="G601" s="11" t="str">
        <f aca="false">IF(OR(A601="",N(D601)=0),"",_xlfn.MINIFS(Orders!$I$2:$I$5001,Orders!$C$2:$C$5001,A601,Orders!$I$2:$I$5001,"&gt;0"))</f>
        <v/>
      </c>
      <c r="H601" s="11" t="str">
        <f aca="false">IF(OR(A601="",N(D601)=0),"",_xlfn.MAXIFS(Orders!$I$2:$I$5001,Orders!$C$2:$C$5001,A601,Orders!$I$2:$I$5001,"&gt;0"))</f>
        <v/>
      </c>
      <c r="I601" s="9" t="str">
        <f aca="true">IF(H601="","",TODAY()-H601)</f>
        <v/>
      </c>
      <c r="J601" s="9" t="str">
        <f aca="false">IF(OR(H601="",N(D601)&lt;2),"",(H601-G601)/(D601-1))</f>
        <v/>
      </c>
      <c r="K601" s="12" t="str">
        <f aca="false">IF(A601="","",IF(N(D601)=0,"No orders yet",IF(I601&gt;=Settings!$B$4,IF(OR(N(E601)&gt;=Settings!$B$5,N(D601)&gt;=Settings!$B$6),"Lapsed VIP","Lapsed"),IF(I601&gt;=Settings!$B$3,IF(OR(N(E601)&gt;=Settings!$B$5,N(D601)&gt;=Settings!$B$6),"At-risk VIP",IF(D601=1,"One-time buyer","At risk")),IF(OR(N(E601)&gt;=Settings!$B$5,N(D601)&gt;=Settings!$B$6),"VIP",IF(D601=1,"New","Active"))))))</f>
        <v/>
      </c>
      <c r="L601" s="12" t="str">
        <f aca="false">IF(OR(J601="",J601=0),"",IF(I601&gt;=J601*Settings!$B$7,"Yes",""))</f>
        <v/>
      </c>
      <c r="M601" s="13"/>
      <c r="N601" s="12" t="str">
        <f aca="true">IF(M601="","",IF(AND(H601&lt;&gt;"",H601&gt;=M601),"Yes - "&amp;TEXT(H601,"d mmm yyyy"),IF(TODAY()-M601&lt;30,"Not yet","No")))</f>
        <v/>
      </c>
      <c r="O601" s="8"/>
      <c r="P601" s="12" t="str">
        <f aca="false">IF(A601="","",IF(COUNTIF($A$2:$A$2001,A601)&gt;1,"Same email twice - keep one",""))</f>
        <v/>
      </c>
    </row>
    <row r="602" customFormat="false" ht="15" hidden="false" customHeight="false" outlineLevel="0" collapsed="false">
      <c r="A602" s="8"/>
      <c r="B602" s="8"/>
      <c r="C602" s="8"/>
      <c r="D602" s="9" t="str">
        <f aca="false">IF(A602="","",COUNTIFS(Orders!$C$2:$C$5001,A602,Orders!$I$2:$I$5001,"&gt;0"))</f>
        <v/>
      </c>
      <c r="E602" s="10" t="str">
        <f aca="false">IF(A602="","",SUMIFS(Orders!$F$2:$F$5001,Orders!$C$2:$C$5001,A602,Orders!$I$2:$I$5001,"&gt;0"))</f>
        <v/>
      </c>
      <c r="F602" s="10" t="str">
        <f aca="false">IF(OR(A602="",N(D602)=0),"",E602/D602)</f>
        <v/>
      </c>
      <c r="G602" s="11" t="str">
        <f aca="false">IF(OR(A602="",N(D602)=0),"",_xlfn.MINIFS(Orders!$I$2:$I$5001,Orders!$C$2:$C$5001,A602,Orders!$I$2:$I$5001,"&gt;0"))</f>
        <v/>
      </c>
      <c r="H602" s="11" t="str">
        <f aca="false">IF(OR(A602="",N(D602)=0),"",_xlfn.MAXIFS(Orders!$I$2:$I$5001,Orders!$C$2:$C$5001,A602,Orders!$I$2:$I$5001,"&gt;0"))</f>
        <v/>
      </c>
      <c r="I602" s="9" t="str">
        <f aca="true">IF(H602="","",TODAY()-H602)</f>
        <v/>
      </c>
      <c r="J602" s="9" t="str">
        <f aca="false">IF(OR(H602="",N(D602)&lt;2),"",(H602-G602)/(D602-1))</f>
        <v/>
      </c>
      <c r="K602" s="12" t="str">
        <f aca="false">IF(A602="","",IF(N(D602)=0,"No orders yet",IF(I602&gt;=Settings!$B$4,IF(OR(N(E602)&gt;=Settings!$B$5,N(D602)&gt;=Settings!$B$6),"Lapsed VIP","Lapsed"),IF(I602&gt;=Settings!$B$3,IF(OR(N(E602)&gt;=Settings!$B$5,N(D602)&gt;=Settings!$B$6),"At-risk VIP",IF(D602=1,"One-time buyer","At risk")),IF(OR(N(E602)&gt;=Settings!$B$5,N(D602)&gt;=Settings!$B$6),"VIP",IF(D602=1,"New","Active"))))))</f>
        <v/>
      </c>
      <c r="L602" s="12" t="str">
        <f aca="false">IF(OR(J602="",J602=0),"",IF(I602&gt;=J602*Settings!$B$7,"Yes",""))</f>
        <v/>
      </c>
      <c r="M602" s="13"/>
      <c r="N602" s="12" t="str">
        <f aca="true">IF(M602="","",IF(AND(H602&lt;&gt;"",H602&gt;=M602),"Yes - "&amp;TEXT(H602,"d mmm yyyy"),IF(TODAY()-M602&lt;30,"Not yet","No")))</f>
        <v/>
      </c>
      <c r="O602" s="8"/>
      <c r="P602" s="12" t="str">
        <f aca="false">IF(A602="","",IF(COUNTIF($A$2:$A$2001,A602)&gt;1,"Same email twice - keep one",""))</f>
        <v/>
      </c>
    </row>
    <row r="603" customFormat="false" ht="15" hidden="false" customHeight="false" outlineLevel="0" collapsed="false">
      <c r="A603" s="8"/>
      <c r="B603" s="8"/>
      <c r="C603" s="8"/>
      <c r="D603" s="9" t="str">
        <f aca="false">IF(A603="","",COUNTIFS(Orders!$C$2:$C$5001,A603,Orders!$I$2:$I$5001,"&gt;0"))</f>
        <v/>
      </c>
      <c r="E603" s="10" t="str">
        <f aca="false">IF(A603="","",SUMIFS(Orders!$F$2:$F$5001,Orders!$C$2:$C$5001,A603,Orders!$I$2:$I$5001,"&gt;0"))</f>
        <v/>
      </c>
      <c r="F603" s="10" t="str">
        <f aca="false">IF(OR(A603="",N(D603)=0),"",E603/D603)</f>
        <v/>
      </c>
      <c r="G603" s="11" t="str">
        <f aca="false">IF(OR(A603="",N(D603)=0),"",_xlfn.MINIFS(Orders!$I$2:$I$5001,Orders!$C$2:$C$5001,A603,Orders!$I$2:$I$5001,"&gt;0"))</f>
        <v/>
      </c>
      <c r="H603" s="11" t="str">
        <f aca="false">IF(OR(A603="",N(D603)=0),"",_xlfn.MAXIFS(Orders!$I$2:$I$5001,Orders!$C$2:$C$5001,A603,Orders!$I$2:$I$5001,"&gt;0"))</f>
        <v/>
      </c>
      <c r="I603" s="9" t="str">
        <f aca="true">IF(H603="","",TODAY()-H603)</f>
        <v/>
      </c>
      <c r="J603" s="9" t="str">
        <f aca="false">IF(OR(H603="",N(D603)&lt;2),"",(H603-G603)/(D603-1))</f>
        <v/>
      </c>
      <c r="K603" s="12" t="str">
        <f aca="false">IF(A603="","",IF(N(D603)=0,"No orders yet",IF(I603&gt;=Settings!$B$4,IF(OR(N(E603)&gt;=Settings!$B$5,N(D603)&gt;=Settings!$B$6),"Lapsed VIP","Lapsed"),IF(I603&gt;=Settings!$B$3,IF(OR(N(E603)&gt;=Settings!$B$5,N(D603)&gt;=Settings!$B$6),"At-risk VIP",IF(D603=1,"One-time buyer","At risk")),IF(OR(N(E603)&gt;=Settings!$B$5,N(D603)&gt;=Settings!$B$6),"VIP",IF(D603=1,"New","Active"))))))</f>
        <v/>
      </c>
      <c r="L603" s="12" t="str">
        <f aca="false">IF(OR(J603="",J603=0),"",IF(I603&gt;=J603*Settings!$B$7,"Yes",""))</f>
        <v/>
      </c>
      <c r="M603" s="13"/>
      <c r="N603" s="12" t="str">
        <f aca="true">IF(M603="","",IF(AND(H603&lt;&gt;"",H603&gt;=M603),"Yes - "&amp;TEXT(H603,"d mmm yyyy"),IF(TODAY()-M603&lt;30,"Not yet","No")))</f>
        <v/>
      </c>
      <c r="O603" s="8"/>
      <c r="P603" s="12" t="str">
        <f aca="false">IF(A603="","",IF(COUNTIF($A$2:$A$2001,A603)&gt;1,"Same email twice - keep one",""))</f>
        <v/>
      </c>
    </row>
    <row r="604" customFormat="false" ht="15" hidden="false" customHeight="false" outlineLevel="0" collapsed="false">
      <c r="A604" s="8"/>
      <c r="B604" s="8"/>
      <c r="C604" s="8"/>
      <c r="D604" s="9" t="str">
        <f aca="false">IF(A604="","",COUNTIFS(Orders!$C$2:$C$5001,A604,Orders!$I$2:$I$5001,"&gt;0"))</f>
        <v/>
      </c>
      <c r="E604" s="10" t="str">
        <f aca="false">IF(A604="","",SUMIFS(Orders!$F$2:$F$5001,Orders!$C$2:$C$5001,A604,Orders!$I$2:$I$5001,"&gt;0"))</f>
        <v/>
      </c>
      <c r="F604" s="10" t="str">
        <f aca="false">IF(OR(A604="",N(D604)=0),"",E604/D604)</f>
        <v/>
      </c>
      <c r="G604" s="11" t="str">
        <f aca="false">IF(OR(A604="",N(D604)=0),"",_xlfn.MINIFS(Orders!$I$2:$I$5001,Orders!$C$2:$C$5001,A604,Orders!$I$2:$I$5001,"&gt;0"))</f>
        <v/>
      </c>
      <c r="H604" s="11" t="str">
        <f aca="false">IF(OR(A604="",N(D604)=0),"",_xlfn.MAXIFS(Orders!$I$2:$I$5001,Orders!$C$2:$C$5001,A604,Orders!$I$2:$I$5001,"&gt;0"))</f>
        <v/>
      </c>
      <c r="I604" s="9" t="str">
        <f aca="true">IF(H604="","",TODAY()-H604)</f>
        <v/>
      </c>
      <c r="J604" s="9" t="str">
        <f aca="false">IF(OR(H604="",N(D604)&lt;2),"",(H604-G604)/(D604-1))</f>
        <v/>
      </c>
      <c r="K604" s="12" t="str">
        <f aca="false">IF(A604="","",IF(N(D604)=0,"No orders yet",IF(I604&gt;=Settings!$B$4,IF(OR(N(E604)&gt;=Settings!$B$5,N(D604)&gt;=Settings!$B$6),"Lapsed VIP","Lapsed"),IF(I604&gt;=Settings!$B$3,IF(OR(N(E604)&gt;=Settings!$B$5,N(D604)&gt;=Settings!$B$6),"At-risk VIP",IF(D604=1,"One-time buyer","At risk")),IF(OR(N(E604)&gt;=Settings!$B$5,N(D604)&gt;=Settings!$B$6),"VIP",IF(D604=1,"New","Active"))))))</f>
        <v/>
      </c>
      <c r="L604" s="12" t="str">
        <f aca="false">IF(OR(J604="",J604=0),"",IF(I604&gt;=J604*Settings!$B$7,"Yes",""))</f>
        <v/>
      </c>
      <c r="M604" s="13"/>
      <c r="N604" s="12" t="str">
        <f aca="true">IF(M604="","",IF(AND(H604&lt;&gt;"",H604&gt;=M604),"Yes - "&amp;TEXT(H604,"d mmm yyyy"),IF(TODAY()-M604&lt;30,"Not yet","No")))</f>
        <v/>
      </c>
      <c r="O604" s="8"/>
      <c r="P604" s="12" t="str">
        <f aca="false">IF(A604="","",IF(COUNTIF($A$2:$A$2001,A604)&gt;1,"Same email twice - keep one",""))</f>
        <v/>
      </c>
    </row>
    <row r="605" customFormat="false" ht="15" hidden="false" customHeight="false" outlineLevel="0" collapsed="false">
      <c r="A605" s="8"/>
      <c r="B605" s="8"/>
      <c r="C605" s="8"/>
      <c r="D605" s="9" t="str">
        <f aca="false">IF(A605="","",COUNTIFS(Orders!$C$2:$C$5001,A605,Orders!$I$2:$I$5001,"&gt;0"))</f>
        <v/>
      </c>
      <c r="E605" s="10" t="str">
        <f aca="false">IF(A605="","",SUMIFS(Orders!$F$2:$F$5001,Orders!$C$2:$C$5001,A605,Orders!$I$2:$I$5001,"&gt;0"))</f>
        <v/>
      </c>
      <c r="F605" s="10" t="str">
        <f aca="false">IF(OR(A605="",N(D605)=0),"",E605/D605)</f>
        <v/>
      </c>
      <c r="G605" s="11" t="str">
        <f aca="false">IF(OR(A605="",N(D605)=0),"",_xlfn.MINIFS(Orders!$I$2:$I$5001,Orders!$C$2:$C$5001,A605,Orders!$I$2:$I$5001,"&gt;0"))</f>
        <v/>
      </c>
      <c r="H605" s="11" t="str">
        <f aca="false">IF(OR(A605="",N(D605)=0),"",_xlfn.MAXIFS(Orders!$I$2:$I$5001,Orders!$C$2:$C$5001,A605,Orders!$I$2:$I$5001,"&gt;0"))</f>
        <v/>
      </c>
      <c r="I605" s="9" t="str">
        <f aca="true">IF(H605="","",TODAY()-H605)</f>
        <v/>
      </c>
      <c r="J605" s="9" t="str">
        <f aca="false">IF(OR(H605="",N(D605)&lt;2),"",(H605-G605)/(D605-1))</f>
        <v/>
      </c>
      <c r="K605" s="12" t="str">
        <f aca="false">IF(A605="","",IF(N(D605)=0,"No orders yet",IF(I605&gt;=Settings!$B$4,IF(OR(N(E605)&gt;=Settings!$B$5,N(D605)&gt;=Settings!$B$6),"Lapsed VIP","Lapsed"),IF(I605&gt;=Settings!$B$3,IF(OR(N(E605)&gt;=Settings!$B$5,N(D605)&gt;=Settings!$B$6),"At-risk VIP",IF(D605=1,"One-time buyer","At risk")),IF(OR(N(E605)&gt;=Settings!$B$5,N(D605)&gt;=Settings!$B$6),"VIP",IF(D605=1,"New","Active"))))))</f>
        <v/>
      </c>
      <c r="L605" s="12" t="str">
        <f aca="false">IF(OR(J605="",J605=0),"",IF(I605&gt;=J605*Settings!$B$7,"Yes",""))</f>
        <v/>
      </c>
      <c r="M605" s="13"/>
      <c r="N605" s="12" t="str">
        <f aca="true">IF(M605="","",IF(AND(H605&lt;&gt;"",H605&gt;=M605),"Yes - "&amp;TEXT(H605,"d mmm yyyy"),IF(TODAY()-M605&lt;30,"Not yet","No")))</f>
        <v/>
      </c>
      <c r="O605" s="8"/>
      <c r="P605" s="12" t="str">
        <f aca="false">IF(A605="","",IF(COUNTIF($A$2:$A$2001,A605)&gt;1,"Same email twice - keep one",""))</f>
        <v/>
      </c>
    </row>
    <row r="606" customFormat="false" ht="15" hidden="false" customHeight="false" outlineLevel="0" collapsed="false">
      <c r="A606" s="8"/>
      <c r="B606" s="8"/>
      <c r="C606" s="8"/>
      <c r="D606" s="9" t="str">
        <f aca="false">IF(A606="","",COUNTIFS(Orders!$C$2:$C$5001,A606,Orders!$I$2:$I$5001,"&gt;0"))</f>
        <v/>
      </c>
      <c r="E606" s="10" t="str">
        <f aca="false">IF(A606="","",SUMIFS(Orders!$F$2:$F$5001,Orders!$C$2:$C$5001,A606,Orders!$I$2:$I$5001,"&gt;0"))</f>
        <v/>
      </c>
      <c r="F606" s="10" t="str">
        <f aca="false">IF(OR(A606="",N(D606)=0),"",E606/D606)</f>
        <v/>
      </c>
      <c r="G606" s="11" t="str">
        <f aca="false">IF(OR(A606="",N(D606)=0),"",_xlfn.MINIFS(Orders!$I$2:$I$5001,Orders!$C$2:$C$5001,A606,Orders!$I$2:$I$5001,"&gt;0"))</f>
        <v/>
      </c>
      <c r="H606" s="11" t="str">
        <f aca="false">IF(OR(A606="",N(D606)=0),"",_xlfn.MAXIFS(Orders!$I$2:$I$5001,Orders!$C$2:$C$5001,A606,Orders!$I$2:$I$5001,"&gt;0"))</f>
        <v/>
      </c>
      <c r="I606" s="9" t="str">
        <f aca="true">IF(H606="","",TODAY()-H606)</f>
        <v/>
      </c>
      <c r="J606" s="9" t="str">
        <f aca="false">IF(OR(H606="",N(D606)&lt;2),"",(H606-G606)/(D606-1))</f>
        <v/>
      </c>
      <c r="K606" s="12" t="str">
        <f aca="false">IF(A606="","",IF(N(D606)=0,"No orders yet",IF(I606&gt;=Settings!$B$4,IF(OR(N(E606)&gt;=Settings!$B$5,N(D606)&gt;=Settings!$B$6),"Lapsed VIP","Lapsed"),IF(I606&gt;=Settings!$B$3,IF(OR(N(E606)&gt;=Settings!$B$5,N(D606)&gt;=Settings!$B$6),"At-risk VIP",IF(D606=1,"One-time buyer","At risk")),IF(OR(N(E606)&gt;=Settings!$B$5,N(D606)&gt;=Settings!$B$6),"VIP",IF(D606=1,"New","Active"))))))</f>
        <v/>
      </c>
      <c r="L606" s="12" t="str">
        <f aca="false">IF(OR(J606="",J606=0),"",IF(I606&gt;=J606*Settings!$B$7,"Yes",""))</f>
        <v/>
      </c>
      <c r="M606" s="13"/>
      <c r="N606" s="12" t="str">
        <f aca="true">IF(M606="","",IF(AND(H606&lt;&gt;"",H606&gt;=M606),"Yes - "&amp;TEXT(H606,"d mmm yyyy"),IF(TODAY()-M606&lt;30,"Not yet","No")))</f>
        <v/>
      </c>
      <c r="O606" s="8"/>
      <c r="P606" s="12" t="str">
        <f aca="false">IF(A606="","",IF(COUNTIF($A$2:$A$2001,A606)&gt;1,"Same email twice - keep one",""))</f>
        <v/>
      </c>
    </row>
    <row r="607" customFormat="false" ht="15" hidden="false" customHeight="false" outlineLevel="0" collapsed="false">
      <c r="A607" s="8"/>
      <c r="B607" s="8"/>
      <c r="C607" s="8"/>
      <c r="D607" s="9" t="str">
        <f aca="false">IF(A607="","",COUNTIFS(Orders!$C$2:$C$5001,A607,Orders!$I$2:$I$5001,"&gt;0"))</f>
        <v/>
      </c>
      <c r="E607" s="10" t="str">
        <f aca="false">IF(A607="","",SUMIFS(Orders!$F$2:$F$5001,Orders!$C$2:$C$5001,A607,Orders!$I$2:$I$5001,"&gt;0"))</f>
        <v/>
      </c>
      <c r="F607" s="10" t="str">
        <f aca="false">IF(OR(A607="",N(D607)=0),"",E607/D607)</f>
        <v/>
      </c>
      <c r="G607" s="11" t="str">
        <f aca="false">IF(OR(A607="",N(D607)=0),"",_xlfn.MINIFS(Orders!$I$2:$I$5001,Orders!$C$2:$C$5001,A607,Orders!$I$2:$I$5001,"&gt;0"))</f>
        <v/>
      </c>
      <c r="H607" s="11" t="str">
        <f aca="false">IF(OR(A607="",N(D607)=0),"",_xlfn.MAXIFS(Orders!$I$2:$I$5001,Orders!$C$2:$C$5001,A607,Orders!$I$2:$I$5001,"&gt;0"))</f>
        <v/>
      </c>
      <c r="I607" s="9" t="str">
        <f aca="true">IF(H607="","",TODAY()-H607)</f>
        <v/>
      </c>
      <c r="J607" s="9" t="str">
        <f aca="false">IF(OR(H607="",N(D607)&lt;2),"",(H607-G607)/(D607-1))</f>
        <v/>
      </c>
      <c r="K607" s="12" t="str">
        <f aca="false">IF(A607="","",IF(N(D607)=0,"No orders yet",IF(I607&gt;=Settings!$B$4,IF(OR(N(E607)&gt;=Settings!$B$5,N(D607)&gt;=Settings!$B$6),"Lapsed VIP","Lapsed"),IF(I607&gt;=Settings!$B$3,IF(OR(N(E607)&gt;=Settings!$B$5,N(D607)&gt;=Settings!$B$6),"At-risk VIP",IF(D607=1,"One-time buyer","At risk")),IF(OR(N(E607)&gt;=Settings!$B$5,N(D607)&gt;=Settings!$B$6),"VIP",IF(D607=1,"New","Active"))))))</f>
        <v/>
      </c>
      <c r="L607" s="12" t="str">
        <f aca="false">IF(OR(J607="",J607=0),"",IF(I607&gt;=J607*Settings!$B$7,"Yes",""))</f>
        <v/>
      </c>
      <c r="M607" s="13"/>
      <c r="N607" s="12" t="str">
        <f aca="true">IF(M607="","",IF(AND(H607&lt;&gt;"",H607&gt;=M607),"Yes - "&amp;TEXT(H607,"d mmm yyyy"),IF(TODAY()-M607&lt;30,"Not yet","No")))</f>
        <v/>
      </c>
      <c r="O607" s="8"/>
      <c r="P607" s="12" t="str">
        <f aca="false">IF(A607="","",IF(COUNTIF($A$2:$A$2001,A607)&gt;1,"Same email twice - keep one",""))</f>
        <v/>
      </c>
    </row>
    <row r="608" customFormat="false" ht="15" hidden="false" customHeight="false" outlineLevel="0" collapsed="false">
      <c r="A608" s="8"/>
      <c r="B608" s="8"/>
      <c r="C608" s="8"/>
      <c r="D608" s="9" t="str">
        <f aca="false">IF(A608="","",COUNTIFS(Orders!$C$2:$C$5001,A608,Orders!$I$2:$I$5001,"&gt;0"))</f>
        <v/>
      </c>
      <c r="E608" s="10" t="str">
        <f aca="false">IF(A608="","",SUMIFS(Orders!$F$2:$F$5001,Orders!$C$2:$C$5001,A608,Orders!$I$2:$I$5001,"&gt;0"))</f>
        <v/>
      </c>
      <c r="F608" s="10" t="str">
        <f aca="false">IF(OR(A608="",N(D608)=0),"",E608/D608)</f>
        <v/>
      </c>
      <c r="G608" s="11" t="str">
        <f aca="false">IF(OR(A608="",N(D608)=0),"",_xlfn.MINIFS(Orders!$I$2:$I$5001,Orders!$C$2:$C$5001,A608,Orders!$I$2:$I$5001,"&gt;0"))</f>
        <v/>
      </c>
      <c r="H608" s="11" t="str">
        <f aca="false">IF(OR(A608="",N(D608)=0),"",_xlfn.MAXIFS(Orders!$I$2:$I$5001,Orders!$C$2:$C$5001,A608,Orders!$I$2:$I$5001,"&gt;0"))</f>
        <v/>
      </c>
      <c r="I608" s="9" t="str">
        <f aca="true">IF(H608="","",TODAY()-H608)</f>
        <v/>
      </c>
      <c r="J608" s="9" t="str">
        <f aca="false">IF(OR(H608="",N(D608)&lt;2),"",(H608-G608)/(D608-1))</f>
        <v/>
      </c>
      <c r="K608" s="12" t="str">
        <f aca="false">IF(A608="","",IF(N(D608)=0,"No orders yet",IF(I608&gt;=Settings!$B$4,IF(OR(N(E608)&gt;=Settings!$B$5,N(D608)&gt;=Settings!$B$6),"Lapsed VIP","Lapsed"),IF(I608&gt;=Settings!$B$3,IF(OR(N(E608)&gt;=Settings!$B$5,N(D608)&gt;=Settings!$B$6),"At-risk VIP",IF(D608=1,"One-time buyer","At risk")),IF(OR(N(E608)&gt;=Settings!$B$5,N(D608)&gt;=Settings!$B$6),"VIP",IF(D608=1,"New","Active"))))))</f>
        <v/>
      </c>
      <c r="L608" s="12" t="str">
        <f aca="false">IF(OR(J608="",J608=0),"",IF(I608&gt;=J608*Settings!$B$7,"Yes",""))</f>
        <v/>
      </c>
      <c r="M608" s="13"/>
      <c r="N608" s="12" t="str">
        <f aca="true">IF(M608="","",IF(AND(H608&lt;&gt;"",H608&gt;=M608),"Yes - "&amp;TEXT(H608,"d mmm yyyy"),IF(TODAY()-M608&lt;30,"Not yet","No")))</f>
        <v/>
      </c>
      <c r="O608" s="8"/>
      <c r="P608" s="12" t="str">
        <f aca="false">IF(A608="","",IF(COUNTIF($A$2:$A$2001,A608)&gt;1,"Same email twice - keep one",""))</f>
        <v/>
      </c>
    </row>
    <row r="609" customFormat="false" ht="15" hidden="false" customHeight="false" outlineLevel="0" collapsed="false">
      <c r="A609" s="8"/>
      <c r="B609" s="8"/>
      <c r="C609" s="8"/>
      <c r="D609" s="9" t="str">
        <f aca="false">IF(A609="","",COUNTIFS(Orders!$C$2:$C$5001,A609,Orders!$I$2:$I$5001,"&gt;0"))</f>
        <v/>
      </c>
      <c r="E609" s="10" t="str">
        <f aca="false">IF(A609="","",SUMIFS(Orders!$F$2:$F$5001,Orders!$C$2:$C$5001,A609,Orders!$I$2:$I$5001,"&gt;0"))</f>
        <v/>
      </c>
      <c r="F609" s="10" t="str">
        <f aca="false">IF(OR(A609="",N(D609)=0),"",E609/D609)</f>
        <v/>
      </c>
      <c r="G609" s="11" t="str">
        <f aca="false">IF(OR(A609="",N(D609)=0),"",_xlfn.MINIFS(Orders!$I$2:$I$5001,Orders!$C$2:$C$5001,A609,Orders!$I$2:$I$5001,"&gt;0"))</f>
        <v/>
      </c>
      <c r="H609" s="11" t="str">
        <f aca="false">IF(OR(A609="",N(D609)=0),"",_xlfn.MAXIFS(Orders!$I$2:$I$5001,Orders!$C$2:$C$5001,A609,Orders!$I$2:$I$5001,"&gt;0"))</f>
        <v/>
      </c>
      <c r="I609" s="9" t="str">
        <f aca="true">IF(H609="","",TODAY()-H609)</f>
        <v/>
      </c>
      <c r="J609" s="9" t="str">
        <f aca="false">IF(OR(H609="",N(D609)&lt;2),"",(H609-G609)/(D609-1))</f>
        <v/>
      </c>
      <c r="K609" s="12" t="str">
        <f aca="false">IF(A609="","",IF(N(D609)=0,"No orders yet",IF(I609&gt;=Settings!$B$4,IF(OR(N(E609)&gt;=Settings!$B$5,N(D609)&gt;=Settings!$B$6),"Lapsed VIP","Lapsed"),IF(I609&gt;=Settings!$B$3,IF(OR(N(E609)&gt;=Settings!$B$5,N(D609)&gt;=Settings!$B$6),"At-risk VIP",IF(D609=1,"One-time buyer","At risk")),IF(OR(N(E609)&gt;=Settings!$B$5,N(D609)&gt;=Settings!$B$6),"VIP",IF(D609=1,"New","Active"))))))</f>
        <v/>
      </c>
      <c r="L609" s="12" t="str">
        <f aca="false">IF(OR(J609="",J609=0),"",IF(I609&gt;=J609*Settings!$B$7,"Yes",""))</f>
        <v/>
      </c>
      <c r="M609" s="13"/>
      <c r="N609" s="12" t="str">
        <f aca="true">IF(M609="","",IF(AND(H609&lt;&gt;"",H609&gt;=M609),"Yes - "&amp;TEXT(H609,"d mmm yyyy"),IF(TODAY()-M609&lt;30,"Not yet","No")))</f>
        <v/>
      </c>
      <c r="O609" s="8"/>
      <c r="P609" s="12" t="str">
        <f aca="false">IF(A609="","",IF(COUNTIF($A$2:$A$2001,A609)&gt;1,"Same email twice - keep one",""))</f>
        <v/>
      </c>
    </row>
    <row r="610" customFormat="false" ht="15" hidden="false" customHeight="false" outlineLevel="0" collapsed="false">
      <c r="A610" s="8"/>
      <c r="B610" s="8"/>
      <c r="C610" s="8"/>
      <c r="D610" s="9" t="str">
        <f aca="false">IF(A610="","",COUNTIFS(Orders!$C$2:$C$5001,A610,Orders!$I$2:$I$5001,"&gt;0"))</f>
        <v/>
      </c>
      <c r="E610" s="10" t="str">
        <f aca="false">IF(A610="","",SUMIFS(Orders!$F$2:$F$5001,Orders!$C$2:$C$5001,A610,Orders!$I$2:$I$5001,"&gt;0"))</f>
        <v/>
      </c>
      <c r="F610" s="10" t="str">
        <f aca="false">IF(OR(A610="",N(D610)=0),"",E610/D610)</f>
        <v/>
      </c>
      <c r="G610" s="11" t="str">
        <f aca="false">IF(OR(A610="",N(D610)=0),"",_xlfn.MINIFS(Orders!$I$2:$I$5001,Orders!$C$2:$C$5001,A610,Orders!$I$2:$I$5001,"&gt;0"))</f>
        <v/>
      </c>
      <c r="H610" s="11" t="str">
        <f aca="false">IF(OR(A610="",N(D610)=0),"",_xlfn.MAXIFS(Orders!$I$2:$I$5001,Orders!$C$2:$C$5001,A610,Orders!$I$2:$I$5001,"&gt;0"))</f>
        <v/>
      </c>
      <c r="I610" s="9" t="str">
        <f aca="true">IF(H610="","",TODAY()-H610)</f>
        <v/>
      </c>
      <c r="J610" s="9" t="str">
        <f aca="false">IF(OR(H610="",N(D610)&lt;2),"",(H610-G610)/(D610-1))</f>
        <v/>
      </c>
      <c r="K610" s="12" t="str">
        <f aca="false">IF(A610="","",IF(N(D610)=0,"No orders yet",IF(I610&gt;=Settings!$B$4,IF(OR(N(E610)&gt;=Settings!$B$5,N(D610)&gt;=Settings!$B$6),"Lapsed VIP","Lapsed"),IF(I610&gt;=Settings!$B$3,IF(OR(N(E610)&gt;=Settings!$B$5,N(D610)&gt;=Settings!$B$6),"At-risk VIP",IF(D610=1,"One-time buyer","At risk")),IF(OR(N(E610)&gt;=Settings!$B$5,N(D610)&gt;=Settings!$B$6),"VIP",IF(D610=1,"New","Active"))))))</f>
        <v/>
      </c>
      <c r="L610" s="12" t="str">
        <f aca="false">IF(OR(J610="",J610=0),"",IF(I610&gt;=J610*Settings!$B$7,"Yes",""))</f>
        <v/>
      </c>
      <c r="M610" s="13"/>
      <c r="N610" s="12" t="str">
        <f aca="true">IF(M610="","",IF(AND(H610&lt;&gt;"",H610&gt;=M610),"Yes - "&amp;TEXT(H610,"d mmm yyyy"),IF(TODAY()-M610&lt;30,"Not yet","No")))</f>
        <v/>
      </c>
      <c r="O610" s="8"/>
      <c r="P610" s="12" t="str">
        <f aca="false">IF(A610="","",IF(COUNTIF($A$2:$A$2001,A610)&gt;1,"Same email twice - keep one",""))</f>
        <v/>
      </c>
    </row>
    <row r="611" customFormat="false" ht="15" hidden="false" customHeight="false" outlineLevel="0" collapsed="false">
      <c r="A611" s="8"/>
      <c r="B611" s="8"/>
      <c r="C611" s="8"/>
      <c r="D611" s="9" t="str">
        <f aca="false">IF(A611="","",COUNTIFS(Orders!$C$2:$C$5001,A611,Orders!$I$2:$I$5001,"&gt;0"))</f>
        <v/>
      </c>
      <c r="E611" s="10" t="str">
        <f aca="false">IF(A611="","",SUMIFS(Orders!$F$2:$F$5001,Orders!$C$2:$C$5001,A611,Orders!$I$2:$I$5001,"&gt;0"))</f>
        <v/>
      </c>
      <c r="F611" s="10" t="str">
        <f aca="false">IF(OR(A611="",N(D611)=0),"",E611/D611)</f>
        <v/>
      </c>
      <c r="G611" s="11" t="str">
        <f aca="false">IF(OR(A611="",N(D611)=0),"",_xlfn.MINIFS(Orders!$I$2:$I$5001,Orders!$C$2:$C$5001,A611,Orders!$I$2:$I$5001,"&gt;0"))</f>
        <v/>
      </c>
      <c r="H611" s="11" t="str">
        <f aca="false">IF(OR(A611="",N(D611)=0),"",_xlfn.MAXIFS(Orders!$I$2:$I$5001,Orders!$C$2:$C$5001,A611,Orders!$I$2:$I$5001,"&gt;0"))</f>
        <v/>
      </c>
      <c r="I611" s="9" t="str">
        <f aca="true">IF(H611="","",TODAY()-H611)</f>
        <v/>
      </c>
      <c r="J611" s="9" t="str">
        <f aca="false">IF(OR(H611="",N(D611)&lt;2),"",(H611-G611)/(D611-1))</f>
        <v/>
      </c>
      <c r="K611" s="12" t="str">
        <f aca="false">IF(A611="","",IF(N(D611)=0,"No orders yet",IF(I611&gt;=Settings!$B$4,IF(OR(N(E611)&gt;=Settings!$B$5,N(D611)&gt;=Settings!$B$6),"Lapsed VIP","Lapsed"),IF(I611&gt;=Settings!$B$3,IF(OR(N(E611)&gt;=Settings!$B$5,N(D611)&gt;=Settings!$B$6),"At-risk VIP",IF(D611=1,"One-time buyer","At risk")),IF(OR(N(E611)&gt;=Settings!$B$5,N(D611)&gt;=Settings!$B$6),"VIP",IF(D611=1,"New","Active"))))))</f>
        <v/>
      </c>
      <c r="L611" s="12" t="str">
        <f aca="false">IF(OR(J611="",J611=0),"",IF(I611&gt;=J611*Settings!$B$7,"Yes",""))</f>
        <v/>
      </c>
      <c r="M611" s="13"/>
      <c r="N611" s="12" t="str">
        <f aca="true">IF(M611="","",IF(AND(H611&lt;&gt;"",H611&gt;=M611),"Yes - "&amp;TEXT(H611,"d mmm yyyy"),IF(TODAY()-M611&lt;30,"Not yet","No")))</f>
        <v/>
      </c>
      <c r="O611" s="8"/>
      <c r="P611" s="12" t="str">
        <f aca="false">IF(A611="","",IF(COUNTIF($A$2:$A$2001,A611)&gt;1,"Same email twice - keep one",""))</f>
        <v/>
      </c>
    </row>
    <row r="612" customFormat="false" ht="15" hidden="false" customHeight="false" outlineLevel="0" collapsed="false">
      <c r="A612" s="8"/>
      <c r="B612" s="8"/>
      <c r="C612" s="8"/>
      <c r="D612" s="9" t="str">
        <f aca="false">IF(A612="","",COUNTIFS(Orders!$C$2:$C$5001,A612,Orders!$I$2:$I$5001,"&gt;0"))</f>
        <v/>
      </c>
      <c r="E612" s="10" t="str">
        <f aca="false">IF(A612="","",SUMIFS(Orders!$F$2:$F$5001,Orders!$C$2:$C$5001,A612,Orders!$I$2:$I$5001,"&gt;0"))</f>
        <v/>
      </c>
      <c r="F612" s="10" t="str">
        <f aca="false">IF(OR(A612="",N(D612)=0),"",E612/D612)</f>
        <v/>
      </c>
      <c r="G612" s="11" t="str">
        <f aca="false">IF(OR(A612="",N(D612)=0),"",_xlfn.MINIFS(Orders!$I$2:$I$5001,Orders!$C$2:$C$5001,A612,Orders!$I$2:$I$5001,"&gt;0"))</f>
        <v/>
      </c>
      <c r="H612" s="11" t="str">
        <f aca="false">IF(OR(A612="",N(D612)=0),"",_xlfn.MAXIFS(Orders!$I$2:$I$5001,Orders!$C$2:$C$5001,A612,Orders!$I$2:$I$5001,"&gt;0"))</f>
        <v/>
      </c>
      <c r="I612" s="9" t="str">
        <f aca="true">IF(H612="","",TODAY()-H612)</f>
        <v/>
      </c>
      <c r="J612" s="9" t="str">
        <f aca="false">IF(OR(H612="",N(D612)&lt;2),"",(H612-G612)/(D612-1))</f>
        <v/>
      </c>
      <c r="K612" s="12" t="str">
        <f aca="false">IF(A612="","",IF(N(D612)=0,"No orders yet",IF(I612&gt;=Settings!$B$4,IF(OR(N(E612)&gt;=Settings!$B$5,N(D612)&gt;=Settings!$B$6),"Lapsed VIP","Lapsed"),IF(I612&gt;=Settings!$B$3,IF(OR(N(E612)&gt;=Settings!$B$5,N(D612)&gt;=Settings!$B$6),"At-risk VIP",IF(D612=1,"One-time buyer","At risk")),IF(OR(N(E612)&gt;=Settings!$B$5,N(D612)&gt;=Settings!$B$6),"VIP",IF(D612=1,"New","Active"))))))</f>
        <v/>
      </c>
      <c r="L612" s="12" t="str">
        <f aca="false">IF(OR(J612="",J612=0),"",IF(I612&gt;=J612*Settings!$B$7,"Yes",""))</f>
        <v/>
      </c>
      <c r="M612" s="13"/>
      <c r="N612" s="12" t="str">
        <f aca="true">IF(M612="","",IF(AND(H612&lt;&gt;"",H612&gt;=M612),"Yes - "&amp;TEXT(H612,"d mmm yyyy"),IF(TODAY()-M612&lt;30,"Not yet","No")))</f>
        <v/>
      </c>
      <c r="O612" s="8"/>
      <c r="P612" s="12" t="str">
        <f aca="false">IF(A612="","",IF(COUNTIF($A$2:$A$2001,A612)&gt;1,"Same email twice - keep one",""))</f>
        <v/>
      </c>
    </row>
    <row r="613" customFormat="false" ht="15" hidden="false" customHeight="false" outlineLevel="0" collapsed="false">
      <c r="A613" s="8"/>
      <c r="B613" s="8"/>
      <c r="C613" s="8"/>
      <c r="D613" s="9" t="str">
        <f aca="false">IF(A613="","",COUNTIFS(Orders!$C$2:$C$5001,A613,Orders!$I$2:$I$5001,"&gt;0"))</f>
        <v/>
      </c>
      <c r="E613" s="10" t="str">
        <f aca="false">IF(A613="","",SUMIFS(Orders!$F$2:$F$5001,Orders!$C$2:$C$5001,A613,Orders!$I$2:$I$5001,"&gt;0"))</f>
        <v/>
      </c>
      <c r="F613" s="10" t="str">
        <f aca="false">IF(OR(A613="",N(D613)=0),"",E613/D613)</f>
        <v/>
      </c>
      <c r="G613" s="11" t="str">
        <f aca="false">IF(OR(A613="",N(D613)=0),"",_xlfn.MINIFS(Orders!$I$2:$I$5001,Orders!$C$2:$C$5001,A613,Orders!$I$2:$I$5001,"&gt;0"))</f>
        <v/>
      </c>
      <c r="H613" s="11" t="str">
        <f aca="false">IF(OR(A613="",N(D613)=0),"",_xlfn.MAXIFS(Orders!$I$2:$I$5001,Orders!$C$2:$C$5001,A613,Orders!$I$2:$I$5001,"&gt;0"))</f>
        <v/>
      </c>
      <c r="I613" s="9" t="str">
        <f aca="true">IF(H613="","",TODAY()-H613)</f>
        <v/>
      </c>
      <c r="J613" s="9" t="str">
        <f aca="false">IF(OR(H613="",N(D613)&lt;2),"",(H613-G613)/(D613-1))</f>
        <v/>
      </c>
      <c r="K613" s="12" t="str">
        <f aca="false">IF(A613="","",IF(N(D613)=0,"No orders yet",IF(I613&gt;=Settings!$B$4,IF(OR(N(E613)&gt;=Settings!$B$5,N(D613)&gt;=Settings!$B$6),"Lapsed VIP","Lapsed"),IF(I613&gt;=Settings!$B$3,IF(OR(N(E613)&gt;=Settings!$B$5,N(D613)&gt;=Settings!$B$6),"At-risk VIP",IF(D613=1,"One-time buyer","At risk")),IF(OR(N(E613)&gt;=Settings!$B$5,N(D613)&gt;=Settings!$B$6),"VIP",IF(D613=1,"New","Active"))))))</f>
        <v/>
      </c>
      <c r="L613" s="12" t="str">
        <f aca="false">IF(OR(J613="",J613=0),"",IF(I613&gt;=J613*Settings!$B$7,"Yes",""))</f>
        <v/>
      </c>
      <c r="M613" s="13"/>
      <c r="N613" s="12" t="str">
        <f aca="true">IF(M613="","",IF(AND(H613&lt;&gt;"",H613&gt;=M613),"Yes - "&amp;TEXT(H613,"d mmm yyyy"),IF(TODAY()-M613&lt;30,"Not yet","No")))</f>
        <v/>
      </c>
      <c r="O613" s="8"/>
      <c r="P613" s="12" t="str">
        <f aca="false">IF(A613="","",IF(COUNTIF($A$2:$A$2001,A613)&gt;1,"Same email twice - keep one",""))</f>
        <v/>
      </c>
    </row>
    <row r="614" customFormat="false" ht="15" hidden="false" customHeight="false" outlineLevel="0" collapsed="false">
      <c r="A614" s="8"/>
      <c r="B614" s="8"/>
      <c r="C614" s="8"/>
      <c r="D614" s="9" t="str">
        <f aca="false">IF(A614="","",COUNTIFS(Orders!$C$2:$C$5001,A614,Orders!$I$2:$I$5001,"&gt;0"))</f>
        <v/>
      </c>
      <c r="E614" s="10" t="str">
        <f aca="false">IF(A614="","",SUMIFS(Orders!$F$2:$F$5001,Orders!$C$2:$C$5001,A614,Orders!$I$2:$I$5001,"&gt;0"))</f>
        <v/>
      </c>
      <c r="F614" s="10" t="str">
        <f aca="false">IF(OR(A614="",N(D614)=0),"",E614/D614)</f>
        <v/>
      </c>
      <c r="G614" s="11" t="str">
        <f aca="false">IF(OR(A614="",N(D614)=0),"",_xlfn.MINIFS(Orders!$I$2:$I$5001,Orders!$C$2:$C$5001,A614,Orders!$I$2:$I$5001,"&gt;0"))</f>
        <v/>
      </c>
      <c r="H614" s="11" t="str">
        <f aca="false">IF(OR(A614="",N(D614)=0),"",_xlfn.MAXIFS(Orders!$I$2:$I$5001,Orders!$C$2:$C$5001,A614,Orders!$I$2:$I$5001,"&gt;0"))</f>
        <v/>
      </c>
      <c r="I614" s="9" t="str">
        <f aca="true">IF(H614="","",TODAY()-H614)</f>
        <v/>
      </c>
      <c r="J614" s="9" t="str">
        <f aca="false">IF(OR(H614="",N(D614)&lt;2),"",(H614-G614)/(D614-1))</f>
        <v/>
      </c>
      <c r="K614" s="12" t="str">
        <f aca="false">IF(A614="","",IF(N(D614)=0,"No orders yet",IF(I614&gt;=Settings!$B$4,IF(OR(N(E614)&gt;=Settings!$B$5,N(D614)&gt;=Settings!$B$6),"Lapsed VIP","Lapsed"),IF(I614&gt;=Settings!$B$3,IF(OR(N(E614)&gt;=Settings!$B$5,N(D614)&gt;=Settings!$B$6),"At-risk VIP",IF(D614=1,"One-time buyer","At risk")),IF(OR(N(E614)&gt;=Settings!$B$5,N(D614)&gt;=Settings!$B$6),"VIP",IF(D614=1,"New","Active"))))))</f>
        <v/>
      </c>
      <c r="L614" s="12" t="str">
        <f aca="false">IF(OR(J614="",J614=0),"",IF(I614&gt;=J614*Settings!$B$7,"Yes",""))</f>
        <v/>
      </c>
      <c r="M614" s="13"/>
      <c r="N614" s="12" t="str">
        <f aca="true">IF(M614="","",IF(AND(H614&lt;&gt;"",H614&gt;=M614),"Yes - "&amp;TEXT(H614,"d mmm yyyy"),IF(TODAY()-M614&lt;30,"Not yet","No")))</f>
        <v/>
      </c>
      <c r="O614" s="8"/>
      <c r="P614" s="12" t="str">
        <f aca="false">IF(A614="","",IF(COUNTIF($A$2:$A$2001,A614)&gt;1,"Same email twice - keep one",""))</f>
        <v/>
      </c>
    </row>
    <row r="615" customFormat="false" ht="15" hidden="false" customHeight="false" outlineLevel="0" collapsed="false">
      <c r="A615" s="8"/>
      <c r="B615" s="8"/>
      <c r="C615" s="8"/>
      <c r="D615" s="9" t="str">
        <f aca="false">IF(A615="","",COUNTIFS(Orders!$C$2:$C$5001,A615,Orders!$I$2:$I$5001,"&gt;0"))</f>
        <v/>
      </c>
      <c r="E615" s="10" t="str">
        <f aca="false">IF(A615="","",SUMIFS(Orders!$F$2:$F$5001,Orders!$C$2:$C$5001,A615,Orders!$I$2:$I$5001,"&gt;0"))</f>
        <v/>
      </c>
      <c r="F615" s="10" t="str">
        <f aca="false">IF(OR(A615="",N(D615)=0),"",E615/D615)</f>
        <v/>
      </c>
      <c r="G615" s="11" t="str">
        <f aca="false">IF(OR(A615="",N(D615)=0),"",_xlfn.MINIFS(Orders!$I$2:$I$5001,Orders!$C$2:$C$5001,A615,Orders!$I$2:$I$5001,"&gt;0"))</f>
        <v/>
      </c>
      <c r="H615" s="11" t="str">
        <f aca="false">IF(OR(A615="",N(D615)=0),"",_xlfn.MAXIFS(Orders!$I$2:$I$5001,Orders!$C$2:$C$5001,A615,Orders!$I$2:$I$5001,"&gt;0"))</f>
        <v/>
      </c>
      <c r="I615" s="9" t="str">
        <f aca="true">IF(H615="","",TODAY()-H615)</f>
        <v/>
      </c>
      <c r="J615" s="9" t="str">
        <f aca="false">IF(OR(H615="",N(D615)&lt;2),"",(H615-G615)/(D615-1))</f>
        <v/>
      </c>
      <c r="K615" s="12" t="str">
        <f aca="false">IF(A615="","",IF(N(D615)=0,"No orders yet",IF(I615&gt;=Settings!$B$4,IF(OR(N(E615)&gt;=Settings!$B$5,N(D615)&gt;=Settings!$B$6),"Lapsed VIP","Lapsed"),IF(I615&gt;=Settings!$B$3,IF(OR(N(E615)&gt;=Settings!$B$5,N(D615)&gt;=Settings!$B$6),"At-risk VIP",IF(D615=1,"One-time buyer","At risk")),IF(OR(N(E615)&gt;=Settings!$B$5,N(D615)&gt;=Settings!$B$6),"VIP",IF(D615=1,"New","Active"))))))</f>
        <v/>
      </c>
      <c r="L615" s="12" t="str">
        <f aca="false">IF(OR(J615="",J615=0),"",IF(I615&gt;=J615*Settings!$B$7,"Yes",""))</f>
        <v/>
      </c>
      <c r="M615" s="13"/>
      <c r="N615" s="12" t="str">
        <f aca="true">IF(M615="","",IF(AND(H615&lt;&gt;"",H615&gt;=M615),"Yes - "&amp;TEXT(H615,"d mmm yyyy"),IF(TODAY()-M615&lt;30,"Not yet","No")))</f>
        <v/>
      </c>
      <c r="O615" s="8"/>
      <c r="P615" s="12" t="str">
        <f aca="false">IF(A615="","",IF(COUNTIF($A$2:$A$2001,A615)&gt;1,"Same email twice - keep one",""))</f>
        <v/>
      </c>
    </row>
    <row r="616" customFormat="false" ht="15" hidden="false" customHeight="false" outlineLevel="0" collapsed="false">
      <c r="A616" s="8"/>
      <c r="B616" s="8"/>
      <c r="C616" s="8"/>
      <c r="D616" s="9" t="str">
        <f aca="false">IF(A616="","",COUNTIFS(Orders!$C$2:$C$5001,A616,Orders!$I$2:$I$5001,"&gt;0"))</f>
        <v/>
      </c>
      <c r="E616" s="10" t="str">
        <f aca="false">IF(A616="","",SUMIFS(Orders!$F$2:$F$5001,Orders!$C$2:$C$5001,A616,Orders!$I$2:$I$5001,"&gt;0"))</f>
        <v/>
      </c>
      <c r="F616" s="10" t="str">
        <f aca="false">IF(OR(A616="",N(D616)=0),"",E616/D616)</f>
        <v/>
      </c>
      <c r="G616" s="11" t="str">
        <f aca="false">IF(OR(A616="",N(D616)=0),"",_xlfn.MINIFS(Orders!$I$2:$I$5001,Orders!$C$2:$C$5001,A616,Orders!$I$2:$I$5001,"&gt;0"))</f>
        <v/>
      </c>
      <c r="H616" s="11" t="str">
        <f aca="false">IF(OR(A616="",N(D616)=0),"",_xlfn.MAXIFS(Orders!$I$2:$I$5001,Orders!$C$2:$C$5001,A616,Orders!$I$2:$I$5001,"&gt;0"))</f>
        <v/>
      </c>
      <c r="I616" s="9" t="str">
        <f aca="true">IF(H616="","",TODAY()-H616)</f>
        <v/>
      </c>
      <c r="J616" s="9" t="str">
        <f aca="false">IF(OR(H616="",N(D616)&lt;2),"",(H616-G616)/(D616-1))</f>
        <v/>
      </c>
      <c r="K616" s="12" t="str">
        <f aca="false">IF(A616="","",IF(N(D616)=0,"No orders yet",IF(I616&gt;=Settings!$B$4,IF(OR(N(E616)&gt;=Settings!$B$5,N(D616)&gt;=Settings!$B$6),"Lapsed VIP","Lapsed"),IF(I616&gt;=Settings!$B$3,IF(OR(N(E616)&gt;=Settings!$B$5,N(D616)&gt;=Settings!$B$6),"At-risk VIP",IF(D616=1,"One-time buyer","At risk")),IF(OR(N(E616)&gt;=Settings!$B$5,N(D616)&gt;=Settings!$B$6),"VIP",IF(D616=1,"New","Active"))))))</f>
        <v/>
      </c>
      <c r="L616" s="12" t="str">
        <f aca="false">IF(OR(J616="",J616=0),"",IF(I616&gt;=J616*Settings!$B$7,"Yes",""))</f>
        <v/>
      </c>
      <c r="M616" s="13"/>
      <c r="N616" s="12" t="str">
        <f aca="true">IF(M616="","",IF(AND(H616&lt;&gt;"",H616&gt;=M616),"Yes - "&amp;TEXT(H616,"d mmm yyyy"),IF(TODAY()-M616&lt;30,"Not yet","No")))</f>
        <v/>
      </c>
      <c r="O616" s="8"/>
      <c r="P616" s="12" t="str">
        <f aca="false">IF(A616="","",IF(COUNTIF($A$2:$A$2001,A616)&gt;1,"Same email twice - keep one",""))</f>
        <v/>
      </c>
    </row>
    <row r="617" customFormat="false" ht="15" hidden="false" customHeight="false" outlineLevel="0" collapsed="false">
      <c r="A617" s="8"/>
      <c r="B617" s="8"/>
      <c r="C617" s="8"/>
      <c r="D617" s="9" t="str">
        <f aca="false">IF(A617="","",COUNTIFS(Orders!$C$2:$C$5001,A617,Orders!$I$2:$I$5001,"&gt;0"))</f>
        <v/>
      </c>
      <c r="E617" s="10" t="str">
        <f aca="false">IF(A617="","",SUMIFS(Orders!$F$2:$F$5001,Orders!$C$2:$C$5001,A617,Orders!$I$2:$I$5001,"&gt;0"))</f>
        <v/>
      </c>
      <c r="F617" s="10" t="str">
        <f aca="false">IF(OR(A617="",N(D617)=0),"",E617/D617)</f>
        <v/>
      </c>
      <c r="G617" s="11" t="str">
        <f aca="false">IF(OR(A617="",N(D617)=0),"",_xlfn.MINIFS(Orders!$I$2:$I$5001,Orders!$C$2:$C$5001,A617,Orders!$I$2:$I$5001,"&gt;0"))</f>
        <v/>
      </c>
      <c r="H617" s="11" t="str">
        <f aca="false">IF(OR(A617="",N(D617)=0),"",_xlfn.MAXIFS(Orders!$I$2:$I$5001,Orders!$C$2:$C$5001,A617,Orders!$I$2:$I$5001,"&gt;0"))</f>
        <v/>
      </c>
      <c r="I617" s="9" t="str">
        <f aca="true">IF(H617="","",TODAY()-H617)</f>
        <v/>
      </c>
      <c r="J617" s="9" t="str">
        <f aca="false">IF(OR(H617="",N(D617)&lt;2),"",(H617-G617)/(D617-1))</f>
        <v/>
      </c>
      <c r="K617" s="12" t="str">
        <f aca="false">IF(A617="","",IF(N(D617)=0,"No orders yet",IF(I617&gt;=Settings!$B$4,IF(OR(N(E617)&gt;=Settings!$B$5,N(D617)&gt;=Settings!$B$6),"Lapsed VIP","Lapsed"),IF(I617&gt;=Settings!$B$3,IF(OR(N(E617)&gt;=Settings!$B$5,N(D617)&gt;=Settings!$B$6),"At-risk VIP",IF(D617=1,"One-time buyer","At risk")),IF(OR(N(E617)&gt;=Settings!$B$5,N(D617)&gt;=Settings!$B$6),"VIP",IF(D617=1,"New","Active"))))))</f>
        <v/>
      </c>
      <c r="L617" s="12" t="str">
        <f aca="false">IF(OR(J617="",J617=0),"",IF(I617&gt;=J617*Settings!$B$7,"Yes",""))</f>
        <v/>
      </c>
      <c r="M617" s="13"/>
      <c r="N617" s="12" t="str">
        <f aca="true">IF(M617="","",IF(AND(H617&lt;&gt;"",H617&gt;=M617),"Yes - "&amp;TEXT(H617,"d mmm yyyy"),IF(TODAY()-M617&lt;30,"Not yet","No")))</f>
        <v/>
      </c>
      <c r="O617" s="8"/>
      <c r="P617" s="12" t="str">
        <f aca="false">IF(A617="","",IF(COUNTIF($A$2:$A$2001,A617)&gt;1,"Same email twice - keep one",""))</f>
        <v/>
      </c>
    </row>
    <row r="618" customFormat="false" ht="15" hidden="false" customHeight="false" outlineLevel="0" collapsed="false">
      <c r="A618" s="8"/>
      <c r="B618" s="8"/>
      <c r="C618" s="8"/>
      <c r="D618" s="9" t="str">
        <f aca="false">IF(A618="","",COUNTIFS(Orders!$C$2:$C$5001,A618,Orders!$I$2:$I$5001,"&gt;0"))</f>
        <v/>
      </c>
      <c r="E618" s="10" t="str">
        <f aca="false">IF(A618="","",SUMIFS(Orders!$F$2:$F$5001,Orders!$C$2:$C$5001,A618,Orders!$I$2:$I$5001,"&gt;0"))</f>
        <v/>
      </c>
      <c r="F618" s="10" t="str">
        <f aca="false">IF(OR(A618="",N(D618)=0),"",E618/D618)</f>
        <v/>
      </c>
      <c r="G618" s="11" t="str">
        <f aca="false">IF(OR(A618="",N(D618)=0),"",_xlfn.MINIFS(Orders!$I$2:$I$5001,Orders!$C$2:$C$5001,A618,Orders!$I$2:$I$5001,"&gt;0"))</f>
        <v/>
      </c>
      <c r="H618" s="11" t="str">
        <f aca="false">IF(OR(A618="",N(D618)=0),"",_xlfn.MAXIFS(Orders!$I$2:$I$5001,Orders!$C$2:$C$5001,A618,Orders!$I$2:$I$5001,"&gt;0"))</f>
        <v/>
      </c>
      <c r="I618" s="9" t="str">
        <f aca="true">IF(H618="","",TODAY()-H618)</f>
        <v/>
      </c>
      <c r="J618" s="9" t="str">
        <f aca="false">IF(OR(H618="",N(D618)&lt;2),"",(H618-G618)/(D618-1))</f>
        <v/>
      </c>
      <c r="K618" s="12" t="str">
        <f aca="false">IF(A618="","",IF(N(D618)=0,"No orders yet",IF(I618&gt;=Settings!$B$4,IF(OR(N(E618)&gt;=Settings!$B$5,N(D618)&gt;=Settings!$B$6),"Lapsed VIP","Lapsed"),IF(I618&gt;=Settings!$B$3,IF(OR(N(E618)&gt;=Settings!$B$5,N(D618)&gt;=Settings!$B$6),"At-risk VIP",IF(D618=1,"One-time buyer","At risk")),IF(OR(N(E618)&gt;=Settings!$B$5,N(D618)&gt;=Settings!$B$6),"VIP",IF(D618=1,"New","Active"))))))</f>
        <v/>
      </c>
      <c r="L618" s="12" t="str">
        <f aca="false">IF(OR(J618="",J618=0),"",IF(I618&gt;=J618*Settings!$B$7,"Yes",""))</f>
        <v/>
      </c>
      <c r="M618" s="13"/>
      <c r="N618" s="12" t="str">
        <f aca="true">IF(M618="","",IF(AND(H618&lt;&gt;"",H618&gt;=M618),"Yes - "&amp;TEXT(H618,"d mmm yyyy"),IF(TODAY()-M618&lt;30,"Not yet","No")))</f>
        <v/>
      </c>
      <c r="O618" s="8"/>
      <c r="P618" s="12" t="str">
        <f aca="false">IF(A618="","",IF(COUNTIF($A$2:$A$2001,A618)&gt;1,"Same email twice - keep one",""))</f>
        <v/>
      </c>
    </row>
    <row r="619" customFormat="false" ht="15" hidden="false" customHeight="false" outlineLevel="0" collapsed="false">
      <c r="A619" s="8"/>
      <c r="B619" s="8"/>
      <c r="C619" s="8"/>
      <c r="D619" s="9" t="str">
        <f aca="false">IF(A619="","",COUNTIFS(Orders!$C$2:$C$5001,A619,Orders!$I$2:$I$5001,"&gt;0"))</f>
        <v/>
      </c>
      <c r="E619" s="10" t="str">
        <f aca="false">IF(A619="","",SUMIFS(Orders!$F$2:$F$5001,Orders!$C$2:$C$5001,A619,Orders!$I$2:$I$5001,"&gt;0"))</f>
        <v/>
      </c>
      <c r="F619" s="10" t="str">
        <f aca="false">IF(OR(A619="",N(D619)=0),"",E619/D619)</f>
        <v/>
      </c>
      <c r="G619" s="11" t="str">
        <f aca="false">IF(OR(A619="",N(D619)=0),"",_xlfn.MINIFS(Orders!$I$2:$I$5001,Orders!$C$2:$C$5001,A619,Orders!$I$2:$I$5001,"&gt;0"))</f>
        <v/>
      </c>
      <c r="H619" s="11" t="str">
        <f aca="false">IF(OR(A619="",N(D619)=0),"",_xlfn.MAXIFS(Orders!$I$2:$I$5001,Orders!$C$2:$C$5001,A619,Orders!$I$2:$I$5001,"&gt;0"))</f>
        <v/>
      </c>
      <c r="I619" s="9" t="str">
        <f aca="true">IF(H619="","",TODAY()-H619)</f>
        <v/>
      </c>
      <c r="J619" s="9" t="str">
        <f aca="false">IF(OR(H619="",N(D619)&lt;2),"",(H619-G619)/(D619-1))</f>
        <v/>
      </c>
      <c r="K619" s="12" t="str">
        <f aca="false">IF(A619="","",IF(N(D619)=0,"No orders yet",IF(I619&gt;=Settings!$B$4,IF(OR(N(E619)&gt;=Settings!$B$5,N(D619)&gt;=Settings!$B$6),"Lapsed VIP","Lapsed"),IF(I619&gt;=Settings!$B$3,IF(OR(N(E619)&gt;=Settings!$B$5,N(D619)&gt;=Settings!$B$6),"At-risk VIP",IF(D619=1,"One-time buyer","At risk")),IF(OR(N(E619)&gt;=Settings!$B$5,N(D619)&gt;=Settings!$B$6),"VIP",IF(D619=1,"New","Active"))))))</f>
        <v/>
      </c>
      <c r="L619" s="12" t="str">
        <f aca="false">IF(OR(J619="",J619=0),"",IF(I619&gt;=J619*Settings!$B$7,"Yes",""))</f>
        <v/>
      </c>
      <c r="M619" s="13"/>
      <c r="N619" s="12" t="str">
        <f aca="true">IF(M619="","",IF(AND(H619&lt;&gt;"",H619&gt;=M619),"Yes - "&amp;TEXT(H619,"d mmm yyyy"),IF(TODAY()-M619&lt;30,"Not yet","No")))</f>
        <v/>
      </c>
      <c r="O619" s="8"/>
      <c r="P619" s="12" t="str">
        <f aca="false">IF(A619="","",IF(COUNTIF($A$2:$A$2001,A619)&gt;1,"Same email twice - keep one",""))</f>
        <v/>
      </c>
    </row>
    <row r="620" customFormat="false" ht="15" hidden="false" customHeight="false" outlineLevel="0" collapsed="false">
      <c r="A620" s="8"/>
      <c r="B620" s="8"/>
      <c r="C620" s="8"/>
      <c r="D620" s="9" t="str">
        <f aca="false">IF(A620="","",COUNTIFS(Orders!$C$2:$C$5001,A620,Orders!$I$2:$I$5001,"&gt;0"))</f>
        <v/>
      </c>
      <c r="E620" s="10" t="str">
        <f aca="false">IF(A620="","",SUMIFS(Orders!$F$2:$F$5001,Orders!$C$2:$C$5001,A620,Orders!$I$2:$I$5001,"&gt;0"))</f>
        <v/>
      </c>
      <c r="F620" s="10" t="str">
        <f aca="false">IF(OR(A620="",N(D620)=0),"",E620/D620)</f>
        <v/>
      </c>
      <c r="G620" s="11" t="str">
        <f aca="false">IF(OR(A620="",N(D620)=0),"",_xlfn.MINIFS(Orders!$I$2:$I$5001,Orders!$C$2:$C$5001,A620,Orders!$I$2:$I$5001,"&gt;0"))</f>
        <v/>
      </c>
      <c r="H620" s="11" t="str">
        <f aca="false">IF(OR(A620="",N(D620)=0),"",_xlfn.MAXIFS(Orders!$I$2:$I$5001,Orders!$C$2:$C$5001,A620,Orders!$I$2:$I$5001,"&gt;0"))</f>
        <v/>
      </c>
      <c r="I620" s="9" t="str">
        <f aca="true">IF(H620="","",TODAY()-H620)</f>
        <v/>
      </c>
      <c r="J620" s="9" t="str">
        <f aca="false">IF(OR(H620="",N(D620)&lt;2),"",(H620-G620)/(D620-1))</f>
        <v/>
      </c>
      <c r="K620" s="12" t="str">
        <f aca="false">IF(A620="","",IF(N(D620)=0,"No orders yet",IF(I620&gt;=Settings!$B$4,IF(OR(N(E620)&gt;=Settings!$B$5,N(D620)&gt;=Settings!$B$6),"Lapsed VIP","Lapsed"),IF(I620&gt;=Settings!$B$3,IF(OR(N(E620)&gt;=Settings!$B$5,N(D620)&gt;=Settings!$B$6),"At-risk VIP",IF(D620=1,"One-time buyer","At risk")),IF(OR(N(E620)&gt;=Settings!$B$5,N(D620)&gt;=Settings!$B$6),"VIP",IF(D620=1,"New","Active"))))))</f>
        <v/>
      </c>
      <c r="L620" s="12" t="str">
        <f aca="false">IF(OR(J620="",J620=0),"",IF(I620&gt;=J620*Settings!$B$7,"Yes",""))</f>
        <v/>
      </c>
      <c r="M620" s="13"/>
      <c r="N620" s="12" t="str">
        <f aca="true">IF(M620="","",IF(AND(H620&lt;&gt;"",H620&gt;=M620),"Yes - "&amp;TEXT(H620,"d mmm yyyy"),IF(TODAY()-M620&lt;30,"Not yet","No")))</f>
        <v/>
      </c>
      <c r="O620" s="8"/>
      <c r="P620" s="12" t="str">
        <f aca="false">IF(A620="","",IF(COUNTIF($A$2:$A$2001,A620)&gt;1,"Same email twice - keep one",""))</f>
        <v/>
      </c>
    </row>
    <row r="621" customFormat="false" ht="15" hidden="false" customHeight="false" outlineLevel="0" collapsed="false">
      <c r="A621" s="8"/>
      <c r="B621" s="8"/>
      <c r="C621" s="8"/>
      <c r="D621" s="9" t="str">
        <f aca="false">IF(A621="","",COUNTIFS(Orders!$C$2:$C$5001,A621,Orders!$I$2:$I$5001,"&gt;0"))</f>
        <v/>
      </c>
      <c r="E621" s="10" t="str">
        <f aca="false">IF(A621="","",SUMIFS(Orders!$F$2:$F$5001,Orders!$C$2:$C$5001,A621,Orders!$I$2:$I$5001,"&gt;0"))</f>
        <v/>
      </c>
      <c r="F621" s="10" t="str">
        <f aca="false">IF(OR(A621="",N(D621)=0),"",E621/D621)</f>
        <v/>
      </c>
      <c r="G621" s="11" t="str">
        <f aca="false">IF(OR(A621="",N(D621)=0),"",_xlfn.MINIFS(Orders!$I$2:$I$5001,Orders!$C$2:$C$5001,A621,Orders!$I$2:$I$5001,"&gt;0"))</f>
        <v/>
      </c>
      <c r="H621" s="11" t="str">
        <f aca="false">IF(OR(A621="",N(D621)=0),"",_xlfn.MAXIFS(Orders!$I$2:$I$5001,Orders!$C$2:$C$5001,A621,Orders!$I$2:$I$5001,"&gt;0"))</f>
        <v/>
      </c>
      <c r="I621" s="9" t="str">
        <f aca="true">IF(H621="","",TODAY()-H621)</f>
        <v/>
      </c>
      <c r="J621" s="9" t="str">
        <f aca="false">IF(OR(H621="",N(D621)&lt;2),"",(H621-G621)/(D621-1))</f>
        <v/>
      </c>
      <c r="K621" s="12" t="str">
        <f aca="false">IF(A621="","",IF(N(D621)=0,"No orders yet",IF(I621&gt;=Settings!$B$4,IF(OR(N(E621)&gt;=Settings!$B$5,N(D621)&gt;=Settings!$B$6),"Lapsed VIP","Lapsed"),IF(I621&gt;=Settings!$B$3,IF(OR(N(E621)&gt;=Settings!$B$5,N(D621)&gt;=Settings!$B$6),"At-risk VIP",IF(D621=1,"One-time buyer","At risk")),IF(OR(N(E621)&gt;=Settings!$B$5,N(D621)&gt;=Settings!$B$6),"VIP",IF(D621=1,"New","Active"))))))</f>
        <v/>
      </c>
      <c r="L621" s="12" t="str">
        <f aca="false">IF(OR(J621="",J621=0),"",IF(I621&gt;=J621*Settings!$B$7,"Yes",""))</f>
        <v/>
      </c>
      <c r="M621" s="13"/>
      <c r="N621" s="12" t="str">
        <f aca="true">IF(M621="","",IF(AND(H621&lt;&gt;"",H621&gt;=M621),"Yes - "&amp;TEXT(H621,"d mmm yyyy"),IF(TODAY()-M621&lt;30,"Not yet","No")))</f>
        <v/>
      </c>
      <c r="O621" s="8"/>
      <c r="P621" s="12" t="str">
        <f aca="false">IF(A621="","",IF(COUNTIF($A$2:$A$2001,A621)&gt;1,"Same email twice - keep one",""))</f>
        <v/>
      </c>
    </row>
    <row r="622" customFormat="false" ht="15" hidden="false" customHeight="false" outlineLevel="0" collapsed="false">
      <c r="A622" s="8"/>
      <c r="B622" s="8"/>
      <c r="C622" s="8"/>
      <c r="D622" s="9" t="str">
        <f aca="false">IF(A622="","",COUNTIFS(Orders!$C$2:$C$5001,A622,Orders!$I$2:$I$5001,"&gt;0"))</f>
        <v/>
      </c>
      <c r="E622" s="10" t="str">
        <f aca="false">IF(A622="","",SUMIFS(Orders!$F$2:$F$5001,Orders!$C$2:$C$5001,A622,Orders!$I$2:$I$5001,"&gt;0"))</f>
        <v/>
      </c>
      <c r="F622" s="10" t="str">
        <f aca="false">IF(OR(A622="",N(D622)=0),"",E622/D622)</f>
        <v/>
      </c>
      <c r="G622" s="11" t="str">
        <f aca="false">IF(OR(A622="",N(D622)=0),"",_xlfn.MINIFS(Orders!$I$2:$I$5001,Orders!$C$2:$C$5001,A622,Orders!$I$2:$I$5001,"&gt;0"))</f>
        <v/>
      </c>
      <c r="H622" s="11" t="str">
        <f aca="false">IF(OR(A622="",N(D622)=0),"",_xlfn.MAXIFS(Orders!$I$2:$I$5001,Orders!$C$2:$C$5001,A622,Orders!$I$2:$I$5001,"&gt;0"))</f>
        <v/>
      </c>
      <c r="I622" s="9" t="str">
        <f aca="true">IF(H622="","",TODAY()-H622)</f>
        <v/>
      </c>
      <c r="J622" s="9" t="str">
        <f aca="false">IF(OR(H622="",N(D622)&lt;2),"",(H622-G622)/(D622-1))</f>
        <v/>
      </c>
      <c r="K622" s="12" t="str">
        <f aca="false">IF(A622="","",IF(N(D622)=0,"No orders yet",IF(I622&gt;=Settings!$B$4,IF(OR(N(E622)&gt;=Settings!$B$5,N(D622)&gt;=Settings!$B$6),"Lapsed VIP","Lapsed"),IF(I622&gt;=Settings!$B$3,IF(OR(N(E622)&gt;=Settings!$B$5,N(D622)&gt;=Settings!$B$6),"At-risk VIP",IF(D622=1,"One-time buyer","At risk")),IF(OR(N(E622)&gt;=Settings!$B$5,N(D622)&gt;=Settings!$B$6),"VIP",IF(D622=1,"New","Active"))))))</f>
        <v/>
      </c>
      <c r="L622" s="12" t="str">
        <f aca="false">IF(OR(J622="",J622=0),"",IF(I622&gt;=J622*Settings!$B$7,"Yes",""))</f>
        <v/>
      </c>
      <c r="M622" s="13"/>
      <c r="N622" s="12" t="str">
        <f aca="true">IF(M622="","",IF(AND(H622&lt;&gt;"",H622&gt;=M622),"Yes - "&amp;TEXT(H622,"d mmm yyyy"),IF(TODAY()-M622&lt;30,"Not yet","No")))</f>
        <v/>
      </c>
      <c r="O622" s="8"/>
      <c r="P622" s="12" t="str">
        <f aca="false">IF(A622="","",IF(COUNTIF($A$2:$A$2001,A622)&gt;1,"Same email twice - keep one",""))</f>
        <v/>
      </c>
    </row>
    <row r="623" customFormat="false" ht="15" hidden="false" customHeight="false" outlineLevel="0" collapsed="false">
      <c r="A623" s="8"/>
      <c r="B623" s="8"/>
      <c r="C623" s="8"/>
      <c r="D623" s="9" t="str">
        <f aca="false">IF(A623="","",COUNTIFS(Orders!$C$2:$C$5001,A623,Orders!$I$2:$I$5001,"&gt;0"))</f>
        <v/>
      </c>
      <c r="E623" s="10" t="str">
        <f aca="false">IF(A623="","",SUMIFS(Orders!$F$2:$F$5001,Orders!$C$2:$C$5001,A623,Orders!$I$2:$I$5001,"&gt;0"))</f>
        <v/>
      </c>
      <c r="F623" s="10" t="str">
        <f aca="false">IF(OR(A623="",N(D623)=0),"",E623/D623)</f>
        <v/>
      </c>
      <c r="G623" s="11" t="str">
        <f aca="false">IF(OR(A623="",N(D623)=0),"",_xlfn.MINIFS(Orders!$I$2:$I$5001,Orders!$C$2:$C$5001,A623,Orders!$I$2:$I$5001,"&gt;0"))</f>
        <v/>
      </c>
      <c r="H623" s="11" t="str">
        <f aca="false">IF(OR(A623="",N(D623)=0),"",_xlfn.MAXIFS(Orders!$I$2:$I$5001,Orders!$C$2:$C$5001,A623,Orders!$I$2:$I$5001,"&gt;0"))</f>
        <v/>
      </c>
      <c r="I623" s="9" t="str">
        <f aca="true">IF(H623="","",TODAY()-H623)</f>
        <v/>
      </c>
      <c r="J623" s="9" t="str">
        <f aca="false">IF(OR(H623="",N(D623)&lt;2),"",(H623-G623)/(D623-1))</f>
        <v/>
      </c>
      <c r="K623" s="12" t="str">
        <f aca="false">IF(A623="","",IF(N(D623)=0,"No orders yet",IF(I623&gt;=Settings!$B$4,IF(OR(N(E623)&gt;=Settings!$B$5,N(D623)&gt;=Settings!$B$6),"Lapsed VIP","Lapsed"),IF(I623&gt;=Settings!$B$3,IF(OR(N(E623)&gt;=Settings!$B$5,N(D623)&gt;=Settings!$B$6),"At-risk VIP",IF(D623=1,"One-time buyer","At risk")),IF(OR(N(E623)&gt;=Settings!$B$5,N(D623)&gt;=Settings!$B$6),"VIP",IF(D623=1,"New","Active"))))))</f>
        <v/>
      </c>
      <c r="L623" s="12" t="str">
        <f aca="false">IF(OR(J623="",J623=0),"",IF(I623&gt;=J623*Settings!$B$7,"Yes",""))</f>
        <v/>
      </c>
      <c r="M623" s="13"/>
      <c r="N623" s="12" t="str">
        <f aca="true">IF(M623="","",IF(AND(H623&lt;&gt;"",H623&gt;=M623),"Yes - "&amp;TEXT(H623,"d mmm yyyy"),IF(TODAY()-M623&lt;30,"Not yet","No")))</f>
        <v/>
      </c>
      <c r="O623" s="8"/>
      <c r="P623" s="12" t="str">
        <f aca="false">IF(A623="","",IF(COUNTIF($A$2:$A$2001,A623)&gt;1,"Same email twice - keep one",""))</f>
        <v/>
      </c>
    </row>
    <row r="624" customFormat="false" ht="15" hidden="false" customHeight="false" outlineLevel="0" collapsed="false">
      <c r="A624" s="8"/>
      <c r="B624" s="8"/>
      <c r="C624" s="8"/>
      <c r="D624" s="9" t="str">
        <f aca="false">IF(A624="","",COUNTIFS(Orders!$C$2:$C$5001,A624,Orders!$I$2:$I$5001,"&gt;0"))</f>
        <v/>
      </c>
      <c r="E624" s="10" t="str">
        <f aca="false">IF(A624="","",SUMIFS(Orders!$F$2:$F$5001,Orders!$C$2:$C$5001,A624,Orders!$I$2:$I$5001,"&gt;0"))</f>
        <v/>
      </c>
      <c r="F624" s="10" t="str">
        <f aca="false">IF(OR(A624="",N(D624)=0),"",E624/D624)</f>
        <v/>
      </c>
      <c r="G624" s="11" t="str">
        <f aca="false">IF(OR(A624="",N(D624)=0),"",_xlfn.MINIFS(Orders!$I$2:$I$5001,Orders!$C$2:$C$5001,A624,Orders!$I$2:$I$5001,"&gt;0"))</f>
        <v/>
      </c>
      <c r="H624" s="11" t="str">
        <f aca="false">IF(OR(A624="",N(D624)=0),"",_xlfn.MAXIFS(Orders!$I$2:$I$5001,Orders!$C$2:$C$5001,A624,Orders!$I$2:$I$5001,"&gt;0"))</f>
        <v/>
      </c>
      <c r="I624" s="9" t="str">
        <f aca="true">IF(H624="","",TODAY()-H624)</f>
        <v/>
      </c>
      <c r="J624" s="9" t="str">
        <f aca="false">IF(OR(H624="",N(D624)&lt;2),"",(H624-G624)/(D624-1))</f>
        <v/>
      </c>
      <c r="K624" s="12" t="str">
        <f aca="false">IF(A624="","",IF(N(D624)=0,"No orders yet",IF(I624&gt;=Settings!$B$4,IF(OR(N(E624)&gt;=Settings!$B$5,N(D624)&gt;=Settings!$B$6),"Lapsed VIP","Lapsed"),IF(I624&gt;=Settings!$B$3,IF(OR(N(E624)&gt;=Settings!$B$5,N(D624)&gt;=Settings!$B$6),"At-risk VIP",IF(D624=1,"One-time buyer","At risk")),IF(OR(N(E624)&gt;=Settings!$B$5,N(D624)&gt;=Settings!$B$6),"VIP",IF(D624=1,"New","Active"))))))</f>
        <v/>
      </c>
      <c r="L624" s="12" t="str">
        <f aca="false">IF(OR(J624="",J624=0),"",IF(I624&gt;=J624*Settings!$B$7,"Yes",""))</f>
        <v/>
      </c>
      <c r="M624" s="13"/>
      <c r="N624" s="12" t="str">
        <f aca="true">IF(M624="","",IF(AND(H624&lt;&gt;"",H624&gt;=M624),"Yes - "&amp;TEXT(H624,"d mmm yyyy"),IF(TODAY()-M624&lt;30,"Not yet","No")))</f>
        <v/>
      </c>
      <c r="O624" s="8"/>
      <c r="P624" s="12" t="str">
        <f aca="false">IF(A624="","",IF(COUNTIF($A$2:$A$2001,A624)&gt;1,"Same email twice - keep one",""))</f>
        <v/>
      </c>
    </row>
    <row r="625" customFormat="false" ht="15" hidden="false" customHeight="false" outlineLevel="0" collapsed="false">
      <c r="A625" s="8"/>
      <c r="B625" s="8"/>
      <c r="C625" s="8"/>
      <c r="D625" s="9" t="str">
        <f aca="false">IF(A625="","",COUNTIFS(Orders!$C$2:$C$5001,A625,Orders!$I$2:$I$5001,"&gt;0"))</f>
        <v/>
      </c>
      <c r="E625" s="10" t="str">
        <f aca="false">IF(A625="","",SUMIFS(Orders!$F$2:$F$5001,Orders!$C$2:$C$5001,A625,Orders!$I$2:$I$5001,"&gt;0"))</f>
        <v/>
      </c>
      <c r="F625" s="10" t="str">
        <f aca="false">IF(OR(A625="",N(D625)=0),"",E625/D625)</f>
        <v/>
      </c>
      <c r="G625" s="11" t="str">
        <f aca="false">IF(OR(A625="",N(D625)=0),"",_xlfn.MINIFS(Orders!$I$2:$I$5001,Orders!$C$2:$C$5001,A625,Orders!$I$2:$I$5001,"&gt;0"))</f>
        <v/>
      </c>
      <c r="H625" s="11" t="str">
        <f aca="false">IF(OR(A625="",N(D625)=0),"",_xlfn.MAXIFS(Orders!$I$2:$I$5001,Orders!$C$2:$C$5001,A625,Orders!$I$2:$I$5001,"&gt;0"))</f>
        <v/>
      </c>
      <c r="I625" s="9" t="str">
        <f aca="true">IF(H625="","",TODAY()-H625)</f>
        <v/>
      </c>
      <c r="J625" s="9" t="str">
        <f aca="false">IF(OR(H625="",N(D625)&lt;2),"",(H625-G625)/(D625-1))</f>
        <v/>
      </c>
      <c r="K625" s="12" t="str">
        <f aca="false">IF(A625="","",IF(N(D625)=0,"No orders yet",IF(I625&gt;=Settings!$B$4,IF(OR(N(E625)&gt;=Settings!$B$5,N(D625)&gt;=Settings!$B$6),"Lapsed VIP","Lapsed"),IF(I625&gt;=Settings!$B$3,IF(OR(N(E625)&gt;=Settings!$B$5,N(D625)&gt;=Settings!$B$6),"At-risk VIP",IF(D625=1,"One-time buyer","At risk")),IF(OR(N(E625)&gt;=Settings!$B$5,N(D625)&gt;=Settings!$B$6),"VIP",IF(D625=1,"New","Active"))))))</f>
        <v/>
      </c>
      <c r="L625" s="12" t="str">
        <f aca="false">IF(OR(J625="",J625=0),"",IF(I625&gt;=J625*Settings!$B$7,"Yes",""))</f>
        <v/>
      </c>
      <c r="M625" s="13"/>
      <c r="N625" s="12" t="str">
        <f aca="true">IF(M625="","",IF(AND(H625&lt;&gt;"",H625&gt;=M625),"Yes - "&amp;TEXT(H625,"d mmm yyyy"),IF(TODAY()-M625&lt;30,"Not yet","No")))</f>
        <v/>
      </c>
      <c r="O625" s="8"/>
      <c r="P625" s="12" t="str">
        <f aca="false">IF(A625="","",IF(COUNTIF($A$2:$A$2001,A625)&gt;1,"Same email twice - keep one",""))</f>
        <v/>
      </c>
    </row>
    <row r="626" customFormat="false" ht="15" hidden="false" customHeight="false" outlineLevel="0" collapsed="false">
      <c r="A626" s="8"/>
      <c r="B626" s="8"/>
      <c r="C626" s="8"/>
      <c r="D626" s="9" t="str">
        <f aca="false">IF(A626="","",COUNTIFS(Orders!$C$2:$C$5001,A626,Orders!$I$2:$I$5001,"&gt;0"))</f>
        <v/>
      </c>
      <c r="E626" s="10" t="str">
        <f aca="false">IF(A626="","",SUMIFS(Orders!$F$2:$F$5001,Orders!$C$2:$C$5001,A626,Orders!$I$2:$I$5001,"&gt;0"))</f>
        <v/>
      </c>
      <c r="F626" s="10" t="str">
        <f aca="false">IF(OR(A626="",N(D626)=0),"",E626/D626)</f>
        <v/>
      </c>
      <c r="G626" s="11" t="str">
        <f aca="false">IF(OR(A626="",N(D626)=0),"",_xlfn.MINIFS(Orders!$I$2:$I$5001,Orders!$C$2:$C$5001,A626,Orders!$I$2:$I$5001,"&gt;0"))</f>
        <v/>
      </c>
      <c r="H626" s="11" t="str">
        <f aca="false">IF(OR(A626="",N(D626)=0),"",_xlfn.MAXIFS(Orders!$I$2:$I$5001,Orders!$C$2:$C$5001,A626,Orders!$I$2:$I$5001,"&gt;0"))</f>
        <v/>
      </c>
      <c r="I626" s="9" t="str">
        <f aca="true">IF(H626="","",TODAY()-H626)</f>
        <v/>
      </c>
      <c r="J626" s="9" t="str">
        <f aca="false">IF(OR(H626="",N(D626)&lt;2),"",(H626-G626)/(D626-1))</f>
        <v/>
      </c>
      <c r="K626" s="12" t="str">
        <f aca="false">IF(A626="","",IF(N(D626)=0,"No orders yet",IF(I626&gt;=Settings!$B$4,IF(OR(N(E626)&gt;=Settings!$B$5,N(D626)&gt;=Settings!$B$6),"Lapsed VIP","Lapsed"),IF(I626&gt;=Settings!$B$3,IF(OR(N(E626)&gt;=Settings!$B$5,N(D626)&gt;=Settings!$B$6),"At-risk VIP",IF(D626=1,"One-time buyer","At risk")),IF(OR(N(E626)&gt;=Settings!$B$5,N(D626)&gt;=Settings!$B$6),"VIP",IF(D626=1,"New","Active"))))))</f>
        <v/>
      </c>
      <c r="L626" s="12" t="str">
        <f aca="false">IF(OR(J626="",J626=0),"",IF(I626&gt;=J626*Settings!$B$7,"Yes",""))</f>
        <v/>
      </c>
      <c r="M626" s="13"/>
      <c r="N626" s="12" t="str">
        <f aca="true">IF(M626="","",IF(AND(H626&lt;&gt;"",H626&gt;=M626),"Yes - "&amp;TEXT(H626,"d mmm yyyy"),IF(TODAY()-M626&lt;30,"Not yet","No")))</f>
        <v/>
      </c>
      <c r="O626" s="8"/>
      <c r="P626" s="12" t="str">
        <f aca="false">IF(A626="","",IF(COUNTIF($A$2:$A$2001,A626)&gt;1,"Same email twice - keep one",""))</f>
        <v/>
      </c>
    </row>
    <row r="627" customFormat="false" ht="15" hidden="false" customHeight="false" outlineLevel="0" collapsed="false">
      <c r="A627" s="8"/>
      <c r="B627" s="8"/>
      <c r="C627" s="8"/>
      <c r="D627" s="9" t="str">
        <f aca="false">IF(A627="","",COUNTIFS(Orders!$C$2:$C$5001,A627,Orders!$I$2:$I$5001,"&gt;0"))</f>
        <v/>
      </c>
      <c r="E627" s="10" t="str">
        <f aca="false">IF(A627="","",SUMIFS(Orders!$F$2:$F$5001,Orders!$C$2:$C$5001,A627,Orders!$I$2:$I$5001,"&gt;0"))</f>
        <v/>
      </c>
      <c r="F627" s="10" t="str">
        <f aca="false">IF(OR(A627="",N(D627)=0),"",E627/D627)</f>
        <v/>
      </c>
      <c r="G627" s="11" t="str">
        <f aca="false">IF(OR(A627="",N(D627)=0),"",_xlfn.MINIFS(Orders!$I$2:$I$5001,Orders!$C$2:$C$5001,A627,Orders!$I$2:$I$5001,"&gt;0"))</f>
        <v/>
      </c>
      <c r="H627" s="11" t="str">
        <f aca="false">IF(OR(A627="",N(D627)=0),"",_xlfn.MAXIFS(Orders!$I$2:$I$5001,Orders!$C$2:$C$5001,A627,Orders!$I$2:$I$5001,"&gt;0"))</f>
        <v/>
      </c>
      <c r="I627" s="9" t="str">
        <f aca="true">IF(H627="","",TODAY()-H627)</f>
        <v/>
      </c>
      <c r="J627" s="9" t="str">
        <f aca="false">IF(OR(H627="",N(D627)&lt;2),"",(H627-G627)/(D627-1))</f>
        <v/>
      </c>
      <c r="K627" s="12" t="str">
        <f aca="false">IF(A627="","",IF(N(D627)=0,"No orders yet",IF(I627&gt;=Settings!$B$4,IF(OR(N(E627)&gt;=Settings!$B$5,N(D627)&gt;=Settings!$B$6),"Lapsed VIP","Lapsed"),IF(I627&gt;=Settings!$B$3,IF(OR(N(E627)&gt;=Settings!$B$5,N(D627)&gt;=Settings!$B$6),"At-risk VIP",IF(D627=1,"One-time buyer","At risk")),IF(OR(N(E627)&gt;=Settings!$B$5,N(D627)&gt;=Settings!$B$6),"VIP",IF(D627=1,"New","Active"))))))</f>
        <v/>
      </c>
      <c r="L627" s="12" t="str">
        <f aca="false">IF(OR(J627="",J627=0),"",IF(I627&gt;=J627*Settings!$B$7,"Yes",""))</f>
        <v/>
      </c>
      <c r="M627" s="13"/>
      <c r="N627" s="12" t="str">
        <f aca="true">IF(M627="","",IF(AND(H627&lt;&gt;"",H627&gt;=M627),"Yes - "&amp;TEXT(H627,"d mmm yyyy"),IF(TODAY()-M627&lt;30,"Not yet","No")))</f>
        <v/>
      </c>
      <c r="O627" s="8"/>
      <c r="P627" s="12" t="str">
        <f aca="false">IF(A627="","",IF(COUNTIF($A$2:$A$2001,A627)&gt;1,"Same email twice - keep one",""))</f>
        <v/>
      </c>
    </row>
    <row r="628" customFormat="false" ht="15" hidden="false" customHeight="false" outlineLevel="0" collapsed="false">
      <c r="A628" s="8"/>
      <c r="B628" s="8"/>
      <c r="C628" s="8"/>
      <c r="D628" s="9" t="str">
        <f aca="false">IF(A628="","",COUNTIFS(Orders!$C$2:$C$5001,A628,Orders!$I$2:$I$5001,"&gt;0"))</f>
        <v/>
      </c>
      <c r="E628" s="10" t="str">
        <f aca="false">IF(A628="","",SUMIFS(Orders!$F$2:$F$5001,Orders!$C$2:$C$5001,A628,Orders!$I$2:$I$5001,"&gt;0"))</f>
        <v/>
      </c>
      <c r="F628" s="10" t="str">
        <f aca="false">IF(OR(A628="",N(D628)=0),"",E628/D628)</f>
        <v/>
      </c>
      <c r="G628" s="11" t="str">
        <f aca="false">IF(OR(A628="",N(D628)=0),"",_xlfn.MINIFS(Orders!$I$2:$I$5001,Orders!$C$2:$C$5001,A628,Orders!$I$2:$I$5001,"&gt;0"))</f>
        <v/>
      </c>
      <c r="H628" s="11" t="str">
        <f aca="false">IF(OR(A628="",N(D628)=0),"",_xlfn.MAXIFS(Orders!$I$2:$I$5001,Orders!$C$2:$C$5001,A628,Orders!$I$2:$I$5001,"&gt;0"))</f>
        <v/>
      </c>
      <c r="I628" s="9" t="str">
        <f aca="true">IF(H628="","",TODAY()-H628)</f>
        <v/>
      </c>
      <c r="J628" s="9" t="str">
        <f aca="false">IF(OR(H628="",N(D628)&lt;2),"",(H628-G628)/(D628-1))</f>
        <v/>
      </c>
      <c r="K628" s="12" t="str">
        <f aca="false">IF(A628="","",IF(N(D628)=0,"No orders yet",IF(I628&gt;=Settings!$B$4,IF(OR(N(E628)&gt;=Settings!$B$5,N(D628)&gt;=Settings!$B$6),"Lapsed VIP","Lapsed"),IF(I628&gt;=Settings!$B$3,IF(OR(N(E628)&gt;=Settings!$B$5,N(D628)&gt;=Settings!$B$6),"At-risk VIP",IF(D628=1,"One-time buyer","At risk")),IF(OR(N(E628)&gt;=Settings!$B$5,N(D628)&gt;=Settings!$B$6),"VIP",IF(D628=1,"New","Active"))))))</f>
        <v/>
      </c>
      <c r="L628" s="12" t="str">
        <f aca="false">IF(OR(J628="",J628=0),"",IF(I628&gt;=J628*Settings!$B$7,"Yes",""))</f>
        <v/>
      </c>
      <c r="M628" s="13"/>
      <c r="N628" s="12" t="str">
        <f aca="true">IF(M628="","",IF(AND(H628&lt;&gt;"",H628&gt;=M628),"Yes - "&amp;TEXT(H628,"d mmm yyyy"),IF(TODAY()-M628&lt;30,"Not yet","No")))</f>
        <v/>
      </c>
      <c r="O628" s="8"/>
      <c r="P628" s="12" t="str">
        <f aca="false">IF(A628="","",IF(COUNTIF($A$2:$A$2001,A628)&gt;1,"Same email twice - keep one",""))</f>
        <v/>
      </c>
    </row>
    <row r="629" customFormat="false" ht="15" hidden="false" customHeight="false" outlineLevel="0" collapsed="false">
      <c r="A629" s="8"/>
      <c r="B629" s="8"/>
      <c r="C629" s="8"/>
      <c r="D629" s="9" t="str">
        <f aca="false">IF(A629="","",COUNTIFS(Orders!$C$2:$C$5001,A629,Orders!$I$2:$I$5001,"&gt;0"))</f>
        <v/>
      </c>
      <c r="E629" s="10" t="str">
        <f aca="false">IF(A629="","",SUMIFS(Orders!$F$2:$F$5001,Orders!$C$2:$C$5001,A629,Orders!$I$2:$I$5001,"&gt;0"))</f>
        <v/>
      </c>
      <c r="F629" s="10" t="str">
        <f aca="false">IF(OR(A629="",N(D629)=0),"",E629/D629)</f>
        <v/>
      </c>
      <c r="G629" s="11" t="str">
        <f aca="false">IF(OR(A629="",N(D629)=0),"",_xlfn.MINIFS(Orders!$I$2:$I$5001,Orders!$C$2:$C$5001,A629,Orders!$I$2:$I$5001,"&gt;0"))</f>
        <v/>
      </c>
      <c r="H629" s="11" t="str">
        <f aca="false">IF(OR(A629="",N(D629)=0),"",_xlfn.MAXIFS(Orders!$I$2:$I$5001,Orders!$C$2:$C$5001,A629,Orders!$I$2:$I$5001,"&gt;0"))</f>
        <v/>
      </c>
      <c r="I629" s="9" t="str">
        <f aca="true">IF(H629="","",TODAY()-H629)</f>
        <v/>
      </c>
      <c r="J629" s="9" t="str">
        <f aca="false">IF(OR(H629="",N(D629)&lt;2),"",(H629-G629)/(D629-1))</f>
        <v/>
      </c>
      <c r="K629" s="12" t="str">
        <f aca="false">IF(A629="","",IF(N(D629)=0,"No orders yet",IF(I629&gt;=Settings!$B$4,IF(OR(N(E629)&gt;=Settings!$B$5,N(D629)&gt;=Settings!$B$6),"Lapsed VIP","Lapsed"),IF(I629&gt;=Settings!$B$3,IF(OR(N(E629)&gt;=Settings!$B$5,N(D629)&gt;=Settings!$B$6),"At-risk VIP",IF(D629=1,"One-time buyer","At risk")),IF(OR(N(E629)&gt;=Settings!$B$5,N(D629)&gt;=Settings!$B$6),"VIP",IF(D629=1,"New","Active"))))))</f>
        <v/>
      </c>
      <c r="L629" s="12" t="str">
        <f aca="false">IF(OR(J629="",J629=0),"",IF(I629&gt;=J629*Settings!$B$7,"Yes",""))</f>
        <v/>
      </c>
      <c r="M629" s="13"/>
      <c r="N629" s="12" t="str">
        <f aca="true">IF(M629="","",IF(AND(H629&lt;&gt;"",H629&gt;=M629),"Yes - "&amp;TEXT(H629,"d mmm yyyy"),IF(TODAY()-M629&lt;30,"Not yet","No")))</f>
        <v/>
      </c>
      <c r="O629" s="8"/>
      <c r="P629" s="12" t="str">
        <f aca="false">IF(A629="","",IF(COUNTIF($A$2:$A$2001,A629)&gt;1,"Same email twice - keep one",""))</f>
        <v/>
      </c>
    </row>
    <row r="630" customFormat="false" ht="15" hidden="false" customHeight="false" outlineLevel="0" collapsed="false">
      <c r="A630" s="8"/>
      <c r="B630" s="8"/>
      <c r="C630" s="8"/>
      <c r="D630" s="9" t="str">
        <f aca="false">IF(A630="","",COUNTIFS(Orders!$C$2:$C$5001,A630,Orders!$I$2:$I$5001,"&gt;0"))</f>
        <v/>
      </c>
      <c r="E630" s="10" t="str">
        <f aca="false">IF(A630="","",SUMIFS(Orders!$F$2:$F$5001,Orders!$C$2:$C$5001,A630,Orders!$I$2:$I$5001,"&gt;0"))</f>
        <v/>
      </c>
      <c r="F630" s="10" t="str">
        <f aca="false">IF(OR(A630="",N(D630)=0),"",E630/D630)</f>
        <v/>
      </c>
      <c r="G630" s="11" t="str">
        <f aca="false">IF(OR(A630="",N(D630)=0),"",_xlfn.MINIFS(Orders!$I$2:$I$5001,Orders!$C$2:$C$5001,A630,Orders!$I$2:$I$5001,"&gt;0"))</f>
        <v/>
      </c>
      <c r="H630" s="11" t="str">
        <f aca="false">IF(OR(A630="",N(D630)=0),"",_xlfn.MAXIFS(Orders!$I$2:$I$5001,Orders!$C$2:$C$5001,A630,Orders!$I$2:$I$5001,"&gt;0"))</f>
        <v/>
      </c>
      <c r="I630" s="9" t="str">
        <f aca="true">IF(H630="","",TODAY()-H630)</f>
        <v/>
      </c>
      <c r="J630" s="9" t="str">
        <f aca="false">IF(OR(H630="",N(D630)&lt;2),"",(H630-G630)/(D630-1))</f>
        <v/>
      </c>
      <c r="K630" s="12" t="str">
        <f aca="false">IF(A630="","",IF(N(D630)=0,"No orders yet",IF(I630&gt;=Settings!$B$4,IF(OR(N(E630)&gt;=Settings!$B$5,N(D630)&gt;=Settings!$B$6),"Lapsed VIP","Lapsed"),IF(I630&gt;=Settings!$B$3,IF(OR(N(E630)&gt;=Settings!$B$5,N(D630)&gt;=Settings!$B$6),"At-risk VIP",IF(D630=1,"One-time buyer","At risk")),IF(OR(N(E630)&gt;=Settings!$B$5,N(D630)&gt;=Settings!$B$6),"VIP",IF(D630=1,"New","Active"))))))</f>
        <v/>
      </c>
      <c r="L630" s="12" t="str">
        <f aca="false">IF(OR(J630="",J630=0),"",IF(I630&gt;=J630*Settings!$B$7,"Yes",""))</f>
        <v/>
      </c>
      <c r="M630" s="13"/>
      <c r="N630" s="12" t="str">
        <f aca="true">IF(M630="","",IF(AND(H630&lt;&gt;"",H630&gt;=M630),"Yes - "&amp;TEXT(H630,"d mmm yyyy"),IF(TODAY()-M630&lt;30,"Not yet","No")))</f>
        <v/>
      </c>
      <c r="O630" s="8"/>
      <c r="P630" s="12" t="str">
        <f aca="false">IF(A630="","",IF(COUNTIF($A$2:$A$2001,A630)&gt;1,"Same email twice - keep one",""))</f>
        <v/>
      </c>
    </row>
    <row r="631" customFormat="false" ht="15" hidden="false" customHeight="false" outlineLevel="0" collapsed="false">
      <c r="A631" s="8"/>
      <c r="B631" s="8"/>
      <c r="C631" s="8"/>
      <c r="D631" s="9" t="str">
        <f aca="false">IF(A631="","",COUNTIFS(Orders!$C$2:$C$5001,A631,Orders!$I$2:$I$5001,"&gt;0"))</f>
        <v/>
      </c>
      <c r="E631" s="10" t="str">
        <f aca="false">IF(A631="","",SUMIFS(Orders!$F$2:$F$5001,Orders!$C$2:$C$5001,A631,Orders!$I$2:$I$5001,"&gt;0"))</f>
        <v/>
      </c>
      <c r="F631" s="10" t="str">
        <f aca="false">IF(OR(A631="",N(D631)=0),"",E631/D631)</f>
        <v/>
      </c>
      <c r="G631" s="11" t="str">
        <f aca="false">IF(OR(A631="",N(D631)=0),"",_xlfn.MINIFS(Orders!$I$2:$I$5001,Orders!$C$2:$C$5001,A631,Orders!$I$2:$I$5001,"&gt;0"))</f>
        <v/>
      </c>
      <c r="H631" s="11" t="str">
        <f aca="false">IF(OR(A631="",N(D631)=0),"",_xlfn.MAXIFS(Orders!$I$2:$I$5001,Orders!$C$2:$C$5001,A631,Orders!$I$2:$I$5001,"&gt;0"))</f>
        <v/>
      </c>
      <c r="I631" s="9" t="str">
        <f aca="true">IF(H631="","",TODAY()-H631)</f>
        <v/>
      </c>
      <c r="J631" s="9" t="str">
        <f aca="false">IF(OR(H631="",N(D631)&lt;2),"",(H631-G631)/(D631-1))</f>
        <v/>
      </c>
      <c r="K631" s="12" t="str">
        <f aca="false">IF(A631="","",IF(N(D631)=0,"No orders yet",IF(I631&gt;=Settings!$B$4,IF(OR(N(E631)&gt;=Settings!$B$5,N(D631)&gt;=Settings!$B$6),"Lapsed VIP","Lapsed"),IF(I631&gt;=Settings!$B$3,IF(OR(N(E631)&gt;=Settings!$B$5,N(D631)&gt;=Settings!$B$6),"At-risk VIP",IF(D631=1,"One-time buyer","At risk")),IF(OR(N(E631)&gt;=Settings!$B$5,N(D631)&gt;=Settings!$B$6),"VIP",IF(D631=1,"New","Active"))))))</f>
        <v/>
      </c>
      <c r="L631" s="12" t="str">
        <f aca="false">IF(OR(J631="",J631=0),"",IF(I631&gt;=J631*Settings!$B$7,"Yes",""))</f>
        <v/>
      </c>
      <c r="M631" s="13"/>
      <c r="N631" s="12" t="str">
        <f aca="true">IF(M631="","",IF(AND(H631&lt;&gt;"",H631&gt;=M631),"Yes - "&amp;TEXT(H631,"d mmm yyyy"),IF(TODAY()-M631&lt;30,"Not yet","No")))</f>
        <v/>
      </c>
      <c r="O631" s="8"/>
      <c r="P631" s="12" t="str">
        <f aca="false">IF(A631="","",IF(COUNTIF($A$2:$A$2001,A631)&gt;1,"Same email twice - keep one",""))</f>
        <v/>
      </c>
    </row>
    <row r="632" customFormat="false" ht="15" hidden="false" customHeight="false" outlineLevel="0" collapsed="false">
      <c r="A632" s="8"/>
      <c r="B632" s="8"/>
      <c r="C632" s="8"/>
      <c r="D632" s="9" t="str">
        <f aca="false">IF(A632="","",COUNTIFS(Orders!$C$2:$C$5001,A632,Orders!$I$2:$I$5001,"&gt;0"))</f>
        <v/>
      </c>
      <c r="E632" s="10" t="str">
        <f aca="false">IF(A632="","",SUMIFS(Orders!$F$2:$F$5001,Orders!$C$2:$C$5001,A632,Orders!$I$2:$I$5001,"&gt;0"))</f>
        <v/>
      </c>
      <c r="F632" s="10" t="str">
        <f aca="false">IF(OR(A632="",N(D632)=0),"",E632/D632)</f>
        <v/>
      </c>
      <c r="G632" s="11" t="str">
        <f aca="false">IF(OR(A632="",N(D632)=0),"",_xlfn.MINIFS(Orders!$I$2:$I$5001,Orders!$C$2:$C$5001,A632,Orders!$I$2:$I$5001,"&gt;0"))</f>
        <v/>
      </c>
      <c r="H632" s="11" t="str">
        <f aca="false">IF(OR(A632="",N(D632)=0),"",_xlfn.MAXIFS(Orders!$I$2:$I$5001,Orders!$C$2:$C$5001,A632,Orders!$I$2:$I$5001,"&gt;0"))</f>
        <v/>
      </c>
      <c r="I632" s="9" t="str">
        <f aca="true">IF(H632="","",TODAY()-H632)</f>
        <v/>
      </c>
      <c r="J632" s="9" t="str">
        <f aca="false">IF(OR(H632="",N(D632)&lt;2),"",(H632-G632)/(D632-1))</f>
        <v/>
      </c>
      <c r="K632" s="12" t="str">
        <f aca="false">IF(A632="","",IF(N(D632)=0,"No orders yet",IF(I632&gt;=Settings!$B$4,IF(OR(N(E632)&gt;=Settings!$B$5,N(D632)&gt;=Settings!$B$6),"Lapsed VIP","Lapsed"),IF(I632&gt;=Settings!$B$3,IF(OR(N(E632)&gt;=Settings!$B$5,N(D632)&gt;=Settings!$B$6),"At-risk VIP",IF(D632=1,"One-time buyer","At risk")),IF(OR(N(E632)&gt;=Settings!$B$5,N(D632)&gt;=Settings!$B$6),"VIP",IF(D632=1,"New","Active"))))))</f>
        <v/>
      </c>
      <c r="L632" s="12" t="str">
        <f aca="false">IF(OR(J632="",J632=0),"",IF(I632&gt;=J632*Settings!$B$7,"Yes",""))</f>
        <v/>
      </c>
      <c r="M632" s="13"/>
      <c r="N632" s="12" t="str">
        <f aca="true">IF(M632="","",IF(AND(H632&lt;&gt;"",H632&gt;=M632),"Yes - "&amp;TEXT(H632,"d mmm yyyy"),IF(TODAY()-M632&lt;30,"Not yet","No")))</f>
        <v/>
      </c>
      <c r="O632" s="8"/>
      <c r="P632" s="12" t="str">
        <f aca="false">IF(A632="","",IF(COUNTIF($A$2:$A$2001,A632)&gt;1,"Same email twice - keep one",""))</f>
        <v/>
      </c>
    </row>
    <row r="633" customFormat="false" ht="15" hidden="false" customHeight="false" outlineLevel="0" collapsed="false">
      <c r="A633" s="8"/>
      <c r="B633" s="8"/>
      <c r="C633" s="8"/>
      <c r="D633" s="9" t="str">
        <f aca="false">IF(A633="","",COUNTIFS(Orders!$C$2:$C$5001,A633,Orders!$I$2:$I$5001,"&gt;0"))</f>
        <v/>
      </c>
      <c r="E633" s="10" t="str">
        <f aca="false">IF(A633="","",SUMIFS(Orders!$F$2:$F$5001,Orders!$C$2:$C$5001,A633,Orders!$I$2:$I$5001,"&gt;0"))</f>
        <v/>
      </c>
      <c r="F633" s="10" t="str">
        <f aca="false">IF(OR(A633="",N(D633)=0),"",E633/D633)</f>
        <v/>
      </c>
      <c r="G633" s="11" t="str">
        <f aca="false">IF(OR(A633="",N(D633)=0),"",_xlfn.MINIFS(Orders!$I$2:$I$5001,Orders!$C$2:$C$5001,A633,Orders!$I$2:$I$5001,"&gt;0"))</f>
        <v/>
      </c>
      <c r="H633" s="11" t="str">
        <f aca="false">IF(OR(A633="",N(D633)=0),"",_xlfn.MAXIFS(Orders!$I$2:$I$5001,Orders!$C$2:$C$5001,A633,Orders!$I$2:$I$5001,"&gt;0"))</f>
        <v/>
      </c>
      <c r="I633" s="9" t="str">
        <f aca="true">IF(H633="","",TODAY()-H633)</f>
        <v/>
      </c>
      <c r="J633" s="9" t="str">
        <f aca="false">IF(OR(H633="",N(D633)&lt;2),"",(H633-G633)/(D633-1))</f>
        <v/>
      </c>
      <c r="K633" s="12" t="str">
        <f aca="false">IF(A633="","",IF(N(D633)=0,"No orders yet",IF(I633&gt;=Settings!$B$4,IF(OR(N(E633)&gt;=Settings!$B$5,N(D633)&gt;=Settings!$B$6),"Lapsed VIP","Lapsed"),IF(I633&gt;=Settings!$B$3,IF(OR(N(E633)&gt;=Settings!$B$5,N(D633)&gt;=Settings!$B$6),"At-risk VIP",IF(D633=1,"One-time buyer","At risk")),IF(OR(N(E633)&gt;=Settings!$B$5,N(D633)&gt;=Settings!$B$6),"VIP",IF(D633=1,"New","Active"))))))</f>
        <v/>
      </c>
      <c r="L633" s="12" t="str">
        <f aca="false">IF(OR(J633="",J633=0),"",IF(I633&gt;=J633*Settings!$B$7,"Yes",""))</f>
        <v/>
      </c>
      <c r="M633" s="13"/>
      <c r="N633" s="12" t="str">
        <f aca="true">IF(M633="","",IF(AND(H633&lt;&gt;"",H633&gt;=M633),"Yes - "&amp;TEXT(H633,"d mmm yyyy"),IF(TODAY()-M633&lt;30,"Not yet","No")))</f>
        <v/>
      </c>
      <c r="O633" s="8"/>
      <c r="P633" s="12" t="str">
        <f aca="false">IF(A633="","",IF(COUNTIF($A$2:$A$2001,A633)&gt;1,"Same email twice - keep one",""))</f>
        <v/>
      </c>
    </row>
    <row r="634" customFormat="false" ht="15" hidden="false" customHeight="false" outlineLevel="0" collapsed="false">
      <c r="A634" s="8"/>
      <c r="B634" s="8"/>
      <c r="C634" s="8"/>
      <c r="D634" s="9" t="str">
        <f aca="false">IF(A634="","",COUNTIFS(Orders!$C$2:$C$5001,A634,Orders!$I$2:$I$5001,"&gt;0"))</f>
        <v/>
      </c>
      <c r="E634" s="10" t="str">
        <f aca="false">IF(A634="","",SUMIFS(Orders!$F$2:$F$5001,Orders!$C$2:$C$5001,A634,Orders!$I$2:$I$5001,"&gt;0"))</f>
        <v/>
      </c>
      <c r="F634" s="10" t="str">
        <f aca="false">IF(OR(A634="",N(D634)=0),"",E634/D634)</f>
        <v/>
      </c>
      <c r="G634" s="11" t="str">
        <f aca="false">IF(OR(A634="",N(D634)=0),"",_xlfn.MINIFS(Orders!$I$2:$I$5001,Orders!$C$2:$C$5001,A634,Orders!$I$2:$I$5001,"&gt;0"))</f>
        <v/>
      </c>
      <c r="H634" s="11" t="str">
        <f aca="false">IF(OR(A634="",N(D634)=0),"",_xlfn.MAXIFS(Orders!$I$2:$I$5001,Orders!$C$2:$C$5001,A634,Orders!$I$2:$I$5001,"&gt;0"))</f>
        <v/>
      </c>
      <c r="I634" s="9" t="str">
        <f aca="true">IF(H634="","",TODAY()-H634)</f>
        <v/>
      </c>
      <c r="J634" s="9" t="str">
        <f aca="false">IF(OR(H634="",N(D634)&lt;2),"",(H634-G634)/(D634-1))</f>
        <v/>
      </c>
      <c r="K634" s="12" t="str">
        <f aca="false">IF(A634="","",IF(N(D634)=0,"No orders yet",IF(I634&gt;=Settings!$B$4,IF(OR(N(E634)&gt;=Settings!$B$5,N(D634)&gt;=Settings!$B$6),"Lapsed VIP","Lapsed"),IF(I634&gt;=Settings!$B$3,IF(OR(N(E634)&gt;=Settings!$B$5,N(D634)&gt;=Settings!$B$6),"At-risk VIP",IF(D634=1,"One-time buyer","At risk")),IF(OR(N(E634)&gt;=Settings!$B$5,N(D634)&gt;=Settings!$B$6),"VIP",IF(D634=1,"New","Active"))))))</f>
        <v/>
      </c>
      <c r="L634" s="12" t="str">
        <f aca="false">IF(OR(J634="",J634=0),"",IF(I634&gt;=J634*Settings!$B$7,"Yes",""))</f>
        <v/>
      </c>
      <c r="M634" s="13"/>
      <c r="N634" s="12" t="str">
        <f aca="true">IF(M634="","",IF(AND(H634&lt;&gt;"",H634&gt;=M634),"Yes - "&amp;TEXT(H634,"d mmm yyyy"),IF(TODAY()-M634&lt;30,"Not yet","No")))</f>
        <v/>
      </c>
      <c r="O634" s="8"/>
      <c r="P634" s="12" t="str">
        <f aca="false">IF(A634="","",IF(COUNTIF($A$2:$A$2001,A634)&gt;1,"Same email twice - keep one",""))</f>
        <v/>
      </c>
    </row>
    <row r="635" customFormat="false" ht="15" hidden="false" customHeight="false" outlineLevel="0" collapsed="false">
      <c r="A635" s="8"/>
      <c r="B635" s="8"/>
      <c r="C635" s="8"/>
      <c r="D635" s="9" t="str">
        <f aca="false">IF(A635="","",COUNTIFS(Orders!$C$2:$C$5001,A635,Orders!$I$2:$I$5001,"&gt;0"))</f>
        <v/>
      </c>
      <c r="E635" s="10" t="str">
        <f aca="false">IF(A635="","",SUMIFS(Orders!$F$2:$F$5001,Orders!$C$2:$C$5001,A635,Orders!$I$2:$I$5001,"&gt;0"))</f>
        <v/>
      </c>
      <c r="F635" s="10" t="str">
        <f aca="false">IF(OR(A635="",N(D635)=0),"",E635/D635)</f>
        <v/>
      </c>
      <c r="G635" s="11" t="str">
        <f aca="false">IF(OR(A635="",N(D635)=0),"",_xlfn.MINIFS(Orders!$I$2:$I$5001,Orders!$C$2:$C$5001,A635,Orders!$I$2:$I$5001,"&gt;0"))</f>
        <v/>
      </c>
      <c r="H635" s="11" t="str">
        <f aca="false">IF(OR(A635="",N(D635)=0),"",_xlfn.MAXIFS(Orders!$I$2:$I$5001,Orders!$C$2:$C$5001,A635,Orders!$I$2:$I$5001,"&gt;0"))</f>
        <v/>
      </c>
      <c r="I635" s="9" t="str">
        <f aca="true">IF(H635="","",TODAY()-H635)</f>
        <v/>
      </c>
      <c r="J635" s="9" t="str">
        <f aca="false">IF(OR(H635="",N(D635)&lt;2),"",(H635-G635)/(D635-1))</f>
        <v/>
      </c>
      <c r="K635" s="12" t="str">
        <f aca="false">IF(A635="","",IF(N(D635)=0,"No orders yet",IF(I635&gt;=Settings!$B$4,IF(OR(N(E635)&gt;=Settings!$B$5,N(D635)&gt;=Settings!$B$6),"Lapsed VIP","Lapsed"),IF(I635&gt;=Settings!$B$3,IF(OR(N(E635)&gt;=Settings!$B$5,N(D635)&gt;=Settings!$B$6),"At-risk VIP",IF(D635=1,"One-time buyer","At risk")),IF(OR(N(E635)&gt;=Settings!$B$5,N(D635)&gt;=Settings!$B$6),"VIP",IF(D635=1,"New","Active"))))))</f>
        <v/>
      </c>
      <c r="L635" s="12" t="str">
        <f aca="false">IF(OR(J635="",J635=0),"",IF(I635&gt;=J635*Settings!$B$7,"Yes",""))</f>
        <v/>
      </c>
      <c r="M635" s="13"/>
      <c r="N635" s="12" t="str">
        <f aca="true">IF(M635="","",IF(AND(H635&lt;&gt;"",H635&gt;=M635),"Yes - "&amp;TEXT(H635,"d mmm yyyy"),IF(TODAY()-M635&lt;30,"Not yet","No")))</f>
        <v/>
      </c>
      <c r="O635" s="8"/>
      <c r="P635" s="12" t="str">
        <f aca="false">IF(A635="","",IF(COUNTIF($A$2:$A$2001,A635)&gt;1,"Same email twice - keep one",""))</f>
        <v/>
      </c>
    </row>
    <row r="636" customFormat="false" ht="15" hidden="false" customHeight="false" outlineLevel="0" collapsed="false">
      <c r="A636" s="8"/>
      <c r="B636" s="8"/>
      <c r="C636" s="8"/>
      <c r="D636" s="9" t="str">
        <f aca="false">IF(A636="","",COUNTIFS(Orders!$C$2:$C$5001,A636,Orders!$I$2:$I$5001,"&gt;0"))</f>
        <v/>
      </c>
      <c r="E636" s="10" t="str">
        <f aca="false">IF(A636="","",SUMIFS(Orders!$F$2:$F$5001,Orders!$C$2:$C$5001,A636,Orders!$I$2:$I$5001,"&gt;0"))</f>
        <v/>
      </c>
      <c r="F636" s="10" t="str">
        <f aca="false">IF(OR(A636="",N(D636)=0),"",E636/D636)</f>
        <v/>
      </c>
      <c r="G636" s="11" t="str">
        <f aca="false">IF(OR(A636="",N(D636)=0),"",_xlfn.MINIFS(Orders!$I$2:$I$5001,Orders!$C$2:$C$5001,A636,Orders!$I$2:$I$5001,"&gt;0"))</f>
        <v/>
      </c>
      <c r="H636" s="11" t="str">
        <f aca="false">IF(OR(A636="",N(D636)=0),"",_xlfn.MAXIFS(Orders!$I$2:$I$5001,Orders!$C$2:$C$5001,A636,Orders!$I$2:$I$5001,"&gt;0"))</f>
        <v/>
      </c>
      <c r="I636" s="9" t="str">
        <f aca="true">IF(H636="","",TODAY()-H636)</f>
        <v/>
      </c>
      <c r="J636" s="9" t="str">
        <f aca="false">IF(OR(H636="",N(D636)&lt;2),"",(H636-G636)/(D636-1))</f>
        <v/>
      </c>
      <c r="K636" s="12" t="str">
        <f aca="false">IF(A636="","",IF(N(D636)=0,"No orders yet",IF(I636&gt;=Settings!$B$4,IF(OR(N(E636)&gt;=Settings!$B$5,N(D636)&gt;=Settings!$B$6),"Lapsed VIP","Lapsed"),IF(I636&gt;=Settings!$B$3,IF(OR(N(E636)&gt;=Settings!$B$5,N(D636)&gt;=Settings!$B$6),"At-risk VIP",IF(D636=1,"One-time buyer","At risk")),IF(OR(N(E636)&gt;=Settings!$B$5,N(D636)&gt;=Settings!$B$6),"VIP",IF(D636=1,"New","Active"))))))</f>
        <v/>
      </c>
      <c r="L636" s="12" t="str">
        <f aca="false">IF(OR(J636="",J636=0),"",IF(I636&gt;=J636*Settings!$B$7,"Yes",""))</f>
        <v/>
      </c>
      <c r="M636" s="13"/>
      <c r="N636" s="12" t="str">
        <f aca="true">IF(M636="","",IF(AND(H636&lt;&gt;"",H636&gt;=M636),"Yes - "&amp;TEXT(H636,"d mmm yyyy"),IF(TODAY()-M636&lt;30,"Not yet","No")))</f>
        <v/>
      </c>
      <c r="O636" s="8"/>
      <c r="P636" s="12" t="str">
        <f aca="false">IF(A636="","",IF(COUNTIF($A$2:$A$2001,A636)&gt;1,"Same email twice - keep one",""))</f>
        <v/>
      </c>
    </row>
    <row r="637" customFormat="false" ht="15" hidden="false" customHeight="false" outlineLevel="0" collapsed="false">
      <c r="A637" s="8"/>
      <c r="B637" s="8"/>
      <c r="C637" s="8"/>
      <c r="D637" s="9" t="str">
        <f aca="false">IF(A637="","",COUNTIFS(Orders!$C$2:$C$5001,A637,Orders!$I$2:$I$5001,"&gt;0"))</f>
        <v/>
      </c>
      <c r="E637" s="10" t="str">
        <f aca="false">IF(A637="","",SUMIFS(Orders!$F$2:$F$5001,Orders!$C$2:$C$5001,A637,Orders!$I$2:$I$5001,"&gt;0"))</f>
        <v/>
      </c>
      <c r="F637" s="10" t="str">
        <f aca="false">IF(OR(A637="",N(D637)=0),"",E637/D637)</f>
        <v/>
      </c>
      <c r="G637" s="11" t="str">
        <f aca="false">IF(OR(A637="",N(D637)=0),"",_xlfn.MINIFS(Orders!$I$2:$I$5001,Orders!$C$2:$C$5001,A637,Orders!$I$2:$I$5001,"&gt;0"))</f>
        <v/>
      </c>
      <c r="H637" s="11" t="str">
        <f aca="false">IF(OR(A637="",N(D637)=0),"",_xlfn.MAXIFS(Orders!$I$2:$I$5001,Orders!$C$2:$C$5001,A637,Orders!$I$2:$I$5001,"&gt;0"))</f>
        <v/>
      </c>
      <c r="I637" s="9" t="str">
        <f aca="true">IF(H637="","",TODAY()-H637)</f>
        <v/>
      </c>
      <c r="J637" s="9" t="str">
        <f aca="false">IF(OR(H637="",N(D637)&lt;2),"",(H637-G637)/(D637-1))</f>
        <v/>
      </c>
      <c r="K637" s="12" t="str">
        <f aca="false">IF(A637="","",IF(N(D637)=0,"No orders yet",IF(I637&gt;=Settings!$B$4,IF(OR(N(E637)&gt;=Settings!$B$5,N(D637)&gt;=Settings!$B$6),"Lapsed VIP","Lapsed"),IF(I637&gt;=Settings!$B$3,IF(OR(N(E637)&gt;=Settings!$B$5,N(D637)&gt;=Settings!$B$6),"At-risk VIP",IF(D637=1,"One-time buyer","At risk")),IF(OR(N(E637)&gt;=Settings!$B$5,N(D637)&gt;=Settings!$B$6),"VIP",IF(D637=1,"New","Active"))))))</f>
        <v/>
      </c>
      <c r="L637" s="12" t="str">
        <f aca="false">IF(OR(J637="",J637=0),"",IF(I637&gt;=J637*Settings!$B$7,"Yes",""))</f>
        <v/>
      </c>
      <c r="M637" s="13"/>
      <c r="N637" s="12" t="str">
        <f aca="true">IF(M637="","",IF(AND(H637&lt;&gt;"",H637&gt;=M637),"Yes - "&amp;TEXT(H637,"d mmm yyyy"),IF(TODAY()-M637&lt;30,"Not yet","No")))</f>
        <v/>
      </c>
      <c r="O637" s="8"/>
      <c r="P637" s="12" t="str">
        <f aca="false">IF(A637="","",IF(COUNTIF($A$2:$A$2001,A637)&gt;1,"Same email twice - keep one",""))</f>
        <v/>
      </c>
    </row>
    <row r="638" customFormat="false" ht="15" hidden="false" customHeight="false" outlineLevel="0" collapsed="false">
      <c r="A638" s="8"/>
      <c r="B638" s="8"/>
      <c r="C638" s="8"/>
      <c r="D638" s="9" t="str">
        <f aca="false">IF(A638="","",COUNTIFS(Orders!$C$2:$C$5001,A638,Orders!$I$2:$I$5001,"&gt;0"))</f>
        <v/>
      </c>
      <c r="E638" s="10" t="str">
        <f aca="false">IF(A638="","",SUMIFS(Orders!$F$2:$F$5001,Orders!$C$2:$C$5001,A638,Orders!$I$2:$I$5001,"&gt;0"))</f>
        <v/>
      </c>
      <c r="F638" s="10" t="str">
        <f aca="false">IF(OR(A638="",N(D638)=0),"",E638/D638)</f>
        <v/>
      </c>
      <c r="G638" s="11" t="str">
        <f aca="false">IF(OR(A638="",N(D638)=0),"",_xlfn.MINIFS(Orders!$I$2:$I$5001,Orders!$C$2:$C$5001,A638,Orders!$I$2:$I$5001,"&gt;0"))</f>
        <v/>
      </c>
      <c r="H638" s="11" t="str">
        <f aca="false">IF(OR(A638="",N(D638)=0),"",_xlfn.MAXIFS(Orders!$I$2:$I$5001,Orders!$C$2:$C$5001,A638,Orders!$I$2:$I$5001,"&gt;0"))</f>
        <v/>
      </c>
      <c r="I638" s="9" t="str">
        <f aca="true">IF(H638="","",TODAY()-H638)</f>
        <v/>
      </c>
      <c r="J638" s="9" t="str">
        <f aca="false">IF(OR(H638="",N(D638)&lt;2),"",(H638-G638)/(D638-1))</f>
        <v/>
      </c>
      <c r="K638" s="12" t="str">
        <f aca="false">IF(A638="","",IF(N(D638)=0,"No orders yet",IF(I638&gt;=Settings!$B$4,IF(OR(N(E638)&gt;=Settings!$B$5,N(D638)&gt;=Settings!$B$6),"Lapsed VIP","Lapsed"),IF(I638&gt;=Settings!$B$3,IF(OR(N(E638)&gt;=Settings!$B$5,N(D638)&gt;=Settings!$B$6),"At-risk VIP",IF(D638=1,"One-time buyer","At risk")),IF(OR(N(E638)&gt;=Settings!$B$5,N(D638)&gt;=Settings!$B$6),"VIP",IF(D638=1,"New","Active"))))))</f>
        <v/>
      </c>
      <c r="L638" s="12" t="str">
        <f aca="false">IF(OR(J638="",J638=0),"",IF(I638&gt;=J638*Settings!$B$7,"Yes",""))</f>
        <v/>
      </c>
      <c r="M638" s="13"/>
      <c r="N638" s="12" t="str">
        <f aca="true">IF(M638="","",IF(AND(H638&lt;&gt;"",H638&gt;=M638),"Yes - "&amp;TEXT(H638,"d mmm yyyy"),IF(TODAY()-M638&lt;30,"Not yet","No")))</f>
        <v/>
      </c>
      <c r="O638" s="8"/>
      <c r="P638" s="12" t="str">
        <f aca="false">IF(A638="","",IF(COUNTIF($A$2:$A$2001,A638)&gt;1,"Same email twice - keep one",""))</f>
        <v/>
      </c>
    </row>
    <row r="639" customFormat="false" ht="15" hidden="false" customHeight="false" outlineLevel="0" collapsed="false">
      <c r="A639" s="8"/>
      <c r="B639" s="8"/>
      <c r="C639" s="8"/>
      <c r="D639" s="9" t="str">
        <f aca="false">IF(A639="","",COUNTIFS(Orders!$C$2:$C$5001,A639,Orders!$I$2:$I$5001,"&gt;0"))</f>
        <v/>
      </c>
      <c r="E639" s="10" t="str">
        <f aca="false">IF(A639="","",SUMIFS(Orders!$F$2:$F$5001,Orders!$C$2:$C$5001,A639,Orders!$I$2:$I$5001,"&gt;0"))</f>
        <v/>
      </c>
      <c r="F639" s="10" t="str">
        <f aca="false">IF(OR(A639="",N(D639)=0),"",E639/D639)</f>
        <v/>
      </c>
      <c r="G639" s="11" t="str">
        <f aca="false">IF(OR(A639="",N(D639)=0),"",_xlfn.MINIFS(Orders!$I$2:$I$5001,Orders!$C$2:$C$5001,A639,Orders!$I$2:$I$5001,"&gt;0"))</f>
        <v/>
      </c>
      <c r="H639" s="11" t="str">
        <f aca="false">IF(OR(A639="",N(D639)=0),"",_xlfn.MAXIFS(Orders!$I$2:$I$5001,Orders!$C$2:$C$5001,A639,Orders!$I$2:$I$5001,"&gt;0"))</f>
        <v/>
      </c>
      <c r="I639" s="9" t="str">
        <f aca="true">IF(H639="","",TODAY()-H639)</f>
        <v/>
      </c>
      <c r="J639" s="9" t="str">
        <f aca="false">IF(OR(H639="",N(D639)&lt;2),"",(H639-G639)/(D639-1))</f>
        <v/>
      </c>
      <c r="K639" s="12" t="str">
        <f aca="false">IF(A639="","",IF(N(D639)=0,"No orders yet",IF(I639&gt;=Settings!$B$4,IF(OR(N(E639)&gt;=Settings!$B$5,N(D639)&gt;=Settings!$B$6),"Lapsed VIP","Lapsed"),IF(I639&gt;=Settings!$B$3,IF(OR(N(E639)&gt;=Settings!$B$5,N(D639)&gt;=Settings!$B$6),"At-risk VIP",IF(D639=1,"One-time buyer","At risk")),IF(OR(N(E639)&gt;=Settings!$B$5,N(D639)&gt;=Settings!$B$6),"VIP",IF(D639=1,"New","Active"))))))</f>
        <v/>
      </c>
      <c r="L639" s="12" t="str">
        <f aca="false">IF(OR(J639="",J639=0),"",IF(I639&gt;=J639*Settings!$B$7,"Yes",""))</f>
        <v/>
      </c>
      <c r="M639" s="13"/>
      <c r="N639" s="12" t="str">
        <f aca="true">IF(M639="","",IF(AND(H639&lt;&gt;"",H639&gt;=M639),"Yes - "&amp;TEXT(H639,"d mmm yyyy"),IF(TODAY()-M639&lt;30,"Not yet","No")))</f>
        <v/>
      </c>
      <c r="O639" s="8"/>
      <c r="P639" s="12" t="str">
        <f aca="false">IF(A639="","",IF(COUNTIF($A$2:$A$2001,A639)&gt;1,"Same email twice - keep one",""))</f>
        <v/>
      </c>
    </row>
    <row r="640" customFormat="false" ht="15" hidden="false" customHeight="false" outlineLevel="0" collapsed="false">
      <c r="A640" s="8"/>
      <c r="B640" s="8"/>
      <c r="C640" s="8"/>
      <c r="D640" s="9" t="str">
        <f aca="false">IF(A640="","",COUNTIFS(Orders!$C$2:$C$5001,A640,Orders!$I$2:$I$5001,"&gt;0"))</f>
        <v/>
      </c>
      <c r="E640" s="10" t="str">
        <f aca="false">IF(A640="","",SUMIFS(Orders!$F$2:$F$5001,Orders!$C$2:$C$5001,A640,Orders!$I$2:$I$5001,"&gt;0"))</f>
        <v/>
      </c>
      <c r="F640" s="10" t="str">
        <f aca="false">IF(OR(A640="",N(D640)=0),"",E640/D640)</f>
        <v/>
      </c>
      <c r="G640" s="11" t="str">
        <f aca="false">IF(OR(A640="",N(D640)=0),"",_xlfn.MINIFS(Orders!$I$2:$I$5001,Orders!$C$2:$C$5001,A640,Orders!$I$2:$I$5001,"&gt;0"))</f>
        <v/>
      </c>
      <c r="H640" s="11" t="str">
        <f aca="false">IF(OR(A640="",N(D640)=0),"",_xlfn.MAXIFS(Orders!$I$2:$I$5001,Orders!$C$2:$C$5001,A640,Orders!$I$2:$I$5001,"&gt;0"))</f>
        <v/>
      </c>
      <c r="I640" s="9" t="str">
        <f aca="true">IF(H640="","",TODAY()-H640)</f>
        <v/>
      </c>
      <c r="J640" s="9" t="str">
        <f aca="false">IF(OR(H640="",N(D640)&lt;2),"",(H640-G640)/(D640-1))</f>
        <v/>
      </c>
      <c r="K640" s="12" t="str">
        <f aca="false">IF(A640="","",IF(N(D640)=0,"No orders yet",IF(I640&gt;=Settings!$B$4,IF(OR(N(E640)&gt;=Settings!$B$5,N(D640)&gt;=Settings!$B$6),"Lapsed VIP","Lapsed"),IF(I640&gt;=Settings!$B$3,IF(OR(N(E640)&gt;=Settings!$B$5,N(D640)&gt;=Settings!$B$6),"At-risk VIP",IF(D640=1,"One-time buyer","At risk")),IF(OR(N(E640)&gt;=Settings!$B$5,N(D640)&gt;=Settings!$B$6),"VIP",IF(D640=1,"New","Active"))))))</f>
        <v/>
      </c>
      <c r="L640" s="12" t="str">
        <f aca="false">IF(OR(J640="",J640=0),"",IF(I640&gt;=J640*Settings!$B$7,"Yes",""))</f>
        <v/>
      </c>
      <c r="M640" s="13"/>
      <c r="N640" s="12" t="str">
        <f aca="true">IF(M640="","",IF(AND(H640&lt;&gt;"",H640&gt;=M640),"Yes - "&amp;TEXT(H640,"d mmm yyyy"),IF(TODAY()-M640&lt;30,"Not yet","No")))</f>
        <v/>
      </c>
      <c r="O640" s="8"/>
      <c r="P640" s="12" t="str">
        <f aca="false">IF(A640="","",IF(COUNTIF($A$2:$A$2001,A640)&gt;1,"Same email twice - keep one",""))</f>
        <v/>
      </c>
    </row>
    <row r="641" customFormat="false" ht="15" hidden="false" customHeight="false" outlineLevel="0" collapsed="false">
      <c r="A641" s="8"/>
      <c r="B641" s="8"/>
      <c r="C641" s="8"/>
      <c r="D641" s="9" t="str">
        <f aca="false">IF(A641="","",COUNTIFS(Orders!$C$2:$C$5001,A641,Orders!$I$2:$I$5001,"&gt;0"))</f>
        <v/>
      </c>
      <c r="E641" s="10" t="str">
        <f aca="false">IF(A641="","",SUMIFS(Orders!$F$2:$F$5001,Orders!$C$2:$C$5001,A641,Orders!$I$2:$I$5001,"&gt;0"))</f>
        <v/>
      </c>
      <c r="F641" s="10" t="str">
        <f aca="false">IF(OR(A641="",N(D641)=0),"",E641/D641)</f>
        <v/>
      </c>
      <c r="G641" s="11" t="str">
        <f aca="false">IF(OR(A641="",N(D641)=0),"",_xlfn.MINIFS(Orders!$I$2:$I$5001,Orders!$C$2:$C$5001,A641,Orders!$I$2:$I$5001,"&gt;0"))</f>
        <v/>
      </c>
      <c r="H641" s="11" t="str">
        <f aca="false">IF(OR(A641="",N(D641)=0),"",_xlfn.MAXIFS(Orders!$I$2:$I$5001,Orders!$C$2:$C$5001,A641,Orders!$I$2:$I$5001,"&gt;0"))</f>
        <v/>
      </c>
      <c r="I641" s="9" t="str">
        <f aca="true">IF(H641="","",TODAY()-H641)</f>
        <v/>
      </c>
      <c r="J641" s="9" t="str">
        <f aca="false">IF(OR(H641="",N(D641)&lt;2),"",(H641-G641)/(D641-1))</f>
        <v/>
      </c>
      <c r="K641" s="12" t="str">
        <f aca="false">IF(A641="","",IF(N(D641)=0,"No orders yet",IF(I641&gt;=Settings!$B$4,IF(OR(N(E641)&gt;=Settings!$B$5,N(D641)&gt;=Settings!$B$6),"Lapsed VIP","Lapsed"),IF(I641&gt;=Settings!$B$3,IF(OR(N(E641)&gt;=Settings!$B$5,N(D641)&gt;=Settings!$B$6),"At-risk VIP",IF(D641=1,"One-time buyer","At risk")),IF(OR(N(E641)&gt;=Settings!$B$5,N(D641)&gt;=Settings!$B$6),"VIP",IF(D641=1,"New","Active"))))))</f>
        <v/>
      </c>
      <c r="L641" s="12" t="str">
        <f aca="false">IF(OR(J641="",J641=0),"",IF(I641&gt;=J641*Settings!$B$7,"Yes",""))</f>
        <v/>
      </c>
      <c r="M641" s="13"/>
      <c r="N641" s="12" t="str">
        <f aca="true">IF(M641="","",IF(AND(H641&lt;&gt;"",H641&gt;=M641),"Yes - "&amp;TEXT(H641,"d mmm yyyy"),IF(TODAY()-M641&lt;30,"Not yet","No")))</f>
        <v/>
      </c>
      <c r="O641" s="8"/>
      <c r="P641" s="12" t="str">
        <f aca="false">IF(A641="","",IF(COUNTIF($A$2:$A$2001,A641)&gt;1,"Same email twice - keep one",""))</f>
        <v/>
      </c>
    </row>
    <row r="642" customFormat="false" ht="15" hidden="false" customHeight="false" outlineLevel="0" collapsed="false">
      <c r="A642" s="8"/>
      <c r="B642" s="8"/>
      <c r="C642" s="8"/>
      <c r="D642" s="9" t="str">
        <f aca="false">IF(A642="","",COUNTIFS(Orders!$C$2:$C$5001,A642,Orders!$I$2:$I$5001,"&gt;0"))</f>
        <v/>
      </c>
      <c r="E642" s="10" t="str">
        <f aca="false">IF(A642="","",SUMIFS(Orders!$F$2:$F$5001,Orders!$C$2:$C$5001,A642,Orders!$I$2:$I$5001,"&gt;0"))</f>
        <v/>
      </c>
      <c r="F642" s="10" t="str">
        <f aca="false">IF(OR(A642="",N(D642)=0),"",E642/D642)</f>
        <v/>
      </c>
      <c r="G642" s="11" t="str">
        <f aca="false">IF(OR(A642="",N(D642)=0),"",_xlfn.MINIFS(Orders!$I$2:$I$5001,Orders!$C$2:$C$5001,A642,Orders!$I$2:$I$5001,"&gt;0"))</f>
        <v/>
      </c>
      <c r="H642" s="11" t="str">
        <f aca="false">IF(OR(A642="",N(D642)=0),"",_xlfn.MAXIFS(Orders!$I$2:$I$5001,Orders!$C$2:$C$5001,A642,Orders!$I$2:$I$5001,"&gt;0"))</f>
        <v/>
      </c>
      <c r="I642" s="9" t="str">
        <f aca="true">IF(H642="","",TODAY()-H642)</f>
        <v/>
      </c>
      <c r="J642" s="9" t="str">
        <f aca="false">IF(OR(H642="",N(D642)&lt;2),"",(H642-G642)/(D642-1))</f>
        <v/>
      </c>
      <c r="K642" s="12" t="str">
        <f aca="false">IF(A642="","",IF(N(D642)=0,"No orders yet",IF(I642&gt;=Settings!$B$4,IF(OR(N(E642)&gt;=Settings!$B$5,N(D642)&gt;=Settings!$B$6),"Lapsed VIP","Lapsed"),IF(I642&gt;=Settings!$B$3,IF(OR(N(E642)&gt;=Settings!$B$5,N(D642)&gt;=Settings!$B$6),"At-risk VIP",IF(D642=1,"One-time buyer","At risk")),IF(OR(N(E642)&gt;=Settings!$B$5,N(D642)&gt;=Settings!$B$6),"VIP",IF(D642=1,"New","Active"))))))</f>
        <v/>
      </c>
      <c r="L642" s="12" t="str">
        <f aca="false">IF(OR(J642="",J642=0),"",IF(I642&gt;=J642*Settings!$B$7,"Yes",""))</f>
        <v/>
      </c>
      <c r="M642" s="13"/>
      <c r="N642" s="12" t="str">
        <f aca="true">IF(M642="","",IF(AND(H642&lt;&gt;"",H642&gt;=M642),"Yes - "&amp;TEXT(H642,"d mmm yyyy"),IF(TODAY()-M642&lt;30,"Not yet","No")))</f>
        <v/>
      </c>
      <c r="O642" s="8"/>
      <c r="P642" s="12" t="str">
        <f aca="false">IF(A642="","",IF(COUNTIF($A$2:$A$2001,A642)&gt;1,"Same email twice - keep one",""))</f>
        <v/>
      </c>
    </row>
    <row r="643" customFormat="false" ht="15" hidden="false" customHeight="false" outlineLevel="0" collapsed="false">
      <c r="A643" s="8"/>
      <c r="B643" s="8"/>
      <c r="C643" s="8"/>
      <c r="D643" s="9" t="str">
        <f aca="false">IF(A643="","",COUNTIFS(Orders!$C$2:$C$5001,A643,Orders!$I$2:$I$5001,"&gt;0"))</f>
        <v/>
      </c>
      <c r="E643" s="10" t="str">
        <f aca="false">IF(A643="","",SUMIFS(Orders!$F$2:$F$5001,Orders!$C$2:$C$5001,A643,Orders!$I$2:$I$5001,"&gt;0"))</f>
        <v/>
      </c>
      <c r="F643" s="10" t="str">
        <f aca="false">IF(OR(A643="",N(D643)=0),"",E643/D643)</f>
        <v/>
      </c>
      <c r="G643" s="11" t="str">
        <f aca="false">IF(OR(A643="",N(D643)=0),"",_xlfn.MINIFS(Orders!$I$2:$I$5001,Orders!$C$2:$C$5001,A643,Orders!$I$2:$I$5001,"&gt;0"))</f>
        <v/>
      </c>
      <c r="H643" s="11" t="str">
        <f aca="false">IF(OR(A643="",N(D643)=0),"",_xlfn.MAXIFS(Orders!$I$2:$I$5001,Orders!$C$2:$C$5001,A643,Orders!$I$2:$I$5001,"&gt;0"))</f>
        <v/>
      </c>
      <c r="I643" s="9" t="str">
        <f aca="true">IF(H643="","",TODAY()-H643)</f>
        <v/>
      </c>
      <c r="J643" s="9" t="str">
        <f aca="false">IF(OR(H643="",N(D643)&lt;2),"",(H643-G643)/(D643-1))</f>
        <v/>
      </c>
      <c r="K643" s="12" t="str">
        <f aca="false">IF(A643="","",IF(N(D643)=0,"No orders yet",IF(I643&gt;=Settings!$B$4,IF(OR(N(E643)&gt;=Settings!$B$5,N(D643)&gt;=Settings!$B$6),"Lapsed VIP","Lapsed"),IF(I643&gt;=Settings!$B$3,IF(OR(N(E643)&gt;=Settings!$B$5,N(D643)&gt;=Settings!$B$6),"At-risk VIP",IF(D643=1,"One-time buyer","At risk")),IF(OR(N(E643)&gt;=Settings!$B$5,N(D643)&gt;=Settings!$B$6),"VIP",IF(D643=1,"New","Active"))))))</f>
        <v/>
      </c>
      <c r="L643" s="12" t="str">
        <f aca="false">IF(OR(J643="",J643=0),"",IF(I643&gt;=J643*Settings!$B$7,"Yes",""))</f>
        <v/>
      </c>
      <c r="M643" s="13"/>
      <c r="N643" s="12" t="str">
        <f aca="true">IF(M643="","",IF(AND(H643&lt;&gt;"",H643&gt;=M643),"Yes - "&amp;TEXT(H643,"d mmm yyyy"),IF(TODAY()-M643&lt;30,"Not yet","No")))</f>
        <v/>
      </c>
      <c r="O643" s="8"/>
      <c r="P643" s="12" t="str">
        <f aca="false">IF(A643="","",IF(COUNTIF($A$2:$A$2001,A643)&gt;1,"Same email twice - keep one",""))</f>
        <v/>
      </c>
    </row>
    <row r="644" customFormat="false" ht="15" hidden="false" customHeight="false" outlineLevel="0" collapsed="false">
      <c r="A644" s="8"/>
      <c r="B644" s="8"/>
      <c r="C644" s="8"/>
      <c r="D644" s="9" t="str">
        <f aca="false">IF(A644="","",COUNTIFS(Orders!$C$2:$C$5001,A644,Orders!$I$2:$I$5001,"&gt;0"))</f>
        <v/>
      </c>
      <c r="E644" s="10" t="str">
        <f aca="false">IF(A644="","",SUMIFS(Orders!$F$2:$F$5001,Orders!$C$2:$C$5001,A644,Orders!$I$2:$I$5001,"&gt;0"))</f>
        <v/>
      </c>
      <c r="F644" s="10" t="str">
        <f aca="false">IF(OR(A644="",N(D644)=0),"",E644/D644)</f>
        <v/>
      </c>
      <c r="G644" s="11" t="str">
        <f aca="false">IF(OR(A644="",N(D644)=0),"",_xlfn.MINIFS(Orders!$I$2:$I$5001,Orders!$C$2:$C$5001,A644,Orders!$I$2:$I$5001,"&gt;0"))</f>
        <v/>
      </c>
      <c r="H644" s="11" t="str">
        <f aca="false">IF(OR(A644="",N(D644)=0),"",_xlfn.MAXIFS(Orders!$I$2:$I$5001,Orders!$C$2:$C$5001,A644,Orders!$I$2:$I$5001,"&gt;0"))</f>
        <v/>
      </c>
      <c r="I644" s="9" t="str">
        <f aca="true">IF(H644="","",TODAY()-H644)</f>
        <v/>
      </c>
      <c r="J644" s="9" t="str">
        <f aca="false">IF(OR(H644="",N(D644)&lt;2),"",(H644-G644)/(D644-1))</f>
        <v/>
      </c>
      <c r="K644" s="12" t="str">
        <f aca="false">IF(A644="","",IF(N(D644)=0,"No orders yet",IF(I644&gt;=Settings!$B$4,IF(OR(N(E644)&gt;=Settings!$B$5,N(D644)&gt;=Settings!$B$6),"Lapsed VIP","Lapsed"),IF(I644&gt;=Settings!$B$3,IF(OR(N(E644)&gt;=Settings!$B$5,N(D644)&gt;=Settings!$B$6),"At-risk VIP",IF(D644=1,"One-time buyer","At risk")),IF(OR(N(E644)&gt;=Settings!$B$5,N(D644)&gt;=Settings!$B$6),"VIP",IF(D644=1,"New","Active"))))))</f>
        <v/>
      </c>
      <c r="L644" s="12" t="str">
        <f aca="false">IF(OR(J644="",J644=0),"",IF(I644&gt;=J644*Settings!$B$7,"Yes",""))</f>
        <v/>
      </c>
      <c r="M644" s="13"/>
      <c r="N644" s="12" t="str">
        <f aca="true">IF(M644="","",IF(AND(H644&lt;&gt;"",H644&gt;=M644),"Yes - "&amp;TEXT(H644,"d mmm yyyy"),IF(TODAY()-M644&lt;30,"Not yet","No")))</f>
        <v/>
      </c>
      <c r="O644" s="8"/>
      <c r="P644" s="12" t="str">
        <f aca="false">IF(A644="","",IF(COUNTIF($A$2:$A$2001,A644)&gt;1,"Same email twice - keep one",""))</f>
        <v/>
      </c>
    </row>
    <row r="645" customFormat="false" ht="15" hidden="false" customHeight="false" outlineLevel="0" collapsed="false">
      <c r="A645" s="8"/>
      <c r="B645" s="8"/>
      <c r="C645" s="8"/>
      <c r="D645" s="9" t="str">
        <f aca="false">IF(A645="","",COUNTIFS(Orders!$C$2:$C$5001,A645,Orders!$I$2:$I$5001,"&gt;0"))</f>
        <v/>
      </c>
      <c r="E645" s="10" t="str">
        <f aca="false">IF(A645="","",SUMIFS(Orders!$F$2:$F$5001,Orders!$C$2:$C$5001,A645,Orders!$I$2:$I$5001,"&gt;0"))</f>
        <v/>
      </c>
      <c r="F645" s="10" t="str">
        <f aca="false">IF(OR(A645="",N(D645)=0),"",E645/D645)</f>
        <v/>
      </c>
      <c r="G645" s="11" t="str">
        <f aca="false">IF(OR(A645="",N(D645)=0),"",_xlfn.MINIFS(Orders!$I$2:$I$5001,Orders!$C$2:$C$5001,A645,Orders!$I$2:$I$5001,"&gt;0"))</f>
        <v/>
      </c>
      <c r="H645" s="11" t="str">
        <f aca="false">IF(OR(A645="",N(D645)=0),"",_xlfn.MAXIFS(Orders!$I$2:$I$5001,Orders!$C$2:$C$5001,A645,Orders!$I$2:$I$5001,"&gt;0"))</f>
        <v/>
      </c>
      <c r="I645" s="9" t="str">
        <f aca="true">IF(H645="","",TODAY()-H645)</f>
        <v/>
      </c>
      <c r="J645" s="9" t="str">
        <f aca="false">IF(OR(H645="",N(D645)&lt;2),"",(H645-G645)/(D645-1))</f>
        <v/>
      </c>
      <c r="K645" s="12" t="str">
        <f aca="false">IF(A645="","",IF(N(D645)=0,"No orders yet",IF(I645&gt;=Settings!$B$4,IF(OR(N(E645)&gt;=Settings!$B$5,N(D645)&gt;=Settings!$B$6),"Lapsed VIP","Lapsed"),IF(I645&gt;=Settings!$B$3,IF(OR(N(E645)&gt;=Settings!$B$5,N(D645)&gt;=Settings!$B$6),"At-risk VIP",IF(D645=1,"One-time buyer","At risk")),IF(OR(N(E645)&gt;=Settings!$B$5,N(D645)&gt;=Settings!$B$6),"VIP",IF(D645=1,"New","Active"))))))</f>
        <v/>
      </c>
      <c r="L645" s="12" t="str">
        <f aca="false">IF(OR(J645="",J645=0),"",IF(I645&gt;=J645*Settings!$B$7,"Yes",""))</f>
        <v/>
      </c>
      <c r="M645" s="13"/>
      <c r="N645" s="12" t="str">
        <f aca="true">IF(M645="","",IF(AND(H645&lt;&gt;"",H645&gt;=M645),"Yes - "&amp;TEXT(H645,"d mmm yyyy"),IF(TODAY()-M645&lt;30,"Not yet","No")))</f>
        <v/>
      </c>
      <c r="O645" s="8"/>
      <c r="P645" s="12" t="str">
        <f aca="false">IF(A645="","",IF(COUNTIF($A$2:$A$2001,A645)&gt;1,"Same email twice - keep one",""))</f>
        <v/>
      </c>
    </row>
    <row r="646" customFormat="false" ht="15" hidden="false" customHeight="false" outlineLevel="0" collapsed="false">
      <c r="A646" s="8"/>
      <c r="B646" s="8"/>
      <c r="C646" s="8"/>
      <c r="D646" s="9" t="str">
        <f aca="false">IF(A646="","",COUNTIFS(Orders!$C$2:$C$5001,A646,Orders!$I$2:$I$5001,"&gt;0"))</f>
        <v/>
      </c>
      <c r="E646" s="10" t="str">
        <f aca="false">IF(A646="","",SUMIFS(Orders!$F$2:$F$5001,Orders!$C$2:$C$5001,A646,Orders!$I$2:$I$5001,"&gt;0"))</f>
        <v/>
      </c>
      <c r="F646" s="10" t="str">
        <f aca="false">IF(OR(A646="",N(D646)=0),"",E646/D646)</f>
        <v/>
      </c>
      <c r="G646" s="11" t="str">
        <f aca="false">IF(OR(A646="",N(D646)=0),"",_xlfn.MINIFS(Orders!$I$2:$I$5001,Orders!$C$2:$C$5001,A646,Orders!$I$2:$I$5001,"&gt;0"))</f>
        <v/>
      </c>
      <c r="H646" s="11" t="str">
        <f aca="false">IF(OR(A646="",N(D646)=0),"",_xlfn.MAXIFS(Orders!$I$2:$I$5001,Orders!$C$2:$C$5001,A646,Orders!$I$2:$I$5001,"&gt;0"))</f>
        <v/>
      </c>
      <c r="I646" s="9" t="str">
        <f aca="true">IF(H646="","",TODAY()-H646)</f>
        <v/>
      </c>
      <c r="J646" s="9" t="str">
        <f aca="false">IF(OR(H646="",N(D646)&lt;2),"",(H646-G646)/(D646-1))</f>
        <v/>
      </c>
      <c r="K646" s="12" t="str">
        <f aca="false">IF(A646="","",IF(N(D646)=0,"No orders yet",IF(I646&gt;=Settings!$B$4,IF(OR(N(E646)&gt;=Settings!$B$5,N(D646)&gt;=Settings!$B$6),"Lapsed VIP","Lapsed"),IF(I646&gt;=Settings!$B$3,IF(OR(N(E646)&gt;=Settings!$B$5,N(D646)&gt;=Settings!$B$6),"At-risk VIP",IF(D646=1,"One-time buyer","At risk")),IF(OR(N(E646)&gt;=Settings!$B$5,N(D646)&gt;=Settings!$B$6),"VIP",IF(D646=1,"New","Active"))))))</f>
        <v/>
      </c>
      <c r="L646" s="12" t="str">
        <f aca="false">IF(OR(J646="",J646=0),"",IF(I646&gt;=J646*Settings!$B$7,"Yes",""))</f>
        <v/>
      </c>
      <c r="M646" s="13"/>
      <c r="N646" s="12" t="str">
        <f aca="true">IF(M646="","",IF(AND(H646&lt;&gt;"",H646&gt;=M646),"Yes - "&amp;TEXT(H646,"d mmm yyyy"),IF(TODAY()-M646&lt;30,"Not yet","No")))</f>
        <v/>
      </c>
      <c r="O646" s="8"/>
      <c r="P646" s="12" t="str">
        <f aca="false">IF(A646="","",IF(COUNTIF($A$2:$A$2001,A646)&gt;1,"Same email twice - keep one",""))</f>
        <v/>
      </c>
    </row>
    <row r="647" customFormat="false" ht="15" hidden="false" customHeight="false" outlineLevel="0" collapsed="false">
      <c r="A647" s="8"/>
      <c r="B647" s="8"/>
      <c r="C647" s="8"/>
      <c r="D647" s="9" t="str">
        <f aca="false">IF(A647="","",COUNTIFS(Orders!$C$2:$C$5001,A647,Orders!$I$2:$I$5001,"&gt;0"))</f>
        <v/>
      </c>
      <c r="E647" s="10" t="str">
        <f aca="false">IF(A647="","",SUMIFS(Orders!$F$2:$F$5001,Orders!$C$2:$C$5001,A647,Orders!$I$2:$I$5001,"&gt;0"))</f>
        <v/>
      </c>
      <c r="F647" s="10" t="str">
        <f aca="false">IF(OR(A647="",N(D647)=0),"",E647/D647)</f>
        <v/>
      </c>
      <c r="G647" s="11" t="str">
        <f aca="false">IF(OR(A647="",N(D647)=0),"",_xlfn.MINIFS(Orders!$I$2:$I$5001,Orders!$C$2:$C$5001,A647,Orders!$I$2:$I$5001,"&gt;0"))</f>
        <v/>
      </c>
      <c r="H647" s="11" t="str">
        <f aca="false">IF(OR(A647="",N(D647)=0),"",_xlfn.MAXIFS(Orders!$I$2:$I$5001,Orders!$C$2:$C$5001,A647,Orders!$I$2:$I$5001,"&gt;0"))</f>
        <v/>
      </c>
      <c r="I647" s="9" t="str">
        <f aca="true">IF(H647="","",TODAY()-H647)</f>
        <v/>
      </c>
      <c r="J647" s="9" t="str">
        <f aca="false">IF(OR(H647="",N(D647)&lt;2),"",(H647-G647)/(D647-1))</f>
        <v/>
      </c>
      <c r="K647" s="12" t="str">
        <f aca="false">IF(A647="","",IF(N(D647)=0,"No orders yet",IF(I647&gt;=Settings!$B$4,IF(OR(N(E647)&gt;=Settings!$B$5,N(D647)&gt;=Settings!$B$6),"Lapsed VIP","Lapsed"),IF(I647&gt;=Settings!$B$3,IF(OR(N(E647)&gt;=Settings!$B$5,N(D647)&gt;=Settings!$B$6),"At-risk VIP",IF(D647=1,"One-time buyer","At risk")),IF(OR(N(E647)&gt;=Settings!$B$5,N(D647)&gt;=Settings!$B$6),"VIP",IF(D647=1,"New","Active"))))))</f>
        <v/>
      </c>
      <c r="L647" s="12" t="str">
        <f aca="false">IF(OR(J647="",J647=0),"",IF(I647&gt;=J647*Settings!$B$7,"Yes",""))</f>
        <v/>
      </c>
      <c r="M647" s="13"/>
      <c r="N647" s="12" t="str">
        <f aca="true">IF(M647="","",IF(AND(H647&lt;&gt;"",H647&gt;=M647),"Yes - "&amp;TEXT(H647,"d mmm yyyy"),IF(TODAY()-M647&lt;30,"Not yet","No")))</f>
        <v/>
      </c>
      <c r="O647" s="8"/>
      <c r="P647" s="12" t="str">
        <f aca="false">IF(A647="","",IF(COUNTIF($A$2:$A$2001,A647)&gt;1,"Same email twice - keep one",""))</f>
        <v/>
      </c>
    </row>
    <row r="648" customFormat="false" ht="15" hidden="false" customHeight="false" outlineLevel="0" collapsed="false">
      <c r="A648" s="8"/>
      <c r="B648" s="8"/>
      <c r="C648" s="8"/>
      <c r="D648" s="9" t="str">
        <f aca="false">IF(A648="","",COUNTIFS(Orders!$C$2:$C$5001,A648,Orders!$I$2:$I$5001,"&gt;0"))</f>
        <v/>
      </c>
      <c r="E648" s="10" t="str">
        <f aca="false">IF(A648="","",SUMIFS(Orders!$F$2:$F$5001,Orders!$C$2:$C$5001,A648,Orders!$I$2:$I$5001,"&gt;0"))</f>
        <v/>
      </c>
      <c r="F648" s="10" t="str">
        <f aca="false">IF(OR(A648="",N(D648)=0),"",E648/D648)</f>
        <v/>
      </c>
      <c r="G648" s="11" t="str">
        <f aca="false">IF(OR(A648="",N(D648)=0),"",_xlfn.MINIFS(Orders!$I$2:$I$5001,Orders!$C$2:$C$5001,A648,Orders!$I$2:$I$5001,"&gt;0"))</f>
        <v/>
      </c>
      <c r="H648" s="11" t="str">
        <f aca="false">IF(OR(A648="",N(D648)=0),"",_xlfn.MAXIFS(Orders!$I$2:$I$5001,Orders!$C$2:$C$5001,A648,Orders!$I$2:$I$5001,"&gt;0"))</f>
        <v/>
      </c>
      <c r="I648" s="9" t="str">
        <f aca="true">IF(H648="","",TODAY()-H648)</f>
        <v/>
      </c>
      <c r="J648" s="9" t="str">
        <f aca="false">IF(OR(H648="",N(D648)&lt;2),"",(H648-G648)/(D648-1))</f>
        <v/>
      </c>
      <c r="K648" s="12" t="str">
        <f aca="false">IF(A648="","",IF(N(D648)=0,"No orders yet",IF(I648&gt;=Settings!$B$4,IF(OR(N(E648)&gt;=Settings!$B$5,N(D648)&gt;=Settings!$B$6),"Lapsed VIP","Lapsed"),IF(I648&gt;=Settings!$B$3,IF(OR(N(E648)&gt;=Settings!$B$5,N(D648)&gt;=Settings!$B$6),"At-risk VIP",IF(D648=1,"One-time buyer","At risk")),IF(OR(N(E648)&gt;=Settings!$B$5,N(D648)&gt;=Settings!$B$6),"VIP",IF(D648=1,"New","Active"))))))</f>
        <v/>
      </c>
      <c r="L648" s="12" t="str">
        <f aca="false">IF(OR(J648="",J648=0),"",IF(I648&gt;=J648*Settings!$B$7,"Yes",""))</f>
        <v/>
      </c>
      <c r="M648" s="13"/>
      <c r="N648" s="12" t="str">
        <f aca="true">IF(M648="","",IF(AND(H648&lt;&gt;"",H648&gt;=M648),"Yes - "&amp;TEXT(H648,"d mmm yyyy"),IF(TODAY()-M648&lt;30,"Not yet","No")))</f>
        <v/>
      </c>
      <c r="O648" s="8"/>
      <c r="P648" s="12" t="str">
        <f aca="false">IF(A648="","",IF(COUNTIF($A$2:$A$2001,A648)&gt;1,"Same email twice - keep one",""))</f>
        <v/>
      </c>
    </row>
    <row r="649" customFormat="false" ht="15" hidden="false" customHeight="false" outlineLevel="0" collapsed="false">
      <c r="A649" s="8"/>
      <c r="B649" s="8"/>
      <c r="C649" s="8"/>
      <c r="D649" s="9" t="str">
        <f aca="false">IF(A649="","",COUNTIFS(Orders!$C$2:$C$5001,A649,Orders!$I$2:$I$5001,"&gt;0"))</f>
        <v/>
      </c>
      <c r="E649" s="10" t="str">
        <f aca="false">IF(A649="","",SUMIFS(Orders!$F$2:$F$5001,Orders!$C$2:$C$5001,A649,Orders!$I$2:$I$5001,"&gt;0"))</f>
        <v/>
      </c>
      <c r="F649" s="10" t="str">
        <f aca="false">IF(OR(A649="",N(D649)=0),"",E649/D649)</f>
        <v/>
      </c>
      <c r="G649" s="11" t="str">
        <f aca="false">IF(OR(A649="",N(D649)=0),"",_xlfn.MINIFS(Orders!$I$2:$I$5001,Orders!$C$2:$C$5001,A649,Orders!$I$2:$I$5001,"&gt;0"))</f>
        <v/>
      </c>
      <c r="H649" s="11" t="str">
        <f aca="false">IF(OR(A649="",N(D649)=0),"",_xlfn.MAXIFS(Orders!$I$2:$I$5001,Orders!$C$2:$C$5001,A649,Orders!$I$2:$I$5001,"&gt;0"))</f>
        <v/>
      </c>
      <c r="I649" s="9" t="str">
        <f aca="true">IF(H649="","",TODAY()-H649)</f>
        <v/>
      </c>
      <c r="J649" s="9" t="str">
        <f aca="false">IF(OR(H649="",N(D649)&lt;2),"",(H649-G649)/(D649-1))</f>
        <v/>
      </c>
      <c r="K649" s="12" t="str">
        <f aca="false">IF(A649="","",IF(N(D649)=0,"No orders yet",IF(I649&gt;=Settings!$B$4,IF(OR(N(E649)&gt;=Settings!$B$5,N(D649)&gt;=Settings!$B$6),"Lapsed VIP","Lapsed"),IF(I649&gt;=Settings!$B$3,IF(OR(N(E649)&gt;=Settings!$B$5,N(D649)&gt;=Settings!$B$6),"At-risk VIP",IF(D649=1,"One-time buyer","At risk")),IF(OR(N(E649)&gt;=Settings!$B$5,N(D649)&gt;=Settings!$B$6),"VIP",IF(D649=1,"New","Active"))))))</f>
        <v/>
      </c>
      <c r="L649" s="12" t="str">
        <f aca="false">IF(OR(J649="",J649=0),"",IF(I649&gt;=J649*Settings!$B$7,"Yes",""))</f>
        <v/>
      </c>
      <c r="M649" s="13"/>
      <c r="N649" s="12" t="str">
        <f aca="true">IF(M649="","",IF(AND(H649&lt;&gt;"",H649&gt;=M649),"Yes - "&amp;TEXT(H649,"d mmm yyyy"),IF(TODAY()-M649&lt;30,"Not yet","No")))</f>
        <v/>
      </c>
      <c r="O649" s="8"/>
      <c r="P649" s="12" t="str">
        <f aca="false">IF(A649="","",IF(COUNTIF($A$2:$A$2001,A649)&gt;1,"Same email twice - keep one",""))</f>
        <v/>
      </c>
    </row>
    <row r="650" customFormat="false" ht="15" hidden="false" customHeight="false" outlineLevel="0" collapsed="false">
      <c r="A650" s="8"/>
      <c r="B650" s="8"/>
      <c r="C650" s="8"/>
      <c r="D650" s="9" t="str">
        <f aca="false">IF(A650="","",COUNTIFS(Orders!$C$2:$C$5001,A650,Orders!$I$2:$I$5001,"&gt;0"))</f>
        <v/>
      </c>
      <c r="E650" s="10" t="str">
        <f aca="false">IF(A650="","",SUMIFS(Orders!$F$2:$F$5001,Orders!$C$2:$C$5001,A650,Orders!$I$2:$I$5001,"&gt;0"))</f>
        <v/>
      </c>
      <c r="F650" s="10" t="str">
        <f aca="false">IF(OR(A650="",N(D650)=0),"",E650/D650)</f>
        <v/>
      </c>
      <c r="G650" s="11" t="str">
        <f aca="false">IF(OR(A650="",N(D650)=0),"",_xlfn.MINIFS(Orders!$I$2:$I$5001,Orders!$C$2:$C$5001,A650,Orders!$I$2:$I$5001,"&gt;0"))</f>
        <v/>
      </c>
      <c r="H650" s="11" t="str">
        <f aca="false">IF(OR(A650="",N(D650)=0),"",_xlfn.MAXIFS(Orders!$I$2:$I$5001,Orders!$C$2:$C$5001,A650,Orders!$I$2:$I$5001,"&gt;0"))</f>
        <v/>
      </c>
      <c r="I650" s="9" t="str">
        <f aca="true">IF(H650="","",TODAY()-H650)</f>
        <v/>
      </c>
      <c r="J650" s="9" t="str">
        <f aca="false">IF(OR(H650="",N(D650)&lt;2),"",(H650-G650)/(D650-1))</f>
        <v/>
      </c>
      <c r="K650" s="12" t="str">
        <f aca="false">IF(A650="","",IF(N(D650)=0,"No orders yet",IF(I650&gt;=Settings!$B$4,IF(OR(N(E650)&gt;=Settings!$B$5,N(D650)&gt;=Settings!$B$6),"Lapsed VIP","Lapsed"),IF(I650&gt;=Settings!$B$3,IF(OR(N(E650)&gt;=Settings!$B$5,N(D650)&gt;=Settings!$B$6),"At-risk VIP",IF(D650=1,"One-time buyer","At risk")),IF(OR(N(E650)&gt;=Settings!$B$5,N(D650)&gt;=Settings!$B$6),"VIP",IF(D650=1,"New","Active"))))))</f>
        <v/>
      </c>
      <c r="L650" s="12" t="str">
        <f aca="false">IF(OR(J650="",J650=0),"",IF(I650&gt;=J650*Settings!$B$7,"Yes",""))</f>
        <v/>
      </c>
      <c r="M650" s="13"/>
      <c r="N650" s="12" t="str">
        <f aca="true">IF(M650="","",IF(AND(H650&lt;&gt;"",H650&gt;=M650),"Yes - "&amp;TEXT(H650,"d mmm yyyy"),IF(TODAY()-M650&lt;30,"Not yet","No")))</f>
        <v/>
      </c>
      <c r="O650" s="8"/>
      <c r="P650" s="12" t="str">
        <f aca="false">IF(A650="","",IF(COUNTIF($A$2:$A$2001,A650)&gt;1,"Same email twice - keep one",""))</f>
        <v/>
      </c>
    </row>
    <row r="651" customFormat="false" ht="15" hidden="false" customHeight="false" outlineLevel="0" collapsed="false">
      <c r="A651" s="8"/>
      <c r="B651" s="8"/>
      <c r="C651" s="8"/>
      <c r="D651" s="9" t="str">
        <f aca="false">IF(A651="","",COUNTIFS(Orders!$C$2:$C$5001,A651,Orders!$I$2:$I$5001,"&gt;0"))</f>
        <v/>
      </c>
      <c r="E651" s="10" t="str">
        <f aca="false">IF(A651="","",SUMIFS(Orders!$F$2:$F$5001,Orders!$C$2:$C$5001,A651,Orders!$I$2:$I$5001,"&gt;0"))</f>
        <v/>
      </c>
      <c r="F651" s="10" t="str">
        <f aca="false">IF(OR(A651="",N(D651)=0),"",E651/D651)</f>
        <v/>
      </c>
      <c r="G651" s="11" t="str">
        <f aca="false">IF(OR(A651="",N(D651)=0),"",_xlfn.MINIFS(Orders!$I$2:$I$5001,Orders!$C$2:$C$5001,A651,Orders!$I$2:$I$5001,"&gt;0"))</f>
        <v/>
      </c>
      <c r="H651" s="11" t="str">
        <f aca="false">IF(OR(A651="",N(D651)=0),"",_xlfn.MAXIFS(Orders!$I$2:$I$5001,Orders!$C$2:$C$5001,A651,Orders!$I$2:$I$5001,"&gt;0"))</f>
        <v/>
      </c>
      <c r="I651" s="9" t="str">
        <f aca="true">IF(H651="","",TODAY()-H651)</f>
        <v/>
      </c>
      <c r="J651" s="9" t="str">
        <f aca="false">IF(OR(H651="",N(D651)&lt;2),"",(H651-G651)/(D651-1))</f>
        <v/>
      </c>
      <c r="K651" s="12" t="str">
        <f aca="false">IF(A651="","",IF(N(D651)=0,"No orders yet",IF(I651&gt;=Settings!$B$4,IF(OR(N(E651)&gt;=Settings!$B$5,N(D651)&gt;=Settings!$B$6),"Lapsed VIP","Lapsed"),IF(I651&gt;=Settings!$B$3,IF(OR(N(E651)&gt;=Settings!$B$5,N(D651)&gt;=Settings!$B$6),"At-risk VIP",IF(D651=1,"One-time buyer","At risk")),IF(OR(N(E651)&gt;=Settings!$B$5,N(D651)&gt;=Settings!$B$6),"VIP",IF(D651=1,"New","Active"))))))</f>
        <v/>
      </c>
      <c r="L651" s="12" t="str">
        <f aca="false">IF(OR(J651="",J651=0),"",IF(I651&gt;=J651*Settings!$B$7,"Yes",""))</f>
        <v/>
      </c>
      <c r="M651" s="13"/>
      <c r="N651" s="12" t="str">
        <f aca="true">IF(M651="","",IF(AND(H651&lt;&gt;"",H651&gt;=M651),"Yes - "&amp;TEXT(H651,"d mmm yyyy"),IF(TODAY()-M651&lt;30,"Not yet","No")))</f>
        <v/>
      </c>
      <c r="O651" s="8"/>
      <c r="P651" s="12" t="str">
        <f aca="false">IF(A651="","",IF(COUNTIF($A$2:$A$2001,A651)&gt;1,"Same email twice - keep one",""))</f>
        <v/>
      </c>
    </row>
    <row r="652" customFormat="false" ht="15" hidden="false" customHeight="false" outlineLevel="0" collapsed="false">
      <c r="A652" s="8"/>
      <c r="B652" s="8"/>
      <c r="C652" s="8"/>
      <c r="D652" s="9" t="str">
        <f aca="false">IF(A652="","",COUNTIFS(Orders!$C$2:$C$5001,A652,Orders!$I$2:$I$5001,"&gt;0"))</f>
        <v/>
      </c>
      <c r="E652" s="10" t="str">
        <f aca="false">IF(A652="","",SUMIFS(Orders!$F$2:$F$5001,Orders!$C$2:$C$5001,A652,Orders!$I$2:$I$5001,"&gt;0"))</f>
        <v/>
      </c>
      <c r="F652" s="10" t="str">
        <f aca="false">IF(OR(A652="",N(D652)=0),"",E652/D652)</f>
        <v/>
      </c>
      <c r="G652" s="11" t="str">
        <f aca="false">IF(OR(A652="",N(D652)=0),"",_xlfn.MINIFS(Orders!$I$2:$I$5001,Orders!$C$2:$C$5001,A652,Orders!$I$2:$I$5001,"&gt;0"))</f>
        <v/>
      </c>
      <c r="H652" s="11" t="str">
        <f aca="false">IF(OR(A652="",N(D652)=0),"",_xlfn.MAXIFS(Orders!$I$2:$I$5001,Orders!$C$2:$C$5001,A652,Orders!$I$2:$I$5001,"&gt;0"))</f>
        <v/>
      </c>
      <c r="I652" s="9" t="str">
        <f aca="true">IF(H652="","",TODAY()-H652)</f>
        <v/>
      </c>
      <c r="J652" s="9" t="str">
        <f aca="false">IF(OR(H652="",N(D652)&lt;2),"",(H652-G652)/(D652-1))</f>
        <v/>
      </c>
      <c r="K652" s="12" t="str">
        <f aca="false">IF(A652="","",IF(N(D652)=0,"No orders yet",IF(I652&gt;=Settings!$B$4,IF(OR(N(E652)&gt;=Settings!$B$5,N(D652)&gt;=Settings!$B$6),"Lapsed VIP","Lapsed"),IF(I652&gt;=Settings!$B$3,IF(OR(N(E652)&gt;=Settings!$B$5,N(D652)&gt;=Settings!$B$6),"At-risk VIP",IF(D652=1,"One-time buyer","At risk")),IF(OR(N(E652)&gt;=Settings!$B$5,N(D652)&gt;=Settings!$B$6),"VIP",IF(D652=1,"New","Active"))))))</f>
        <v/>
      </c>
      <c r="L652" s="12" t="str">
        <f aca="false">IF(OR(J652="",J652=0),"",IF(I652&gt;=J652*Settings!$B$7,"Yes",""))</f>
        <v/>
      </c>
      <c r="M652" s="13"/>
      <c r="N652" s="12" t="str">
        <f aca="true">IF(M652="","",IF(AND(H652&lt;&gt;"",H652&gt;=M652),"Yes - "&amp;TEXT(H652,"d mmm yyyy"),IF(TODAY()-M652&lt;30,"Not yet","No")))</f>
        <v/>
      </c>
      <c r="O652" s="8"/>
      <c r="P652" s="12" t="str">
        <f aca="false">IF(A652="","",IF(COUNTIF($A$2:$A$2001,A652)&gt;1,"Same email twice - keep one",""))</f>
        <v/>
      </c>
    </row>
    <row r="653" customFormat="false" ht="15" hidden="false" customHeight="false" outlineLevel="0" collapsed="false">
      <c r="A653" s="8"/>
      <c r="B653" s="8"/>
      <c r="C653" s="8"/>
      <c r="D653" s="9" t="str">
        <f aca="false">IF(A653="","",COUNTIFS(Orders!$C$2:$C$5001,A653,Orders!$I$2:$I$5001,"&gt;0"))</f>
        <v/>
      </c>
      <c r="E653" s="10" t="str">
        <f aca="false">IF(A653="","",SUMIFS(Orders!$F$2:$F$5001,Orders!$C$2:$C$5001,A653,Orders!$I$2:$I$5001,"&gt;0"))</f>
        <v/>
      </c>
      <c r="F653" s="10" t="str">
        <f aca="false">IF(OR(A653="",N(D653)=0),"",E653/D653)</f>
        <v/>
      </c>
      <c r="G653" s="11" t="str">
        <f aca="false">IF(OR(A653="",N(D653)=0),"",_xlfn.MINIFS(Orders!$I$2:$I$5001,Orders!$C$2:$C$5001,A653,Orders!$I$2:$I$5001,"&gt;0"))</f>
        <v/>
      </c>
      <c r="H653" s="11" t="str">
        <f aca="false">IF(OR(A653="",N(D653)=0),"",_xlfn.MAXIFS(Orders!$I$2:$I$5001,Orders!$C$2:$C$5001,A653,Orders!$I$2:$I$5001,"&gt;0"))</f>
        <v/>
      </c>
      <c r="I653" s="9" t="str">
        <f aca="true">IF(H653="","",TODAY()-H653)</f>
        <v/>
      </c>
      <c r="J653" s="9" t="str">
        <f aca="false">IF(OR(H653="",N(D653)&lt;2),"",(H653-G653)/(D653-1))</f>
        <v/>
      </c>
      <c r="K653" s="12" t="str">
        <f aca="false">IF(A653="","",IF(N(D653)=0,"No orders yet",IF(I653&gt;=Settings!$B$4,IF(OR(N(E653)&gt;=Settings!$B$5,N(D653)&gt;=Settings!$B$6),"Lapsed VIP","Lapsed"),IF(I653&gt;=Settings!$B$3,IF(OR(N(E653)&gt;=Settings!$B$5,N(D653)&gt;=Settings!$B$6),"At-risk VIP",IF(D653=1,"One-time buyer","At risk")),IF(OR(N(E653)&gt;=Settings!$B$5,N(D653)&gt;=Settings!$B$6),"VIP",IF(D653=1,"New","Active"))))))</f>
        <v/>
      </c>
      <c r="L653" s="12" t="str">
        <f aca="false">IF(OR(J653="",J653=0),"",IF(I653&gt;=J653*Settings!$B$7,"Yes",""))</f>
        <v/>
      </c>
      <c r="M653" s="13"/>
      <c r="N653" s="12" t="str">
        <f aca="true">IF(M653="","",IF(AND(H653&lt;&gt;"",H653&gt;=M653),"Yes - "&amp;TEXT(H653,"d mmm yyyy"),IF(TODAY()-M653&lt;30,"Not yet","No")))</f>
        <v/>
      </c>
      <c r="O653" s="8"/>
      <c r="P653" s="12" t="str">
        <f aca="false">IF(A653="","",IF(COUNTIF($A$2:$A$2001,A653)&gt;1,"Same email twice - keep one",""))</f>
        <v/>
      </c>
    </row>
    <row r="654" customFormat="false" ht="15" hidden="false" customHeight="false" outlineLevel="0" collapsed="false">
      <c r="A654" s="8"/>
      <c r="B654" s="8"/>
      <c r="C654" s="8"/>
      <c r="D654" s="9" t="str">
        <f aca="false">IF(A654="","",COUNTIFS(Orders!$C$2:$C$5001,A654,Orders!$I$2:$I$5001,"&gt;0"))</f>
        <v/>
      </c>
      <c r="E654" s="10" t="str">
        <f aca="false">IF(A654="","",SUMIFS(Orders!$F$2:$F$5001,Orders!$C$2:$C$5001,A654,Orders!$I$2:$I$5001,"&gt;0"))</f>
        <v/>
      </c>
      <c r="F654" s="10" t="str">
        <f aca="false">IF(OR(A654="",N(D654)=0),"",E654/D654)</f>
        <v/>
      </c>
      <c r="G654" s="11" t="str">
        <f aca="false">IF(OR(A654="",N(D654)=0),"",_xlfn.MINIFS(Orders!$I$2:$I$5001,Orders!$C$2:$C$5001,A654,Orders!$I$2:$I$5001,"&gt;0"))</f>
        <v/>
      </c>
      <c r="H654" s="11" t="str">
        <f aca="false">IF(OR(A654="",N(D654)=0),"",_xlfn.MAXIFS(Orders!$I$2:$I$5001,Orders!$C$2:$C$5001,A654,Orders!$I$2:$I$5001,"&gt;0"))</f>
        <v/>
      </c>
      <c r="I654" s="9" t="str">
        <f aca="true">IF(H654="","",TODAY()-H654)</f>
        <v/>
      </c>
      <c r="J654" s="9" t="str">
        <f aca="false">IF(OR(H654="",N(D654)&lt;2),"",(H654-G654)/(D654-1))</f>
        <v/>
      </c>
      <c r="K654" s="12" t="str">
        <f aca="false">IF(A654="","",IF(N(D654)=0,"No orders yet",IF(I654&gt;=Settings!$B$4,IF(OR(N(E654)&gt;=Settings!$B$5,N(D654)&gt;=Settings!$B$6),"Lapsed VIP","Lapsed"),IF(I654&gt;=Settings!$B$3,IF(OR(N(E654)&gt;=Settings!$B$5,N(D654)&gt;=Settings!$B$6),"At-risk VIP",IF(D654=1,"One-time buyer","At risk")),IF(OR(N(E654)&gt;=Settings!$B$5,N(D654)&gt;=Settings!$B$6),"VIP",IF(D654=1,"New","Active"))))))</f>
        <v/>
      </c>
      <c r="L654" s="12" t="str">
        <f aca="false">IF(OR(J654="",J654=0),"",IF(I654&gt;=J654*Settings!$B$7,"Yes",""))</f>
        <v/>
      </c>
      <c r="M654" s="13"/>
      <c r="N654" s="12" t="str">
        <f aca="true">IF(M654="","",IF(AND(H654&lt;&gt;"",H654&gt;=M654),"Yes - "&amp;TEXT(H654,"d mmm yyyy"),IF(TODAY()-M654&lt;30,"Not yet","No")))</f>
        <v/>
      </c>
      <c r="O654" s="8"/>
      <c r="P654" s="12" t="str">
        <f aca="false">IF(A654="","",IF(COUNTIF($A$2:$A$2001,A654)&gt;1,"Same email twice - keep one",""))</f>
        <v/>
      </c>
    </row>
    <row r="655" customFormat="false" ht="15" hidden="false" customHeight="false" outlineLevel="0" collapsed="false">
      <c r="A655" s="8"/>
      <c r="B655" s="8"/>
      <c r="C655" s="8"/>
      <c r="D655" s="9" t="str">
        <f aca="false">IF(A655="","",COUNTIFS(Orders!$C$2:$C$5001,A655,Orders!$I$2:$I$5001,"&gt;0"))</f>
        <v/>
      </c>
      <c r="E655" s="10" t="str">
        <f aca="false">IF(A655="","",SUMIFS(Orders!$F$2:$F$5001,Orders!$C$2:$C$5001,A655,Orders!$I$2:$I$5001,"&gt;0"))</f>
        <v/>
      </c>
      <c r="F655" s="10" t="str">
        <f aca="false">IF(OR(A655="",N(D655)=0),"",E655/D655)</f>
        <v/>
      </c>
      <c r="G655" s="11" t="str">
        <f aca="false">IF(OR(A655="",N(D655)=0),"",_xlfn.MINIFS(Orders!$I$2:$I$5001,Orders!$C$2:$C$5001,A655,Orders!$I$2:$I$5001,"&gt;0"))</f>
        <v/>
      </c>
      <c r="H655" s="11" t="str">
        <f aca="false">IF(OR(A655="",N(D655)=0),"",_xlfn.MAXIFS(Orders!$I$2:$I$5001,Orders!$C$2:$C$5001,A655,Orders!$I$2:$I$5001,"&gt;0"))</f>
        <v/>
      </c>
      <c r="I655" s="9" t="str">
        <f aca="true">IF(H655="","",TODAY()-H655)</f>
        <v/>
      </c>
      <c r="J655" s="9" t="str">
        <f aca="false">IF(OR(H655="",N(D655)&lt;2),"",(H655-G655)/(D655-1))</f>
        <v/>
      </c>
      <c r="K655" s="12" t="str">
        <f aca="false">IF(A655="","",IF(N(D655)=0,"No orders yet",IF(I655&gt;=Settings!$B$4,IF(OR(N(E655)&gt;=Settings!$B$5,N(D655)&gt;=Settings!$B$6),"Lapsed VIP","Lapsed"),IF(I655&gt;=Settings!$B$3,IF(OR(N(E655)&gt;=Settings!$B$5,N(D655)&gt;=Settings!$B$6),"At-risk VIP",IF(D655=1,"One-time buyer","At risk")),IF(OR(N(E655)&gt;=Settings!$B$5,N(D655)&gt;=Settings!$B$6),"VIP",IF(D655=1,"New","Active"))))))</f>
        <v/>
      </c>
      <c r="L655" s="12" t="str">
        <f aca="false">IF(OR(J655="",J655=0),"",IF(I655&gt;=J655*Settings!$B$7,"Yes",""))</f>
        <v/>
      </c>
      <c r="M655" s="13"/>
      <c r="N655" s="12" t="str">
        <f aca="true">IF(M655="","",IF(AND(H655&lt;&gt;"",H655&gt;=M655),"Yes - "&amp;TEXT(H655,"d mmm yyyy"),IF(TODAY()-M655&lt;30,"Not yet","No")))</f>
        <v/>
      </c>
      <c r="O655" s="8"/>
      <c r="P655" s="12" t="str">
        <f aca="false">IF(A655="","",IF(COUNTIF($A$2:$A$2001,A655)&gt;1,"Same email twice - keep one",""))</f>
        <v/>
      </c>
    </row>
    <row r="656" customFormat="false" ht="15" hidden="false" customHeight="false" outlineLevel="0" collapsed="false">
      <c r="A656" s="8"/>
      <c r="B656" s="8"/>
      <c r="C656" s="8"/>
      <c r="D656" s="9" t="str">
        <f aca="false">IF(A656="","",COUNTIFS(Orders!$C$2:$C$5001,A656,Orders!$I$2:$I$5001,"&gt;0"))</f>
        <v/>
      </c>
      <c r="E656" s="10" t="str">
        <f aca="false">IF(A656="","",SUMIFS(Orders!$F$2:$F$5001,Orders!$C$2:$C$5001,A656,Orders!$I$2:$I$5001,"&gt;0"))</f>
        <v/>
      </c>
      <c r="F656" s="10" t="str">
        <f aca="false">IF(OR(A656="",N(D656)=0),"",E656/D656)</f>
        <v/>
      </c>
      <c r="G656" s="11" t="str">
        <f aca="false">IF(OR(A656="",N(D656)=0),"",_xlfn.MINIFS(Orders!$I$2:$I$5001,Orders!$C$2:$C$5001,A656,Orders!$I$2:$I$5001,"&gt;0"))</f>
        <v/>
      </c>
      <c r="H656" s="11" t="str">
        <f aca="false">IF(OR(A656="",N(D656)=0),"",_xlfn.MAXIFS(Orders!$I$2:$I$5001,Orders!$C$2:$C$5001,A656,Orders!$I$2:$I$5001,"&gt;0"))</f>
        <v/>
      </c>
      <c r="I656" s="9" t="str">
        <f aca="true">IF(H656="","",TODAY()-H656)</f>
        <v/>
      </c>
      <c r="J656" s="9" t="str">
        <f aca="false">IF(OR(H656="",N(D656)&lt;2),"",(H656-G656)/(D656-1))</f>
        <v/>
      </c>
      <c r="K656" s="12" t="str">
        <f aca="false">IF(A656="","",IF(N(D656)=0,"No orders yet",IF(I656&gt;=Settings!$B$4,IF(OR(N(E656)&gt;=Settings!$B$5,N(D656)&gt;=Settings!$B$6),"Lapsed VIP","Lapsed"),IF(I656&gt;=Settings!$B$3,IF(OR(N(E656)&gt;=Settings!$B$5,N(D656)&gt;=Settings!$B$6),"At-risk VIP",IF(D656=1,"One-time buyer","At risk")),IF(OR(N(E656)&gt;=Settings!$B$5,N(D656)&gt;=Settings!$B$6),"VIP",IF(D656=1,"New","Active"))))))</f>
        <v/>
      </c>
      <c r="L656" s="12" t="str">
        <f aca="false">IF(OR(J656="",J656=0),"",IF(I656&gt;=J656*Settings!$B$7,"Yes",""))</f>
        <v/>
      </c>
      <c r="M656" s="13"/>
      <c r="N656" s="12" t="str">
        <f aca="true">IF(M656="","",IF(AND(H656&lt;&gt;"",H656&gt;=M656),"Yes - "&amp;TEXT(H656,"d mmm yyyy"),IF(TODAY()-M656&lt;30,"Not yet","No")))</f>
        <v/>
      </c>
      <c r="O656" s="8"/>
      <c r="P656" s="12" t="str">
        <f aca="false">IF(A656="","",IF(COUNTIF($A$2:$A$2001,A656)&gt;1,"Same email twice - keep one",""))</f>
        <v/>
      </c>
    </row>
    <row r="657" customFormat="false" ht="15" hidden="false" customHeight="false" outlineLevel="0" collapsed="false">
      <c r="A657" s="8"/>
      <c r="B657" s="8"/>
      <c r="C657" s="8"/>
      <c r="D657" s="9" t="str">
        <f aca="false">IF(A657="","",COUNTIFS(Orders!$C$2:$C$5001,A657,Orders!$I$2:$I$5001,"&gt;0"))</f>
        <v/>
      </c>
      <c r="E657" s="10" t="str">
        <f aca="false">IF(A657="","",SUMIFS(Orders!$F$2:$F$5001,Orders!$C$2:$C$5001,A657,Orders!$I$2:$I$5001,"&gt;0"))</f>
        <v/>
      </c>
      <c r="F657" s="10" t="str">
        <f aca="false">IF(OR(A657="",N(D657)=0),"",E657/D657)</f>
        <v/>
      </c>
      <c r="G657" s="11" t="str">
        <f aca="false">IF(OR(A657="",N(D657)=0),"",_xlfn.MINIFS(Orders!$I$2:$I$5001,Orders!$C$2:$C$5001,A657,Orders!$I$2:$I$5001,"&gt;0"))</f>
        <v/>
      </c>
      <c r="H657" s="11" t="str">
        <f aca="false">IF(OR(A657="",N(D657)=0),"",_xlfn.MAXIFS(Orders!$I$2:$I$5001,Orders!$C$2:$C$5001,A657,Orders!$I$2:$I$5001,"&gt;0"))</f>
        <v/>
      </c>
      <c r="I657" s="9" t="str">
        <f aca="true">IF(H657="","",TODAY()-H657)</f>
        <v/>
      </c>
      <c r="J657" s="9" t="str">
        <f aca="false">IF(OR(H657="",N(D657)&lt;2),"",(H657-G657)/(D657-1))</f>
        <v/>
      </c>
      <c r="K657" s="12" t="str">
        <f aca="false">IF(A657="","",IF(N(D657)=0,"No orders yet",IF(I657&gt;=Settings!$B$4,IF(OR(N(E657)&gt;=Settings!$B$5,N(D657)&gt;=Settings!$B$6),"Lapsed VIP","Lapsed"),IF(I657&gt;=Settings!$B$3,IF(OR(N(E657)&gt;=Settings!$B$5,N(D657)&gt;=Settings!$B$6),"At-risk VIP",IF(D657=1,"One-time buyer","At risk")),IF(OR(N(E657)&gt;=Settings!$B$5,N(D657)&gt;=Settings!$B$6),"VIP",IF(D657=1,"New","Active"))))))</f>
        <v/>
      </c>
      <c r="L657" s="12" t="str">
        <f aca="false">IF(OR(J657="",J657=0),"",IF(I657&gt;=J657*Settings!$B$7,"Yes",""))</f>
        <v/>
      </c>
      <c r="M657" s="13"/>
      <c r="N657" s="12" t="str">
        <f aca="true">IF(M657="","",IF(AND(H657&lt;&gt;"",H657&gt;=M657),"Yes - "&amp;TEXT(H657,"d mmm yyyy"),IF(TODAY()-M657&lt;30,"Not yet","No")))</f>
        <v/>
      </c>
      <c r="O657" s="8"/>
      <c r="P657" s="12" t="str">
        <f aca="false">IF(A657="","",IF(COUNTIF($A$2:$A$2001,A657)&gt;1,"Same email twice - keep one",""))</f>
        <v/>
      </c>
    </row>
    <row r="658" customFormat="false" ht="15" hidden="false" customHeight="false" outlineLevel="0" collapsed="false">
      <c r="A658" s="8"/>
      <c r="B658" s="8"/>
      <c r="C658" s="8"/>
      <c r="D658" s="9" t="str">
        <f aca="false">IF(A658="","",COUNTIFS(Orders!$C$2:$C$5001,A658,Orders!$I$2:$I$5001,"&gt;0"))</f>
        <v/>
      </c>
      <c r="E658" s="10" t="str">
        <f aca="false">IF(A658="","",SUMIFS(Orders!$F$2:$F$5001,Orders!$C$2:$C$5001,A658,Orders!$I$2:$I$5001,"&gt;0"))</f>
        <v/>
      </c>
      <c r="F658" s="10" t="str">
        <f aca="false">IF(OR(A658="",N(D658)=0),"",E658/D658)</f>
        <v/>
      </c>
      <c r="G658" s="11" t="str">
        <f aca="false">IF(OR(A658="",N(D658)=0),"",_xlfn.MINIFS(Orders!$I$2:$I$5001,Orders!$C$2:$C$5001,A658,Orders!$I$2:$I$5001,"&gt;0"))</f>
        <v/>
      </c>
      <c r="H658" s="11" t="str">
        <f aca="false">IF(OR(A658="",N(D658)=0),"",_xlfn.MAXIFS(Orders!$I$2:$I$5001,Orders!$C$2:$C$5001,A658,Orders!$I$2:$I$5001,"&gt;0"))</f>
        <v/>
      </c>
      <c r="I658" s="9" t="str">
        <f aca="true">IF(H658="","",TODAY()-H658)</f>
        <v/>
      </c>
      <c r="J658" s="9" t="str">
        <f aca="false">IF(OR(H658="",N(D658)&lt;2),"",(H658-G658)/(D658-1))</f>
        <v/>
      </c>
      <c r="K658" s="12" t="str">
        <f aca="false">IF(A658="","",IF(N(D658)=0,"No orders yet",IF(I658&gt;=Settings!$B$4,IF(OR(N(E658)&gt;=Settings!$B$5,N(D658)&gt;=Settings!$B$6),"Lapsed VIP","Lapsed"),IF(I658&gt;=Settings!$B$3,IF(OR(N(E658)&gt;=Settings!$B$5,N(D658)&gt;=Settings!$B$6),"At-risk VIP",IF(D658=1,"One-time buyer","At risk")),IF(OR(N(E658)&gt;=Settings!$B$5,N(D658)&gt;=Settings!$B$6),"VIP",IF(D658=1,"New","Active"))))))</f>
        <v/>
      </c>
      <c r="L658" s="12" t="str">
        <f aca="false">IF(OR(J658="",J658=0),"",IF(I658&gt;=J658*Settings!$B$7,"Yes",""))</f>
        <v/>
      </c>
      <c r="M658" s="13"/>
      <c r="N658" s="12" t="str">
        <f aca="true">IF(M658="","",IF(AND(H658&lt;&gt;"",H658&gt;=M658),"Yes - "&amp;TEXT(H658,"d mmm yyyy"),IF(TODAY()-M658&lt;30,"Not yet","No")))</f>
        <v/>
      </c>
      <c r="O658" s="8"/>
      <c r="P658" s="12" t="str">
        <f aca="false">IF(A658="","",IF(COUNTIF($A$2:$A$2001,A658)&gt;1,"Same email twice - keep one",""))</f>
        <v/>
      </c>
    </row>
    <row r="659" customFormat="false" ht="15" hidden="false" customHeight="false" outlineLevel="0" collapsed="false">
      <c r="A659" s="8"/>
      <c r="B659" s="8"/>
      <c r="C659" s="8"/>
      <c r="D659" s="9" t="str">
        <f aca="false">IF(A659="","",COUNTIFS(Orders!$C$2:$C$5001,A659,Orders!$I$2:$I$5001,"&gt;0"))</f>
        <v/>
      </c>
      <c r="E659" s="10" t="str">
        <f aca="false">IF(A659="","",SUMIFS(Orders!$F$2:$F$5001,Orders!$C$2:$C$5001,A659,Orders!$I$2:$I$5001,"&gt;0"))</f>
        <v/>
      </c>
      <c r="F659" s="10" t="str">
        <f aca="false">IF(OR(A659="",N(D659)=0),"",E659/D659)</f>
        <v/>
      </c>
      <c r="G659" s="11" t="str">
        <f aca="false">IF(OR(A659="",N(D659)=0),"",_xlfn.MINIFS(Orders!$I$2:$I$5001,Orders!$C$2:$C$5001,A659,Orders!$I$2:$I$5001,"&gt;0"))</f>
        <v/>
      </c>
      <c r="H659" s="11" t="str">
        <f aca="false">IF(OR(A659="",N(D659)=0),"",_xlfn.MAXIFS(Orders!$I$2:$I$5001,Orders!$C$2:$C$5001,A659,Orders!$I$2:$I$5001,"&gt;0"))</f>
        <v/>
      </c>
      <c r="I659" s="9" t="str">
        <f aca="true">IF(H659="","",TODAY()-H659)</f>
        <v/>
      </c>
      <c r="J659" s="9" t="str">
        <f aca="false">IF(OR(H659="",N(D659)&lt;2),"",(H659-G659)/(D659-1))</f>
        <v/>
      </c>
      <c r="K659" s="12" t="str">
        <f aca="false">IF(A659="","",IF(N(D659)=0,"No orders yet",IF(I659&gt;=Settings!$B$4,IF(OR(N(E659)&gt;=Settings!$B$5,N(D659)&gt;=Settings!$B$6),"Lapsed VIP","Lapsed"),IF(I659&gt;=Settings!$B$3,IF(OR(N(E659)&gt;=Settings!$B$5,N(D659)&gt;=Settings!$B$6),"At-risk VIP",IF(D659=1,"One-time buyer","At risk")),IF(OR(N(E659)&gt;=Settings!$B$5,N(D659)&gt;=Settings!$B$6),"VIP",IF(D659=1,"New","Active"))))))</f>
        <v/>
      </c>
      <c r="L659" s="12" t="str">
        <f aca="false">IF(OR(J659="",J659=0),"",IF(I659&gt;=J659*Settings!$B$7,"Yes",""))</f>
        <v/>
      </c>
      <c r="M659" s="13"/>
      <c r="N659" s="12" t="str">
        <f aca="true">IF(M659="","",IF(AND(H659&lt;&gt;"",H659&gt;=M659),"Yes - "&amp;TEXT(H659,"d mmm yyyy"),IF(TODAY()-M659&lt;30,"Not yet","No")))</f>
        <v/>
      </c>
      <c r="O659" s="8"/>
      <c r="P659" s="12" t="str">
        <f aca="false">IF(A659="","",IF(COUNTIF($A$2:$A$2001,A659)&gt;1,"Same email twice - keep one",""))</f>
        <v/>
      </c>
    </row>
    <row r="660" customFormat="false" ht="15" hidden="false" customHeight="false" outlineLevel="0" collapsed="false">
      <c r="A660" s="8"/>
      <c r="B660" s="8"/>
      <c r="C660" s="8"/>
      <c r="D660" s="9" t="str">
        <f aca="false">IF(A660="","",COUNTIFS(Orders!$C$2:$C$5001,A660,Orders!$I$2:$I$5001,"&gt;0"))</f>
        <v/>
      </c>
      <c r="E660" s="10" t="str">
        <f aca="false">IF(A660="","",SUMIFS(Orders!$F$2:$F$5001,Orders!$C$2:$C$5001,A660,Orders!$I$2:$I$5001,"&gt;0"))</f>
        <v/>
      </c>
      <c r="F660" s="10" t="str">
        <f aca="false">IF(OR(A660="",N(D660)=0),"",E660/D660)</f>
        <v/>
      </c>
      <c r="G660" s="11" t="str">
        <f aca="false">IF(OR(A660="",N(D660)=0),"",_xlfn.MINIFS(Orders!$I$2:$I$5001,Orders!$C$2:$C$5001,A660,Orders!$I$2:$I$5001,"&gt;0"))</f>
        <v/>
      </c>
      <c r="H660" s="11" t="str">
        <f aca="false">IF(OR(A660="",N(D660)=0),"",_xlfn.MAXIFS(Orders!$I$2:$I$5001,Orders!$C$2:$C$5001,A660,Orders!$I$2:$I$5001,"&gt;0"))</f>
        <v/>
      </c>
      <c r="I660" s="9" t="str">
        <f aca="true">IF(H660="","",TODAY()-H660)</f>
        <v/>
      </c>
      <c r="J660" s="9" t="str">
        <f aca="false">IF(OR(H660="",N(D660)&lt;2),"",(H660-G660)/(D660-1))</f>
        <v/>
      </c>
      <c r="K660" s="12" t="str">
        <f aca="false">IF(A660="","",IF(N(D660)=0,"No orders yet",IF(I660&gt;=Settings!$B$4,IF(OR(N(E660)&gt;=Settings!$B$5,N(D660)&gt;=Settings!$B$6),"Lapsed VIP","Lapsed"),IF(I660&gt;=Settings!$B$3,IF(OR(N(E660)&gt;=Settings!$B$5,N(D660)&gt;=Settings!$B$6),"At-risk VIP",IF(D660=1,"One-time buyer","At risk")),IF(OR(N(E660)&gt;=Settings!$B$5,N(D660)&gt;=Settings!$B$6),"VIP",IF(D660=1,"New","Active"))))))</f>
        <v/>
      </c>
      <c r="L660" s="12" t="str">
        <f aca="false">IF(OR(J660="",J660=0),"",IF(I660&gt;=J660*Settings!$B$7,"Yes",""))</f>
        <v/>
      </c>
      <c r="M660" s="13"/>
      <c r="N660" s="12" t="str">
        <f aca="true">IF(M660="","",IF(AND(H660&lt;&gt;"",H660&gt;=M660),"Yes - "&amp;TEXT(H660,"d mmm yyyy"),IF(TODAY()-M660&lt;30,"Not yet","No")))</f>
        <v/>
      </c>
      <c r="O660" s="8"/>
      <c r="P660" s="12" t="str">
        <f aca="false">IF(A660="","",IF(COUNTIF($A$2:$A$2001,A660)&gt;1,"Same email twice - keep one",""))</f>
        <v/>
      </c>
    </row>
    <row r="661" customFormat="false" ht="15" hidden="false" customHeight="false" outlineLevel="0" collapsed="false">
      <c r="A661" s="8"/>
      <c r="B661" s="8"/>
      <c r="C661" s="8"/>
      <c r="D661" s="9" t="str">
        <f aca="false">IF(A661="","",COUNTIFS(Orders!$C$2:$C$5001,A661,Orders!$I$2:$I$5001,"&gt;0"))</f>
        <v/>
      </c>
      <c r="E661" s="10" t="str">
        <f aca="false">IF(A661="","",SUMIFS(Orders!$F$2:$F$5001,Orders!$C$2:$C$5001,A661,Orders!$I$2:$I$5001,"&gt;0"))</f>
        <v/>
      </c>
      <c r="F661" s="10" t="str">
        <f aca="false">IF(OR(A661="",N(D661)=0),"",E661/D661)</f>
        <v/>
      </c>
      <c r="G661" s="11" t="str">
        <f aca="false">IF(OR(A661="",N(D661)=0),"",_xlfn.MINIFS(Orders!$I$2:$I$5001,Orders!$C$2:$C$5001,A661,Orders!$I$2:$I$5001,"&gt;0"))</f>
        <v/>
      </c>
      <c r="H661" s="11" t="str">
        <f aca="false">IF(OR(A661="",N(D661)=0),"",_xlfn.MAXIFS(Orders!$I$2:$I$5001,Orders!$C$2:$C$5001,A661,Orders!$I$2:$I$5001,"&gt;0"))</f>
        <v/>
      </c>
      <c r="I661" s="9" t="str">
        <f aca="true">IF(H661="","",TODAY()-H661)</f>
        <v/>
      </c>
      <c r="J661" s="9" t="str">
        <f aca="false">IF(OR(H661="",N(D661)&lt;2),"",(H661-G661)/(D661-1))</f>
        <v/>
      </c>
      <c r="K661" s="12" t="str">
        <f aca="false">IF(A661="","",IF(N(D661)=0,"No orders yet",IF(I661&gt;=Settings!$B$4,IF(OR(N(E661)&gt;=Settings!$B$5,N(D661)&gt;=Settings!$B$6),"Lapsed VIP","Lapsed"),IF(I661&gt;=Settings!$B$3,IF(OR(N(E661)&gt;=Settings!$B$5,N(D661)&gt;=Settings!$B$6),"At-risk VIP",IF(D661=1,"One-time buyer","At risk")),IF(OR(N(E661)&gt;=Settings!$B$5,N(D661)&gt;=Settings!$B$6),"VIP",IF(D661=1,"New","Active"))))))</f>
        <v/>
      </c>
      <c r="L661" s="12" t="str">
        <f aca="false">IF(OR(J661="",J661=0),"",IF(I661&gt;=J661*Settings!$B$7,"Yes",""))</f>
        <v/>
      </c>
      <c r="M661" s="13"/>
      <c r="N661" s="12" t="str">
        <f aca="true">IF(M661="","",IF(AND(H661&lt;&gt;"",H661&gt;=M661),"Yes - "&amp;TEXT(H661,"d mmm yyyy"),IF(TODAY()-M661&lt;30,"Not yet","No")))</f>
        <v/>
      </c>
      <c r="O661" s="8"/>
      <c r="P661" s="12" t="str">
        <f aca="false">IF(A661="","",IF(COUNTIF($A$2:$A$2001,A661)&gt;1,"Same email twice - keep one",""))</f>
        <v/>
      </c>
    </row>
    <row r="662" customFormat="false" ht="15" hidden="false" customHeight="false" outlineLevel="0" collapsed="false">
      <c r="A662" s="8"/>
      <c r="B662" s="8"/>
      <c r="C662" s="8"/>
      <c r="D662" s="9" t="str">
        <f aca="false">IF(A662="","",COUNTIFS(Orders!$C$2:$C$5001,A662,Orders!$I$2:$I$5001,"&gt;0"))</f>
        <v/>
      </c>
      <c r="E662" s="10" t="str">
        <f aca="false">IF(A662="","",SUMIFS(Orders!$F$2:$F$5001,Orders!$C$2:$C$5001,A662,Orders!$I$2:$I$5001,"&gt;0"))</f>
        <v/>
      </c>
      <c r="F662" s="10" t="str">
        <f aca="false">IF(OR(A662="",N(D662)=0),"",E662/D662)</f>
        <v/>
      </c>
      <c r="G662" s="11" t="str">
        <f aca="false">IF(OR(A662="",N(D662)=0),"",_xlfn.MINIFS(Orders!$I$2:$I$5001,Orders!$C$2:$C$5001,A662,Orders!$I$2:$I$5001,"&gt;0"))</f>
        <v/>
      </c>
      <c r="H662" s="11" t="str">
        <f aca="false">IF(OR(A662="",N(D662)=0),"",_xlfn.MAXIFS(Orders!$I$2:$I$5001,Orders!$C$2:$C$5001,A662,Orders!$I$2:$I$5001,"&gt;0"))</f>
        <v/>
      </c>
      <c r="I662" s="9" t="str">
        <f aca="true">IF(H662="","",TODAY()-H662)</f>
        <v/>
      </c>
      <c r="J662" s="9" t="str">
        <f aca="false">IF(OR(H662="",N(D662)&lt;2),"",(H662-G662)/(D662-1))</f>
        <v/>
      </c>
      <c r="K662" s="12" t="str">
        <f aca="false">IF(A662="","",IF(N(D662)=0,"No orders yet",IF(I662&gt;=Settings!$B$4,IF(OR(N(E662)&gt;=Settings!$B$5,N(D662)&gt;=Settings!$B$6),"Lapsed VIP","Lapsed"),IF(I662&gt;=Settings!$B$3,IF(OR(N(E662)&gt;=Settings!$B$5,N(D662)&gt;=Settings!$B$6),"At-risk VIP",IF(D662=1,"One-time buyer","At risk")),IF(OR(N(E662)&gt;=Settings!$B$5,N(D662)&gt;=Settings!$B$6),"VIP",IF(D662=1,"New","Active"))))))</f>
        <v/>
      </c>
      <c r="L662" s="12" t="str">
        <f aca="false">IF(OR(J662="",J662=0),"",IF(I662&gt;=J662*Settings!$B$7,"Yes",""))</f>
        <v/>
      </c>
      <c r="M662" s="13"/>
      <c r="N662" s="12" t="str">
        <f aca="true">IF(M662="","",IF(AND(H662&lt;&gt;"",H662&gt;=M662),"Yes - "&amp;TEXT(H662,"d mmm yyyy"),IF(TODAY()-M662&lt;30,"Not yet","No")))</f>
        <v/>
      </c>
      <c r="O662" s="8"/>
      <c r="P662" s="12" t="str">
        <f aca="false">IF(A662="","",IF(COUNTIF($A$2:$A$2001,A662)&gt;1,"Same email twice - keep one",""))</f>
        <v/>
      </c>
    </row>
    <row r="663" customFormat="false" ht="15" hidden="false" customHeight="false" outlineLevel="0" collapsed="false">
      <c r="A663" s="8"/>
      <c r="B663" s="8"/>
      <c r="C663" s="8"/>
      <c r="D663" s="9" t="str">
        <f aca="false">IF(A663="","",COUNTIFS(Orders!$C$2:$C$5001,A663,Orders!$I$2:$I$5001,"&gt;0"))</f>
        <v/>
      </c>
      <c r="E663" s="10" t="str">
        <f aca="false">IF(A663="","",SUMIFS(Orders!$F$2:$F$5001,Orders!$C$2:$C$5001,A663,Orders!$I$2:$I$5001,"&gt;0"))</f>
        <v/>
      </c>
      <c r="F663" s="10" t="str">
        <f aca="false">IF(OR(A663="",N(D663)=0),"",E663/D663)</f>
        <v/>
      </c>
      <c r="G663" s="11" t="str">
        <f aca="false">IF(OR(A663="",N(D663)=0),"",_xlfn.MINIFS(Orders!$I$2:$I$5001,Orders!$C$2:$C$5001,A663,Orders!$I$2:$I$5001,"&gt;0"))</f>
        <v/>
      </c>
      <c r="H663" s="11" t="str">
        <f aca="false">IF(OR(A663="",N(D663)=0),"",_xlfn.MAXIFS(Orders!$I$2:$I$5001,Orders!$C$2:$C$5001,A663,Orders!$I$2:$I$5001,"&gt;0"))</f>
        <v/>
      </c>
      <c r="I663" s="9" t="str">
        <f aca="true">IF(H663="","",TODAY()-H663)</f>
        <v/>
      </c>
      <c r="J663" s="9" t="str">
        <f aca="false">IF(OR(H663="",N(D663)&lt;2),"",(H663-G663)/(D663-1))</f>
        <v/>
      </c>
      <c r="K663" s="12" t="str">
        <f aca="false">IF(A663="","",IF(N(D663)=0,"No orders yet",IF(I663&gt;=Settings!$B$4,IF(OR(N(E663)&gt;=Settings!$B$5,N(D663)&gt;=Settings!$B$6),"Lapsed VIP","Lapsed"),IF(I663&gt;=Settings!$B$3,IF(OR(N(E663)&gt;=Settings!$B$5,N(D663)&gt;=Settings!$B$6),"At-risk VIP",IF(D663=1,"One-time buyer","At risk")),IF(OR(N(E663)&gt;=Settings!$B$5,N(D663)&gt;=Settings!$B$6),"VIP",IF(D663=1,"New","Active"))))))</f>
        <v/>
      </c>
      <c r="L663" s="12" t="str">
        <f aca="false">IF(OR(J663="",J663=0),"",IF(I663&gt;=J663*Settings!$B$7,"Yes",""))</f>
        <v/>
      </c>
      <c r="M663" s="13"/>
      <c r="N663" s="12" t="str">
        <f aca="true">IF(M663="","",IF(AND(H663&lt;&gt;"",H663&gt;=M663),"Yes - "&amp;TEXT(H663,"d mmm yyyy"),IF(TODAY()-M663&lt;30,"Not yet","No")))</f>
        <v/>
      </c>
      <c r="O663" s="8"/>
      <c r="P663" s="12" t="str">
        <f aca="false">IF(A663="","",IF(COUNTIF($A$2:$A$2001,A663)&gt;1,"Same email twice - keep one",""))</f>
        <v/>
      </c>
    </row>
    <row r="664" customFormat="false" ht="15" hidden="false" customHeight="false" outlineLevel="0" collapsed="false">
      <c r="A664" s="8"/>
      <c r="B664" s="8"/>
      <c r="C664" s="8"/>
      <c r="D664" s="9" t="str">
        <f aca="false">IF(A664="","",COUNTIFS(Orders!$C$2:$C$5001,A664,Orders!$I$2:$I$5001,"&gt;0"))</f>
        <v/>
      </c>
      <c r="E664" s="10" t="str">
        <f aca="false">IF(A664="","",SUMIFS(Orders!$F$2:$F$5001,Orders!$C$2:$C$5001,A664,Orders!$I$2:$I$5001,"&gt;0"))</f>
        <v/>
      </c>
      <c r="F664" s="10" t="str">
        <f aca="false">IF(OR(A664="",N(D664)=0),"",E664/D664)</f>
        <v/>
      </c>
      <c r="G664" s="11" t="str">
        <f aca="false">IF(OR(A664="",N(D664)=0),"",_xlfn.MINIFS(Orders!$I$2:$I$5001,Orders!$C$2:$C$5001,A664,Orders!$I$2:$I$5001,"&gt;0"))</f>
        <v/>
      </c>
      <c r="H664" s="11" t="str">
        <f aca="false">IF(OR(A664="",N(D664)=0),"",_xlfn.MAXIFS(Orders!$I$2:$I$5001,Orders!$C$2:$C$5001,A664,Orders!$I$2:$I$5001,"&gt;0"))</f>
        <v/>
      </c>
      <c r="I664" s="9" t="str">
        <f aca="true">IF(H664="","",TODAY()-H664)</f>
        <v/>
      </c>
      <c r="J664" s="9" t="str">
        <f aca="false">IF(OR(H664="",N(D664)&lt;2),"",(H664-G664)/(D664-1))</f>
        <v/>
      </c>
      <c r="K664" s="12" t="str">
        <f aca="false">IF(A664="","",IF(N(D664)=0,"No orders yet",IF(I664&gt;=Settings!$B$4,IF(OR(N(E664)&gt;=Settings!$B$5,N(D664)&gt;=Settings!$B$6),"Lapsed VIP","Lapsed"),IF(I664&gt;=Settings!$B$3,IF(OR(N(E664)&gt;=Settings!$B$5,N(D664)&gt;=Settings!$B$6),"At-risk VIP",IF(D664=1,"One-time buyer","At risk")),IF(OR(N(E664)&gt;=Settings!$B$5,N(D664)&gt;=Settings!$B$6),"VIP",IF(D664=1,"New","Active"))))))</f>
        <v/>
      </c>
      <c r="L664" s="12" t="str">
        <f aca="false">IF(OR(J664="",J664=0),"",IF(I664&gt;=J664*Settings!$B$7,"Yes",""))</f>
        <v/>
      </c>
      <c r="M664" s="13"/>
      <c r="N664" s="12" t="str">
        <f aca="true">IF(M664="","",IF(AND(H664&lt;&gt;"",H664&gt;=M664),"Yes - "&amp;TEXT(H664,"d mmm yyyy"),IF(TODAY()-M664&lt;30,"Not yet","No")))</f>
        <v/>
      </c>
      <c r="O664" s="8"/>
      <c r="P664" s="12" t="str">
        <f aca="false">IF(A664="","",IF(COUNTIF($A$2:$A$2001,A664)&gt;1,"Same email twice - keep one",""))</f>
        <v/>
      </c>
    </row>
    <row r="665" customFormat="false" ht="15" hidden="false" customHeight="false" outlineLevel="0" collapsed="false">
      <c r="A665" s="8"/>
      <c r="B665" s="8"/>
      <c r="C665" s="8"/>
      <c r="D665" s="9" t="str">
        <f aca="false">IF(A665="","",COUNTIFS(Orders!$C$2:$C$5001,A665,Orders!$I$2:$I$5001,"&gt;0"))</f>
        <v/>
      </c>
      <c r="E665" s="10" t="str">
        <f aca="false">IF(A665="","",SUMIFS(Orders!$F$2:$F$5001,Orders!$C$2:$C$5001,A665,Orders!$I$2:$I$5001,"&gt;0"))</f>
        <v/>
      </c>
      <c r="F665" s="10" t="str">
        <f aca="false">IF(OR(A665="",N(D665)=0),"",E665/D665)</f>
        <v/>
      </c>
      <c r="G665" s="11" t="str">
        <f aca="false">IF(OR(A665="",N(D665)=0),"",_xlfn.MINIFS(Orders!$I$2:$I$5001,Orders!$C$2:$C$5001,A665,Orders!$I$2:$I$5001,"&gt;0"))</f>
        <v/>
      </c>
      <c r="H665" s="11" t="str">
        <f aca="false">IF(OR(A665="",N(D665)=0),"",_xlfn.MAXIFS(Orders!$I$2:$I$5001,Orders!$C$2:$C$5001,A665,Orders!$I$2:$I$5001,"&gt;0"))</f>
        <v/>
      </c>
      <c r="I665" s="9" t="str">
        <f aca="true">IF(H665="","",TODAY()-H665)</f>
        <v/>
      </c>
      <c r="J665" s="9" t="str">
        <f aca="false">IF(OR(H665="",N(D665)&lt;2),"",(H665-G665)/(D665-1))</f>
        <v/>
      </c>
      <c r="K665" s="12" t="str">
        <f aca="false">IF(A665="","",IF(N(D665)=0,"No orders yet",IF(I665&gt;=Settings!$B$4,IF(OR(N(E665)&gt;=Settings!$B$5,N(D665)&gt;=Settings!$B$6),"Lapsed VIP","Lapsed"),IF(I665&gt;=Settings!$B$3,IF(OR(N(E665)&gt;=Settings!$B$5,N(D665)&gt;=Settings!$B$6),"At-risk VIP",IF(D665=1,"One-time buyer","At risk")),IF(OR(N(E665)&gt;=Settings!$B$5,N(D665)&gt;=Settings!$B$6),"VIP",IF(D665=1,"New","Active"))))))</f>
        <v/>
      </c>
      <c r="L665" s="12" t="str">
        <f aca="false">IF(OR(J665="",J665=0),"",IF(I665&gt;=J665*Settings!$B$7,"Yes",""))</f>
        <v/>
      </c>
      <c r="M665" s="13"/>
      <c r="N665" s="12" t="str">
        <f aca="true">IF(M665="","",IF(AND(H665&lt;&gt;"",H665&gt;=M665),"Yes - "&amp;TEXT(H665,"d mmm yyyy"),IF(TODAY()-M665&lt;30,"Not yet","No")))</f>
        <v/>
      </c>
      <c r="O665" s="8"/>
      <c r="P665" s="12" t="str">
        <f aca="false">IF(A665="","",IF(COUNTIF($A$2:$A$2001,A665)&gt;1,"Same email twice - keep one",""))</f>
        <v/>
      </c>
    </row>
    <row r="666" customFormat="false" ht="15" hidden="false" customHeight="false" outlineLevel="0" collapsed="false">
      <c r="A666" s="8"/>
      <c r="B666" s="8"/>
      <c r="C666" s="8"/>
      <c r="D666" s="9" t="str">
        <f aca="false">IF(A666="","",COUNTIFS(Orders!$C$2:$C$5001,A666,Orders!$I$2:$I$5001,"&gt;0"))</f>
        <v/>
      </c>
      <c r="E666" s="10" t="str">
        <f aca="false">IF(A666="","",SUMIFS(Orders!$F$2:$F$5001,Orders!$C$2:$C$5001,A666,Orders!$I$2:$I$5001,"&gt;0"))</f>
        <v/>
      </c>
      <c r="F666" s="10" t="str">
        <f aca="false">IF(OR(A666="",N(D666)=0),"",E666/D666)</f>
        <v/>
      </c>
      <c r="G666" s="11" t="str">
        <f aca="false">IF(OR(A666="",N(D666)=0),"",_xlfn.MINIFS(Orders!$I$2:$I$5001,Orders!$C$2:$C$5001,A666,Orders!$I$2:$I$5001,"&gt;0"))</f>
        <v/>
      </c>
      <c r="H666" s="11" t="str">
        <f aca="false">IF(OR(A666="",N(D666)=0),"",_xlfn.MAXIFS(Orders!$I$2:$I$5001,Orders!$C$2:$C$5001,A666,Orders!$I$2:$I$5001,"&gt;0"))</f>
        <v/>
      </c>
      <c r="I666" s="9" t="str">
        <f aca="true">IF(H666="","",TODAY()-H666)</f>
        <v/>
      </c>
      <c r="J666" s="9" t="str">
        <f aca="false">IF(OR(H666="",N(D666)&lt;2),"",(H666-G666)/(D666-1))</f>
        <v/>
      </c>
      <c r="K666" s="12" t="str">
        <f aca="false">IF(A666="","",IF(N(D666)=0,"No orders yet",IF(I666&gt;=Settings!$B$4,IF(OR(N(E666)&gt;=Settings!$B$5,N(D666)&gt;=Settings!$B$6),"Lapsed VIP","Lapsed"),IF(I666&gt;=Settings!$B$3,IF(OR(N(E666)&gt;=Settings!$B$5,N(D666)&gt;=Settings!$B$6),"At-risk VIP",IF(D666=1,"One-time buyer","At risk")),IF(OR(N(E666)&gt;=Settings!$B$5,N(D666)&gt;=Settings!$B$6),"VIP",IF(D666=1,"New","Active"))))))</f>
        <v/>
      </c>
      <c r="L666" s="12" t="str">
        <f aca="false">IF(OR(J666="",J666=0),"",IF(I666&gt;=J666*Settings!$B$7,"Yes",""))</f>
        <v/>
      </c>
      <c r="M666" s="13"/>
      <c r="N666" s="12" t="str">
        <f aca="true">IF(M666="","",IF(AND(H666&lt;&gt;"",H666&gt;=M666),"Yes - "&amp;TEXT(H666,"d mmm yyyy"),IF(TODAY()-M666&lt;30,"Not yet","No")))</f>
        <v/>
      </c>
      <c r="O666" s="8"/>
      <c r="P666" s="12" t="str">
        <f aca="false">IF(A666="","",IF(COUNTIF($A$2:$A$2001,A666)&gt;1,"Same email twice - keep one",""))</f>
        <v/>
      </c>
    </row>
    <row r="667" customFormat="false" ht="15" hidden="false" customHeight="false" outlineLevel="0" collapsed="false">
      <c r="A667" s="8"/>
      <c r="B667" s="8"/>
      <c r="C667" s="8"/>
      <c r="D667" s="9" t="str">
        <f aca="false">IF(A667="","",COUNTIFS(Orders!$C$2:$C$5001,A667,Orders!$I$2:$I$5001,"&gt;0"))</f>
        <v/>
      </c>
      <c r="E667" s="10" t="str">
        <f aca="false">IF(A667="","",SUMIFS(Orders!$F$2:$F$5001,Orders!$C$2:$C$5001,A667,Orders!$I$2:$I$5001,"&gt;0"))</f>
        <v/>
      </c>
      <c r="F667" s="10" t="str">
        <f aca="false">IF(OR(A667="",N(D667)=0),"",E667/D667)</f>
        <v/>
      </c>
      <c r="G667" s="11" t="str">
        <f aca="false">IF(OR(A667="",N(D667)=0),"",_xlfn.MINIFS(Orders!$I$2:$I$5001,Orders!$C$2:$C$5001,A667,Orders!$I$2:$I$5001,"&gt;0"))</f>
        <v/>
      </c>
      <c r="H667" s="11" t="str">
        <f aca="false">IF(OR(A667="",N(D667)=0),"",_xlfn.MAXIFS(Orders!$I$2:$I$5001,Orders!$C$2:$C$5001,A667,Orders!$I$2:$I$5001,"&gt;0"))</f>
        <v/>
      </c>
      <c r="I667" s="9" t="str">
        <f aca="true">IF(H667="","",TODAY()-H667)</f>
        <v/>
      </c>
      <c r="J667" s="9" t="str">
        <f aca="false">IF(OR(H667="",N(D667)&lt;2),"",(H667-G667)/(D667-1))</f>
        <v/>
      </c>
      <c r="K667" s="12" t="str">
        <f aca="false">IF(A667="","",IF(N(D667)=0,"No orders yet",IF(I667&gt;=Settings!$B$4,IF(OR(N(E667)&gt;=Settings!$B$5,N(D667)&gt;=Settings!$B$6),"Lapsed VIP","Lapsed"),IF(I667&gt;=Settings!$B$3,IF(OR(N(E667)&gt;=Settings!$B$5,N(D667)&gt;=Settings!$B$6),"At-risk VIP",IF(D667=1,"One-time buyer","At risk")),IF(OR(N(E667)&gt;=Settings!$B$5,N(D667)&gt;=Settings!$B$6),"VIP",IF(D667=1,"New","Active"))))))</f>
        <v/>
      </c>
      <c r="L667" s="12" t="str">
        <f aca="false">IF(OR(J667="",J667=0),"",IF(I667&gt;=J667*Settings!$B$7,"Yes",""))</f>
        <v/>
      </c>
      <c r="M667" s="13"/>
      <c r="N667" s="12" t="str">
        <f aca="true">IF(M667="","",IF(AND(H667&lt;&gt;"",H667&gt;=M667),"Yes - "&amp;TEXT(H667,"d mmm yyyy"),IF(TODAY()-M667&lt;30,"Not yet","No")))</f>
        <v/>
      </c>
      <c r="O667" s="8"/>
      <c r="P667" s="12" t="str">
        <f aca="false">IF(A667="","",IF(COUNTIF($A$2:$A$2001,A667)&gt;1,"Same email twice - keep one",""))</f>
        <v/>
      </c>
    </row>
    <row r="668" customFormat="false" ht="15" hidden="false" customHeight="false" outlineLevel="0" collapsed="false">
      <c r="A668" s="8"/>
      <c r="B668" s="8"/>
      <c r="C668" s="8"/>
      <c r="D668" s="9" t="str">
        <f aca="false">IF(A668="","",COUNTIFS(Orders!$C$2:$C$5001,A668,Orders!$I$2:$I$5001,"&gt;0"))</f>
        <v/>
      </c>
      <c r="E668" s="10" t="str">
        <f aca="false">IF(A668="","",SUMIFS(Orders!$F$2:$F$5001,Orders!$C$2:$C$5001,A668,Orders!$I$2:$I$5001,"&gt;0"))</f>
        <v/>
      </c>
      <c r="F668" s="10" t="str">
        <f aca="false">IF(OR(A668="",N(D668)=0),"",E668/D668)</f>
        <v/>
      </c>
      <c r="G668" s="11" t="str">
        <f aca="false">IF(OR(A668="",N(D668)=0),"",_xlfn.MINIFS(Orders!$I$2:$I$5001,Orders!$C$2:$C$5001,A668,Orders!$I$2:$I$5001,"&gt;0"))</f>
        <v/>
      </c>
      <c r="H668" s="11" t="str">
        <f aca="false">IF(OR(A668="",N(D668)=0),"",_xlfn.MAXIFS(Orders!$I$2:$I$5001,Orders!$C$2:$C$5001,A668,Orders!$I$2:$I$5001,"&gt;0"))</f>
        <v/>
      </c>
      <c r="I668" s="9" t="str">
        <f aca="true">IF(H668="","",TODAY()-H668)</f>
        <v/>
      </c>
      <c r="J668" s="9" t="str">
        <f aca="false">IF(OR(H668="",N(D668)&lt;2),"",(H668-G668)/(D668-1))</f>
        <v/>
      </c>
      <c r="K668" s="12" t="str">
        <f aca="false">IF(A668="","",IF(N(D668)=0,"No orders yet",IF(I668&gt;=Settings!$B$4,IF(OR(N(E668)&gt;=Settings!$B$5,N(D668)&gt;=Settings!$B$6),"Lapsed VIP","Lapsed"),IF(I668&gt;=Settings!$B$3,IF(OR(N(E668)&gt;=Settings!$B$5,N(D668)&gt;=Settings!$B$6),"At-risk VIP",IF(D668=1,"One-time buyer","At risk")),IF(OR(N(E668)&gt;=Settings!$B$5,N(D668)&gt;=Settings!$B$6),"VIP",IF(D668=1,"New","Active"))))))</f>
        <v/>
      </c>
      <c r="L668" s="12" t="str">
        <f aca="false">IF(OR(J668="",J668=0),"",IF(I668&gt;=J668*Settings!$B$7,"Yes",""))</f>
        <v/>
      </c>
      <c r="M668" s="13"/>
      <c r="N668" s="12" t="str">
        <f aca="true">IF(M668="","",IF(AND(H668&lt;&gt;"",H668&gt;=M668),"Yes - "&amp;TEXT(H668,"d mmm yyyy"),IF(TODAY()-M668&lt;30,"Not yet","No")))</f>
        <v/>
      </c>
      <c r="O668" s="8"/>
      <c r="P668" s="12" t="str">
        <f aca="false">IF(A668="","",IF(COUNTIF($A$2:$A$2001,A668)&gt;1,"Same email twice - keep one",""))</f>
        <v/>
      </c>
    </row>
    <row r="669" customFormat="false" ht="15" hidden="false" customHeight="false" outlineLevel="0" collapsed="false">
      <c r="A669" s="8"/>
      <c r="B669" s="8"/>
      <c r="C669" s="8"/>
      <c r="D669" s="9" t="str">
        <f aca="false">IF(A669="","",COUNTIFS(Orders!$C$2:$C$5001,A669,Orders!$I$2:$I$5001,"&gt;0"))</f>
        <v/>
      </c>
      <c r="E669" s="10" t="str">
        <f aca="false">IF(A669="","",SUMIFS(Orders!$F$2:$F$5001,Orders!$C$2:$C$5001,A669,Orders!$I$2:$I$5001,"&gt;0"))</f>
        <v/>
      </c>
      <c r="F669" s="10" t="str">
        <f aca="false">IF(OR(A669="",N(D669)=0),"",E669/D669)</f>
        <v/>
      </c>
      <c r="G669" s="11" t="str">
        <f aca="false">IF(OR(A669="",N(D669)=0),"",_xlfn.MINIFS(Orders!$I$2:$I$5001,Orders!$C$2:$C$5001,A669,Orders!$I$2:$I$5001,"&gt;0"))</f>
        <v/>
      </c>
      <c r="H669" s="11" t="str">
        <f aca="false">IF(OR(A669="",N(D669)=0),"",_xlfn.MAXIFS(Orders!$I$2:$I$5001,Orders!$C$2:$C$5001,A669,Orders!$I$2:$I$5001,"&gt;0"))</f>
        <v/>
      </c>
      <c r="I669" s="9" t="str">
        <f aca="true">IF(H669="","",TODAY()-H669)</f>
        <v/>
      </c>
      <c r="J669" s="9" t="str">
        <f aca="false">IF(OR(H669="",N(D669)&lt;2),"",(H669-G669)/(D669-1))</f>
        <v/>
      </c>
      <c r="K669" s="12" t="str">
        <f aca="false">IF(A669="","",IF(N(D669)=0,"No orders yet",IF(I669&gt;=Settings!$B$4,IF(OR(N(E669)&gt;=Settings!$B$5,N(D669)&gt;=Settings!$B$6),"Lapsed VIP","Lapsed"),IF(I669&gt;=Settings!$B$3,IF(OR(N(E669)&gt;=Settings!$B$5,N(D669)&gt;=Settings!$B$6),"At-risk VIP",IF(D669=1,"One-time buyer","At risk")),IF(OR(N(E669)&gt;=Settings!$B$5,N(D669)&gt;=Settings!$B$6),"VIP",IF(D669=1,"New","Active"))))))</f>
        <v/>
      </c>
      <c r="L669" s="12" t="str">
        <f aca="false">IF(OR(J669="",J669=0),"",IF(I669&gt;=J669*Settings!$B$7,"Yes",""))</f>
        <v/>
      </c>
      <c r="M669" s="13"/>
      <c r="N669" s="12" t="str">
        <f aca="true">IF(M669="","",IF(AND(H669&lt;&gt;"",H669&gt;=M669),"Yes - "&amp;TEXT(H669,"d mmm yyyy"),IF(TODAY()-M669&lt;30,"Not yet","No")))</f>
        <v/>
      </c>
      <c r="O669" s="8"/>
      <c r="P669" s="12" t="str">
        <f aca="false">IF(A669="","",IF(COUNTIF($A$2:$A$2001,A669)&gt;1,"Same email twice - keep one",""))</f>
        <v/>
      </c>
    </row>
    <row r="670" customFormat="false" ht="15" hidden="false" customHeight="false" outlineLevel="0" collapsed="false">
      <c r="A670" s="8"/>
      <c r="B670" s="8"/>
      <c r="C670" s="8"/>
      <c r="D670" s="9" t="str">
        <f aca="false">IF(A670="","",COUNTIFS(Orders!$C$2:$C$5001,A670,Orders!$I$2:$I$5001,"&gt;0"))</f>
        <v/>
      </c>
      <c r="E670" s="10" t="str">
        <f aca="false">IF(A670="","",SUMIFS(Orders!$F$2:$F$5001,Orders!$C$2:$C$5001,A670,Orders!$I$2:$I$5001,"&gt;0"))</f>
        <v/>
      </c>
      <c r="F670" s="10" t="str">
        <f aca="false">IF(OR(A670="",N(D670)=0),"",E670/D670)</f>
        <v/>
      </c>
      <c r="G670" s="11" t="str">
        <f aca="false">IF(OR(A670="",N(D670)=0),"",_xlfn.MINIFS(Orders!$I$2:$I$5001,Orders!$C$2:$C$5001,A670,Orders!$I$2:$I$5001,"&gt;0"))</f>
        <v/>
      </c>
      <c r="H670" s="11" t="str">
        <f aca="false">IF(OR(A670="",N(D670)=0),"",_xlfn.MAXIFS(Orders!$I$2:$I$5001,Orders!$C$2:$C$5001,A670,Orders!$I$2:$I$5001,"&gt;0"))</f>
        <v/>
      </c>
      <c r="I670" s="9" t="str">
        <f aca="true">IF(H670="","",TODAY()-H670)</f>
        <v/>
      </c>
      <c r="J670" s="9" t="str">
        <f aca="false">IF(OR(H670="",N(D670)&lt;2),"",(H670-G670)/(D670-1))</f>
        <v/>
      </c>
      <c r="K670" s="12" t="str">
        <f aca="false">IF(A670="","",IF(N(D670)=0,"No orders yet",IF(I670&gt;=Settings!$B$4,IF(OR(N(E670)&gt;=Settings!$B$5,N(D670)&gt;=Settings!$B$6),"Lapsed VIP","Lapsed"),IF(I670&gt;=Settings!$B$3,IF(OR(N(E670)&gt;=Settings!$B$5,N(D670)&gt;=Settings!$B$6),"At-risk VIP",IF(D670=1,"One-time buyer","At risk")),IF(OR(N(E670)&gt;=Settings!$B$5,N(D670)&gt;=Settings!$B$6),"VIP",IF(D670=1,"New","Active"))))))</f>
        <v/>
      </c>
      <c r="L670" s="12" t="str">
        <f aca="false">IF(OR(J670="",J670=0),"",IF(I670&gt;=J670*Settings!$B$7,"Yes",""))</f>
        <v/>
      </c>
      <c r="M670" s="13"/>
      <c r="N670" s="12" t="str">
        <f aca="true">IF(M670="","",IF(AND(H670&lt;&gt;"",H670&gt;=M670),"Yes - "&amp;TEXT(H670,"d mmm yyyy"),IF(TODAY()-M670&lt;30,"Not yet","No")))</f>
        <v/>
      </c>
      <c r="O670" s="8"/>
      <c r="P670" s="12" t="str">
        <f aca="false">IF(A670="","",IF(COUNTIF($A$2:$A$2001,A670)&gt;1,"Same email twice - keep one",""))</f>
        <v/>
      </c>
    </row>
    <row r="671" customFormat="false" ht="15" hidden="false" customHeight="false" outlineLevel="0" collapsed="false">
      <c r="A671" s="8"/>
      <c r="B671" s="8"/>
      <c r="C671" s="8"/>
      <c r="D671" s="9" t="str">
        <f aca="false">IF(A671="","",COUNTIFS(Orders!$C$2:$C$5001,A671,Orders!$I$2:$I$5001,"&gt;0"))</f>
        <v/>
      </c>
      <c r="E671" s="10" t="str">
        <f aca="false">IF(A671="","",SUMIFS(Orders!$F$2:$F$5001,Orders!$C$2:$C$5001,A671,Orders!$I$2:$I$5001,"&gt;0"))</f>
        <v/>
      </c>
      <c r="F671" s="10" t="str">
        <f aca="false">IF(OR(A671="",N(D671)=0),"",E671/D671)</f>
        <v/>
      </c>
      <c r="G671" s="11" t="str">
        <f aca="false">IF(OR(A671="",N(D671)=0),"",_xlfn.MINIFS(Orders!$I$2:$I$5001,Orders!$C$2:$C$5001,A671,Orders!$I$2:$I$5001,"&gt;0"))</f>
        <v/>
      </c>
      <c r="H671" s="11" t="str">
        <f aca="false">IF(OR(A671="",N(D671)=0),"",_xlfn.MAXIFS(Orders!$I$2:$I$5001,Orders!$C$2:$C$5001,A671,Orders!$I$2:$I$5001,"&gt;0"))</f>
        <v/>
      </c>
      <c r="I671" s="9" t="str">
        <f aca="true">IF(H671="","",TODAY()-H671)</f>
        <v/>
      </c>
      <c r="J671" s="9" t="str">
        <f aca="false">IF(OR(H671="",N(D671)&lt;2),"",(H671-G671)/(D671-1))</f>
        <v/>
      </c>
      <c r="K671" s="12" t="str">
        <f aca="false">IF(A671="","",IF(N(D671)=0,"No orders yet",IF(I671&gt;=Settings!$B$4,IF(OR(N(E671)&gt;=Settings!$B$5,N(D671)&gt;=Settings!$B$6),"Lapsed VIP","Lapsed"),IF(I671&gt;=Settings!$B$3,IF(OR(N(E671)&gt;=Settings!$B$5,N(D671)&gt;=Settings!$B$6),"At-risk VIP",IF(D671=1,"One-time buyer","At risk")),IF(OR(N(E671)&gt;=Settings!$B$5,N(D671)&gt;=Settings!$B$6),"VIP",IF(D671=1,"New","Active"))))))</f>
        <v/>
      </c>
      <c r="L671" s="12" t="str">
        <f aca="false">IF(OR(J671="",J671=0),"",IF(I671&gt;=J671*Settings!$B$7,"Yes",""))</f>
        <v/>
      </c>
      <c r="M671" s="13"/>
      <c r="N671" s="12" t="str">
        <f aca="true">IF(M671="","",IF(AND(H671&lt;&gt;"",H671&gt;=M671),"Yes - "&amp;TEXT(H671,"d mmm yyyy"),IF(TODAY()-M671&lt;30,"Not yet","No")))</f>
        <v/>
      </c>
      <c r="O671" s="8"/>
      <c r="P671" s="12" t="str">
        <f aca="false">IF(A671="","",IF(COUNTIF($A$2:$A$2001,A671)&gt;1,"Same email twice - keep one",""))</f>
        <v/>
      </c>
    </row>
    <row r="672" customFormat="false" ht="15" hidden="false" customHeight="false" outlineLevel="0" collapsed="false">
      <c r="A672" s="8"/>
      <c r="B672" s="8"/>
      <c r="C672" s="8"/>
      <c r="D672" s="9" t="str">
        <f aca="false">IF(A672="","",COUNTIFS(Orders!$C$2:$C$5001,A672,Orders!$I$2:$I$5001,"&gt;0"))</f>
        <v/>
      </c>
      <c r="E672" s="10" t="str">
        <f aca="false">IF(A672="","",SUMIFS(Orders!$F$2:$F$5001,Orders!$C$2:$C$5001,A672,Orders!$I$2:$I$5001,"&gt;0"))</f>
        <v/>
      </c>
      <c r="F672" s="10" t="str">
        <f aca="false">IF(OR(A672="",N(D672)=0),"",E672/D672)</f>
        <v/>
      </c>
      <c r="G672" s="11" t="str">
        <f aca="false">IF(OR(A672="",N(D672)=0),"",_xlfn.MINIFS(Orders!$I$2:$I$5001,Orders!$C$2:$C$5001,A672,Orders!$I$2:$I$5001,"&gt;0"))</f>
        <v/>
      </c>
      <c r="H672" s="11" t="str">
        <f aca="false">IF(OR(A672="",N(D672)=0),"",_xlfn.MAXIFS(Orders!$I$2:$I$5001,Orders!$C$2:$C$5001,A672,Orders!$I$2:$I$5001,"&gt;0"))</f>
        <v/>
      </c>
      <c r="I672" s="9" t="str">
        <f aca="true">IF(H672="","",TODAY()-H672)</f>
        <v/>
      </c>
      <c r="J672" s="9" t="str">
        <f aca="false">IF(OR(H672="",N(D672)&lt;2),"",(H672-G672)/(D672-1))</f>
        <v/>
      </c>
      <c r="K672" s="12" t="str">
        <f aca="false">IF(A672="","",IF(N(D672)=0,"No orders yet",IF(I672&gt;=Settings!$B$4,IF(OR(N(E672)&gt;=Settings!$B$5,N(D672)&gt;=Settings!$B$6),"Lapsed VIP","Lapsed"),IF(I672&gt;=Settings!$B$3,IF(OR(N(E672)&gt;=Settings!$B$5,N(D672)&gt;=Settings!$B$6),"At-risk VIP",IF(D672=1,"One-time buyer","At risk")),IF(OR(N(E672)&gt;=Settings!$B$5,N(D672)&gt;=Settings!$B$6),"VIP",IF(D672=1,"New","Active"))))))</f>
        <v/>
      </c>
      <c r="L672" s="12" t="str">
        <f aca="false">IF(OR(J672="",J672=0),"",IF(I672&gt;=J672*Settings!$B$7,"Yes",""))</f>
        <v/>
      </c>
      <c r="M672" s="13"/>
      <c r="N672" s="12" t="str">
        <f aca="true">IF(M672="","",IF(AND(H672&lt;&gt;"",H672&gt;=M672),"Yes - "&amp;TEXT(H672,"d mmm yyyy"),IF(TODAY()-M672&lt;30,"Not yet","No")))</f>
        <v/>
      </c>
      <c r="O672" s="8"/>
      <c r="P672" s="12" t="str">
        <f aca="false">IF(A672="","",IF(COUNTIF($A$2:$A$2001,A672)&gt;1,"Same email twice - keep one",""))</f>
        <v/>
      </c>
    </row>
    <row r="673" customFormat="false" ht="15" hidden="false" customHeight="false" outlineLevel="0" collapsed="false">
      <c r="A673" s="8"/>
      <c r="B673" s="8"/>
      <c r="C673" s="8"/>
      <c r="D673" s="9" t="str">
        <f aca="false">IF(A673="","",COUNTIFS(Orders!$C$2:$C$5001,A673,Orders!$I$2:$I$5001,"&gt;0"))</f>
        <v/>
      </c>
      <c r="E673" s="10" t="str">
        <f aca="false">IF(A673="","",SUMIFS(Orders!$F$2:$F$5001,Orders!$C$2:$C$5001,A673,Orders!$I$2:$I$5001,"&gt;0"))</f>
        <v/>
      </c>
      <c r="F673" s="10" t="str">
        <f aca="false">IF(OR(A673="",N(D673)=0),"",E673/D673)</f>
        <v/>
      </c>
      <c r="G673" s="11" t="str">
        <f aca="false">IF(OR(A673="",N(D673)=0),"",_xlfn.MINIFS(Orders!$I$2:$I$5001,Orders!$C$2:$C$5001,A673,Orders!$I$2:$I$5001,"&gt;0"))</f>
        <v/>
      </c>
      <c r="H673" s="11" t="str">
        <f aca="false">IF(OR(A673="",N(D673)=0),"",_xlfn.MAXIFS(Orders!$I$2:$I$5001,Orders!$C$2:$C$5001,A673,Orders!$I$2:$I$5001,"&gt;0"))</f>
        <v/>
      </c>
      <c r="I673" s="9" t="str">
        <f aca="true">IF(H673="","",TODAY()-H673)</f>
        <v/>
      </c>
      <c r="J673" s="9" t="str">
        <f aca="false">IF(OR(H673="",N(D673)&lt;2),"",(H673-G673)/(D673-1))</f>
        <v/>
      </c>
      <c r="K673" s="12" t="str">
        <f aca="false">IF(A673="","",IF(N(D673)=0,"No orders yet",IF(I673&gt;=Settings!$B$4,IF(OR(N(E673)&gt;=Settings!$B$5,N(D673)&gt;=Settings!$B$6),"Lapsed VIP","Lapsed"),IF(I673&gt;=Settings!$B$3,IF(OR(N(E673)&gt;=Settings!$B$5,N(D673)&gt;=Settings!$B$6),"At-risk VIP",IF(D673=1,"One-time buyer","At risk")),IF(OR(N(E673)&gt;=Settings!$B$5,N(D673)&gt;=Settings!$B$6),"VIP",IF(D673=1,"New","Active"))))))</f>
        <v/>
      </c>
      <c r="L673" s="12" t="str">
        <f aca="false">IF(OR(J673="",J673=0),"",IF(I673&gt;=J673*Settings!$B$7,"Yes",""))</f>
        <v/>
      </c>
      <c r="M673" s="13"/>
      <c r="N673" s="12" t="str">
        <f aca="true">IF(M673="","",IF(AND(H673&lt;&gt;"",H673&gt;=M673),"Yes - "&amp;TEXT(H673,"d mmm yyyy"),IF(TODAY()-M673&lt;30,"Not yet","No")))</f>
        <v/>
      </c>
      <c r="O673" s="8"/>
      <c r="P673" s="12" t="str">
        <f aca="false">IF(A673="","",IF(COUNTIF($A$2:$A$2001,A673)&gt;1,"Same email twice - keep one",""))</f>
        <v/>
      </c>
    </row>
    <row r="674" customFormat="false" ht="15" hidden="false" customHeight="false" outlineLevel="0" collapsed="false">
      <c r="A674" s="8"/>
      <c r="B674" s="8"/>
      <c r="C674" s="8"/>
      <c r="D674" s="9" t="str">
        <f aca="false">IF(A674="","",COUNTIFS(Orders!$C$2:$C$5001,A674,Orders!$I$2:$I$5001,"&gt;0"))</f>
        <v/>
      </c>
      <c r="E674" s="10" t="str">
        <f aca="false">IF(A674="","",SUMIFS(Orders!$F$2:$F$5001,Orders!$C$2:$C$5001,A674,Orders!$I$2:$I$5001,"&gt;0"))</f>
        <v/>
      </c>
      <c r="F674" s="10" t="str">
        <f aca="false">IF(OR(A674="",N(D674)=0),"",E674/D674)</f>
        <v/>
      </c>
      <c r="G674" s="11" t="str">
        <f aca="false">IF(OR(A674="",N(D674)=0),"",_xlfn.MINIFS(Orders!$I$2:$I$5001,Orders!$C$2:$C$5001,A674,Orders!$I$2:$I$5001,"&gt;0"))</f>
        <v/>
      </c>
      <c r="H674" s="11" t="str">
        <f aca="false">IF(OR(A674="",N(D674)=0),"",_xlfn.MAXIFS(Orders!$I$2:$I$5001,Orders!$C$2:$C$5001,A674,Orders!$I$2:$I$5001,"&gt;0"))</f>
        <v/>
      </c>
      <c r="I674" s="9" t="str">
        <f aca="true">IF(H674="","",TODAY()-H674)</f>
        <v/>
      </c>
      <c r="J674" s="9" t="str">
        <f aca="false">IF(OR(H674="",N(D674)&lt;2),"",(H674-G674)/(D674-1))</f>
        <v/>
      </c>
      <c r="K674" s="12" t="str">
        <f aca="false">IF(A674="","",IF(N(D674)=0,"No orders yet",IF(I674&gt;=Settings!$B$4,IF(OR(N(E674)&gt;=Settings!$B$5,N(D674)&gt;=Settings!$B$6),"Lapsed VIP","Lapsed"),IF(I674&gt;=Settings!$B$3,IF(OR(N(E674)&gt;=Settings!$B$5,N(D674)&gt;=Settings!$B$6),"At-risk VIP",IF(D674=1,"One-time buyer","At risk")),IF(OR(N(E674)&gt;=Settings!$B$5,N(D674)&gt;=Settings!$B$6),"VIP",IF(D674=1,"New","Active"))))))</f>
        <v/>
      </c>
      <c r="L674" s="12" t="str">
        <f aca="false">IF(OR(J674="",J674=0),"",IF(I674&gt;=J674*Settings!$B$7,"Yes",""))</f>
        <v/>
      </c>
      <c r="M674" s="13"/>
      <c r="N674" s="12" t="str">
        <f aca="true">IF(M674="","",IF(AND(H674&lt;&gt;"",H674&gt;=M674),"Yes - "&amp;TEXT(H674,"d mmm yyyy"),IF(TODAY()-M674&lt;30,"Not yet","No")))</f>
        <v/>
      </c>
      <c r="O674" s="8"/>
      <c r="P674" s="12" t="str">
        <f aca="false">IF(A674="","",IF(COUNTIF($A$2:$A$2001,A674)&gt;1,"Same email twice - keep one",""))</f>
        <v/>
      </c>
    </row>
    <row r="675" customFormat="false" ht="15" hidden="false" customHeight="false" outlineLevel="0" collapsed="false">
      <c r="A675" s="8"/>
      <c r="B675" s="8"/>
      <c r="C675" s="8"/>
      <c r="D675" s="9" t="str">
        <f aca="false">IF(A675="","",COUNTIFS(Orders!$C$2:$C$5001,A675,Orders!$I$2:$I$5001,"&gt;0"))</f>
        <v/>
      </c>
      <c r="E675" s="10" t="str">
        <f aca="false">IF(A675="","",SUMIFS(Orders!$F$2:$F$5001,Orders!$C$2:$C$5001,A675,Orders!$I$2:$I$5001,"&gt;0"))</f>
        <v/>
      </c>
      <c r="F675" s="10" t="str">
        <f aca="false">IF(OR(A675="",N(D675)=0),"",E675/D675)</f>
        <v/>
      </c>
      <c r="G675" s="11" t="str">
        <f aca="false">IF(OR(A675="",N(D675)=0),"",_xlfn.MINIFS(Orders!$I$2:$I$5001,Orders!$C$2:$C$5001,A675,Orders!$I$2:$I$5001,"&gt;0"))</f>
        <v/>
      </c>
      <c r="H675" s="11" t="str">
        <f aca="false">IF(OR(A675="",N(D675)=0),"",_xlfn.MAXIFS(Orders!$I$2:$I$5001,Orders!$C$2:$C$5001,A675,Orders!$I$2:$I$5001,"&gt;0"))</f>
        <v/>
      </c>
      <c r="I675" s="9" t="str">
        <f aca="true">IF(H675="","",TODAY()-H675)</f>
        <v/>
      </c>
      <c r="J675" s="9" t="str">
        <f aca="false">IF(OR(H675="",N(D675)&lt;2),"",(H675-G675)/(D675-1))</f>
        <v/>
      </c>
      <c r="K675" s="12" t="str">
        <f aca="false">IF(A675="","",IF(N(D675)=0,"No orders yet",IF(I675&gt;=Settings!$B$4,IF(OR(N(E675)&gt;=Settings!$B$5,N(D675)&gt;=Settings!$B$6),"Lapsed VIP","Lapsed"),IF(I675&gt;=Settings!$B$3,IF(OR(N(E675)&gt;=Settings!$B$5,N(D675)&gt;=Settings!$B$6),"At-risk VIP",IF(D675=1,"One-time buyer","At risk")),IF(OR(N(E675)&gt;=Settings!$B$5,N(D675)&gt;=Settings!$B$6),"VIP",IF(D675=1,"New","Active"))))))</f>
        <v/>
      </c>
      <c r="L675" s="12" t="str">
        <f aca="false">IF(OR(J675="",J675=0),"",IF(I675&gt;=J675*Settings!$B$7,"Yes",""))</f>
        <v/>
      </c>
      <c r="M675" s="13"/>
      <c r="N675" s="12" t="str">
        <f aca="true">IF(M675="","",IF(AND(H675&lt;&gt;"",H675&gt;=M675),"Yes - "&amp;TEXT(H675,"d mmm yyyy"),IF(TODAY()-M675&lt;30,"Not yet","No")))</f>
        <v/>
      </c>
      <c r="O675" s="8"/>
      <c r="P675" s="12" t="str">
        <f aca="false">IF(A675="","",IF(COUNTIF($A$2:$A$2001,A675)&gt;1,"Same email twice - keep one",""))</f>
        <v/>
      </c>
    </row>
    <row r="676" customFormat="false" ht="15" hidden="false" customHeight="false" outlineLevel="0" collapsed="false">
      <c r="A676" s="8"/>
      <c r="B676" s="8"/>
      <c r="C676" s="8"/>
      <c r="D676" s="9" t="str">
        <f aca="false">IF(A676="","",COUNTIFS(Orders!$C$2:$C$5001,A676,Orders!$I$2:$I$5001,"&gt;0"))</f>
        <v/>
      </c>
      <c r="E676" s="10" t="str">
        <f aca="false">IF(A676="","",SUMIFS(Orders!$F$2:$F$5001,Orders!$C$2:$C$5001,A676,Orders!$I$2:$I$5001,"&gt;0"))</f>
        <v/>
      </c>
      <c r="F676" s="10" t="str">
        <f aca="false">IF(OR(A676="",N(D676)=0),"",E676/D676)</f>
        <v/>
      </c>
      <c r="G676" s="11" t="str">
        <f aca="false">IF(OR(A676="",N(D676)=0),"",_xlfn.MINIFS(Orders!$I$2:$I$5001,Orders!$C$2:$C$5001,A676,Orders!$I$2:$I$5001,"&gt;0"))</f>
        <v/>
      </c>
      <c r="H676" s="11" t="str">
        <f aca="false">IF(OR(A676="",N(D676)=0),"",_xlfn.MAXIFS(Orders!$I$2:$I$5001,Orders!$C$2:$C$5001,A676,Orders!$I$2:$I$5001,"&gt;0"))</f>
        <v/>
      </c>
      <c r="I676" s="9" t="str">
        <f aca="true">IF(H676="","",TODAY()-H676)</f>
        <v/>
      </c>
      <c r="J676" s="9" t="str">
        <f aca="false">IF(OR(H676="",N(D676)&lt;2),"",(H676-G676)/(D676-1))</f>
        <v/>
      </c>
      <c r="K676" s="12" t="str">
        <f aca="false">IF(A676="","",IF(N(D676)=0,"No orders yet",IF(I676&gt;=Settings!$B$4,IF(OR(N(E676)&gt;=Settings!$B$5,N(D676)&gt;=Settings!$B$6),"Lapsed VIP","Lapsed"),IF(I676&gt;=Settings!$B$3,IF(OR(N(E676)&gt;=Settings!$B$5,N(D676)&gt;=Settings!$B$6),"At-risk VIP",IF(D676=1,"One-time buyer","At risk")),IF(OR(N(E676)&gt;=Settings!$B$5,N(D676)&gt;=Settings!$B$6),"VIP",IF(D676=1,"New","Active"))))))</f>
        <v/>
      </c>
      <c r="L676" s="12" t="str">
        <f aca="false">IF(OR(J676="",J676=0),"",IF(I676&gt;=J676*Settings!$B$7,"Yes",""))</f>
        <v/>
      </c>
      <c r="M676" s="13"/>
      <c r="N676" s="12" t="str">
        <f aca="true">IF(M676="","",IF(AND(H676&lt;&gt;"",H676&gt;=M676),"Yes - "&amp;TEXT(H676,"d mmm yyyy"),IF(TODAY()-M676&lt;30,"Not yet","No")))</f>
        <v/>
      </c>
      <c r="O676" s="8"/>
      <c r="P676" s="12" t="str">
        <f aca="false">IF(A676="","",IF(COUNTIF($A$2:$A$2001,A676)&gt;1,"Same email twice - keep one",""))</f>
        <v/>
      </c>
    </row>
    <row r="677" customFormat="false" ht="15" hidden="false" customHeight="false" outlineLevel="0" collapsed="false">
      <c r="A677" s="8"/>
      <c r="B677" s="8"/>
      <c r="C677" s="8"/>
      <c r="D677" s="9" t="str">
        <f aca="false">IF(A677="","",COUNTIFS(Orders!$C$2:$C$5001,A677,Orders!$I$2:$I$5001,"&gt;0"))</f>
        <v/>
      </c>
      <c r="E677" s="10" t="str">
        <f aca="false">IF(A677="","",SUMIFS(Orders!$F$2:$F$5001,Orders!$C$2:$C$5001,A677,Orders!$I$2:$I$5001,"&gt;0"))</f>
        <v/>
      </c>
      <c r="F677" s="10" t="str">
        <f aca="false">IF(OR(A677="",N(D677)=0),"",E677/D677)</f>
        <v/>
      </c>
      <c r="G677" s="11" t="str">
        <f aca="false">IF(OR(A677="",N(D677)=0),"",_xlfn.MINIFS(Orders!$I$2:$I$5001,Orders!$C$2:$C$5001,A677,Orders!$I$2:$I$5001,"&gt;0"))</f>
        <v/>
      </c>
      <c r="H677" s="11" t="str">
        <f aca="false">IF(OR(A677="",N(D677)=0),"",_xlfn.MAXIFS(Orders!$I$2:$I$5001,Orders!$C$2:$C$5001,A677,Orders!$I$2:$I$5001,"&gt;0"))</f>
        <v/>
      </c>
      <c r="I677" s="9" t="str">
        <f aca="true">IF(H677="","",TODAY()-H677)</f>
        <v/>
      </c>
      <c r="J677" s="9" t="str">
        <f aca="false">IF(OR(H677="",N(D677)&lt;2),"",(H677-G677)/(D677-1))</f>
        <v/>
      </c>
      <c r="K677" s="12" t="str">
        <f aca="false">IF(A677="","",IF(N(D677)=0,"No orders yet",IF(I677&gt;=Settings!$B$4,IF(OR(N(E677)&gt;=Settings!$B$5,N(D677)&gt;=Settings!$B$6),"Lapsed VIP","Lapsed"),IF(I677&gt;=Settings!$B$3,IF(OR(N(E677)&gt;=Settings!$B$5,N(D677)&gt;=Settings!$B$6),"At-risk VIP",IF(D677=1,"One-time buyer","At risk")),IF(OR(N(E677)&gt;=Settings!$B$5,N(D677)&gt;=Settings!$B$6),"VIP",IF(D677=1,"New","Active"))))))</f>
        <v/>
      </c>
      <c r="L677" s="12" t="str">
        <f aca="false">IF(OR(J677="",J677=0),"",IF(I677&gt;=J677*Settings!$B$7,"Yes",""))</f>
        <v/>
      </c>
      <c r="M677" s="13"/>
      <c r="N677" s="12" t="str">
        <f aca="true">IF(M677="","",IF(AND(H677&lt;&gt;"",H677&gt;=M677),"Yes - "&amp;TEXT(H677,"d mmm yyyy"),IF(TODAY()-M677&lt;30,"Not yet","No")))</f>
        <v/>
      </c>
      <c r="O677" s="8"/>
      <c r="P677" s="12" t="str">
        <f aca="false">IF(A677="","",IF(COUNTIF($A$2:$A$2001,A677)&gt;1,"Same email twice - keep one",""))</f>
        <v/>
      </c>
    </row>
    <row r="678" customFormat="false" ht="15" hidden="false" customHeight="false" outlineLevel="0" collapsed="false">
      <c r="A678" s="8"/>
      <c r="B678" s="8"/>
      <c r="C678" s="8"/>
      <c r="D678" s="9" t="str">
        <f aca="false">IF(A678="","",COUNTIFS(Orders!$C$2:$C$5001,A678,Orders!$I$2:$I$5001,"&gt;0"))</f>
        <v/>
      </c>
      <c r="E678" s="10" t="str">
        <f aca="false">IF(A678="","",SUMIFS(Orders!$F$2:$F$5001,Orders!$C$2:$C$5001,A678,Orders!$I$2:$I$5001,"&gt;0"))</f>
        <v/>
      </c>
      <c r="F678" s="10" t="str">
        <f aca="false">IF(OR(A678="",N(D678)=0),"",E678/D678)</f>
        <v/>
      </c>
      <c r="G678" s="11" t="str">
        <f aca="false">IF(OR(A678="",N(D678)=0),"",_xlfn.MINIFS(Orders!$I$2:$I$5001,Orders!$C$2:$C$5001,A678,Orders!$I$2:$I$5001,"&gt;0"))</f>
        <v/>
      </c>
      <c r="H678" s="11" t="str">
        <f aca="false">IF(OR(A678="",N(D678)=0),"",_xlfn.MAXIFS(Orders!$I$2:$I$5001,Orders!$C$2:$C$5001,A678,Orders!$I$2:$I$5001,"&gt;0"))</f>
        <v/>
      </c>
      <c r="I678" s="9" t="str">
        <f aca="true">IF(H678="","",TODAY()-H678)</f>
        <v/>
      </c>
      <c r="J678" s="9" t="str">
        <f aca="false">IF(OR(H678="",N(D678)&lt;2),"",(H678-G678)/(D678-1))</f>
        <v/>
      </c>
      <c r="K678" s="12" t="str">
        <f aca="false">IF(A678="","",IF(N(D678)=0,"No orders yet",IF(I678&gt;=Settings!$B$4,IF(OR(N(E678)&gt;=Settings!$B$5,N(D678)&gt;=Settings!$B$6),"Lapsed VIP","Lapsed"),IF(I678&gt;=Settings!$B$3,IF(OR(N(E678)&gt;=Settings!$B$5,N(D678)&gt;=Settings!$B$6),"At-risk VIP",IF(D678=1,"One-time buyer","At risk")),IF(OR(N(E678)&gt;=Settings!$B$5,N(D678)&gt;=Settings!$B$6),"VIP",IF(D678=1,"New","Active"))))))</f>
        <v/>
      </c>
      <c r="L678" s="12" t="str">
        <f aca="false">IF(OR(J678="",J678=0),"",IF(I678&gt;=J678*Settings!$B$7,"Yes",""))</f>
        <v/>
      </c>
      <c r="M678" s="13"/>
      <c r="N678" s="12" t="str">
        <f aca="true">IF(M678="","",IF(AND(H678&lt;&gt;"",H678&gt;=M678),"Yes - "&amp;TEXT(H678,"d mmm yyyy"),IF(TODAY()-M678&lt;30,"Not yet","No")))</f>
        <v/>
      </c>
      <c r="O678" s="8"/>
      <c r="P678" s="12" t="str">
        <f aca="false">IF(A678="","",IF(COUNTIF($A$2:$A$2001,A678)&gt;1,"Same email twice - keep one",""))</f>
        <v/>
      </c>
    </row>
    <row r="679" customFormat="false" ht="15" hidden="false" customHeight="false" outlineLevel="0" collapsed="false">
      <c r="A679" s="8"/>
      <c r="B679" s="8"/>
      <c r="C679" s="8"/>
      <c r="D679" s="9" t="str">
        <f aca="false">IF(A679="","",COUNTIFS(Orders!$C$2:$C$5001,A679,Orders!$I$2:$I$5001,"&gt;0"))</f>
        <v/>
      </c>
      <c r="E679" s="10" t="str">
        <f aca="false">IF(A679="","",SUMIFS(Orders!$F$2:$F$5001,Orders!$C$2:$C$5001,A679,Orders!$I$2:$I$5001,"&gt;0"))</f>
        <v/>
      </c>
      <c r="F679" s="10" t="str">
        <f aca="false">IF(OR(A679="",N(D679)=0),"",E679/D679)</f>
        <v/>
      </c>
      <c r="G679" s="11" t="str">
        <f aca="false">IF(OR(A679="",N(D679)=0),"",_xlfn.MINIFS(Orders!$I$2:$I$5001,Orders!$C$2:$C$5001,A679,Orders!$I$2:$I$5001,"&gt;0"))</f>
        <v/>
      </c>
      <c r="H679" s="11" t="str">
        <f aca="false">IF(OR(A679="",N(D679)=0),"",_xlfn.MAXIFS(Orders!$I$2:$I$5001,Orders!$C$2:$C$5001,A679,Orders!$I$2:$I$5001,"&gt;0"))</f>
        <v/>
      </c>
      <c r="I679" s="9" t="str">
        <f aca="true">IF(H679="","",TODAY()-H679)</f>
        <v/>
      </c>
      <c r="J679" s="9" t="str">
        <f aca="false">IF(OR(H679="",N(D679)&lt;2),"",(H679-G679)/(D679-1))</f>
        <v/>
      </c>
      <c r="K679" s="12" t="str">
        <f aca="false">IF(A679="","",IF(N(D679)=0,"No orders yet",IF(I679&gt;=Settings!$B$4,IF(OR(N(E679)&gt;=Settings!$B$5,N(D679)&gt;=Settings!$B$6),"Lapsed VIP","Lapsed"),IF(I679&gt;=Settings!$B$3,IF(OR(N(E679)&gt;=Settings!$B$5,N(D679)&gt;=Settings!$B$6),"At-risk VIP",IF(D679=1,"One-time buyer","At risk")),IF(OR(N(E679)&gt;=Settings!$B$5,N(D679)&gt;=Settings!$B$6),"VIP",IF(D679=1,"New","Active"))))))</f>
        <v/>
      </c>
      <c r="L679" s="12" t="str">
        <f aca="false">IF(OR(J679="",J679=0),"",IF(I679&gt;=J679*Settings!$B$7,"Yes",""))</f>
        <v/>
      </c>
      <c r="M679" s="13"/>
      <c r="N679" s="12" t="str">
        <f aca="true">IF(M679="","",IF(AND(H679&lt;&gt;"",H679&gt;=M679),"Yes - "&amp;TEXT(H679,"d mmm yyyy"),IF(TODAY()-M679&lt;30,"Not yet","No")))</f>
        <v/>
      </c>
      <c r="O679" s="8"/>
      <c r="P679" s="12" t="str">
        <f aca="false">IF(A679="","",IF(COUNTIF($A$2:$A$2001,A679)&gt;1,"Same email twice - keep one",""))</f>
        <v/>
      </c>
    </row>
    <row r="680" customFormat="false" ht="15" hidden="false" customHeight="false" outlineLevel="0" collapsed="false">
      <c r="A680" s="8"/>
      <c r="B680" s="8"/>
      <c r="C680" s="8"/>
      <c r="D680" s="9" t="str">
        <f aca="false">IF(A680="","",COUNTIFS(Orders!$C$2:$C$5001,A680,Orders!$I$2:$I$5001,"&gt;0"))</f>
        <v/>
      </c>
      <c r="E680" s="10" t="str">
        <f aca="false">IF(A680="","",SUMIFS(Orders!$F$2:$F$5001,Orders!$C$2:$C$5001,A680,Orders!$I$2:$I$5001,"&gt;0"))</f>
        <v/>
      </c>
      <c r="F680" s="10" t="str">
        <f aca="false">IF(OR(A680="",N(D680)=0),"",E680/D680)</f>
        <v/>
      </c>
      <c r="G680" s="11" t="str">
        <f aca="false">IF(OR(A680="",N(D680)=0),"",_xlfn.MINIFS(Orders!$I$2:$I$5001,Orders!$C$2:$C$5001,A680,Orders!$I$2:$I$5001,"&gt;0"))</f>
        <v/>
      </c>
      <c r="H680" s="11" t="str">
        <f aca="false">IF(OR(A680="",N(D680)=0),"",_xlfn.MAXIFS(Orders!$I$2:$I$5001,Orders!$C$2:$C$5001,A680,Orders!$I$2:$I$5001,"&gt;0"))</f>
        <v/>
      </c>
      <c r="I680" s="9" t="str">
        <f aca="true">IF(H680="","",TODAY()-H680)</f>
        <v/>
      </c>
      <c r="J680" s="9" t="str">
        <f aca="false">IF(OR(H680="",N(D680)&lt;2),"",(H680-G680)/(D680-1))</f>
        <v/>
      </c>
      <c r="K680" s="12" t="str">
        <f aca="false">IF(A680="","",IF(N(D680)=0,"No orders yet",IF(I680&gt;=Settings!$B$4,IF(OR(N(E680)&gt;=Settings!$B$5,N(D680)&gt;=Settings!$B$6),"Lapsed VIP","Lapsed"),IF(I680&gt;=Settings!$B$3,IF(OR(N(E680)&gt;=Settings!$B$5,N(D680)&gt;=Settings!$B$6),"At-risk VIP",IF(D680=1,"One-time buyer","At risk")),IF(OR(N(E680)&gt;=Settings!$B$5,N(D680)&gt;=Settings!$B$6),"VIP",IF(D680=1,"New","Active"))))))</f>
        <v/>
      </c>
      <c r="L680" s="12" t="str">
        <f aca="false">IF(OR(J680="",J680=0),"",IF(I680&gt;=J680*Settings!$B$7,"Yes",""))</f>
        <v/>
      </c>
      <c r="M680" s="13"/>
      <c r="N680" s="12" t="str">
        <f aca="true">IF(M680="","",IF(AND(H680&lt;&gt;"",H680&gt;=M680),"Yes - "&amp;TEXT(H680,"d mmm yyyy"),IF(TODAY()-M680&lt;30,"Not yet","No")))</f>
        <v/>
      </c>
      <c r="O680" s="8"/>
      <c r="P680" s="12" t="str">
        <f aca="false">IF(A680="","",IF(COUNTIF($A$2:$A$2001,A680)&gt;1,"Same email twice - keep one",""))</f>
        <v/>
      </c>
    </row>
    <row r="681" customFormat="false" ht="15" hidden="false" customHeight="false" outlineLevel="0" collapsed="false">
      <c r="A681" s="8"/>
      <c r="B681" s="8"/>
      <c r="C681" s="8"/>
      <c r="D681" s="9" t="str">
        <f aca="false">IF(A681="","",COUNTIFS(Orders!$C$2:$C$5001,A681,Orders!$I$2:$I$5001,"&gt;0"))</f>
        <v/>
      </c>
      <c r="E681" s="10" t="str">
        <f aca="false">IF(A681="","",SUMIFS(Orders!$F$2:$F$5001,Orders!$C$2:$C$5001,A681,Orders!$I$2:$I$5001,"&gt;0"))</f>
        <v/>
      </c>
      <c r="F681" s="10" t="str">
        <f aca="false">IF(OR(A681="",N(D681)=0),"",E681/D681)</f>
        <v/>
      </c>
      <c r="G681" s="11" t="str">
        <f aca="false">IF(OR(A681="",N(D681)=0),"",_xlfn.MINIFS(Orders!$I$2:$I$5001,Orders!$C$2:$C$5001,A681,Orders!$I$2:$I$5001,"&gt;0"))</f>
        <v/>
      </c>
      <c r="H681" s="11" t="str">
        <f aca="false">IF(OR(A681="",N(D681)=0),"",_xlfn.MAXIFS(Orders!$I$2:$I$5001,Orders!$C$2:$C$5001,A681,Orders!$I$2:$I$5001,"&gt;0"))</f>
        <v/>
      </c>
      <c r="I681" s="9" t="str">
        <f aca="true">IF(H681="","",TODAY()-H681)</f>
        <v/>
      </c>
      <c r="J681" s="9" t="str">
        <f aca="false">IF(OR(H681="",N(D681)&lt;2),"",(H681-G681)/(D681-1))</f>
        <v/>
      </c>
      <c r="K681" s="12" t="str">
        <f aca="false">IF(A681="","",IF(N(D681)=0,"No orders yet",IF(I681&gt;=Settings!$B$4,IF(OR(N(E681)&gt;=Settings!$B$5,N(D681)&gt;=Settings!$B$6),"Lapsed VIP","Lapsed"),IF(I681&gt;=Settings!$B$3,IF(OR(N(E681)&gt;=Settings!$B$5,N(D681)&gt;=Settings!$B$6),"At-risk VIP",IF(D681=1,"One-time buyer","At risk")),IF(OR(N(E681)&gt;=Settings!$B$5,N(D681)&gt;=Settings!$B$6),"VIP",IF(D681=1,"New","Active"))))))</f>
        <v/>
      </c>
      <c r="L681" s="12" t="str">
        <f aca="false">IF(OR(J681="",J681=0),"",IF(I681&gt;=J681*Settings!$B$7,"Yes",""))</f>
        <v/>
      </c>
      <c r="M681" s="13"/>
      <c r="N681" s="12" t="str">
        <f aca="true">IF(M681="","",IF(AND(H681&lt;&gt;"",H681&gt;=M681),"Yes - "&amp;TEXT(H681,"d mmm yyyy"),IF(TODAY()-M681&lt;30,"Not yet","No")))</f>
        <v/>
      </c>
      <c r="O681" s="8"/>
      <c r="P681" s="12" t="str">
        <f aca="false">IF(A681="","",IF(COUNTIF($A$2:$A$2001,A681)&gt;1,"Same email twice - keep one",""))</f>
        <v/>
      </c>
    </row>
    <row r="682" customFormat="false" ht="15" hidden="false" customHeight="false" outlineLevel="0" collapsed="false">
      <c r="A682" s="8"/>
      <c r="B682" s="8"/>
      <c r="C682" s="8"/>
      <c r="D682" s="9" t="str">
        <f aca="false">IF(A682="","",COUNTIFS(Orders!$C$2:$C$5001,A682,Orders!$I$2:$I$5001,"&gt;0"))</f>
        <v/>
      </c>
      <c r="E682" s="10" t="str">
        <f aca="false">IF(A682="","",SUMIFS(Orders!$F$2:$F$5001,Orders!$C$2:$C$5001,A682,Orders!$I$2:$I$5001,"&gt;0"))</f>
        <v/>
      </c>
      <c r="F682" s="10" t="str">
        <f aca="false">IF(OR(A682="",N(D682)=0),"",E682/D682)</f>
        <v/>
      </c>
      <c r="G682" s="11" t="str">
        <f aca="false">IF(OR(A682="",N(D682)=0),"",_xlfn.MINIFS(Orders!$I$2:$I$5001,Orders!$C$2:$C$5001,A682,Orders!$I$2:$I$5001,"&gt;0"))</f>
        <v/>
      </c>
      <c r="H682" s="11" t="str">
        <f aca="false">IF(OR(A682="",N(D682)=0),"",_xlfn.MAXIFS(Orders!$I$2:$I$5001,Orders!$C$2:$C$5001,A682,Orders!$I$2:$I$5001,"&gt;0"))</f>
        <v/>
      </c>
      <c r="I682" s="9" t="str">
        <f aca="true">IF(H682="","",TODAY()-H682)</f>
        <v/>
      </c>
      <c r="J682" s="9" t="str">
        <f aca="false">IF(OR(H682="",N(D682)&lt;2),"",(H682-G682)/(D682-1))</f>
        <v/>
      </c>
      <c r="K682" s="12" t="str">
        <f aca="false">IF(A682="","",IF(N(D682)=0,"No orders yet",IF(I682&gt;=Settings!$B$4,IF(OR(N(E682)&gt;=Settings!$B$5,N(D682)&gt;=Settings!$B$6),"Lapsed VIP","Lapsed"),IF(I682&gt;=Settings!$B$3,IF(OR(N(E682)&gt;=Settings!$B$5,N(D682)&gt;=Settings!$B$6),"At-risk VIP",IF(D682=1,"One-time buyer","At risk")),IF(OR(N(E682)&gt;=Settings!$B$5,N(D682)&gt;=Settings!$B$6),"VIP",IF(D682=1,"New","Active"))))))</f>
        <v/>
      </c>
      <c r="L682" s="12" t="str">
        <f aca="false">IF(OR(J682="",J682=0),"",IF(I682&gt;=J682*Settings!$B$7,"Yes",""))</f>
        <v/>
      </c>
      <c r="M682" s="13"/>
      <c r="N682" s="12" t="str">
        <f aca="true">IF(M682="","",IF(AND(H682&lt;&gt;"",H682&gt;=M682),"Yes - "&amp;TEXT(H682,"d mmm yyyy"),IF(TODAY()-M682&lt;30,"Not yet","No")))</f>
        <v/>
      </c>
      <c r="O682" s="8"/>
      <c r="P682" s="12" t="str">
        <f aca="false">IF(A682="","",IF(COUNTIF($A$2:$A$2001,A682)&gt;1,"Same email twice - keep one",""))</f>
        <v/>
      </c>
    </row>
    <row r="683" customFormat="false" ht="15" hidden="false" customHeight="false" outlineLevel="0" collapsed="false">
      <c r="A683" s="8"/>
      <c r="B683" s="8"/>
      <c r="C683" s="8"/>
      <c r="D683" s="9" t="str">
        <f aca="false">IF(A683="","",COUNTIFS(Orders!$C$2:$C$5001,A683,Orders!$I$2:$I$5001,"&gt;0"))</f>
        <v/>
      </c>
      <c r="E683" s="10" t="str">
        <f aca="false">IF(A683="","",SUMIFS(Orders!$F$2:$F$5001,Orders!$C$2:$C$5001,A683,Orders!$I$2:$I$5001,"&gt;0"))</f>
        <v/>
      </c>
      <c r="F683" s="10" t="str">
        <f aca="false">IF(OR(A683="",N(D683)=0),"",E683/D683)</f>
        <v/>
      </c>
      <c r="G683" s="11" t="str">
        <f aca="false">IF(OR(A683="",N(D683)=0),"",_xlfn.MINIFS(Orders!$I$2:$I$5001,Orders!$C$2:$C$5001,A683,Orders!$I$2:$I$5001,"&gt;0"))</f>
        <v/>
      </c>
      <c r="H683" s="11" t="str">
        <f aca="false">IF(OR(A683="",N(D683)=0),"",_xlfn.MAXIFS(Orders!$I$2:$I$5001,Orders!$C$2:$C$5001,A683,Orders!$I$2:$I$5001,"&gt;0"))</f>
        <v/>
      </c>
      <c r="I683" s="9" t="str">
        <f aca="true">IF(H683="","",TODAY()-H683)</f>
        <v/>
      </c>
      <c r="J683" s="9" t="str">
        <f aca="false">IF(OR(H683="",N(D683)&lt;2),"",(H683-G683)/(D683-1))</f>
        <v/>
      </c>
      <c r="K683" s="12" t="str">
        <f aca="false">IF(A683="","",IF(N(D683)=0,"No orders yet",IF(I683&gt;=Settings!$B$4,IF(OR(N(E683)&gt;=Settings!$B$5,N(D683)&gt;=Settings!$B$6),"Lapsed VIP","Lapsed"),IF(I683&gt;=Settings!$B$3,IF(OR(N(E683)&gt;=Settings!$B$5,N(D683)&gt;=Settings!$B$6),"At-risk VIP",IF(D683=1,"One-time buyer","At risk")),IF(OR(N(E683)&gt;=Settings!$B$5,N(D683)&gt;=Settings!$B$6),"VIP",IF(D683=1,"New","Active"))))))</f>
        <v/>
      </c>
      <c r="L683" s="12" t="str">
        <f aca="false">IF(OR(J683="",J683=0),"",IF(I683&gt;=J683*Settings!$B$7,"Yes",""))</f>
        <v/>
      </c>
      <c r="M683" s="13"/>
      <c r="N683" s="12" t="str">
        <f aca="true">IF(M683="","",IF(AND(H683&lt;&gt;"",H683&gt;=M683),"Yes - "&amp;TEXT(H683,"d mmm yyyy"),IF(TODAY()-M683&lt;30,"Not yet","No")))</f>
        <v/>
      </c>
      <c r="O683" s="8"/>
      <c r="P683" s="12" t="str">
        <f aca="false">IF(A683="","",IF(COUNTIF($A$2:$A$2001,A683)&gt;1,"Same email twice - keep one",""))</f>
        <v/>
      </c>
    </row>
    <row r="684" customFormat="false" ht="15" hidden="false" customHeight="false" outlineLevel="0" collapsed="false">
      <c r="A684" s="8"/>
      <c r="B684" s="8"/>
      <c r="C684" s="8"/>
      <c r="D684" s="9" t="str">
        <f aca="false">IF(A684="","",COUNTIFS(Orders!$C$2:$C$5001,A684,Orders!$I$2:$I$5001,"&gt;0"))</f>
        <v/>
      </c>
      <c r="E684" s="10" t="str">
        <f aca="false">IF(A684="","",SUMIFS(Orders!$F$2:$F$5001,Orders!$C$2:$C$5001,A684,Orders!$I$2:$I$5001,"&gt;0"))</f>
        <v/>
      </c>
      <c r="F684" s="10" t="str">
        <f aca="false">IF(OR(A684="",N(D684)=0),"",E684/D684)</f>
        <v/>
      </c>
      <c r="G684" s="11" t="str">
        <f aca="false">IF(OR(A684="",N(D684)=0),"",_xlfn.MINIFS(Orders!$I$2:$I$5001,Orders!$C$2:$C$5001,A684,Orders!$I$2:$I$5001,"&gt;0"))</f>
        <v/>
      </c>
      <c r="H684" s="11" t="str">
        <f aca="false">IF(OR(A684="",N(D684)=0),"",_xlfn.MAXIFS(Orders!$I$2:$I$5001,Orders!$C$2:$C$5001,A684,Orders!$I$2:$I$5001,"&gt;0"))</f>
        <v/>
      </c>
      <c r="I684" s="9" t="str">
        <f aca="true">IF(H684="","",TODAY()-H684)</f>
        <v/>
      </c>
      <c r="J684" s="9" t="str">
        <f aca="false">IF(OR(H684="",N(D684)&lt;2),"",(H684-G684)/(D684-1))</f>
        <v/>
      </c>
      <c r="K684" s="12" t="str">
        <f aca="false">IF(A684="","",IF(N(D684)=0,"No orders yet",IF(I684&gt;=Settings!$B$4,IF(OR(N(E684)&gt;=Settings!$B$5,N(D684)&gt;=Settings!$B$6),"Lapsed VIP","Lapsed"),IF(I684&gt;=Settings!$B$3,IF(OR(N(E684)&gt;=Settings!$B$5,N(D684)&gt;=Settings!$B$6),"At-risk VIP",IF(D684=1,"One-time buyer","At risk")),IF(OR(N(E684)&gt;=Settings!$B$5,N(D684)&gt;=Settings!$B$6),"VIP",IF(D684=1,"New","Active"))))))</f>
        <v/>
      </c>
      <c r="L684" s="12" t="str">
        <f aca="false">IF(OR(J684="",J684=0),"",IF(I684&gt;=J684*Settings!$B$7,"Yes",""))</f>
        <v/>
      </c>
      <c r="M684" s="13"/>
      <c r="N684" s="12" t="str">
        <f aca="true">IF(M684="","",IF(AND(H684&lt;&gt;"",H684&gt;=M684),"Yes - "&amp;TEXT(H684,"d mmm yyyy"),IF(TODAY()-M684&lt;30,"Not yet","No")))</f>
        <v/>
      </c>
      <c r="O684" s="8"/>
      <c r="P684" s="12" t="str">
        <f aca="false">IF(A684="","",IF(COUNTIF($A$2:$A$2001,A684)&gt;1,"Same email twice - keep one",""))</f>
        <v/>
      </c>
    </row>
    <row r="685" customFormat="false" ht="15" hidden="false" customHeight="false" outlineLevel="0" collapsed="false">
      <c r="A685" s="8"/>
      <c r="B685" s="8"/>
      <c r="C685" s="8"/>
      <c r="D685" s="9" t="str">
        <f aca="false">IF(A685="","",COUNTIFS(Orders!$C$2:$C$5001,A685,Orders!$I$2:$I$5001,"&gt;0"))</f>
        <v/>
      </c>
      <c r="E685" s="10" t="str">
        <f aca="false">IF(A685="","",SUMIFS(Orders!$F$2:$F$5001,Orders!$C$2:$C$5001,A685,Orders!$I$2:$I$5001,"&gt;0"))</f>
        <v/>
      </c>
      <c r="F685" s="10" t="str">
        <f aca="false">IF(OR(A685="",N(D685)=0),"",E685/D685)</f>
        <v/>
      </c>
      <c r="G685" s="11" t="str">
        <f aca="false">IF(OR(A685="",N(D685)=0),"",_xlfn.MINIFS(Orders!$I$2:$I$5001,Orders!$C$2:$C$5001,A685,Orders!$I$2:$I$5001,"&gt;0"))</f>
        <v/>
      </c>
      <c r="H685" s="11" t="str">
        <f aca="false">IF(OR(A685="",N(D685)=0),"",_xlfn.MAXIFS(Orders!$I$2:$I$5001,Orders!$C$2:$C$5001,A685,Orders!$I$2:$I$5001,"&gt;0"))</f>
        <v/>
      </c>
      <c r="I685" s="9" t="str">
        <f aca="true">IF(H685="","",TODAY()-H685)</f>
        <v/>
      </c>
      <c r="J685" s="9" t="str">
        <f aca="false">IF(OR(H685="",N(D685)&lt;2),"",(H685-G685)/(D685-1))</f>
        <v/>
      </c>
      <c r="K685" s="12" t="str">
        <f aca="false">IF(A685="","",IF(N(D685)=0,"No orders yet",IF(I685&gt;=Settings!$B$4,IF(OR(N(E685)&gt;=Settings!$B$5,N(D685)&gt;=Settings!$B$6),"Lapsed VIP","Lapsed"),IF(I685&gt;=Settings!$B$3,IF(OR(N(E685)&gt;=Settings!$B$5,N(D685)&gt;=Settings!$B$6),"At-risk VIP",IF(D685=1,"One-time buyer","At risk")),IF(OR(N(E685)&gt;=Settings!$B$5,N(D685)&gt;=Settings!$B$6),"VIP",IF(D685=1,"New","Active"))))))</f>
        <v/>
      </c>
      <c r="L685" s="12" t="str">
        <f aca="false">IF(OR(J685="",J685=0),"",IF(I685&gt;=J685*Settings!$B$7,"Yes",""))</f>
        <v/>
      </c>
      <c r="M685" s="13"/>
      <c r="N685" s="12" t="str">
        <f aca="true">IF(M685="","",IF(AND(H685&lt;&gt;"",H685&gt;=M685),"Yes - "&amp;TEXT(H685,"d mmm yyyy"),IF(TODAY()-M685&lt;30,"Not yet","No")))</f>
        <v/>
      </c>
      <c r="O685" s="8"/>
      <c r="P685" s="12" t="str">
        <f aca="false">IF(A685="","",IF(COUNTIF($A$2:$A$2001,A685)&gt;1,"Same email twice - keep one",""))</f>
        <v/>
      </c>
    </row>
    <row r="686" customFormat="false" ht="15" hidden="false" customHeight="false" outlineLevel="0" collapsed="false">
      <c r="A686" s="8"/>
      <c r="B686" s="8"/>
      <c r="C686" s="8"/>
      <c r="D686" s="9" t="str">
        <f aca="false">IF(A686="","",COUNTIFS(Orders!$C$2:$C$5001,A686,Orders!$I$2:$I$5001,"&gt;0"))</f>
        <v/>
      </c>
      <c r="E686" s="10" t="str">
        <f aca="false">IF(A686="","",SUMIFS(Orders!$F$2:$F$5001,Orders!$C$2:$C$5001,A686,Orders!$I$2:$I$5001,"&gt;0"))</f>
        <v/>
      </c>
      <c r="F686" s="10" t="str">
        <f aca="false">IF(OR(A686="",N(D686)=0),"",E686/D686)</f>
        <v/>
      </c>
      <c r="G686" s="11" t="str">
        <f aca="false">IF(OR(A686="",N(D686)=0),"",_xlfn.MINIFS(Orders!$I$2:$I$5001,Orders!$C$2:$C$5001,A686,Orders!$I$2:$I$5001,"&gt;0"))</f>
        <v/>
      </c>
      <c r="H686" s="11" t="str">
        <f aca="false">IF(OR(A686="",N(D686)=0),"",_xlfn.MAXIFS(Orders!$I$2:$I$5001,Orders!$C$2:$C$5001,A686,Orders!$I$2:$I$5001,"&gt;0"))</f>
        <v/>
      </c>
      <c r="I686" s="9" t="str">
        <f aca="true">IF(H686="","",TODAY()-H686)</f>
        <v/>
      </c>
      <c r="J686" s="9" t="str">
        <f aca="false">IF(OR(H686="",N(D686)&lt;2),"",(H686-G686)/(D686-1))</f>
        <v/>
      </c>
      <c r="K686" s="12" t="str">
        <f aca="false">IF(A686="","",IF(N(D686)=0,"No orders yet",IF(I686&gt;=Settings!$B$4,IF(OR(N(E686)&gt;=Settings!$B$5,N(D686)&gt;=Settings!$B$6),"Lapsed VIP","Lapsed"),IF(I686&gt;=Settings!$B$3,IF(OR(N(E686)&gt;=Settings!$B$5,N(D686)&gt;=Settings!$B$6),"At-risk VIP",IF(D686=1,"One-time buyer","At risk")),IF(OR(N(E686)&gt;=Settings!$B$5,N(D686)&gt;=Settings!$B$6),"VIP",IF(D686=1,"New","Active"))))))</f>
        <v/>
      </c>
      <c r="L686" s="12" t="str">
        <f aca="false">IF(OR(J686="",J686=0),"",IF(I686&gt;=J686*Settings!$B$7,"Yes",""))</f>
        <v/>
      </c>
      <c r="M686" s="13"/>
      <c r="N686" s="12" t="str">
        <f aca="true">IF(M686="","",IF(AND(H686&lt;&gt;"",H686&gt;=M686),"Yes - "&amp;TEXT(H686,"d mmm yyyy"),IF(TODAY()-M686&lt;30,"Not yet","No")))</f>
        <v/>
      </c>
      <c r="O686" s="8"/>
      <c r="P686" s="12" t="str">
        <f aca="false">IF(A686="","",IF(COUNTIF($A$2:$A$2001,A686)&gt;1,"Same email twice - keep one",""))</f>
        <v/>
      </c>
    </row>
    <row r="687" customFormat="false" ht="15" hidden="false" customHeight="false" outlineLevel="0" collapsed="false">
      <c r="A687" s="8"/>
      <c r="B687" s="8"/>
      <c r="C687" s="8"/>
      <c r="D687" s="9" t="str">
        <f aca="false">IF(A687="","",COUNTIFS(Orders!$C$2:$C$5001,A687,Orders!$I$2:$I$5001,"&gt;0"))</f>
        <v/>
      </c>
      <c r="E687" s="10" t="str">
        <f aca="false">IF(A687="","",SUMIFS(Orders!$F$2:$F$5001,Orders!$C$2:$C$5001,A687,Orders!$I$2:$I$5001,"&gt;0"))</f>
        <v/>
      </c>
      <c r="F687" s="10" t="str">
        <f aca="false">IF(OR(A687="",N(D687)=0),"",E687/D687)</f>
        <v/>
      </c>
      <c r="G687" s="11" t="str">
        <f aca="false">IF(OR(A687="",N(D687)=0),"",_xlfn.MINIFS(Orders!$I$2:$I$5001,Orders!$C$2:$C$5001,A687,Orders!$I$2:$I$5001,"&gt;0"))</f>
        <v/>
      </c>
      <c r="H687" s="11" t="str">
        <f aca="false">IF(OR(A687="",N(D687)=0),"",_xlfn.MAXIFS(Orders!$I$2:$I$5001,Orders!$C$2:$C$5001,A687,Orders!$I$2:$I$5001,"&gt;0"))</f>
        <v/>
      </c>
      <c r="I687" s="9" t="str">
        <f aca="true">IF(H687="","",TODAY()-H687)</f>
        <v/>
      </c>
      <c r="J687" s="9" t="str">
        <f aca="false">IF(OR(H687="",N(D687)&lt;2),"",(H687-G687)/(D687-1))</f>
        <v/>
      </c>
      <c r="K687" s="12" t="str">
        <f aca="false">IF(A687="","",IF(N(D687)=0,"No orders yet",IF(I687&gt;=Settings!$B$4,IF(OR(N(E687)&gt;=Settings!$B$5,N(D687)&gt;=Settings!$B$6),"Lapsed VIP","Lapsed"),IF(I687&gt;=Settings!$B$3,IF(OR(N(E687)&gt;=Settings!$B$5,N(D687)&gt;=Settings!$B$6),"At-risk VIP",IF(D687=1,"One-time buyer","At risk")),IF(OR(N(E687)&gt;=Settings!$B$5,N(D687)&gt;=Settings!$B$6),"VIP",IF(D687=1,"New","Active"))))))</f>
        <v/>
      </c>
      <c r="L687" s="12" t="str">
        <f aca="false">IF(OR(J687="",J687=0),"",IF(I687&gt;=J687*Settings!$B$7,"Yes",""))</f>
        <v/>
      </c>
      <c r="M687" s="13"/>
      <c r="N687" s="12" t="str">
        <f aca="true">IF(M687="","",IF(AND(H687&lt;&gt;"",H687&gt;=M687),"Yes - "&amp;TEXT(H687,"d mmm yyyy"),IF(TODAY()-M687&lt;30,"Not yet","No")))</f>
        <v/>
      </c>
      <c r="O687" s="8"/>
      <c r="P687" s="12" t="str">
        <f aca="false">IF(A687="","",IF(COUNTIF($A$2:$A$2001,A687)&gt;1,"Same email twice - keep one",""))</f>
        <v/>
      </c>
    </row>
    <row r="688" customFormat="false" ht="15" hidden="false" customHeight="false" outlineLevel="0" collapsed="false">
      <c r="A688" s="8"/>
      <c r="B688" s="8"/>
      <c r="C688" s="8"/>
      <c r="D688" s="9" t="str">
        <f aca="false">IF(A688="","",COUNTIFS(Orders!$C$2:$C$5001,A688,Orders!$I$2:$I$5001,"&gt;0"))</f>
        <v/>
      </c>
      <c r="E688" s="10" t="str">
        <f aca="false">IF(A688="","",SUMIFS(Orders!$F$2:$F$5001,Orders!$C$2:$C$5001,A688,Orders!$I$2:$I$5001,"&gt;0"))</f>
        <v/>
      </c>
      <c r="F688" s="10" t="str">
        <f aca="false">IF(OR(A688="",N(D688)=0),"",E688/D688)</f>
        <v/>
      </c>
      <c r="G688" s="11" t="str">
        <f aca="false">IF(OR(A688="",N(D688)=0),"",_xlfn.MINIFS(Orders!$I$2:$I$5001,Orders!$C$2:$C$5001,A688,Orders!$I$2:$I$5001,"&gt;0"))</f>
        <v/>
      </c>
      <c r="H688" s="11" t="str">
        <f aca="false">IF(OR(A688="",N(D688)=0),"",_xlfn.MAXIFS(Orders!$I$2:$I$5001,Orders!$C$2:$C$5001,A688,Orders!$I$2:$I$5001,"&gt;0"))</f>
        <v/>
      </c>
      <c r="I688" s="9" t="str">
        <f aca="true">IF(H688="","",TODAY()-H688)</f>
        <v/>
      </c>
      <c r="J688" s="9" t="str">
        <f aca="false">IF(OR(H688="",N(D688)&lt;2),"",(H688-G688)/(D688-1))</f>
        <v/>
      </c>
      <c r="K688" s="12" t="str">
        <f aca="false">IF(A688="","",IF(N(D688)=0,"No orders yet",IF(I688&gt;=Settings!$B$4,IF(OR(N(E688)&gt;=Settings!$B$5,N(D688)&gt;=Settings!$B$6),"Lapsed VIP","Lapsed"),IF(I688&gt;=Settings!$B$3,IF(OR(N(E688)&gt;=Settings!$B$5,N(D688)&gt;=Settings!$B$6),"At-risk VIP",IF(D688=1,"One-time buyer","At risk")),IF(OR(N(E688)&gt;=Settings!$B$5,N(D688)&gt;=Settings!$B$6),"VIP",IF(D688=1,"New","Active"))))))</f>
        <v/>
      </c>
      <c r="L688" s="12" t="str">
        <f aca="false">IF(OR(J688="",J688=0),"",IF(I688&gt;=J688*Settings!$B$7,"Yes",""))</f>
        <v/>
      </c>
      <c r="M688" s="13"/>
      <c r="N688" s="12" t="str">
        <f aca="true">IF(M688="","",IF(AND(H688&lt;&gt;"",H688&gt;=M688),"Yes - "&amp;TEXT(H688,"d mmm yyyy"),IF(TODAY()-M688&lt;30,"Not yet","No")))</f>
        <v/>
      </c>
      <c r="O688" s="8"/>
      <c r="P688" s="12" t="str">
        <f aca="false">IF(A688="","",IF(COUNTIF($A$2:$A$2001,A688)&gt;1,"Same email twice - keep one",""))</f>
        <v/>
      </c>
    </row>
    <row r="689" customFormat="false" ht="15" hidden="false" customHeight="false" outlineLevel="0" collapsed="false">
      <c r="A689" s="8"/>
      <c r="B689" s="8"/>
      <c r="C689" s="8"/>
      <c r="D689" s="9" t="str">
        <f aca="false">IF(A689="","",COUNTIFS(Orders!$C$2:$C$5001,A689,Orders!$I$2:$I$5001,"&gt;0"))</f>
        <v/>
      </c>
      <c r="E689" s="10" t="str">
        <f aca="false">IF(A689="","",SUMIFS(Orders!$F$2:$F$5001,Orders!$C$2:$C$5001,A689,Orders!$I$2:$I$5001,"&gt;0"))</f>
        <v/>
      </c>
      <c r="F689" s="10" t="str">
        <f aca="false">IF(OR(A689="",N(D689)=0),"",E689/D689)</f>
        <v/>
      </c>
      <c r="G689" s="11" t="str">
        <f aca="false">IF(OR(A689="",N(D689)=0),"",_xlfn.MINIFS(Orders!$I$2:$I$5001,Orders!$C$2:$C$5001,A689,Orders!$I$2:$I$5001,"&gt;0"))</f>
        <v/>
      </c>
      <c r="H689" s="11" t="str">
        <f aca="false">IF(OR(A689="",N(D689)=0),"",_xlfn.MAXIFS(Orders!$I$2:$I$5001,Orders!$C$2:$C$5001,A689,Orders!$I$2:$I$5001,"&gt;0"))</f>
        <v/>
      </c>
      <c r="I689" s="9" t="str">
        <f aca="true">IF(H689="","",TODAY()-H689)</f>
        <v/>
      </c>
      <c r="J689" s="9" t="str">
        <f aca="false">IF(OR(H689="",N(D689)&lt;2),"",(H689-G689)/(D689-1))</f>
        <v/>
      </c>
      <c r="K689" s="12" t="str">
        <f aca="false">IF(A689="","",IF(N(D689)=0,"No orders yet",IF(I689&gt;=Settings!$B$4,IF(OR(N(E689)&gt;=Settings!$B$5,N(D689)&gt;=Settings!$B$6),"Lapsed VIP","Lapsed"),IF(I689&gt;=Settings!$B$3,IF(OR(N(E689)&gt;=Settings!$B$5,N(D689)&gt;=Settings!$B$6),"At-risk VIP",IF(D689=1,"One-time buyer","At risk")),IF(OR(N(E689)&gt;=Settings!$B$5,N(D689)&gt;=Settings!$B$6),"VIP",IF(D689=1,"New","Active"))))))</f>
        <v/>
      </c>
      <c r="L689" s="12" t="str">
        <f aca="false">IF(OR(J689="",J689=0),"",IF(I689&gt;=J689*Settings!$B$7,"Yes",""))</f>
        <v/>
      </c>
      <c r="M689" s="13"/>
      <c r="N689" s="12" t="str">
        <f aca="true">IF(M689="","",IF(AND(H689&lt;&gt;"",H689&gt;=M689),"Yes - "&amp;TEXT(H689,"d mmm yyyy"),IF(TODAY()-M689&lt;30,"Not yet","No")))</f>
        <v/>
      </c>
      <c r="O689" s="8"/>
      <c r="P689" s="12" t="str">
        <f aca="false">IF(A689="","",IF(COUNTIF($A$2:$A$2001,A689)&gt;1,"Same email twice - keep one",""))</f>
        <v/>
      </c>
    </row>
    <row r="690" customFormat="false" ht="15" hidden="false" customHeight="false" outlineLevel="0" collapsed="false">
      <c r="A690" s="8"/>
      <c r="B690" s="8"/>
      <c r="C690" s="8"/>
      <c r="D690" s="9" t="str">
        <f aca="false">IF(A690="","",COUNTIFS(Orders!$C$2:$C$5001,A690,Orders!$I$2:$I$5001,"&gt;0"))</f>
        <v/>
      </c>
      <c r="E690" s="10" t="str">
        <f aca="false">IF(A690="","",SUMIFS(Orders!$F$2:$F$5001,Orders!$C$2:$C$5001,A690,Orders!$I$2:$I$5001,"&gt;0"))</f>
        <v/>
      </c>
      <c r="F690" s="10" t="str">
        <f aca="false">IF(OR(A690="",N(D690)=0),"",E690/D690)</f>
        <v/>
      </c>
      <c r="G690" s="11" t="str">
        <f aca="false">IF(OR(A690="",N(D690)=0),"",_xlfn.MINIFS(Orders!$I$2:$I$5001,Orders!$C$2:$C$5001,A690,Orders!$I$2:$I$5001,"&gt;0"))</f>
        <v/>
      </c>
      <c r="H690" s="11" t="str">
        <f aca="false">IF(OR(A690="",N(D690)=0),"",_xlfn.MAXIFS(Orders!$I$2:$I$5001,Orders!$C$2:$C$5001,A690,Orders!$I$2:$I$5001,"&gt;0"))</f>
        <v/>
      </c>
      <c r="I690" s="9" t="str">
        <f aca="true">IF(H690="","",TODAY()-H690)</f>
        <v/>
      </c>
      <c r="J690" s="9" t="str">
        <f aca="false">IF(OR(H690="",N(D690)&lt;2),"",(H690-G690)/(D690-1))</f>
        <v/>
      </c>
      <c r="K690" s="12" t="str">
        <f aca="false">IF(A690="","",IF(N(D690)=0,"No orders yet",IF(I690&gt;=Settings!$B$4,IF(OR(N(E690)&gt;=Settings!$B$5,N(D690)&gt;=Settings!$B$6),"Lapsed VIP","Lapsed"),IF(I690&gt;=Settings!$B$3,IF(OR(N(E690)&gt;=Settings!$B$5,N(D690)&gt;=Settings!$B$6),"At-risk VIP",IF(D690=1,"One-time buyer","At risk")),IF(OR(N(E690)&gt;=Settings!$B$5,N(D690)&gt;=Settings!$B$6),"VIP",IF(D690=1,"New","Active"))))))</f>
        <v/>
      </c>
      <c r="L690" s="12" t="str">
        <f aca="false">IF(OR(J690="",J690=0),"",IF(I690&gt;=J690*Settings!$B$7,"Yes",""))</f>
        <v/>
      </c>
      <c r="M690" s="13"/>
      <c r="N690" s="12" t="str">
        <f aca="true">IF(M690="","",IF(AND(H690&lt;&gt;"",H690&gt;=M690),"Yes - "&amp;TEXT(H690,"d mmm yyyy"),IF(TODAY()-M690&lt;30,"Not yet","No")))</f>
        <v/>
      </c>
      <c r="O690" s="8"/>
      <c r="P690" s="12" t="str">
        <f aca="false">IF(A690="","",IF(COUNTIF($A$2:$A$2001,A690)&gt;1,"Same email twice - keep one",""))</f>
        <v/>
      </c>
    </row>
    <row r="691" customFormat="false" ht="15" hidden="false" customHeight="false" outlineLevel="0" collapsed="false">
      <c r="A691" s="8"/>
      <c r="B691" s="8"/>
      <c r="C691" s="8"/>
      <c r="D691" s="9" t="str">
        <f aca="false">IF(A691="","",COUNTIFS(Orders!$C$2:$C$5001,A691,Orders!$I$2:$I$5001,"&gt;0"))</f>
        <v/>
      </c>
      <c r="E691" s="10" t="str">
        <f aca="false">IF(A691="","",SUMIFS(Orders!$F$2:$F$5001,Orders!$C$2:$C$5001,A691,Orders!$I$2:$I$5001,"&gt;0"))</f>
        <v/>
      </c>
      <c r="F691" s="10" t="str">
        <f aca="false">IF(OR(A691="",N(D691)=0),"",E691/D691)</f>
        <v/>
      </c>
      <c r="G691" s="11" t="str">
        <f aca="false">IF(OR(A691="",N(D691)=0),"",_xlfn.MINIFS(Orders!$I$2:$I$5001,Orders!$C$2:$C$5001,A691,Orders!$I$2:$I$5001,"&gt;0"))</f>
        <v/>
      </c>
      <c r="H691" s="11" t="str">
        <f aca="false">IF(OR(A691="",N(D691)=0),"",_xlfn.MAXIFS(Orders!$I$2:$I$5001,Orders!$C$2:$C$5001,A691,Orders!$I$2:$I$5001,"&gt;0"))</f>
        <v/>
      </c>
      <c r="I691" s="9" t="str">
        <f aca="true">IF(H691="","",TODAY()-H691)</f>
        <v/>
      </c>
      <c r="J691" s="9" t="str">
        <f aca="false">IF(OR(H691="",N(D691)&lt;2),"",(H691-G691)/(D691-1))</f>
        <v/>
      </c>
      <c r="K691" s="12" t="str">
        <f aca="false">IF(A691="","",IF(N(D691)=0,"No orders yet",IF(I691&gt;=Settings!$B$4,IF(OR(N(E691)&gt;=Settings!$B$5,N(D691)&gt;=Settings!$B$6),"Lapsed VIP","Lapsed"),IF(I691&gt;=Settings!$B$3,IF(OR(N(E691)&gt;=Settings!$B$5,N(D691)&gt;=Settings!$B$6),"At-risk VIP",IF(D691=1,"One-time buyer","At risk")),IF(OR(N(E691)&gt;=Settings!$B$5,N(D691)&gt;=Settings!$B$6),"VIP",IF(D691=1,"New","Active"))))))</f>
        <v/>
      </c>
      <c r="L691" s="12" t="str">
        <f aca="false">IF(OR(J691="",J691=0),"",IF(I691&gt;=J691*Settings!$B$7,"Yes",""))</f>
        <v/>
      </c>
      <c r="M691" s="13"/>
      <c r="N691" s="12" t="str">
        <f aca="true">IF(M691="","",IF(AND(H691&lt;&gt;"",H691&gt;=M691),"Yes - "&amp;TEXT(H691,"d mmm yyyy"),IF(TODAY()-M691&lt;30,"Not yet","No")))</f>
        <v/>
      </c>
      <c r="O691" s="8"/>
      <c r="P691" s="12" t="str">
        <f aca="false">IF(A691="","",IF(COUNTIF($A$2:$A$2001,A691)&gt;1,"Same email twice - keep one",""))</f>
        <v/>
      </c>
    </row>
    <row r="692" customFormat="false" ht="15" hidden="false" customHeight="false" outlineLevel="0" collapsed="false">
      <c r="A692" s="8"/>
      <c r="B692" s="8"/>
      <c r="C692" s="8"/>
      <c r="D692" s="9" t="str">
        <f aca="false">IF(A692="","",COUNTIFS(Orders!$C$2:$C$5001,A692,Orders!$I$2:$I$5001,"&gt;0"))</f>
        <v/>
      </c>
      <c r="E692" s="10" t="str">
        <f aca="false">IF(A692="","",SUMIFS(Orders!$F$2:$F$5001,Orders!$C$2:$C$5001,A692,Orders!$I$2:$I$5001,"&gt;0"))</f>
        <v/>
      </c>
      <c r="F692" s="10" t="str">
        <f aca="false">IF(OR(A692="",N(D692)=0),"",E692/D692)</f>
        <v/>
      </c>
      <c r="G692" s="11" t="str">
        <f aca="false">IF(OR(A692="",N(D692)=0),"",_xlfn.MINIFS(Orders!$I$2:$I$5001,Orders!$C$2:$C$5001,A692,Orders!$I$2:$I$5001,"&gt;0"))</f>
        <v/>
      </c>
      <c r="H692" s="11" t="str">
        <f aca="false">IF(OR(A692="",N(D692)=0),"",_xlfn.MAXIFS(Orders!$I$2:$I$5001,Orders!$C$2:$C$5001,A692,Orders!$I$2:$I$5001,"&gt;0"))</f>
        <v/>
      </c>
      <c r="I692" s="9" t="str">
        <f aca="true">IF(H692="","",TODAY()-H692)</f>
        <v/>
      </c>
      <c r="J692" s="9" t="str">
        <f aca="false">IF(OR(H692="",N(D692)&lt;2),"",(H692-G692)/(D692-1))</f>
        <v/>
      </c>
      <c r="K692" s="12" t="str">
        <f aca="false">IF(A692="","",IF(N(D692)=0,"No orders yet",IF(I692&gt;=Settings!$B$4,IF(OR(N(E692)&gt;=Settings!$B$5,N(D692)&gt;=Settings!$B$6),"Lapsed VIP","Lapsed"),IF(I692&gt;=Settings!$B$3,IF(OR(N(E692)&gt;=Settings!$B$5,N(D692)&gt;=Settings!$B$6),"At-risk VIP",IF(D692=1,"One-time buyer","At risk")),IF(OR(N(E692)&gt;=Settings!$B$5,N(D692)&gt;=Settings!$B$6),"VIP",IF(D692=1,"New","Active"))))))</f>
        <v/>
      </c>
      <c r="L692" s="12" t="str">
        <f aca="false">IF(OR(J692="",J692=0),"",IF(I692&gt;=J692*Settings!$B$7,"Yes",""))</f>
        <v/>
      </c>
      <c r="M692" s="13"/>
      <c r="N692" s="12" t="str">
        <f aca="true">IF(M692="","",IF(AND(H692&lt;&gt;"",H692&gt;=M692),"Yes - "&amp;TEXT(H692,"d mmm yyyy"),IF(TODAY()-M692&lt;30,"Not yet","No")))</f>
        <v/>
      </c>
      <c r="O692" s="8"/>
      <c r="P692" s="12" t="str">
        <f aca="false">IF(A692="","",IF(COUNTIF($A$2:$A$2001,A692)&gt;1,"Same email twice - keep one",""))</f>
        <v/>
      </c>
    </row>
    <row r="693" customFormat="false" ht="15" hidden="false" customHeight="false" outlineLevel="0" collapsed="false">
      <c r="A693" s="8"/>
      <c r="B693" s="8"/>
      <c r="C693" s="8"/>
      <c r="D693" s="9" t="str">
        <f aca="false">IF(A693="","",COUNTIFS(Orders!$C$2:$C$5001,A693,Orders!$I$2:$I$5001,"&gt;0"))</f>
        <v/>
      </c>
      <c r="E693" s="10" t="str">
        <f aca="false">IF(A693="","",SUMIFS(Orders!$F$2:$F$5001,Orders!$C$2:$C$5001,A693,Orders!$I$2:$I$5001,"&gt;0"))</f>
        <v/>
      </c>
      <c r="F693" s="10" t="str">
        <f aca="false">IF(OR(A693="",N(D693)=0),"",E693/D693)</f>
        <v/>
      </c>
      <c r="G693" s="11" t="str">
        <f aca="false">IF(OR(A693="",N(D693)=0),"",_xlfn.MINIFS(Orders!$I$2:$I$5001,Orders!$C$2:$C$5001,A693,Orders!$I$2:$I$5001,"&gt;0"))</f>
        <v/>
      </c>
      <c r="H693" s="11" t="str">
        <f aca="false">IF(OR(A693="",N(D693)=0),"",_xlfn.MAXIFS(Orders!$I$2:$I$5001,Orders!$C$2:$C$5001,A693,Orders!$I$2:$I$5001,"&gt;0"))</f>
        <v/>
      </c>
      <c r="I693" s="9" t="str">
        <f aca="true">IF(H693="","",TODAY()-H693)</f>
        <v/>
      </c>
      <c r="J693" s="9" t="str">
        <f aca="false">IF(OR(H693="",N(D693)&lt;2),"",(H693-G693)/(D693-1))</f>
        <v/>
      </c>
      <c r="K693" s="12" t="str">
        <f aca="false">IF(A693="","",IF(N(D693)=0,"No orders yet",IF(I693&gt;=Settings!$B$4,IF(OR(N(E693)&gt;=Settings!$B$5,N(D693)&gt;=Settings!$B$6),"Lapsed VIP","Lapsed"),IF(I693&gt;=Settings!$B$3,IF(OR(N(E693)&gt;=Settings!$B$5,N(D693)&gt;=Settings!$B$6),"At-risk VIP",IF(D693=1,"One-time buyer","At risk")),IF(OR(N(E693)&gt;=Settings!$B$5,N(D693)&gt;=Settings!$B$6),"VIP",IF(D693=1,"New","Active"))))))</f>
        <v/>
      </c>
      <c r="L693" s="12" t="str">
        <f aca="false">IF(OR(J693="",J693=0),"",IF(I693&gt;=J693*Settings!$B$7,"Yes",""))</f>
        <v/>
      </c>
      <c r="M693" s="13"/>
      <c r="N693" s="12" t="str">
        <f aca="true">IF(M693="","",IF(AND(H693&lt;&gt;"",H693&gt;=M693),"Yes - "&amp;TEXT(H693,"d mmm yyyy"),IF(TODAY()-M693&lt;30,"Not yet","No")))</f>
        <v/>
      </c>
      <c r="O693" s="8"/>
      <c r="P693" s="12" t="str">
        <f aca="false">IF(A693="","",IF(COUNTIF($A$2:$A$2001,A693)&gt;1,"Same email twice - keep one",""))</f>
        <v/>
      </c>
    </row>
    <row r="694" customFormat="false" ht="15" hidden="false" customHeight="false" outlineLevel="0" collapsed="false">
      <c r="A694" s="8"/>
      <c r="B694" s="8"/>
      <c r="C694" s="8"/>
      <c r="D694" s="9" t="str">
        <f aca="false">IF(A694="","",COUNTIFS(Orders!$C$2:$C$5001,A694,Orders!$I$2:$I$5001,"&gt;0"))</f>
        <v/>
      </c>
      <c r="E694" s="10" t="str">
        <f aca="false">IF(A694="","",SUMIFS(Orders!$F$2:$F$5001,Orders!$C$2:$C$5001,A694,Orders!$I$2:$I$5001,"&gt;0"))</f>
        <v/>
      </c>
      <c r="F694" s="10" t="str">
        <f aca="false">IF(OR(A694="",N(D694)=0),"",E694/D694)</f>
        <v/>
      </c>
      <c r="G694" s="11" t="str">
        <f aca="false">IF(OR(A694="",N(D694)=0),"",_xlfn.MINIFS(Orders!$I$2:$I$5001,Orders!$C$2:$C$5001,A694,Orders!$I$2:$I$5001,"&gt;0"))</f>
        <v/>
      </c>
      <c r="H694" s="11" t="str">
        <f aca="false">IF(OR(A694="",N(D694)=0),"",_xlfn.MAXIFS(Orders!$I$2:$I$5001,Orders!$C$2:$C$5001,A694,Orders!$I$2:$I$5001,"&gt;0"))</f>
        <v/>
      </c>
      <c r="I694" s="9" t="str">
        <f aca="true">IF(H694="","",TODAY()-H694)</f>
        <v/>
      </c>
      <c r="J694" s="9" t="str">
        <f aca="false">IF(OR(H694="",N(D694)&lt;2),"",(H694-G694)/(D694-1))</f>
        <v/>
      </c>
      <c r="K694" s="12" t="str">
        <f aca="false">IF(A694="","",IF(N(D694)=0,"No orders yet",IF(I694&gt;=Settings!$B$4,IF(OR(N(E694)&gt;=Settings!$B$5,N(D694)&gt;=Settings!$B$6),"Lapsed VIP","Lapsed"),IF(I694&gt;=Settings!$B$3,IF(OR(N(E694)&gt;=Settings!$B$5,N(D694)&gt;=Settings!$B$6),"At-risk VIP",IF(D694=1,"One-time buyer","At risk")),IF(OR(N(E694)&gt;=Settings!$B$5,N(D694)&gt;=Settings!$B$6),"VIP",IF(D694=1,"New","Active"))))))</f>
        <v/>
      </c>
      <c r="L694" s="12" t="str">
        <f aca="false">IF(OR(J694="",J694=0),"",IF(I694&gt;=J694*Settings!$B$7,"Yes",""))</f>
        <v/>
      </c>
      <c r="M694" s="13"/>
      <c r="N694" s="12" t="str">
        <f aca="true">IF(M694="","",IF(AND(H694&lt;&gt;"",H694&gt;=M694),"Yes - "&amp;TEXT(H694,"d mmm yyyy"),IF(TODAY()-M694&lt;30,"Not yet","No")))</f>
        <v/>
      </c>
      <c r="O694" s="8"/>
      <c r="P694" s="12" t="str">
        <f aca="false">IF(A694="","",IF(COUNTIF($A$2:$A$2001,A694)&gt;1,"Same email twice - keep one",""))</f>
        <v/>
      </c>
    </row>
    <row r="695" customFormat="false" ht="15" hidden="false" customHeight="false" outlineLevel="0" collapsed="false">
      <c r="A695" s="8"/>
      <c r="B695" s="8"/>
      <c r="C695" s="8"/>
      <c r="D695" s="9" t="str">
        <f aca="false">IF(A695="","",COUNTIFS(Orders!$C$2:$C$5001,A695,Orders!$I$2:$I$5001,"&gt;0"))</f>
        <v/>
      </c>
      <c r="E695" s="10" t="str">
        <f aca="false">IF(A695="","",SUMIFS(Orders!$F$2:$F$5001,Orders!$C$2:$C$5001,A695,Orders!$I$2:$I$5001,"&gt;0"))</f>
        <v/>
      </c>
      <c r="F695" s="10" t="str">
        <f aca="false">IF(OR(A695="",N(D695)=0),"",E695/D695)</f>
        <v/>
      </c>
      <c r="G695" s="11" t="str">
        <f aca="false">IF(OR(A695="",N(D695)=0),"",_xlfn.MINIFS(Orders!$I$2:$I$5001,Orders!$C$2:$C$5001,A695,Orders!$I$2:$I$5001,"&gt;0"))</f>
        <v/>
      </c>
      <c r="H695" s="11" t="str">
        <f aca="false">IF(OR(A695="",N(D695)=0),"",_xlfn.MAXIFS(Orders!$I$2:$I$5001,Orders!$C$2:$C$5001,A695,Orders!$I$2:$I$5001,"&gt;0"))</f>
        <v/>
      </c>
      <c r="I695" s="9" t="str">
        <f aca="true">IF(H695="","",TODAY()-H695)</f>
        <v/>
      </c>
      <c r="J695" s="9" t="str">
        <f aca="false">IF(OR(H695="",N(D695)&lt;2),"",(H695-G695)/(D695-1))</f>
        <v/>
      </c>
      <c r="K695" s="12" t="str">
        <f aca="false">IF(A695="","",IF(N(D695)=0,"No orders yet",IF(I695&gt;=Settings!$B$4,IF(OR(N(E695)&gt;=Settings!$B$5,N(D695)&gt;=Settings!$B$6),"Lapsed VIP","Lapsed"),IF(I695&gt;=Settings!$B$3,IF(OR(N(E695)&gt;=Settings!$B$5,N(D695)&gt;=Settings!$B$6),"At-risk VIP",IF(D695=1,"One-time buyer","At risk")),IF(OR(N(E695)&gt;=Settings!$B$5,N(D695)&gt;=Settings!$B$6),"VIP",IF(D695=1,"New","Active"))))))</f>
        <v/>
      </c>
      <c r="L695" s="12" t="str">
        <f aca="false">IF(OR(J695="",J695=0),"",IF(I695&gt;=J695*Settings!$B$7,"Yes",""))</f>
        <v/>
      </c>
      <c r="M695" s="13"/>
      <c r="N695" s="12" t="str">
        <f aca="true">IF(M695="","",IF(AND(H695&lt;&gt;"",H695&gt;=M695),"Yes - "&amp;TEXT(H695,"d mmm yyyy"),IF(TODAY()-M695&lt;30,"Not yet","No")))</f>
        <v/>
      </c>
      <c r="O695" s="8"/>
      <c r="P695" s="12" t="str">
        <f aca="false">IF(A695="","",IF(COUNTIF($A$2:$A$2001,A695)&gt;1,"Same email twice - keep one",""))</f>
        <v/>
      </c>
    </row>
    <row r="696" customFormat="false" ht="15" hidden="false" customHeight="false" outlineLevel="0" collapsed="false">
      <c r="A696" s="8"/>
      <c r="B696" s="8"/>
      <c r="C696" s="8"/>
      <c r="D696" s="9" t="str">
        <f aca="false">IF(A696="","",COUNTIFS(Orders!$C$2:$C$5001,A696,Orders!$I$2:$I$5001,"&gt;0"))</f>
        <v/>
      </c>
      <c r="E696" s="10" t="str">
        <f aca="false">IF(A696="","",SUMIFS(Orders!$F$2:$F$5001,Orders!$C$2:$C$5001,A696,Orders!$I$2:$I$5001,"&gt;0"))</f>
        <v/>
      </c>
      <c r="F696" s="10" t="str">
        <f aca="false">IF(OR(A696="",N(D696)=0),"",E696/D696)</f>
        <v/>
      </c>
      <c r="G696" s="11" t="str">
        <f aca="false">IF(OR(A696="",N(D696)=0),"",_xlfn.MINIFS(Orders!$I$2:$I$5001,Orders!$C$2:$C$5001,A696,Orders!$I$2:$I$5001,"&gt;0"))</f>
        <v/>
      </c>
      <c r="H696" s="11" t="str">
        <f aca="false">IF(OR(A696="",N(D696)=0),"",_xlfn.MAXIFS(Orders!$I$2:$I$5001,Orders!$C$2:$C$5001,A696,Orders!$I$2:$I$5001,"&gt;0"))</f>
        <v/>
      </c>
      <c r="I696" s="9" t="str">
        <f aca="true">IF(H696="","",TODAY()-H696)</f>
        <v/>
      </c>
      <c r="J696" s="9" t="str">
        <f aca="false">IF(OR(H696="",N(D696)&lt;2),"",(H696-G696)/(D696-1))</f>
        <v/>
      </c>
      <c r="K696" s="12" t="str">
        <f aca="false">IF(A696="","",IF(N(D696)=0,"No orders yet",IF(I696&gt;=Settings!$B$4,IF(OR(N(E696)&gt;=Settings!$B$5,N(D696)&gt;=Settings!$B$6),"Lapsed VIP","Lapsed"),IF(I696&gt;=Settings!$B$3,IF(OR(N(E696)&gt;=Settings!$B$5,N(D696)&gt;=Settings!$B$6),"At-risk VIP",IF(D696=1,"One-time buyer","At risk")),IF(OR(N(E696)&gt;=Settings!$B$5,N(D696)&gt;=Settings!$B$6),"VIP",IF(D696=1,"New","Active"))))))</f>
        <v/>
      </c>
      <c r="L696" s="12" t="str">
        <f aca="false">IF(OR(J696="",J696=0),"",IF(I696&gt;=J696*Settings!$B$7,"Yes",""))</f>
        <v/>
      </c>
      <c r="M696" s="13"/>
      <c r="N696" s="12" t="str">
        <f aca="true">IF(M696="","",IF(AND(H696&lt;&gt;"",H696&gt;=M696),"Yes - "&amp;TEXT(H696,"d mmm yyyy"),IF(TODAY()-M696&lt;30,"Not yet","No")))</f>
        <v/>
      </c>
      <c r="O696" s="8"/>
      <c r="P696" s="12" t="str">
        <f aca="false">IF(A696="","",IF(COUNTIF($A$2:$A$2001,A696)&gt;1,"Same email twice - keep one",""))</f>
        <v/>
      </c>
    </row>
    <row r="697" customFormat="false" ht="15" hidden="false" customHeight="false" outlineLevel="0" collapsed="false">
      <c r="A697" s="8"/>
      <c r="B697" s="8"/>
      <c r="C697" s="8"/>
      <c r="D697" s="9" t="str">
        <f aca="false">IF(A697="","",COUNTIFS(Orders!$C$2:$C$5001,A697,Orders!$I$2:$I$5001,"&gt;0"))</f>
        <v/>
      </c>
      <c r="E697" s="10" t="str">
        <f aca="false">IF(A697="","",SUMIFS(Orders!$F$2:$F$5001,Orders!$C$2:$C$5001,A697,Orders!$I$2:$I$5001,"&gt;0"))</f>
        <v/>
      </c>
      <c r="F697" s="10" t="str">
        <f aca="false">IF(OR(A697="",N(D697)=0),"",E697/D697)</f>
        <v/>
      </c>
      <c r="G697" s="11" t="str">
        <f aca="false">IF(OR(A697="",N(D697)=0),"",_xlfn.MINIFS(Orders!$I$2:$I$5001,Orders!$C$2:$C$5001,A697,Orders!$I$2:$I$5001,"&gt;0"))</f>
        <v/>
      </c>
      <c r="H697" s="11" t="str">
        <f aca="false">IF(OR(A697="",N(D697)=0),"",_xlfn.MAXIFS(Orders!$I$2:$I$5001,Orders!$C$2:$C$5001,A697,Orders!$I$2:$I$5001,"&gt;0"))</f>
        <v/>
      </c>
      <c r="I697" s="9" t="str">
        <f aca="true">IF(H697="","",TODAY()-H697)</f>
        <v/>
      </c>
      <c r="J697" s="9" t="str">
        <f aca="false">IF(OR(H697="",N(D697)&lt;2),"",(H697-G697)/(D697-1))</f>
        <v/>
      </c>
      <c r="K697" s="12" t="str">
        <f aca="false">IF(A697="","",IF(N(D697)=0,"No orders yet",IF(I697&gt;=Settings!$B$4,IF(OR(N(E697)&gt;=Settings!$B$5,N(D697)&gt;=Settings!$B$6),"Lapsed VIP","Lapsed"),IF(I697&gt;=Settings!$B$3,IF(OR(N(E697)&gt;=Settings!$B$5,N(D697)&gt;=Settings!$B$6),"At-risk VIP",IF(D697=1,"One-time buyer","At risk")),IF(OR(N(E697)&gt;=Settings!$B$5,N(D697)&gt;=Settings!$B$6),"VIP",IF(D697=1,"New","Active"))))))</f>
        <v/>
      </c>
      <c r="L697" s="12" t="str">
        <f aca="false">IF(OR(J697="",J697=0),"",IF(I697&gt;=J697*Settings!$B$7,"Yes",""))</f>
        <v/>
      </c>
      <c r="M697" s="13"/>
      <c r="N697" s="12" t="str">
        <f aca="true">IF(M697="","",IF(AND(H697&lt;&gt;"",H697&gt;=M697),"Yes - "&amp;TEXT(H697,"d mmm yyyy"),IF(TODAY()-M697&lt;30,"Not yet","No")))</f>
        <v/>
      </c>
      <c r="O697" s="8"/>
      <c r="P697" s="12" t="str">
        <f aca="false">IF(A697="","",IF(COUNTIF($A$2:$A$2001,A697)&gt;1,"Same email twice - keep one",""))</f>
        <v/>
      </c>
    </row>
    <row r="698" customFormat="false" ht="15" hidden="false" customHeight="false" outlineLevel="0" collapsed="false">
      <c r="A698" s="8"/>
      <c r="B698" s="8"/>
      <c r="C698" s="8"/>
      <c r="D698" s="9" t="str">
        <f aca="false">IF(A698="","",COUNTIFS(Orders!$C$2:$C$5001,A698,Orders!$I$2:$I$5001,"&gt;0"))</f>
        <v/>
      </c>
      <c r="E698" s="10" t="str">
        <f aca="false">IF(A698="","",SUMIFS(Orders!$F$2:$F$5001,Orders!$C$2:$C$5001,A698,Orders!$I$2:$I$5001,"&gt;0"))</f>
        <v/>
      </c>
      <c r="F698" s="10" t="str">
        <f aca="false">IF(OR(A698="",N(D698)=0),"",E698/D698)</f>
        <v/>
      </c>
      <c r="G698" s="11" t="str">
        <f aca="false">IF(OR(A698="",N(D698)=0),"",_xlfn.MINIFS(Orders!$I$2:$I$5001,Orders!$C$2:$C$5001,A698,Orders!$I$2:$I$5001,"&gt;0"))</f>
        <v/>
      </c>
      <c r="H698" s="11" t="str">
        <f aca="false">IF(OR(A698="",N(D698)=0),"",_xlfn.MAXIFS(Orders!$I$2:$I$5001,Orders!$C$2:$C$5001,A698,Orders!$I$2:$I$5001,"&gt;0"))</f>
        <v/>
      </c>
      <c r="I698" s="9" t="str">
        <f aca="true">IF(H698="","",TODAY()-H698)</f>
        <v/>
      </c>
      <c r="J698" s="9" t="str">
        <f aca="false">IF(OR(H698="",N(D698)&lt;2),"",(H698-G698)/(D698-1))</f>
        <v/>
      </c>
      <c r="K698" s="12" t="str">
        <f aca="false">IF(A698="","",IF(N(D698)=0,"No orders yet",IF(I698&gt;=Settings!$B$4,IF(OR(N(E698)&gt;=Settings!$B$5,N(D698)&gt;=Settings!$B$6),"Lapsed VIP","Lapsed"),IF(I698&gt;=Settings!$B$3,IF(OR(N(E698)&gt;=Settings!$B$5,N(D698)&gt;=Settings!$B$6),"At-risk VIP",IF(D698=1,"One-time buyer","At risk")),IF(OR(N(E698)&gt;=Settings!$B$5,N(D698)&gt;=Settings!$B$6),"VIP",IF(D698=1,"New","Active"))))))</f>
        <v/>
      </c>
      <c r="L698" s="12" t="str">
        <f aca="false">IF(OR(J698="",J698=0),"",IF(I698&gt;=J698*Settings!$B$7,"Yes",""))</f>
        <v/>
      </c>
      <c r="M698" s="13"/>
      <c r="N698" s="12" t="str">
        <f aca="true">IF(M698="","",IF(AND(H698&lt;&gt;"",H698&gt;=M698),"Yes - "&amp;TEXT(H698,"d mmm yyyy"),IF(TODAY()-M698&lt;30,"Not yet","No")))</f>
        <v/>
      </c>
      <c r="O698" s="8"/>
      <c r="P698" s="12" t="str">
        <f aca="false">IF(A698="","",IF(COUNTIF($A$2:$A$2001,A698)&gt;1,"Same email twice - keep one",""))</f>
        <v/>
      </c>
    </row>
    <row r="699" customFormat="false" ht="15" hidden="false" customHeight="false" outlineLevel="0" collapsed="false">
      <c r="A699" s="8"/>
      <c r="B699" s="8"/>
      <c r="C699" s="8"/>
      <c r="D699" s="9" t="str">
        <f aca="false">IF(A699="","",COUNTIFS(Orders!$C$2:$C$5001,A699,Orders!$I$2:$I$5001,"&gt;0"))</f>
        <v/>
      </c>
      <c r="E699" s="10" t="str">
        <f aca="false">IF(A699="","",SUMIFS(Orders!$F$2:$F$5001,Orders!$C$2:$C$5001,A699,Orders!$I$2:$I$5001,"&gt;0"))</f>
        <v/>
      </c>
      <c r="F699" s="10" t="str">
        <f aca="false">IF(OR(A699="",N(D699)=0),"",E699/D699)</f>
        <v/>
      </c>
      <c r="G699" s="11" t="str">
        <f aca="false">IF(OR(A699="",N(D699)=0),"",_xlfn.MINIFS(Orders!$I$2:$I$5001,Orders!$C$2:$C$5001,A699,Orders!$I$2:$I$5001,"&gt;0"))</f>
        <v/>
      </c>
      <c r="H699" s="11" t="str">
        <f aca="false">IF(OR(A699="",N(D699)=0),"",_xlfn.MAXIFS(Orders!$I$2:$I$5001,Orders!$C$2:$C$5001,A699,Orders!$I$2:$I$5001,"&gt;0"))</f>
        <v/>
      </c>
      <c r="I699" s="9" t="str">
        <f aca="true">IF(H699="","",TODAY()-H699)</f>
        <v/>
      </c>
      <c r="J699" s="9" t="str">
        <f aca="false">IF(OR(H699="",N(D699)&lt;2),"",(H699-G699)/(D699-1))</f>
        <v/>
      </c>
      <c r="K699" s="12" t="str">
        <f aca="false">IF(A699="","",IF(N(D699)=0,"No orders yet",IF(I699&gt;=Settings!$B$4,IF(OR(N(E699)&gt;=Settings!$B$5,N(D699)&gt;=Settings!$B$6),"Lapsed VIP","Lapsed"),IF(I699&gt;=Settings!$B$3,IF(OR(N(E699)&gt;=Settings!$B$5,N(D699)&gt;=Settings!$B$6),"At-risk VIP",IF(D699=1,"One-time buyer","At risk")),IF(OR(N(E699)&gt;=Settings!$B$5,N(D699)&gt;=Settings!$B$6),"VIP",IF(D699=1,"New","Active"))))))</f>
        <v/>
      </c>
      <c r="L699" s="12" t="str">
        <f aca="false">IF(OR(J699="",J699=0),"",IF(I699&gt;=J699*Settings!$B$7,"Yes",""))</f>
        <v/>
      </c>
      <c r="M699" s="13"/>
      <c r="N699" s="12" t="str">
        <f aca="true">IF(M699="","",IF(AND(H699&lt;&gt;"",H699&gt;=M699),"Yes - "&amp;TEXT(H699,"d mmm yyyy"),IF(TODAY()-M699&lt;30,"Not yet","No")))</f>
        <v/>
      </c>
      <c r="O699" s="8"/>
      <c r="P699" s="12" t="str">
        <f aca="false">IF(A699="","",IF(COUNTIF($A$2:$A$2001,A699)&gt;1,"Same email twice - keep one",""))</f>
        <v/>
      </c>
    </row>
    <row r="700" customFormat="false" ht="15" hidden="false" customHeight="false" outlineLevel="0" collapsed="false">
      <c r="A700" s="8"/>
      <c r="B700" s="8"/>
      <c r="C700" s="8"/>
      <c r="D700" s="9" t="str">
        <f aca="false">IF(A700="","",COUNTIFS(Orders!$C$2:$C$5001,A700,Orders!$I$2:$I$5001,"&gt;0"))</f>
        <v/>
      </c>
      <c r="E700" s="10" t="str">
        <f aca="false">IF(A700="","",SUMIFS(Orders!$F$2:$F$5001,Orders!$C$2:$C$5001,A700,Orders!$I$2:$I$5001,"&gt;0"))</f>
        <v/>
      </c>
      <c r="F700" s="10" t="str">
        <f aca="false">IF(OR(A700="",N(D700)=0),"",E700/D700)</f>
        <v/>
      </c>
      <c r="G700" s="11" t="str">
        <f aca="false">IF(OR(A700="",N(D700)=0),"",_xlfn.MINIFS(Orders!$I$2:$I$5001,Orders!$C$2:$C$5001,A700,Orders!$I$2:$I$5001,"&gt;0"))</f>
        <v/>
      </c>
      <c r="H700" s="11" t="str">
        <f aca="false">IF(OR(A700="",N(D700)=0),"",_xlfn.MAXIFS(Orders!$I$2:$I$5001,Orders!$C$2:$C$5001,A700,Orders!$I$2:$I$5001,"&gt;0"))</f>
        <v/>
      </c>
      <c r="I700" s="9" t="str">
        <f aca="true">IF(H700="","",TODAY()-H700)</f>
        <v/>
      </c>
      <c r="J700" s="9" t="str">
        <f aca="false">IF(OR(H700="",N(D700)&lt;2),"",(H700-G700)/(D700-1))</f>
        <v/>
      </c>
      <c r="K700" s="12" t="str">
        <f aca="false">IF(A700="","",IF(N(D700)=0,"No orders yet",IF(I700&gt;=Settings!$B$4,IF(OR(N(E700)&gt;=Settings!$B$5,N(D700)&gt;=Settings!$B$6),"Lapsed VIP","Lapsed"),IF(I700&gt;=Settings!$B$3,IF(OR(N(E700)&gt;=Settings!$B$5,N(D700)&gt;=Settings!$B$6),"At-risk VIP",IF(D700=1,"One-time buyer","At risk")),IF(OR(N(E700)&gt;=Settings!$B$5,N(D700)&gt;=Settings!$B$6),"VIP",IF(D700=1,"New","Active"))))))</f>
        <v/>
      </c>
      <c r="L700" s="12" t="str">
        <f aca="false">IF(OR(J700="",J700=0),"",IF(I700&gt;=J700*Settings!$B$7,"Yes",""))</f>
        <v/>
      </c>
      <c r="M700" s="13"/>
      <c r="N700" s="12" t="str">
        <f aca="true">IF(M700="","",IF(AND(H700&lt;&gt;"",H700&gt;=M700),"Yes - "&amp;TEXT(H700,"d mmm yyyy"),IF(TODAY()-M700&lt;30,"Not yet","No")))</f>
        <v/>
      </c>
      <c r="O700" s="8"/>
      <c r="P700" s="12" t="str">
        <f aca="false">IF(A700="","",IF(COUNTIF($A$2:$A$2001,A700)&gt;1,"Same email twice - keep one",""))</f>
        <v/>
      </c>
    </row>
    <row r="701" customFormat="false" ht="15" hidden="false" customHeight="false" outlineLevel="0" collapsed="false">
      <c r="A701" s="8"/>
      <c r="B701" s="8"/>
      <c r="C701" s="8"/>
      <c r="D701" s="9" t="str">
        <f aca="false">IF(A701="","",COUNTIFS(Orders!$C$2:$C$5001,A701,Orders!$I$2:$I$5001,"&gt;0"))</f>
        <v/>
      </c>
      <c r="E701" s="10" t="str">
        <f aca="false">IF(A701="","",SUMIFS(Orders!$F$2:$F$5001,Orders!$C$2:$C$5001,A701,Orders!$I$2:$I$5001,"&gt;0"))</f>
        <v/>
      </c>
      <c r="F701" s="10" t="str">
        <f aca="false">IF(OR(A701="",N(D701)=0),"",E701/D701)</f>
        <v/>
      </c>
      <c r="G701" s="11" t="str">
        <f aca="false">IF(OR(A701="",N(D701)=0),"",_xlfn.MINIFS(Orders!$I$2:$I$5001,Orders!$C$2:$C$5001,A701,Orders!$I$2:$I$5001,"&gt;0"))</f>
        <v/>
      </c>
      <c r="H701" s="11" t="str">
        <f aca="false">IF(OR(A701="",N(D701)=0),"",_xlfn.MAXIFS(Orders!$I$2:$I$5001,Orders!$C$2:$C$5001,A701,Orders!$I$2:$I$5001,"&gt;0"))</f>
        <v/>
      </c>
      <c r="I701" s="9" t="str">
        <f aca="true">IF(H701="","",TODAY()-H701)</f>
        <v/>
      </c>
      <c r="J701" s="9" t="str">
        <f aca="false">IF(OR(H701="",N(D701)&lt;2),"",(H701-G701)/(D701-1))</f>
        <v/>
      </c>
      <c r="K701" s="12" t="str">
        <f aca="false">IF(A701="","",IF(N(D701)=0,"No orders yet",IF(I701&gt;=Settings!$B$4,IF(OR(N(E701)&gt;=Settings!$B$5,N(D701)&gt;=Settings!$B$6),"Lapsed VIP","Lapsed"),IF(I701&gt;=Settings!$B$3,IF(OR(N(E701)&gt;=Settings!$B$5,N(D701)&gt;=Settings!$B$6),"At-risk VIP",IF(D701=1,"One-time buyer","At risk")),IF(OR(N(E701)&gt;=Settings!$B$5,N(D701)&gt;=Settings!$B$6),"VIP",IF(D701=1,"New","Active"))))))</f>
        <v/>
      </c>
      <c r="L701" s="12" t="str">
        <f aca="false">IF(OR(J701="",J701=0),"",IF(I701&gt;=J701*Settings!$B$7,"Yes",""))</f>
        <v/>
      </c>
      <c r="M701" s="13"/>
      <c r="N701" s="12" t="str">
        <f aca="true">IF(M701="","",IF(AND(H701&lt;&gt;"",H701&gt;=M701),"Yes - "&amp;TEXT(H701,"d mmm yyyy"),IF(TODAY()-M701&lt;30,"Not yet","No")))</f>
        <v/>
      </c>
      <c r="O701" s="8"/>
      <c r="P701" s="12" t="str">
        <f aca="false">IF(A701="","",IF(COUNTIF($A$2:$A$2001,A701)&gt;1,"Same email twice - keep one",""))</f>
        <v/>
      </c>
    </row>
    <row r="702" customFormat="false" ht="15" hidden="false" customHeight="false" outlineLevel="0" collapsed="false">
      <c r="A702" s="8"/>
      <c r="B702" s="8"/>
      <c r="C702" s="8"/>
      <c r="D702" s="9" t="str">
        <f aca="false">IF(A702="","",COUNTIFS(Orders!$C$2:$C$5001,A702,Orders!$I$2:$I$5001,"&gt;0"))</f>
        <v/>
      </c>
      <c r="E702" s="10" t="str">
        <f aca="false">IF(A702="","",SUMIFS(Orders!$F$2:$F$5001,Orders!$C$2:$C$5001,A702,Orders!$I$2:$I$5001,"&gt;0"))</f>
        <v/>
      </c>
      <c r="F702" s="10" t="str">
        <f aca="false">IF(OR(A702="",N(D702)=0),"",E702/D702)</f>
        <v/>
      </c>
      <c r="G702" s="11" t="str">
        <f aca="false">IF(OR(A702="",N(D702)=0),"",_xlfn.MINIFS(Orders!$I$2:$I$5001,Orders!$C$2:$C$5001,A702,Orders!$I$2:$I$5001,"&gt;0"))</f>
        <v/>
      </c>
      <c r="H702" s="11" t="str">
        <f aca="false">IF(OR(A702="",N(D702)=0),"",_xlfn.MAXIFS(Orders!$I$2:$I$5001,Orders!$C$2:$C$5001,A702,Orders!$I$2:$I$5001,"&gt;0"))</f>
        <v/>
      </c>
      <c r="I702" s="9" t="str">
        <f aca="true">IF(H702="","",TODAY()-H702)</f>
        <v/>
      </c>
      <c r="J702" s="9" t="str">
        <f aca="false">IF(OR(H702="",N(D702)&lt;2),"",(H702-G702)/(D702-1))</f>
        <v/>
      </c>
      <c r="K702" s="12" t="str">
        <f aca="false">IF(A702="","",IF(N(D702)=0,"No orders yet",IF(I702&gt;=Settings!$B$4,IF(OR(N(E702)&gt;=Settings!$B$5,N(D702)&gt;=Settings!$B$6),"Lapsed VIP","Lapsed"),IF(I702&gt;=Settings!$B$3,IF(OR(N(E702)&gt;=Settings!$B$5,N(D702)&gt;=Settings!$B$6),"At-risk VIP",IF(D702=1,"One-time buyer","At risk")),IF(OR(N(E702)&gt;=Settings!$B$5,N(D702)&gt;=Settings!$B$6),"VIP",IF(D702=1,"New","Active"))))))</f>
        <v/>
      </c>
      <c r="L702" s="12" t="str">
        <f aca="false">IF(OR(J702="",J702=0),"",IF(I702&gt;=J702*Settings!$B$7,"Yes",""))</f>
        <v/>
      </c>
      <c r="M702" s="13"/>
      <c r="N702" s="12" t="str">
        <f aca="true">IF(M702="","",IF(AND(H702&lt;&gt;"",H702&gt;=M702),"Yes - "&amp;TEXT(H702,"d mmm yyyy"),IF(TODAY()-M702&lt;30,"Not yet","No")))</f>
        <v/>
      </c>
      <c r="O702" s="8"/>
      <c r="P702" s="12" t="str">
        <f aca="false">IF(A702="","",IF(COUNTIF($A$2:$A$2001,A702)&gt;1,"Same email twice - keep one",""))</f>
        <v/>
      </c>
    </row>
    <row r="703" customFormat="false" ht="15" hidden="false" customHeight="false" outlineLevel="0" collapsed="false">
      <c r="A703" s="8"/>
      <c r="B703" s="8"/>
      <c r="C703" s="8"/>
      <c r="D703" s="9" t="str">
        <f aca="false">IF(A703="","",COUNTIFS(Orders!$C$2:$C$5001,A703,Orders!$I$2:$I$5001,"&gt;0"))</f>
        <v/>
      </c>
      <c r="E703" s="10" t="str">
        <f aca="false">IF(A703="","",SUMIFS(Orders!$F$2:$F$5001,Orders!$C$2:$C$5001,A703,Orders!$I$2:$I$5001,"&gt;0"))</f>
        <v/>
      </c>
      <c r="F703" s="10" t="str">
        <f aca="false">IF(OR(A703="",N(D703)=0),"",E703/D703)</f>
        <v/>
      </c>
      <c r="G703" s="11" t="str">
        <f aca="false">IF(OR(A703="",N(D703)=0),"",_xlfn.MINIFS(Orders!$I$2:$I$5001,Orders!$C$2:$C$5001,A703,Orders!$I$2:$I$5001,"&gt;0"))</f>
        <v/>
      </c>
      <c r="H703" s="11" t="str">
        <f aca="false">IF(OR(A703="",N(D703)=0),"",_xlfn.MAXIFS(Orders!$I$2:$I$5001,Orders!$C$2:$C$5001,A703,Orders!$I$2:$I$5001,"&gt;0"))</f>
        <v/>
      </c>
      <c r="I703" s="9" t="str">
        <f aca="true">IF(H703="","",TODAY()-H703)</f>
        <v/>
      </c>
      <c r="J703" s="9" t="str">
        <f aca="false">IF(OR(H703="",N(D703)&lt;2),"",(H703-G703)/(D703-1))</f>
        <v/>
      </c>
      <c r="K703" s="12" t="str">
        <f aca="false">IF(A703="","",IF(N(D703)=0,"No orders yet",IF(I703&gt;=Settings!$B$4,IF(OR(N(E703)&gt;=Settings!$B$5,N(D703)&gt;=Settings!$B$6),"Lapsed VIP","Lapsed"),IF(I703&gt;=Settings!$B$3,IF(OR(N(E703)&gt;=Settings!$B$5,N(D703)&gt;=Settings!$B$6),"At-risk VIP",IF(D703=1,"One-time buyer","At risk")),IF(OR(N(E703)&gt;=Settings!$B$5,N(D703)&gt;=Settings!$B$6),"VIP",IF(D703=1,"New","Active"))))))</f>
        <v/>
      </c>
      <c r="L703" s="12" t="str">
        <f aca="false">IF(OR(J703="",J703=0),"",IF(I703&gt;=J703*Settings!$B$7,"Yes",""))</f>
        <v/>
      </c>
      <c r="M703" s="13"/>
      <c r="N703" s="12" t="str">
        <f aca="true">IF(M703="","",IF(AND(H703&lt;&gt;"",H703&gt;=M703),"Yes - "&amp;TEXT(H703,"d mmm yyyy"),IF(TODAY()-M703&lt;30,"Not yet","No")))</f>
        <v/>
      </c>
      <c r="O703" s="8"/>
      <c r="P703" s="12" t="str">
        <f aca="false">IF(A703="","",IF(COUNTIF($A$2:$A$2001,A703)&gt;1,"Same email twice - keep one",""))</f>
        <v/>
      </c>
    </row>
    <row r="704" customFormat="false" ht="15" hidden="false" customHeight="false" outlineLevel="0" collapsed="false">
      <c r="A704" s="8"/>
      <c r="B704" s="8"/>
      <c r="C704" s="8"/>
      <c r="D704" s="9" t="str">
        <f aca="false">IF(A704="","",COUNTIFS(Orders!$C$2:$C$5001,A704,Orders!$I$2:$I$5001,"&gt;0"))</f>
        <v/>
      </c>
      <c r="E704" s="10" t="str">
        <f aca="false">IF(A704="","",SUMIFS(Orders!$F$2:$F$5001,Orders!$C$2:$C$5001,A704,Orders!$I$2:$I$5001,"&gt;0"))</f>
        <v/>
      </c>
      <c r="F704" s="10" t="str">
        <f aca="false">IF(OR(A704="",N(D704)=0),"",E704/D704)</f>
        <v/>
      </c>
      <c r="G704" s="11" t="str">
        <f aca="false">IF(OR(A704="",N(D704)=0),"",_xlfn.MINIFS(Orders!$I$2:$I$5001,Orders!$C$2:$C$5001,A704,Orders!$I$2:$I$5001,"&gt;0"))</f>
        <v/>
      </c>
      <c r="H704" s="11" t="str">
        <f aca="false">IF(OR(A704="",N(D704)=0),"",_xlfn.MAXIFS(Orders!$I$2:$I$5001,Orders!$C$2:$C$5001,A704,Orders!$I$2:$I$5001,"&gt;0"))</f>
        <v/>
      </c>
      <c r="I704" s="9" t="str">
        <f aca="true">IF(H704="","",TODAY()-H704)</f>
        <v/>
      </c>
      <c r="J704" s="9" t="str">
        <f aca="false">IF(OR(H704="",N(D704)&lt;2),"",(H704-G704)/(D704-1))</f>
        <v/>
      </c>
      <c r="K704" s="12" t="str">
        <f aca="false">IF(A704="","",IF(N(D704)=0,"No orders yet",IF(I704&gt;=Settings!$B$4,IF(OR(N(E704)&gt;=Settings!$B$5,N(D704)&gt;=Settings!$B$6),"Lapsed VIP","Lapsed"),IF(I704&gt;=Settings!$B$3,IF(OR(N(E704)&gt;=Settings!$B$5,N(D704)&gt;=Settings!$B$6),"At-risk VIP",IF(D704=1,"One-time buyer","At risk")),IF(OR(N(E704)&gt;=Settings!$B$5,N(D704)&gt;=Settings!$B$6),"VIP",IF(D704=1,"New","Active"))))))</f>
        <v/>
      </c>
      <c r="L704" s="12" t="str">
        <f aca="false">IF(OR(J704="",J704=0),"",IF(I704&gt;=J704*Settings!$B$7,"Yes",""))</f>
        <v/>
      </c>
      <c r="M704" s="13"/>
      <c r="N704" s="12" t="str">
        <f aca="true">IF(M704="","",IF(AND(H704&lt;&gt;"",H704&gt;=M704),"Yes - "&amp;TEXT(H704,"d mmm yyyy"),IF(TODAY()-M704&lt;30,"Not yet","No")))</f>
        <v/>
      </c>
      <c r="O704" s="8"/>
      <c r="P704" s="12" t="str">
        <f aca="false">IF(A704="","",IF(COUNTIF($A$2:$A$2001,A704)&gt;1,"Same email twice - keep one",""))</f>
        <v/>
      </c>
    </row>
    <row r="705" customFormat="false" ht="15" hidden="false" customHeight="false" outlineLevel="0" collapsed="false">
      <c r="A705" s="8"/>
      <c r="B705" s="8"/>
      <c r="C705" s="8"/>
      <c r="D705" s="9" t="str">
        <f aca="false">IF(A705="","",COUNTIFS(Orders!$C$2:$C$5001,A705,Orders!$I$2:$I$5001,"&gt;0"))</f>
        <v/>
      </c>
      <c r="E705" s="10" t="str">
        <f aca="false">IF(A705="","",SUMIFS(Orders!$F$2:$F$5001,Orders!$C$2:$C$5001,A705,Orders!$I$2:$I$5001,"&gt;0"))</f>
        <v/>
      </c>
      <c r="F705" s="10" t="str">
        <f aca="false">IF(OR(A705="",N(D705)=0),"",E705/D705)</f>
        <v/>
      </c>
      <c r="G705" s="11" t="str">
        <f aca="false">IF(OR(A705="",N(D705)=0),"",_xlfn.MINIFS(Orders!$I$2:$I$5001,Orders!$C$2:$C$5001,A705,Orders!$I$2:$I$5001,"&gt;0"))</f>
        <v/>
      </c>
      <c r="H705" s="11" t="str">
        <f aca="false">IF(OR(A705="",N(D705)=0),"",_xlfn.MAXIFS(Orders!$I$2:$I$5001,Orders!$C$2:$C$5001,A705,Orders!$I$2:$I$5001,"&gt;0"))</f>
        <v/>
      </c>
      <c r="I705" s="9" t="str">
        <f aca="true">IF(H705="","",TODAY()-H705)</f>
        <v/>
      </c>
      <c r="J705" s="9" t="str">
        <f aca="false">IF(OR(H705="",N(D705)&lt;2),"",(H705-G705)/(D705-1))</f>
        <v/>
      </c>
      <c r="K705" s="12" t="str">
        <f aca="false">IF(A705="","",IF(N(D705)=0,"No orders yet",IF(I705&gt;=Settings!$B$4,IF(OR(N(E705)&gt;=Settings!$B$5,N(D705)&gt;=Settings!$B$6),"Lapsed VIP","Lapsed"),IF(I705&gt;=Settings!$B$3,IF(OR(N(E705)&gt;=Settings!$B$5,N(D705)&gt;=Settings!$B$6),"At-risk VIP",IF(D705=1,"One-time buyer","At risk")),IF(OR(N(E705)&gt;=Settings!$B$5,N(D705)&gt;=Settings!$B$6),"VIP",IF(D705=1,"New","Active"))))))</f>
        <v/>
      </c>
      <c r="L705" s="12" t="str">
        <f aca="false">IF(OR(J705="",J705=0),"",IF(I705&gt;=J705*Settings!$B$7,"Yes",""))</f>
        <v/>
      </c>
      <c r="M705" s="13"/>
      <c r="N705" s="12" t="str">
        <f aca="true">IF(M705="","",IF(AND(H705&lt;&gt;"",H705&gt;=M705),"Yes - "&amp;TEXT(H705,"d mmm yyyy"),IF(TODAY()-M705&lt;30,"Not yet","No")))</f>
        <v/>
      </c>
      <c r="O705" s="8"/>
      <c r="P705" s="12" t="str">
        <f aca="false">IF(A705="","",IF(COUNTIF($A$2:$A$2001,A705)&gt;1,"Same email twice - keep one",""))</f>
        <v/>
      </c>
    </row>
    <row r="706" customFormat="false" ht="15" hidden="false" customHeight="false" outlineLevel="0" collapsed="false">
      <c r="A706" s="8"/>
      <c r="B706" s="8"/>
      <c r="C706" s="8"/>
      <c r="D706" s="9" t="str">
        <f aca="false">IF(A706="","",COUNTIFS(Orders!$C$2:$C$5001,A706,Orders!$I$2:$I$5001,"&gt;0"))</f>
        <v/>
      </c>
      <c r="E706" s="10" t="str">
        <f aca="false">IF(A706="","",SUMIFS(Orders!$F$2:$F$5001,Orders!$C$2:$C$5001,A706,Orders!$I$2:$I$5001,"&gt;0"))</f>
        <v/>
      </c>
      <c r="F706" s="10" t="str">
        <f aca="false">IF(OR(A706="",N(D706)=0),"",E706/D706)</f>
        <v/>
      </c>
      <c r="G706" s="11" t="str">
        <f aca="false">IF(OR(A706="",N(D706)=0),"",_xlfn.MINIFS(Orders!$I$2:$I$5001,Orders!$C$2:$C$5001,A706,Orders!$I$2:$I$5001,"&gt;0"))</f>
        <v/>
      </c>
      <c r="H706" s="11" t="str">
        <f aca="false">IF(OR(A706="",N(D706)=0),"",_xlfn.MAXIFS(Orders!$I$2:$I$5001,Orders!$C$2:$C$5001,A706,Orders!$I$2:$I$5001,"&gt;0"))</f>
        <v/>
      </c>
      <c r="I706" s="9" t="str">
        <f aca="true">IF(H706="","",TODAY()-H706)</f>
        <v/>
      </c>
      <c r="J706" s="9" t="str">
        <f aca="false">IF(OR(H706="",N(D706)&lt;2),"",(H706-G706)/(D706-1))</f>
        <v/>
      </c>
      <c r="K706" s="12" t="str">
        <f aca="false">IF(A706="","",IF(N(D706)=0,"No orders yet",IF(I706&gt;=Settings!$B$4,IF(OR(N(E706)&gt;=Settings!$B$5,N(D706)&gt;=Settings!$B$6),"Lapsed VIP","Lapsed"),IF(I706&gt;=Settings!$B$3,IF(OR(N(E706)&gt;=Settings!$B$5,N(D706)&gt;=Settings!$B$6),"At-risk VIP",IF(D706=1,"One-time buyer","At risk")),IF(OR(N(E706)&gt;=Settings!$B$5,N(D706)&gt;=Settings!$B$6),"VIP",IF(D706=1,"New","Active"))))))</f>
        <v/>
      </c>
      <c r="L706" s="12" t="str">
        <f aca="false">IF(OR(J706="",J706=0),"",IF(I706&gt;=J706*Settings!$B$7,"Yes",""))</f>
        <v/>
      </c>
      <c r="M706" s="13"/>
      <c r="N706" s="12" t="str">
        <f aca="true">IF(M706="","",IF(AND(H706&lt;&gt;"",H706&gt;=M706),"Yes - "&amp;TEXT(H706,"d mmm yyyy"),IF(TODAY()-M706&lt;30,"Not yet","No")))</f>
        <v/>
      </c>
      <c r="O706" s="8"/>
      <c r="P706" s="12" t="str">
        <f aca="false">IF(A706="","",IF(COUNTIF($A$2:$A$2001,A706)&gt;1,"Same email twice - keep one",""))</f>
        <v/>
      </c>
    </row>
    <row r="707" customFormat="false" ht="15" hidden="false" customHeight="false" outlineLevel="0" collapsed="false">
      <c r="A707" s="8"/>
      <c r="B707" s="8"/>
      <c r="C707" s="8"/>
      <c r="D707" s="9" t="str">
        <f aca="false">IF(A707="","",COUNTIFS(Orders!$C$2:$C$5001,A707,Orders!$I$2:$I$5001,"&gt;0"))</f>
        <v/>
      </c>
      <c r="E707" s="10" t="str">
        <f aca="false">IF(A707="","",SUMIFS(Orders!$F$2:$F$5001,Orders!$C$2:$C$5001,A707,Orders!$I$2:$I$5001,"&gt;0"))</f>
        <v/>
      </c>
      <c r="F707" s="10" t="str">
        <f aca="false">IF(OR(A707="",N(D707)=0),"",E707/D707)</f>
        <v/>
      </c>
      <c r="G707" s="11" t="str">
        <f aca="false">IF(OR(A707="",N(D707)=0),"",_xlfn.MINIFS(Orders!$I$2:$I$5001,Orders!$C$2:$C$5001,A707,Orders!$I$2:$I$5001,"&gt;0"))</f>
        <v/>
      </c>
      <c r="H707" s="11" t="str">
        <f aca="false">IF(OR(A707="",N(D707)=0),"",_xlfn.MAXIFS(Orders!$I$2:$I$5001,Orders!$C$2:$C$5001,A707,Orders!$I$2:$I$5001,"&gt;0"))</f>
        <v/>
      </c>
      <c r="I707" s="9" t="str">
        <f aca="true">IF(H707="","",TODAY()-H707)</f>
        <v/>
      </c>
      <c r="J707" s="9" t="str">
        <f aca="false">IF(OR(H707="",N(D707)&lt;2),"",(H707-G707)/(D707-1))</f>
        <v/>
      </c>
      <c r="K707" s="12" t="str">
        <f aca="false">IF(A707="","",IF(N(D707)=0,"No orders yet",IF(I707&gt;=Settings!$B$4,IF(OR(N(E707)&gt;=Settings!$B$5,N(D707)&gt;=Settings!$B$6),"Lapsed VIP","Lapsed"),IF(I707&gt;=Settings!$B$3,IF(OR(N(E707)&gt;=Settings!$B$5,N(D707)&gt;=Settings!$B$6),"At-risk VIP",IF(D707=1,"One-time buyer","At risk")),IF(OR(N(E707)&gt;=Settings!$B$5,N(D707)&gt;=Settings!$B$6),"VIP",IF(D707=1,"New","Active"))))))</f>
        <v/>
      </c>
      <c r="L707" s="12" t="str">
        <f aca="false">IF(OR(J707="",J707=0),"",IF(I707&gt;=J707*Settings!$B$7,"Yes",""))</f>
        <v/>
      </c>
      <c r="M707" s="13"/>
      <c r="N707" s="12" t="str">
        <f aca="true">IF(M707="","",IF(AND(H707&lt;&gt;"",H707&gt;=M707),"Yes - "&amp;TEXT(H707,"d mmm yyyy"),IF(TODAY()-M707&lt;30,"Not yet","No")))</f>
        <v/>
      </c>
      <c r="O707" s="8"/>
      <c r="P707" s="12" t="str">
        <f aca="false">IF(A707="","",IF(COUNTIF($A$2:$A$2001,A707)&gt;1,"Same email twice - keep one",""))</f>
        <v/>
      </c>
    </row>
    <row r="708" customFormat="false" ht="15" hidden="false" customHeight="false" outlineLevel="0" collapsed="false">
      <c r="A708" s="8"/>
      <c r="B708" s="8"/>
      <c r="C708" s="8"/>
      <c r="D708" s="9" t="str">
        <f aca="false">IF(A708="","",COUNTIFS(Orders!$C$2:$C$5001,A708,Orders!$I$2:$I$5001,"&gt;0"))</f>
        <v/>
      </c>
      <c r="E708" s="10" t="str">
        <f aca="false">IF(A708="","",SUMIFS(Orders!$F$2:$F$5001,Orders!$C$2:$C$5001,A708,Orders!$I$2:$I$5001,"&gt;0"))</f>
        <v/>
      </c>
      <c r="F708" s="10" t="str">
        <f aca="false">IF(OR(A708="",N(D708)=0),"",E708/D708)</f>
        <v/>
      </c>
      <c r="G708" s="11" t="str">
        <f aca="false">IF(OR(A708="",N(D708)=0),"",_xlfn.MINIFS(Orders!$I$2:$I$5001,Orders!$C$2:$C$5001,A708,Orders!$I$2:$I$5001,"&gt;0"))</f>
        <v/>
      </c>
      <c r="H708" s="11" t="str">
        <f aca="false">IF(OR(A708="",N(D708)=0),"",_xlfn.MAXIFS(Orders!$I$2:$I$5001,Orders!$C$2:$C$5001,A708,Orders!$I$2:$I$5001,"&gt;0"))</f>
        <v/>
      </c>
      <c r="I708" s="9" t="str">
        <f aca="true">IF(H708="","",TODAY()-H708)</f>
        <v/>
      </c>
      <c r="J708" s="9" t="str">
        <f aca="false">IF(OR(H708="",N(D708)&lt;2),"",(H708-G708)/(D708-1))</f>
        <v/>
      </c>
      <c r="K708" s="12" t="str">
        <f aca="false">IF(A708="","",IF(N(D708)=0,"No orders yet",IF(I708&gt;=Settings!$B$4,IF(OR(N(E708)&gt;=Settings!$B$5,N(D708)&gt;=Settings!$B$6),"Lapsed VIP","Lapsed"),IF(I708&gt;=Settings!$B$3,IF(OR(N(E708)&gt;=Settings!$B$5,N(D708)&gt;=Settings!$B$6),"At-risk VIP",IF(D708=1,"One-time buyer","At risk")),IF(OR(N(E708)&gt;=Settings!$B$5,N(D708)&gt;=Settings!$B$6),"VIP",IF(D708=1,"New","Active"))))))</f>
        <v/>
      </c>
      <c r="L708" s="12" t="str">
        <f aca="false">IF(OR(J708="",J708=0),"",IF(I708&gt;=J708*Settings!$B$7,"Yes",""))</f>
        <v/>
      </c>
      <c r="M708" s="13"/>
      <c r="N708" s="12" t="str">
        <f aca="true">IF(M708="","",IF(AND(H708&lt;&gt;"",H708&gt;=M708),"Yes - "&amp;TEXT(H708,"d mmm yyyy"),IF(TODAY()-M708&lt;30,"Not yet","No")))</f>
        <v/>
      </c>
      <c r="O708" s="8"/>
      <c r="P708" s="12" t="str">
        <f aca="false">IF(A708="","",IF(COUNTIF($A$2:$A$2001,A708)&gt;1,"Same email twice - keep one",""))</f>
        <v/>
      </c>
    </row>
    <row r="709" customFormat="false" ht="15" hidden="false" customHeight="false" outlineLevel="0" collapsed="false">
      <c r="A709" s="8"/>
      <c r="B709" s="8"/>
      <c r="C709" s="8"/>
      <c r="D709" s="9" t="str">
        <f aca="false">IF(A709="","",COUNTIFS(Orders!$C$2:$C$5001,A709,Orders!$I$2:$I$5001,"&gt;0"))</f>
        <v/>
      </c>
      <c r="E709" s="10" t="str">
        <f aca="false">IF(A709="","",SUMIFS(Orders!$F$2:$F$5001,Orders!$C$2:$C$5001,A709,Orders!$I$2:$I$5001,"&gt;0"))</f>
        <v/>
      </c>
      <c r="F709" s="10" t="str">
        <f aca="false">IF(OR(A709="",N(D709)=0),"",E709/D709)</f>
        <v/>
      </c>
      <c r="G709" s="11" t="str">
        <f aca="false">IF(OR(A709="",N(D709)=0),"",_xlfn.MINIFS(Orders!$I$2:$I$5001,Orders!$C$2:$C$5001,A709,Orders!$I$2:$I$5001,"&gt;0"))</f>
        <v/>
      </c>
      <c r="H709" s="11" t="str">
        <f aca="false">IF(OR(A709="",N(D709)=0),"",_xlfn.MAXIFS(Orders!$I$2:$I$5001,Orders!$C$2:$C$5001,A709,Orders!$I$2:$I$5001,"&gt;0"))</f>
        <v/>
      </c>
      <c r="I709" s="9" t="str">
        <f aca="true">IF(H709="","",TODAY()-H709)</f>
        <v/>
      </c>
      <c r="J709" s="9" t="str">
        <f aca="false">IF(OR(H709="",N(D709)&lt;2),"",(H709-G709)/(D709-1))</f>
        <v/>
      </c>
      <c r="K709" s="12" t="str">
        <f aca="false">IF(A709="","",IF(N(D709)=0,"No orders yet",IF(I709&gt;=Settings!$B$4,IF(OR(N(E709)&gt;=Settings!$B$5,N(D709)&gt;=Settings!$B$6),"Lapsed VIP","Lapsed"),IF(I709&gt;=Settings!$B$3,IF(OR(N(E709)&gt;=Settings!$B$5,N(D709)&gt;=Settings!$B$6),"At-risk VIP",IF(D709=1,"One-time buyer","At risk")),IF(OR(N(E709)&gt;=Settings!$B$5,N(D709)&gt;=Settings!$B$6),"VIP",IF(D709=1,"New","Active"))))))</f>
        <v/>
      </c>
      <c r="L709" s="12" t="str">
        <f aca="false">IF(OR(J709="",J709=0),"",IF(I709&gt;=J709*Settings!$B$7,"Yes",""))</f>
        <v/>
      </c>
      <c r="M709" s="13"/>
      <c r="N709" s="12" t="str">
        <f aca="true">IF(M709="","",IF(AND(H709&lt;&gt;"",H709&gt;=M709),"Yes - "&amp;TEXT(H709,"d mmm yyyy"),IF(TODAY()-M709&lt;30,"Not yet","No")))</f>
        <v/>
      </c>
      <c r="O709" s="8"/>
      <c r="P709" s="12" t="str">
        <f aca="false">IF(A709="","",IF(COUNTIF($A$2:$A$2001,A709)&gt;1,"Same email twice - keep one",""))</f>
        <v/>
      </c>
    </row>
    <row r="710" customFormat="false" ht="15" hidden="false" customHeight="false" outlineLevel="0" collapsed="false">
      <c r="A710" s="8"/>
      <c r="B710" s="8"/>
      <c r="C710" s="8"/>
      <c r="D710" s="9" t="str">
        <f aca="false">IF(A710="","",COUNTIFS(Orders!$C$2:$C$5001,A710,Orders!$I$2:$I$5001,"&gt;0"))</f>
        <v/>
      </c>
      <c r="E710" s="10" t="str">
        <f aca="false">IF(A710="","",SUMIFS(Orders!$F$2:$F$5001,Orders!$C$2:$C$5001,A710,Orders!$I$2:$I$5001,"&gt;0"))</f>
        <v/>
      </c>
      <c r="F710" s="10" t="str">
        <f aca="false">IF(OR(A710="",N(D710)=0),"",E710/D710)</f>
        <v/>
      </c>
      <c r="G710" s="11" t="str">
        <f aca="false">IF(OR(A710="",N(D710)=0),"",_xlfn.MINIFS(Orders!$I$2:$I$5001,Orders!$C$2:$C$5001,A710,Orders!$I$2:$I$5001,"&gt;0"))</f>
        <v/>
      </c>
      <c r="H710" s="11" t="str">
        <f aca="false">IF(OR(A710="",N(D710)=0),"",_xlfn.MAXIFS(Orders!$I$2:$I$5001,Orders!$C$2:$C$5001,A710,Orders!$I$2:$I$5001,"&gt;0"))</f>
        <v/>
      </c>
      <c r="I710" s="9" t="str">
        <f aca="true">IF(H710="","",TODAY()-H710)</f>
        <v/>
      </c>
      <c r="J710" s="9" t="str">
        <f aca="false">IF(OR(H710="",N(D710)&lt;2),"",(H710-G710)/(D710-1))</f>
        <v/>
      </c>
      <c r="K710" s="12" t="str">
        <f aca="false">IF(A710="","",IF(N(D710)=0,"No orders yet",IF(I710&gt;=Settings!$B$4,IF(OR(N(E710)&gt;=Settings!$B$5,N(D710)&gt;=Settings!$B$6),"Lapsed VIP","Lapsed"),IF(I710&gt;=Settings!$B$3,IF(OR(N(E710)&gt;=Settings!$B$5,N(D710)&gt;=Settings!$B$6),"At-risk VIP",IF(D710=1,"One-time buyer","At risk")),IF(OR(N(E710)&gt;=Settings!$B$5,N(D710)&gt;=Settings!$B$6),"VIP",IF(D710=1,"New","Active"))))))</f>
        <v/>
      </c>
      <c r="L710" s="12" t="str">
        <f aca="false">IF(OR(J710="",J710=0),"",IF(I710&gt;=J710*Settings!$B$7,"Yes",""))</f>
        <v/>
      </c>
      <c r="M710" s="13"/>
      <c r="N710" s="12" t="str">
        <f aca="true">IF(M710="","",IF(AND(H710&lt;&gt;"",H710&gt;=M710),"Yes - "&amp;TEXT(H710,"d mmm yyyy"),IF(TODAY()-M710&lt;30,"Not yet","No")))</f>
        <v/>
      </c>
      <c r="O710" s="8"/>
      <c r="P710" s="12" t="str">
        <f aca="false">IF(A710="","",IF(COUNTIF($A$2:$A$2001,A710)&gt;1,"Same email twice - keep one",""))</f>
        <v/>
      </c>
    </row>
    <row r="711" customFormat="false" ht="15" hidden="false" customHeight="false" outlineLevel="0" collapsed="false">
      <c r="A711" s="8"/>
      <c r="B711" s="8"/>
      <c r="C711" s="8"/>
      <c r="D711" s="9" t="str">
        <f aca="false">IF(A711="","",COUNTIFS(Orders!$C$2:$C$5001,A711,Orders!$I$2:$I$5001,"&gt;0"))</f>
        <v/>
      </c>
      <c r="E711" s="10" t="str">
        <f aca="false">IF(A711="","",SUMIFS(Orders!$F$2:$F$5001,Orders!$C$2:$C$5001,A711,Orders!$I$2:$I$5001,"&gt;0"))</f>
        <v/>
      </c>
      <c r="F711" s="10" t="str">
        <f aca="false">IF(OR(A711="",N(D711)=0),"",E711/D711)</f>
        <v/>
      </c>
      <c r="G711" s="11" t="str">
        <f aca="false">IF(OR(A711="",N(D711)=0),"",_xlfn.MINIFS(Orders!$I$2:$I$5001,Orders!$C$2:$C$5001,A711,Orders!$I$2:$I$5001,"&gt;0"))</f>
        <v/>
      </c>
      <c r="H711" s="11" t="str">
        <f aca="false">IF(OR(A711="",N(D711)=0),"",_xlfn.MAXIFS(Orders!$I$2:$I$5001,Orders!$C$2:$C$5001,A711,Orders!$I$2:$I$5001,"&gt;0"))</f>
        <v/>
      </c>
      <c r="I711" s="9" t="str">
        <f aca="true">IF(H711="","",TODAY()-H711)</f>
        <v/>
      </c>
      <c r="J711" s="9" t="str">
        <f aca="false">IF(OR(H711="",N(D711)&lt;2),"",(H711-G711)/(D711-1))</f>
        <v/>
      </c>
      <c r="K711" s="12" t="str">
        <f aca="false">IF(A711="","",IF(N(D711)=0,"No orders yet",IF(I711&gt;=Settings!$B$4,IF(OR(N(E711)&gt;=Settings!$B$5,N(D711)&gt;=Settings!$B$6),"Lapsed VIP","Lapsed"),IF(I711&gt;=Settings!$B$3,IF(OR(N(E711)&gt;=Settings!$B$5,N(D711)&gt;=Settings!$B$6),"At-risk VIP",IF(D711=1,"One-time buyer","At risk")),IF(OR(N(E711)&gt;=Settings!$B$5,N(D711)&gt;=Settings!$B$6),"VIP",IF(D711=1,"New","Active"))))))</f>
        <v/>
      </c>
      <c r="L711" s="12" t="str">
        <f aca="false">IF(OR(J711="",J711=0),"",IF(I711&gt;=J711*Settings!$B$7,"Yes",""))</f>
        <v/>
      </c>
      <c r="M711" s="13"/>
      <c r="N711" s="12" t="str">
        <f aca="true">IF(M711="","",IF(AND(H711&lt;&gt;"",H711&gt;=M711),"Yes - "&amp;TEXT(H711,"d mmm yyyy"),IF(TODAY()-M711&lt;30,"Not yet","No")))</f>
        <v/>
      </c>
      <c r="O711" s="8"/>
      <c r="P711" s="12" t="str">
        <f aca="false">IF(A711="","",IF(COUNTIF($A$2:$A$2001,A711)&gt;1,"Same email twice - keep one",""))</f>
        <v/>
      </c>
    </row>
    <row r="712" customFormat="false" ht="15" hidden="false" customHeight="false" outlineLevel="0" collapsed="false">
      <c r="A712" s="8"/>
      <c r="B712" s="8"/>
      <c r="C712" s="8"/>
      <c r="D712" s="9" t="str">
        <f aca="false">IF(A712="","",COUNTIFS(Orders!$C$2:$C$5001,A712,Orders!$I$2:$I$5001,"&gt;0"))</f>
        <v/>
      </c>
      <c r="E712" s="10" t="str">
        <f aca="false">IF(A712="","",SUMIFS(Orders!$F$2:$F$5001,Orders!$C$2:$C$5001,A712,Orders!$I$2:$I$5001,"&gt;0"))</f>
        <v/>
      </c>
      <c r="F712" s="10" t="str">
        <f aca="false">IF(OR(A712="",N(D712)=0),"",E712/D712)</f>
        <v/>
      </c>
      <c r="G712" s="11" t="str">
        <f aca="false">IF(OR(A712="",N(D712)=0),"",_xlfn.MINIFS(Orders!$I$2:$I$5001,Orders!$C$2:$C$5001,A712,Orders!$I$2:$I$5001,"&gt;0"))</f>
        <v/>
      </c>
      <c r="H712" s="11" t="str">
        <f aca="false">IF(OR(A712="",N(D712)=0),"",_xlfn.MAXIFS(Orders!$I$2:$I$5001,Orders!$C$2:$C$5001,A712,Orders!$I$2:$I$5001,"&gt;0"))</f>
        <v/>
      </c>
      <c r="I712" s="9" t="str">
        <f aca="true">IF(H712="","",TODAY()-H712)</f>
        <v/>
      </c>
      <c r="J712" s="9" t="str">
        <f aca="false">IF(OR(H712="",N(D712)&lt;2),"",(H712-G712)/(D712-1))</f>
        <v/>
      </c>
      <c r="K712" s="12" t="str">
        <f aca="false">IF(A712="","",IF(N(D712)=0,"No orders yet",IF(I712&gt;=Settings!$B$4,IF(OR(N(E712)&gt;=Settings!$B$5,N(D712)&gt;=Settings!$B$6),"Lapsed VIP","Lapsed"),IF(I712&gt;=Settings!$B$3,IF(OR(N(E712)&gt;=Settings!$B$5,N(D712)&gt;=Settings!$B$6),"At-risk VIP",IF(D712=1,"One-time buyer","At risk")),IF(OR(N(E712)&gt;=Settings!$B$5,N(D712)&gt;=Settings!$B$6),"VIP",IF(D712=1,"New","Active"))))))</f>
        <v/>
      </c>
      <c r="L712" s="12" t="str">
        <f aca="false">IF(OR(J712="",J712=0),"",IF(I712&gt;=J712*Settings!$B$7,"Yes",""))</f>
        <v/>
      </c>
      <c r="M712" s="13"/>
      <c r="N712" s="12" t="str">
        <f aca="true">IF(M712="","",IF(AND(H712&lt;&gt;"",H712&gt;=M712),"Yes - "&amp;TEXT(H712,"d mmm yyyy"),IF(TODAY()-M712&lt;30,"Not yet","No")))</f>
        <v/>
      </c>
      <c r="O712" s="8"/>
      <c r="P712" s="12" t="str">
        <f aca="false">IF(A712="","",IF(COUNTIF($A$2:$A$2001,A712)&gt;1,"Same email twice - keep one",""))</f>
        <v/>
      </c>
    </row>
    <row r="713" customFormat="false" ht="15" hidden="false" customHeight="false" outlineLevel="0" collapsed="false">
      <c r="A713" s="8"/>
      <c r="B713" s="8"/>
      <c r="C713" s="8"/>
      <c r="D713" s="9" t="str">
        <f aca="false">IF(A713="","",COUNTIFS(Orders!$C$2:$C$5001,A713,Orders!$I$2:$I$5001,"&gt;0"))</f>
        <v/>
      </c>
      <c r="E713" s="10" t="str">
        <f aca="false">IF(A713="","",SUMIFS(Orders!$F$2:$F$5001,Orders!$C$2:$C$5001,A713,Orders!$I$2:$I$5001,"&gt;0"))</f>
        <v/>
      </c>
      <c r="F713" s="10" t="str">
        <f aca="false">IF(OR(A713="",N(D713)=0),"",E713/D713)</f>
        <v/>
      </c>
      <c r="G713" s="11" t="str">
        <f aca="false">IF(OR(A713="",N(D713)=0),"",_xlfn.MINIFS(Orders!$I$2:$I$5001,Orders!$C$2:$C$5001,A713,Orders!$I$2:$I$5001,"&gt;0"))</f>
        <v/>
      </c>
      <c r="H713" s="11" t="str">
        <f aca="false">IF(OR(A713="",N(D713)=0),"",_xlfn.MAXIFS(Orders!$I$2:$I$5001,Orders!$C$2:$C$5001,A713,Orders!$I$2:$I$5001,"&gt;0"))</f>
        <v/>
      </c>
      <c r="I713" s="9" t="str">
        <f aca="true">IF(H713="","",TODAY()-H713)</f>
        <v/>
      </c>
      <c r="J713" s="9" t="str">
        <f aca="false">IF(OR(H713="",N(D713)&lt;2),"",(H713-G713)/(D713-1))</f>
        <v/>
      </c>
      <c r="K713" s="12" t="str">
        <f aca="false">IF(A713="","",IF(N(D713)=0,"No orders yet",IF(I713&gt;=Settings!$B$4,IF(OR(N(E713)&gt;=Settings!$B$5,N(D713)&gt;=Settings!$B$6),"Lapsed VIP","Lapsed"),IF(I713&gt;=Settings!$B$3,IF(OR(N(E713)&gt;=Settings!$B$5,N(D713)&gt;=Settings!$B$6),"At-risk VIP",IF(D713=1,"One-time buyer","At risk")),IF(OR(N(E713)&gt;=Settings!$B$5,N(D713)&gt;=Settings!$B$6),"VIP",IF(D713=1,"New","Active"))))))</f>
        <v/>
      </c>
      <c r="L713" s="12" t="str">
        <f aca="false">IF(OR(J713="",J713=0),"",IF(I713&gt;=J713*Settings!$B$7,"Yes",""))</f>
        <v/>
      </c>
      <c r="M713" s="13"/>
      <c r="N713" s="12" t="str">
        <f aca="true">IF(M713="","",IF(AND(H713&lt;&gt;"",H713&gt;=M713),"Yes - "&amp;TEXT(H713,"d mmm yyyy"),IF(TODAY()-M713&lt;30,"Not yet","No")))</f>
        <v/>
      </c>
      <c r="O713" s="8"/>
      <c r="P713" s="12" t="str">
        <f aca="false">IF(A713="","",IF(COUNTIF($A$2:$A$2001,A713)&gt;1,"Same email twice - keep one",""))</f>
        <v/>
      </c>
    </row>
    <row r="714" customFormat="false" ht="15" hidden="false" customHeight="false" outlineLevel="0" collapsed="false">
      <c r="A714" s="8"/>
      <c r="B714" s="8"/>
      <c r="C714" s="8"/>
      <c r="D714" s="9" t="str">
        <f aca="false">IF(A714="","",COUNTIFS(Orders!$C$2:$C$5001,A714,Orders!$I$2:$I$5001,"&gt;0"))</f>
        <v/>
      </c>
      <c r="E714" s="10" t="str">
        <f aca="false">IF(A714="","",SUMIFS(Orders!$F$2:$F$5001,Orders!$C$2:$C$5001,A714,Orders!$I$2:$I$5001,"&gt;0"))</f>
        <v/>
      </c>
      <c r="F714" s="10" t="str">
        <f aca="false">IF(OR(A714="",N(D714)=0),"",E714/D714)</f>
        <v/>
      </c>
      <c r="G714" s="11" t="str">
        <f aca="false">IF(OR(A714="",N(D714)=0),"",_xlfn.MINIFS(Orders!$I$2:$I$5001,Orders!$C$2:$C$5001,A714,Orders!$I$2:$I$5001,"&gt;0"))</f>
        <v/>
      </c>
      <c r="H714" s="11" t="str">
        <f aca="false">IF(OR(A714="",N(D714)=0),"",_xlfn.MAXIFS(Orders!$I$2:$I$5001,Orders!$C$2:$C$5001,A714,Orders!$I$2:$I$5001,"&gt;0"))</f>
        <v/>
      </c>
      <c r="I714" s="9" t="str">
        <f aca="true">IF(H714="","",TODAY()-H714)</f>
        <v/>
      </c>
      <c r="J714" s="9" t="str">
        <f aca="false">IF(OR(H714="",N(D714)&lt;2),"",(H714-G714)/(D714-1))</f>
        <v/>
      </c>
      <c r="K714" s="12" t="str">
        <f aca="false">IF(A714="","",IF(N(D714)=0,"No orders yet",IF(I714&gt;=Settings!$B$4,IF(OR(N(E714)&gt;=Settings!$B$5,N(D714)&gt;=Settings!$B$6),"Lapsed VIP","Lapsed"),IF(I714&gt;=Settings!$B$3,IF(OR(N(E714)&gt;=Settings!$B$5,N(D714)&gt;=Settings!$B$6),"At-risk VIP",IF(D714=1,"One-time buyer","At risk")),IF(OR(N(E714)&gt;=Settings!$B$5,N(D714)&gt;=Settings!$B$6),"VIP",IF(D714=1,"New","Active"))))))</f>
        <v/>
      </c>
      <c r="L714" s="12" t="str">
        <f aca="false">IF(OR(J714="",J714=0),"",IF(I714&gt;=J714*Settings!$B$7,"Yes",""))</f>
        <v/>
      </c>
      <c r="M714" s="13"/>
      <c r="N714" s="12" t="str">
        <f aca="true">IF(M714="","",IF(AND(H714&lt;&gt;"",H714&gt;=M714),"Yes - "&amp;TEXT(H714,"d mmm yyyy"),IF(TODAY()-M714&lt;30,"Not yet","No")))</f>
        <v/>
      </c>
      <c r="O714" s="8"/>
      <c r="P714" s="12" t="str">
        <f aca="false">IF(A714="","",IF(COUNTIF($A$2:$A$2001,A714)&gt;1,"Same email twice - keep one",""))</f>
        <v/>
      </c>
    </row>
    <row r="715" customFormat="false" ht="15" hidden="false" customHeight="false" outlineLevel="0" collapsed="false">
      <c r="A715" s="8"/>
      <c r="B715" s="8"/>
      <c r="C715" s="8"/>
      <c r="D715" s="9" t="str">
        <f aca="false">IF(A715="","",COUNTIFS(Orders!$C$2:$C$5001,A715,Orders!$I$2:$I$5001,"&gt;0"))</f>
        <v/>
      </c>
      <c r="E715" s="10" t="str">
        <f aca="false">IF(A715="","",SUMIFS(Orders!$F$2:$F$5001,Orders!$C$2:$C$5001,A715,Orders!$I$2:$I$5001,"&gt;0"))</f>
        <v/>
      </c>
      <c r="F715" s="10" t="str">
        <f aca="false">IF(OR(A715="",N(D715)=0),"",E715/D715)</f>
        <v/>
      </c>
      <c r="G715" s="11" t="str">
        <f aca="false">IF(OR(A715="",N(D715)=0),"",_xlfn.MINIFS(Orders!$I$2:$I$5001,Orders!$C$2:$C$5001,A715,Orders!$I$2:$I$5001,"&gt;0"))</f>
        <v/>
      </c>
      <c r="H715" s="11" t="str">
        <f aca="false">IF(OR(A715="",N(D715)=0),"",_xlfn.MAXIFS(Orders!$I$2:$I$5001,Orders!$C$2:$C$5001,A715,Orders!$I$2:$I$5001,"&gt;0"))</f>
        <v/>
      </c>
      <c r="I715" s="9" t="str">
        <f aca="true">IF(H715="","",TODAY()-H715)</f>
        <v/>
      </c>
      <c r="J715" s="9" t="str">
        <f aca="false">IF(OR(H715="",N(D715)&lt;2),"",(H715-G715)/(D715-1))</f>
        <v/>
      </c>
      <c r="K715" s="12" t="str">
        <f aca="false">IF(A715="","",IF(N(D715)=0,"No orders yet",IF(I715&gt;=Settings!$B$4,IF(OR(N(E715)&gt;=Settings!$B$5,N(D715)&gt;=Settings!$B$6),"Lapsed VIP","Lapsed"),IF(I715&gt;=Settings!$B$3,IF(OR(N(E715)&gt;=Settings!$B$5,N(D715)&gt;=Settings!$B$6),"At-risk VIP",IF(D715=1,"One-time buyer","At risk")),IF(OR(N(E715)&gt;=Settings!$B$5,N(D715)&gt;=Settings!$B$6),"VIP",IF(D715=1,"New","Active"))))))</f>
        <v/>
      </c>
      <c r="L715" s="12" t="str">
        <f aca="false">IF(OR(J715="",J715=0),"",IF(I715&gt;=J715*Settings!$B$7,"Yes",""))</f>
        <v/>
      </c>
      <c r="M715" s="13"/>
      <c r="N715" s="12" t="str">
        <f aca="true">IF(M715="","",IF(AND(H715&lt;&gt;"",H715&gt;=M715),"Yes - "&amp;TEXT(H715,"d mmm yyyy"),IF(TODAY()-M715&lt;30,"Not yet","No")))</f>
        <v/>
      </c>
      <c r="O715" s="8"/>
      <c r="P715" s="12" t="str">
        <f aca="false">IF(A715="","",IF(COUNTIF($A$2:$A$2001,A715)&gt;1,"Same email twice - keep one",""))</f>
        <v/>
      </c>
    </row>
    <row r="716" customFormat="false" ht="15" hidden="false" customHeight="false" outlineLevel="0" collapsed="false">
      <c r="A716" s="8"/>
      <c r="B716" s="8"/>
      <c r="C716" s="8"/>
      <c r="D716" s="9" t="str">
        <f aca="false">IF(A716="","",COUNTIFS(Orders!$C$2:$C$5001,A716,Orders!$I$2:$I$5001,"&gt;0"))</f>
        <v/>
      </c>
      <c r="E716" s="10" t="str">
        <f aca="false">IF(A716="","",SUMIFS(Orders!$F$2:$F$5001,Orders!$C$2:$C$5001,A716,Orders!$I$2:$I$5001,"&gt;0"))</f>
        <v/>
      </c>
      <c r="F716" s="10" t="str">
        <f aca="false">IF(OR(A716="",N(D716)=0),"",E716/D716)</f>
        <v/>
      </c>
      <c r="G716" s="11" t="str">
        <f aca="false">IF(OR(A716="",N(D716)=0),"",_xlfn.MINIFS(Orders!$I$2:$I$5001,Orders!$C$2:$C$5001,A716,Orders!$I$2:$I$5001,"&gt;0"))</f>
        <v/>
      </c>
      <c r="H716" s="11" t="str">
        <f aca="false">IF(OR(A716="",N(D716)=0),"",_xlfn.MAXIFS(Orders!$I$2:$I$5001,Orders!$C$2:$C$5001,A716,Orders!$I$2:$I$5001,"&gt;0"))</f>
        <v/>
      </c>
      <c r="I716" s="9" t="str">
        <f aca="true">IF(H716="","",TODAY()-H716)</f>
        <v/>
      </c>
      <c r="J716" s="9" t="str">
        <f aca="false">IF(OR(H716="",N(D716)&lt;2),"",(H716-G716)/(D716-1))</f>
        <v/>
      </c>
      <c r="K716" s="12" t="str">
        <f aca="false">IF(A716="","",IF(N(D716)=0,"No orders yet",IF(I716&gt;=Settings!$B$4,IF(OR(N(E716)&gt;=Settings!$B$5,N(D716)&gt;=Settings!$B$6),"Lapsed VIP","Lapsed"),IF(I716&gt;=Settings!$B$3,IF(OR(N(E716)&gt;=Settings!$B$5,N(D716)&gt;=Settings!$B$6),"At-risk VIP",IF(D716=1,"One-time buyer","At risk")),IF(OR(N(E716)&gt;=Settings!$B$5,N(D716)&gt;=Settings!$B$6),"VIP",IF(D716=1,"New","Active"))))))</f>
        <v/>
      </c>
      <c r="L716" s="12" t="str">
        <f aca="false">IF(OR(J716="",J716=0),"",IF(I716&gt;=J716*Settings!$B$7,"Yes",""))</f>
        <v/>
      </c>
      <c r="M716" s="13"/>
      <c r="N716" s="12" t="str">
        <f aca="true">IF(M716="","",IF(AND(H716&lt;&gt;"",H716&gt;=M716),"Yes - "&amp;TEXT(H716,"d mmm yyyy"),IF(TODAY()-M716&lt;30,"Not yet","No")))</f>
        <v/>
      </c>
      <c r="O716" s="8"/>
      <c r="P716" s="12" t="str">
        <f aca="false">IF(A716="","",IF(COUNTIF($A$2:$A$2001,A716)&gt;1,"Same email twice - keep one",""))</f>
        <v/>
      </c>
    </row>
    <row r="717" customFormat="false" ht="15" hidden="false" customHeight="false" outlineLevel="0" collapsed="false">
      <c r="A717" s="8"/>
      <c r="B717" s="8"/>
      <c r="C717" s="8"/>
      <c r="D717" s="9" t="str">
        <f aca="false">IF(A717="","",COUNTIFS(Orders!$C$2:$C$5001,A717,Orders!$I$2:$I$5001,"&gt;0"))</f>
        <v/>
      </c>
      <c r="E717" s="10" t="str">
        <f aca="false">IF(A717="","",SUMIFS(Orders!$F$2:$F$5001,Orders!$C$2:$C$5001,A717,Orders!$I$2:$I$5001,"&gt;0"))</f>
        <v/>
      </c>
      <c r="F717" s="10" t="str">
        <f aca="false">IF(OR(A717="",N(D717)=0),"",E717/D717)</f>
        <v/>
      </c>
      <c r="G717" s="11" t="str">
        <f aca="false">IF(OR(A717="",N(D717)=0),"",_xlfn.MINIFS(Orders!$I$2:$I$5001,Orders!$C$2:$C$5001,A717,Orders!$I$2:$I$5001,"&gt;0"))</f>
        <v/>
      </c>
      <c r="H717" s="11" t="str">
        <f aca="false">IF(OR(A717="",N(D717)=0),"",_xlfn.MAXIFS(Orders!$I$2:$I$5001,Orders!$C$2:$C$5001,A717,Orders!$I$2:$I$5001,"&gt;0"))</f>
        <v/>
      </c>
      <c r="I717" s="9" t="str">
        <f aca="true">IF(H717="","",TODAY()-H717)</f>
        <v/>
      </c>
      <c r="J717" s="9" t="str">
        <f aca="false">IF(OR(H717="",N(D717)&lt;2),"",(H717-G717)/(D717-1))</f>
        <v/>
      </c>
      <c r="K717" s="12" t="str">
        <f aca="false">IF(A717="","",IF(N(D717)=0,"No orders yet",IF(I717&gt;=Settings!$B$4,IF(OR(N(E717)&gt;=Settings!$B$5,N(D717)&gt;=Settings!$B$6),"Lapsed VIP","Lapsed"),IF(I717&gt;=Settings!$B$3,IF(OR(N(E717)&gt;=Settings!$B$5,N(D717)&gt;=Settings!$B$6),"At-risk VIP",IF(D717=1,"One-time buyer","At risk")),IF(OR(N(E717)&gt;=Settings!$B$5,N(D717)&gt;=Settings!$B$6),"VIP",IF(D717=1,"New","Active"))))))</f>
        <v/>
      </c>
      <c r="L717" s="12" t="str">
        <f aca="false">IF(OR(J717="",J717=0),"",IF(I717&gt;=J717*Settings!$B$7,"Yes",""))</f>
        <v/>
      </c>
      <c r="M717" s="13"/>
      <c r="N717" s="12" t="str">
        <f aca="true">IF(M717="","",IF(AND(H717&lt;&gt;"",H717&gt;=M717),"Yes - "&amp;TEXT(H717,"d mmm yyyy"),IF(TODAY()-M717&lt;30,"Not yet","No")))</f>
        <v/>
      </c>
      <c r="O717" s="8"/>
      <c r="P717" s="12" t="str">
        <f aca="false">IF(A717="","",IF(COUNTIF($A$2:$A$2001,A717)&gt;1,"Same email twice - keep one",""))</f>
        <v/>
      </c>
    </row>
    <row r="718" customFormat="false" ht="15" hidden="false" customHeight="false" outlineLevel="0" collapsed="false">
      <c r="A718" s="8"/>
      <c r="B718" s="8"/>
      <c r="C718" s="8"/>
      <c r="D718" s="9" t="str">
        <f aca="false">IF(A718="","",COUNTIFS(Orders!$C$2:$C$5001,A718,Orders!$I$2:$I$5001,"&gt;0"))</f>
        <v/>
      </c>
      <c r="E718" s="10" t="str">
        <f aca="false">IF(A718="","",SUMIFS(Orders!$F$2:$F$5001,Orders!$C$2:$C$5001,A718,Orders!$I$2:$I$5001,"&gt;0"))</f>
        <v/>
      </c>
      <c r="F718" s="10" t="str">
        <f aca="false">IF(OR(A718="",N(D718)=0),"",E718/D718)</f>
        <v/>
      </c>
      <c r="G718" s="11" t="str">
        <f aca="false">IF(OR(A718="",N(D718)=0),"",_xlfn.MINIFS(Orders!$I$2:$I$5001,Orders!$C$2:$C$5001,A718,Orders!$I$2:$I$5001,"&gt;0"))</f>
        <v/>
      </c>
      <c r="H718" s="11" t="str">
        <f aca="false">IF(OR(A718="",N(D718)=0),"",_xlfn.MAXIFS(Orders!$I$2:$I$5001,Orders!$C$2:$C$5001,A718,Orders!$I$2:$I$5001,"&gt;0"))</f>
        <v/>
      </c>
      <c r="I718" s="9" t="str">
        <f aca="true">IF(H718="","",TODAY()-H718)</f>
        <v/>
      </c>
      <c r="J718" s="9" t="str">
        <f aca="false">IF(OR(H718="",N(D718)&lt;2),"",(H718-G718)/(D718-1))</f>
        <v/>
      </c>
      <c r="K718" s="12" t="str">
        <f aca="false">IF(A718="","",IF(N(D718)=0,"No orders yet",IF(I718&gt;=Settings!$B$4,IF(OR(N(E718)&gt;=Settings!$B$5,N(D718)&gt;=Settings!$B$6),"Lapsed VIP","Lapsed"),IF(I718&gt;=Settings!$B$3,IF(OR(N(E718)&gt;=Settings!$B$5,N(D718)&gt;=Settings!$B$6),"At-risk VIP",IF(D718=1,"One-time buyer","At risk")),IF(OR(N(E718)&gt;=Settings!$B$5,N(D718)&gt;=Settings!$B$6),"VIP",IF(D718=1,"New","Active"))))))</f>
        <v/>
      </c>
      <c r="L718" s="12" t="str">
        <f aca="false">IF(OR(J718="",J718=0),"",IF(I718&gt;=J718*Settings!$B$7,"Yes",""))</f>
        <v/>
      </c>
      <c r="M718" s="13"/>
      <c r="N718" s="12" t="str">
        <f aca="true">IF(M718="","",IF(AND(H718&lt;&gt;"",H718&gt;=M718),"Yes - "&amp;TEXT(H718,"d mmm yyyy"),IF(TODAY()-M718&lt;30,"Not yet","No")))</f>
        <v/>
      </c>
      <c r="O718" s="8"/>
      <c r="P718" s="12" t="str">
        <f aca="false">IF(A718="","",IF(COUNTIF($A$2:$A$2001,A718)&gt;1,"Same email twice - keep one",""))</f>
        <v/>
      </c>
    </row>
    <row r="719" customFormat="false" ht="15" hidden="false" customHeight="false" outlineLevel="0" collapsed="false">
      <c r="A719" s="8"/>
      <c r="B719" s="8"/>
      <c r="C719" s="8"/>
      <c r="D719" s="9" t="str">
        <f aca="false">IF(A719="","",COUNTIFS(Orders!$C$2:$C$5001,A719,Orders!$I$2:$I$5001,"&gt;0"))</f>
        <v/>
      </c>
      <c r="E719" s="10" t="str">
        <f aca="false">IF(A719="","",SUMIFS(Orders!$F$2:$F$5001,Orders!$C$2:$C$5001,A719,Orders!$I$2:$I$5001,"&gt;0"))</f>
        <v/>
      </c>
      <c r="F719" s="10" t="str">
        <f aca="false">IF(OR(A719="",N(D719)=0),"",E719/D719)</f>
        <v/>
      </c>
      <c r="G719" s="11" t="str">
        <f aca="false">IF(OR(A719="",N(D719)=0),"",_xlfn.MINIFS(Orders!$I$2:$I$5001,Orders!$C$2:$C$5001,A719,Orders!$I$2:$I$5001,"&gt;0"))</f>
        <v/>
      </c>
      <c r="H719" s="11" t="str">
        <f aca="false">IF(OR(A719="",N(D719)=0),"",_xlfn.MAXIFS(Orders!$I$2:$I$5001,Orders!$C$2:$C$5001,A719,Orders!$I$2:$I$5001,"&gt;0"))</f>
        <v/>
      </c>
      <c r="I719" s="9" t="str">
        <f aca="true">IF(H719="","",TODAY()-H719)</f>
        <v/>
      </c>
      <c r="J719" s="9" t="str">
        <f aca="false">IF(OR(H719="",N(D719)&lt;2),"",(H719-G719)/(D719-1))</f>
        <v/>
      </c>
      <c r="K719" s="12" t="str">
        <f aca="false">IF(A719="","",IF(N(D719)=0,"No orders yet",IF(I719&gt;=Settings!$B$4,IF(OR(N(E719)&gt;=Settings!$B$5,N(D719)&gt;=Settings!$B$6),"Lapsed VIP","Lapsed"),IF(I719&gt;=Settings!$B$3,IF(OR(N(E719)&gt;=Settings!$B$5,N(D719)&gt;=Settings!$B$6),"At-risk VIP",IF(D719=1,"One-time buyer","At risk")),IF(OR(N(E719)&gt;=Settings!$B$5,N(D719)&gt;=Settings!$B$6),"VIP",IF(D719=1,"New","Active"))))))</f>
        <v/>
      </c>
      <c r="L719" s="12" t="str">
        <f aca="false">IF(OR(J719="",J719=0),"",IF(I719&gt;=J719*Settings!$B$7,"Yes",""))</f>
        <v/>
      </c>
      <c r="M719" s="13"/>
      <c r="N719" s="12" t="str">
        <f aca="true">IF(M719="","",IF(AND(H719&lt;&gt;"",H719&gt;=M719),"Yes - "&amp;TEXT(H719,"d mmm yyyy"),IF(TODAY()-M719&lt;30,"Not yet","No")))</f>
        <v/>
      </c>
      <c r="O719" s="8"/>
      <c r="P719" s="12" t="str">
        <f aca="false">IF(A719="","",IF(COUNTIF($A$2:$A$2001,A719)&gt;1,"Same email twice - keep one",""))</f>
        <v/>
      </c>
    </row>
    <row r="720" customFormat="false" ht="15" hidden="false" customHeight="false" outlineLevel="0" collapsed="false">
      <c r="A720" s="8"/>
      <c r="B720" s="8"/>
      <c r="C720" s="8"/>
      <c r="D720" s="9" t="str">
        <f aca="false">IF(A720="","",COUNTIFS(Orders!$C$2:$C$5001,A720,Orders!$I$2:$I$5001,"&gt;0"))</f>
        <v/>
      </c>
      <c r="E720" s="10" t="str">
        <f aca="false">IF(A720="","",SUMIFS(Orders!$F$2:$F$5001,Orders!$C$2:$C$5001,A720,Orders!$I$2:$I$5001,"&gt;0"))</f>
        <v/>
      </c>
      <c r="F720" s="10" t="str">
        <f aca="false">IF(OR(A720="",N(D720)=0),"",E720/D720)</f>
        <v/>
      </c>
      <c r="G720" s="11" t="str">
        <f aca="false">IF(OR(A720="",N(D720)=0),"",_xlfn.MINIFS(Orders!$I$2:$I$5001,Orders!$C$2:$C$5001,A720,Orders!$I$2:$I$5001,"&gt;0"))</f>
        <v/>
      </c>
      <c r="H720" s="11" t="str">
        <f aca="false">IF(OR(A720="",N(D720)=0),"",_xlfn.MAXIFS(Orders!$I$2:$I$5001,Orders!$C$2:$C$5001,A720,Orders!$I$2:$I$5001,"&gt;0"))</f>
        <v/>
      </c>
      <c r="I720" s="9" t="str">
        <f aca="true">IF(H720="","",TODAY()-H720)</f>
        <v/>
      </c>
      <c r="J720" s="9" t="str">
        <f aca="false">IF(OR(H720="",N(D720)&lt;2),"",(H720-G720)/(D720-1))</f>
        <v/>
      </c>
      <c r="K720" s="12" t="str">
        <f aca="false">IF(A720="","",IF(N(D720)=0,"No orders yet",IF(I720&gt;=Settings!$B$4,IF(OR(N(E720)&gt;=Settings!$B$5,N(D720)&gt;=Settings!$B$6),"Lapsed VIP","Lapsed"),IF(I720&gt;=Settings!$B$3,IF(OR(N(E720)&gt;=Settings!$B$5,N(D720)&gt;=Settings!$B$6),"At-risk VIP",IF(D720=1,"One-time buyer","At risk")),IF(OR(N(E720)&gt;=Settings!$B$5,N(D720)&gt;=Settings!$B$6),"VIP",IF(D720=1,"New","Active"))))))</f>
        <v/>
      </c>
      <c r="L720" s="12" t="str">
        <f aca="false">IF(OR(J720="",J720=0),"",IF(I720&gt;=J720*Settings!$B$7,"Yes",""))</f>
        <v/>
      </c>
      <c r="M720" s="13"/>
      <c r="N720" s="12" t="str">
        <f aca="true">IF(M720="","",IF(AND(H720&lt;&gt;"",H720&gt;=M720),"Yes - "&amp;TEXT(H720,"d mmm yyyy"),IF(TODAY()-M720&lt;30,"Not yet","No")))</f>
        <v/>
      </c>
      <c r="O720" s="8"/>
      <c r="P720" s="12" t="str">
        <f aca="false">IF(A720="","",IF(COUNTIF($A$2:$A$2001,A720)&gt;1,"Same email twice - keep one",""))</f>
        <v/>
      </c>
    </row>
    <row r="721" customFormat="false" ht="15" hidden="false" customHeight="false" outlineLevel="0" collapsed="false">
      <c r="A721" s="8"/>
      <c r="B721" s="8"/>
      <c r="C721" s="8"/>
      <c r="D721" s="9" t="str">
        <f aca="false">IF(A721="","",COUNTIFS(Orders!$C$2:$C$5001,A721,Orders!$I$2:$I$5001,"&gt;0"))</f>
        <v/>
      </c>
      <c r="E721" s="10" t="str">
        <f aca="false">IF(A721="","",SUMIFS(Orders!$F$2:$F$5001,Orders!$C$2:$C$5001,A721,Orders!$I$2:$I$5001,"&gt;0"))</f>
        <v/>
      </c>
      <c r="F721" s="10" t="str">
        <f aca="false">IF(OR(A721="",N(D721)=0),"",E721/D721)</f>
        <v/>
      </c>
      <c r="G721" s="11" t="str">
        <f aca="false">IF(OR(A721="",N(D721)=0),"",_xlfn.MINIFS(Orders!$I$2:$I$5001,Orders!$C$2:$C$5001,A721,Orders!$I$2:$I$5001,"&gt;0"))</f>
        <v/>
      </c>
      <c r="H721" s="11" t="str">
        <f aca="false">IF(OR(A721="",N(D721)=0),"",_xlfn.MAXIFS(Orders!$I$2:$I$5001,Orders!$C$2:$C$5001,A721,Orders!$I$2:$I$5001,"&gt;0"))</f>
        <v/>
      </c>
      <c r="I721" s="9" t="str">
        <f aca="true">IF(H721="","",TODAY()-H721)</f>
        <v/>
      </c>
      <c r="J721" s="9" t="str">
        <f aca="false">IF(OR(H721="",N(D721)&lt;2),"",(H721-G721)/(D721-1))</f>
        <v/>
      </c>
      <c r="K721" s="12" t="str">
        <f aca="false">IF(A721="","",IF(N(D721)=0,"No orders yet",IF(I721&gt;=Settings!$B$4,IF(OR(N(E721)&gt;=Settings!$B$5,N(D721)&gt;=Settings!$B$6),"Lapsed VIP","Lapsed"),IF(I721&gt;=Settings!$B$3,IF(OR(N(E721)&gt;=Settings!$B$5,N(D721)&gt;=Settings!$B$6),"At-risk VIP",IF(D721=1,"One-time buyer","At risk")),IF(OR(N(E721)&gt;=Settings!$B$5,N(D721)&gt;=Settings!$B$6),"VIP",IF(D721=1,"New","Active"))))))</f>
        <v/>
      </c>
      <c r="L721" s="12" t="str">
        <f aca="false">IF(OR(J721="",J721=0),"",IF(I721&gt;=J721*Settings!$B$7,"Yes",""))</f>
        <v/>
      </c>
      <c r="M721" s="13"/>
      <c r="N721" s="12" t="str">
        <f aca="true">IF(M721="","",IF(AND(H721&lt;&gt;"",H721&gt;=M721),"Yes - "&amp;TEXT(H721,"d mmm yyyy"),IF(TODAY()-M721&lt;30,"Not yet","No")))</f>
        <v/>
      </c>
      <c r="O721" s="8"/>
      <c r="P721" s="12" t="str">
        <f aca="false">IF(A721="","",IF(COUNTIF($A$2:$A$2001,A721)&gt;1,"Same email twice - keep one",""))</f>
        <v/>
      </c>
    </row>
    <row r="722" customFormat="false" ht="15" hidden="false" customHeight="false" outlineLevel="0" collapsed="false">
      <c r="A722" s="8"/>
      <c r="B722" s="8"/>
      <c r="C722" s="8"/>
      <c r="D722" s="9" t="str">
        <f aca="false">IF(A722="","",COUNTIFS(Orders!$C$2:$C$5001,A722,Orders!$I$2:$I$5001,"&gt;0"))</f>
        <v/>
      </c>
      <c r="E722" s="10" t="str">
        <f aca="false">IF(A722="","",SUMIFS(Orders!$F$2:$F$5001,Orders!$C$2:$C$5001,A722,Orders!$I$2:$I$5001,"&gt;0"))</f>
        <v/>
      </c>
      <c r="F722" s="10" t="str">
        <f aca="false">IF(OR(A722="",N(D722)=0),"",E722/D722)</f>
        <v/>
      </c>
      <c r="G722" s="11" t="str">
        <f aca="false">IF(OR(A722="",N(D722)=0),"",_xlfn.MINIFS(Orders!$I$2:$I$5001,Orders!$C$2:$C$5001,A722,Orders!$I$2:$I$5001,"&gt;0"))</f>
        <v/>
      </c>
      <c r="H722" s="11" t="str">
        <f aca="false">IF(OR(A722="",N(D722)=0),"",_xlfn.MAXIFS(Orders!$I$2:$I$5001,Orders!$C$2:$C$5001,A722,Orders!$I$2:$I$5001,"&gt;0"))</f>
        <v/>
      </c>
      <c r="I722" s="9" t="str">
        <f aca="true">IF(H722="","",TODAY()-H722)</f>
        <v/>
      </c>
      <c r="J722" s="9" t="str">
        <f aca="false">IF(OR(H722="",N(D722)&lt;2),"",(H722-G722)/(D722-1))</f>
        <v/>
      </c>
      <c r="K722" s="12" t="str">
        <f aca="false">IF(A722="","",IF(N(D722)=0,"No orders yet",IF(I722&gt;=Settings!$B$4,IF(OR(N(E722)&gt;=Settings!$B$5,N(D722)&gt;=Settings!$B$6),"Lapsed VIP","Lapsed"),IF(I722&gt;=Settings!$B$3,IF(OR(N(E722)&gt;=Settings!$B$5,N(D722)&gt;=Settings!$B$6),"At-risk VIP",IF(D722=1,"One-time buyer","At risk")),IF(OR(N(E722)&gt;=Settings!$B$5,N(D722)&gt;=Settings!$B$6),"VIP",IF(D722=1,"New","Active"))))))</f>
        <v/>
      </c>
      <c r="L722" s="12" t="str">
        <f aca="false">IF(OR(J722="",J722=0),"",IF(I722&gt;=J722*Settings!$B$7,"Yes",""))</f>
        <v/>
      </c>
      <c r="M722" s="13"/>
      <c r="N722" s="12" t="str">
        <f aca="true">IF(M722="","",IF(AND(H722&lt;&gt;"",H722&gt;=M722),"Yes - "&amp;TEXT(H722,"d mmm yyyy"),IF(TODAY()-M722&lt;30,"Not yet","No")))</f>
        <v/>
      </c>
      <c r="O722" s="8"/>
      <c r="P722" s="12" t="str">
        <f aca="false">IF(A722="","",IF(COUNTIF($A$2:$A$2001,A722)&gt;1,"Same email twice - keep one",""))</f>
        <v/>
      </c>
    </row>
    <row r="723" customFormat="false" ht="15" hidden="false" customHeight="false" outlineLevel="0" collapsed="false">
      <c r="A723" s="8"/>
      <c r="B723" s="8"/>
      <c r="C723" s="8"/>
      <c r="D723" s="9" t="str">
        <f aca="false">IF(A723="","",COUNTIFS(Orders!$C$2:$C$5001,A723,Orders!$I$2:$I$5001,"&gt;0"))</f>
        <v/>
      </c>
      <c r="E723" s="10" t="str">
        <f aca="false">IF(A723="","",SUMIFS(Orders!$F$2:$F$5001,Orders!$C$2:$C$5001,A723,Orders!$I$2:$I$5001,"&gt;0"))</f>
        <v/>
      </c>
      <c r="F723" s="10" t="str">
        <f aca="false">IF(OR(A723="",N(D723)=0),"",E723/D723)</f>
        <v/>
      </c>
      <c r="G723" s="11" t="str">
        <f aca="false">IF(OR(A723="",N(D723)=0),"",_xlfn.MINIFS(Orders!$I$2:$I$5001,Orders!$C$2:$C$5001,A723,Orders!$I$2:$I$5001,"&gt;0"))</f>
        <v/>
      </c>
      <c r="H723" s="11" t="str">
        <f aca="false">IF(OR(A723="",N(D723)=0),"",_xlfn.MAXIFS(Orders!$I$2:$I$5001,Orders!$C$2:$C$5001,A723,Orders!$I$2:$I$5001,"&gt;0"))</f>
        <v/>
      </c>
      <c r="I723" s="9" t="str">
        <f aca="true">IF(H723="","",TODAY()-H723)</f>
        <v/>
      </c>
      <c r="J723" s="9" t="str">
        <f aca="false">IF(OR(H723="",N(D723)&lt;2),"",(H723-G723)/(D723-1))</f>
        <v/>
      </c>
      <c r="K723" s="12" t="str">
        <f aca="false">IF(A723="","",IF(N(D723)=0,"No orders yet",IF(I723&gt;=Settings!$B$4,IF(OR(N(E723)&gt;=Settings!$B$5,N(D723)&gt;=Settings!$B$6),"Lapsed VIP","Lapsed"),IF(I723&gt;=Settings!$B$3,IF(OR(N(E723)&gt;=Settings!$B$5,N(D723)&gt;=Settings!$B$6),"At-risk VIP",IF(D723=1,"One-time buyer","At risk")),IF(OR(N(E723)&gt;=Settings!$B$5,N(D723)&gt;=Settings!$B$6),"VIP",IF(D723=1,"New","Active"))))))</f>
        <v/>
      </c>
      <c r="L723" s="12" t="str">
        <f aca="false">IF(OR(J723="",J723=0),"",IF(I723&gt;=J723*Settings!$B$7,"Yes",""))</f>
        <v/>
      </c>
      <c r="M723" s="13"/>
      <c r="N723" s="12" t="str">
        <f aca="true">IF(M723="","",IF(AND(H723&lt;&gt;"",H723&gt;=M723),"Yes - "&amp;TEXT(H723,"d mmm yyyy"),IF(TODAY()-M723&lt;30,"Not yet","No")))</f>
        <v/>
      </c>
      <c r="O723" s="8"/>
      <c r="P723" s="12" t="str">
        <f aca="false">IF(A723="","",IF(COUNTIF($A$2:$A$2001,A723)&gt;1,"Same email twice - keep one",""))</f>
        <v/>
      </c>
    </row>
    <row r="724" customFormat="false" ht="15" hidden="false" customHeight="false" outlineLevel="0" collapsed="false">
      <c r="A724" s="8"/>
      <c r="B724" s="8"/>
      <c r="C724" s="8"/>
      <c r="D724" s="9" t="str">
        <f aca="false">IF(A724="","",COUNTIFS(Orders!$C$2:$C$5001,A724,Orders!$I$2:$I$5001,"&gt;0"))</f>
        <v/>
      </c>
      <c r="E724" s="10" t="str">
        <f aca="false">IF(A724="","",SUMIFS(Orders!$F$2:$F$5001,Orders!$C$2:$C$5001,A724,Orders!$I$2:$I$5001,"&gt;0"))</f>
        <v/>
      </c>
      <c r="F724" s="10" t="str">
        <f aca="false">IF(OR(A724="",N(D724)=0),"",E724/D724)</f>
        <v/>
      </c>
      <c r="G724" s="11" t="str">
        <f aca="false">IF(OR(A724="",N(D724)=0),"",_xlfn.MINIFS(Orders!$I$2:$I$5001,Orders!$C$2:$C$5001,A724,Orders!$I$2:$I$5001,"&gt;0"))</f>
        <v/>
      </c>
      <c r="H724" s="11" t="str">
        <f aca="false">IF(OR(A724="",N(D724)=0),"",_xlfn.MAXIFS(Orders!$I$2:$I$5001,Orders!$C$2:$C$5001,A724,Orders!$I$2:$I$5001,"&gt;0"))</f>
        <v/>
      </c>
      <c r="I724" s="9" t="str">
        <f aca="true">IF(H724="","",TODAY()-H724)</f>
        <v/>
      </c>
      <c r="J724" s="9" t="str">
        <f aca="false">IF(OR(H724="",N(D724)&lt;2),"",(H724-G724)/(D724-1))</f>
        <v/>
      </c>
      <c r="K724" s="12" t="str">
        <f aca="false">IF(A724="","",IF(N(D724)=0,"No orders yet",IF(I724&gt;=Settings!$B$4,IF(OR(N(E724)&gt;=Settings!$B$5,N(D724)&gt;=Settings!$B$6),"Lapsed VIP","Lapsed"),IF(I724&gt;=Settings!$B$3,IF(OR(N(E724)&gt;=Settings!$B$5,N(D724)&gt;=Settings!$B$6),"At-risk VIP",IF(D724=1,"One-time buyer","At risk")),IF(OR(N(E724)&gt;=Settings!$B$5,N(D724)&gt;=Settings!$B$6),"VIP",IF(D724=1,"New","Active"))))))</f>
        <v/>
      </c>
      <c r="L724" s="12" t="str">
        <f aca="false">IF(OR(J724="",J724=0),"",IF(I724&gt;=J724*Settings!$B$7,"Yes",""))</f>
        <v/>
      </c>
      <c r="M724" s="13"/>
      <c r="N724" s="12" t="str">
        <f aca="true">IF(M724="","",IF(AND(H724&lt;&gt;"",H724&gt;=M724),"Yes - "&amp;TEXT(H724,"d mmm yyyy"),IF(TODAY()-M724&lt;30,"Not yet","No")))</f>
        <v/>
      </c>
      <c r="O724" s="8"/>
      <c r="P724" s="12" t="str">
        <f aca="false">IF(A724="","",IF(COUNTIF($A$2:$A$2001,A724)&gt;1,"Same email twice - keep one",""))</f>
        <v/>
      </c>
    </row>
    <row r="725" customFormat="false" ht="15" hidden="false" customHeight="false" outlineLevel="0" collapsed="false">
      <c r="A725" s="8"/>
      <c r="B725" s="8"/>
      <c r="C725" s="8"/>
      <c r="D725" s="9" t="str">
        <f aca="false">IF(A725="","",COUNTIFS(Orders!$C$2:$C$5001,A725,Orders!$I$2:$I$5001,"&gt;0"))</f>
        <v/>
      </c>
      <c r="E725" s="10" t="str">
        <f aca="false">IF(A725="","",SUMIFS(Orders!$F$2:$F$5001,Orders!$C$2:$C$5001,A725,Orders!$I$2:$I$5001,"&gt;0"))</f>
        <v/>
      </c>
      <c r="F725" s="10" t="str">
        <f aca="false">IF(OR(A725="",N(D725)=0),"",E725/D725)</f>
        <v/>
      </c>
      <c r="G725" s="11" t="str">
        <f aca="false">IF(OR(A725="",N(D725)=0),"",_xlfn.MINIFS(Orders!$I$2:$I$5001,Orders!$C$2:$C$5001,A725,Orders!$I$2:$I$5001,"&gt;0"))</f>
        <v/>
      </c>
      <c r="H725" s="11" t="str">
        <f aca="false">IF(OR(A725="",N(D725)=0),"",_xlfn.MAXIFS(Orders!$I$2:$I$5001,Orders!$C$2:$C$5001,A725,Orders!$I$2:$I$5001,"&gt;0"))</f>
        <v/>
      </c>
      <c r="I725" s="9" t="str">
        <f aca="true">IF(H725="","",TODAY()-H725)</f>
        <v/>
      </c>
      <c r="J725" s="9" t="str">
        <f aca="false">IF(OR(H725="",N(D725)&lt;2),"",(H725-G725)/(D725-1))</f>
        <v/>
      </c>
      <c r="K725" s="12" t="str">
        <f aca="false">IF(A725="","",IF(N(D725)=0,"No orders yet",IF(I725&gt;=Settings!$B$4,IF(OR(N(E725)&gt;=Settings!$B$5,N(D725)&gt;=Settings!$B$6),"Lapsed VIP","Lapsed"),IF(I725&gt;=Settings!$B$3,IF(OR(N(E725)&gt;=Settings!$B$5,N(D725)&gt;=Settings!$B$6),"At-risk VIP",IF(D725=1,"One-time buyer","At risk")),IF(OR(N(E725)&gt;=Settings!$B$5,N(D725)&gt;=Settings!$B$6),"VIP",IF(D725=1,"New","Active"))))))</f>
        <v/>
      </c>
      <c r="L725" s="12" t="str">
        <f aca="false">IF(OR(J725="",J725=0),"",IF(I725&gt;=J725*Settings!$B$7,"Yes",""))</f>
        <v/>
      </c>
      <c r="M725" s="13"/>
      <c r="N725" s="12" t="str">
        <f aca="true">IF(M725="","",IF(AND(H725&lt;&gt;"",H725&gt;=M725),"Yes - "&amp;TEXT(H725,"d mmm yyyy"),IF(TODAY()-M725&lt;30,"Not yet","No")))</f>
        <v/>
      </c>
      <c r="O725" s="8"/>
      <c r="P725" s="12" t="str">
        <f aca="false">IF(A725="","",IF(COUNTIF($A$2:$A$2001,A725)&gt;1,"Same email twice - keep one",""))</f>
        <v/>
      </c>
    </row>
    <row r="726" customFormat="false" ht="15" hidden="false" customHeight="false" outlineLevel="0" collapsed="false">
      <c r="A726" s="8"/>
      <c r="B726" s="8"/>
      <c r="C726" s="8"/>
      <c r="D726" s="9" t="str">
        <f aca="false">IF(A726="","",COUNTIFS(Orders!$C$2:$C$5001,A726,Orders!$I$2:$I$5001,"&gt;0"))</f>
        <v/>
      </c>
      <c r="E726" s="10" t="str">
        <f aca="false">IF(A726="","",SUMIFS(Orders!$F$2:$F$5001,Orders!$C$2:$C$5001,A726,Orders!$I$2:$I$5001,"&gt;0"))</f>
        <v/>
      </c>
      <c r="F726" s="10" t="str">
        <f aca="false">IF(OR(A726="",N(D726)=0),"",E726/D726)</f>
        <v/>
      </c>
      <c r="G726" s="11" t="str">
        <f aca="false">IF(OR(A726="",N(D726)=0),"",_xlfn.MINIFS(Orders!$I$2:$I$5001,Orders!$C$2:$C$5001,A726,Orders!$I$2:$I$5001,"&gt;0"))</f>
        <v/>
      </c>
      <c r="H726" s="11" t="str">
        <f aca="false">IF(OR(A726="",N(D726)=0),"",_xlfn.MAXIFS(Orders!$I$2:$I$5001,Orders!$C$2:$C$5001,A726,Orders!$I$2:$I$5001,"&gt;0"))</f>
        <v/>
      </c>
      <c r="I726" s="9" t="str">
        <f aca="true">IF(H726="","",TODAY()-H726)</f>
        <v/>
      </c>
      <c r="J726" s="9" t="str">
        <f aca="false">IF(OR(H726="",N(D726)&lt;2),"",(H726-G726)/(D726-1))</f>
        <v/>
      </c>
      <c r="K726" s="12" t="str">
        <f aca="false">IF(A726="","",IF(N(D726)=0,"No orders yet",IF(I726&gt;=Settings!$B$4,IF(OR(N(E726)&gt;=Settings!$B$5,N(D726)&gt;=Settings!$B$6),"Lapsed VIP","Lapsed"),IF(I726&gt;=Settings!$B$3,IF(OR(N(E726)&gt;=Settings!$B$5,N(D726)&gt;=Settings!$B$6),"At-risk VIP",IF(D726=1,"One-time buyer","At risk")),IF(OR(N(E726)&gt;=Settings!$B$5,N(D726)&gt;=Settings!$B$6),"VIP",IF(D726=1,"New","Active"))))))</f>
        <v/>
      </c>
      <c r="L726" s="12" t="str">
        <f aca="false">IF(OR(J726="",J726=0),"",IF(I726&gt;=J726*Settings!$B$7,"Yes",""))</f>
        <v/>
      </c>
      <c r="M726" s="13"/>
      <c r="N726" s="12" t="str">
        <f aca="true">IF(M726="","",IF(AND(H726&lt;&gt;"",H726&gt;=M726),"Yes - "&amp;TEXT(H726,"d mmm yyyy"),IF(TODAY()-M726&lt;30,"Not yet","No")))</f>
        <v/>
      </c>
      <c r="O726" s="8"/>
      <c r="P726" s="12" t="str">
        <f aca="false">IF(A726="","",IF(COUNTIF($A$2:$A$2001,A726)&gt;1,"Same email twice - keep one",""))</f>
        <v/>
      </c>
    </row>
    <row r="727" customFormat="false" ht="15" hidden="false" customHeight="false" outlineLevel="0" collapsed="false">
      <c r="A727" s="8"/>
      <c r="B727" s="8"/>
      <c r="C727" s="8"/>
      <c r="D727" s="9" t="str">
        <f aca="false">IF(A727="","",COUNTIFS(Orders!$C$2:$C$5001,A727,Orders!$I$2:$I$5001,"&gt;0"))</f>
        <v/>
      </c>
      <c r="E727" s="10" t="str">
        <f aca="false">IF(A727="","",SUMIFS(Orders!$F$2:$F$5001,Orders!$C$2:$C$5001,A727,Orders!$I$2:$I$5001,"&gt;0"))</f>
        <v/>
      </c>
      <c r="F727" s="10" t="str">
        <f aca="false">IF(OR(A727="",N(D727)=0),"",E727/D727)</f>
        <v/>
      </c>
      <c r="G727" s="11" t="str">
        <f aca="false">IF(OR(A727="",N(D727)=0),"",_xlfn.MINIFS(Orders!$I$2:$I$5001,Orders!$C$2:$C$5001,A727,Orders!$I$2:$I$5001,"&gt;0"))</f>
        <v/>
      </c>
      <c r="H727" s="11" t="str">
        <f aca="false">IF(OR(A727="",N(D727)=0),"",_xlfn.MAXIFS(Orders!$I$2:$I$5001,Orders!$C$2:$C$5001,A727,Orders!$I$2:$I$5001,"&gt;0"))</f>
        <v/>
      </c>
      <c r="I727" s="9" t="str">
        <f aca="true">IF(H727="","",TODAY()-H727)</f>
        <v/>
      </c>
      <c r="J727" s="9" t="str">
        <f aca="false">IF(OR(H727="",N(D727)&lt;2),"",(H727-G727)/(D727-1))</f>
        <v/>
      </c>
      <c r="K727" s="12" t="str">
        <f aca="false">IF(A727="","",IF(N(D727)=0,"No orders yet",IF(I727&gt;=Settings!$B$4,IF(OR(N(E727)&gt;=Settings!$B$5,N(D727)&gt;=Settings!$B$6),"Lapsed VIP","Lapsed"),IF(I727&gt;=Settings!$B$3,IF(OR(N(E727)&gt;=Settings!$B$5,N(D727)&gt;=Settings!$B$6),"At-risk VIP",IF(D727=1,"One-time buyer","At risk")),IF(OR(N(E727)&gt;=Settings!$B$5,N(D727)&gt;=Settings!$B$6),"VIP",IF(D727=1,"New","Active"))))))</f>
        <v/>
      </c>
      <c r="L727" s="12" t="str">
        <f aca="false">IF(OR(J727="",J727=0),"",IF(I727&gt;=J727*Settings!$B$7,"Yes",""))</f>
        <v/>
      </c>
      <c r="M727" s="13"/>
      <c r="N727" s="12" t="str">
        <f aca="true">IF(M727="","",IF(AND(H727&lt;&gt;"",H727&gt;=M727),"Yes - "&amp;TEXT(H727,"d mmm yyyy"),IF(TODAY()-M727&lt;30,"Not yet","No")))</f>
        <v/>
      </c>
      <c r="O727" s="8"/>
      <c r="P727" s="12" t="str">
        <f aca="false">IF(A727="","",IF(COUNTIF($A$2:$A$2001,A727)&gt;1,"Same email twice - keep one",""))</f>
        <v/>
      </c>
    </row>
    <row r="728" customFormat="false" ht="15" hidden="false" customHeight="false" outlineLevel="0" collapsed="false">
      <c r="A728" s="8"/>
      <c r="B728" s="8"/>
      <c r="C728" s="8"/>
      <c r="D728" s="9" t="str">
        <f aca="false">IF(A728="","",COUNTIFS(Orders!$C$2:$C$5001,A728,Orders!$I$2:$I$5001,"&gt;0"))</f>
        <v/>
      </c>
      <c r="E728" s="10" t="str">
        <f aca="false">IF(A728="","",SUMIFS(Orders!$F$2:$F$5001,Orders!$C$2:$C$5001,A728,Orders!$I$2:$I$5001,"&gt;0"))</f>
        <v/>
      </c>
      <c r="F728" s="10" t="str">
        <f aca="false">IF(OR(A728="",N(D728)=0),"",E728/D728)</f>
        <v/>
      </c>
      <c r="G728" s="11" t="str">
        <f aca="false">IF(OR(A728="",N(D728)=0),"",_xlfn.MINIFS(Orders!$I$2:$I$5001,Orders!$C$2:$C$5001,A728,Orders!$I$2:$I$5001,"&gt;0"))</f>
        <v/>
      </c>
      <c r="H728" s="11" t="str">
        <f aca="false">IF(OR(A728="",N(D728)=0),"",_xlfn.MAXIFS(Orders!$I$2:$I$5001,Orders!$C$2:$C$5001,A728,Orders!$I$2:$I$5001,"&gt;0"))</f>
        <v/>
      </c>
      <c r="I728" s="9" t="str">
        <f aca="true">IF(H728="","",TODAY()-H728)</f>
        <v/>
      </c>
      <c r="J728" s="9" t="str">
        <f aca="false">IF(OR(H728="",N(D728)&lt;2),"",(H728-G728)/(D728-1))</f>
        <v/>
      </c>
      <c r="K728" s="12" t="str">
        <f aca="false">IF(A728="","",IF(N(D728)=0,"No orders yet",IF(I728&gt;=Settings!$B$4,IF(OR(N(E728)&gt;=Settings!$B$5,N(D728)&gt;=Settings!$B$6),"Lapsed VIP","Lapsed"),IF(I728&gt;=Settings!$B$3,IF(OR(N(E728)&gt;=Settings!$B$5,N(D728)&gt;=Settings!$B$6),"At-risk VIP",IF(D728=1,"One-time buyer","At risk")),IF(OR(N(E728)&gt;=Settings!$B$5,N(D728)&gt;=Settings!$B$6),"VIP",IF(D728=1,"New","Active"))))))</f>
        <v/>
      </c>
      <c r="L728" s="12" t="str">
        <f aca="false">IF(OR(J728="",J728=0),"",IF(I728&gt;=J728*Settings!$B$7,"Yes",""))</f>
        <v/>
      </c>
      <c r="M728" s="13"/>
      <c r="N728" s="12" t="str">
        <f aca="true">IF(M728="","",IF(AND(H728&lt;&gt;"",H728&gt;=M728),"Yes - "&amp;TEXT(H728,"d mmm yyyy"),IF(TODAY()-M728&lt;30,"Not yet","No")))</f>
        <v/>
      </c>
      <c r="O728" s="8"/>
      <c r="P728" s="12" t="str">
        <f aca="false">IF(A728="","",IF(COUNTIF($A$2:$A$2001,A728)&gt;1,"Same email twice - keep one",""))</f>
        <v/>
      </c>
    </row>
    <row r="729" customFormat="false" ht="15" hidden="false" customHeight="false" outlineLevel="0" collapsed="false">
      <c r="A729" s="8"/>
      <c r="B729" s="8"/>
      <c r="C729" s="8"/>
      <c r="D729" s="9" t="str">
        <f aca="false">IF(A729="","",COUNTIFS(Orders!$C$2:$C$5001,A729,Orders!$I$2:$I$5001,"&gt;0"))</f>
        <v/>
      </c>
      <c r="E729" s="10" t="str">
        <f aca="false">IF(A729="","",SUMIFS(Orders!$F$2:$F$5001,Orders!$C$2:$C$5001,A729,Orders!$I$2:$I$5001,"&gt;0"))</f>
        <v/>
      </c>
      <c r="F729" s="10" t="str">
        <f aca="false">IF(OR(A729="",N(D729)=0),"",E729/D729)</f>
        <v/>
      </c>
      <c r="G729" s="11" t="str">
        <f aca="false">IF(OR(A729="",N(D729)=0),"",_xlfn.MINIFS(Orders!$I$2:$I$5001,Orders!$C$2:$C$5001,A729,Orders!$I$2:$I$5001,"&gt;0"))</f>
        <v/>
      </c>
      <c r="H729" s="11" t="str">
        <f aca="false">IF(OR(A729="",N(D729)=0),"",_xlfn.MAXIFS(Orders!$I$2:$I$5001,Orders!$C$2:$C$5001,A729,Orders!$I$2:$I$5001,"&gt;0"))</f>
        <v/>
      </c>
      <c r="I729" s="9" t="str">
        <f aca="true">IF(H729="","",TODAY()-H729)</f>
        <v/>
      </c>
      <c r="J729" s="9" t="str">
        <f aca="false">IF(OR(H729="",N(D729)&lt;2),"",(H729-G729)/(D729-1))</f>
        <v/>
      </c>
      <c r="K729" s="12" t="str">
        <f aca="false">IF(A729="","",IF(N(D729)=0,"No orders yet",IF(I729&gt;=Settings!$B$4,IF(OR(N(E729)&gt;=Settings!$B$5,N(D729)&gt;=Settings!$B$6),"Lapsed VIP","Lapsed"),IF(I729&gt;=Settings!$B$3,IF(OR(N(E729)&gt;=Settings!$B$5,N(D729)&gt;=Settings!$B$6),"At-risk VIP",IF(D729=1,"One-time buyer","At risk")),IF(OR(N(E729)&gt;=Settings!$B$5,N(D729)&gt;=Settings!$B$6),"VIP",IF(D729=1,"New","Active"))))))</f>
        <v/>
      </c>
      <c r="L729" s="12" t="str">
        <f aca="false">IF(OR(J729="",J729=0),"",IF(I729&gt;=J729*Settings!$B$7,"Yes",""))</f>
        <v/>
      </c>
      <c r="M729" s="13"/>
      <c r="N729" s="12" t="str">
        <f aca="true">IF(M729="","",IF(AND(H729&lt;&gt;"",H729&gt;=M729),"Yes - "&amp;TEXT(H729,"d mmm yyyy"),IF(TODAY()-M729&lt;30,"Not yet","No")))</f>
        <v/>
      </c>
      <c r="O729" s="8"/>
      <c r="P729" s="12" t="str">
        <f aca="false">IF(A729="","",IF(COUNTIF($A$2:$A$2001,A729)&gt;1,"Same email twice - keep one",""))</f>
        <v/>
      </c>
    </row>
    <row r="730" customFormat="false" ht="15" hidden="false" customHeight="false" outlineLevel="0" collapsed="false">
      <c r="A730" s="8"/>
      <c r="B730" s="8"/>
      <c r="C730" s="8"/>
      <c r="D730" s="9" t="str">
        <f aca="false">IF(A730="","",COUNTIFS(Orders!$C$2:$C$5001,A730,Orders!$I$2:$I$5001,"&gt;0"))</f>
        <v/>
      </c>
      <c r="E730" s="10" t="str">
        <f aca="false">IF(A730="","",SUMIFS(Orders!$F$2:$F$5001,Orders!$C$2:$C$5001,A730,Orders!$I$2:$I$5001,"&gt;0"))</f>
        <v/>
      </c>
      <c r="F730" s="10" t="str">
        <f aca="false">IF(OR(A730="",N(D730)=0),"",E730/D730)</f>
        <v/>
      </c>
      <c r="G730" s="11" t="str">
        <f aca="false">IF(OR(A730="",N(D730)=0),"",_xlfn.MINIFS(Orders!$I$2:$I$5001,Orders!$C$2:$C$5001,A730,Orders!$I$2:$I$5001,"&gt;0"))</f>
        <v/>
      </c>
      <c r="H730" s="11" t="str">
        <f aca="false">IF(OR(A730="",N(D730)=0),"",_xlfn.MAXIFS(Orders!$I$2:$I$5001,Orders!$C$2:$C$5001,A730,Orders!$I$2:$I$5001,"&gt;0"))</f>
        <v/>
      </c>
      <c r="I730" s="9" t="str">
        <f aca="true">IF(H730="","",TODAY()-H730)</f>
        <v/>
      </c>
      <c r="J730" s="9" t="str">
        <f aca="false">IF(OR(H730="",N(D730)&lt;2),"",(H730-G730)/(D730-1))</f>
        <v/>
      </c>
      <c r="K730" s="12" t="str">
        <f aca="false">IF(A730="","",IF(N(D730)=0,"No orders yet",IF(I730&gt;=Settings!$B$4,IF(OR(N(E730)&gt;=Settings!$B$5,N(D730)&gt;=Settings!$B$6),"Lapsed VIP","Lapsed"),IF(I730&gt;=Settings!$B$3,IF(OR(N(E730)&gt;=Settings!$B$5,N(D730)&gt;=Settings!$B$6),"At-risk VIP",IF(D730=1,"One-time buyer","At risk")),IF(OR(N(E730)&gt;=Settings!$B$5,N(D730)&gt;=Settings!$B$6),"VIP",IF(D730=1,"New","Active"))))))</f>
        <v/>
      </c>
      <c r="L730" s="12" t="str">
        <f aca="false">IF(OR(J730="",J730=0),"",IF(I730&gt;=J730*Settings!$B$7,"Yes",""))</f>
        <v/>
      </c>
      <c r="M730" s="13"/>
      <c r="N730" s="12" t="str">
        <f aca="true">IF(M730="","",IF(AND(H730&lt;&gt;"",H730&gt;=M730),"Yes - "&amp;TEXT(H730,"d mmm yyyy"),IF(TODAY()-M730&lt;30,"Not yet","No")))</f>
        <v/>
      </c>
      <c r="O730" s="8"/>
      <c r="P730" s="12" t="str">
        <f aca="false">IF(A730="","",IF(COUNTIF($A$2:$A$2001,A730)&gt;1,"Same email twice - keep one",""))</f>
        <v/>
      </c>
    </row>
    <row r="731" customFormat="false" ht="15" hidden="false" customHeight="false" outlineLevel="0" collapsed="false">
      <c r="A731" s="8"/>
      <c r="B731" s="8"/>
      <c r="C731" s="8"/>
      <c r="D731" s="9" t="str">
        <f aca="false">IF(A731="","",COUNTIFS(Orders!$C$2:$C$5001,A731,Orders!$I$2:$I$5001,"&gt;0"))</f>
        <v/>
      </c>
      <c r="E731" s="10" t="str">
        <f aca="false">IF(A731="","",SUMIFS(Orders!$F$2:$F$5001,Orders!$C$2:$C$5001,A731,Orders!$I$2:$I$5001,"&gt;0"))</f>
        <v/>
      </c>
      <c r="F731" s="10" t="str">
        <f aca="false">IF(OR(A731="",N(D731)=0),"",E731/D731)</f>
        <v/>
      </c>
      <c r="G731" s="11" t="str">
        <f aca="false">IF(OR(A731="",N(D731)=0),"",_xlfn.MINIFS(Orders!$I$2:$I$5001,Orders!$C$2:$C$5001,A731,Orders!$I$2:$I$5001,"&gt;0"))</f>
        <v/>
      </c>
      <c r="H731" s="11" t="str">
        <f aca="false">IF(OR(A731="",N(D731)=0),"",_xlfn.MAXIFS(Orders!$I$2:$I$5001,Orders!$C$2:$C$5001,A731,Orders!$I$2:$I$5001,"&gt;0"))</f>
        <v/>
      </c>
      <c r="I731" s="9" t="str">
        <f aca="true">IF(H731="","",TODAY()-H731)</f>
        <v/>
      </c>
      <c r="J731" s="9" t="str">
        <f aca="false">IF(OR(H731="",N(D731)&lt;2),"",(H731-G731)/(D731-1))</f>
        <v/>
      </c>
      <c r="K731" s="12" t="str">
        <f aca="false">IF(A731="","",IF(N(D731)=0,"No orders yet",IF(I731&gt;=Settings!$B$4,IF(OR(N(E731)&gt;=Settings!$B$5,N(D731)&gt;=Settings!$B$6),"Lapsed VIP","Lapsed"),IF(I731&gt;=Settings!$B$3,IF(OR(N(E731)&gt;=Settings!$B$5,N(D731)&gt;=Settings!$B$6),"At-risk VIP",IF(D731=1,"One-time buyer","At risk")),IF(OR(N(E731)&gt;=Settings!$B$5,N(D731)&gt;=Settings!$B$6),"VIP",IF(D731=1,"New","Active"))))))</f>
        <v/>
      </c>
      <c r="L731" s="12" t="str">
        <f aca="false">IF(OR(J731="",J731=0),"",IF(I731&gt;=J731*Settings!$B$7,"Yes",""))</f>
        <v/>
      </c>
      <c r="M731" s="13"/>
      <c r="N731" s="12" t="str">
        <f aca="true">IF(M731="","",IF(AND(H731&lt;&gt;"",H731&gt;=M731),"Yes - "&amp;TEXT(H731,"d mmm yyyy"),IF(TODAY()-M731&lt;30,"Not yet","No")))</f>
        <v/>
      </c>
      <c r="O731" s="8"/>
      <c r="P731" s="12" t="str">
        <f aca="false">IF(A731="","",IF(COUNTIF($A$2:$A$2001,A731)&gt;1,"Same email twice - keep one",""))</f>
        <v/>
      </c>
    </row>
    <row r="732" customFormat="false" ht="15" hidden="false" customHeight="false" outlineLevel="0" collapsed="false">
      <c r="A732" s="8"/>
      <c r="B732" s="8"/>
      <c r="C732" s="8"/>
      <c r="D732" s="9" t="str">
        <f aca="false">IF(A732="","",COUNTIFS(Orders!$C$2:$C$5001,A732,Orders!$I$2:$I$5001,"&gt;0"))</f>
        <v/>
      </c>
      <c r="E732" s="10" t="str">
        <f aca="false">IF(A732="","",SUMIFS(Orders!$F$2:$F$5001,Orders!$C$2:$C$5001,A732,Orders!$I$2:$I$5001,"&gt;0"))</f>
        <v/>
      </c>
      <c r="F732" s="10" t="str">
        <f aca="false">IF(OR(A732="",N(D732)=0),"",E732/D732)</f>
        <v/>
      </c>
      <c r="G732" s="11" t="str">
        <f aca="false">IF(OR(A732="",N(D732)=0),"",_xlfn.MINIFS(Orders!$I$2:$I$5001,Orders!$C$2:$C$5001,A732,Orders!$I$2:$I$5001,"&gt;0"))</f>
        <v/>
      </c>
      <c r="H732" s="11" t="str">
        <f aca="false">IF(OR(A732="",N(D732)=0),"",_xlfn.MAXIFS(Orders!$I$2:$I$5001,Orders!$C$2:$C$5001,A732,Orders!$I$2:$I$5001,"&gt;0"))</f>
        <v/>
      </c>
      <c r="I732" s="9" t="str">
        <f aca="true">IF(H732="","",TODAY()-H732)</f>
        <v/>
      </c>
      <c r="J732" s="9" t="str">
        <f aca="false">IF(OR(H732="",N(D732)&lt;2),"",(H732-G732)/(D732-1))</f>
        <v/>
      </c>
      <c r="K732" s="12" t="str">
        <f aca="false">IF(A732="","",IF(N(D732)=0,"No orders yet",IF(I732&gt;=Settings!$B$4,IF(OR(N(E732)&gt;=Settings!$B$5,N(D732)&gt;=Settings!$B$6),"Lapsed VIP","Lapsed"),IF(I732&gt;=Settings!$B$3,IF(OR(N(E732)&gt;=Settings!$B$5,N(D732)&gt;=Settings!$B$6),"At-risk VIP",IF(D732=1,"One-time buyer","At risk")),IF(OR(N(E732)&gt;=Settings!$B$5,N(D732)&gt;=Settings!$B$6),"VIP",IF(D732=1,"New","Active"))))))</f>
        <v/>
      </c>
      <c r="L732" s="12" t="str">
        <f aca="false">IF(OR(J732="",J732=0),"",IF(I732&gt;=J732*Settings!$B$7,"Yes",""))</f>
        <v/>
      </c>
      <c r="M732" s="13"/>
      <c r="N732" s="12" t="str">
        <f aca="true">IF(M732="","",IF(AND(H732&lt;&gt;"",H732&gt;=M732),"Yes - "&amp;TEXT(H732,"d mmm yyyy"),IF(TODAY()-M732&lt;30,"Not yet","No")))</f>
        <v/>
      </c>
      <c r="O732" s="8"/>
      <c r="P732" s="12" t="str">
        <f aca="false">IF(A732="","",IF(COUNTIF($A$2:$A$2001,A732)&gt;1,"Same email twice - keep one",""))</f>
        <v/>
      </c>
    </row>
    <row r="733" customFormat="false" ht="15" hidden="false" customHeight="false" outlineLevel="0" collapsed="false">
      <c r="A733" s="8"/>
      <c r="B733" s="8"/>
      <c r="C733" s="8"/>
      <c r="D733" s="9" t="str">
        <f aca="false">IF(A733="","",COUNTIFS(Orders!$C$2:$C$5001,A733,Orders!$I$2:$I$5001,"&gt;0"))</f>
        <v/>
      </c>
      <c r="E733" s="10" t="str">
        <f aca="false">IF(A733="","",SUMIFS(Orders!$F$2:$F$5001,Orders!$C$2:$C$5001,A733,Orders!$I$2:$I$5001,"&gt;0"))</f>
        <v/>
      </c>
      <c r="F733" s="10" t="str">
        <f aca="false">IF(OR(A733="",N(D733)=0),"",E733/D733)</f>
        <v/>
      </c>
      <c r="G733" s="11" t="str">
        <f aca="false">IF(OR(A733="",N(D733)=0),"",_xlfn.MINIFS(Orders!$I$2:$I$5001,Orders!$C$2:$C$5001,A733,Orders!$I$2:$I$5001,"&gt;0"))</f>
        <v/>
      </c>
      <c r="H733" s="11" t="str">
        <f aca="false">IF(OR(A733="",N(D733)=0),"",_xlfn.MAXIFS(Orders!$I$2:$I$5001,Orders!$C$2:$C$5001,A733,Orders!$I$2:$I$5001,"&gt;0"))</f>
        <v/>
      </c>
      <c r="I733" s="9" t="str">
        <f aca="true">IF(H733="","",TODAY()-H733)</f>
        <v/>
      </c>
      <c r="J733" s="9" t="str">
        <f aca="false">IF(OR(H733="",N(D733)&lt;2),"",(H733-G733)/(D733-1))</f>
        <v/>
      </c>
      <c r="K733" s="12" t="str">
        <f aca="false">IF(A733="","",IF(N(D733)=0,"No orders yet",IF(I733&gt;=Settings!$B$4,IF(OR(N(E733)&gt;=Settings!$B$5,N(D733)&gt;=Settings!$B$6),"Lapsed VIP","Lapsed"),IF(I733&gt;=Settings!$B$3,IF(OR(N(E733)&gt;=Settings!$B$5,N(D733)&gt;=Settings!$B$6),"At-risk VIP",IF(D733=1,"One-time buyer","At risk")),IF(OR(N(E733)&gt;=Settings!$B$5,N(D733)&gt;=Settings!$B$6),"VIP",IF(D733=1,"New","Active"))))))</f>
        <v/>
      </c>
      <c r="L733" s="12" t="str">
        <f aca="false">IF(OR(J733="",J733=0),"",IF(I733&gt;=J733*Settings!$B$7,"Yes",""))</f>
        <v/>
      </c>
      <c r="M733" s="13"/>
      <c r="N733" s="12" t="str">
        <f aca="true">IF(M733="","",IF(AND(H733&lt;&gt;"",H733&gt;=M733),"Yes - "&amp;TEXT(H733,"d mmm yyyy"),IF(TODAY()-M733&lt;30,"Not yet","No")))</f>
        <v/>
      </c>
      <c r="O733" s="8"/>
      <c r="P733" s="12" t="str">
        <f aca="false">IF(A733="","",IF(COUNTIF($A$2:$A$2001,A733)&gt;1,"Same email twice - keep one",""))</f>
        <v/>
      </c>
    </row>
    <row r="734" customFormat="false" ht="15" hidden="false" customHeight="false" outlineLevel="0" collapsed="false">
      <c r="A734" s="8"/>
      <c r="B734" s="8"/>
      <c r="C734" s="8"/>
      <c r="D734" s="9" t="str">
        <f aca="false">IF(A734="","",COUNTIFS(Orders!$C$2:$C$5001,A734,Orders!$I$2:$I$5001,"&gt;0"))</f>
        <v/>
      </c>
      <c r="E734" s="10" t="str">
        <f aca="false">IF(A734="","",SUMIFS(Orders!$F$2:$F$5001,Orders!$C$2:$C$5001,A734,Orders!$I$2:$I$5001,"&gt;0"))</f>
        <v/>
      </c>
      <c r="F734" s="10" t="str">
        <f aca="false">IF(OR(A734="",N(D734)=0),"",E734/D734)</f>
        <v/>
      </c>
      <c r="G734" s="11" t="str">
        <f aca="false">IF(OR(A734="",N(D734)=0),"",_xlfn.MINIFS(Orders!$I$2:$I$5001,Orders!$C$2:$C$5001,A734,Orders!$I$2:$I$5001,"&gt;0"))</f>
        <v/>
      </c>
      <c r="H734" s="11" t="str">
        <f aca="false">IF(OR(A734="",N(D734)=0),"",_xlfn.MAXIFS(Orders!$I$2:$I$5001,Orders!$C$2:$C$5001,A734,Orders!$I$2:$I$5001,"&gt;0"))</f>
        <v/>
      </c>
      <c r="I734" s="9" t="str">
        <f aca="true">IF(H734="","",TODAY()-H734)</f>
        <v/>
      </c>
      <c r="J734" s="9" t="str">
        <f aca="false">IF(OR(H734="",N(D734)&lt;2),"",(H734-G734)/(D734-1))</f>
        <v/>
      </c>
      <c r="K734" s="12" t="str">
        <f aca="false">IF(A734="","",IF(N(D734)=0,"No orders yet",IF(I734&gt;=Settings!$B$4,IF(OR(N(E734)&gt;=Settings!$B$5,N(D734)&gt;=Settings!$B$6),"Lapsed VIP","Lapsed"),IF(I734&gt;=Settings!$B$3,IF(OR(N(E734)&gt;=Settings!$B$5,N(D734)&gt;=Settings!$B$6),"At-risk VIP",IF(D734=1,"One-time buyer","At risk")),IF(OR(N(E734)&gt;=Settings!$B$5,N(D734)&gt;=Settings!$B$6),"VIP",IF(D734=1,"New","Active"))))))</f>
        <v/>
      </c>
      <c r="L734" s="12" t="str">
        <f aca="false">IF(OR(J734="",J734=0),"",IF(I734&gt;=J734*Settings!$B$7,"Yes",""))</f>
        <v/>
      </c>
      <c r="M734" s="13"/>
      <c r="N734" s="12" t="str">
        <f aca="true">IF(M734="","",IF(AND(H734&lt;&gt;"",H734&gt;=M734),"Yes - "&amp;TEXT(H734,"d mmm yyyy"),IF(TODAY()-M734&lt;30,"Not yet","No")))</f>
        <v/>
      </c>
      <c r="O734" s="8"/>
      <c r="P734" s="12" t="str">
        <f aca="false">IF(A734="","",IF(COUNTIF($A$2:$A$2001,A734)&gt;1,"Same email twice - keep one",""))</f>
        <v/>
      </c>
    </row>
    <row r="735" customFormat="false" ht="15" hidden="false" customHeight="false" outlineLevel="0" collapsed="false">
      <c r="A735" s="8"/>
      <c r="B735" s="8"/>
      <c r="C735" s="8"/>
      <c r="D735" s="9" t="str">
        <f aca="false">IF(A735="","",COUNTIFS(Orders!$C$2:$C$5001,A735,Orders!$I$2:$I$5001,"&gt;0"))</f>
        <v/>
      </c>
      <c r="E735" s="10" t="str">
        <f aca="false">IF(A735="","",SUMIFS(Orders!$F$2:$F$5001,Orders!$C$2:$C$5001,A735,Orders!$I$2:$I$5001,"&gt;0"))</f>
        <v/>
      </c>
      <c r="F735" s="10" t="str">
        <f aca="false">IF(OR(A735="",N(D735)=0),"",E735/D735)</f>
        <v/>
      </c>
      <c r="G735" s="11" t="str">
        <f aca="false">IF(OR(A735="",N(D735)=0),"",_xlfn.MINIFS(Orders!$I$2:$I$5001,Orders!$C$2:$C$5001,A735,Orders!$I$2:$I$5001,"&gt;0"))</f>
        <v/>
      </c>
      <c r="H735" s="11" t="str">
        <f aca="false">IF(OR(A735="",N(D735)=0),"",_xlfn.MAXIFS(Orders!$I$2:$I$5001,Orders!$C$2:$C$5001,A735,Orders!$I$2:$I$5001,"&gt;0"))</f>
        <v/>
      </c>
      <c r="I735" s="9" t="str">
        <f aca="true">IF(H735="","",TODAY()-H735)</f>
        <v/>
      </c>
      <c r="J735" s="9" t="str">
        <f aca="false">IF(OR(H735="",N(D735)&lt;2),"",(H735-G735)/(D735-1))</f>
        <v/>
      </c>
      <c r="K735" s="12" t="str">
        <f aca="false">IF(A735="","",IF(N(D735)=0,"No orders yet",IF(I735&gt;=Settings!$B$4,IF(OR(N(E735)&gt;=Settings!$B$5,N(D735)&gt;=Settings!$B$6),"Lapsed VIP","Lapsed"),IF(I735&gt;=Settings!$B$3,IF(OR(N(E735)&gt;=Settings!$B$5,N(D735)&gt;=Settings!$B$6),"At-risk VIP",IF(D735=1,"One-time buyer","At risk")),IF(OR(N(E735)&gt;=Settings!$B$5,N(D735)&gt;=Settings!$B$6),"VIP",IF(D735=1,"New","Active"))))))</f>
        <v/>
      </c>
      <c r="L735" s="12" t="str">
        <f aca="false">IF(OR(J735="",J735=0),"",IF(I735&gt;=J735*Settings!$B$7,"Yes",""))</f>
        <v/>
      </c>
      <c r="M735" s="13"/>
      <c r="N735" s="12" t="str">
        <f aca="true">IF(M735="","",IF(AND(H735&lt;&gt;"",H735&gt;=M735),"Yes - "&amp;TEXT(H735,"d mmm yyyy"),IF(TODAY()-M735&lt;30,"Not yet","No")))</f>
        <v/>
      </c>
      <c r="O735" s="8"/>
      <c r="P735" s="12" t="str">
        <f aca="false">IF(A735="","",IF(COUNTIF($A$2:$A$2001,A735)&gt;1,"Same email twice - keep one",""))</f>
        <v/>
      </c>
    </row>
    <row r="736" customFormat="false" ht="15" hidden="false" customHeight="false" outlineLevel="0" collapsed="false">
      <c r="A736" s="8"/>
      <c r="B736" s="8"/>
      <c r="C736" s="8"/>
      <c r="D736" s="9" t="str">
        <f aca="false">IF(A736="","",COUNTIFS(Orders!$C$2:$C$5001,A736,Orders!$I$2:$I$5001,"&gt;0"))</f>
        <v/>
      </c>
      <c r="E736" s="10" t="str">
        <f aca="false">IF(A736="","",SUMIFS(Orders!$F$2:$F$5001,Orders!$C$2:$C$5001,A736,Orders!$I$2:$I$5001,"&gt;0"))</f>
        <v/>
      </c>
      <c r="F736" s="10" t="str">
        <f aca="false">IF(OR(A736="",N(D736)=0),"",E736/D736)</f>
        <v/>
      </c>
      <c r="G736" s="11" t="str">
        <f aca="false">IF(OR(A736="",N(D736)=0),"",_xlfn.MINIFS(Orders!$I$2:$I$5001,Orders!$C$2:$C$5001,A736,Orders!$I$2:$I$5001,"&gt;0"))</f>
        <v/>
      </c>
      <c r="H736" s="11" t="str">
        <f aca="false">IF(OR(A736="",N(D736)=0),"",_xlfn.MAXIFS(Orders!$I$2:$I$5001,Orders!$C$2:$C$5001,A736,Orders!$I$2:$I$5001,"&gt;0"))</f>
        <v/>
      </c>
      <c r="I736" s="9" t="str">
        <f aca="true">IF(H736="","",TODAY()-H736)</f>
        <v/>
      </c>
      <c r="J736" s="9" t="str">
        <f aca="false">IF(OR(H736="",N(D736)&lt;2),"",(H736-G736)/(D736-1))</f>
        <v/>
      </c>
      <c r="K736" s="12" t="str">
        <f aca="false">IF(A736="","",IF(N(D736)=0,"No orders yet",IF(I736&gt;=Settings!$B$4,IF(OR(N(E736)&gt;=Settings!$B$5,N(D736)&gt;=Settings!$B$6),"Lapsed VIP","Lapsed"),IF(I736&gt;=Settings!$B$3,IF(OR(N(E736)&gt;=Settings!$B$5,N(D736)&gt;=Settings!$B$6),"At-risk VIP",IF(D736=1,"One-time buyer","At risk")),IF(OR(N(E736)&gt;=Settings!$B$5,N(D736)&gt;=Settings!$B$6),"VIP",IF(D736=1,"New","Active"))))))</f>
        <v/>
      </c>
      <c r="L736" s="12" t="str">
        <f aca="false">IF(OR(J736="",J736=0),"",IF(I736&gt;=J736*Settings!$B$7,"Yes",""))</f>
        <v/>
      </c>
      <c r="M736" s="13"/>
      <c r="N736" s="12" t="str">
        <f aca="true">IF(M736="","",IF(AND(H736&lt;&gt;"",H736&gt;=M736),"Yes - "&amp;TEXT(H736,"d mmm yyyy"),IF(TODAY()-M736&lt;30,"Not yet","No")))</f>
        <v/>
      </c>
      <c r="O736" s="8"/>
      <c r="P736" s="12" t="str">
        <f aca="false">IF(A736="","",IF(COUNTIF($A$2:$A$2001,A736)&gt;1,"Same email twice - keep one",""))</f>
        <v/>
      </c>
    </row>
    <row r="737" customFormat="false" ht="15" hidden="false" customHeight="false" outlineLevel="0" collapsed="false">
      <c r="A737" s="8"/>
      <c r="B737" s="8"/>
      <c r="C737" s="8"/>
      <c r="D737" s="9" t="str">
        <f aca="false">IF(A737="","",COUNTIFS(Orders!$C$2:$C$5001,A737,Orders!$I$2:$I$5001,"&gt;0"))</f>
        <v/>
      </c>
      <c r="E737" s="10" t="str">
        <f aca="false">IF(A737="","",SUMIFS(Orders!$F$2:$F$5001,Orders!$C$2:$C$5001,A737,Orders!$I$2:$I$5001,"&gt;0"))</f>
        <v/>
      </c>
      <c r="F737" s="10" t="str">
        <f aca="false">IF(OR(A737="",N(D737)=0),"",E737/D737)</f>
        <v/>
      </c>
      <c r="G737" s="11" t="str">
        <f aca="false">IF(OR(A737="",N(D737)=0),"",_xlfn.MINIFS(Orders!$I$2:$I$5001,Orders!$C$2:$C$5001,A737,Orders!$I$2:$I$5001,"&gt;0"))</f>
        <v/>
      </c>
      <c r="H737" s="11" t="str">
        <f aca="false">IF(OR(A737="",N(D737)=0),"",_xlfn.MAXIFS(Orders!$I$2:$I$5001,Orders!$C$2:$C$5001,A737,Orders!$I$2:$I$5001,"&gt;0"))</f>
        <v/>
      </c>
      <c r="I737" s="9" t="str">
        <f aca="true">IF(H737="","",TODAY()-H737)</f>
        <v/>
      </c>
      <c r="J737" s="9" t="str">
        <f aca="false">IF(OR(H737="",N(D737)&lt;2),"",(H737-G737)/(D737-1))</f>
        <v/>
      </c>
      <c r="K737" s="12" t="str">
        <f aca="false">IF(A737="","",IF(N(D737)=0,"No orders yet",IF(I737&gt;=Settings!$B$4,IF(OR(N(E737)&gt;=Settings!$B$5,N(D737)&gt;=Settings!$B$6),"Lapsed VIP","Lapsed"),IF(I737&gt;=Settings!$B$3,IF(OR(N(E737)&gt;=Settings!$B$5,N(D737)&gt;=Settings!$B$6),"At-risk VIP",IF(D737=1,"One-time buyer","At risk")),IF(OR(N(E737)&gt;=Settings!$B$5,N(D737)&gt;=Settings!$B$6),"VIP",IF(D737=1,"New","Active"))))))</f>
        <v/>
      </c>
      <c r="L737" s="12" t="str">
        <f aca="false">IF(OR(J737="",J737=0),"",IF(I737&gt;=J737*Settings!$B$7,"Yes",""))</f>
        <v/>
      </c>
      <c r="M737" s="13"/>
      <c r="N737" s="12" t="str">
        <f aca="true">IF(M737="","",IF(AND(H737&lt;&gt;"",H737&gt;=M737),"Yes - "&amp;TEXT(H737,"d mmm yyyy"),IF(TODAY()-M737&lt;30,"Not yet","No")))</f>
        <v/>
      </c>
      <c r="O737" s="8"/>
      <c r="P737" s="12" t="str">
        <f aca="false">IF(A737="","",IF(COUNTIF($A$2:$A$2001,A737)&gt;1,"Same email twice - keep one",""))</f>
        <v/>
      </c>
    </row>
    <row r="738" customFormat="false" ht="15" hidden="false" customHeight="false" outlineLevel="0" collapsed="false">
      <c r="A738" s="8"/>
      <c r="B738" s="8"/>
      <c r="C738" s="8"/>
      <c r="D738" s="9" t="str">
        <f aca="false">IF(A738="","",COUNTIFS(Orders!$C$2:$C$5001,A738,Orders!$I$2:$I$5001,"&gt;0"))</f>
        <v/>
      </c>
      <c r="E738" s="10" t="str">
        <f aca="false">IF(A738="","",SUMIFS(Orders!$F$2:$F$5001,Orders!$C$2:$C$5001,A738,Orders!$I$2:$I$5001,"&gt;0"))</f>
        <v/>
      </c>
      <c r="F738" s="10" t="str">
        <f aca="false">IF(OR(A738="",N(D738)=0),"",E738/D738)</f>
        <v/>
      </c>
      <c r="G738" s="11" t="str">
        <f aca="false">IF(OR(A738="",N(D738)=0),"",_xlfn.MINIFS(Orders!$I$2:$I$5001,Orders!$C$2:$C$5001,A738,Orders!$I$2:$I$5001,"&gt;0"))</f>
        <v/>
      </c>
      <c r="H738" s="11" t="str">
        <f aca="false">IF(OR(A738="",N(D738)=0),"",_xlfn.MAXIFS(Orders!$I$2:$I$5001,Orders!$C$2:$C$5001,A738,Orders!$I$2:$I$5001,"&gt;0"))</f>
        <v/>
      </c>
      <c r="I738" s="9" t="str">
        <f aca="true">IF(H738="","",TODAY()-H738)</f>
        <v/>
      </c>
      <c r="J738" s="9" t="str">
        <f aca="false">IF(OR(H738="",N(D738)&lt;2),"",(H738-G738)/(D738-1))</f>
        <v/>
      </c>
      <c r="K738" s="12" t="str">
        <f aca="false">IF(A738="","",IF(N(D738)=0,"No orders yet",IF(I738&gt;=Settings!$B$4,IF(OR(N(E738)&gt;=Settings!$B$5,N(D738)&gt;=Settings!$B$6),"Lapsed VIP","Lapsed"),IF(I738&gt;=Settings!$B$3,IF(OR(N(E738)&gt;=Settings!$B$5,N(D738)&gt;=Settings!$B$6),"At-risk VIP",IF(D738=1,"One-time buyer","At risk")),IF(OR(N(E738)&gt;=Settings!$B$5,N(D738)&gt;=Settings!$B$6),"VIP",IF(D738=1,"New","Active"))))))</f>
        <v/>
      </c>
      <c r="L738" s="12" t="str">
        <f aca="false">IF(OR(J738="",J738=0),"",IF(I738&gt;=J738*Settings!$B$7,"Yes",""))</f>
        <v/>
      </c>
      <c r="M738" s="13"/>
      <c r="N738" s="12" t="str">
        <f aca="true">IF(M738="","",IF(AND(H738&lt;&gt;"",H738&gt;=M738),"Yes - "&amp;TEXT(H738,"d mmm yyyy"),IF(TODAY()-M738&lt;30,"Not yet","No")))</f>
        <v/>
      </c>
      <c r="O738" s="8"/>
      <c r="P738" s="12" t="str">
        <f aca="false">IF(A738="","",IF(COUNTIF($A$2:$A$2001,A738)&gt;1,"Same email twice - keep one",""))</f>
        <v/>
      </c>
    </row>
    <row r="739" customFormat="false" ht="15" hidden="false" customHeight="false" outlineLevel="0" collapsed="false">
      <c r="A739" s="8"/>
      <c r="B739" s="8"/>
      <c r="C739" s="8"/>
      <c r="D739" s="9" t="str">
        <f aca="false">IF(A739="","",COUNTIFS(Orders!$C$2:$C$5001,A739,Orders!$I$2:$I$5001,"&gt;0"))</f>
        <v/>
      </c>
      <c r="E739" s="10" t="str">
        <f aca="false">IF(A739="","",SUMIFS(Orders!$F$2:$F$5001,Orders!$C$2:$C$5001,A739,Orders!$I$2:$I$5001,"&gt;0"))</f>
        <v/>
      </c>
      <c r="F739" s="10" t="str">
        <f aca="false">IF(OR(A739="",N(D739)=0),"",E739/D739)</f>
        <v/>
      </c>
      <c r="G739" s="11" t="str">
        <f aca="false">IF(OR(A739="",N(D739)=0),"",_xlfn.MINIFS(Orders!$I$2:$I$5001,Orders!$C$2:$C$5001,A739,Orders!$I$2:$I$5001,"&gt;0"))</f>
        <v/>
      </c>
      <c r="H739" s="11" t="str">
        <f aca="false">IF(OR(A739="",N(D739)=0),"",_xlfn.MAXIFS(Orders!$I$2:$I$5001,Orders!$C$2:$C$5001,A739,Orders!$I$2:$I$5001,"&gt;0"))</f>
        <v/>
      </c>
      <c r="I739" s="9" t="str">
        <f aca="true">IF(H739="","",TODAY()-H739)</f>
        <v/>
      </c>
      <c r="J739" s="9" t="str">
        <f aca="false">IF(OR(H739="",N(D739)&lt;2),"",(H739-G739)/(D739-1))</f>
        <v/>
      </c>
      <c r="K739" s="12" t="str">
        <f aca="false">IF(A739="","",IF(N(D739)=0,"No orders yet",IF(I739&gt;=Settings!$B$4,IF(OR(N(E739)&gt;=Settings!$B$5,N(D739)&gt;=Settings!$B$6),"Lapsed VIP","Lapsed"),IF(I739&gt;=Settings!$B$3,IF(OR(N(E739)&gt;=Settings!$B$5,N(D739)&gt;=Settings!$B$6),"At-risk VIP",IF(D739=1,"One-time buyer","At risk")),IF(OR(N(E739)&gt;=Settings!$B$5,N(D739)&gt;=Settings!$B$6),"VIP",IF(D739=1,"New","Active"))))))</f>
        <v/>
      </c>
      <c r="L739" s="12" t="str">
        <f aca="false">IF(OR(J739="",J739=0),"",IF(I739&gt;=J739*Settings!$B$7,"Yes",""))</f>
        <v/>
      </c>
      <c r="M739" s="13"/>
      <c r="N739" s="12" t="str">
        <f aca="true">IF(M739="","",IF(AND(H739&lt;&gt;"",H739&gt;=M739),"Yes - "&amp;TEXT(H739,"d mmm yyyy"),IF(TODAY()-M739&lt;30,"Not yet","No")))</f>
        <v/>
      </c>
      <c r="O739" s="8"/>
      <c r="P739" s="12" t="str">
        <f aca="false">IF(A739="","",IF(COUNTIF($A$2:$A$2001,A739)&gt;1,"Same email twice - keep one",""))</f>
        <v/>
      </c>
    </row>
    <row r="740" customFormat="false" ht="15" hidden="false" customHeight="false" outlineLevel="0" collapsed="false">
      <c r="A740" s="8"/>
      <c r="B740" s="8"/>
      <c r="C740" s="8"/>
      <c r="D740" s="9" t="str">
        <f aca="false">IF(A740="","",COUNTIFS(Orders!$C$2:$C$5001,A740,Orders!$I$2:$I$5001,"&gt;0"))</f>
        <v/>
      </c>
      <c r="E740" s="10" t="str">
        <f aca="false">IF(A740="","",SUMIFS(Orders!$F$2:$F$5001,Orders!$C$2:$C$5001,A740,Orders!$I$2:$I$5001,"&gt;0"))</f>
        <v/>
      </c>
      <c r="F740" s="10" t="str">
        <f aca="false">IF(OR(A740="",N(D740)=0),"",E740/D740)</f>
        <v/>
      </c>
      <c r="G740" s="11" t="str">
        <f aca="false">IF(OR(A740="",N(D740)=0),"",_xlfn.MINIFS(Orders!$I$2:$I$5001,Orders!$C$2:$C$5001,A740,Orders!$I$2:$I$5001,"&gt;0"))</f>
        <v/>
      </c>
      <c r="H740" s="11" t="str">
        <f aca="false">IF(OR(A740="",N(D740)=0),"",_xlfn.MAXIFS(Orders!$I$2:$I$5001,Orders!$C$2:$C$5001,A740,Orders!$I$2:$I$5001,"&gt;0"))</f>
        <v/>
      </c>
      <c r="I740" s="9" t="str">
        <f aca="true">IF(H740="","",TODAY()-H740)</f>
        <v/>
      </c>
      <c r="J740" s="9" t="str">
        <f aca="false">IF(OR(H740="",N(D740)&lt;2),"",(H740-G740)/(D740-1))</f>
        <v/>
      </c>
      <c r="K740" s="12" t="str">
        <f aca="false">IF(A740="","",IF(N(D740)=0,"No orders yet",IF(I740&gt;=Settings!$B$4,IF(OR(N(E740)&gt;=Settings!$B$5,N(D740)&gt;=Settings!$B$6),"Lapsed VIP","Lapsed"),IF(I740&gt;=Settings!$B$3,IF(OR(N(E740)&gt;=Settings!$B$5,N(D740)&gt;=Settings!$B$6),"At-risk VIP",IF(D740=1,"One-time buyer","At risk")),IF(OR(N(E740)&gt;=Settings!$B$5,N(D740)&gt;=Settings!$B$6),"VIP",IF(D740=1,"New","Active"))))))</f>
        <v/>
      </c>
      <c r="L740" s="12" t="str">
        <f aca="false">IF(OR(J740="",J740=0),"",IF(I740&gt;=J740*Settings!$B$7,"Yes",""))</f>
        <v/>
      </c>
      <c r="M740" s="13"/>
      <c r="N740" s="12" t="str">
        <f aca="true">IF(M740="","",IF(AND(H740&lt;&gt;"",H740&gt;=M740),"Yes - "&amp;TEXT(H740,"d mmm yyyy"),IF(TODAY()-M740&lt;30,"Not yet","No")))</f>
        <v/>
      </c>
      <c r="O740" s="8"/>
      <c r="P740" s="12" t="str">
        <f aca="false">IF(A740="","",IF(COUNTIF($A$2:$A$2001,A740)&gt;1,"Same email twice - keep one",""))</f>
        <v/>
      </c>
    </row>
    <row r="741" customFormat="false" ht="15" hidden="false" customHeight="false" outlineLevel="0" collapsed="false">
      <c r="A741" s="8"/>
      <c r="B741" s="8"/>
      <c r="C741" s="8"/>
      <c r="D741" s="9" t="str">
        <f aca="false">IF(A741="","",COUNTIFS(Orders!$C$2:$C$5001,A741,Orders!$I$2:$I$5001,"&gt;0"))</f>
        <v/>
      </c>
      <c r="E741" s="10" t="str">
        <f aca="false">IF(A741="","",SUMIFS(Orders!$F$2:$F$5001,Orders!$C$2:$C$5001,A741,Orders!$I$2:$I$5001,"&gt;0"))</f>
        <v/>
      </c>
      <c r="F741" s="10" t="str">
        <f aca="false">IF(OR(A741="",N(D741)=0),"",E741/D741)</f>
        <v/>
      </c>
      <c r="G741" s="11" t="str">
        <f aca="false">IF(OR(A741="",N(D741)=0),"",_xlfn.MINIFS(Orders!$I$2:$I$5001,Orders!$C$2:$C$5001,A741,Orders!$I$2:$I$5001,"&gt;0"))</f>
        <v/>
      </c>
      <c r="H741" s="11" t="str">
        <f aca="false">IF(OR(A741="",N(D741)=0),"",_xlfn.MAXIFS(Orders!$I$2:$I$5001,Orders!$C$2:$C$5001,A741,Orders!$I$2:$I$5001,"&gt;0"))</f>
        <v/>
      </c>
      <c r="I741" s="9" t="str">
        <f aca="true">IF(H741="","",TODAY()-H741)</f>
        <v/>
      </c>
      <c r="J741" s="9" t="str">
        <f aca="false">IF(OR(H741="",N(D741)&lt;2),"",(H741-G741)/(D741-1))</f>
        <v/>
      </c>
      <c r="K741" s="12" t="str">
        <f aca="false">IF(A741="","",IF(N(D741)=0,"No orders yet",IF(I741&gt;=Settings!$B$4,IF(OR(N(E741)&gt;=Settings!$B$5,N(D741)&gt;=Settings!$B$6),"Lapsed VIP","Lapsed"),IF(I741&gt;=Settings!$B$3,IF(OR(N(E741)&gt;=Settings!$B$5,N(D741)&gt;=Settings!$B$6),"At-risk VIP",IF(D741=1,"One-time buyer","At risk")),IF(OR(N(E741)&gt;=Settings!$B$5,N(D741)&gt;=Settings!$B$6),"VIP",IF(D741=1,"New","Active"))))))</f>
        <v/>
      </c>
      <c r="L741" s="12" t="str">
        <f aca="false">IF(OR(J741="",J741=0),"",IF(I741&gt;=J741*Settings!$B$7,"Yes",""))</f>
        <v/>
      </c>
      <c r="M741" s="13"/>
      <c r="N741" s="12" t="str">
        <f aca="true">IF(M741="","",IF(AND(H741&lt;&gt;"",H741&gt;=M741),"Yes - "&amp;TEXT(H741,"d mmm yyyy"),IF(TODAY()-M741&lt;30,"Not yet","No")))</f>
        <v/>
      </c>
      <c r="O741" s="8"/>
      <c r="P741" s="12" t="str">
        <f aca="false">IF(A741="","",IF(COUNTIF($A$2:$A$2001,A741)&gt;1,"Same email twice - keep one",""))</f>
        <v/>
      </c>
    </row>
    <row r="742" customFormat="false" ht="15" hidden="false" customHeight="false" outlineLevel="0" collapsed="false">
      <c r="A742" s="8"/>
      <c r="B742" s="8"/>
      <c r="C742" s="8"/>
      <c r="D742" s="9" t="str">
        <f aca="false">IF(A742="","",COUNTIFS(Orders!$C$2:$C$5001,A742,Orders!$I$2:$I$5001,"&gt;0"))</f>
        <v/>
      </c>
      <c r="E742" s="10" t="str">
        <f aca="false">IF(A742="","",SUMIFS(Orders!$F$2:$F$5001,Orders!$C$2:$C$5001,A742,Orders!$I$2:$I$5001,"&gt;0"))</f>
        <v/>
      </c>
      <c r="F742" s="10" t="str">
        <f aca="false">IF(OR(A742="",N(D742)=0),"",E742/D742)</f>
        <v/>
      </c>
      <c r="G742" s="11" t="str">
        <f aca="false">IF(OR(A742="",N(D742)=0),"",_xlfn.MINIFS(Orders!$I$2:$I$5001,Orders!$C$2:$C$5001,A742,Orders!$I$2:$I$5001,"&gt;0"))</f>
        <v/>
      </c>
      <c r="H742" s="11" t="str">
        <f aca="false">IF(OR(A742="",N(D742)=0),"",_xlfn.MAXIFS(Orders!$I$2:$I$5001,Orders!$C$2:$C$5001,A742,Orders!$I$2:$I$5001,"&gt;0"))</f>
        <v/>
      </c>
      <c r="I742" s="9" t="str">
        <f aca="true">IF(H742="","",TODAY()-H742)</f>
        <v/>
      </c>
      <c r="J742" s="9" t="str">
        <f aca="false">IF(OR(H742="",N(D742)&lt;2),"",(H742-G742)/(D742-1))</f>
        <v/>
      </c>
      <c r="K742" s="12" t="str">
        <f aca="false">IF(A742="","",IF(N(D742)=0,"No orders yet",IF(I742&gt;=Settings!$B$4,IF(OR(N(E742)&gt;=Settings!$B$5,N(D742)&gt;=Settings!$B$6),"Lapsed VIP","Lapsed"),IF(I742&gt;=Settings!$B$3,IF(OR(N(E742)&gt;=Settings!$B$5,N(D742)&gt;=Settings!$B$6),"At-risk VIP",IF(D742=1,"One-time buyer","At risk")),IF(OR(N(E742)&gt;=Settings!$B$5,N(D742)&gt;=Settings!$B$6),"VIP",IF(D742=1,"New","Active"))))))</f>
        <v/>
      </c>
      <c r="L742" s="12" t="str">
        <f aca="false">IF(OR(J742="",J742=0),"",IF(I742&gt;=J742*Settings!$B$7,"Yes",""))</f>
        <v/>
      </c>
      <c r="M742" s="13"/>
      <c r="N742" s="12" t="str">
        <f aca="true">IF(M742="","",IF(AND(H742&lt;&gt;"",H742&gt;=M742),"Yes - "&amp;TEXT(H742,"d mmm yyyy"),IF(TODAY()-M742&lt;30,"Not yet","No")))</f>
        <v/>
      </c>
      <c r="O742" s="8"/>
      <c r="P742" s="12" t="str">
        <f aca="false">IF(A742="","",IF(COUNTIF($A$2:$A$2001,A742)&gt;1,"Same email twice - keep one",""))</f>
        <v/>
      </c>
    </row>
    <row r="743" customFormat="false" ht="15" hidden="false" customHeight="false" outlineLevel="0" collapsed="false">
      <c r="A743" s="8"/>
      <c r="B743" s="8"/>
      <c r="C743" s="8"/>
      <c r="D743" s="9" t="str">
        <f aca="false">IF(A743="","",COUNTIFS(Orders!$C$2:$C$5001,A743,Orders!$I$2:$I$5001,"&gt;0"))</f>
        <v/>
      </c>
      <c r="E743" s="10" t="str">
        <f aca="false">IF(A743="","",SUMIFS(Orders!$F$2:$F$5001,Orders!$C$2:$C$5001,A743,Orders!$I$2:$I$5001,"&gt;0"))</f>
        <v/>
      </c>
      <c r="F743" s="10" t="str">
        <f aca="false">IF(OR(A743="",N(D743)=0),"",E743/D743)</f>
        <v/>
      </c>
      <c r="G743" s="11" t="str">
        <f aca="false">IF(OR(A743="",N(D743)=0),"",_xlfn.MINIFS(Orders!$I$2:$I$5001,Orders!$C$2:$C$5001,A743,Orders!$I$2:$I$5001,"&gt;0"))</f>
        <v/>
      </c>
      <c r="H743" s="11" t="str">
        <f aca="false">IF(OR(A743="",N(D743)=0),"",_xlfn.MAXIFS(Orders!$I$2:$I$5001,Orders!$C$2:$C$5001,A743,Orders!$I$2:$I$5001,"&gt;0"))</f>
        <v/>
      </c>
      <c r="I743" s="9" t="str">
        <f aca="true">IF(H743="","",TODAY()-H743)</f>
        <v/>
      </c>
      <c r="J743" s="9" t="str">
        <f aca="false">IF(OR(H743="",N(D743)&lt;2),"",(H743-G743)/(D743-1))</f>
        <v/>
      </c>
      <c r="K743" s="12" t="str">
        <f aca="false">IF(A743="","",IF(N(D743)=0,"No orders yet",IF(I743&gt;=Settings!$B$4,IF(OR(N(E743)&gt;=Settings!$B$5,N(D743)&gt;=Settings!$B$6),"Lapsed VIP","Lapsed"),IF(I743&gt;=Settings!$B$3,IF(OR(N(E743)&gt;=Settings!$B$5,N(D743)&gt;=Settings!$B$6),"At-risk VIP",IF(D743=1,"One-time buyer","At risk")),IF(OR(N(E743)&gt;=Settings!$B$5,N(D743)&gt;=Settings!$B$6),"VIP",IF(D743=1,"New","Active"))))))</f>
        <v/>
      </c>
      <c r="L743" s="12" t="str">
        <f aca="false">IF(OR(J743="",J743=0),"",IF(I743&gt;=J743*Settings!$B$7,"Yes",""))</f>
        <v/>
      </c>
      <c r="M743" s="13"/>
      <c r="N743" s="12" t="str">
        <f aca="true">IF(M743="","",IF(AND(H743&lt;&gt;"",H743&gt;=M743),"Yes - "&amp;TEXT(H743,"d mmm yyyy"),IF(TODAY()-M743&lt;30,"Not yet","No")))</f>
        <v/>
      </c>
      <c r="O743" s="8"/>
      <c r="P743" s="12" t="str">
        <f aca="false">IF(A743="","",IF(COUNTIF($A$2:$A$2001,A743)&gt;1,"Same email twice - keep one",""))</f>
        <v/>
      </c>
    </row>
    <row r="744" customFormat="false" ht="15" hidden="false" customHeight="false" outlineLevel="0" collapsed="false">
      <c r="A744" s="8"/>
      <c r="B744" s="8"/>
      <c r="C744" s="8"/>
      <c r="D744" s="9" t="str">
        <f aca="false">IF(A744="","",COUNTIFS(Orders!$C$2:$C$5001,A744,Orders!$I$2:$I$5001,"&gt;0"))</f>
        <v/>
      </c>
      <c r="E744" s="10" t="str">
        <f aca="false">IF(A744="","",SUMIFS(Orders!$F$2:$F$5001,Orders!$C$2:$C$5001,A744,Orders!$I$2:$I$5001,"&gt;0"))</f>
        <v/>
      </c>
      <c r="F744" s="10" t="str">
        <f aca="false">IF(OR(A744="",N(D744)=0),"",E744/D744)</f>
        <v/>
      </c>
      <c r="G744" s="11" t="str">
        <f aca="false">IF(OR(A744="",N(D744)=0),"",_xlfn.MINIFS(Orders!$I$2:$I$5001,Orders!$C$2:$C$5001,A744,Orders!$I$2:$I$5001,"&gt;0"))</f>
        <v/>
      </c>
      <c r="H744" s="11" t="str">
        <f aca="false">IF(OR(A744="",N(D744)=0),"",_xlfn.MAXIFS(Orders!$I$2:$I$5001,Orders!$C$2:$C$5001,A744,Orders!$I$2:$I$5001,"&gt;0"))</f>
        <v/>
      </c>
      <c r="I744" s="9" t="str">
        <f aca="true">IF(H744="","",TODAY()-H744)</f>
        <v/>
      </c>
      <c r="J744" s="9" t="str">
        <f aca="false">IF(OR(H744="",N(D744)&lt;2),"",(H744-G744)/(D744-1))</f>
        <v/>
      </c>
      <c r="K744" s="12" t="str">
        <f aca="false">IF(A744="","",IF(N(D744)=0,"No orders yet",IF(I744&gt;=Settings!$B$4,IF(OR(N(E744)&gt;=Settings!$B$5,N(D744)&gt;=Settings!$B$6),"Lapsed VIP","Lapsed"),IF(I744&gt;=Settings!$B$3,IF(OR(N(E744)&gt;=Settings!$B$5,N(D744)&gt;=Settings!$B$6),"At-risk VIP",IF(D744=1,"One-time buyer","At risk")),IF(OR(N(E744)&gt;=Settings!$B$5,N(D744)&gt;=Settings!$B$6),"VIP",IF(D744=1,"New","Active"))))))</f>
        <v/>
      </c>
      <c r="L744" s="12" t="str">
        <f aca="false">IF(OR(J744="",J744=0),"",IF(I744&gt;=J744*Settings!$B$7,"Yes",""))</f>
        <v/>
      </c>
      <c r="M744" s="13"/>
      <c r="N744" s="12" t="str">
        <f aca="true">IF(M744="","",IF(AND(H744&lt;&gt;"",H744&gt;=M744),"Yes - "&amp;TEXT(H744,"d mmm yyyy"),IF(TODAY()-M744&lt;30,"Not yet","No")))</f>
        <v/>
      </c>
      <c r="O744" s="8"/>
      <c r="P744" s="12" t="str">
        <f aca="false">IF(A744="","",IF(COUNTIF($A$2:$A$2001,A744)&gt;1,"Same email twice - keep one",""))</f>
        <v/>
      </c>
    </row>
    <row r="745" customFormat="false" ht="15" hidden="false" customHeight="false" outlineLevel="0" collapsed="false">
      <c r="A745" s="8"/>
      <c r="B745" s="8"/>
      <c r="C745" s="8"/>
      <c r="D745" s="9" t="str">
        <f aca="false">IF(A745="","",COUNTIFS(Orders!$C$2:$C$5001,A745,Orders!$I$2:$I$5001,"&gt;0"))</f>
        <v/>
      </c>
      <c r="E745" s="10" t="str">
        <f aca="false">IF(A745="","",SUMIFS(Orders!$F$2:$F$5001,Orders!$C$2:$C$5001,A745,Orders!$I$2:$I$5001,"&gt;0"))</f>
        <v/>
      </c>
      <c r="F745" s="10" t="str">
        <f aca="false">IF(OR(A745="",N(D745)=0),"",E745/D745)</f>
        <v/>
      </c>
      <c r="G745" s="11" t="str">
        <f aca="false">IF(OR(A745="",N(D745)=0),"",_xlfn.MINIFS(Orders!$I$2:$I$5001,Orders!$C$2:$C$5001,A745,Orders!$I$2:$I$5001,"&gt;0"))</f>
        <v/>
      </c>
      <c r="H745" s="11" t="str">
        <f aca="false">IF(OR(A745="",N(D745)=0),"",_xlfn.MAXIFS(Orders!$I$2:$I$5001,Orders!$C$2:$C$5001,A745,Orders!$I$2:$I$5001,"&gt;0"))</f>
        <v/>
      </c>
      <c r="I745" s="9" t="str">
        <f aca="true">IF(H745="","",TODAY()-H745)</f>
        <v/>
      </c>
      <c r="J745" s="9" t="str">
        <f aca="false">IF(OR(H745="",N(D745)&lt;2),"",(H745-G745)/(D745-1))</f>
        <v/>
      </c>
      <c r="K745" s="12" t="str">
        <f aca="false">IF(A745="","",IF(N(D745)=0,"No orders yet",IF(I745&gt;=Settings!$B$4,IF(OR(N(E745)&gt;=Settings!$B$5,N(D745)&gt;=Settings!$B$6),"Lapsed VIP","Lapsed"),IF(I745&gt;=Settings!$B$3,IF(OR(N(E745)&gt;=Settings!$B$5,N(D745)&gt;=Settings!$B$6),"At-risk VIP",IF(D745=1,"One-time buyer","At risk")),IF(OR(N(E745)&gt;=Settings!$B$5,N(D745)&gt;=Settings!$B$6),"VIP",IF(D745=1,"New","Active"))))))</f>
        <v/>
      </c>
      <c r="L745" s="12" t="str">
        <f aca="false">IF(OR(J745="",J745=0),"",IF(I745&gt;=J745*Settings!$B$7,"Yes",""))</f>
        <v/>
      </c>
      <c r="M745" s="13"/>
      <c r="N745" s="12" t="str">
        <f aca="true">IF(M745="","",IF(AND(H745&lt;&gt;"",H745&gt;=M745),"Yes - "&amp;TEXT(H745,"d mmm yyyy"),IF(TODAY()-M745&lt;30,"Not yet","No")))</f>
        <v/>
      </c>
      <c r="O745" s="8"/>
      <c r="P745" s="12" t="str">
        <f aca="false">IF(A745="","",IF(COUNTIF($A$2:$A$2001,A745)&gt;1,"Same email twice - keep one",""))</f>
        <v/>
      </c>
    </row>
    <row r="746" customFormat="false" ht="15" hidden="false" customHeight="false" outlineLevel="0" collapsed="false">
      <c r="A746" s="8"/>
      <c r="B746" s="8"/>
      <c r="C746" s="8"/>
      <c r="D746" s="9" t="str">
        <f aca="false">IF(A746="","",COUNTIFS(Orders!$C$2:$C$5001,A746,Orders!$I$2:$I$5001,"&gt;0"))</f>
        <v/>
      </c>
      <c r="E746" s="10" t="str">
        <f aca="false">IF(A746="","",SUMIFS(Orders!$F$2:$F$5001,Orders!$C$2:$C$5001,A746,Orders!$I$2:$I$5001,"&gt;0"))</f>
        <v/>
      </c>
      <c r="F746" s="10" t="str">
        <f aca="false">IF(OR(A746="",N(D746)=0),"",E746/D746)</f>
        <v/>
      </c>
      <c r="G746" s="11" t="str">
        <f aca="false">IF(OR(A746="",N(D746)=0),"",_xlfn.MINIFS(Orders!$I$2:$I$5001,Orders!$C$2:$C$5001,A746,Orders!$I$2:$I$5001,"&gt;0"))</f>
        <v/>
      </c>
      <c r="H746" s="11" t="str">
        <f aca="false">IF(OR(A746="",N(D746)=0),"",_xlfn.MAXIFS(Orders!$I$2:$I$5001,Orders!$C$2:$C$5001,A746,Orders!$I$2:$I$5001,"&gt;0"))</f>
        <v/>
      </c>
      <c r="I746" s="9" t="str">
        <f aca="true">IF(H746="","",TODAY()-H746)</f>
        <v/>
      </c>
      <c r="J746" s="9" t="str">
        <f aca="false">IF(OR(H746="",N(D746)&lt;2),"",(H746-G746)/(D746-1))</f>
        <v/>
      </c>
      <c r="K746" s="12" t="str">
        <f aca="false">IF(A746="","",IF(N(D746)=0,"No orders yet",IF(I746&gt;=Settings!$B$4,IF(OR(N(E746)&gt;=Settings!$B$5,N(D746)&gt;=Settings!$B$6),"Lapsed VIP","Lapsed"),IF(I746&gt;=Settings!$B$3,IF(OR(N(E746)&gt;=Settings!$B$5,N(D746)&gt;=Settings!$B$6),"At-risk VIP",IF(D746=1,"One-time buyer","At risk")),IF(OR(N(E746)&gt;=Settings!$B$5,N(D746)&gt;=Settings!$B$6),"VIP",IF(D746=1,"New","Active"))))))</f>
        <v/>
      </c>
      <c r="L746" s="12" t="str">
        <f aca="false">IF(OR(J746="",J746=0),"",IF(I746&gt;=J746*Settings!$B$7,"Yes",""))</f>
        <v/>
      </c>
      <c r="M746" s="13"/>
      <c r="N746" s="12" t="str">
        <f aca="true">IF(M746="","",IF(AND(H746&lt;&gt;"",H746&gt;=M746),"Yes - "&amp;TEXT(H746,"d mmm yyyy"),IF(TODAY()-M746&lt;30,"Not yet","No")))</f>
        <v/>
      </c>
      <c r="O746" s="8"/>
      <c r="P746" s="12" t="str">
        <f aca="false">IF(A746="","",IF(COUNTIF($A$2:$A$2001,A746)&gt;1,"Same email twice - keep one",""))</f>
        <v/>
      </c>
    </row>
    <row r="747" customFormat="false" ht="15" hidden="false" customHeight="false" outlineLevel="0" collapsed="false">
      <c r="A747" s="8"/>
      <c r="B747" s="8"/>
      <c r="C747" s="8"/>
      <c r="D747" s="9" t="str">
        <f aca="false">IF(A747="","",COUNTIFS(Orders!$C$2:$C$5001,A747,Orders!$I$2:$I$5001,"&gt;0"))</f>
        <v/>
      </c>
      <c r="E747" s="10" t="str">
        <f aca="false">IF(A747="","",SUMIFS(Orders!$F$2:$F$5001,Orders!$C$2:$C$5001,A747,Orders!$I$2:$I$5001,"&gt;0"))</f>
        <v/>
      </c>
      <c r="F747" s="10" t="str">
        <f aca="false">IF(OR(A747="",N(D747)=0),"",E747/D747)</f>
        <v/>
      </c>
      <c r="G747" s="11" t="str">
        <f aca="false">IF(OR(A747="",N(D747)=0),"",_xlfn.MINIFS(Orders!$I$2:$I$5001,Orders!$C$2:$C$5001,A747,Orders!$I$2:$I$5001,"&gt;0"))</f>
        <v/>
      </c>
      <c r="H747" s="11" t="str">
        <f aca="false">IF(OR(A747="",N(D747)=0),"",_xlfn.MAXIFS(Orders!$I$2:$I$5001,Orders!$C$2:$C$5001,A747,Orders!$I$2:$I$5001,"&gt;0"))</f>
        <v/>
      </c>
      <c r="I747" s="9" t="str">
        <f aca="true">IF(H747="","",TODAY()-H747)</f>
        <v/>
      </c>
      <c r="J747" s="9" t="str">
        <f aca="false">IF(OR(H747="",N(D747)&lt;2),"",(H747-G747)/(D747-1))</f>
        <v/>
      </c>
      <c r="K747" s="12" t="str">
        <f aca="false">IF(A747="","",IF(N(D747)=0,"No orders yet",IF(I747&gt;=Settings!$B$4,IF(OR(N(E747)&gt;=Settings!$B$5,N(D747)&gt;=Settings!$B$6),"Lapsed VIP","Lapsed"),IF(I747&gt;=Settings!$B$3,IF(OR(N(E747)&gt;=Settings!$B$5,N(D747)&gt;=Settings!$B$6),"At-risk VIP",IF(D747=1,"One-time buyer","At risk")),IF(OR(N(E747)&gt;=Settings!$B$5,N(D747)&gt;=Settings!$B$6),"VIP",IF(D747=1,"New","Active"))))))</f>
        <v/>
      </c>
      <c r="L747" s="12" t="str">
        <f aca="false">IF(OR(J747="",J747=0),"",IF(I747&gt;=J747*Settings!$B$7,"Yes",""))</f>
        <v/>
      </c>
      <c r="M747" s="13"/>
      <c r="N747" s="12" t="str">
        <f aca="true">IF(M747="","",IF(AND(H747&lt;&gt;"",H747&gt;=M747),"Yes - "&amp;TEXT(H747,"d mmm yyyy"),IF(TODAY()-M747&lt;30,"Not yet","No")))</f>
        <v/>
      </c>
      <c r="O747" s="8"/>
      <c r="P747" s="12" t="str">
        <f aca="false">IF(A747="","",IF(COUNTIF($A$2:$A$2001,A747)&gt;1,"Same email twice - keep one",""))</f>
        <v/>
      </c>
    </row>
    <row r="748" customFormat="false" ht="15" hidden="false" customHeight="false" outlineLevel="0" collapsed="false">
      <c r="A748" s="8"/>
      <c r="B748" s="8"/>
      <c r="C748" s="8"/>
      <c r="D748" s="9" t="str">
        <f aca="false">IF(A748="","",COUNTIFS(Orders!$C$2:$C$5001,A748,Orders!$I$2:$I$5001,"&gt;0"))</f>
        <v/>
      </c>
      <c r="E748" s="10" t="str">
        <f aca="false">IF(A748="","",SUMIFS(Orders!$F$2:$F$5001,Orders!$C$2:$C$5001,A748,Orders!$I$2:$I$5001,"&gt;0"))</f>
        <v/>
      </c>
      <c r="F748" s="10" t="str">
        <f aca="false">IF(OR(A748="",N(D748)=0),"",E748/D748)</f>
        <v/>
      </c>
      <c r="G748" s="11" t="str">
        <f aca="false">IF(OR(A748="",N(D748)=0),"",_xlfn.MINIFS(Orders!$I$2:$I$5001,Orders!$C$2:$C$5001,A748,Orders!$I$2:$I$5001,"&gt;0"))</f>
        <v/>
      </c>
      <c r="H748" s="11" t="str">
        <f aca="false">IF(OR(A748="",N(D748)=0),"",_xlfn.MAXIFS(Orders!$I$2:$I$5001,Orders!$C$2:$C$5001,A748,Orders!$I$2:$I$5001,"&gt;0"))</f>
        <v/>
      </c>
      <c r="I748" s="9" t="str">
        <f aca="true">IF(H748="","",TODAY()-H748)</f>
        <v/>
      </c>
      <c r="J748" s="9" t="str">
        <f aca="false">IF(OR(H748="",N(D748)&lt;2),"",(H748-G748)/(D748-1))</f>
        <v/>
      </c>
      <c r="K748" s="12" t="str">
        <f aca="false">IF(A748="","",IF(N(D748)=0,"No orders yet",IF(I748&gt;=Settings!$B$4,IF(OR(N(E748)&gt;=Settings!$B$5,N(D748)&gt;=Settings!$B$6),"Lapsed VIP","Lapsed"),IF(I748&gt;=Settings!$B$3,IF(OR(N(E748)&gt;=Settings!$B$5,N(D748)&gt;=Settings!$B$6),"At-risk VIP",IF(D748=1,"One-time buyer","At risk")),IF(OR(N(E748)&gt;=Settings!$B$5,N(D748)&gt;=Settings!$B$6),"VIP",IF(D748=1,"New","Active"))))))</f>
        <v/>
      </c>
      <c r="L748" s="12" t="str">
        <f aca="false">IF(OR(J748="",J748=0),"",IF(I748&gt;=J748*Settings!$B$7,"Yes",""))</f>
        <v/>
      </c>
      <c r="M748" s="13"/>
      <c r="N748" s="12" t="str">
        <f aca="true">IF(M748="","",IF(AND(H748&lt;&gt;"",H748&gt;=M748),"Yes - "&amp;TEXT(H748,"d mmm yyyy"),IF(TODAY()-M748&lt;30,"Not yet","No")))</f>
        <v/>
      </c>
      <c r="O748" s="8"/>
      <c r="P748" s="12" t="str">
        <f aca="false">IF(A748="","",IF(COUNTIF($A$2:$A$2001,A748)&gt;1,"Same email twice - keep one",""))</f>
        <v/>
      </c>
    </row>
    <row r="749" customFormat="false" ht="15" hidden="false" customHeight="false" outlineLevel="0" collapsed="false">
      <c r="A749" s="8"/>
      <c r="B749" s="8"/>
      <c r="C749" s="8"/>
      <c r="D749" s="9" t="str">
        <f aca="false">IF(A749="","",COUNTIFS(Orders!$C$2:$C$5001,A749,Orders!$I$2:$I$5001,"&gt;0"))</f>
        <v/>
      </c>
      <c r="E749" s="10" t="str">
        <f aca="false">IF(A749="","",SUMIFS(Orders!$F$2:$F$5001,Orders!$C$2:$C$5001,A749,Orders!$I$2:$I$5001,"&gt;0"))</f>
        <v/>
      </c>
      <c r="F749" s="10" t="str">
        <f aca="false">IF(OR(A749="",N(D749)=0),"",E749/D749)</f>
        <v/>
      </c>
      <c r="G749" s="11" t="str">
        <f aca="false">IF(OR(A749="",N(D749)=0),"",_xlfn.MINIFS(Orders!$I$2:$I$5001,Orders!$C$2:$C$5001,A749,Orders!$I$2:$I$5001,"&gt;0"))</f>
        <v/>
      </c>
      <c r="H749" s="11" t="str">
        <f aca="false">IF(OR(A749="",N(D749)=0),"",_xlfn.MAXIFS(Orders!$I$2:$I$5001,Orders!$C$2:$C$5001,A749,Orders!$I$2:$I$5001,"&gt;0"))</f>
        <v/>
      </c>
      <c r="I749" s="9" t="str">
        <f aca="true">IF(H749="","",TODAY()-H749)</f>
        <v/>
      </c>
      <c r="J749" s="9" t="str">
        <f aca="false">IF(OR(H749="",N(D749)&lt;2),"",(H749-G749)/(D749-1))</f>
        <v/>
      </c>
      <c r="K749" s="12" t="str">
        <f aca="false">IF(A749="","",IF(N(D749)=0,"No orders yet",IF(I749&gt;=Settings!$B$4,IF(OR(N(E749)&gt;=Settings!$B$5,N(D749)&gt;=Settings!$B$6),"Lapsed VIP","Lapsed"),IF(I749&gt;=Settings!$B$3,IF(OR(N(E749)&gt;=Settings!$B$5,N(D749)&gt;=Settings!$B$6),"At-risk VIP",IF(D749=1,"One-time buyer","At risk")),IF(OR(N(E749)&gt;=Settings!$B$5,N(D749)&gt;=Settings!$B$6),"VIP",IF(D749=1,"New","Active"))))))</f>
        <v/>
      </c>
      <c r="L749" s="12" t="str">
        <f aca="false">IF(OR(J749="",J749=0),"",IF(I749&gt;=J749*Settings!$B$7,"Yes",""))</f>
        <v/>
      </c>
      <c r="M749" s="13"/>
      <c r="N749" s="12" t="str">
        <f aca="true">IF(M749="","",IF(AND(H749&lt;&gt;"",H749&gt;=M749),"Yes - "&amp;TEXT(H749,"d mmm yyyy"),IF(TODAY()-M749&lt;30,"Not yet","No")))</f>
        <v/>
      </c>
      <c r="O749" s="8"/>
      <c r="P749" s="12" t="str">
        <f aca="false">IF(A749="","",IF(COUNTIF($A$2:$A$2001,A749)&gt;1,"Same email twice - keep one",""))</f>
        <v/>
      </c>
    </row>
    <row r="750" customFormat="false" ht="15" hidden="false" customHeight="false" outlineLevel="0" collapsed="false">
      <c r="A750" s="8"/>
      <c r="B750" s="8"/>
      <c r="C750" s="8"/>
      <c r="D750" s="9" t="str">
        <f aca="false">IF(A750="","",COUNTIFS(Orders!$C$2:$C$5001,A750,Orders!$I$2:$I$5001,"&gt;0"))</f>
        <v/>
      </c>
      <c r="E750" s="10" t="str">
        <f aca="false">IF(A750="","",SUMIFS(Orders!$F$2:$F$5001,Orders!$C$2:$C$5001,A750,Orders!$I$2:$I$5001,"&gt;0"))</f>
        <v/>
      </c>
      <c r="F750" s="10" t="str">
        <f aca="false">IF(OR(A750="",N(D750)=0),"",E750/D750)</f>
        <v/>
      </c>
      <c r="G750" s="11" t="str">
        <f aca="false">IF(OR(A750="",N(D750)=0),"",_xlfn.MINIFS(Orders!$I$2:$I$5001,Orders!$C$2:$C$5001,A750,Orders!$I$2:$I$5001,"&gt;0"))</f>
        <v/>
      </c>
      <c r="H750" s="11" t="str">
        <f aca="false">IF(OR(A750="",N(D750)=0),"",_xlfn.MAXIFS(Orders!$I$2:$I$5001,Orders!$C$2:$C$5001,A750,Orders!$I$2:$I$5001,"&gt;0"))</f>
        <v/>
      </c>
      <c r="I750" s="9" t="str">
        <f aca="true">IF(H750="","",TODAY()-H750)</f>
        <v/>
      </c>
      <c r="J750" s="9" t="str">
        <f aca="false">IF(OR(H750="",N(D750)&lt;2),"",(H750-G750)/(D750-1))</f>
        <v/>
      </c>
      <c r="K750" s="12" t="str">
        <f aca="false">IF(A750="","",IF(N(D750)=0,"No orders yet",IF(I750&gt;=Settings!$B$4,IF(OR(N(E750)&gt;=Settings!$B$5,N(D750)&gt;=Settings!$B$6),"Lapsed VIP","Lapsed"),IF(I750&gt;=Settings!$B$3,IF(OR(N(E750)&gt;=Settings!$B$5,N(D750)&gt;=Settings!$B$6),"At-risk VIP",IF(D750=1,"One-time buyer","At risk")),IF(OR(N(E750)&gt;=Settings!$B$5,N(D750)&gt;=Settings!$B$6),"VIP",IF(D750=1,"New","Active"))))))</f>
        <v/>
      </c>
      <c r="L750" s="12" t="str">
        <f aca="false">IF(OR(J750="",J750=0),"",IF(I750&gt;=J750*Settings!$B$7,"Yes",""))</f>
        <v/>
      </c>
      <c r="M750" s="13"/>
      <c r="N750" s="12" t="str">
        <f aca="true">IF(M750="","",IF(AND(H750&lt;&gt;"",H750&gt;=M750),"Yes - "&amp;TEXT(H750,"d mmm yyyy"),IF(TODAY()-M750&lt;30,"Not yet","No")))</f>
        <v/>
      </c>
      <c r="O750" s="8"/>
      <c r="P750" s="12" t="str">
        <f aca="false">IF(A750="","",IF(COUNTIF($A$2:$A$2001,A750)&gt;1,"Same email twice - keep one",""))</f>
        <v/>
      </c>
    </row>
    <row r="751" customFormat="false" ht="15" hidden="false" customHeight="false" outlineLevel="0" collapsed="false">
      <c r="A751" s="8"/>
      <c r="B751" s="8"/>
      <c r="C751" s="8"/>
      <c r="D751" s="9" t="str">
        <f aca="false">IF(A751="","",COUNTIFS(Orders!$C$2:$C$5001,A751,Orders!$I$2:$I$5001,"&gt;0"))</f>
        <v/>
      </c>
      <c r="E751" s="10" t="str">
        <f aca="false">IF(A751="","",SUMIFS(Orders!$F$2:$F$5001,Orders!$C$2:$C$5001,A751,Orders!$I$2:$I$5001,"&gt;0"))</f>
        <v/>
      </c>
      <c r="F751" s="10" t="str">
        <f aca="false">IF(OR(A751="",N(D751)=0),"",E751/D751)</f>
        <v/>
      </c>
      <c r="G751" s="11" t="str">
        <f aca="false">IF(OR(A751="",N(D751)=0),"",_xlfn.MINIFS(Orders!$I$2:$I$5001,Orders!$C$2:$C$5001,A751,Orders!$I$2:$I$5001,"&gt;0"))</f>
        <v/>
      </c>
      <c r="H751" s="11" t="str">
        <f aca="false">IF(OR(A751="",N(D751)=0),"",_xlfn.MAXIFS(Orders!$I$2:$I$5001,Orders!$C$2:$C$5001,A751,Orders!$I$2:$I$5001,"&gt;0"))</f>
        <v/>
      </c>
      <c r="I751" s="9" t="str">
        <f aca="true">IF(H751="","",TODAY()-H751)</f>
        <v/>
      </c>
      <c r="J751" s="9" t="str">
        <f aca="false">IF(OR(H751="",N(D751)&lt;2),"",(H751-G751)/(D751-1))</f>
        <v/>
      </c>
      <c r="K751" s="12" t="str">
        <f aca="false">IF(A751="","",IF(N(D751)=0,"No orders yet",IF(I751&gt;=Settings!$B$4,IF(OR(N(E751)&gt;=Settings!$B$5,N(D751)&gt;=Settings!$B$6),"Lapsed VIP","Lapsed"),IF(I751&gt;=Settings!$B$3,IF(OR(N(E751)&gt;=Settings!$B$5,N(D751)&gt;=Settings!$B$6),"At-risk VIP",IF(D751=1,"One-time buyer","At risk")),IF(OR(N(E751)&gt;=Settings!$B$5,N(D751)&gt;=Settings!$B$6),"VIP",IF(D751=1,"New","Active"))))))</f>
        <v/>
      </c>
      <c r="L751" s="12" t="str">
        <f aca="false">IF(OR(J751="",J751=0),"",IF(I751&gt;=J751*Settings!$B$7,"Yes",""))</f>
        <v/>
      </c>
      <c r="M751" s="13"/>
      <c r="N751" s="12" t="str">
        <f aca="true">IF(M751="","",IF(AND(H751&lt;&gt;"",H751&gt;=M751),"Yes - "&amp;TEXT(H751,"d mmm yyyy"),IF(TODAY()-M751&lt;30,"Not yet","No")))</f>
        <v/>
      </c>
      <c r="O751" s="8"/>
      <c r="P751" s="12" t="str">
        <f aca="false">IF(A751="","",IF(COUNTIF($A$2:$A$2001,A751)&gt;1,"Same email twice - keep one",""))</f>
        <v/>
      </c>
    </row>
    <row r="752" customFormat="false" ht="15" hidden="false" customHeight="false" outlineLevel="0" collapsed="false">
      <c r="A752" s="8"/>
      <c r="B752" s="8"/>
      <c r="C752" s="8"/>
      <c r="D752" s="9" t="str">
        <f aca="false">IF(A752="","",COUNTIFS(Orders!$C$2:$C$5001,A752,Orders!$I$2:$I$5001,"&gt;0"))</f>
        <v/>
      </c>
      <c r="E752" s="10" t="str">
        <f aca="false">IF(A752="","",SUMIFS(Orders!$F$2:$F$5001,Orders!$C$2:$C$5001,A752,Orders!$I$2:$I$5001,"&gt;0"))</f>
        <v/>
      </c>
      <c r="F752" s="10" t="str">
        <f aca="false">IF(OR(A752="",N(D752)=0),"",E752/D752)</f>
        <v/>
      </c>
      <c r="G752" s="11" t="str">
        <f aca="false">IF(OR(A752="",N(D752)=0),"",_xlfn.MINIFS(Orders!$I$2:$I$5001,Orders!$C$2:$C$5001,A752,Orders!$I$2:$I$5001,"&gt;0"))</f>
        <v/>
      </c>
      <c r="H752" s="11" t="str">
        <f aca="false">IF(OR(A752="",N(D752)=0),"",_xlfn.MAXIFS(Orders!$I$2:$I$5001,Orders!$C$2:$C$5001,A752,Orders!$I$2:$I$5001,"&gt;0"))</f>
        <v/>
      </c>
      <c r="I752" s="9" t="str">
        <f aca="true">IF(H752="","",TODAY()-H752)</f>
        <v/>
      </c>
      <c r="J752" s="9" t="str">
        <f aca="false">IF(OR(H752="",N(D752)&lt;2),"",(H752-G752)/(D752-1))</f>
        <v/>
      </c>
      <c r="K752" s="12" t="str">
        <f aca="false">IF(A752="","",IF(N(D752)=0,"No orders yet",IF(I752&gt;=Settings!$B$4,IF(OR(N(E752)&gt;=Settings!$B$5,N(D752)&gt;=Settings!$B$6),"Lapsed VIP","Lapsed"),IF(I752&gt;=Settings!$B$3,IF(OR(N(E752)&gt;=Settings!$B$5,N(D752)&gt;=Settings!$B$6),"At-risk VIP",IF(D752=1,"One-time buyer","At risk")),IF(OR(N(E752)&gt;=Settings!$B$5,N(D752)&gt;=Settings!$B$6),"VIP",IF(D752=1,"New","Active"))))))</f>
        <v/>
      </c>
      <c r="L752" s="12" t="str">
        <f aca="false">IF(OR(J752="",J752=0),"",IF(I752&gt;=J752*Settings!$B$7,"Yes",""))</f>
        <v/>
      </c>
      <c r="M752" s="13"/>
      <c r="N752" s="12" t="str">
        <f aca="true">IF(M752="","",IF(AND(H752&lt;&gt;"",H752&gt;=M752),"Yes - "&amp;TEXT(H752,"d mmm yyyy"),IF(TODAY()-M752&lt;30,"Not yet","No")))</f>
        <v/>
      </c>
      <c r="O752" s="8"/>
      <c r="P752" s="12" t="str">
        <f aca="false">IF(A752="","",IF(COUNTIF($A$2:$A$2001,A752)&gt;1,"Same email twice - keep one",""))</f>
        <v/>
      </c>
    </row>
    <row r="753" customFormat="false" ht="15" hidden="false" customHeight="false" outlineLevel="0" collapsed="false">
      <c r="A753" s="8"/>
      <c r="B753" s="8"/>
      <c r="C753" s="8"/>
      <c r="D753" s="9" t="str">
        <f aca="false">IF(A753="","",COUNTIFS(Orders!$C$2:$C$5001,A753,Orders!$I$2:$I$5001,"&gt;0"))</f>
        <v/>
      </c>
      <c r="E753" s="10" t="str">
        <f aca="false">IF(A753="","",SUMIFS(Orders!$F$2:$F$5001,Orders!$C$2:$C$5001,A753,Orders!$I$2:$I$5001,"&gt;0"))</f>
        <v/>
      </c>
      <c r="F753" s="10" t="str">
        <f aca="false">IF(OR(A753="",N(D753)=0),"",E753/D753)</f>
        <v/>
      </c>
      <c r="G753" s="11" t="str">
        <f aca="false">IF(OR(A753="",N(D753)=0),"",_xlfn.MINIFS(Orders!$I$2:$I$5001,Orders!$C$2:$C$5001,A753,Orders!$I$2:$I$5001,"&gt;0"))</f>
        <v/>
      </c>
      <c r="H753" s="11" t="str">
        <f aca="false">IF(OR(A753="",N(D753)=0),"",_xlfn.MAXIFS(Orders!$I$2:$I$5001,Orders!$C$2:$C$5001,A753,Orders!$I$2:$I$5001,"&gt;0"))</f>
        <v/>
      </c>
      <c r="I753" s="9" t="str">
        <f aca="true">IF(H753="","",TODAY()-H753)</f>
        <v/>
      </c>
      <c r="J753" s="9" t="str">
        <f aca="false">IF(OR(H753="",N(D753)&lt;2),"",(H753-G753)/(D753-1))</f>
        <v/>
      </c>
      <c r="K753" s="12" t="str">
        <f aca="false">IF(A753="","",IF(N(D753)=0,"No orders yet",IF(I753&gt;=Settings!$B$4,IF(OR(N(E753)&gt;=Settings!$B$5,N(D753)&gt;=Settings!$B$6),"Lapsed VIP","Lapsed"),IF(I753&gt;=Settings!$B$3,IF(OR(N(E753)&gt;=Settings!$B$5,N(D753)&gt;=Settings!$B$6),"At-risk VIP",IF(D753=1,"One-time buyer","At risk")),IF(OR(N(E753)&gt;=Settings!$B$5,N(D753)&gt;=Settings!$B$6),"VIP",IF(D753=1,"New","Active"))))))</f>
        <v/>
      </c>
      <c r="L753" s="12" t="str">
        <f aca="false">IF(OR(J753="",J753=0),"",IF(I753&gt;=J753*Settings!$B$7,"Yes",""))</f>
        <v/>
      </c>
      <c r="M753" s="13"/>
      <c r="N753" s="12" t="str">
        <f aca="true">IF(M753="","",IF(AND(H753&lt;&gt;"",H753&gt;=M753),"Yes - "&amp;TEXT(H753,"d mmm yyyy"),IF(TODAY()-M753&lt;30,"Not yet","No")))</f>
        <v/>
      </c>
      <c r="O753" s="8"/>
      <c r="P753" s="12" t="str">
        <f aca="false">IF(A753="","",IF(COUNTIF($A$2:$A$2001,A753)&gt;1,"Same email twice - keep one",""))</f>
        <v/>
      </c>
    </row>
    <row r="754" customFormat="false" ht="15" hidden="false" customHeight="false" outlineLevel="0" collapsed="false">
      <c r="A754" s="8"/>
      <c r="B754" s="8"/>
      <c r="C754" s="8"/>
      <c r="D754" s="9" t="str">
        <f aca="false">IF(A754="","",COUNTIFS(Orders!$C$2:$C$5001,A754,Orders!$I$2:$I$5001,"&gt;0"))</f>
        <v/>
      </c>
      <c r="E754" s="10" t="str">
        <f aca="false">IF(A754="","",SUMIFS(Orders!$F$2:$F$5001,Orders!$C$2:$C$5001,A754,Orders!$I$2:$I$5001,"&gt;0"))</f>
        <v/>
      </c>
      <c r="F754" s="10" t="str">
        <f aca="false">IF(OR(A754="",N(D754)=0),"",E754/D754)</f>
        <v/>
      </c>
      <c r="G754" s="11" t="str">
        <f aca="false">IF(OR(A754="",N(D754)=0),"",_xlfn.MINIFS(Orders!$I$2:$I$5001,Orders!$C$2:$C$5001,A754,Orders!$I$2:$I$5001,"&gt;0"))</f>
        <v/>
      </c>
      <c r="H754" s="11" t="str">
        <f aca="false">IF(OR(A754="",N(D754)=0),"",_xlfn.MAXIFS(Orders!$I$2:$I$5001,Orders!$C$2:$C$5001,A754,Orders!$I$2:$I$5001,"&gt;0"))</f>
        <v/>
      </c>
      <c r="I754" s="9" t="str">
        <f aca="true">IF(H754="","",TODAY()-H754)</f>
        <v/>
      </c>
      <c r="J754" s="9" t="str">
        <f aca="false">IF(OR(H754="",N(D754)&lt;2),"",(H754-G754)/(D754-1))</f>
        <v/>
      </c>
      <c r="K754" s="12" t="str">
        <f aca="false">IF(A754="","",IF(N(D754)=0,"No orders yet",IF(I754&gt;=Settings!$B$4,IF(OR(N(E754)&gt;=Settings!$B$5,N(D754)&gt;=Settings!$B$6),"Lapsed VIP","Lapsed"),IF(I754&gt;=Settings!$B$3,IF(OR(N(E754)&gt;=Settings!$B$5,N(D754)&gt;=Settings!$B$6),"At-risk VIP",IF(D754=1,"One-time buyer","At risk")),IF(OR(N(E754)&gt;=Settings!$B$5,N(D754)&gt;=Settings!$B$6),"VIP",IF(D754=1,"New","Active"))))))</f>
        <v/>
      </c>
      <c r="L754" s="12" t="str">
        <f aca="false">IF(OR(J754="",J754=0),"",IF(I754&gt;=J754*Settings!$B$7,"Yes",""))</f>
        <v/>
      </c>
      <c r="M754" s="13"/>
      <c r="N754" s="12" t="str">
        <f aca="true">IF(M754="","",IF(AND(H754&lt;&gt;"",H754&gt;=M754),"Yes - "&amp;TEXT(H754,"d mmm yyyy"),IF(TODAY()-M754&lt;30,"Not yet","No")))</f>
        <v/>
      </c>
      <c r="O754" s="8"/>
      <c r="P754" s="12" t="str">
        <f aca="false">IF(A754="","",IF(COUNTIF($A$2:$A$2001,A754)&gt;1,"Same email twice - keep one",""))</f>
        <v/>
      </c>
    </row>
    <row r="755" customFormat="false" ht="15" hidden="false" customHeight="false" outlineLevel="0" collapsed="false">
      <c r="A755" s="8"/>
      <c r="B755" s="8"/>
      <c r="C755" s="8"/>
      <c r="D755" s="9" t="str">
        <f aca="false">IF(A755="","",COUNTIFS(Orders!$C$2:$C$5001,A755,Orders!$I$2:$I$5001,"&gt;0"))</f>
        <v/>
      </c>
      <c r="E755" s="10" t="str">
        <f aca="false">IF(A755="","",SUMIFS(Orders!$F$2:$F$5001,Orders!$C$2:$C$5001,A755,Orders!$I$2:$I$5001,"&gt;0"))</f>
        <v/>
      </c>
      <c r="F755" s="10" t="str">
        <f aca="false">IF(OR(A755="",N(D755)=0),"",E755/D755)</f>
        <v/>
      </c>
      <c r="G755" s="11" t="str">
        <f aca="false">IF(OR(A755="",N(D755)=0),"",_xlfn.MINIFS(Orders!$I$2:$I$5001,Orders!$C$2:$C$5001,A755,Orders!$I$2:$I$5001,"&gt;0"))</f>
        <v/>
      </c>
      <c r="H755" s="11" t="str">
        <f aca="false">IF(OR(A755="",N(D755)=0),"",_xlfn.MAXIFS(Orders!$I$2:$I$5001,Orders!$C$2:$C$5001,A755,Orders!$I$2:$I$5001,"&gt;0"))</f>
        <v/>
      </c>
      <c r="I755" s="9" t="str">
        <f aca="true">IF(H755="","",TODAY()-H755)</f>
        <v/>
      </c>
      <c r="J755" s="9" t="str">
        <f aca="false">IF(OR(H755="",N(D755)&lt;2),"",(H755-G755)/(D755-1))</f>
        <v/>
      </c>
      <c r="K755" s="12" t="str">
        <f aca="false">IF(A755="","",IF(N(D755)=0,"No orders yet",IF(I755&gt;=Settings!$B$4,IF(OR(N(E755)&gt;=Settings!$B$5,N(D755)&gt;=Settings!$B$6),"Lapsed VIP","Lapsed"),IF(I755&gt;=Settings!$B$3,IF(OR(N(E755)&gt;=Settings!$B$5,N(D755)&gt;=Settings!$B$6),"At-risk VIP",IF(D755=1,"One-time buyer","At risk")),IF(OR(N(E755)&gt;=Settings!$B$5,N(D755)&gt;=Settings!$B$6),"VIP",IF(D755=1,"New","Active"))))))</f>
        <v/>
      </c>
      <c r="L755" s="12" t="str">
        <f aca="false">IF(OR(J755="",J755=0),"",IF(I755&gt;=J755*Settings!$B$7,"Yes",""))</f>
        <v/>
      </c>
      <c r="M755" s="13"/>
      <c r="N755" s="12" t="str">
        <f aca="true">IF(M755="","",IF(AND(H755&lt;&gt;"",H755&gt;=M755),"Yes - "&amp;TEXT(H755,"d mmm yyyy"),IF(TODAY()-M755&lt;30,"Not yet","No")))</f>
        <v/>
      </c>
      <c r="O755" s="8"/>
      <c r="P755" s="12" t="str">
        <f aca="false">IF(A755="","",IF(COUNTIF($A$2:$A$2001,A755)&gt;1,"Same email twice - keep one",""))</f>
        <v/>
      </c>
    </row>
    <row r="756" customFormat="false" ht="15" hidden="false" customHeight="false" outlineLevel="0" collapsed="false">
      <c r="A756" s="8"/>
      <c r="B756" s="8"/>
      <c r="C756" s="8"/>
      <c r="D756" s="9" t="str">
        <f aca="false">IF(A756="","",COUNTIFS(Orders!$C$2:$C$5001,A756,Orders!$I$2:$I$5001,"&gt;0"))</f>
        <v/>
      </c>
      <c r="E756" s="10" t="str">
        <f aca="false">IF(A756="","",SUMIFS(Orders!$F$2:$F$5001,Orders!$C$2:$C$5001,A756,Orders!$I$2:$I$5001,"&gt;0"))</f>
        <v/>
      </c>
      <c r="F756" s="10" t="str">
        <f aca="false">IF(OR(A756="",N(D756)=0),"",E756/D756)</f>
        <v/>
      </c>
      <c r="G756" s="11" t="str">
        <f aca="false">IF(OR(A756="",N(D756)=0),"",_xlfn.MINIFS(Orders!$I$2:$I$5001,Orders!$C$2:$C$5001,A756,Orders!$I$2:$I$5001,"&gt;0"))</f>
        <v/>
      </c>
      <c r="H756" s="11" t="str">
        <f aca="false">IF(OR(A756="",N(D756)=0),"",_xlfn.MAXIFS(Orders!$I$2:$I$5001,Orders!$C$2:$C$5001,A756,Orders!$I$2:$I$5001,"&gt;0"))</f>
        <v/>
      </c>
      <c r="I756" s="9" t="str">
        <f aca="true">IF(H756="","",TODAY()-H756)</f>
        <v/>
      </c>
      <c r="J756" s="9" t="str">
        <f aca="false">IF(OR(H756="",N(D756)&lt;2),"",(H756-G756)/(D756-1))</f>
        <v/>
      </c>
      <c r="K756" s="12" t="str">
        <f aca="false">IF(A756="","",IF(N(D756)=0,"No orders yet",IF(I756&gt;=Settings!$B$4,IF(OR(N(E756)&gt;=Settings!$B$5,N(D756)&gt;=Settings!$B$6),"Lapsed VIP","Lapsed"),IF(I756&gt;=Settings!$B$3,IF(OR(N(E756)&gt;=Settings!$B$5,N(D756)&gt;=Settings!$B$6),"At-risk VIP",IF(D756=1,"One-time buyer","At risk")),IF(OR(N(E756)&gt;=Settings!$B$5,N(D756)&gt;=Settings!$B$6),"VIP",IF(D756=1,"New","Active"))))))</f>
        <v/>
      </c>
      <c r="L756" s="12" t="str">
        <f aca="false">IF(OR(J756="",J756=0),"",IF(I756&gt;=J756*Settings!$B$7,"Yes",""))</f>
        <v/>
      </c>
      <c r="M756" s="13"/>
      <c r="N756" s="12" t="str">
        <f aca="true">IF(M756="","",IF(AND(H756&lt;&gt;"",H756&gt;=M756),"Yes - "&amp;TEXT(H756,"d mmm yyyy"),IF(TODAY()-M756&lt;30,"Not yet","No")))</f>
        <v/>
      </c>
      <c r="O756" s="8"/>
      <c r="P756" s="12" t="str">
        <f aca="false">IF(A756="","",IF(COUNTIF($A$2:$A$2001,A756)&gt;1,"Same email twice - keep one",""))</f>
        <v/>
      </c>
    </row>
    <row r="757" customFormat="false" ht="15" hidden="false" customHeight="false" outlineLevel="0" collapsed="false">
      <c r="A757" s="8"/>
      <c r="B757" s="8"/>
      <c r="C757" s="8"/>
      <c r="D757" s="9" t="str">
        <f aca="false">IF(A757="","",COUNTIFS(Orders!$C$2:$C$5001,A757,Orders!$I$2:$I$5001,"&gt;0"))</f>
        <v/>
      </c>
      <c r="E757" s="10" t="str">
        <f aca="false">IF(A757="","",SUMIFS(Orders!$F$2:$F$5001,Orders!$C$2:$C$5001,A757,Orders!$I$2:$I$5001,"&gt;0"))</f>
        <v/>
      </c>
      <c r="F757" s="10" t="str">
        <f aca="false">IF(OR(A757="",N(D757)=0),"",E757/D757)</f>
        <v/>
      </c>
      <c r="G757" s="11" t="str">
        <f aca="false">IF(OR(A757="",N(D757)=0),"",_xlfn.MINIFS(Orders!$I$2:$I$5001,Orders!$C$2:$C$5001,A757,Orders!$I$2:$I$5001,"&gt;0"))</f>
        <v/>
      </c>
      <c r="H757" s="11" t="str">
        <f aca="false">IF(OR(A757="",N(D757)=0),"",_xlfn.MAXIFS(Orders!$I$2:$I$5001,Orders!$C$2:$C$5001,A757,Orders!$I$2:$I$5001,"&gt;0"))</f>
        <v/>
      </c>
      <c r="I757" s="9" t="str">
        <f aca="true">IF(H757="","",TODAY()-H757)</f>
        <v/>
      </c>
      <c r="J757" s="9" t="str">
        <f aca="false">IF(OR(H757="",N(D757)&lt;2),"",(H757-G757)/(D757-1))</f>
        <v/>
      </c>
      <c r="K757" s="12" t="str">
        <f aca="false">IF(A757="","",IF(N(D757)=0,"No orders yet",IF(I757&gt;=Settings!$B$4,IF(OR(N(E757)&gt;=Settings!$B$5,N(D757)&gt;=Settings!$B$6),"Lapsed VIP","Lapsed"),IF(I757&gt;=Settings!$B$3,IF(OR(N(E757)&gt;=Settings!$B$5,N(D757)&gt;=Settings!$B$6),"At-risk VIP",IF(D757=1,"One-time buyer","At risk")),IF(OR(N(E757)&gt;=Settings!$B$5,N(D757)&gt;=Settings!$B$6),"VIP",IF(D757=1,"New","Active"))))))</f>
        <v/>
      </c>
      <c r="L757" s="12" t="str">
        <f aca="false">IF(OR(J757="",J757=0),"",IF(I757&gt;=J757*Settings!$B$7,"Yes",""))</f>
        <v/>
      </c>
      <c r="M757" s="13"/>
      <c r="N757" s="12" t="str">
        <f aca="true">IF(M757="","",IF(AND(H757&lt;&gt;"",H757&gt;=M757),"Yes - "&amp;TEXT(H757,"d mmm yyyy"),IF(TODAY()-M757&lt;30,"Not yet","No")))</f>
        <v/>
      </c>
      <c r="O757" s="8"/>
      <c r="P757" s="12" t="str">
        <f aca="false">IF(A757="","",IF(COUNTIF($A$2:$A$2001,A757)&gt;1,"Same email twice - keep one",""))</f>
        <v/>
      </c>
    </row>
    <row r="758" customFormat="false" ht="15" hidden="false" customHeight="false" outlineLevel="0" collapsed="false">
      <c r="A758" s="8"/>
      <c r="B758" s="8"/>
      <c r="C758" s="8"/>
      <c r="D758" s="9" t="str">
        <f aca="false">IF(A758="","",COUNTIFS(Orders!$C$2:$C$5001,A758,Orders!$I$2:$I$5001,"&gt;0"))</f>
        <v/>
      </c>
      <c r="E758" s="10" t="str">
        <f aca="false">IF(A758="","",SUMIFS(Orders!$F$2:$F$5001,Orders!$C$2:$C$5001,A758,Orders!$I$2:$I$5001,"&gt;0"))</f>
        <v/>
      </c>
      <c r="F758" s="10" t="str">
        <f aca="false">IF(OR(A758="",N(D758)=0),"",E758/D758)</f>
        <v/>
      </c>
      <c r="G758" s="11" t="str">
        <f aca="false">IF(OR(A758="",N(D758)=0),"",_xlfn.MINIFS(Orders!$I$2:$I$5001,Orders!$C$2:$C$5001,A758,Orders!$I$2:$I$5001,"&gt;0"))</f>
        <v/>
      </c>
      <c r="H758" s="11" t="str">
        <f aca="false">IF(OR(A758="",N(D758)=0),"",_xlfn.MAXIFS(Orders!$I$2:$I$5001,Orders!$C$2:$C$5001,A758,Orders!$I$2:$I$5001,"&gt;0"))</f>
        <v/>
      </c>
      <c r="I758" s="9" t="str">
        <f aca="true">IF(H758="","",TODAY()-H758)</f>
        <v/>
      </c>
      <c r="J758" s="9" t="str">
        <f aca="false">IF(OR(H758="",N(D758)&lt;2),"",(H758-G758)/(D758-1))</f>
        <v/>
      </c>
      <c r="K758" s="12" t="str">
        <f aca="false">IF(A758="","",IF(N(D758)=0,"No orders yet",IF(I758&gt;=Settings!$B$4,IF(OR(N(E758)&gt;=Settings!$B$5,N(D758)&gt;=Settings!$B$6),"Lapsed VIP","Lapsed"),IF(I758&gt;=Settings!$B$3,IF(OR(N(E758)&gt;=Settings!$B$5,N(D758)&gt;=Settings!$B$6),"At-risk VIP",IF(D758=1,"One-time buyer","At risk")),IF(OR(N(E758)&gt;=Settings!$B$5,N(D758)&gt;=Settings!$B$6),"VIP",IF(D758=1,"New","Active"))))))</f>
        <v/>
      </c>
      <c r="L758" s="12" t="str">
        <f aca="false">IF(OR(J758="",J758=0),"",IF(I758&gt;=J758*Settings!$B$7,"Yes",""))</f>
        <v/>
      </c>
      <c r="M758" s="13"/>
      <c r="N758" s="12" t="str">
        <f aca="true">IF(M758="","",IF(AND(H758&lt;&gt;"",H758&gt;=M758),"Yes - "&amp;TEXT(H758,"d mmm yyyy"),IF(TODAY()-M758&lt;30,"Not yet","No")))</f>
        <v/>
      </c>
      <c r="O758" s="8"/>
      <c r="P758" s="12" t="str">
        <f aca="false">IF(A758="","",IF(COUNTIF($A$2:$A$2001,A758)&gt;1,"Same email twice - keep one",""))</f>
        <v/>
      </c>
    </row>
    <row r="759" customFormat="false" ht="15" hidden="false" customHeight="false" outlineLevel="0" collapsed="false">
      <c r="A759" s="8"/>
      <c r="B759" s="8"/>
      <c r="C759" s="8"/>
      <c r="D759" s="9" t="str">
        <f aca="false">IF(A759="","",COUNTIFS(Orders!$C$2:$C$5001,A759,Orders!$I$2:$I$5001,"&gt;0"))</f>
        <v/>
      </c>
      <c r="E759" s="10" t="str">
        <f aca="false">IF(A759="","",SUMIFS(Orders!$F$2:$F$5001,Orders!$C$2:$C$5001,A759,Orders!$I$2:$I$5001,"&gt;0"))</f>
        <v/>
      </c>
      <c r="F759" s="10" t="str">
        <f aca="false">IF(OR(A759="",N(D759)=0),"",E759/D759)</f>
        <v/>
      </c>
      <c r="G759" s="11" t="str">
        <f aca="false">IF(OR(A759="",N(D759)=0),"",_xlfn.MINIFS(Orders!$I$2:$I$5001,Orders!$C$2:$C$5001,A759,Orders!$I$2:$I$5001,"&gt;0"))</f>
        <v/>
      </c>
      <c r="H759" s="11" t="str">
        <f aca="false">IF(OR(A759="",N(D759)=0),"",_xlfn.MAXIFS(Orders!$I$2:$I$5001,Orders!$C$2:$C$5001,A759,Orders!$I$2:$I$5001,"&gt;0"))</f>
        <v/>
      </c>
      <c r="I759" s="9" t="str">
        <f aca="true">IF(H759="","",TODAY()-H759)</f>
        <v/>
      </c>
      <c r="J759" s="9" t="str">
        <f aca="false">IF(OR(H759="",N(D759)&lt;2),"",(H759-G759)/(D759-1))</f>
        <v/>
      </c>
      <c r="K759" s="12" t="str">
        <f aca="false">IF(A759="","",IF(N(D759)=0,"No orders yet",IF(I759&gt;=Settings!$B$4,IF(OR(N(E759)&gt;=Settings!$B$5,N(D759)&gt;=Settings!$B$6),"Lapsed VIP","Lapsed"),IF(I759&gt;=Settings!$B$3,IF(OR(N(E759)&gt;=Settings!$B$5,N(D759)&gt;=Settings!$B$6),"At-risk VIP",IF(D759=1,"One-time buyer","At risk")),IF(OR(N(E759)&gt;=Settings!$B$5,N(D759)&gt;=Settings!$B$6),"VIP",IF(D759=1,"New","Active"))))))</f>
        <v/>
      </c>
      <c r="L759" s="12" t="str">
        <f aca="false">IF(OR(J759="",J759=0),"",IF(I759&gt;=J759*Settings!$B$7,"Yes",""))</f>
        <v/>
      </c>
      <c r="M759" s="13"/>
      <c r="N759" s="12" t="str">
        <f aca="true">IF(M759="","",IF(AND(H759&lt;&gt;"",H759&gt;=M759),"Yes - "&amp;TEXT(H759,"d mmm yyyy"),IF(TODAY()-M759&lt;30,"Not yet","No")))</f>
        <v/>
      </c>
      <c r="O759" s="8"/>
      <c r="P759" s="12" t="str">
        <f aca="false">IF(A759="","",IF(COUNTIF($A$2:$A$2001,A759)&gt;1,"Same email twice - keep one",""))</f>
        <v/>
      </c>
    </row>
    <row r="760" customFormat="false" ht="15" hidden="false" customHeight="false" outlineLevel="0" collapsed="false">
      <c r="A760" s="8"/>
      <c r="B760" s="8"/>
      <c r="C760" s="8"/>
      <c r="D760" s="9" t="str">
        <f aca="false">IF(A760="","",COUNTIFS(Orders!$C$2:$C$5001,A760,Orders!$I$2:$I$5001,"&gt;0"))</f>
        <v/>
      </c>
      <c r="E760" s="10" t="str">
        <f aca="false">IF(A760="","",SUMIFS(Orders!$F$2:$F$5001,Orders!$C$2:$C$5001,A760,Orders!$I$2:$I$5001,"&gt;0"))</f>
        <v/>
      </c>
      <c r="F760" s="10" t="str">
        <f aca="false">IF(OR(A760="",N(D760)=0),"",E760/D760)</f>
        <v/>
      </c>
      <c r="G760" s="11" t="str">
        <f aca="false">IF(OR(A760="",N(D760)=0),"",_xlfn.MINIFS(Orders!$I$2:$I$5001,Orders!$C$2:$C$5001,A760,Orders!$I$2:$I$5001,"&gt;0"))</f>
        <v/>
      </c>
      <c r="H760" s="11" t="str">
        <f aca="false">IF(OR(A760="",N(D760)=0),"",_xlfn.MAXIFS(Orders!$I$2:$I$5001,Orders!$C$2:$C$5001,A760,Orders!$I$2:$I$5001,"&gt;0"))</f>
        <v/>
      </c>
      <c r="I760" s="9" t="str">
        <f aca="true">IF(H760="","",TODAY()-H760)</f>
        <v/>
      </c>
      <c r="J760" s="9" t="str">
        <f aca="false">IF(OR(H760="",N(D760)&lt;2),"",(H760-G760)/(D760-1))</f>
        <v/>
      </c>
      <c r="K760" s="12" t="str">
        <f aca="false">IF(A760="","",IF(N(D760)=0,"No orders yet",IF(I760&gt;=Settings!$B$4,IF(OR(N(E760)&gt;=Settings!$B$5,N(D760)&gt;=Settings!$B$6),"Lapsed VIP","Lapsed"),IF(I760&gt;=Settings!$B$3,IF(OR(N(E760)&gt;=Settings!$B$5,N(D760)&gt;=Settings!$B$6),"At-risk VIP",IF(D760=1,"One-time buyer","At risk")),IF(OR(N(E760)&gt;=Settings!$B$5,N(D760)&gt;=Settings!$B$6),"VIP",IF(D760=1,"New","Active"))))))</f>
        <v/>
      </c>
      <c r="L760" s="12" t="str">
        <f aca="false">IF(OR(J760="",J760=0),"",IF(I760&gt;=J760*Settings!$B$7,"Yes",""))</f>
        <v/>
      </c>
      <c r="M760" s="13"/>
      <c r="N760" s="12" t="str">
        <f aca="true">IF(M760="","",IF(AND(H760&lt;&gt;"",H760&gt;=M760),"Yes - "&amp;TEXT(H760,"d mmm yyyy"),IF(TODAY()-M760&lt;30,"Not yet","No")))</f>
        <v/>
      </c>
      <c r="O760" s="8"/>
      <c r="P760" s="12" t="str">
        <f aca="false">IF(A760="","",IF(COUNTIF($A$2:$A$2001,A760)&gt;1,"Same email twice - keep one",""))</f>
        <v/>
      </c>
    </row>
    <row r="761" customFormat="false" ht="15" hidden="false" customHeight="false" outlineLevel="0" collapsed="false">
      <c r="A761" s="8"/>
      <c r="B761" s="8"/>
      <c r="C761" s="8"/>
      <c r="D761" s="9" t="str">
        <f aca="false">IF(A761="","",COUNTIFS(Orders!$C$2:$C$5001,A761,Orders!$I$2:$I$5001,"&gt;0"))</f>
        <v/>
      </c>
      <c r="E761" s="10" t="str">
        <f aca="false">IF(A761="","",SUMIFS(Orders!$F$2:$F$5001,Orders!$C$2:$C$5001,A761,Orders!$I$2:$I$5001,"&gt;0"))</f>
        <v/>
      </c>
      <c r="F761" s="10" t="str">
        <f aca="false">IF(OR(A761="",N(D761)=0),"",E761/D761)</f>
        <v/>
      </c>
      <c r="G761" s="11" t="str">
        <f aca="false">IF(OR(A761="",N(D761)=0),"",_xlfn.MINIFS(Orders!$I$2:$I$5001,Orders!$C$2:$C$5001,A761,Orders!$I$2:$I$5001,"&gt;0"))</f>
        <v/>
      </c>
      <c r="H761" s="11" t="str">
        <f aca="false">IF(OR(A761="",N(D761)=0),"",_xlfn.MAXIFS(Orders!$I$2:$I$5001,Orders!$C$2:$C$5001,A761,Orders!$I$2:$I$5001,"&gt;0"))</f>
        <v/>
      </c>
      <c r="I761" s="9" t="str">
        <f aca="true">IF(H761="","",TODAY()-H761)</f>
        <v/>
      </c>
      <c r="J761" s="9" t="str">
        <f aca="false">IF(OR(H761="",N(D761)&lt;2),"",(H761-G761)/(D761-1))</f>
        <v/>
      </c>
      <c r="K761" s="12" t="str">
        <f aca="false">IF(A761="","",IF(N(D761)=0,"No orders yet",IF(I761&gt;=Settings!$B$4,IF(OR(N(E761)&gt;=Settings!$B$5,N(D761)&gt;=Settings!$B$6),"Lapsed VIP","Lapsed"),IF(I761&gt;=Settings!$B$3,IF(OR(N(E761)&gt;=Settings!$B$5,N(D761)&gt;=Settings!$B$6),"At-risk VIP",IF(D761=1,"One-time buyer","At risk")),IF(OR(N(E761)&gt;=Settings!$B$5,N(D761)&gt;=Settings!$B$6),"VIP",IF(D761=1,"New","Active"))))))</f>
        <v/>
      </c>
      <c r="L761" s="12" t="str">
        <f aca="false">IF(OR(J761="",J761=0),"",IF(I761&gt;=J761*Settings!$B$7,"Yes",""))</f>
        <v/>
      </c>
      <c r="M761" s="13"/>
      <c r="N761" s="12" t="str">
        <f aca="true">IF(M761="","",IF(AND(H761&lt;&gt;"",H761&gt;=M761),"Yes - "&amp;TEXT(H761,"d mmm yyyy"),IF(TODAY()-M761&lt;30,"Not yet","No")))</f>
        <v/>
      </c>
      <c r="O761" s="8"/>
      <c r="P761" s="12" t="str">
        <f aca="false">IF(A761="","",IF(COUNTIF($A$2:$A$2001,A761)&gt;1,"Same email twice - keep one",""))</f>
        <v/>
      </c>
    </row>
    <row r="762" customFormat="false" ht="15" hidden="false" customHeight="false" outlineLevel="0" collapsed="false">
      <c r="A762" s="8"/>
      <c r="B762" s="8"/>
      <c r="C762" s="8"/>
      <c r="D762" s="9" t="str">
        <f aca="false">IF(A762="","",COUNTIFS(Orders!$C$2:$C$5001,A762,Orders!$I$2:$I$5001,"&gt;0"))</f>
        <v/>
      </c>
      <c r="E762" s="10" t="str">
        <f aca="false">IF(A762="","",SUMIFS(Orders!$F$2:$F$5001,Orders!$C$2:$C$5001,A762,Orders!$I$2:$I$5001,"&gt;0"))</f>
        <v/>
      </c>
      <c r="F762" s="10" t="str">
        <f aca="false">IF(OR(A762="",N(D762)=0),"",E762/D762)</f>
        <v/>
      </c>
      <c r="G762" s="11" t="str">
        <f aca="false">IF(OR(A762="",N(D762)=0),"",_xlfn.MINIFS(Orders!$I$2:$I$5001,Orders!$C$2:$C$5001,A762,Orders!$I$2:$I$5001,"&gt;0"))</f>
        <v/>
      </c>
      <c r="H762" s="11" t="str">
        <f aca="false">IF(OR(A762="",N(D762)=0),"",_xlfn.MAXIFS(Orders!$I$2:$I$5001,Orders!$C$2:$C$5001,A762,Orders!$I$2:$I$5001,"&gt;0"))</f>
        <v/>
      </c>
      <c r="I762" s="9" t="str">
        <f aca="true">IF(H762="","",TODAY()-H762)</f>
        <v/>
      </c>
      <c r="J762" s="9" t="str">
        <f aca="false">IF(OR(H762="",N(D762)&lt;2),"",(H762-G762)/(D762-1))</f>
        <v/>
      </c>
      <c r="K762" s="12" t="str">
        <f aca="false">IF(A762="","",IF(N(D762)=0,"No orders yet",IF(I762&gt;=Settings!$B$4,IF(OR(N(E762)&gt;=Settings!$B$5,N(D762)&gt;=Settings!$B$6),"Lapsed VIP","Lapsed"),IF(I762&gt;=Settings!$B$3,IF(OR(N(E762)&gt;=Settings!$B$5,N(D762)&gt;=Settings!$B$6),"At-risk VIP",IF(D762=1,"One-time buyer","At risk")),IF(OR(N(E762)&gt;=Settings!$B$5,N(D762)&gt;=Settings!$B$6),"VIP",IF(D762=1,"New","Active"))))))</f>
        <v/>
      </c>
      <c r="L762" s="12" t="str">
        <f aca="false">IF(OR(J762="",J762=0),"",IF(I762&gt;=J762*Settings!$B$7,"Yes",""))</f>
        <v/>
      </c>
      <c r="M762" s="13"/>
      <c r="N762" s="12" t="str">
        <f aca="true">IF(M762="","",IF(AND(H762&lt;&gt;"",H762&gt;=M762),"Yes - "&amp;TEXT(H762,"d mmm yyyy"),IF(TODAY()-M762&lt;30,"Not yet","No")))</f>
        <v/>
      </c>
      <c r="O762" s="8"/>
      <c r="P762" s="12" t="str">
        <f aca="false">IF(A762="","",IF(COUNTIF($A$2:$A$2001,A762)&gt;1,"Same email twice - keep one",""))</f>
        <v/>
      </c>
    </row>
    <row r="763" customFormat="false" ht="15" hidden="false" customHeight="false" outlineLevel="0" collapsed="false">
      <c r="A763" s="8"/>
      <c r="B763" s="8"/>
      <c r="C763" s="8"/>
      <c r="D763" s="9" t="str">
        <f aca="false">IF(A763="","",COUNTIFS(Orders!$C$2:$C$5001,A763,Orders!$I$2:$I$5001,"&gt;0"))</f>
        <v/>
      </c>
      <c r="E763" s="10" t="str">
        <f aca="false">IF(A763="","",SUMIFS(Orders!$F$2:$F$5001,Orders!$C$2:$C$5001,A763,Orders!$I$2:$I$5001,"&gt;0"))</f>
        <v/>
      </c>
      <c r="F763" s="10" t="str">
        <f aca="false">IF(OR(A763="",N(D763)=0),"",E763/D763)</f>
        <v/>
      </c>
      <c r="G763" s="11" t="str">
        <f aca="false">IF(OR(A763="",N(D763)=0),"",_xlfn.MINIFS(Orders!$I$2:$I$5001,Orders!$C$2:$C$5001,A763,Orders!$I$2:$I$5001,"&gt;0"))</f>
        <v/>
      </c>
      <c r="H763" s="11" t="str">
        <f aca="false">IF(OR(A763="",N(D763)=0),"",_xlfn.MAXIFS(Orders!$I$2:$I$5001,Orders!$C$2:$C$5001,A763,Orders!$I$2:$I$5001,"&gt;0"))</f>
        <v/>
      </c>
      <c r="I763" s="9" t="str">
        <f aca="true">IF(H763="","",TODAY()-H763)</f>
        <v/>
      </c>
      <c r="J763" s="9" t="str">
        <f aca="false">IF(OR(H763="",N(D763)&lt;2),"",(H763-G763)/(D763-1))</f>
        <v/>
      </c>
      <c r="K763" s="12" t="str">
        <f aca="false">IF(A763="","",IF(N(D763)=0,"No orders yet",IF(I763&gt;=Settings!$B$4,IF(OR(N(E763)&gt;=Settings!$B$5,N(D763)&gt;=Settings!$B$6),"Lapsed VIP","Lapsed"),IF(I763&gt;=Settings!$B$3,IF(OR(N(E763)&gt;=Settings!$B$5,N(D763)&gt;=Settings!$B$6),"At-risk VIP",IF(D763=1,"One-time buyer","At risk")),IF(OR(N(E763)&gt;=Settings!$B$5,N(D763)&gt;=Settings!$B$6),"VIP",IF(D763=1,"New","Active"))))))</f>
        <v/>
      </c>
      <c r="L763" s="12" t="str">
        <f aca="false">IF(OR(J763="",J763=0),"",IF(I763&gt;=J763*Settings!$B$7,"Yes",""))</f>
        <v/>
      </c>
      <c r="M763" s="13"/>
      <c r="N763" s="12" t="str">
        <f aca="true">IF(M763="","",IF(AND(H763&lt;&gt;"",H763&gt;=M763),"Yes - "&amp;TEXT(H763,"d mmm yyyy"),IF(TODAY()-M763&lt;30,"Not yet","No")))</f>
        <v/>
      </c>
      <c r="O763" s="8"/>
      <c r="P763" s="12" t="str">
        <f aca="false">IF(A763="","",IF(COUNTIF($A$2:$A$2001,A763)&gt;1,"Same email twice - keep one",""))</f>
        <v/>
      </c>
    </row>
    <row r="764" customFormat="false" ht="15" hidden="false" customHeight="false" outlineLevel="0" collapsed="false">
      <c r="A764" s="8"/>
      <c r="B764" s="8"/>
      <c r="C764" s="8"/>
      <c r="D764" s="9" t="str">
        <f aca="false">IF(A764="","",COUNTIFS(Orders!$C$2:$C$5001,A764,Orders!$I$2:$I$5001,"&gt;0"))</f>
        <v/>
      </c>
      <c r="E764" s="10" t="str">
        <f aca="false">IF(A764="","",SUMIFS(Orders!$F$2:$F$5001,Orders!$C$2:$C$5001,A764,Orders!$I$2:$I$5001,"&gt;0"))</f>
        <v/>
      </c>
      <c r="F764" s="10" t="str">
        <f aca="false">IF(OR(A764="",N(D764)=0),"",E764/D764)</f>
        <v/>
      </c>
      <c r="G764" s="11" t="str">
        <f aca="false">IF(OR(A764="",N(D764)=0),"",_xlfn.MINIFS(Orders!$I$2:$I$5001,Orders!$C$2:$C$5001,A764,Orders!$I$2:$I$5001,"&gt;0"))</f>
        <v/>
      </c>
      <c r="H764" s="11" t="str">
        <f aca="false">IF(OR(A764="",N(D764)=0),"",_xlfn.MAXIFS(Orders!$I$2:$I$5001,Orders!$C$2:$C$5001,A764,Orders!$I$2:$I$5001,"&gt;0"))</f>
        <v/>
      </c>
      <c r="I764" s="9" t="str">
        <f aca="true">IF(H764="","",TODAY()-H764)</f>
        <v/>
      </c>
      <c r="J764" s="9" t="str">
        <f aca="false">IF(OR(H764="",N(D764)&lt;2),"",(H764-G764)/(D764-1))</f>
        <v/>
      </c>
      <c r="K764" s="12" t="str">
        <f aca="false">IF(A764="","",IF(N(D764)=0,"No orders yet",IF(I764&gt;=Settings!$B$4,IF(OR(N(E764)&gt;=Settings!$B$5,N(D764)&gt;=Settings!$B$6),"Lapsed VIP","Lapsed"),IF(I764&gt;=Settings!$B$3,IF(OR(N(E764)&gt;=Settings!$B$5,N(D764)&gt;=Settings!$B$6),"At-risk VIP",IF(D764=1,"One-time buyer","At risk")),IF(OR(N(E764)&gt;=Settings!$B$5,N(D764)&gt;=Settings!$B$6),"VIP",IF(D764=1,"New","Active"))))))</f>
        <v/>
      </c>
      <c r="L764" s="12" t="str">
        <f aca="false">IF(OR(J764="",J764=0),"",IF(I764&gt;=J764*Settings!$B$7,"Yes",""))</f>
        <v/>
      </c>
      <c r="M764" s="13"/>
      <c r="N764" s="12" t="str">
        <f aca="true">IF(M764="","",IF(AND(H764&lt;&gt;"",H764&gt;=M764),"Yes - "&amp;TEXT(H764,"d mmm yyyy"),IF(TODAY()-M764&lt;30,"Not yet","No")))</f>
        <v/>
      </c>
      <c r="O764" s="8"/>
      <c r="P764" s="12" t="str">
        <f aca="false">IF(A764="","",IF(COUNTIF($A$2:$A$2001,A764)&gt;1,"Same email twice - keep one",""))</f>
        <v/>
      </c>
    </row>
    <row r="765" customFormat="false" ht="15" hidden="false" customHeight="false" outlineLevel="0" collapsed="false">
      <c r="A765" s="8"/>
      <c r="B765" s="8"/>
      <c r="C765" s="8"/>
      <c r="D765" s="9" t="str">
        <f aca="false">IF(A765="","",COUNTIFS(Orders!$C$2:$C$5001,A765,Orders!$I$2:$I$5001,"&gt;0"))</f>
        <v/>
      </c>
      <c r="E765" s="10" t="str">
        <f aca="false">IF(A765="","",SUMIFS(Orders!$F$2:$F$5001,Orders!$C$2:$C$5001,A765,Orders!$I$2:$I$5001,"&gt;0"))</f>
        <v/>
      </c>
      <c r="F765" s="10" t="str">
        <f aca="false">IF(OR(A765="",N(D765)=0),"",E765/D765)</f>
        <v/>
      </c>
      <c r="G765" s="11" t="str">
        <f aca="false">IF(OR(A765="",N(D765)=0),"",_xlfn.MINIFS(Orders!$I$2:$I$5001,Orders!$C$2:$C$5001,A765,Orders!$I$2:$I$5001,"&gt;0"))</f>
        <v/>
      </c>
      <c r="H765" s="11" t="str">
        <f aca="false">IF(OR(A765="",N(D765)=0),"",_xlfn.MAXIFS(Orders!$I$2:$I$5001,Orders!$C$2:$C$5001,A765,Orders!$I$2:$I$5001,"&gt;0"))</f>
        <v/>
      </c>
      <c r="I765" s="9" t="str">
        <f aca="true">IF(H765="","",TODAY()-H765)</f>
        <v/>
      </c>
      <c r="J765" s="9" t="str">
        <f aca="false">IF(OR(H765="",N(D765)&lt;2),"",(H765-G765)/(D765-1))</f>
        <v/>
      </c>
      <c r="K765" s="12" t="str">
        <f aca="false">IF(A765="","",IF(N(D765)=0,"No orders yet",IF(I765&gt;=Settings!$B$4,IF(OR(N(E765)&gt;=Settings!$B$5,N(D765)&gt;=Settings!$B$6),"Lapsed VIP","Lapsed"),IF(I765&gt;=Settings!$B$3,IF(OR(N(E765)&gt;=Settings!$B$5,N(D765)&gt;=Settings!$B$6),"At-risk VIP",IF(D765=1,"One-time buyer","At risk")),IF(OR(N(E765)&gt;=Settings!$B$5,N(D765)&gt;=Settings!$B$6),"VIP",IF(D765=1,"New","Active"))))))</f>
        <v/>
      </c>
      <c r="L765" s="12" t="str">
        <f aca="false">IF(OR(J765="",J765=0),"",IF(I765&gt;=J765*Settings!$B$7,"Yes",""))</f>
        <v/>
      </c>
      <c r="M765" s="13"/>
      <c r="N765" s="12" t="str">
        <f aca="true">IF(M765="","",IF(AND(H765&lt;&gt;"",H765&gt;=M765),"Yes - "&amp;TEXT(H765,"d mmm yyyy"),IF(TODAY()-M765&lt;30,"Not yet","No")))</f>
        <v/>
      </c>
      <c r="O765" s="8"/>
      <c r="P765" s="12" t="str">
        <f aca="false">IF(A765="","",IF(COUNTIF($A$2:$A$2001,A765)&gt;1,"Same email twice - keep one",""))</f>
        <v/>
      </c>
    </row>
    <row r="766" customFormat="false" ht="15" hidden="false" customHeight="false" outlineLevel="0" collapsed="false">
      <c r="A766" s="8"/>
      <c r="B766" s="8"/>
      <c r="C766" s="8"/>
      <c r="D766" s="9" t="str">
        <f aca="false">IF(A766="","",COUNTIFS(Orders!$C$2:$C$5001,A766,Orders!$I$2:$I$5001,"&gt;0"))</f>
        <v/>
      </c>
      <c r="E766" s="10" t="str">
        <f aca="false">IF(A766="","",SUMIFS(Orders!$F$2:$F$5001,Orders!$C$2:$C$5001,A766,Orders!$I$2:$I$5001,"&gt;0"))</f>
        <v/>
      </c>
      <c r="F766" s="10" t="str">
        <f aca="false">IF(OR(A766="",N(D766)=0),"",E766/D766)</f>
        <v/>
      </c>
      <c r="G766" s="11" t="str">
        <f aca="false">IF(OR(A766="",N(D766)=0),"",_xlfn.MINIFS(Orders!$I$2:$I$5001,Orders!$C$2:$C$5001,A766,Orders!$I$2:$I$5001,"&gt;0"))</f>
        <v/>
      </c>
      <c r="H766" s="11" t="str">
        <f aca="false">IF(OR(A766="",N(D766)=0),"",_xlfn.MAXIFS(Orders!$I$2:$I$5001,Orders!$C$2:$C$5001,A766,Orders!$I$2:$I$5001,"&gt;0"))</f>
        <v/>
      </c>
      <c r="I766" s="9" t="str">
        <f aca="true">IF(H766="","",TODAY()-H766)</f>
        <v/>
      </c>
      <c r="J766" s="9" t="str">
        <f aca="false">IF(OR(H766="",N(D766)&lt;2),"",(H766-G766)/(D766-1))</f>
        <v/>
      </c>
      <c r="K766" s="12" t="str">
        <f aca="false">IF(A766="","",IF(N(D766)=0,"No orders yet",IF(I766&gt;=Settings!$B$4,IF(OR(N(E766)&gt;=Settings!$B$5,N(D766)&gt;=Settings!$B$6),"Lapsed VIP","Lapsed"),IF(I766&gt;=Settings!$B$3,IF(OR(N(E766)&gt;=Settings!$B$5,N(D766)&gt;=Settings!$B$6),"At-risk VIP",IF(D766=1,"One-time buyer","At risk")),IF(OR(N(E766)&gt;=Settings!$B$5,N(D766)&gt;=Settings!$B$6),"VIP",IF(D766=1,"New","Active"))))))</f>
        <v/>
      </c>
      <c r="L766" s="12" t="str">
        <f aca="false">IF(OR(J766="",J766=0),"",IF(I766&gt;=J766*Settings!$B$7,"Yes",""))</f>
        <v/>
      </c>
      <c r="M766" s="13"/>
      <c r="N766" s="12" t="str">
        <f aca="true">IF(M766="","",IF(AND(H766&lt;&gt;"",H766&gt;=M766),"Yes - "&amp;TEXT(H766,"d mmm yyyy"),IF(TODAY()-M766&lt;30,"Not yet","No")))</f>
        <v/>
      </c>
      <c r="O766" s="8"/>
      <c r="P766" s="12" t="str">
        <f aca="false">IF(A766="","",IF(COUNTIF($A$2:$A$2001,A766)&gt;1,"Same email twice - keep one",""))</f>
        <v/>
      </c>
    </row>
    <row r="767" customFormat="false" ht="15" hidden="false" customHeight="false" outlineLevel="0" collapsed="false">
      <c r="A767" s="8"/>
      <c r="B767" s="8"/>
      <c r="C767" s="8"/>
      <c r="D767" s="9" t="str">
        <f aca="false">IF(A767="","",COUNTIFS(Orders!$C$2:$C$5001,A767,Orders!$I$2:$I$5001,"&gt;0"))</f>
        <v/>
      </c>
      <c r="E767" s="10" t="str">
        <f aca="false">IF(A767="","",SUMIFS(Orders!$F$2:$F$5001,Orders!$C$2:$C$5001,A767,Orders!$I$2:$I$5001,"&gt;0"))</f>
        <v/>
      </c>
      <c r="F767" s="10" t="str">
        <f aca="false">IF(OR(A767="",N(D767)=0),"",E767/D767)</f>
        <v/>
      </c>
      <c r="G767" s="11" t="str">
        <f aca="false">IF(OR(A767="",N(D767)=0),"",_xlfn.MINIFS(Orders!$I$2:$I$5001,Orders!$C$2:$C$5001,A767,Orders!$I$2:$I$5001,"&gt;0"))</f>
        <v/>
      </c>
      <c r="H767" s="11" t="str">
        <f aca="false">IF(OR(A767="",N(D767)=0),"",_xlfn.MAXIFS(Orders!$I$2:$I$5001,Orders!$C$2:$C$5001,A767,Orders!$I$2:$I$5001,"&gt;0"))</f>
        <v/>
      </c>
      <c r="I767" s="9" t="str">
        <f aca="true">IF(H767="","",TODAY()-H767)</f>
        <v/>
      </c>
      <c r="J767" s="9" t="str">
        <f aca="false">IF(OR(H767="",N(D767)&lt;2),"",(H767-G767)/(D767-1))</f>
        <v/>
      </c>
      <c r="K767" s="12" t="str">
        <f aca="false">IF(A767="","",IF(N(D767)=0,"No orders yet",IF(I767&gt;=Settings!$B$4,IF(OR(N(E767)&gt;=Settings!$B$5,N(D767)&gt;=Settings!$B$6),"Lapsed VIP","Lapsed"),IF(I767&gt;=Settings!$B$3,IF(OR(N(E767)&gt;=Settings!$B$5,N(D767)&gt;=Settings!$B$6),"At-risk VIP",IF(D767=1,"One-time buyer","At risk")),IF(OR(N(E767)&gt;=Settings!$B$5,N(D767)&gt;=Settings!$B$6),"VIP",IF(D767=1,"New","Active"))))))</f>
        <v/>
      </c>
      <c r="L767" s="12" t="str">
        <f aca="false">IF(OR(J767="",J767=0),"",IF(I767&gt;=J767*Settings!$B$7,"Yes",""))</f>
        <v/>
      </c>
      <c r="M767" s="13"/>
      <c r="N767" s="12" t="str">
        <f aca="true">IF(M767="","",IF(AND(H767&lt;&gt;"",H767&gt;=M767),"Yes - "&amp;TEXT(H767,"d mmm yyyy"),IF(TODAY()-M767&lt;30,"Not yet","No")))</f>
        <v/>
      </c>
      <c r="O767" s="8"/>
      <c r="P767" s="12" t="str">
        <f aca="false">IF(A767="","",IF(COUNTIF($A$2:$A$2001,A767)&gt;1,"Same email twice - keep one",""))</f>
        <v/>
      </c>
    </row>
    <row r="768" customFormat="false" ht="15" hidden="false" customHeight="false" outlineLevel="0" collapsed="false">
      <c r="A768" s="8"/>
      <c r="B768" s="8"/>
      <c r="C768" s="8"/>
      <c r="D768" s="9" t="str">
        <f aca="false">IF(A768="","",COUNTIFS(Orders!$C$2:$C$5001,A768,Orders!$I$2:$I$5001,"&gt;0"))</f>
        <v/>
      </c>
      <c r="E768" s="10" t="str">
        <f aca="false">IF(A768="","",SUMIFS(Orders!$F$2:$F$5001,Orders!$C$2:$C$5001,A768,Orders!$I$2:$I$5001,"&gt;0"))</f>
        <v/>
      </c>
      <c r="F768" s="10" t="str">
        <f aca="false">IF(OR(A768="",N(D768)=0),"",E768/D768)</f>
        <v/>
      </c>
      <c r="G768" s="11" t="str">
        <f aca="false">IF(OR(A768="",N(D768)=0),"",_xlfn.MINIFS(Orders!$I$2:$I$5001,Orders!$C$2:$C$5001,A768,Orders!$I$2:$I$5001,"&gt;0"))</f>
        <v/>
      </c>
      <c r="H768" s="11" t="str">
        <f aca="false">IF(OR(A768="",N(D768)=0),"",_xlfn.MAXIFS(Orders!$I$2:$I$5001,Orders!$C$2:$C$5001,A768,Orders!$I$2:$I$5001,"&gt;0"))</f>
        <v/>
      </c>
      <c r="I768" s="9" t="str">
        <f aca="true">IF(H768="","",TODAY()-H768)</f>
        <v/>
      </c>
      <c r="J768" s="9" t="str">
        <f aca="false">IF(OR(H768="",N(D768)&lt;2),"",(H768-G768)/(D768-1))</f>
        <v/>
      </c>
      <c r="K768" s="12" t="str">
        <f aca="false">IF(A768="","",IF(N(D768)=0,"No orders yet",IF(I768&gt;=Settings!$B$4,IF(OR(N(E768)&gt;=Settings!$B$5,N(D768)&gt;=Settings!$B$6),"Lapsed VIP","Lapsed"),IF(I768&gt;=Settings!$B$3,IF(OR(N(E768)&gt;=Settings!$B$5,N(D768)&gt;=Settings!$B$6),"At-risk VIP",IF(D768=1,"One-time buyer","At risk")),IF(OR(N(E768)&gt;=Settings!$B$5,N(D768)&gt;=Settings!$B$6),"VIP",IF(D768=1,"New","Active"))))))</f>
        <v/>
      </c>
      <c r="L768" s="12" t="str">
        <f aca="false">IF(OR(J768="",J768=0),"",IF(I768&gt;=J768*Settings!$B$7,"Yes",""))</f>
        <v/>
      </c>
      <c r="M768" s="13"/>
      <c r="N768" s="12" t="str">
        <f aca="true">IF(M768="","",IF(AND(H768&lt;&gt;"",H768&gt;=M768),"Yes - "&amp;TEXT(H768,"d mmm yyyy"),IF(TODAY()-M768&lt;30,"Not yet","No")))</f>
        <v/>
      </c>
      <c r="O768" s="8"/>
      <c r="P768" s="12" t="str">
        <f aca="false">IF(A768="","",IF(COUNTIF($A$2:$A$2001,A768)&gt;1,"Same email twice - keep one",""))</f>
        <v/>
      </c>
    </row>
    <row r="769" customFormat="false" ht="15" hidden="false" customHeight="false" outlineLevel="0" collapsed="false">
      <c r="A769" s="8"/>
      <c r="B769" s="8"/>
      <c r="C769" s="8"/>
      <c r="D769" s="9" t="str">
        <f aca="false">IF(A769="","",COUNTIFS(Orders!$C$2:$C$5001,A769,Orders!$I$2:$I$5001,"&gt;0"))</f>
        <v/>
      </c>
      <c r="E769" s="10" t="str">
        <f aca="false">IF(A769="","",SUMIFS(Orders!$F$2:$F$5001,Orders!$C$2:$C$5001,A769,Orders!$I$2:$I$5001,"&gt;0"))</f>
        <v/>
      </c>
      <c r="F769" s="10" t="str">
        <f aca="false">IF(OR(A769="",N(D769)=0),"",E769/D769)</f>
        <v/>
      </c>
      <c r="G769" s="11" t="str">
        <f aca="false">IF(OR(A769="",N(D769)=0),"",_xlfn.MINIFS(Orders!$I$2:$I$5001,Orders!$C$2:$C$5001,A769,Orders!$I$2:$I$5001,"&gt;0"))</f>
        <v/>
      </c>
      <c r="H769" s="11" t="str">
        <f aca="false">IF(OR(A769="",N(D769)=0),"",_xlfn.MAXIFS(Orders!$I$2:$I$5001,Orders!$C$2:$C$5001,A769,Orders!$I$2:$I$5001,"&gt;0"))</f>
        <v/>
      </c>
      <c r="I769" s="9" t="str">
        <f aca="true">IF(H769="","",TODAY()-H769)</f>
        <v/>
      </c>
      <c r="J769" s="9" t="str">
        <f aca="false">IF(OR(H769="",N(D769)&lt;2),"",(H769-G769)/(D769-1))</f>
        <v/>
      </c>
      <c r="K769" s="12" t="str">
        <f aca="false">IF(A769="","",IF(N(D769)=0,"No orders yet",IF(I769&gt;=Settings!$B$4,IF(OR(N(E769)&gt;=Settings!$B$5,N(D769)&gt;=Settings!$B$6),"Lapsed VIP","Lapsed"),IF(I769&gt;=Settings!$B$3,IF(OR(N(E769)&gt;=Settings!$B$5,N(D769)&gt;=Settings!$B$6),"At-risk VIP",IF(D769=1,"One-time buyer","At risk")),IF(OR(N(E769)&gt;=Settings!$B$5,N(D769)&gt;=Settings!$B$6),"VIP",IF(D769=1,"New","Active"))))))</f>
        <v/>
      </c>
      <c r="L769" s="12" t="str">
        <f aca="false">IF(OR(J769="",J769=0),"",IF(I769&gt;=J769*Settings!$B$7,"Yes",""))</f>
        <v/>
      </c>
      <c r="M769" s="13"/>
      <c r="N769" s="12" t="str">
        <f aca="true">IF(M769="","",IF(AND(H769&lt;&gt;"",H769&gt;=M769),"Yes - "&amp;TEXT(H769,"d mmm yyyy"),IF(TODAY()-M769&lt;30,"Not yet","No")))</f>
        <v/>
      </c>
      <c r="O769" s="8"/>
      <c r="P769" s="12" t="str">
        <f aca="false">IF(A769="","",IF(COUNTIF($A$2:$A$2001,A769)&gt;1,"Same email twice - keep one",""))</f>
        <v/>
      </c>
    </row>
    <row r="770" customFormat="false" ht="15" hidden="false" customHeight="false" outlineLevel="0" collapsed="false">
      <c r="A770" s="8"/>
      <c r="B770" s="8"/>
      <c r="C770" s="8"/>
      <c r="D770" s="9" t="str">
        <f aca="false">IF(A770="","",COUNTIFS(Orders!$C$2:$C$5001,A770,Orders!$I$2:$I$5001,"&gt;0"))</f>
        <v/>
      </c>
      <c r="E770" s="10" t="str">
        <f aca="false">IF(A770="","",SUMIFS(Orders!$F$2:$F$5001,Orders!$C$2:$C$5001,A770,Orders!$I$2:$I$5001,"&gt;0"))</f>
        <v/>
      </c>
      <c r="F770" s="10" t="str">
        <f aca="false">IF(OR(A770="",N(D770)=0),"",E770/D770)</f>
        <v/>
      </c>
      <c r="G770" s="11" t="str">
        <f aca="false">IF(OR(A770="",N(D770)=0),"",_xlfn.MINIFS(Orders!$I$2:$I$5001,Orders!$C$2:$C$5001,A770,Orders!$I$2:$I$5001,"&gt;0"))</f>
        <v/>
      </c>
      <c r="H770" s="11" t="str">
        <f aca="false">IF(OR(A770="",N(D770)=0),"",_xlfn.MAXIFS(Orders!$I$2:$I$5001,Orders!$C$2:$C$5001,A770,Orders!$I$2:$I$5001,"&gt;0"))</f>
        <v/>
      </c>
      <c r="I770" s="9" t="str">
        <f aca="true">IF(H770="","",TODAY()-H770)</f>
        <v/>
      </c>
      <c r="J770" s="9" t="str">
        <f aca="false">IF(OR(H770="",N(D770)&lt;2),"",(H770-G770)/(D770-1))</f>
        <v/>
      </c>
      <c r="K770" s="12" t="str">
        <f aca="false">IF(A770="","",IF(N(D770)=0,"No orders yet",IF(I770&gt;=Settings!$B$4,IF(OR(N(E770)&gt;=Settings!$B$5,N(D770)&gt;=Settings!$B$6),"Lapsed VIP","Lapsed"),IF(I770&gt;=Settings!$B$3,IF(OR(N(E770)&gt;=Settings!$B$5,N(D770)&gt;=Settings!$B$6),"At-risk VIP",IF(D770=1,"One-time buyer","At risk")),IF(OR(N(E770)&gt;=Settings!$B$5,N(D770)&gt;=Settings!$B$6),"VIP",IF(D770=1,"New","Active"))))))</f>
        <v/>
      </c>
      <c r="L770" s="12" t="str">
        <f aca="false">IF(OR(J770="",J770=0),"",IF(I770&gt;=J770*Settings!$B$7,"Yes",""))</f>
        <v/>
      </c>
      <c r="M770" s="13"/>
      <c r="N770" s="12" t="str">
        <f aca="true">IF(M770="","",IF(AND(H770&lt;&gt;"",H770&gt;=M770),"Yes - "&amp;TEXT(H770,"d mmm yyyy"),IF(TODAY()-M770&lt;30,"Not yet","No")))</f>
        <v/>
      </c>
      <c r="O770" s="8"/>
      <c r="P770" s="12" t="str">
        <f aca="false">IF(A770="","",IF(COUNTIF($A$2:$A$2001,A770)&gt;1,"Same email twice - keep one",""))</f>
        <v/>
      </c>
    </row>
    <row r="771" customFormat="false" ht="15" hidden="false" customHeight="false" outlineLevel="0" collapsed="false">
      <c r="A771" s="8"/>
      <c r="B771" s="8"/>
      <c r="C771" s="8"/>
      <c r="D771" s="9" t="str">
        <f aca="false">IF(A771="","",COUNTIFS(Orders!$C$2:$C$5001,A771,Orders!$I$2:$I$5001,"&gt;0"))</f>
        <v/>
      </c>
      <c r="E771" s="10" t="str">
        <f aca="false">IF(A771="","",SUMIFS(Orders!$F$2:$F$5001,Orders!$C$2:$C$5001,A771,Orders!$I$2:$I$5001,"&gt;0"))</f>
        <v/>
      </c>
      <c r="F771" s="10" t="str">
        <f aca="false">IF(OR(A771="",N(D771)=0),"",E771/D771)</f>
        <v/>
      </c>
      <c r="G771" s="11" t="str">
        <f aca="false">IF(OR(A771="",N(D771)=0),"",_xlfn.MINIFS(Orders!$I$2:$I$5001,Orders!$C$2:$C$5001,A771,Orders!$I$2:$I$5001,"&gt;0"))</f>
        <v/>
      </c>
      <c r="H771" s="11" t="str">
        <f aca="false">IF(OR(A771="",N(D771)=0),"",_xlfn.MAXIFS(Orders!$I$2:$I$5001,Orders!$C$2:$C$5001,A771,Orders!$I$2:$I$5001,"&gt;0"))</f>
        <v/>
      </c>
      <c r="I771" s="9" t="str">
        <f aca="true">IF(H771="","",TODAY()-H771)</f>
        <v/>
      </c>
      <c r="J771" s="9" t="str">
        <f aca="false">IF(OR(H771="",N(D771)&lt;2),"",(H771-G771)/(D771-1))</f>
        <v/>
      </c>
      <c r="K771" s="12" t="str">
        <f aca="false">IF(A771="","",IF(N(D771)=0,"No orders yet",IF(I771&gt;=Settings!$B$4,IF(OR(N(E771)&gt;=Settings!$B$5,N(D771)&gt;=Settings!$B$6),"Lapsed VIP","Lapsed"),IF(I771&gt;=Settings!$B$3,IF(OR(N(E771)&gt;=Settings!$B$5,N(D771)&gt;=Settings!$B$6),"At-risk VIP",IF(D771=1,"One-time buyer","At risk")),IF(OR(N(E771)&gt;=Settings!$B$5,N(D771)&gt;=Settings!$B$6),"VIP",IF(D771=1,"New","Active"))))))</f>
        <v/>
      </c>
      <c r="L771" s="12" t="str">
        <f aca="false">IF(OR(J771="",J771=0),"",IF(I771&gt;=J771*Settings!$B$7,"Yes",""))</f>
        <v/>
      </c>
      <c r="M771" s="13"/>
      <c r="N771" s="12" t="str">
        <f aca="true">IF(M771="","",IF(AND(H771&lt;&gt;"",H771&gt;=M771),"Yes - "&amp;TEXT(H771,"d mmm yyyy"),IF(TODAY()-M771&lt;30,"Not yet","No")))</f>
        <v/>
      </c>
      <c r="O771" s="8"/>
      <c r="P771" s="12" t="str">
        <f aca="false">IF(A771="","",IF(COUNTIF($A$2:$A$2001,A771)&gt;1,"Same email twice - keep one",""))</f>
        <v/>
      </c>
    </row>
    <row r="772" customFormat="false" ht="15" hidden="false" customHeight="false" outlineLevel="0" collapsed="false">
      <c r="A772" s="8"/>
      <c r="B772" s="8"/>
      <c r="C772" s="8"/>
      <c r="D772" s="9" t="str">
        <f aca="false">IF(A772="","",COUNTIFS(Orders!$C$2:$C$5001,A772,Orders!$I$2:$I$5001,"&gt;0"))</f>
        <v/>
      </c>
      <c r="E772" s="10" t="str">
        <f aca="false">IF(A772="","",SUMIFS(Orders!$F$2:$F$5001,Orders!$C$2:$C$5001,A772,Orders!$I$2:$I$5001,"&gt;0"))</f>
        <v/>
      </c>
      <c r="F772" s="10" t="str">
        <f aca="false">IF(OR(A772="",N(D772)=0),"",E772/D772)</f>
        <v/>
      </c>
      <c r="G772" s="11" t="str">
        <f aca="false">IF(OR(A772="",N(D772)=0),"",_xlfn.MINIFS(Orders!$I$2:$I$5001,Orders!$C$2:$C$5001,A772,Orders!$I$2:$I$5001,"&gt;0"))</f>
        <v/>
      </c>
      <c r="H772" s="11" t="str">
        <f aca="false">IF(OR(A772="",N(D772)=0),"",_xlfn.MAXIFS(Orders!$I$2:$I$5001,Orders!$C$2:$C$5001,A772,Orders!$I$2:$I$5001,"&gt;0"))</f>
        <v/>
      </c>
      <c r="I772" s="9" t="str">
        <f aca="true">IF(H772="","",TODAY()-H772)</f>
        <v/>
      </c>
      <c r="J772" s="9" t="str">
        <f aca="false">IF(OR(H772="",N(D772)&lt;2),"",(H772-G772)/(D772-1))</f>
        <v/>
      </c>
      <c r="K772" s="12" t="str">
        <f aca="false">IF(A772="","",IF(N(D772)=0,"No orders yet",IF(I772&gt;=Settings!$B$4,IF(OR(N(E772)&gt;=Settings!$B$5,N(D772)&gt;=Settings!$B$6),"Lapsed VIP","Lapsed"),IF(I772&gt;=Settings!$B$3,IF(OR(N(E772)&gt;=Settings!$B$5,N(D772)&gt;=Settings!$B$6),"At-risk VIP",IF(D772=1,"One-time buyer","At risk")),IF(OR(N(E772)&gt;=Settings!$B$5,N(D772)&gt;=Settings!$B$6),"VIP",IF(D772=1,"New","Active"))))))</f>
        <v/>
      </c>
      <c r="L772" s="12" t="str">
        <f aca="false">IF(OR(J772="",J772=0),"",IF(I772&gt;=J772*Settings!$B$7,"Yes",""))</f>
        <v/>
      </c>
      <c r="M772" s="13"/>
      <c r="N772" s="12" t="str">
        <f aca="true">IF(M772="","",IF(AND(H772&lt;&gt;"",H772&gt;=M772),"Yes - "&amp;TEXT(H772,"d mmm yyyy"),IF(TODAY()-M772&lt;30,"Not yet","No")))</f>
        <v/>
      </c>
      <c r="O772" s="8"/>
      <c r="P772" s="12" t="str">
        <f aca="false">IF(A772="","",IF(COUNTIF($A$2:$A$2001,A772)&gt;1,"Same email twice - keep one",""))</f>
        <v/>
      </c>
    </row>
    <row r="773" customFormat="false" ht="15" hidden="false" customHeight="false" outlineLevel="0" collapsed="false">
      <c r="A773" s="8"/>
      <c r="B773" s="8"/>
      <c r="C773" s="8"/>
      <c r="D773" s="9" t="str">
        <f aca="false">IF(A773="","",COUNTIFS(Orders!$C$2:$C$5001,A773,Orders!$I$2:$I$5001,"&gt;0"))</f>
        <v/>
      </c>
      <c r="E773" s="10" t="str">
        <f aca="false">IF(A773="","",SUMIFS(Orders!$F$2:$F$5001,Orders!$C$2:$C$5001,A773,Orders!$I$2:$I$5001,"&gt;0"))</f>
        <v/>
      </c>
      <c r="F773" s="10" t="str">
        <f aca="false">IF(OR(A773="",N(D773)=0),"",E773/D773)</f>
        <v/>
      </c>
      <c r="G773" s="11" t="str">
        <f aca="false">IF(OR(A773="",N(D773)=0),"",_xlfn.MINIFS(Orders!$I$2:$I$5001,Orders!$C$2:$C$5001,A773,Orders!$I$2:$I$5001,"&gt;0"))</f>
        <v/>
      </c>
      <c r="H773" s="11" t="str">
        <f aca="false">IF(OR(A773="",N(D773)=0),"",_xlfn.MAXIFS(Orders!$I$2:$I$5001,Orders!$C$2:$C$5001,A773,Orders!$I$2:$I$5001,"&gt;0"))</f>
        <v/>
      </c>
      <c r="I773" s="9" t="str">
        <f aca="true">IF(H773="","",TODAY()-H773)</f>
        <v/>
      </c>
      <c r="J773" s="9" t="str">
        <f aca="false">IF(OR(H773="",N(D773)&lt;2),"",(H773-G773)/(D773-1))</f>
        <v/>
      </c>
      <c r="K773" s="12" t="str">
        <f aca="false">IF(A773="","",IF(N(D773)=0,"No orders yet",IF(I773&gt;=Settings!$B$4,IF(OR(N(E773)&gt;=Settings!$B$5,N(D773)&gt;=Settings!$B$6),"Lapsed VIP","Lapsed"),IF(I773&gt;=Settings!$B$3,IF(OR(N(E773)&gt;=Settings!$B$5,N(D773)&gt;=Settings!$B$6),"At-risk VIP",IF(D773=1,"One-time buyer","At risk")),IF(OR(N(E773)&gt;=Settings!$B$5,N(D773)&gt;=Settings!$B$6),"VIP",IF(D773=1,"New","Active"))))))</f>
        <v/>
      </c>
      <c r="L773" s="12" t="str">
        <f aca="false">IF(OR(J773="",J773=0),"",IF(I773&gt;=J773*Settings!$B$7,"Yes",""))</f>
        <v/>
      </c>
      <c r="M773" s="13"/>
      <c r="N773" s="12" t="str">
        <f aca="true">IF(M773="","",IF(AND(H773&lt;&gt;"",H773&gt;=M773),"Yes - "&amp;TEXT(H773,"d mmm yyyy"),IF(TODAY()-M773&lt;30,"Not yet","No")))</f>
        <v/>
      </c>
      <c r="O773" s="8"/>
      <c r="P773" s="12" t="str">
        <f aca="false">IF(A773="","",IF(COUNTIF($A$2:$A$2001,A773)&gt;1,"Same email twice - keep one",""))</f>
        <v/>
      </c>
    </row>
    <row r="774" customFormat="false" ht="15" hidden="false" customHeight="false" outlineLevel="0" collapsed="false">
      <c r="A774" s="8"/>
      <c r="B774" s="8"/>
      <c r="C774" s="8"/>
      <c r="D774" s="9" t="str">
        <f aca="false">IF(A774="","",COUNTIFS(Orders!$C$2:$C$5001,A774,Orders!$I$2:$I$5001,"&gt;0"))</f>
        <v/>
      </c>
      <c r="E774" s="10" t="str">
        <f aca="false">IF(A774="","",SUMIFS(Orders!$F$2:$F$5001,Orders!$C$2:$C$5001,A774,Orders!$I$2:$I$5001,"&gt;0"))</f>
        <v/>
      </c>
      <c r="F774" s="10" t="str">
        <f aca="false">IF(OR(A774="",N(D774)=0),"",E774/D774)</f>
        <v/>
      </c>
      <c r="G774" s="11" t="str">
        <f aca="false">IF(OR(A774="",N(D774)=0),"",_xlfn.MINIFS(Orders!$I$2:$I$5001,Orders!$C$2:$C$5001,A774,Orders!$I$2:$I$5001,"&gt;0"))</f>
        <v/>
      </c>
      <c r="H774" s="11" t="str">
        <f aca="false">IF(OR(A774="",N(D774)=0),"",_xlfn.MAXIFS(Orders!$I$2:$I$5001,Orders!$C$2:$C$5001,A774,Orders!$I$2:$I$5001,"&gt;0"))</f>
        <v/>
      </c>
      <c r="I774" s="9" t="str">
        <f aca="true">IF(H774="","",TODAY()-H774)</f>
        <v/>
      </c>
      <c r="J774" s="9" t="str">
        <f aca="false">IF(OR(H774="",N(D774)&lt;2),"",(H774-G774)/(D774-1))</f>
        <v/>
      </c>
      <c r="K774" s="12" t="str">
        <f aca="false">IF(A774="","",IF(N(D774)=0,"No orders yet",IF(I774&gt;=Settings!$B$4,IF(OR(N(E774)&gt;=Settings!$B$5,N(D774)&gt;=Settings!$B$6),"Lapsed VIP","Lapsed"),IF(I774&gt;=Settings!$B$3,IF(OR(N(E774)&gt;=Settings!$B$5,N(D774)&gt;=Settings!$B$6),"At-risk VIP",IF(D774=1,"One-time buyer","At risk")),IF(OR(N(E774)&gt;=Settings!$B$5,N(D774)&gt;=Settings!$B$6),"VIP",IF(D774=1,"New","Active"))))))</f>
        <v/>
      </c>
      <c r="L774" s="12" t="str">
        <f aca="false">IF(OR(J774="",J774=0),"",IF(I774&gt;=J774*Settings!$B$7,"Yes",""))</f>
        <v/>
      </c>
      <c r="M774" s="13"/>
      <c r="N774" s="12" t="str">
        <f aca="true">IF(M774="","",IF(AND(H774&lt;&gt;"",H774&gt;=M774),"Yes - "&amp;TEXT(H774,"d mmm yyyy"),IF(TODAY()-M774&lt;30,"Not yet","No")))</f>
        <v/>
      </c>
      <c r="O774" s="8"/>
      <c r="P774" s="12" t="str">
        <f aca="false">IF(A774="","",IF(COUNTIF($A$2:$A$2001,A774)&gt;1,"Same email twice - keep one",""))</f>
        <v/>
      </c>
    </row>
    <row r="775" customFormat="false" ht="15" hidden="false" customHeight="false" outlineLevel="0" collapsed="false">
      <c r="A775" s="8"/>
      <c r="B775" s="8"/>
      <c r="C775" s="8"/>
      <c r="D775" s="9" t="str">
        <f aca="false">IF(A775="","",COUNTIFS(Orders!$C$2:$C$5001,A775,Orders!$I$2:$I$5001,"&gt;0"))</f>
        <v/>
      </c>
      <c r="E775" s="10" t="str">
        <f aca="false">IF(A775="","",SUMIFS(Orders!$F$2:$F$5001,Orders!$C$2:$C$5001,A775,Orders!$I$2:$I$5001,"&gt;0"))</f>
        <v/>
      </c>
      <c r="F775" s="10" t="str">
        <f aca="false">IF(OR(A775="",N(D775)=0),"",E775/D775)</f>
        <v/>
      </c>
      <c r="G775" s="11" t="str">
        <f aca="false">IF(OR(A775="",N(D775)=0),"",_xlfn.MINIFS(Orders!$I$2:$I$5001,Orders!$C$2:$C$5001,A775,Orders!$I$2:$I$5001,"&gt;0"))</f>
        <v/>
      </c>
      <c r="H775" s="11" t="str">
        <f aca="false">IF(OR(A775="",N(D775)=0),"",_xlfn.MAXIFS(Orders!$I$2:$I$5001,Orders!$C$2:$C$5001,A775,Orders!$I$2:$I$5001,"&gt;0"))</f>
        <v/>
      </c>
      <c r="I775" s="9" t="str">
        <f aca="true">IF(H775="","",TODAY()-H775)</f>
        <v/>
      </c>
      <c r="J775" s="9" t="str">
        <f aca="false">IF(OR(H775="",N(D775)&lt;2),"",(H775-G775)/(D775-1))</f>
        <v/>
      </c>
      <c r="K775" s="12" t="str">
        <f aca="false">IF(A775="","",IF(N(D775)=0,"No orders yet",IF(I775&gt;=Settings!$B$4,IF(OR(N(E775)&gt;=Settings!$B$5,N(D775)&gt;=Settings!$B$6),"Lapsed VIP","Lapsed"),IF(I775&gt;=Settings!$B$3,IF(OR(N(E775)&gt;=Settings!$B$5,N(D775)&gt;=Settings!$B$6),"At-risk VIP",IF(D775=1,"One-time buyer","At risk")),IF(OR(N(E775)&gt;=Settings!$B$5,N(D775)&gt;=Settings!$B$6),"VIP",IF(D775=1,"New","Active"))))))</f>
        <v/>
      </c>
      <c r="L775" s="12" t="str">
        <f aca="false">IF(OR(J775="",J775=0),"",IF(I775&gt;=J775*Settings!$B$7,"Yes",""))</f>
        <v/>
      </c>
      <c r="M775" s="13"/>
      <c r="N775" s="12" t="str">
        <f aca="true">IF(M775="","",IF(AND(H775&lt;&gt;"",H775&gt;=M775),"Yes - "&amp;TEXT(H775,"d mmm yyyy"),IF(TODAY()-M775&lt;30,"Not yet","No")))</f>
        <v/>
      </c>
      <c r="O775" s="8"/>
      <c r="P775" s="12" t="str">
        <f aca="false">IF(A775="","",IF(COUNTIF($A$2:$A$2001,A775)&gt;1,"Same email twice - keep one",""))</f>
        <v/>
      </c>
    </row>
    <row r="776" customFormat="false" ht="15" hidden="false" customHeight="false" outlineLevel="0" collapsed="false">
      <c r="A776" s="8"/>
      <c r="B776" s="8"/>
      <c r="C776" s="8"/>
      <c r="D776" s="9" t="str">
        <f aca="false">IF(A776="","",COUNTIFS(Orders!$C$2:$C$5001,A776,Orders!$I$2:$I$5001,"&gt;0"))</f>
        <v/>
      </c>
      <c r="E776" s="10" t="str">
        <f aca="false">IF(A776="","",SUMIFS(Orders!$F$2:$F$5001,Orders!$C$2:$C$5001,A776,Orders!$I$2:$I$5001,"&gt;0"))</f>
        <v/>
      </c>
      <c r="F776" s="10" t="str">
        <f aca="false">IF(OR(A776="",N(D776)=0),"",E776/D776)</f>
        <v/>
      </c>
      <c r="G776" s="11" t="str">
        <f aca="false">IF(OR(A776="",N(D776)=0),"",_xlfn.MINIFS(Orders!$I$2:$I$5001,Orders!$C$2:$C$5001,A776,Orders!$I$2:$I$5001,"&gt;0"))</f>
        <v/>
      </c>
      <c r="H776" s="11" t="str">
        <f aca="false">IF(OR(A776="",N(D776)=0),"",_xlfn.MAXIFS(Orders!$I$2:$I$5001,Orders!$C$2:$C$5001,A776,Orders!$I$2:$I$5001,"&gt;0"))</f>
        <v/>
      </c>
      <c r="I776" s="9" t="str">
        <f aca="true">IF(H776="","",TODAY()-H776)</f>
        <v/>
      </c>
      <c r="J776" s="9" t="str">
        <f aca="false">IF(OR(H776="",N(D776)&lt;2),"",(H776-G776)/(D776-1))</f>
        <v/>
      </c>
      <c r="K776" s="12" t="str">
        <f aca="false">IF(A776="","",IF(N(D776)=0,"No orders yet",IF(I776&gt;=Settings!$B$4,IF(OR(N(E776)&gt;=Settings!$B$5,N(D776)&gt;=Settings!$B$6),"Lapsed VIP","Lapsed"),IF(I776&gt;=Settings!$B$3,IF(OR(N(E776)&gt;=Settings!$B$5,N(D776)&gt;=Settings!$B$6),"At-risk VIP",IF(D776=1,"One-time buyer","At risk")),IF(OR(N(E776)&gt;=Settings!$B$5,N(D776)&gt;=Settings!$B$6),"VIP",IF(D776=1,"New","Active"))))))</f>
        <v/>
      </c>
      <c r="L776" s="12" t="str">
        <f aca="false">IF(OR(J776="",J776=0),"",IF(I776&gt;=J776*Settings!$B$7,"Yes",""))</f>
        <v/>
      </c>
      <c r="M776" s="13"/>
      <c r="N776" s="12" t="str">
        <f aca="true">IF(M776="","",IF(AND(H776&lt;&gt;"",H776&gt;=M776),"Yes - "&amp;TEXT(H776,"d mmm yyyy"),IF(TODAY()-M776&lt;30,"Not yet","No")))</f>
        <v/>
      </c>
      <c r="O776" s="8"/>
      <c r="P776" s="12" t="str">
        <f aca="false">IF(A776="","",IF(COUNTIF($A$2:$A$2001,A776)&gt;1,"Same email twice - keep one",""))</f>
        <v/>
      </c>
    </row>
    <row r="777" customFormat="false" ht="15" hidden="false" customHeight="false" outlineLevel="0" collapsed="false">
      <c r="A777" s="8"/>
      <c r="B777" s="8"/>
      <c r="C777" s="8"/>
      <c r="D777" s="9" t="str">
        <f aca="false">IF(A777="","",COUNTIFS(Orders!$C$2:$C$5001,A777,Orders!$I$2:$I$5001,"&gt;0"))</f>
        <v/>
      </c>
      <c r="E777" s="10" t="str">
        <f aca="false">IF(A777="","",SUMIFS(Orders!$F$2:$F$5001,Orders!$C$2:$C$5001,A777,Orders!$I$2:$I$5001,"&gt;0"))</f>
        <v/>
      </c>
      <c r="F777" s="10" t="str">
        <f aca="false">IF(OR(A777="",N(D777)=0),"",E777/D777)</f>
        <v/>
      </c>
      <c r="G777" s="11" t="str">
        <f aca="false">IF(OR(A777="",N(D777)=0),"",_xlfn.MINIFS(Orders!$I$2:$I$5001,Orders!$C$2:$C$5001,A777,Orders!$I$2:$I$5001,"&gt;0"))</f>
        <v/>
      </c>
      <c r="H777" s="11" t="str">
        <f aca="false">IF(OR(A777="",N(D777)=0),"",_xlfn.MAXIFS(Orders!$I$2:$I$5001,Orders!$C$2:$C$5001,A777,Orders!$I$2:$I$5001,"&gt;0"))</f>
        <v/>
      </c>
      <c r="I777" s="9" t="str">
        <f aca="true">IF(H777="","",TODAY()-H777)</f>
        <v/>
      </c>
      <c r="J777" s="9" t="str">
        <f aca="false">IF(OR(H777="",N(D777)&lt;2),"",(H777-G777)/(D777-1))</f>
        <v/>
      </c>
      <c r="K777" s="12" t="str">
        <f aca="false">IF(A777="","",IF(N(D777)=0,"No orders yet",IF(I777&gt;=Settings!$B$4,IF(OR(N(E777)&gt;=Settings!$B$5,N(D777)&gt;=Settings!$B$6),"Lapsed VIP","Lapsed"),IF(I777&gt;=Settings!$B$3,IF(OR(N(E777)&gt;=Settings!$B$5,N(D777)&gt;=Settings!$B$6),"At-risk VIP",IF(D777=1,"One-time buyer","At risk")),IF(OR(N(E777)&gt;=Settings!$B$5,N(D777)&gt;=Settings!$B$6),"VIP",IF(D777=1,"New","Active"))))))</f>
        <v/>
      </c>
      <c r="L777" s="12" t="str">
        <f aca="false">IF(OR(J777="",J777=0),"",IF(I777&gt;=J777*Settings!$B$7,"Yes",""))</f>
        <v/>
      </c>
      <c r="M777" s="13"/>
      <c r="N777" s="12" t="str">
        <f aca="true">IF(M777="","",IF(AND(H777&lt;&gt;"",H777&gt;=M777),"Yes - "&amp;TEXT(H777,"d mmm yyyy"),IF(TODAY()-M777&lt;30,"Not yet","No")))</f>
        <v/>
      </c>
      <c r="O777" s="8"/>
      <c r="P777" s="12" t="str">
        <f aca="false">IF(A777="","",IF(COUNTIF($A$2:$A$2001,A777)&gt;1,"Same email twice - keep one",""))</f>
        <v/>
      </c>
    </row>
    <row r="778" customFormat="false" ht="15" hidden="false" customHeight="false" outlineLevel="0" collapsed="false">
      <c r="A778" s="8"/>
      <c r="B778" s="8"/>
      <c r="C778" s="8"/>
      <c r="D778" s="9" t="str">
        <f aca="false">IF(A778="","",COUNTIFS(Orders!$C$2:$C$5001,A778,Orders!$I$2:$I$5001,"&gt;0"))</f>
        <v/>
      </c>
      <c r="E778" s="10" t="str">
        <f aca="false">IF(A778="","",SUMIFS(Orders!$F$2:$F$5001,Orders!$C$2:$C$5001,A778,Orders!$I$2:$I$5001,"&gt;0"))</f>
        <v/>
      </c>
      <c r="F778" s="10" t="str">
        <f aca="false">IF(OR(A778="",N(D778)=0),"",E778/D778)</f>
        <v/>
      </c>
      <c r="G778" s="11" t="str">
        <f aca="false">IF(OR(A778="",N(D778)=0),"",_xlfn.MINIFS(Orders!$I$2:$I$5001,Orders!$C$2:$C$5001,A778,Orders!$I$2:$I$5001,"&gt;0"))</f>
        <v/>
      </c>
      <c r="H778" s="11" t="str">
        <f aca="false">IF(OR(A778="",N(D778)=0),"",_xlfn.MAXIFS(Orders!$I$2:$I$5001,Orders!$C$2:$C$5001,A778,Orders!$I$2:$I$5001,"&gt;0"))</f>
        <v/>
      </c>
      <c r="I778" s="9" t="str">
        <f aca="true">IF(H778="","",TODAY()-H778)</f>
        <v/>
      </c>
      <c r="J778" s="9" t="str">
        <f aca="false">IF(OR(H778="",N(D778)&lt;2),"",(H778-G778)/(D778-1))</f>
        <v/>
      </c>
      <c r="K778" s="12" t="str">
        <f aca="false">IF(A778="","",IF(N(D778)=0,"No orders yet",IF(I778&gt;=Settings!$B$4,IF(OR(N(E778)&gt;=Settings!$B$5,N(D778)&gt;=Settings!$B$6),"Lapsed VIP","Lapsed"),IF(I778&gt;=Settings!$B$3,IF(OR(N(E778)&gt;=Settings!$B$5,N(D778)&gt;=Settings!$B$6),"At-risk VIP",IF(D778=1,"One-time buyer","At risk")),IF(OR(N(E778)&gt;=Settings!$B$5,N(D778)&gt;=Settings!$B$6),"VIP",IF(D778=1,"New","Active"))))))</f>
        <v/>
      </c>
      <c r="L778" s="12" t="str">
        <f aca="false">IF(OR(J778="",J778=0),"",IF(I778&gt;=J778*Settings!$B$7,"Yes",""))</f>
        <v/>
      </c>
      <c r="M778" s="13"/>
      <c r="N778" s="12" t="str">
        <f aca="true">IF(M778="","",IF(AND(H778&lt;&gt;"",H778&gt;=M778),"Yes - "&amp;TEXT(H778,"d mmm yyyy"),IF(TODAY()-M778&lt;30,"Not yet","No")))</f>
        <v/>
      </c>
      <c r="O778" s="8"/>
      <c r="P778" s="12" t="str">
        <f aca="false">IF(A778="","",IF(COUNTIF($A$2:$A$2001,A778)&gt;1,"Same email twice - keep one",""))</f>
        <v/>
      </c>
    </row>
    <row r="779" customFormat="false" ht="15" hidden="false" customHeight="false" outlineLevel="0" collapsed="false">
      <c r="A779" s="8"/>
      <c r="B779" s="8"/>
      <c r="C779" s="8"/>
      <c r="D779" s="9" t="str">
        <f aca="false">IF(A779="","",COUNTIFS(Orders!$C$2:$C$5001,A779,Orders!$I$2:$I$5001,"&gt;0"))</f>
        <v/>
      </c>
      <c r="E779" s="10" t="str">
        <f aca="false">IF(A779="","",SUMIFS(Orders!$F$2:$F$5001,Orders!$C$2:$C$5001,A779,Orders!$I$2:$I$5001,"&gt;0"))</f>
        <v/>
      </c>
      <c r="F779" s="10" t="str">
        <f aca="false">IF(OR(A779="",N(D779)=0),"",E779/D779)</f>
        <v/>
      </c>
      <c r="G779" s="11" t="str">
        <f aca="false">IF(OR(A779="",N(D779)=0),"",_xlfn.MINIFS(Orders!$I$2:$I$5001,Orders!$C$2:$C$5001,A779,Orders!$I$2:$I$5001,"&gt;0"))</f>
        <v/>
      </c>
      <c r="H779" s="11" t="str">
        <f aca="false">IF(OR(A779="",N(D779)=0),"",_xlfn.MAXIFS(Orders!$I$2:$I$5001,Orders!$C$2:$C$5001,A779,Orders!$I$2:$I$5001,"&gt;0"))</f>
        <v/>
      </c>
      <c r="I779" s="9" t="str">
        <f aca="true">IF(H779="","",TODAY()-H779)</f>
        <v/>
      </c>
      <c r="J779" s="9" t="str">
        <f aca="false">IF(OR(H779="",N(D779)&lt;2),"",(H779-G779)/(D779-1))</f>
        <v/>
      </c>
      <c r="K779" s="12" t="str">
        <f aca="false">IF(A779="","",IF(N(D779)=0,"No orders yet",IF(I779&gt;=Settings!$B$4,IF(OR(N(E779)&gt;=Settings!$B$5,N(D779)&gt;=Settings!$B$6),"Lapsed VIP","Lapsed"),IF(I779&gt;=Settings!$B$3,IF(OR(N(E779)&gt;=Settings!$B$5,N(D779)&gt;=Settings!$B$6),"At-risk VIP",IF(D779=1,"One-time buyer","At risk")),IF(OR(N(E779)&gt;=Settings!$B$5,N(D779)&gt;=Settings!$B$6),"VIP",IF(D779=1,"New","Active"))))))</f>
        <v/>
      </c>
      <c r="L779" s="12" t="str">
        <f aca="false">IF(OR(J779="",J779=0),"",IF(I779&gt;=J779*Settings!$B$7,"Yes",""))</f>
        <v/>
      </c>
      <c r="M779" s="13"/>
      <c r="N779" s="12" t="str">
        <f aca="true">IF(M779="","",IF(AND(H779&lt;&gt;"",H779&gt;=M779),"Yes - "&amp;TEXT(H779,"d mmm yyyy"),IF(TODAY()-M779&lt;30,"Not yet","No")))</f>
        <v/>
      </c>
      <c r="O779" s="8"/>
      <c r="P779" s="12" t="str">
        <f aca="false">IF(A779="","",IF(COUNTIF($A$2:$A$2001,A779)&gt;1,"Same email twice - keep one",""))</f>
        <v/>
      </c>
    </row>
    <row r="780" customFormat="false" ht="15" hidden="false" customHeight="false" outlineLevel="0" collapsed="false">
      <c r="A780" s="8"/>
      <c r="B780" s="8"/>
      <c r="C780" s="8"/>
      <c r="D780" s="9" t="str">
        <f aca="false">IF(A780="","",COUNTIFS(Orders!$C$2:$C$5001,A780,Orders!$I$2:$I$5001,"&gt;0"))</f>
        <v/>
      </c>
      <c r="E780" s="10" t="str">
        <f aca="false">IF(A780="","",SUMIFS(Orders!$F$2:$F$5001,Orders!$C$2:$C$5001,A780,Orders!$I$2:$I$5001,"&gt;0"))</f>
        <v/>
      </c>
      <c r="F780" s="10" t="str">
        <f aca="false">IF(OR(A780="",N(D780)=0),"",E780/D780)</f>
        <v/>
      </c>
      <c r="G780" s="11" t="str">
        <f aca="false">IF(OR(A780="",N(D780)=0),"",_xlfn.MINIFS(Orders!$I$2:$I$5001,Orders!$C$2:$C$5001,A780,Orders!$I$2:$I$5001,"&gt;0"))</f>
        <v/>
      </c>
      <c r="H780" s="11" t="str">
        <f aca="false">IF(OR(A780="",N(D780)=0),"",_xlfn.MAXIFS(Orders!$I$2:$I$5001,Orders!$C$2:$C$5001,A780,Orders!$I$2:$I$5001,"&gt;0"))</f>
        <v/>
      </c>
      <c r="I780" s="9" t="str">
        <f aca="true">IF(H780="","",TODAY()-H780)</f>
        <v/>
      </c>
      <c r="J780" s="9" t="str">
        <f aca="false">IF(OR(H780="",N(D780)&lt;2),"",(H780-G780)/(D780-1))</f>
        <v/>
      </c>
      <c r="K780" s="12" t="str">
        <f aca="false">IF(A780="","",IF(N(D780)=0,"No orders yet",IF(I780&gt;=Settings!$B$4,IF(OR(N(E780)&gt;=Settings!$B$5,N(D780)&gt;=Settings!$B$6),"Lapsed VIP","Lapsed"),IF(I780&gt;=Settings!$B$3,IF(OR(N(E780)&gt;=Settings!$B$5,N(D780)&gt;=Settings!$B$6),"At-risk VIP",IF(D780=1,"One-time buyer","At risk")),IF(OR(N(E780)&gt;=Settings!$B$5,N(D780)&gt;=Settings!$B$6),"VIP",IF(D780=1,"New","Active"))))))</f>
        <v/>
      </c>
      <c r="L780" s="12" t="str">
        <f aca="false">IF(OR(J780="",J780=0),"",IF(I780&gt;=J780*Settings!$B$7,"Yes",""))</f>
        <v/>
      </c>
      <c r="M780" s="13"/>
      <c r="N780" s="12" t="str">
        <f aca="true">IF(M780="","",IF(AND(H780&lt;&gt;"",H780&gt;=M780),"Yes - "&amp;TEXT(H780,"d mmm yyyy"),IF(TODAY()-M780&lt;30,"Not yet","No")))</f>
        <v/>
      </c>
      <c r="O780" s="8"/>
      <c r="P780" s="12" t="str">
        <f aca="false">IF(A780="","",IF(COUNTIF($A$2:$A$2001,A780)&gt;1,"Same email twice - keep one",""))</f>
        <v/>
      </c>
    </row>
    <row r="781" customFormat="false" ht="15" hidden="false" customHeight="false" outlineLevel="0" collapsed="false">
      <c r="A781" s="8"/>
      <c r="B781" s="8"/>
      <c r="C781" s="8"/>
      <c r="D781" s="9" t="str">
        <f aca="false">IF(A781="","",COUNTIFS(Orders!$C$2:$C$5001,A781,Orders!$I$2:$I$5001,"&gt;0"))</f>
        <v/>
      </c>
      <c r="E781" s="10" t="str">
        <f aca="false">IF(A781="","",SUMIFS(Orders!$F$2:$F$5001,Orders!$C$2:$C$5001,A781,Orders!$I$2:$I$5001,"&gt;0"))</f>
        <v/>
      </c>
      <c r="F781" s="10" t="str">
        <f aca="false">IF(OR(A781="",N(D781)=0),"",E781/D781)</f>
        <v/>
      </c>
      <c r="G781" s="11" t="str">
        <f aca="false">IF(OR(A781="",N(D781)=0),"",_xlfn.MINIFS(Orders!$I$2:$I$5001,Orders!$C$2:$C$5001,A781,Orders!$I$2:$I$5001,"&gt;0"))</f>
        <v/>
      </c>
      <c r="H781" s="11" t="str">
        <f aca="false">IF(OR(A781="",N(D781)=0),"",_xlfn.MAXIFS(Orders!$I$2:$I$5001,Orders!$C$2:$C$5001,A781,Orders!$I$2:$I$5001,"&gt;0"))</f>
        <v/>
      </c>
      <c r="I781" s="9" t="str">
        <f aca="true">IF(H781="","",TODAY()-H781)</f>
        <v/>
      </c>
      <c r="J781" s="9" t="str">
        <f aca="false">IF(OR(H781="",N(D781)&lt;2),"",(H781-G781)/(D781-1))</f>
        <v/>
      </c>
      <c r="K781" s="12" t="str">
        <f aca="false">IF(A781="","",IF(N(D781)=0,"No orders yet",IF(I781&gt;=Settings!$B$4,IF(OR(N(E781)&gt;=Settings!$B$5,N(D781)&gt;=Settings!$B$6),"Lapsed VIP","Lapsed"),IF(I781&gt;=Settings!$B$3,IF(OR(N(E781)&gt;=Settings!$B$5,N(D781)&gt;=Settings!$B$6),"At-risk VIP",IF(D781=1,"One-time buyer","At risk")),IF(OR(N(E781)&gt;=Settings!$B$5,N(D781)&gt;=Settings!$B$6),"VIP",IF(D781=1,"New","Active"))))))</f>
        <v/>
      </c>
      <c r="L781" s="12" t="str">
        <f aca="false">IF(OR(J781="",J781=0),"",IF(I781&gt;=J781*Settings!$B$7,"Yes",""))</f>
        <v/>
      </c>
      <c r="M781" s="13"/>
      <c r="N781" s="12" t="str">
        <f aca="true">IF(M781="","",IF(AND(H781&lt;&gt;"",H781&gt;=M781),"Yes - "&amp;TEXT(H781,"d mmm yyyy"),IF(TODAY()-M781&lt;30,"Not yet","No")))</f>
        <v/>
      </c>
      <c r="O781" s="8"/>
      <c r="P781" s="12" t="str">
        <f aca="false">IF(A781="","",IF(COUNTIF($A$2:$A$2001,A781)&gt;1,"Same email twice - keep one",""))</f>
        <v/>
      </c>
    </row>
    <row r="782" customFormat="false" ht="15" hidden="false" customHeight="false" outlineLevel="0" collapsed="false">
      <c r="A782" s="8"/>
      <c r="B782" s="8"/>
      <c r="C782" s="8"/>
      <c r="D782" s="9" t="str">
        <f aca="false">IF(A782="","",COUNTIFS(Orders!$C$2:$C$5001,A782,Orders!$I$2:$I$5001,"&gt;0"))</f>
        <v/>
      </c>
      <c r="E782" s="10" t="str">
        <f aca="false">IF(A782="","",SUMIFS(Orders!$F$2:$F$5001,Orders!$C$2:$C$5001,A782,Orders!$I$2:$I$5001,"&gt;0"))</f>
        <v/>
      </c>
      <c r="F782" s="10" t="str">
        <f aca="false">IF(OR(A782="",N(D782)=0),"",E782/D782)</f>
        <v/>
      </c>
      <c r="G782" s="11" t="str">
        <f aca="false">IF(OR(A782="",N(D782)=0),"",_xlfn.MINIFS(Orders!$I$2:$I$5001,Orders!$C$2:$C$5001,A782,Orders!$I$2:$I$5001,"&gt;0"))</f>
        <v/>
      </c>
      <c r="H782" s="11" t="str">
        <f aca="false">IF(OR(A782="",N(D782)=0),"",_xlfn.MAXIFS(Orders!$I$2:$I$5001,Orders!$C$2:$C$5001,A782,Orders!$I$2:$I$5001,"&gt;0"))</f>
        <v/>
      </c>
      <c r="I782" s="9" t="str">
        <f aca="true">IF(H782="","",TODAY()-H782)</f>
        <v/>
      </c>
      <c r="J782" s="9" t="str">
        <f aca="false">IF(OR(H782="",N(D782)&lt;2),"",(H782-G782)/(D782-1))</f>
        <v/>
      </c>
      <c r="K782" s="12" t="str">
        <f aca="false">IF(A782="","",IF(N(D782)=0,"No orders yet",IF(I782&gt;=Settings!$B$4,IF(OR(N(E782)&gt;=Settings!$B$5,N(D782)&gt;=Settings!$B$6),"Lapsed VIP","Lapsed"),IF(I782&gt;=Settings!$B$3,IF(OR(N(E782)&gt;=Settings!$B$5,N(D782)&gt;=Settings!$B$6),"At-risk VIP",IF(D782=1,"One-time buyer","At risk")),IF(OR(N(E782)&gt;=Settings!$B$5,N(D782)&gt;=Settings!$B$6),"VIP",IF(D782=1,"New","Active"))))))</f>
        <v/>
      </c>
      <c r="L782" s="12" t="str">
        <f aca="false">IF(OR(J782="",J782=0),"",IF(I782&gt;=J782*Settings!$B$7,"Yes",""))</f>
        <v/>
      </c>
      <c r="M782" s="13"/>
      <c r="N782" s="12" t="str">
        <f aca="true">IF(M782="","",IF(AND(H782&lt;&gt;"",H782&gt;=M782),"Yes - "&amp;TEXT(H782,"d mmm yyyy"),IF(TODAY()-M782&lt;30,"Not yet","No")))</f>
        <v/>
      </c>
      <c r="O782" s="8"/>
      <c r="P782" s="12" t="str">
        <f aca="false">IF(A782="","",IF(COUNTIF($A$2:$A$2001,A782)&gt;1,"Same email twice - keep one",""))</f>
        <v/>
      </c>
    </row>
    <row r="783" customFormat="false" ht="15" hidden="false" customHeight="false" outlineLevel="0" collapsed="false">
      <c r="A783" s="8"/>
      <c r="B783" s="8"/>
      <c r="C783" s="8"/>
      <c r="D783" s="9" t="str">
        <f aca="false">IF(A783="","",COUNTIFS(Orders!$C$2:$C$5001,A783,Orders!$I$2:$I$5001,"&gt;0"))</f>
        <v/>
      </c>
      <c r="E783" s="10" t="str">
        <f aca="false">IF(A783="","",SUMIFS(Orders!$F$2:$F$5001,Orders!$C$2:$C$5001,A783,Orders!$I$2:$I$5001,"&gt;0"))</f>
        <v/>
      </c>
      <c r="F783" s="10" t="str">
        <f aca="false">IF(OR(A783="",N(D783)=0),"",E783/D783)</f>
        <v/>
      </c>
      <c r="G783" s="11" t="str">
        <f aca="false">IF(OR(A783="",N(D783)=0),"",_xlfn.MINIFS(Orders!$I$2:$I$5001,Orders!$C$2:$C$5001,A783,Orders!$I$2:$I$5001,"&gt;0"))</f>
        <v/>
      </c>
      <c r="H783" s="11" t="str">
        <f aca="false">IF(OR(A783="",N(D783)=0),"",_xlfn.MAXIFS(Orders!$I$2:$I$5001,Orders!$C$2:$C$5001,A783,Orders!$I$2:$I$5001,"&gt;0"))</f>
        <v/>
      </c>
      <c r="I783" s="9" t="str">
        <f aca="true">IF(H783="","",TODAY()-H783)</f>
        <v/>
      </c>
      <c r="J783" s="9" t="str">
        <f aca="false">IF(OR(H783="",N(D783)&lt;2),"",(H783-G783)/(D783-1))</f>
        <v/>
      </c>
      <c r="K783" s="12" t="str">
        <f aca="false">IF(A783="","",IF(N(D783)=0,"No orders yet",IF(I783&gt;=Settings!$B$4,IF(OR(N(E783)&gt;=Settings!$B$5,N(D783)&gt;=Settings!$B$6),"Lapsed VIP","Lapsed"),IF(I783&gt;=Settings!$B$3,IF(OR(N(E783)&gt;=Settings!$B$5,N(D783)&gt;=Settings!$B$6),"At-risk VIP",IF(D783=1,"One-time buyer","At risk")),IF(OR(N(E783)&gt;=Settings!$B$5,N(D783)&gt;=Settings!$B$6),"VIP",IF(D783=1,"New","Active"))))))</f>
        <v/>
      </c>
      <c r="L783" s="12" t="str">
        <f aca="false">IF(OR(J783="",J783=0),"",IF(I783&gt;=J783*Settings!$B$7,"Yes",""))</f>
        <v/>
      </c>
      <c r="M783" s="13"/>
      <c r="N783" s="12" t="str">
        <f aca="true">IF(M783="","",IF(AND(H783&lt;&gt;"",H783&gt;=M783),"Yes - "&amp;TEXT(H783,"d mmm yyyy"),IF(TODAY()-M783&lt;30,"Not yet","No")))</f>
        <v/>
      </c>
      <c r="O783" s="8"/>
      <c r="P783" s="12" t="str">
        <f aca="false">IF(A783="","",IF(COUNTIF($A$2:$A$2001,A783)&gt;1,"Same email twice - keep one",""))</f>
        <v/>
      </c>
    </row>
    <row r="784" customFormat="false" ht="15" hidden="false" customHeight="false" outlineLevel="0" collapsed="false">
      <c r="A784" s="8"/>
      <c r="B784" s="8"/>
      <c r="C784" s="8"/>
      <c r="D784" s="9" t="str">
        <f aca="false">IF(A784="","",COUNTIFS(Orders!$C$2:$C$5001,A784,Orders!$I$2:$I$5001,"&gt;0"))</f>
        <v/>
      </c>
      <c r="E784" s="10" t="str">
        <f aca="false">IF(A784="","",SUMIFS(Orders!$F$2:$F$5001,Orders!$C$2:$C$5001,A784,Orders!$I$2:$I$5001,"&gt;0"))</f>
        <v/>
      </c>
      <c r="F784" s="10" t="str">
        <f aca="false">IF(OR(A784="",N(D784)=0),"",E784/D784)</f>
        <v/>
      </c>
      <c r="G784" s="11" t="str">
        <f aca="false">IF(OR(A784="",N(D784)=0),"",_xlfn.MINIFS(Orders!$I$2:$I$5001,Orders!$C$2:$C$5001,A784,Orders!$I$2:$I$5001,"&gt;0"))</f>
        <v/>
      </c>
      <c r="H784" s="11" t="str">
        <f aca="false">IF(OR(A784="",N(D784)=0),"",_xlfn.MAXIFS(Orders!$I$2:$I$5001,Orders!$C$2:$C$5001,A784,Orders!$I$2:$I$5001,"&gt;0"))</f>
        <v/>
      </c>
      <c r="I784" s="9" t="str">
        <f aca="true">IF(H784="","",TODAY()-H784)</f>
        <v/>
      </c>
      <c r="J784" s="9" t="str">
        <f aca="false">IF(OR(H784="",N(D784)&lt;2),"",(H784-G784)/(D784-1))</f>
        <v/>
      </c>
      <c r="K784" s="12" t="str">
        <f aca="false">IF(A784="","",IF(N(D784)=0,"No orders yet",IF(I784&gt;=Settings!$B$4,IF(OR(N(E784)&gt;=Settings!$B$5,N(D784)&gt;=Settings!$B$6),"Lapsed VIP","Lapsed"),IF(I784&gt;=Settings!$B$3,IF(OR(N(E784)&gt;=Settings!$B$5,N(D784)&gt;=Settings!$B$6),"At-risk VIP",IF(D784=1,"One-time buyer","At risk")),IF(OR(N(E784)&gt;=Settings!$B$5,N(D784)&gt;=Settings!$B$6),"VIP",IF(D784=1,"New","Active"))))))</f>
        <v/>
      </c>
      <c r="L784" s="12" t="str">
        <f aca="false">IF(OR(J784="",J784=0),"",IF(I784&gt;=J784*Settings!$B$7,"Yes",""))</f>
        <v/>
      </c>
      <c r="M784" s="13"/>
      <c r="N784" s="12" t="str">
        <f aca="true">IF(M784="","",IF(AND(H784&lt;&gt;"",H784&gt;=M784),"Yes - "&amp;TEXT(H784,"d mmm yyyy"),IF(TODAY()-M784&lt;30,"Not yet","No")))</f>
        <v/>
      </c>
      <c r="O784" s="8"/>
      <c r="P784" s="12" t="str">
        <f aca="false">IF(A784="","",IF(COUNTIF($A$2:$A$2001,A784)&gt;1,"Same email twice - keep one",""))</f>
        <v/>
      </c>
    </row>
    <row r="785" customFormat="false" ht="15" hidden="false" customHeight="false" outlineLevel="0" collapsed="false">
      <c r="A785" s="8"/>
      <c r="B785" s="8"/>
      <c r="C785" s="8"/>
      <c r="D785" s="9" t="str">
        <f aca="false">IF(A785="","",COUNTIFS(Orders!$C$2:$C$5001,A785,Orders!$I$2:$I$5001,"&gt;0"))</f>
        <v/>
      </c>
      <c r="E785" s="10" t="str">
        <f aca="false">IF(A785="","",SUMIFS(Orders!$F$2:$F$5001,Orders!$C$2:$C$5001,A785,Orders!$I$2:$I$5001,"&gt;0"))</f>
        <v/>
      </c>
      <c r="F785" s="10" t="str">
        <f aca="false">IF(OR(A785="",N(D785)=0),"",E785/D785)</f>
        <v/>
      </c>
      <c r="G785" s="11" t="str">
        <f aca="false">IF(OR(A785="",N(D785)=0),"",_xlfn.MINIFS(Orders!$I$2:$I$5001,Orders!$C$2:$C$5001,A785,Orders!$I$2:$I$5001,"&gt;0"))</f>
        <v/>
      </c>
      <c r="H785" s="11" t="str">
        <f aca="false">IF(OR(A785="",N(D785)=0),"",_xlfn.MAXIFS(Orders!$I$2:$I$5001,Orders!$C$2:$C$5001,A785,Orders!$I$2:$I$5001,"&gt;0"))</f>
        <v/>
      </c>
      <c r="I785" s="9" t="str">
        <f aca="true">IF(H785="","",TODAY()-H785)</f>
        <v/>
      </c>
      <c r="J785" s="9" t="str">
        <f aca="false">IF(OR(H785="",N(D785)&lt;2),"",(H785-G785)/(D785-1))</f>
        <v/>
      </c>
      <c r="K785" s="12" t="str">
        <f aca="false">IF(A785="","",IF(N(D785)=0,"No orders yet",IF(I785&gt;=Settings!$B$4,IF(OR(N(E785)&gt;=Settings!$B$5,N(D785)&gt;=Settings!$B$6),"Lapsed VIP","Lapsed"),IF(I785&gt;=Settings!$B$3,IF(OR(N(E785)&gt;=Settings!$B$5,N(D785)&gt;=Settings!$B$6),"At-risk VIP",IF(D785=1,"One-time buyer","At risk")),IF(OR(N(E785)&gt;=Settings!$B$5,N(D785)&gt;=Settings!$B$6),"VIP",IF(D785=1,"New","Active"))))))</f>
        <v/>
      </c>
      <c r="L785" s="12" t="str">
        <f aca="false">IF(OR(J785="",J785=0),"",IF(I785&gt;=J785*Settings!$B$7,"Yes",""))</f>
        <v/>
      </c>
      <c r="M785" s="13"/>
      <c r="N785" s="12" t="str">
        <f aca="true">IF(M785="","",IF(AND(H785&lt;&gt;"",H785&gt;=M785),"Yes - "&amp;TEXT(H785,"d mmm yyyy"),IF(TODAY()-M785&lt;30,"Not yet","No")))</f>
        <v/>
      </c>
      <c r="O785" s="8"/>
      <c r="P785" s="12" t="str">
        <f aca="false">IF(A785="","",IF(COUNTIF($A$2:$A$2001,A785)&gt;1,"Same email twice - keep one",""))</f>
        <v/>
      </c>
    </row>
    <row r="786" customFormat="false" ht="15" hidden="false" customHeight="false" outlineLevel="0" collapsed="false">
      <c r="A786" s="8"/>
      <c r="B786" s="8"/>
      <c r="C786" s="8"/>
      <c r="D786" s="9" t="str">
        <f aca="false">IF(A786="","",COUNTIFS(Orders!$C$2:$C$5001,A786,Orders!$I$2:$I$5001,"&gt;0"))</f>
        <v/>
      </c>
      <c r="E786" s="10" t="str">
        <f aca="false">IF(A786="","",SUMIFS(Orders!$F$2:$F$5001,Orders!$C$2:$C$5001,A786,Orders!$I$2:$I$5001,"&gt;0"))</f>
        <v/>
      </c>
      <c r="F786" s="10" t="str">
        <f aca="false">IF(OR(A786="",N(D786)=0),"",E786/D786)</f>
        <v/>
      </c>
      <c r="G786" s="11" t="str">
        <f aca="false">IF(OR(A786="",N(D786)=0),"",_xlfn.MINIFS(Orders!$I$2:$I$5001,Orders!$C$2:$C$5001,A786,Orders!$I$2:$I$5001,"&gt;0"))</f>
        <v/>
      </c>
      <c r="H786" s="11" t="str">
        <f aca="false">IF(OR(A786="",N(D786)=0),"",_xlfn.MAXIFS(Orders!$I$2:$I$5001,Orders!$C$2:$C$5001,A786,Orders!$I$2:$I$5001,"&gt;0"))</f>
        <v/>
      </c>
      <c r="I786" s="9" t="str">
        <f aca="true">IF(H786="","",TODAY()-H786)</f>
        <v/>
      </c>
      <c r="J786" s="9" t="str">
        <f aca="false">IF(OR(H786="",N(D786)&lt;2),"",(H786-G786)/(D786-1))</f>
        <v/>
      </c>
      <c r="K786" s="12" t="str">
        <f aca="false">IF(A786="","",IF(N(D786)=0,"No orders yet",IF(I786&gt;=Settings!$B$4,IF(OR(N(E786)&gt;=Settings!$B$5,N(D786)&gt;=Settings!$B$6),"Lapsed VIP","Lapsed"),IF(I786&gt;=Settings!$B$3,IF(OR(N(E786)&gt;=Settings!$B$5,N(D786)&gt;=Settings!$B$6),"At-risk VIP",IF(D786=1,"One-time buyer","At risk")),IF(OR(N(E786)&gt;=Settings!$B$5,N(D786)&gt;=Settings!$B$6),"VIP",IF(D786=1,"New","Active"))))))</f>
        <v/>
      </c>
      <c r="L786" s="12" t="str">
        <f aca="false">IF(OR(J786="",J786=0),"",IF(I786&gt;=J786*Settings!$B$7,"Yes",""))</f>
        <v/>
      </c>
      <c r="M786" s="13"/>
      <c r="N786" s="12" t="str">
        <f aca="true">IF(M786="","",IF(AND(H786&lt;&gt;"",H786&gt;=M786),"Yes - "&amp;TEXT(H786,"d mmm yyyy"),IF(TODAY()-M786&lt;30,"Not yet","No")))</f>
        <v/>
      </c>
      <c r="O786" s="8"/>
      <c r="P786" s="12" t="str">
        <f aca="false">IF(A786="","",IF(COUNTIF($A$2:$A$2001,A786)&gt;1,"Same email twice - keep one",""))</f>
        <v/>
      </c>
    </row>
    <row r="787" customFormat="false" ht="15" hidden="false" customHeight="false" outlineLevel="0" collapsed="false">
      <c r="A787" s="8"/>
      <c r="B787" s="8"/>
      <c r="C787" s="8"/>
      <c r="D787" s="9" t="str">
        <f aca="false">IF(A787="","",COUNTIFS(Orders!$C$2:$C$5001,A787,Orders!$I$2:$I$5001,"&gt;0"))</f>
        <v/>
      </c>
      <c r="E787" s="10" t="str">
        <f aca="false">IF(A787="","",SUMIFS(Orders!$F$2:$F$5001,Orders!$C$2:$C$5001,A787,Orders!$I$2:$I$5001,"&gt;0"))</f>
        <v/>
      </c>
      <c r="F787" s="10" t="str">
        <f aca="false">IF(OR(A787="",N(D787)=0),"",E787/D787)</f>
        <v/>
      </c>
      <c r="G787" s="11" t="str">
        <f aca="false">IF(OR(A787="",N(D787)=0),"",_xlfn.MINIFS(Orders!$I$2:$I$5001,Orders!$C$2:$C$5001,A787,Orders!$I$2:$I$5001,"&gt;0"))</f>
        <v/>
      </c>
      <c r="H787" s="11" t="str">
        <f aca="false">IF(OR(A787="",N(D787)=0),"",_xlfn.MAXIFS(Orders!$I$2:$I$5001,Orders!$C$2:$C$5001,A787,Orders!$I$2:$I$5001,"&gt;0"))</f>
        <v/>
      </c>
      <c r="I787" s="9" t="str">
        <f aca="true">IF(H787="","",TODAY()-H787)</f>
        <v/>
      </c>
      <c r="J787" s="9" t="str">
        <f aca="false">IF(OR(H787="",N(D787)&lt;2),"",(H787-G787)/(D787-1))</f>
        <v/>
      </c>
      <c r="K787" s="12" t="str">
        <f aca="false">IF(A787="","",IF(N(D787)=0,"No orders yet",IF(I787&gt;=Settings!$B$4,IF(OR(N(E787)&gt;=Settings!$B$5,N(D787)&gt;=Settings!$B$6),"Lapsed VIP","Lapsed"),IF(I787&gt;=Settings!$B$3,IF(OR(N(E787)&gt;=Settings!$B$5,N(D787)&gt;=Settings!$B$6),"At-risk VIP",IF(D787=1,"One-time buyer","At risk")),IF(OR(N(E787)&gt;=Settings!$B$5,N(D787)&gt;=Settings!$B$6),"VIP",IF(D787=1,"New","Active"))))))</f>
        <v/>
      </c>
      <c r="L787" s="12" t="str">
        <f aca="false">IF(OR(J787="",J787=0),"",IF(I787&gt;=J787*Settings!$B$7,"Yes",""))</f>
        <v/>
      </c>
      <c r="M787" s="13"/>
      <c r="N787" s="12" t="str">
        <f aca="true">IF(M787="","",IF(AND(H787&lt;&gt;"",H787&gt;=M787),"Yes - "&amp;TEXT(H787,"d mmm yyyy"),IF(TODAY()-M787&lt;30,"Not yet","No")))</f>
        <v/>
      </c>
      <c r="O787" s="8"/>
      <c r="P787" s="12" t="str">
        <f aca="false">IF(A787="","",IF(COUNTIF($A$2:$A$2001,A787)&gt;1,"Same email twice - keep one",""))</f>
        <v/>
      </c>
    </row>
    <row r="788" customFormat="false" ht="15" hidden="false" customHeight="false" outlineLevel="0" collapsed="false">
      <c r="A788" s="8"/>
      <c r="B788" s="8"/>
      <c r="C788" s="8"/>
      <c r="D788" s="9" t="str">
        <f aca="false">IF(A788="","",COUNTIFS(Orders!$C$2:$C$5001,A788,Orders!$I$2:$I$5001,"&gt;0"))</f>
        <v/>
      </c>
      <c r="E788" s="10" t="str">
        <f aca="false">IF(A788="","",SUMIFS(Orders!$F$2:$F$5001,Orders!$C$2:$C$5001,A788,Orders!$I$2:$I$5001,"&gt;0"))</f>
        <v/>
      </c>
      <c r="F788" s="10" t="str">
        <f aca="false">IF(OR(A788="",N(D788)=0),"",E788/D788)</f>
        <v/>
      </c>
      <c r="G788" s="11" t="str">
        <f aca="false">IF(OR(A788="",N(D788)=0),"",_xlfn.MINIFS(Orders!$I$2:$I$5001,Orders!$C$2:$C$5001,A788,Orders!$I$2:$I$5001,"&gt;0"))</f>
        <v/>
      </c>
      <c r="H788" s="11" t="str">
        <f aca="false">IF(OR(A788="",N(D788)=0),"",_xlfn.MAXIFS(Orders!$I$2:$I$5001,Orders!$C$2:$C$5001,A788,Orders!$I$2:$I$5001,"&gt;0"))</f>
        <v/>
      </c>
      <c r="I788" s="9" t="str">
        <f aca="true">IF(H788="","",TODAY()-H788)</f>
        <v/>
      </c>
      <c r="J788" s="9" t="str">
        <f aca="false">IF(OR(H788="",N(D788)&lt;2),"",(H788-G788)/(D788-1))</f>
        <v/>
      </c>
      <c r="K788" s="12" t="str">
        <f aca="false">IF(A788="","",IF(N(D788)=0,"No orders yet",IF(I788&gt;=Settings!$B$4,IF(OR(N(E788)&gt;=Settings!$B$5,N(D788)&gt;=Settings!$B$6),"Lapsed VIP","Lapsed"),IF(I788&gt;=Settings!$B$3,IF(OR(N(E788)&gt;=Settings!$B$5,N(D788)&gt;=Settings!$B$6),"At-risk VIP",IF(D788=1,"One-time buyer","At risk")),IF(OR(N(E788)&gt;=Settings!$B$5,N(D788)&gt;=Settings!$B$6),"VIP",IF(D788=1,"New","Active"))))))</f>
        <v/>
      </c>
      <c r="L788" s="12" t="str">
        <f aca="false">IF(OR(J788="",J788=0),"",IF(I788&gt;=J788*Settings!$B$7,"Yes",""))</f>
        <v/>
      </c>
      <c r="M788" s="13"/>
      <c r="N788" s="12" t="str">
        <f aca="true">IF(M788="","",IF(AND(H788&lt;&gt;"",H788&gt;=M788),"Yes - "&amp;TEXT(H788,"d mmm yyyy"),IF(TODAY()-M788&lt;30,"Not yet","No")))</f>
        <v/>
      </c>
      <c r="O788" s="8"/>
      <c r="P788" s="12" t="str">
        <f aca="false">IF(A788="","",IF(COUNTIF($A$2:$A$2001,A788)&gt;1,"Same email twice - keep one",""))</f>
        <v/>
      </c>
    </row>
    <row r="789" customFormat="false" ht="15" hidden="false" customHeight="false" outlineLevel="0" collapsed="false">
      <c r="A789" s="8"/>
      <c r="B789" s="8"/>
      <c r="C789" s="8"/>
      <c r="D789" s="9" t="str">
        <f aca="false">IF(A789="","",COUNTIFS(Orders!$C$2:$C$5001,A789,Orders!$I$2:$I$5001,"&gt;0"))</f>
        <v/>
      </c>
      <c r="E789" s="10" t="str">
        <f aca="false">IF(A789="","",SUMIFS(Orders!$F$2:$F$5001,Orders!$C$2:$C$5001,A789,Orders!$I$2:$I$5001,"&gt;0"))</f>
        <v/>
      </c>
      <c r="F789" s="10" t="str">
        <f aca="false">IF(OR(A789="",N(D789)=0),"",E789/D789)</f>
        <v/>
      </c>
      <c r="G789" s="11" t="str">
        <f aca="false">IF(OR(A789="",N(D789)=0),"",_xlfn.MINIFS(Orders!$I$2:$I$5001,Orders!$C$2:$C$5001,A789,Orders!$I$2:$I$5001,"&gt;0"))</f>
        <v/>
      </c>
      <c r="H789" s="11" t="str">
        <f aca="false">IF(OR(A789="",N(D789)=0),"",_xlfn.MAXIFS(Orders!$I$2:$I$5001,Orders!$C$2:$C$5001,A789,Orders!$I$2:$I$5001,"&gt;0"))</f>
        <v/>
      </c>
      <c r="I789" s="9" t="str">
        <f aca="true">IF(H789="","",TODAY()-H789)</f>
        <v/>
      </c>
      <c r="J789" s="9" t="str">
        <f aca="false">IF(OR(H789="",N(D789)&lt;2),"",(H789-G789)/(D789-1))</f>
        <v/>
      </c>
      <c r="K789" s="12" t="str">
        <f aca="false">IF(A789="","",IF(N(D789)=0,"No orders yet",IF(I789&gt;=Settings!$B$4,IF(OR(N(E789)&gt;=Settings!$B$5,N(D789)&gt;=Settings!$B$6),"Lapsed VIP","Lapsed"),IF(I789&gt;=Settings!$B$3,IF(OR(N(E789)&gt;=Settings!$B$5,N(D789)&gt;=Settings!$B$6),"At-risk VIP",IF(D789=1,"One-time buyer","At risk")),IF(OR(N(E789)&gt;=Settings!$B$5,N(D789)&gt;=Settings!$B$6),"VIP",IF(D789=1,"New","Active"))))))</f>
        <v/>
      </c>
      <c r="L789" s="12" t="str">
        <f aca="false">IF(OR(J789="",J789=0),"",IF(I789&gt;=J789*Settings!$B$7,"Yes",""))</f>
        <v/>
      </c>
      <c r="M789" s="13"/>
      <c r="N789" s="12" t="str">
        <f aca="true">IF(M789="","",IF(AND(H789&lt;&gt;"",H789&gt;=M789),"Yes - "&amp;TEXT(H789,"d mmm yyyy"),IF(TODAY()-M789&lt;30,"Not yet","No")))</f>
        <v/>
      </c>
      <c r="O789" s="8"/>
      <c r="P789" s="12" t="str">
        <f aca="false">IF(A789="","",IF(COUNTIF($A$2:$A$2001,A789)&gt;1,"Same email twice - keep one",""))</f>
        <v/>
      </c>
    </row>
    <row r="790" customFormat="false" ht="15" hidden="false" customHeight="false" outlineLevel="0" collapsed="false">
      <c r="A790" s="8"/>
      <c r="B790" s="8"/>
      <c r="C790" s="8"/>
      <c r="D790" s="9" t="str">
        <f aca="false">IF(A790="","",COUNTIFS(Orders!$C$2:$C$5001,A790,Orders!$I$2:$I$5001,"&gt;0"))</f>
        <v/>
      </c>
      <c r="E790" s="10" t="str">
        <f aca="false">IF(A790="","",SUMIFS(Orders!$F$2:$F$5001,Orders!$C$2:$C$5001,A790,Orders!$I$2:$I$5001,"&gt;0"))</f>
        <v/>
      </c>
      <c r="F790" s="10" t="str">
        <f aca="false">IF(OR(A790="",N(D790)=0),"",E790/D790)</f>
        <v/>
      </c>
      <c r="G790" s="11" t="str">
        <f aca="false">IF(OR(A790="",N(D790)=0),"",_xlfn.MINIFS(Orders!$I$2:$I$5001,Orders!$C$2:$C$5001,A790,Orders!$I$2:$I$5001,"&gt;0"))</f>
        <v/>
      </c>
      <c r="H790" s="11" t="str">
        <f aca="false">IF(OR(A790="",N(D790)=0),"",_xlfn.MAXIFS(Orders!$I$2:$I$5001,Orders!$C$2:$C$5001,A790,Orders!$I$2:$I$5001,"&gt;0"))</f>
        <v/>
      </c>
      <c r="I790" s="9" t="str">
        <f aca="true">IF(H790="","",TODAY()-H790)</f>
        <v/>
      </c>
      <c r="J790" s="9" t="str">
        <f aca="false">IF(OR(H790="",N(D790)&lt;2),"",(H790-G790)/(D790-1))</f>
        <v/>
      </c>
      <c r="K790" s="12" t="str">
        <f aca="false">IF(A790="","",IF(N(D790)=0,"No orders yet",IF(I790&gt;=Settings!$B$4,IF(OR(N(E790)&gt;=Settings!$B$5,N(D790)&gt;=Settings!$B$6),"Lapsed VIP","Lapsed"),IF(I790&gt;=Settings!$B$3,IF(OR(N(E790)&gt;=Settings!$B$5,N(D790)&gt;=Settings!$B$6),"At-risk VIP",IF(D790=1,"One-time buyer","At risk")),IF(OR(N(E790)&gt;=Settings!$B$5,N(D790)&gt;=Settings!$B$6),"VIP",IF(D790=1,"New","Active"))))))</f>
        <v/>
      </c>
      <c r="L790" s="12" t="str">
        <f aca="false">IF(OR(J790="",J790=0),"",IF(I790&gt;=J790*Settings!$B$7,"Yes",""))</f>
        <v/>
      </c>
      <c r="M790" s="13"/>
      <c r="N790" s="12" t="str">
        <f aca="true">IF(M790="","",IF(AND(H790&lt;&gt;"",H790&gt;=M790),"Yes - "&amp;TEXT(H790,"d mmm yyyy"),IF(TODAY()-M790&lt;30,"Not yet","No")))</f>
        <v/>
      </c>
      <c r="O790" s="8"/>
      <c r="P790" s="12" t="str">
        <f aca="false">IF(A790="","",IF(COUNTIF($A$2:$A$2001,A790)&gt;1,"Same email twice - keep one",""))</f>
        <v/>
      </c>
    </row>
    <row r="791" customFormat="false" ht="15" hidden="false" customHeight="false" outlineLevel="0" collapsed="false">
      <c r="A791" s="8"/>
      <c r="B791" s="8"/>
      <c r="C791" s="8"/>
      <c r="D791" s="9" t="str">
        <f aca="false">IF(A791="","",COUNTIFS(Orders!$C$2:$C$5001,A791,Orders!$I$2:$I$5001,"&gt;0"))</f>
        <v/>
      </c>
      <c r="E791" s="10" t="str">
        <f aca="false">IF(A791="","",SUMIFS(Orders!$F$2:$F$5001,Orders!$C$2:$C$5001,A791,Orders!$I$2:$I$5001,"&gt;0"))</f>
        <v/>
      </c>
      <c r="F791" s="10" t="str">
        <f aca="false">IF(OR(A791="",N(D791)=0),"",E791/D791)</f>
        <v/>
      </c>
      <c r="G791" s="11" t="str">
        <f aca="false">IF(OR(A791="",N(D791)=0),"",_xlfn.MINIFS(Orders!$I$2:$I$5001,Orders!$C$2:$C$5001,A791,Orders!$I$2:$I$5001,"&gt;0"))</f>
        <v/>
      </c>
      <c r="H791" s="11" t="str">
        <f aca="false">IF(OR(A791="",N(D791)=0),"",_xlfn.MAXIFS(Orders!$I$2:$I$5001,Orders!$C$2:$C$5001,A791,Orders!$I$2:$I$5001,"&gt;0"))</f>
        <v/>
      </c>
      <c r="I791" s="9" t="str">
        <f aca="true">IF(H791="","",TODAY()-H791)</f>
        <v/>
      </c>
      <c r="J791" s="9" t="str">
        <f aca="false">IF(OR(H791="",N(D791)&lt;2),"",(H791-G791)/(D791-1))</f>
        <v/>
      </c>
      <c r="K791" s="12" t="str">
        <f aca="false">IF(A791="","",IF(N(D791)=0,"No orders yet",IF(I791&gt;=Settings!$B$4,IF(OR(N(E791)&gt;=Settings!$B$5,N(D791)&gt;=Settings!$B$6),"Lapsed VIP","Lapsed"),IF(I791&gt;=Settings!$B$3,IF(OR(N(E791)&gt;=Settings!$B$5,N(D791)&gt;=Settings!$B$6),"At-risk VIP",IF(D791=1,"One-time buyer","At risk")),IF(OR(N(E791)&gt;=Settings!$B$5,N(D791)&gt;=Settings!$B$6),"VIP",IF(D791=1,"New","Active"))))))</f>
        <v/>
      </c>
      <c r="L791" s="12" t="str">
        <f aca="false">IF(OR(J791="",J791=0),"",IF(I791&gt;=J791*Settings!$B$7,"Yes",""))</f>
        <v/>
      </c>
      <c r="M791" s="13"/>
      <c r="N791" s="12" t="str">
        <f aca="true">IF(M791="","",IF(AND(H791&lt;&gt;"",H791&gt;=M791),"Yes - "&amp;TEXT(H791,"d mmm yyyy"),IF(TODAY()-M791&lt;30,"Not yet","No")))</f>
        <v/>
      </c>
      <c r="O791" s="8"/>
      <c r="P791" s="12" t="str">
        <f aca="false">IF(A791="","",IF(COUNTIF($A$2:$A$2001,A791)&gt;1,"Same email twice - keep one",""))</f>
        <v/>
      </c>
    </row>
    <row r="792" customFormat="false" ht="15" hidden="false" customHeight="false" outlineLevel="0" collapsed="false">
      <c r="A792" s="8"/>
      <c r="B792" s="8"/>
      <c r="C792" s="8"/>
      <c r="D792" s="9" t="str">
        <f aca="false">IF(A792="","",COUNTIFS(Orders!$C$2:$C$5001,A792,Orders!$I$2:$I$5001,"&gt;0"))</f>
        <v/>
      </c>
      <c r="E792" s="10" t="str">
        <f aca="false">IF(A792="","",SUMIFS(Orders!$F$2:$F$5001,Orders!$C$2:$C$5001,A792,Orders!$I$2:$I$5001,"&gt;0"))</f>
        <v/>
      </c>
      <c r="F792" s="10" t="str">
        <f aca="false">IF(OR(A792="",N(D792)=0),"",E792/D792)</f>
        <v/>
      </c>
      <c r="G792" s="11" t="str">
        <f aca="false">IF(OR(A792="",N(D792)=0),"",_xlfn.MINIFS(Orders!$I$2:$I$5001,Orders!$C$2:$C$5001,A792,Orders!$I$2:$I$5001,"&gt;0"))</f>
        <v/>
      </c>
      <c r="H792" s="11" t="str">
        <f aca="false">IF(OR(A792="",N(D792)=0),"",_xlfn.MAXIFS(Orders!$I$2:$I$5001,Orders!$C$2:$C$5001,A792,Orders!$I$2:$I$5001,"&gt;0"))</f>
        <v/>
      </c>
      <c r="I792" s="9" t="str">
        <f aca="true">IF(H792="","",TODAY()-H792)</f>
        <v/>
      </c>
      <c r="J792" s="9" t="str">
        <f aca="false">IF(OR(H792="",N(D792)&lt;2),"",(H792-G792)/(D792-1))</f>
        <v/>
      </c>
      <c r="K792" s="12" t="str">
        <f aca="false">IF(A792="","",IF(N(D792)=0,"No orders yet",IF(I792&gt;=Settings!$B$4,IF(OR(N(E792)&gt;=Settings!$B$5,N(D792)&gt;=Settings!$B$6),"Lapsed VIP","Lapsed"),IF(I792&gt;=Settings!$B$3,IF(OR(N(E792)&gt;=Settings!$B$5,N(D792)&gt;=Settings!$B$6),"At-risk VIP",IF(D792=1,"One-time buyer","At risk")),IF(OR(N(E792)&gt;=Settings!$B$5,N(D792)&gt;=Settings!$B$6),"VIP",IF(D792=1,"New","Active"))))))</f>
        <v/>
      </c>
      <c r="L792" s="12" t="str">
        <f aca="false">IF(OR(J792="",J792=0),"",IF(I792&gt;=J792*Settings!$B$7,"Yes",""))</f>
        <v/>
      </c>
      <c r="M792" s="13"/>
      <c r="N792" s="12" t="str">
        <f aca="true">IF(M792="","",IF(AND(H792&lt;&gt;"",H792&gt;=M792),"Yes - "&amp;TEXT(H792,"d mmm yyyy"),IF(TODAY()-M792&lt;30,"Not yet","No")))</f>
        <v/>
      </c>
      <c r="O792" s="8"/>
      <c r="P792" s="12" t="str">
        <f aca="false">IF(A792="","",IF(COUNTIF($A$2:$A$2001,A792)&gt;1,"Same email twice - keep one",""))</f>
        <v/>
      </c>
    </row>
    <row r="793" customFormat="false" ht="15" hidden="false" customHeight="false" outlineLevel="0" collapsed="false">
      <c r="A793" s="8"/>
      <c r="B793" s="8"/>
      <c r="C793" s="8"/>
      <c r="D793" s="9" t="str">
        <f aca="false">IF(A793="","",COUNTIFS(Orders!$C$2:$C$5001,A793,Orders!$I$2:$I$5001,"&gt;0"))</f>
        <v/>
      </c>
      <c r="E793" s="10" t="str">
        <f aca="false">IF(A793="","",SUMIFS(Orders!$F$2:$F$5001,Orders!$C$2:$C$5001,A793,Orders!$I$2:$I$5001,"&gt;0"))</f>
        <v/>
      </c>
      <c r="F793" s="10" t="str">
        <f aca="false">IF(OR(A793="",N(D793)=0),"",E793/D793)</f>
        <v/>
      </c>
      <c r="G793" s="11" t="str">
        <f aca="false">IF(OR(A793="",N(D793)=0),"",_xlfn.MINIFS(Orders!$I$2:$I$5001,Orders!$C$2:$C$5001,A793,Orders!$I$2:$I$5001,"&gt;0"))</f>
        <v/>
      </c>
      <c r="H793" s="11" t="str">
        <f aca="false">IF(OR(A793="",N(D793)=0),"",_xlfn.MAXIFS(Orders!$I$2:$I$5001,Orders!$C$2:$C$5001,A793,Orders!$I$2:$I$5001,"&gt;0"))</f>
        <v/>
      </c>
      <c r="I793" s="9" t="str">
        <f aca="true">IF(H793="","",TODAY()-H793)</f>
        <v/>
      </c>
      <c r="J793" s="9" t="str">
        <f aca="false">IF(OR(H793="",N(D793)&lt;2),"",(H793-G793)/(D793-1))</f>
        <v/>
      </c>
      <c r="K793" s="12" t="str">
        <f aca="false">IF(A793="","",IF(N(D793)=0,"No orders yet",IF(I793&gt;=Settings!$B$4,IF(OR(N(E793)&gt;=Settings!$B$5,N(D793)&gt;=Settings!$B$6),"Lapsed VIP","Lapsed"),IF(I793&gt;=Settings!$B$3,IF(OR(N(E793)&gt;=Settings!$B$5,N(D793)&gt;=Settings!$B$6),"At-risk VIP",IF(D793=1,"One-time buyer","At risk")),IF(OR(N(E793)&gt;=Settings!$B$5,N(D793)&gt;=Settings!$B$6),"VIP",IF(D793=1,"New","Active"))))))</f>
        <v/>
      </c>
      <c r="L793" s="12" t="str">
        <f aca="false">IF(OR(J793="",J793=0),"",IF(I793&gt;=J793*Settings!$B$7,"Yes",""))</f>
        <v/>
      </c>
      <c r="M793" s="13"/>
      <c r="N793" s="12" t="str">
        <f aca="true">IF(M793="","",IF(AND(H793&lt;&gt;"",H793&gt;=M793),"Yes - "&amp;TEXT(H793,"d mmm yyyy"),IF(TODAY()-M793&lt;30,"Not yet","No")))</f>
        <v/>
      </c>
      <c r="O793" s="8"/>
      <c r="P793" s="12" t="str">
        <f aca="false">IF(A793="","",IF(COUNTIF($A$2:$A$2001,A793)&gt;1,"Same email twice - keep one",""))</f>
        <v/>
      </c>
    </row>
    <row r="794" customFormat="false" ht="15" hidden="false" customHeight="false" outlineLevel="0" collapsed="false">
      <c r="A794" s="8"/>
      <c r="B794" s="8"/>
      <c r="C794" s="8"/>
      <c r="D794" s="9" t="str">
        <f aca="false">IF(A794="","",COUNTIFS(Orders!$C$2:$C$5001,A794,Orders!$I$2:$I$5001,"&gt;0"))</f>
        <v/>
      </c>
      <c r="E794" s="10" t="str">
        <f aca="false">IF(A794="","",SUMIFS(Orders!$F$2:$F$5001,Orders!$C$2:$C$5001,A794,Orders!$I$2:$I$5001,"&gt;0"))</f>
        <v/>
      </c>
      <c r="F794" s="10" t="str">
        <f aca="false">IF(OR(A794="",N(D794)=0),"",E794/D794)</f>
        <v/>
      </c>
      <c r="G794" s="11" t="str">
        <f aca="false">IF(OR(A794="",N(D794)=0),"",_xlfn.MINIFS(Orders!$I$2:$I$5001,Orders!$C$2:$C$5001,A794,Orders!$I$2:$I$5001,"&gt;0"))</f>
        <v/>
      </c>
      <c r="H794" s="11" t="str">
        <f aca="false">IF(OR(A794="",N(D794)=0),"",_xlfn.MAXIFS(Orders!$I$2:$I$5001,Orders!$C$2:$C$5001,A794,Orders!$I$2:$I$5001,"&gt;0"))</f>
        <v/>
      </c>
      <c r="I794" s="9" t="str">
        <f aca="true">IF(H794="","",TODAY()-H794)</f>
        <v/>
      </c>
      <c r="J794" s="9" t="str">
        <f aca="false">IF(OR(H794="",N(D794)&lt;2),"",(H794-G794)/(D794-1))</f>
        <v/>
      </c>
      <c r="K794" s="12" t="str">
        <f aca="false">IF(A794="","",IF(N(D794)=0,"No orders yet",IF(I794&gt;=Settings!$B$4,IF(OR(N(E794)&gt;=Settings!$B$5,N(D794)&gt;=Settings!$B$6),"Lapsed VIP","Lapsed"),IF(I794&gt;=Settings!$B$3,IF(OR(N(E794)&gt;=Settings!$B$5,N(D794)&gt;=Settings!$B$6),"At-risk VIP",IF(D794=1,"One-time buyer","At risk")),IF(OR(N(E794)&gt;=Settings!$B$5,N(D794)&gt;=Settings!$B$6),"VIP",IF(D794=1,"New","Active"))))))</f>
        <v/>
      </c>
      <c r="L794" s="12" t="str">
        <f aca="false">IF(OR(J794="",J794=0),"",IF(I794&gt;=J794*Settings!$B$7,"Yes",""))</f>
        <v/>
      </c>
      <c r="M794" s="13"/>
      <c r="N794" s="12" t="str">
        <f aca="true">IF(M794="","",IF(AND(H794&lt;&gt;"",H794&gt;=M794),"Yes - "&amp;TEXT(H794,"d mmm yyyy"),IF(TODAY()-M794&lt;30,"Not yet","No")))</f>
        <v/>
      </c>
      <c r="O794" s="8"/>
      <c r="P794" s="12" t="str">
        <f aca="false">IF(A794="","",IF(COUNTIF($A$2:$A$2001,A794)&gt;1,"Same email twice - keep one",""))</f>
        <v/>
      </c>
    </row>
    <row r="795" customFormat="false" ht="15" hidden="false" customHeight="false" outlineLevel="0" collapsed="false">
      <c r="A795" s="8"/>
      <c r="B795" s="8"/>
      <c r="C795" s="8"/>
      <c r="D795" s="9" t="str">
        <f aca="false">IF(A795="","",COUNTIFS(Orders!$C$2:$C$5001,A795,Orders!$I$2:$I$5001,"&gt;0"))</f>
        <v/>
      </c>
      <c r="E795" s="10" t="str">
        <f aca="false">IF(A795="","",SUMIFS(Orders!$F$2:$F$5001,Orders!$C$2:$C$5001,A795,Orders!$I$2:$I$5001,"&gt;0"))</f>
        <v/>
      </c>
      <c r="F795" s="10" t="str">
        <f aca="false">IF(OR(A795="",N(D795)=0),"",E795/D795)</f>
        <v/>
      </c>
      <c r="G795" s="11" t="str">
        <f aca="false">IF(OR(A795="",N(D795)=0),"",_xlfn.MINIFS(Orders!$I$2:$I$5001,Orders!$C$2:$C$5001,A795,Orders!$I$2:$I$5001,"&gt;0"))</f>
        <v/>
      </c>
      <c r="H795" s="11" t="str">
        <f aca="false">IF(OR(A795="",N(D795)=0),"",_xlfn.MAXIFS(Orders!$I$2:$I$5001,Orders!$C$2:$C$5001,A795,Orders!$I$2:$I$5001,"&gt;0"))</f>
        <v/>
      </c>
      <c r="I795" s="9" t="str">
        <f aca="true">IF(H795="","",TODAY()-H795)</f>
        <v/>
      </c>
      <c r="J795" s="9" t="str">
        <f aca="false">IF(OR(H795="",N(D795)&lt;2),"",(H795-G795)/(D795-1))</f>
        <v/>
      </c>
      <c r="K795" s="12" t="str">
        <f aca="false">IF(A795="","",IF(N(D795)=0,"No orders yet",IF(I795&gt;=Settings!$B$4,IF(OR(N(E795)&gt;=Settings!$B$5,N(D795)&gt;=Settings!$B$6),"Lapsed VIP","Lapsed"),IF(I795&gt;=Settings!$B$3,IF(OR(N(E795)&gt;=Settings!$B$5,N(D795)&gt;=Settings!$B$6),"At-risk VIP",IF(D795=1,"One-time buyer","At risk")),IF(OR(N(E795)&gt;=Settings!$B$5,N(D795)&gt;=Settings!$B$6),"VIP",IF(D795=1,"New","Active"))))))</f>
        <v/>
      </c>
      <c r="L795" s="12" t="str">
        <f aca="false">IF(OR(J795="",J795=0),"",IF(I795&gt;=J795*Settings!$B$7,"Yes",""))</f>
        <v/>
      </c>
      <c r="M795" s="13"/>
      <c r="N795" s="12" t="str">
        <f aca="true">IF(M795="","",IF(AND(H795&lt;&gt;"",H795&gt;=M795),"Yes - "&amp;TEXT(H795,"d mmm yyyy"),IF(TODAY()-M795&lt;30,"Not yet","No")))</f>
        <v/>
      </c>
      <c r="O795" s="8"/>
      <c r="P795" s="12" t="str">
        <f aca="false">IF(A795="","",IF(COUNTIF($A$2:$A$2001,A795)&gt;1,"Same email twice - keep one",""))</f>
        <v/>
      </c>
    </row>
    <row r="796" customFormat="false" ht="15" hidden="false" customHeight="false" outlineLevel="0" collapsed="false">
      <c r="A796" s="8"/>
      <c r="B796" s="8"/>
      <c r="C796" s="8"/>
      <c r="D796" s="9" t="str">
        <f aca="false">IF(A796="","",COUNTIFS(Orders!$C$2:$C$5001,A796,Orders!$I$2:$I$5001,"&gt;0"))</f>
        <v/>
      </c>
      <c r="E796" s="10" t="str">
        <f aca="false">IF(A796="","",SUMIFS(Orders!$F$2:$F$5001,Orders!$C$2:$C$5001,A796,Orders!$I$2:$I$5001,"&gt;0"))</f>
        <v/>
      </c>
      <c r="F796" s="10" t="str">
        <f aca="false">IF(OR(A796="",N(D796)=0),"",E796/D796)</f>
        <v/>
      </c>
      <c r="G796" s="11" t="str">
        <f aca="false">IF(OR(A796="",N(D796)=0),"",_xlfn.MINIFS(Orders!$I$2:$I$5001,Orders!$C$2:$C$5001,A796,Orders!$I$2:$I$5001,"&gt;0"))</f>
        <v/>
      </c>
      <c r="H796" s="11" t="str">
        <f aca="false">IF(OR(A796="",N(D796)=0),"",_xlfn.MAXIFS(Orders!$I$2:$I$5001,Orders!$C$2:$C$5001,A796,Orders!$I$2:$I$5001,"&gt;0"))</f>
        <v/>
      </c>
      <c r="I796" s="9" t="str">
        <f aca="true">IF(H796="","",TODAY()-H796)</f>
        <v/>
      </c>
      <c r="J796" s="9" t="str">
        <f aca="false">IF(OR(H796="",N(D796)&lt;2),"",(H796-G796)/(D796-1))</f>
        <v/>
      </c>
      <c r="K796" s="12" t="str">
        <f aca="false">IF(A796="","",IF(N(D796)=0,"No orders yet",IF(I796&gt;=Settings!$B$4,IF(OR(N(E796)&gt;=Settings!$B$5,N(D796)&gt;=Settings!$B$6),"Lapsed VIP","Lapsed"),IF(I796&gt;=Settings!$B$3,IF(OR(N(E796)&gt;=Settings!$B$5,N(D796)&gt;=Settings!$B$6),"At-risk VIP",IF(D796=1,"One-time buyer","At risk")),IF(OR(N(E796)&gt;=Settings!$B$5,N(D796)&gt;=Settings!$B$6),"VIP",IF(D796=1,"New","Active"))))))</f>
        <v/>
      </c>
      <c r="L796" s="12" t="str">
        <f aca="false">IF(OR(J796="",J796=0),"",IF(I796&gt;=J796*Settings!$B$7,"Yes",""))</f>
        <v/>
      </c>
      <c r="M796" s="13"/>
      <c r="N796" s="12" t="str">
        <f aca="true">IF(M796="","",IF(AND(H796&lt;&gt;"",H796&gt;=M796),"Yes - "&amp;TEXT(H796,"d mmm yyyy"),IF(TODAY()-M796&lt;30,"Not yet","No")))</f>
        <v/>
      </c>
      <c r="O796" s="8"/>
      <c r="P796" s="12" t="str">
        <f aca="false">IF(A796="","",IF(COUNTIF($A$2:$A$2001,A796)&gt;1,"Same email twice - keep one",""))</f>
        <v/>
      </c>
    </row>
    <row r="797" customFormat="false" ht="15" hidden="false" customHeight="false" outlineLevel="0" collapsed="false">
      <c r="A797" s="8"/>
      <c r="B797" s="8"/>
      <c r="C797" s="8"/>
      <c r="D797" s="9" t="str">
        <f aca="false">IF(A797="","",COUNTIFS(Orders!$C$2:$C$5001,A797,Orders!$I$2:$I$5001,"&gt;0"))</f>
        <v/>
      </c>
      <c r="E797" s="10" t="str">
        <f aca="false">IF(A797="","",SUMIFS(Orders!$F$2:$F$5001,Orders!$C$2:$C$5001,A797,Orders!$I$2:$I$5001,"&gt;0"))</f>
        <v/>
      </c>
      <c r="F797" s="10" t="str">
        <f aca="false">IF(OR(A797="",N(D797)=0),"",E797/D797)</f>
        <v/>
      </c>
      <c r="G797" s="11" t="str">
        <f aca="false">IF(OR(A797="",N(D797)=0),"",_xlfn.MINIFS(Orders!$I$2:$I$5001,Orders!$C$2:$C$5001,A797,Orders!$I$2:$I$5001,"&gt;0"))</f>
        <v/>
      </c>
      <c r="H797" s="11" t="str">
        <f aca="false">IF(OR(A797="",N(D797)=0),"",_xlfn.MAXIFS(Orders!$I$2:$I$5001,Orders!$C$2:$C$5001,A797,Orders!$I$2:$I$5001,"&gt;0"))</f>
        <v/>
      </c>
      <c r="I797" s="9" t="str">
        <f aca="true">IF(H797="","",TODAY()-H797)</f>
        <v/>
      </c>
      <c r="J797" s="9" t="str">
        <f aca="false">IF(OR(H797="",N(D797)&lt;2),"",(H797-G797)/(D797-1))</f>
        <v/>
      </c>
      <c r="K797" s="12" t="str">
        <f aca="false">IF(A797="","",IF(N(D797)=0,"No orders yet",IF(I797&gt;=Settings!$B$4,IF(OR(N(E797)&gt;=Settings!$B$5,N(D797)&gt;=Settings!$B$6),"Lapsed VIP","Lapsed"),IF(I797&gt;=Settings!$B$3,IF(OR(N(E797)&gt;=Settings!$B$5,N(D797)&gt;=Settings!$B$6),"At-risk VIP",IF(D797=1,"One-time buyer","At risk")),IF(OR(N(E797)&gt;=Settings!$B$5,N(D797)&gt;=Settings!$B$6),"VIP",IF(D797=1,"New","Active"))))))</f>
        <v/>
      </c>
      <c r="L797" s="12" t="str">
        <f aca="false">IF(OR(J797="",J797=0),"",IF(I797&gt;=J797*Settings!$B$7,"Yes",""))</f>
        <v/>
      </c>
      <c r="M797" s="13"/>
      <c r="N797" s="12" t="str">
        <f aca="true">IF(M797="","",IF(AND(H797&lt;&gt;"",H797&gt;=M797),"Yes - "&amp;TEXT(H797,"d mmm yyyy"),IF(TODAY()-M797&lt;30,"Not yet","No")))</f>
        <v/>
      </c>
      <c r="O797" s="8"/>
      <c r="P797" s="12" t="str">
        <f aca="false">IF(A797="","",IF(COUNTIF($A$2:$A$2001,A797)&gt;1,"Same email twice - keep one",""))</f>
        <v/>
      </c>
    </row>
    <row r="798" customFormat="false" ht="15" hidden="false" customHeight="false" outlineLevel="0" collapsed="false">
      <c r="A798" s="8"/>
      <c r="B798" s="8"/>
      <c r="C798" s="8"/>
      <c r="D798" s="9" t="str">
        <f aca="false">IF(A798="","",COUNTIFS(Orders!$C$2:$C$5001,A798,Orders!$I$2:$I$5001,"&gt;0"))</f>
        <v/>
      </c>
      <c r="E798" s="10" t="str">
        <f aca="false">IF(A798="","",SUMIFS(Orders!$F$2:$F$5001,Orders!$C$2:$C$5001,A798,Orders!$I$2:$I$5001,"&gt;0"))</f>
        <v/>
      </c>
      <c r="F798" s="10" t="str">
        <f aca="false">IF(OR(A798="",N(D798)=0),"",E798/D798)</f>
        <v/>
      </c>
      <c r="G798" s="11" t="str">
        <f aca="false">IF(OR(A798="",N(D798)=0),"",_xlfn.MINIFS(Orders!$I$2:$I$5001,Orders!$C$2:$C$5001,A798,Orders!$I$2:$I$5001,"&gt;0"))</f>
        <v/>
      </c>
      <c r="H798" s="11" t="str">
        <f aca="false">IF(OR(A798="",N(D798)=0),"",_xlfn.MAXIFS(Orders!$I$2:$I$5001,Orders!$C$2:$C$5001,A798,Orders!$I$2:$I$5001,"&gt;0"))</f>
        <v/>
      </c>
      <c r="I798" s="9" t="str">
        <f aca="true">IF(H798="","",TODAY()-H798)</f>
        <v/>
      </c>
      <c r="J798" s="9" t="str">
        <f aca="false">IF(OR(H798="",N(D798)&lt;2),"",(H798-G798)/(D798-1))</f>
        <v/>
      </c>
      <c r="K798" s="12" t="str">
        <f aca="false">IF(A798="","",IF(N(D798)=0,"No orders yet",IF(I798&gt;=Settings!$B$4,IF(OR(N(E798)&gt;=Settings!$B$5,N(D798)&gt;=Settings!$B$6),"Lapsed VIP","Lapsed"),IF(I798&gt;=Settings!$B$3,IF(OR(N(E798)&gt;=Settings!$B$5,N(D798)&gt;=Settings!$B$6),"At-risk VIP",IF(D798=1,"One-time buyer","At risk")),IF(OR(N(E798)&gt;=Settings!$B$5,N(D798)&gt;=Settings!$B$6),"VIP",IF(D798=1,"New","Active"))))))</f>
        <v/>
      </c>
      <c r="L798" s="12" t="str">
        <f aca="false">IF(OR(J798="",J798=0),"",IF(I798&gt;=J798*Settings!$B$7,"Yes",""))</f>
        <v/>
      </c>
      <c r="M798" s="13"/>
      <c r="N798" s="12" t="str">
        <f aca="true">IF(M798="","",IF(AND(H798&lt;&gt;"",H798&gt;=M798),"Yes - "&amp;TEXT(H798,"d mmm yyyy"),IF(TODAY()-M798&lt;30,"Not yet","No")))</f>
        <v/>
      </c>
      <c r="O798" s="8"/>
      <c r="P798" s="12" t="str">
        <f aca="false">IF(A798="","",IF(COUNTIF($A$2:$A$2001,A798)&gt;1,"Same email twice - keep one",""))</f>
        <v/>
      </c>
    </row>
    <row r="799" customFormat="false" ht="15" hidden="false" customHeight="false" outlineLevel="0" collapsed="false">
      <c r="A799" s="8"/>
      <c r="B799" s="8"/>
      <c r="C799" s="8"/>
      <c r="D799" s="9" t="str">
        <f aca="false">IF(A799="","",COUNTIFS(Orders!$C$2:$C$5001,A799,Orders!$I$2:$I$5001,"&gt;0"))</f>
        <v/>
      </c>
      <c r="E799" s="10" t="str">
        <f aca="false">IF(A799="","",SUMIFS(Orders!$F$2:$F$5001,Orders!$C$2:$C$5001,A799,Orders!$I$2:$I$5001,"&gt;0"))</f>
        <v/>
      </c>
      <c r="F799" s="10" t="str">
        <f aca="false">IF(OR(A799="",N(D799)=0),"",E799/D799)</f>
        <v/>
      </c>
      <c r="G799" s="11" t="str">
        <f aca="false">IF(OR(A799="",N(D799)=0),"",_xlfn.MINIFS(Orders!$I$2:$I$5001,Orders!$C$2:$C$5001,A799,Orders!$I$2:$I$5001,"&gt;0"))</f>
        <v/>
      </c>
      <c r="H799" s="11" t="str">
        <f aca="false">IF(OR(A799="",N(D799)=0),"",_xlfn.MAXIFS(Orders!$I$2:$I$5001,Orders!$C$2:$C$5001,A799,Orders!$I$2:$I$5001,"&gt;0"))</f>
        <v/>
      </c>
      <c r="I799" s="9" t="str">
        <f aca="true">IF(H799="","",TODAY()-H799)</f>
        <v/>
      </c>
      <c r="J799" s="9" t="str">
        <f aca="false">IF(OR(H799="",N(D799)&lt;2),"",(H799-G799)/(D799-1))</f>
        <v/>
      </c>
      <c r="K799" s="12" t="str">
        <f aca="false">IF(A799="","",IF(N(D799)=0,"No orders yet",IF(I799&gt;=Settings!$B$4,IF(OR(N(E799)&gt;=Settings!$B$5,N(D799)&gt;=Settings!$B$6),"Lapsed VIP","Lapsed"),IF(I799&gt;=Settings!$B$3,IF(OR(N(E799)&gt;=Settings!$B$5,N(D799)&gt;=Settings!$B$6),"At-risk VIP",IF(D799=1,"One-time buyer","At risk")),IF(OR(N(E799)&gt;=Settings!$B$5,N(D799)&gt;=Settings!$B$6),"VIP",IF(D799=1,"New","Active"))))))</f>
        <v/>
      </c>
      <c r="L799" s="12" t="str">
        <f aca="false">IF(OR(J799="",J799=0),"",IF(I799&gt;=J799*Settings!$B$7,"Yes",""))</f>
        <v/>
      </c>
      <c r="M799" s="13"/>
      <c r="N799" s="12" t="str">
        <f aca="true">IF(M799="","",IF(AND(H799&lt;&gt;"",H799&gt;=M799),"Yes - "&amp;TEXT(H799,"d mmm yyyy"),IF(TODAY()-M799&lt;30,"Not yet","No")))</f>
        <v/>
      </c>
      <c r="O799" s="8"/>
      <c r="P799" s="12" t="str">
        <f aca="false">IF(A799="","",IF(COUNTIF($A$2:$A$2001,A799)&gt;1,"Same email twice - keep one",""))</f>
        <v/>
      </c>
    </row>
    <row r="800" customFormat="false" ht="15" hidden="false" customHeight="false" outlineLevel="0" collapsed="false">
      <c r="A800" s="8"/>
      <c r="B800" s="8"/>
      <c r="C800" s="8"/>
      <c r="D800" s="9" t="str">
        <f aca="false">IF(A800="","",COUNTIFS(Orders!$C$2:$C$5001,A800,Orders!$I$2:$I$5001,"&gt;0"))</f>
        <v/>
      </c>
      <c r="E800" s="10" t="str">
        <f aca="false">IF(A800="","",SUMIFS(Orders!$F$2:$F$5001,Orders!$C$2:$C$5001,A800,Orders!$I$2:$I$5001,"&gt;0"))</f>
        <v/>
      </c>
      <c r="F800" s="10" t="str">
        <f aca="false">IF(OR(A800="",N(D800)=0),"",E800/D800)</f>
        <v/>
      </c>
      <c r="G800" s="11" t="str">
        <f aca="false">IF(OR(A800="",N(D800)=0),"",_xlfn.MINIFS(Orders!$I$2:$I$5001,Orders!$C$2:$C$5001,A800,Orders!$I$2:$I$5001,"&gt;0"))</f>
        <v/>
      </c>
      <c r="H800" s="11" t="str">
        <f aca="false">IF(OR(A800="",N(D800)=0),"",_xlfn.MAXIFS(Orders!$I$2:$I$5001,Orders!$C$2:$C$5001,A800,Orders!$I$2:$I$5001,"&gt;0"))</f>
        <v/>
      </c>
      <c r="I800" s="9" t="str">
        <f aca="true">IF(H800="","",TODAY()-H800)</f>
        <v/>
      </c>
      <c r="J800" s="9" t="str">
        <f aca="false">IF(OR(H800="",N(D800)&lt;2),"",(H800-G800)/(D800-1))</f>
        <v/>
      </c>
      <c r="K800" s="12" t="str">
        <f aca="false">IF(A800="","",IF(N(D800)=0,"No orders yet",IF(I800&gt;=Settings!$B$4,IF(OR(N(E800)&gt;=Settings!$B$5,N(D800)&gt;=Settings!$B$6),"Lapsed VIP","Lapsed"),IF(I800&gt;=Settings!$B$3,IF(OR(N(E800)&gt;=Settings!$B$5,N(D800)&gt;=Settings!$B$6),"At-risk VIP",IF(D800=1,"One-time buyer","At risk")),IF(OR(N(E800)&gt;=Settings!$B$5,N(D800)&gt;=Settings!$B$6),"VIP",IF(D800=1,"New","Active"))))))</f>
        <v/>
      </c>
      <c r="L800" s="12" t="str">
        <f aca="false">IF(OR(J800="",J800=0),"",IF(I800&gt;=J800*Settings!$B$7,"Yes",""))</f>
        <v/>
      </c>
      <c r="M800" s="13"/>
      <c r="N800" s="12" t="str">
        <f aca="true">IF(M800="","",IF(AND(H800&lt;&gt;"",H800&gt;=M800),"Yes - "&amp;TEXT(H800,"d mmm yyyy"),IF(TODAY()-M800&lt;30,"Not yet","No")))</f>
        <v/>
      </c>
      <c r="O800" s="8"/>
      <c r="P800" s="12" t="str">
        <f aca="false">IF(A800="","",IF(COUNTIF($A$2:$A$2001,A800)&gt;1,"Same email twice - keep one",""))</f>
        <v/>
      </c>
    </row>
    <row r="801" customFormat="false" ht="15" hidden="false" customHeight="false" outlineLevel="0" collapsed="false">
      <c r="A801" s="8"/>
      <c r="B801" s="8"/>
      <c r="C801" s="8"/>
      <c r="D801" s="9" t="str">
        <f aca="false">IF(A801="","",COUNTIFS(Orders!$C$2:$C$5001,A801,Orders!$I$2:$I$5001,"&gt;0"))</f>
        <v/>
      </c>
      <c r="E801" s="10" t="str">
        <f aca="false">IF(A801="","",SUMIFS(Orders!$F$2:$F$5001,Orders!$C$2:$C$5001,A801,Orders!$I$2:$I$5001,"&gt;0"))</f>
        <v/>
      </c>
      <c r="F801" s="10" t="str">
        <f aca="false">IF(OR(A801="",N(D801)=0),"",E801/D801)</f>
        <v/>
      </c>
      <c r="G801" s="11" t="str">
        <f aca="false">IF(OR(A801="",N(D801)=0),"",_xlfn.MINIFS(Orders!$I$2:$I$5001,Orders!$C$2:$C$5001,A801,Orders!$I$2:$I$5001,"&gt;0"))</f>
        <v/>
      </c>
      <c r="H801" s="11" t="str">
        <f aca="false">IF(OR(A801="",N(D801)=0),"",_xlfn.MAXIFS(Orders!$I$2:$I$5001,Orders!$C$2:$C$5001,A801,Orders!$I$2:$I$5001,"&gt;0"))</f>
        <v/>
      </c>
      <c r="I801" s="9" t="str">
        <f aca="true">IF(H801="","",TODAY()-H801)</f>
        <v/>
      </c>
      <c r="J801" s="9" t="str">
        <f aca="false">IF(OR(H801="",N(D801)&lt;2),"",(H801-G801)/(D801-1))</f>
        <v/>
      </c>
      <c r="K801" s="12" t="str">
        <f aca="false">IF(A801="","",IF(N(D801)=0,"No orders yet",IF(I801&gt;=Settings!$B$4,IF(OR(N(E801)&gt;=Settings!$B$5,N(D801)&gt;=Settings!$B$6),"Lapsed VIP","Lapsed"),IF(I801&gt;=Settings!$B$3,IF(OR(N(E801)&gt;=Settings!$B$5,N(D801)&gt;=Settings!$B$6),"At-risk VIP",IF(D801=1,"One-time buyer","At risk")),IF(OR(N(E801)&gt;=Settings!$B$5,N(D801)&gt;=Settings!$B$6),"VIP",IF(D801=1,"New","Active"))))))</f>
        <v/>
      </c>
      <c r="L801" s="12" t="str">
        <f aca="false">IF(OR(J801="",J801=0),"",IF(I801&gt;=J801*Settings!$B$7,"Yes",""))</f>
        <v/>
      </c>
      <c r="M801" s="13"/>
      <c r="N801" s="12" t="str">
        <f aca="true">IF(M801="","",IF(AND(H801&lt;&gt;"",H801&gt;=M801),"Yes - "&amp;TEXT(H801,"d mmm yyyy"),IF(TODAY()-M801&lt;30,"Not yet","No")))</f>
        <v/>
      </c>
      <c r="O801" s="8"/>
      <c r="P801" s="12" t="str">
        <f aca="false">IF(A801="","",IF(COUNTIF($A$2:$A$2001,A801)&gt;1,"Same email twice - keep one",""))</f>
        <v/>
      </c>
    </row>
    <row r="802" customFormat="false" ht="15" hidden="false" customHeight="false" outlineLevel="0" collapsed="false">
      <c r="A802" s="8"/>
      <c r="B802" s="8"/>
      <c r="C802" s="8"/>
      <c r="D802" s="9" t="str">
        <f aca="false">IF(A802="","",COUNTIFS(Orders!$C$2:$C$5001,A802,Orders!$I$2:$I$5001,"&gt;0"))</f>
        <v/>
      </c>
      <c r="E802" s="10" t="str">
        <f aca="false">IF(A802="","",SUMIFS(Orders!$F$2:$F$5001,Orders!$C$2:$C$5001,A802,Orders!$I$2:$I$5001,"&gt;0"))</f>
        <v/>
      </c>
      <c r="F802" s="10" t="str">
        <f aca="false">IF(OR(A802="",N(D802)=0),"",E802/D802)</f>
        <v/>
      </c>
      <c r="G802" s="11" t="str">
        <f aca="false">IF(OR(A802="",N(D802)=0),"",_xlfn.MINIFS(Orders!$I$2:$I$5001,Orders!$C$2:$C$5001,A802,Orders!$I$2:$I$5001,"&gt;0"))</f>
        <v/>
      </c>
      <c r="H802" s="11" t="str">
        <f aca="false">IF(OR(A802="",N(D802)=0),"",_xlfn.MAXIFS(Orders!$I$2:$I$5001,Orders!$C$2:$C$5001,A802,Orders!$I$2:$I$5001,"&gt;0"))</f>
        <v/>
      </c>
      <c r="I802" s="9" t="str">
        <f aca="true">IF(H802="","",TODAY()-H802)</f>
        <v/>
      </c>
      <c r="J802" s="9" t="str">
        <f aca="false">IF(OR(H802="",N(D802)&lt;2),"",(H802-G802)/(D802-1))</f>
        <v/>
      </c>
      <c r="K802" s="12" t="str">
        <f aca="false">IF(A802="","",IF(N(D802)=0,"No orders yet",IF(I802&gt;=Settings!$B$4,IF(OR(N(E802)&gt;=Settings!$B$5,N(D802)&gt;=Settings!$B$6),"Lapsed VIP","Lapsed"),IF(I802&gt;=Settings!$B$3,IF(OR(N(E802)&gt;=Settings!$B$5,N(D802)&gt;=Settings!$B$6),"At-risk VIP",IF(D802=1,"One-time buyer","At risk")),IF(OR(N(E802)&gt;=Settings!$B$5,N(D802)&gt;=Settings!$B$6),"VIP",IF(D802=1,"New","Active"))))))</f>
        <v/>
      </c>
      <c r="L802" s="12" t="str">
        <f aca="false">IF(OR(J802="",J802=0),"",IF(I802&gt;=J802*Settings!$B$7,"Yes",""))</f>
        <v/>
      </c>
      <c r="M802" s="13"/>
      <c r="N802" s="12" t="str">
        <f aca="true">IF(M802="","",IF(AND(H802&lt;&gt;"",H802&gt;=M802),"Yes - "&amp;TEXT(H802,"d mmm yyyy"),IF(TODAY()-M802&lt;30,"Not yet","No")))</f>
        <v/>
      </c>
      <c r="O802" s="8"/>
      <c r="P802" s="12" t="str">
        <f aca="false">IF(A802="","",IF(COUNTIF($A$2:$A$2001,A802)&gt;1,"Same email twice - keep one",""))</f>
        <v/>
      </c>
    </row>
    <row r="803" customFormat="false" ht="15" hidden="false" customHeight="false" outlineLevel="0" collapsed="false">
      <c r="A803" s="8"/>
      <c r="B803" s="8"/>
      <c r="C803" s="8"/>
      <c r="D803" s="9" t="str">
        <f aca="false">IF(A803="","",COUNTIFS(Orders!$C$2:$C$5001,A803,Orders!$I$2:$I$5001,"&gt;0"))</f>
        <v/>
      </c>
      <c r="E803" s="10" t="str">
        <f aca="false">IF(A803="","",SUMIFS(Orders!$F$2:$F$5001,Orders!$C$2:$C$5001,A803,Orders!$I$2:$I$5001,"&gt;0"))</f>
        <v/>
      </c>
      <c r="F803" s="10" t="str">
        <f aca="false">IF(OR(A803="",N(D803)=0),"",E803/D803)</f>
        <v/>
      </c>
      <c r="G803" s="11" t="str">
        <f aca="false">IF(OR(A803="",N(D803)=0),"",_xlfn.MINIFS(Orders!$I$2:$I$5001,Orders!$C$2:$C$5001,A803,Orders!$I$2:$I$5001,"&gt;0"))</f>
        <v/>
      </c>
      <c r="H803" s="11" t="str">
        <f aca="false">IF(OR(A803="",N(D803)=0),"",_xlfn.MAXIFS(Orders!$I$2:$I$5001,Orders!$C$2:$C$5001,A803,Orders!$I$2:$I$5001,"&gt;0"))</f>
        <v/>
      </c>
      <c r="I803" s="9" t="str">
        <f aca="true">IF(H803="","",TODAY()-H803)</f>
        <v/>
      </c>
      <c r="J803" s="9" t="str">
        <f aca="false">IF(OR(H803="",N(D803)&lt;2),"",(H803-G803)/(D803-1))</f>
        <v/>
      </c>
      <c r="K803" s="12" t="str">
        <f aca="false">IF(A803="","",IF(N(D803)=0,"No orders yet",IF(I803&gt;=Settings!$B$4,IF(OR(N(E803)&gt;=Settings!$B$5,N(D803)&gt;=Settings!$B$6),"Lapsed VIP","Lapsed"),IF(I803&gt;=Settings!$B$3,IF(OR(N(E803)&gt;=Settings!$B$5,N(D803)&gt;=Settings!$B$6),"At-risk VIP",IF(D803=1,"One-time buyer","At risk")),IF(OR(N(E803)&gt;=Settings!$B$5,N(D803)&gt;=Settings!$B$6),"VIP",IF(D803=1,"New","Active"))))))</f>
        <v/>
      </c>
      <c r="L803" s="12" t="str">
        <f aca="false">IF(OR(J803="",J803=0),"",IF(I803&gt;=J803*Settings!$B$7,"Yes",""))</f>
        <v/>
      </c>
      <c r="M803" s="13"/>
      <c r="N803" s="12" t="str">
        <f aca="true">IF(M803="","",IF(AND(H803&lt;&gt;"",H803&gt;=M803),"Yes - "&amp;TEXT(H803,"d mmm yyyy"),IF(TODAY()-M803&lt;30,"Not yet","No")))</f>
        <v/>
      </c>
      <c r="O803" s="8"/>
      <c r="P803" s="12" t="str">
        <f aca="false">IF(A803="","",IF(COUNTIF($A$2:$A$2001,A803)&gt;1,"Same email twice - keep one",""))</f>
        <v/>
      </c>
    </row>
    <row r="804" customFormat="false" ht="15" hidden="false" customHeight="false" outlineLevel="0" collapsed="false">
      <c r="A804" s="8"/>
      <c r="B804" s="8"/>
      <c r="C804" s="8"/>
      <c r="D804" s="9" t="str">
        <f aca="false">IF(A804="","",COUNTIFS(Orders!$C$2:$C$5001,A804,Orders!$I$2:$I$5001,"&gt;0"))</f>
        <v/>
      </c>
      <c r="E804" s="10" t="str">
        <f aca="false">IF(A804="","",SUMIFS(Orders!$F$2:$F$5001,Orders!$C$2:$C$5001,A804,Orders!$I$2:$I$5001,"&gt;0"))</f>
        <v/>
      </c>
      <c r="F804" s="10" t="str">
        <f aca="false">IF(OR(A804="",N(D804)=0),"",E804/D804)</f>
        <v/>
      </c>
      <c r="G804" s="11" t="str">
        <f aca="false">IF(OR(A804="",N(D804)=0),"",_xlfn.MINIFS(Orders!$I$2:$I$5001,Orders!$C$2:$C$5001,A804,Orders!$I$2:$I$5001,"&gt;0"))</f>
        <v/>
      </c>
      <c r="H804" s="11" t="str">
        <f aca="false">IF(OR(A804="",N(D804)=0),"",_xlfn.MAXIFS(Orders!$I$2:$I$5001,Orders!$C$2:$C$5001,A804,Orders!$I$2:$I$5001,"&gt;0"))</f>
        <v/>
      </c>
      <c r="I804" s="9" t="str">
        <f aca="true">IF(H804="","",TODAY()-H804)</f>
        <v/>
      </c>
      <c r="J804" s="9" t="str">
        <f aca="false">IF(OR(H804="",N(D804)&lt;2),"",(H804-G804)/(D804-1))</f>
        <v/>
      </c>
      <c r="K804" s="12" t="str">
        <f aca="false">IF(A804="","",IF(N(D804)=0,"No orders yet",IF(I804&gt;=Settings!$B$4,IF(OR(N(E804)&gt;=Settings!$B$5,N(D804)&gt;=Settings!$B$6),"Lapsed VIP","Lapsed"),IF(I804&gt;=Settings!$B$3,IF(OR(N(E804)&gt;=Settings!$B$5,N(D804)&gt;=Settings!$B$6),"At-risk VIP",IF(D804=1,"One-time buyer","At risk")),IF(OR(N(E804)&gt;=Settings!$B$5,N(D804)&gt;=Settings!$B$6),"VIP",IF(D804=1,"New","Active"))))))</f>
        <v/>
      </c>
      <c r="L804" s="12" t="str">
        <f aca="false">IF(OR(J804="",J804=0),"",IF(I804&gt;=J804*Settings!$B$7,"Yes",""))</f>
        <v/>
      </c>
      <c r="M804" s="13"/>
      <c r="N804" s="12" t="str">
        <f aca="true">IF(M804="","",IF(AND(H804&lt;&gt;"",H804&gt;=M804),"Yes - "&amp;TEXT(H804,"d mmm yyyy"),IF(TODAY()-M804&lt;30,"Not yet","No")))</f>
        <v/>
      </c>
      <c r="O804" s="8"/>
      <c r="P804" s="12" t="str">
        <f aca="false">IF(A804="","",IF(COUNTIF($A$2:$A$2001,A804)&gt;1,"Same email twice - keep one",""))</f>
        <v/>
      </c>
    </row>
    <row r="805" customFormat="false" ht="15" hidden="false" customHeight="false" outlineLevel="0" collapsed="false">
      <c r="A805" s="8"/>
      <c r="B805" s="8"/>
      <c r="C805" s="8"/>
      <c r="D805" s="9" t="str">
        <f aca="false">IF(A805="","",COUNTIFS(Orders!$C$2:$C$5001,A805,Orders!$I$2:$I$5001,"&gt;0"))</f>
        <v/>
      </c>
      <c r="E805" s="10" t="str">
        <f aca="false">IF(A805="","",SUMIFS(Orders!$F$2:$F$5001,Orders!$C$2:$C$5001,A805,Orders!$I$2:$I$5001,"&gt;0"))</f>
        <v/>
      </c>
      <c r="F805" s="10" t="str">
        <f aca="false">IF(OR(A805="",N(D805)=0),"",E805/D805)</f>
        <v/>
      </c>
      <c r="G805" s="11" t="str">
        <f aca="false">IF(OR(A805="",N(D805)=0),"",_xlfn.MINIFS(Orders!$I$2:$I$5001,Orders!$C$2:$C$5001,A805,Orders!$I$2:$I$5001,"&gt;0"))</f>
        <v/>
      </c>
      <c r="H805" s="11" t="str">
        <f aca="false">IF(OR(A805="",N(D805)=0),"",_xlfn.MAXIFS(Orders!$I$2:$I$5001,Orders!$C$2:$C$5001,A805,Orders!$I$2:$I$5001,"&gt;0"))</f>
        <v/>
      </c>
      <c r="I805" s="9" t="str">
        <f aca="true">IF(H805="","",TODAY()-H805)</f>
        <v/>
      </c>
      <c r="J805" s="9" t="str">
        <f aca="false">IF(OR(H805="",N(D805)&lt;2),"",(H805-G805)/(D805-1))</f>
        <v/>
      </c>
      <c r="K805" s="12" t="str">
        <f aca="false">IF(A805="","",IF(N(D805)=0,"No orders yet",IF(I805&gt;=Settings!$B$4,IF(OR(N(E805)&gt;=Settings!$B$5,N(D805)&gt;=Settings!$B$6),"Lapsed VIP","Lapsed"),IF(I805&gt;=Settings!$B$3,IF(OR(N(E805)&gt;=Settings!$B$5,N(D805)&gt;=Settings!$B$6),"At-risk VIP",IF(D805=1,"One-time buyer","At risk")),IF(OR(N(E805)&gt;=Settings!$B$5,N(D805)&gt;=Settings!$B$6),"VIP",IF(D805=1,"New","Active"))))))</f>
        <v/>
      </c>
      <c r="L805" s="12" t="str">
        <f aca="false">IF(OR(J805="",J805=0),"",IF(I805&gt;=J805*Settings!$B$7,"Yes",""))</f>
        <v/>
      </c>
      <c r="M805" s="13"/>
      <c r="N805" s="12" t="str">
        <f aca="true">IF(M805="","",IF(AND(H805&lt;&gt;"",H805&gt;=M805),"Yes - "&amp;TEXT(H805,"d mmm yyyy"),IF(TODAY()-M805&lt;30,"Not yet","No")))</f>
        <v/>
      </c>
      <c r="O805" s="8"/>
      <c r="P805" s="12" t="str">
        <f aca="false">IF(A805="","",IF(COUNTIF($A$2:$A$2001,A805)&gt;1,"Same email twice - keep one",""))</f>
        <v/>
      </c>
    </row>
    <row r="806" customFormat="false" ht="15" hidden="false" customHeight="false" outlineLevel="0" collapsed="false">
      <c r="A806" s="8"/>
      <c r="B806" s="8"/>
      <c r="C806" s="8"/>
      <c r="D806" s="9" t="str">
        <f aca="false">IF(A806="","",COUNTIFS(Orders!$C$2:$C$5001,A806,Orders!$I$2:$I$5001,"&gt;0"))</f>
        <v/>
      </c>
      <c r="E806" s="10" t="str">
        <f aca="false">IF(A806="","",SUMIFS(Orders!$F$2:$F$5001,Orders!$C$2:$C$5001,A806,Orders!$I$2:$I$5001,"&gt;0"))</f>
        <v/>
      </c>
      <c r="F806" s="10" t="str">
        <f aca="false">IF(OR(A806="",N(D806)=0),"",E806/D806)</f>
        <v/>
      </c>
      <c r="G806" s="11" t="str">
        <f aca="false">IF(OR(A806="",N(D806)=0),"",_xlfn.MINIFS(Orders!$I$2:$I$5001,Orders!$C$2:$C$5001,A806,Orders!$I$2:$I$5001,"&gt;0"))</f>
        <v/>
      </c>
      <c r="H806" s="11" t="str">
        <f aca="false">IF(OR(A806="",N(D806)=0),"",_xlfn.MAXIFS(Orders!$I$2:$I$5001,Orders!$C$2:$C$5001,A806,Orders!$I$2:$I$5001,"&gt;0"))</f>
        <v/>
      </c>
      <c r="I806" s="9" t="str">
        <f aca="true">IF(H806="","",TODAY()-H806)</f>
        <v/>
      </c>
      <c r="J806" s="9" t="str">
        <f aca="false">IF(OR(H806="",N(D806)&lt;2),"",(H806-G806)/(D806-1))</f>
        <v/>
      </c>
      <c r="K806" s="12" t="str">
        <f aca="false">IF(A806="","",IF(N(D806)=0,"No orders yet",IF(I806&gt;=Settings!$B$4,IF(OR(N(E806)&gt;=Settings!$B$5,N(D806)&gt;=Settings!$B$6),"Lapsed VIP","Lapsed"),IF(I806&gt;=Settings!$B$3,IF(OR(N(E806)&gt;=Settings!$B$5,N(D806)&gt;=Settings!$B$6),"At-risk VIP",IF(D806=1,"One-time buyer","At risk")),IF(OR(N(E806)&gt;=Settings!$B$5,N(D806)&gt;=Settings!$B$6),"VIP",IF(D806=1,"New","Active"))))))</f>
        <v/>
      </c>
      <c r="L806" s="12" t="str">
        <f aca="false">IF(OR(J806="",J806=0),"",IF(I806&gt;=J806*Settings!$B$7,"Yes",""))</f>
        <v/>
      </c>
      <c r="M806" s="13"/>
      <c r="N806" s="12" t="str">
        <f aca="true">IF(M806="","",IF(AND(H806&lt;&gt;"",H806&gt;=M806),"Yes - "&amp;TEXT(H806,"d mmm yyyy"),IF(TODAY()-M806&lt;30,"Not yet","No")))</f>
        <v/>
      </c>
      <c r="O806" s="8"/>
      <c r="P806" s="12" t="str">
        <f aca="false">IF(A806="","",IF(COUNTIF($A$2:$A$2001,A806)&gt;1,"Same email twice - keep one",""))</f>
        <v/>
      </c>
    </row>
    <row r="807" customFormat="false" ht="15" hidden="false" customHeight="false" outlineLevel="0" collapsed="false">
      <c r="A807" s="8"/>
      <c r="B807" s="8"/>
      <c r="C807" s="8"/>
      <c r="D807" s="9" t="str">
        <f aca="false">IF(A807="","",COUNTIFS(Orders!$C$2:$C$5001,A807,Orders!$I$2:$I$5001,"&gt;0"))</f>
        <v/>
      </c>
      <c r="E807" s="10" t="str">
        <f aca="false">IF(A807="","",SUMIFS(Orders!$F$2:$F$5001,Orders!$C$2:$C$5001,A807,Orders!$I$2:$I$5001,"&gt;0"))</f>
        <v/>
      </c>
      <c r="F807" s="10" t="str">
        <f aca="false">IF(OR(A807="",N(D807)=0),"",E807/D807)</f>
        <v/>
      </c>
      <c r="G807" s="11" t="str">
        <f aca="false">IF(OR(A807="",N(D807)=0),"",_xlfn.MINIFS(Orders!$I$2:$I$5001,Orders!$C$2:$C$5001,A807,Orders!$I$2:$I$5001,"&gt;0"))</f>
        <v/>
      </c>
      <c r="H807" s="11" t="str">
        <f aca="false">IF(OR(A807="",N(D807)=0),"",_xlfn.MAXIFS(Orders!$I$2:$I$5001,Orders!$C$2:$C$5001,A807,Orders!$I$2:$I$5001,"&gt;0"))</f>
        <v/>
      </c>
      <c r="I807" s="9" t="str">
        <f aca="true">IF(H807="","",TODAY()-H807)</f>
        <v/>
      </c>
      <c r="J807" s="9" t="str">
        <f aca="false">IF(OR(H807="",N(D807)&lt;2),"",(H807-G807)/(D807-1))</f>
        <v/>
      </c>
      <c r="K807" s="12" t="str">
        <f aca="false">IF(A807="","",IF(N(D807)=0,"No orders yet",IF(I807&gt;=Settings!$B$4,IF(OR(N(E807)&gt;=Settings!$B$5,N(D807)&gt;=Settings!$B$6),"Lapsed VIP","Lapsed"),IF(I807&gt;=Settings!$B$3,IF(OR(N(E807)&gt;=Settings!$B$5,N(D807)&gt;=Settings!$B$6),"At-risk VIP",IF(D807=1,"One-time buyer","At risk")),IF(OR(N(E807)&gt;=Settings!$B$5,N(D807)&gt;=Settings!$B$6),"VIP",IF(D807=1,"New","Active"))))))</f>
        <v/>
      </c>
      <c r="L807" s="12" t="str">
        <f aca="false">IF(OR(J807="",J807=0),"",IF(I807&gt;=J807*Settings!$B$7,"Yes",""))</f>
        <v/>
      </c>
      <c r="M807" s="13"/>
      <c r="N807" s="12" t="str">
        <f aca="true">IF(M807="","",IF(AND(H807&lt;&gt;"",H807&gt;=M807),"Yes - "&amp;TEXT(H807,"d mmm yyyy"),IF(TODAY()-M807&lt;30,"Not yet","No")))</f>
        <v/>
      </c>
      <c r="O807" s="8"/>
      <c r="P807" s="12" t="str">
        <f aca="false">IF(A807="","",IF(COUNTIF($A$2:$A$2001,A807)&gt;1,"Same email twice - keep one",""))</f>
        <v/>
      </c>
    </row>
    <row r="808" customFormat="false" ht="15" hidden="false" customHeight="false" outlineLevel="0" collapsed="false">
      <c r="A808" s="8"/>
      <c r="B808" s="8"/>
      <c r="C808" s="8"/>
      <c r="D808" s="9" t="str">
        <f aca="false">IF(A808="","",COUNTIFS(Orders!$C$2:$C$5001,A808,Orders!$I$2:$I$5001,"&gt;0"))</f>
        <v/>
      </c>
      <c r="E808" s="10" t="str">
        <f aca="false">IF(A808="","",SUMIFS(Orders!$F$2:$F$5001,Orders!$C$2:$C$5001,A808,Orders!$I$2:$I$5001,"&gt;0"))</f>
        <v/>
      </c>
      <c r="F808" s="10" t="str">
        <f aca="false">IF(OR(A808="",N(D808)=0),"",E808/D808)</f>
        <v/>
      </c>
      <c r="G808" s="11" t="str">
        <f aca="false">IF(OR(A808="",N(D808)=0),"",_xlfn.MINIFS(Orders!$I$2:$I$5001,Orders!$C$2:$C$5001,A808,Orders!$I$2:$I$5001,"&gt;0"))</f>
        <v/>
      </c>
      <c r="H808" s="11" t="str">
        <f aca="false">IF(OR(A808="",N(D808)=0),"",_xlfn.MAXIFS(Orders!$I$2:$I$5001,Orders!$C$2:$C$5001,A808,Orders!$I$2:$I$5001,"&gt;0"))</f>
        <v/>
      </c>
      <c r="I808" s="9" t="str">
        <f aca="true">IF(H808="","",TODAY()-H808)</f>
        <v/>
      </c>
      <c r="J808" s="9" t="str">
        <f aca="false">IF(OR(H808="",N(D808)&lt;2),"",(H808-G808)/(D808-1))</f>
        <v/>
      </c>
      <c r="K808" s="12" t="str">
        <f aca="false">IF(A808="","",IF(N(D808)=0,"No orders yet",IF(I808&gt;=Settings!$B$4,IF(OR(N(E808)&gt;=Settings!$B$5,N(D808)&gt;=Settings!$B$6),"Lapsed VIP","Lapsed"),IF(I808&gt;=Settings!$B$3,IF(OR(N(E808)&gt;=Settings!$B$5,N(D808)&gt;=Settings!$B$6),"At-risk VIP",IF(D808=1,"One-time buyer","At risk")),IF(OR(N(E808)&gt;=Settings!$B$5,N(D808)&gt;=Settings!$B$6),"VIP",IF(D808=1,"New","Active"))))))</f>
        <v/>
      </c>
      <c r="L808" s="12" t="str">
        <f aca="false">IF(OR(J808="",J808=0),"",IF(I808&gt;=J808*Settings!$B$7,"Yes",""))</f>
        <v/>
      </c>
      <c r="M808" s="13"/>
      <c r="N808" s="12" t="str">
        <f aca="true">IF(M808="","",IF(AND(H808&lt;&gt;"",H808&gt;=M808),"Yes - "&amp;TEXT(H808,"d mmm yyyy"),IF(TODAY()-M808&lt;30,"Not yet","No")))</f>
        <v/>
      </c>
      <c r="O808" s="8"/>
      <c r="P808" s="12" t="str">
        <f aca="false">IF(A808="","",IF(COUNTIF($A$2:$A$2001,A808)&gt;1,"Same email twice - keep one",""))</f>
        <v/>
      </c>
    </row>
    <row r="809" customFormat="false" ht="15" hidden="false" customHeight="false" outlineLevel="0" collapsed="false">
      <c r="A809" s="8"/>
      <c r="B809" s="8"/>
      <c r="C809" s="8"/>
      <c r="D809" s="9" t="str">
        <f aca="false">IF(A809="","",COUNTIFS(Orders!$C$2:$C$5001,A809,Orders!$I$2:$I$5001,"&gt;0"))</f>
        <v/>
      </c>
      <c r="E809" s="10" t="str">
        <f aca="false">IF(A809="","",SUMIFS(Orders!$F$2:$F$5001,Orders!$C$2:$C$5001,A809,Orders!$I$2:$I$5001,"&gt;0"))</f>
        <v/>
      </c>
      <c r="F809" s="10" t="str">
        <f aca="false">IF(OR(A809="",N(D809)=0),"",E809/D809)</f>
        <v/>
      </c>
      <c r="G809" s="11" t="str">
        <f aca="false">IF(OR(A809="",N(D809)=0),"",_xlfn.MINIFS(Orders!$I$2:$I$5001,Orders!$C$2:$C$5001,A809,Orders!$I$2:$I$5001,"&gt;0"))</f>
        <v/>
      </c>
      <c r="H809" s="11" t="str">
        <f aca="false">IF(OR(A809="",N(D809)=0),"",_xlfn.MAXIFS(Orders!$I$2:$I$5001,Orders!$C$2:$C$5001,A809,Orders!$I$2:$I$5001,"&gt;0"))</f>
        <v/>
      </c>
      <c r="I809" s="9" t="str">
        <f aca="true">IF(H809="","",TODAY()-H809)</f>
        <v/>
      </c>
      <c r="J809" s="9" t="str">
        <f aca="false">IF(OR(H809="",N(D809)&lt;2),"",(H809-G809)/(D809-1))</f>
        <v/>
      </c>
      <c r="K809" s="12" t="str">
        <f aca="false">IF(A809="","",IF(N(D809)=0,"No orders yet",IF(I809&gt;=Settings!$B$4,IF(OR(N(E809)&gt;=Settings!$B$5,N(D809)&gt;=Settings!$B$6),"Lapsed VIP","Lapsed"),IF(I809&gt;=Settings!$B$3,IF(OR(N(E809)&gt;=Settings!$B$5,N(D809)&gt;=Settings!$B$6),"At-risk VIP",IF(D809=1,"One-time buyer","At risk")),IF(OR(N(E809)&gt;=Settings!$B$5,N(D809)&gt;=Settings!$B$6),"VIP",IF(D809=1,"New","Active"))))))</f>
        <v/>
      </c>
      <c r="L809" s="12" t="str">
        <f aca="false">IF(OR(J809="",J809=0),"",IF(I809&gt;=J809*Settings!$B$7,"Yes",""))</f>
        <v/>
      </c>
      <c r="M809" s="13"/>
      <c r="N809" s="12" t="str">
        <f aca="true">IF(M809="","",IF(AND(H809&lt;&gt;"",H809&gt;=M809),"Yes - "&amp;TEXT(H809,"d mmm yyyy"),IF(TODAY()-M809&lt;30,"Not yet","No")))</f>
        <v/>
      </c>
      <c r="O809" s="8"/>
      <c r="P809" s="12" t="str">
        <f aca="false">IF(A809="","",IF(COUNTIF($A$2:$A$2001,A809)&gt;1,"Same email twice - keep one",""))</f>
        <v/>
      </c>
    </row>
    <row r="810" customFormat="false" ht="15" hidden="false" customHeight="false" outlineLevel="0" collapsed="false">
      <c r="A810" s="8"/>
      <c r="B810" s="8"/>
      <c r="C810" s="8"/>
      <c r="D810" s="9" t="str">
        <f aca="false">IF(A810="","",COUNTIFS(Orders!$C$2:$C$5001,A810,Orders!$I$2:$I$5001,"&gt;0"))</f>
        <v/>
      </c>
      <c r="E810" s="10" t="str">
        <f aca="false">IF(A810="","",SUMIFS(Orders!$F$2:$F$5001,Orders!$C$2:$C$5001,A810,Orders!$I$2:$I$5001,"&gt;0"))</f>
        <v/>
      </c>
      <c r="F810" s="10" t="str">
        <f aca="false">IF(OR(A810="",N(D810)=0),"",E810/D810)</f>
        <v/>
      </c>
      <c r="G810" s="11" t="str">
        <f aca="false">IF(OR(A810="",N(D810)=0),"",_xlfn.MINIFS(Orders!$I$2:$I$5001,Orders!$C$2:$C$5001,A810,Orders!$I$2:$I$5001,"&gt;0"))</f>
        <v/>
      </c>
      <c r="H810" s="11" t="str">
        <f aca="false">IF(OR(A810="",N(D810)=0),"",_xlfn.MAXIFS(Orders!$I$2:$I$5001,Orders!$C$2:$C$5001,A810,Orders!$I$2:$I$5001,"&gt;0"))</f>
        <v/>
      </c>
      <c r="I810" s="9" t="str">
        <f aca="true">IF(H810="","",TODAY()-H810)</f>
        <v/>
      </c>
      <c r="J810" s="9" t="str">
        <f aca="false">IF(OR(H810="",N(D810)&lt;2),"",(H810-G810)/(D810-1))</f>
        <v/>
      </c>
      <c r="K810" s="12" t="str">
        <f aca="false">IF(A810="","",IF(N(D810)=0,"No orders yet",IF(I810&gt;=Settings!$B$4,IF(OR(N(E810)&gt;=Settings!$B$5,N(D810)&gt;=Settings!$B$6),"Lapsed VIP","Lapsed"),IF(I810&gt;=Settings!$B$3,IF(OR(N(E810)&gt;=Settings!$B$5,N(D810)&gt;=Settings!$B$6),"At-risk VIP",IF(D810=1,"One-time buyer","At risk")),IF(OR(N(E810)&gt;=Settings!$B$5,N(D810)&gt;=Settings!$B$6),"VIP",IF(D810=1,"New","Active"))))))</f>
        <v/>
      </c>
      <c r="L810" s="12" t="str">
        <f aca="false">IF(OR(J810="",J810=0),"",IF(I810&gt;=J810*Settings!$B$7,"Yes",""))</f>
        <v/>
      </c>
      <c r="M810" s="13"/>
      <c r="N810" s="12" t="str">
        <f aca="true">IF(M810="","",IF(AND(H810&lt;&gt;"",H810&gt;=M810),"Yes - "&amp;TEXT(H810,"d mmm yyyy"),IF(TODAY()-M810&lt;30,"Not yet","No")))</f>
        <v/>
      </c>
      <c r="O810" s="8"/>
      <c r="P810" s="12" t="str">
        <f aca="false">IF(A810="","",IF(COUNTIF($A$2:$A$2001,A810)&gt;1,"Same email twice - keep one",""))</f>
        <v/>
      </c>
    </row>
    <row r="811" customFormat="false" ht="15" hidden="false" customHeight="false" outlineLevel="0" collapsed="false">
      <c r="A811" s="8"/>
      <c r="B811" s="8"/>
      <c r="C811" s="8"/>
      <c r="D811" s="9" t="str">
        <f aca="false">IF(A811="","",COUNTIFS(Orders!$C$2:$C$5001,A811,Orders!$I$2:$I$5001,"&gt;0"))</f>
        <v/>
      </c>
      <c r="E811" s="10" t="str">
        <f aca="false">IF(A811="","",SUMIFS(Orders!$F$2:$F$5001,Orders!$C$2:$C$5001,A811,Orders!$I$2:$I$5001,"&gt;0"))</f>
        <v/>
      </c>
      <c r="F811" s="10" t="str">
        <f aca="false">IF(OR(A811="",N(D811)=0),"",E811/D811)</f>
        <v/>
      </c>
      <c r="G811" s="11" t="str">
        <f aca="false">IF(OR(A811="",N(D811)=0),"",_xlfn.MINIFS(Orders!$I$2:$I$5001,Orders!$C$2:$C$5001,A811,Orders!$I$2:$I$5001,"&gt;0"))</f>
        <v/>
      </c>
      <c r="H811" s="11" t="str">
        <f aca="false">IF(OR(A811="",N(D811)=0),"",_xlfn.MAXIFS(Orders!$I$2:$I$5001,Orders!$C$2:$C$5001,A811,Orders!$I$2:$I$5001,"&gt;0"))</f>
        <v/>
      </c>
      <c r="I811" s="9" t="str">
        <f aca="true">IF(H811="","",TODAY()-H811)</f>
        <v/>
      </c>
      <c r="J811" s="9" t="str">
        <f aca="false">IF(OR(H811="",N(D811)&lt;2),"",(H811-G811)/(D811-1))</f>
        <v/>
      </c>
      <c r="K811" s="12" t="str">
        <f aca="false">IF(A811="","",IF(N(D811)=0,"No orders yet",IF(I811&gt;=Settings!$B$4,IF(OR(N(E811)&gt;=Settings!$B$5,N(D811)&gt;=Settings!$B$6),"Lapsed VIP","Lapsed"),IF(I811&gt;=Settings!$B$3,IF(OR(N(E811)&gt;=Settings!$B$5,N(D811)&gt;=Settings!$B$6),"At-risk VIP",IF(D811=1,"One-time buyer","At risk")),IF(OR(N(E811)&gt;=Settings!$B$5,N(D811)&gt;=Settings!$B$6),"VIP",IF(D811=1,"New","Active"))))))</f>
        <v/>
      </c>
      <c r="L811" s="12" t="str">
        <f aca="false">IF(OR(J811="",J811=0),"",IF(I811&gt;=J811*Settings!$B$7,"Yes",""))</f>
        <v/>
      </c>
      <c r="M811" s="13"/>
      <c r="N811" s="12" t="str">
        <f aca="true">IF(M811="","",IF(AND(H811&lt;&gt;"",H811&gt;=M811),"Yes - "&amp;TEXT(H811,"d mmm yyyy"),IF(TODAY()-M811&lt;30,"Not yet","No")))</f>
        <v/>
      </c>
      <c r="O811" s="8"/>
      <c r="P811" s="12" t="str">
        <f aca="false">IF(A811="","",IF(COUNTIF($A$2:$A$2001,A811)&gt;1,"Same email twice - keep one",""))</f>
        <v/>
      </c>
    </row>
    <row r="812" customFormat="false" ht="15" hidden="false" customHeight="false" outlineLevel="0" collapsed="false">
      <c r="A812" s="8"/>
      <c r="B812" s="8"/>
      <c r="C812" s="8"/>
      <c r="D812" s="9" t="str">
        <f aca="false">IF(A812="","",COUNTIFS(Orders!$C$2:$C$5001,A812,Orders!$I$2:$I$5001,"&gt;0"))</f>
        <v/>
      </c>
      <c r="E812" s="10" t="str">
        <f aca="false">IF(A812="","",SUMIFS(Orders!$F$2:$F$5001,Orders!$C$2:$C$5001,A812,Orders!$I$2:$I$5001,"&gt;0"))</f>
        <v/>
      </c>
      <c r="F812" s="10" t="str">
        <f aca="false">IF(OR(A812="",N(D812)=0),"",E812/D812)</f>
        <v/>
      </c>
      <c r="G812" s="11" t="str">
        <f aca="false">IF(OR(A812="",N(D812)=0),"",_xlfn.MINIFS(Orders!$I$2:$I$5001,Orders!$C$2:$C$5001,A812,Orders!$I$2:$I$5001,"&gt;0"))</f>
        <v/>
      </c>
      <c r="H812" s="11" t="str">
        <f aca="false">IF(OR(A812="",N(D812)=0),"",_xlfn.MAXIFS(Orders!$I$2:$I$5001,Orders!$C$2:$C$5001,A812,Orders!$I$2:$I$5001,"&gt;0"))</f>
        <v/>
      </c>
      <c r="I812" s="9" t="str">
        <f aca="true">IF(H812="","",TODAY()-H812)</f>
        <v/>
      </c>
      <c r="J812" s="9" t="str">
        <f aca="false">IF(OR(H812="",N(D812)&lt;2),"",(H812-G812)/(D812-1))</f>
        <v/>
      </c>
      <c r="K812" s="12" t="str">
        <f aca="false">IF(A812="","",IF(N(D812)=0,"No orders yet",IF(I812&gt;=Settings!$B$4,IF(OR(N(E812)&gt;=Settings!$B$5,N(D812)&gt;=Settings!$B$6),"Lapsed VIP","Lapsed"),IF(I812&gt;=Settings!$B$3,IF(OR(N(E812)&gt;=Settings!$B$5,N(D812)&gt;=Settings!$B$6),"At-risk VIP",IF(D812=1,"One-time buyer","At risk")),IF(OR(N(E812)&gt;=Settings!$B$5,N(D812)&gt;=Settings!$B$6),"VIP",IF(D812=1,"New","Active"))))))</f>
        <v/>
      </c>
      <c r="L812" s="12" t="str">
        <f aca="false">IF(OR(J812="",J812=0),"",IF(I812&gt;=J812*Settings!$B$7,"Yes",""))</f>
        <v/>
      </c>
      <c r="M812" s="13"/>
      <c r="N812" s="12" t="str">
        <f aca="true">IF(M812="","",IF(AND(H812&lt;&gt;"",H812&gt;=M812),"Yes - "&amp;TEXT(H812,"d mmm yyyy"),IF(TODAY()-M812&lt;30,"Not yet","No")))</f>
        <v/>
      </c>
      <c r="O812" s="8"/>
      <c r="P812" s="12" t="str">
        <f aca="false">IF(A812="","",IF(COUNTIF($A$2:$A$2001,A812)&gt;1,"Same email twice - keep one",""))</f>
        <v/>
      </c>
    </row>
    <row r="813" customFormat="false" ht="15" hidden="false" customHeight="false" outlineLevel="0" collapsed="false">
      <c r="A813" s="8"/>
      <c r="B813" s="8"/>
      <c r="C813" s="8"/>
      <c r="D813" s="9" t="str">
        <f aca="false">IF(A813="","",COUNTIFS(Orders!$C$2:$C$5001,A813,Orders!$I$2:$I$5001,"&gt;0"))</f>
        <v/>
      </c>
      <c r="E813" s="10" t="str">
        <f aca="false">IF(A813="","",SUMIFS(Orders!$F$2:$F$5001,Orders!$C$2:$C$5001,A813,Orders!$I$2:$I$5001,"&gt;0"))</f>
        <v/>
      </c>
      <c r="F813" s="10" t="str">
        <f aca="false">IF(OR(A813="",N(D813)=0),"",E813/D813)</f>
        <v/>
      </c>
      <c r="G813" s="11" t="str">
        <f aca="false">IF(OR(A813="",N(D813)=0),"",_xlfn.MINIFS(Orders!$I$2:$I$5001,Orders!$C$2:$C$5001,A813,Orders!$I$2:$I$5001,"&gt;0"))</f>
        <v/>
      </c>
      <c r="H813" s="11" t="str">
        <f aca="false">IF(OR(A813="",N(D813)=0),"",_xlfn.MAXIFS(Orders!$I$2:$I$5001,Orders!$C$2:$C$5001,A813,Orders!$I$2:$I$5001,"&gt;0"))</f>
        <v/>
      </c>
      <c r="I813" s="9" t="str">
        <f aca="true">IF(H813="","",TODAY()-H813)</f>
        <v/>
      </c>
      <c r="J813" s="9" t="str">
        <f aca="false">IF(OR(H813="",N(D813)&lt;2),"",(H813-G813)/(D813-1))</f>
        <v/>
      </c>
      <c r="K813" s="12" t="str">
        <f aca="false">IF(A813="","",IF(N(D813)=0,"No orders yet",IF(I813&gt;=Settings!$B$4,IF(OR(N(E813)&gt;=Settings!$B$5,N(D813)&gt;=Settings!$B$6),"Lapsed VIP","Lapsed"),IF(I813&gt;=Settings!$B$3,IF(OR(N(E813)&gt;=Settings!$B$5,N(D813)&gt;=Settings!$B$6),"At-risk VIP",IF(D813=1,"One-time buyer","At risk")),IF(OR(N(E813)&gt;=Settings!$B$5,N(D813)&gt;=Settings!$B$6),"VIP",IF(D813=1,"New","Active"))))))</f>
        <v/>
      </c>
      <c r="L813" s="12" t="str">
        <f aca="false">IF(OR(J813="",J813=0),"",IF(I813&gt;=J813*Settings!$B$7,"Yes",""))</f>
        <v/>
      </c>
      <c r="M813" s="13"/>
      <c r="N813" s="12" t="str">
        <f aca="true">IF(M813="","",IF(AND(H813&lt;&gt;"",H813&gt;=M813),"Yes - "&amp;TEXT(H813,"d mmm yyyy"),IF(TODAY()-M813&lt;30,"Not yet","No")))</f>
        <v/>
      </c>
      <c r="O813" s="8"/>
      <c r="P813" s="12" t="str">
        <f aca="false">IF(A813="","",IF(COUNTIF($A$2:$A$2001,A813)&gt;1,"Same email twice - keep one",""))</f>
        <v/>
      </c>
    </row>
    <row r="814" customFormat="false" ht="15" hidden="false" customHeight="false" outlineLevel="0" collapsed="false">
      <c r="A814" s="8"/>
      <c r="B814" s="8"/>
      <c r="C814" s="8"/>
      <c r="D814" s="9" t="str">
        <f aca="false">IF(A814="","",COUNTIFS(Orders!$C$2:$C$5001,A814,Orders!$I$2:$I$5001,"&gt;0"))</f>
        <v/>
      </c>
      <c r="E814" s="10" t="str">
        <f aca="false">IF(A814="","",SUMIFS(Orders!$F$2:$F$5001,Orders!$C$2:$C$5001,A814,Orders!$I$2:$I$5001,"&gt;0"))</f>
        <v/>
      </c>
      <c r="F814" s="10" t="str">
        <f aca="false">IF(OR(A814="",N(D814)=0),"",E814/D814)</f>
        <v/>
      </c>
      <c r="G814" s="11" t="str">
        <f aca="false">IF(OR(A814="",N(D814)=0),"",_xlfn.MINIFS(Orders!$I$2:$I$5001,Orders!$C$2:$C$5001,A814,Orders!$I$2:$I$5001,"&gt;0"))</f>
        <v/>
      </c>
      <c r="H814" s="11" t="str">
        <f aca="false">IF(OR(A814="",N(D814)=0),"",_xlfn.MAXIFS(Orders!$I$2:$I$5001,Orders!$C$2:$C$5001,A814,Orders!$I$2:$I$5001,"&gt;0"))</f>
        <v/>
      </c>
      <c r="I814" s="9" t="str">
        <f aca="true">IF(H814="","",TODAY()-H814)</f>
        <v/>
      </c>
      <c r="J814" s="9" t="str">
        <f aca="false">IF(OR(H814="",N(D814)&lt;2),"",(H814-G814)/(D814-1))</f>
        <v/>
      </c>
      <c r="K814" s="12" t="str">
        <f aca="false">IF(A814="","",IF(N(D814)=0,"No orders yet",IF(I814&gt;=Settings!$B$4,IF(OR(N(E814)&gt;=Settings!$B$5,N(D814)&gt;=Settings!$B$6),"Lapsed VIP","Lapsed"),IF(I814&gt;=Settings!$B$3,IF(OR(N(E814)&gt;=Settings!$B$5,N(D814)&gt;=Settings!$B$6),"At-risk VIP",IF(D814=1,"One-time buyer","At risk")),IF(OR(N(E814)&gt;=Settings!$B$5,N(D814)&gt;=Settings!$B$6),"VIP",IF(D814=1,"New","Active"))))))</f>
        <v/>
      </c>
      <c r="L814" s="12" t="str">
        <f aca="false">IF(OR(J814="",J814=0),"",IF(I814&gt;=J814*Settings!$B$7,"Yes",""))</f>
        <v/>
      </c>
      <c r="M814" s="13"/>
      <c r="N814" s="12" t="str">
        <f aca="true">IF(M814="","",IF(AND(H814&lt;&gt;"",H814&gt;=M814),"Yes - "&amp;TEXT(H814,"d mmm yyyy"),IF(TODAY()-M814&lt;30,"Not yet","No")))</f>
        <v/>
      </c>
      <c r="O814" s="8"/>
      <c r="P814" s="12" t="str">
        <f aca="false">IF(A814="","",IF(COUNTIF($A$2:$A$2001,A814)&gt;1,"Same email twice - keep one",""))</f>
        <v/>
      </c>
    </row>
    <row r="815" customFormat="false" ht="15" hidden="false" customHeight="false" outlineLevel="0" collapsed="false">
      <c r="A815" s="8"/>
      <c r="B815" s="8"/>
      <c r="C815" s="8"/>
      <c r="D815" s="9" t="str">
        <f aca="false">IF(A815="","",COUNTIFS(Orders!$C$2:$C$5001,A815,Orders!$I$2:$I$5001,"&gt;0"))</f>
        <v/>
      </c>
      <c r="E815" s="10" t="str">
        <f aca="false">IF(A815="","",SUMIFS(Orders!$F$2:$F$5001,Orders!$C$2:$C$5001,A815,Orders!$I$2:$I$5001,"&gt;0"))</f>
        <v/>
      </c>
      <c r="F815" s="10" t="str">
        <f aca="false">IF(OR(A815="",N(D815)=0),"",E815/D815)</f>
        <v/>
      </c>
      <c r="G815" s="11" t="str">
        <f aca="false">IF(OR(A815="",N(D815)=0),"",_xlfn.MINIFS(Orders!$I$2:$I$5001,Orders!$C$2:$C$5001,A815,Orders!$I$2:$I$5001,"&gt;0"))</f>
        <v/>
      </c>
      <c r="H815" s="11" t="str">
        <f aca="false">IF(OR(A815="",N(D815)=0),"",_xlfn.MAXIFS(Orders!$I$2:$I$5001,Orders!$C$2:$C$5001,A815,Orders!$I$2:$I$5001,"&gt;0"))</f>
        <v/>
      </c>
      <c r="I815" s="9" t="str">
        <f aca="true">IF(H815="","",TODAY()-H815)</f>
        <v/>
      </c>
      <c r="J815" s="9" t="str">
        <f aca="false">IF(OR(H815="",N(D815)&lt;2),"",(H815-G815)/(D815-1))</f>
        <v/>
      </c>
      <c r="K815" s="12" t="str">
        <f aca="false">IF(A815="","",IF(N(D815)=0,"No orders yet",IF(I815&gt;=Settings!$B$4,IF(OR(N(E815)&gt;=Settings!$B$5,N(D815)&gt;=Settings!$B$6),"Lapsed VIP","Lapsed"),IF(I815&gt;=Settings!$B$3,IF(OR(N(E815)&gt;=Settings!$B$5,N(D815)&gt;=Settings!$B$6),"At-risk VIP",IF(D815=1,"One-time buyer","At risk")),IF(OR(N(E815)&gt;=Settings!$B$5,N(D815)&gt;=Settings!$B$6),"VIP",IF(D815=1,"New","Active"))))))</f>
        <v/>
      </c>
      <c r="L815" s="12" t="str">
        <f aca="false">IF(OR(J815="",J815=0),"",IF(I815&gt;=J815*Settings!$B$7,"Yes",""))</f>
        <v/>
      </c>
      <c r="M815" s="13"/>
      <c r="N815" s="12" t="str">
        <f aca="true">IF(M815="","",IF(AND(H815&lt;&gt;"",H815&gt;=M815),"Yes - "&amp;TEXT(H815,"d mmm yyyy"),IF(TODAY()-M815&lt;30,"Not yet","No")))</f>
        <v/>
      </c>
      <c r="O815" s="8"/>
      <c r="P815" s="12" t="str">
        <f aca="false">IF(A815="","",IF(COUNTIF($A$2:$A$2001,A815)&gt;1,"Same email twice - keep one",""))</f>
        <v/>
      </c>
    </row>
    <row r="816" customFormat="false" ht="15" hidden="false" customHeight="false" outlineLevel="0" collapsed="false">
      <c r="A816" s="8"/>
      <c r="B816" s="8"/>
      <c r="C816" s="8"/>
      <c r="D816" s="9" t="str">
        <f aca="false">IF(A816="","",COUNTIFS(Orders!$C$2:$C$5001,A816,Orders!$I$2:$I$5001,"&gt;0"))</f>
        <v/>
      </c>
      <c r="E816" s="10" t="str">
        <f aca="false">IF(A816="","",SUMIFS(Orders!$F$2:$F$5001,Orders!$C$2:$C$5001,A816,Orders!$I$2:$I$5001,"&gt;0"))</f>
        <v/>
      </c>
      <c r="F816" s="10" t="str">
        <f aca="false">IF(OR(A816="",N(D816)=0),"",E816/D816)</f>
        <v/>
      </c>
      <c r="G816" s="11" t="str">
        <f aca="false">IF(OR(A816="",N(D816)=0),"",_xlfn.MINIFS(Orders!$I$2:$I$5001,Orders!$C$2:$C$5001,A816,Orders!$I$2:$I$5001,"&gt;0"))</f>
        <v/>
      </c>
      <c r="H816" s="11" t="str">
        <f aca="false">IF(OR(A816="",N(D816)=0),"",_xlfn.MAXIFS(Orders!$I$2:$I$5001,Orders!$C$2:$C$5001,A816,Orders!$I$2:$I$5001,"&gt;0"))</f>
        <v/>
      </c>
      <c r="I816" s="9" t="str">
        <f aca="true">IF(H816="","",TODAY()-H816)</f>
        <v/>
      </c>
      <c r="J816" s="9" t="str">
        <f aca="false">IF(OR(H816="",N(D816)&lt;2),"",(H816-G816)/(D816-1))</f>
        <v/>
      </c>
      <c r="K816" s="12" t="str">
        <f aca="false">IF(A816="","",IF(N(D816)=0,"No orders yet",IF(I816&gt;=Settings!$B$4,IF(OR(N(E816)&gt;=Settings!$B$5,N(D816)&gt;=Settings!$B$6),"Lapsed VIP","Lapsed"),IF(I816&gt;=Settings!$B$3,IF(OR(N(E816)&gt;=Settings!$B$5,N(D816)&gt;=Settings!$B$6),"At-risk VIP",IF(D816=1,"One-time buyer","At risk")),IF(OR(N(E816)&gt;=Settings!$B$5,N(D816)&gt;=Settings!$B$6),"VIP",IF(D816=1,"New","Active"))))))</f>
        <v/>
      </c>
      <c r="L816" s="12" t="str">
        <f aca="false">IF(OR(J816="",J816=0),"",IF(I816&gt;=J816*Settings!$B$7,"Yes",""))</f>
        <v/>
      </c>
      <c r="M816" s="13"/>
      <c r="N816" s="12" t="str">
        <f aca="true">IF(M816="","",IF(AND(H816&lt;&gt;"",H816&gt;=M816),"Yes - "&amp;TEXT(H816,"d mmm yyyy"),IF(TODAY()-M816&lt;30,"Not yet","No")))</f>
        <v/>
      </c>
      <c r="O816" s="8"/>
      <c r="P816" s="12" t="str">
        <f aca="false">IF(A816="","",IF(COUNTIF($A$2:$A$2001,A816)&gt;1,"Same email twice - keep one",""))</f>
        <v/>
      </c>
    </row>
    <row r="817" customFormat="false" ht="15" hidden="false" customHeight="false" outlineLevel="0" collapsed="false">
      <c r="A817" s="8"/>
      <c r="B817" s="8"/>
      <c r="C817" s="8"/>
      <c r="D817" s="9" t="str">
        <f aca="false">IF(A817="","",COUNTIFS(Orders!$C$2:$C$5001,A817,Orders!$I$2:$I$5001,"&gt;0"))</f>
        <v/>
      </c>
      <c r="E817" s="10" t="str">
        <f aca="false">IF(A817="","",SUMIFS(Orders!$F$2:$F$5001,Orders!$C$2:$C$5001,A817,Orders!$I$2:$I$5001,"&gt;0"))</f>
        <v/>
      </c>
      <c r="F817" s="10" t="str">
        <f aca="false">IF(OR(A817="",N(D817)=0),"",E817/D817)</f>
        <v/>
      </c>
      <c r="G817" s="11" t="str">
        <f aca="false">IF(OR(A817="",N(D817)=0),"",_xlfn.MINIFS(Orders!$I$2:$I$5001,Orders!$C$2:$C$5001,A817,Orders!$I$2:$I$5001,"&gt;0"))</f>
        <v/>
      </c>
      <c r="H817" s="11" t="str">
        <f aca="false">IF(OR(A817="",N(D817)=0),"",_xlfn.MAXIFS(Orders!$I$2:$I$5001,Orders!$C$2:$C$5001,A817,Orders!$I$2:$I$5001,"&gt;0"))</f>
        <v/>
      </c>
      <c r="I817" s="9" t="str">
        <f aca="true">IF(H817="","",TODAY()-H817)</f>
        <v/>
      </c>
      <c r="J817" s="9" t="str">
        <f aca="false">IF(OR(H817="",N(D817)&lt;2),"",(H817-G817)/(D817-1))</f>
        <v/>
      </c>
      <c r="K817" s="12" t="str">
        <f aca="false">IF(A817="","",IF(N(D817)=0,"No orders yet",IF(I817&gt;=Settings!$B$4,IF(OR(N(E817)&gt;=Settings!$B$5,N(D817)&gt;=Settings!$B$6),"Lapsed VIP","Lapsed"),IF(I817&gt;=Settings!$B$3,IF(OR(N(E817)&gt;=Settings!$B$5,N(D817)&gt;=Settings!$B$6),"At-risk VIP",IF(D817=1,"One-time buyer","At risk")),IF(OR(N(E817)&gt;=Settings!$B$5,N(D817)&gt;=Settings!$B$6),"VIP",IF(D817=1,"New","Active"))))))</f>
        <v/>
      </c>
      <c r="L817" s="12" t="str">
        <f aca="false">IF(OR(J817="",J817=0),"",IF(I817&gt;=J817*Settings!$B$7,"Yes",""))</f>
        <v/>
      </c>
      <c r="M817" s="13"/>
      <c r="N817" s="12" t="str">
        <f aca="true">IF(M817="","",IF(AND(H817&lt;&gt;"",H817&gt;=M817),"Yes - "&amp;TEXT(H817,"d mmm yyyy"),IF(TODAY()-M817&lt;30,"Not yet","No")))</f>
        <v/>
      </c>
      <c r="O817" s="8"/>
      <c r="P817" s="12" t="str">
        <f aca="false">IF(A817="","",IF(COUNTIF($A$2:$A$2001,A817)&gt;1,"Same email twice - keep one",""))</f>
        <v/>
      </c>
    </row>
    <row r="818" customFormat="false" ht="15" hidden="false" customHeight="false" outlineLevel="0" collapsed="false">
      <c r="A818" s="8"/>
      <c r="B818" s="8"/>
      <c r="C818" s="8"/>
      <c r="D818" s="9" t="str">
        <f aca="false">IF(A818="","",COUNTIFS(Orders!$C$2:$C$5001,A818,Orders!$I$2:$I$5001,"&gt;0"))</f>
        <v/>
      </c>
      <c r="E818" s="10" t="str">
        <f aca="false">IF(A818="","",SUMIFS(Orders!$F$2:$F$5001,Orders!$C$2:$C$5001,A818,Orders!$I$2:$I$5001,"&gt;0"))</f>
        <v/>
      </c>
      <c r="F818" s="10" t="str">
        <f aca="false">IF(OR(A818="",N(D818)=0),"",E818/D818)</f>
        <v/>
      </c>
      <c r="G818" s="11" t="str">
        <f aca="false">IF(OR(A818="",N(D818)=0),"",_xlfn.MINIFS(Orders!$I$2:$I$5001,Orders!$C$2:$C$5001,A818,Orders!$I$2:$I$5001,"&gt;0"))</f>
        <v/>
      </c>
      <c r="H818" s="11" t="str">
        <f aca="false">IF(OR(A818="",N(D818)=0),"",_xlfn.MAXIFS(Orders!$I$2:$I$5001,Orders!$C$2:$C$5001,A818,Orders!$I$2:$I$5001,"&gt;0"))</f>
        <v/>
      </c>
      <c r="I818" s="9" t="str">
        <f aca="true">IF(H818="","",TODAY()-H818)</f>
        <v/>
      </c>
      <c r="J818" s="9" t="str">
        <f aca="false">IF(OR(H818="",N(D818)&lt;2),"",(H818-G818)/(D818-1))</f>
        <v/>
      </c>
      <c r="K818" s="12" t="str">
        <f aca="false">IF(A818="","",IF(N(D818)=0,"No orders yet",IF(I818&gt;=Settings!$B$4,IF(OR(N(E818)&gt;=Settings!$B$5,N(D818)&gt;=Settings!$B$6),"Lapsed VIP","Lapsed"),IF(I818&gt;=Settings!$B$3,IF(OR(N(E818)&gt;=Settings!$B$5,N(D818)&gt;=Settings!$B$6),"At-risk VIP",IF(D818=1,"One-time buyer","At risk")),IF(OR(N(E818)&gt;=Settings!$B$5,N(D818)&gt;=Settings!$B$6),"VIP",IF(D818=1,"New","Active"))))))</f>
        <v/>
      </c>
      <c r="L818" s="12" t="str">
        <f aca="false">IF(OR(J818="",J818=0),"",IF(I818&gt;=J818*Settings!$B$7,"Yes",""))</f>
        <v/>
      </c>
      <c r="M818" s="13"/>
      <c r="N818" s="12" t="str">
        <f aca="true">IF(M818="","",IF(AND(H818&lt;&gt;"",H818&gt;=M818),"Yes - "&amp;TEXT(H818,"d mmm yyyy"),IF(TODAY()-M818&lt;30,"Not yet","No")))</f>
        <v/>
      </c>
      <c r="O818" s="8"/>
      <c r="P818" s="12" t="str">
        <f aca="false">IF(A818="","",IF(COUNTIF($A$2:$A$2001,A818)&gt;1,"Same email twice - keep one",""))</f>
        <v/>
      </c>
    </row>
    <row r="819" customFormat="false" ht="15" hidden="false" customHeight="false" outlineLevel="0" collapsed="false">
      <c r="A819" s="8"/>
      <c r="B819" s="8"/>
      <c r="C819" s="8"/>
      <c r="D819" s="9" t="str">
        <f aca="false">IF(A819="","",COUNTIFS(Orders!$C$2:$C$5001,A819,Orders!$I$2:$I$5001,"&gt;0"))</f>
        <v/>
      </c>
      <c r="E819" s="10" t="str">
        <f aca="false">IF(A819="","",SUMIFS(Orders!$F$2:$F$5001,Orders!$C$2:$C$5001,A819,Orders!$I$2:$I$5001,"&gt;0"))</f>
        <v/>
      </c>
      <c r="F819" s="10" t="str">
        <f aca="false">IF(OR(A819="",N(D819)=0),"",E819/D819)</f>
        <v/>
      </c>
      <c r="G819" s="11" t="str">
        <f aca="false">IF(OR(A819="",N(D819)=0),"",_xlfn.MINIFS(Orders!$I$2:$I$5001,Orders!$C$2:$C$5001,A819,Orders!$I$2:$I$5001,"&gt;0"))</f>
        <v/>
      </c>
      <c r="H819" s="11" t="str">
        <f aca="false">IF(OR(A819="",N(D819)=0),"",_xlfn.MAXIFS(Orders!$I$2:$I$5001,Orders!$C$2:$C$5001,A819,Orders!$I$2:$I$5001,"&gt;0"))</f>
        <v/>
      </c>
      <c r="I819" s="9" t="str">
        <f aca="true">IF(H819="","",TODAY()-H819)</f>
        <v/>
      </c>
      <c r="J819" s="9" t="str">
        <f aca="false">IF(OR(H819="",N(D819)&lt;2),"",(H819-G819)/(D819-1))</f>
        <v/>
      </c>
      <c r="K819" s="12" t="str">
        <f aca="false">IF(A819="","",IF(N(D819)=0,"No orders yet",IF(I819&gt;=Settings!$B$4,IF(OR(N(E819)&gt;=Settings!$B$5,N(D819)&gt;=Settings!$B$6),"Lapsed VIP","Lapsed"),IF(I819&gt;=Settings!$B$3,IF(OR(N(E819)&gt;=Settings!$B$5,N(D819)&gt;=Settings!$B$6),"At-risk VIP",IF(D819=1,"One-time buyer","At risk")),IF(OR(N(E819)&gt;=Settings!$B$5,N(D819)&gt;=Settings!$B$6),"VIP",IF(D819=1,"New","Active"))))))</f>
        <v/>
      </c>
      <c r="L819" s="12" t="str">
        <f aca="false">IF(OR(J819="",J819=0),"",IF(I819&gt;=J819*Settings!$B$7,"Yes",""))</f>
        <v/>
      </c>
      <c r="M819" s="13"/>
      <c r="N819" s="12" t="str">
        <f aca="true">IF(M819="","",IF(AND(H819&lt;&gt;"",H819&gt;=M819),"Yes - "&amp;TEXT(H819,"d mmm yyyy"),IF(TODAY()-M819&lt;30,"Not yet","No")))</f>
        <v/>
      </c>
      <c r="O819" s="8"/>
      <c r="P819" s="12" t="str">
        <f aca="false">IF(A819="","",IF(COUNTIF($A$2:$A$2001,A819)&gt;1,"Same email twice - keep one",""))</f>
        <v/>
      </c>
    </row>
    <row r="820" customFormat="false" ht="15" hidden="false" customHeight="false" outlineLevel="0" collapsed="false">
      <c r="A820" s="8"/>
      <c r="B820" s="8"/>
      <c r="C820" s="8"/>
      <c r="D820" s="9" t="str">
        <f aca="false">IF(A820="","",COUNTIFS(Orders!$C$2:$C$5001,A820,Orders!$I$2:$I$5001,"&gt;0"))</f>
        <v/>
      </c>
      <c r="E820" s="10" t="str">
        <f aca="false">IF(A820="","",SUMIFS(Orders!$F$2:$F$5001,Orders!$C$2:$C$5001,A820,Orders!$I$2:$I$5001,"&gt;0"))</f>
        <v/>
      </c>
      <c r="F820" s="10" t="str">
        <f aca="false">IF(OR(A820="",N(D820)=0),"",E820/D820)</f>
        <v/>
      </c>
      <c r="G820" s="11" t="str">
        <f aca="false">IF(OR(A820="",N(D820)=0),"",_xlfn.MINIFS(Orders!$I$2:$I$5001,Orders!$C$2:$C$5001,A820,Orders!$I$2:$I$5001,"&gt;0"))</f>
        <v/>
      </c>
      <c r="H820" s="11" t="str">
        <f aca="false">IF(OR(A820="",N(D820)=0),"",_xlfn.MAXIFS(Orders!$I$2:$I$5001,Orders!$C$2:$C$5001,A820,Orders!$I$2:$I$5001,"&gt;0"))</f>
        <v/>
      </c>
      <c r="I820" s="9" t="str">
        <f aca="true">IF(H820="","",TODAY()-H820)</f>
        <v/>
      </c>
      <c r="J820" s="9" t="str">
        <f aca="false">IF(OR(H820="",N(D820)&lt;2),"",(H820-G820)/(D820-1))</f>
        <v/>
      </c>
      <c r="K820" s="12" t="str">
        <f aca="false">IF(A820="","",IF(N(D820)=0,"No orders yet",IF(I820&gt;=Settings!$B$4,IF(OR(N(E820)&gt;=Settings!$B$5,N(D820)&gt;=Settings!$B$6),"Lapsed VIP","Lapsed"),IF(I820&gt;=Settings!$B$3,IF(OR(N(E820)&gt;=Settings!$B$5,N(D820)&gt;=Settings!$B$6),"At-risk VIP",IF(D820=1,"One-time buyer","At risk")),IF(OR(N(E820)&gt;=Settings!$B$5,N(D820)&gt;=Settings!$B$6),"VIP",IF(D820=1,"New","Active"))))))</f>
        <v/>
      </c>
      <c r="L820" s="12" t="str">
        <f aca="false">IF(OR(J820="",J820=0),"",IF(I820&gt;=J820*Settings!$B$7,"Yes",""))</f>
        <v/>
      </c>
      <c r="M820" s="13"/>
      <c r="N820" s="12" t="str">
        <f aca="true">IF(M820="","",IF(AND(H820&lt;&gt;"",H820&gt;=M820),"Yes - "&amp;TEXT(H820,"d mmm yyyy"),IF(TODAY()-M820&lt;30,"Not yet","No")))</f>
        <v/>
      </c>
      <c r="O820" s="8"/>
      <c r="P820" s="12" t="str">
        <f aca="false">IF(A820="","",IF(COUNTIF($A$2:$A$2001,A820)&gt;1,"Same email twice - keep one",""))</f>
        <v/>
      </c>
    </row>
    <row r="821" customFormat="false" ht="15" hidden="false" customHeight="false" outlineLevel="0" collapsed="false">
      <c r="A821" s="8"/>
      <c r="B821" s="8"/>
      <c r="C821" s="8"/>
      <c r="D821" s="9" t="str">
        <f aca="false">IF(A821="","",COUNTIFS(Orders!$C$2:$C$5001,A821,Orders!$I$2:$I$5001,"&gt;0"))</f>
        <v/>
      </c>
      <c r="E821" s="10" t="str">
        <f aca="false">IF(A821="","",SUMIFS(Orders!$F$2:$F$5001,Orders!$C$2:$C$5001,A821,Orders!$I$2:$I$5001,"&gt;0"))</f>
        <v/>
      </c>
      <c r="F821" s="10" t="str">
        <f aca="false">IF(OR(A821="",N(D821)=0),"",E821/D821)</f>
        <v/>
      </c>
      <c r="G821" s="11" t="str">
        <f aca="false">IF(OR(A821="",N(D821)=0),"",_xlfn.MINIFS(Orders!$I$2:$I$5001,Orders!$C$2:$C$5001,A821,Orders!$I$2:$I$5001,"&gt;0"))</f>
        <v/>
      </c>
      <c r="H821" s="11" t="str">
        <f aca="false">IF(OR(A821="",N(D821)=0),"",_xlfn.MAXIFS(Orders!$I$2:$I$5001,Orders!$C$2:$C$5001,A821,Orders!$I$2:$I$5001,"&gt;0"))</f>
        <v/>
      </c>
      <c r="I821" s="9" t="str">
        <f aca="true">IF(H821="","",TODAY()-H821)</f>
        <v/>
      </c>
      <c r="J821" s="9" t="str">
        <f aca="false">IF(OR(H821="",N(D821)&lt;2),"",(H821-G821)/(D821-1))</f>
        <v/>
      </c>
      <c r="K821" s="12" t="str">
        <f aca="false">IF(A821="","",IF(N(D821)=0,"No orders yet",IF(I821&gt;=Settings!$B$4,IF(OR(N(E821)&gt;=Settings!$B$5,N(D821)&gt;=Settings!$B$6),"Lapsed VIP","Lapsed"),IF(I821&gt;=Settings!$B$3,IF(OR(N(E821)&gt;=Settings!$B$5,N(D821)&gt;=Settings!$B$6),"At-risk VIP",IF(D821=1,"One-time buyer","At risk")),IF(OR(N(E821)&gt;=Settings!$B$5,N(D821)&gt;=Settings!$B$6),"VIP",IF(D821=1,"New","Active"))))))</f>
        <v/>
      </c>
      <c r="L821" s="12" t="str">
        <f aca="false">IF(OR(J821="",J821=0),"",IF(I821&gt;=J821*Settings!$B$7,"Yes",""))</f>
        <v/>
      </c>
      <c r="M821" s="13"/>
      <c r="N821" s="12" t="str">
        <f aca="true">IF(M821="","",IF(AND(H821&lt;&gt;"",H821&gt;=M821),"Yes - "&amp;TEXT(H821,"d mmm yyyy"),IF(TODAY()-M821&lt;30,"Not yet","No")))</f>
        <v/>
      </c>
      <c r="O821" s="8"/>
      <c r="P821" s="12" t="str">
        <f aca="false">IF(A821="","",IF(COUNTIF($A$2:$A$2001,A821)&gt;1,"Same email twice - keep one",""))</f>
        <v/>
      </c>
    </row>
    <row r="822" customFormat="false" ht="15" hidden="false" customHeight="false" outlineLevel="0" collapsed="false">
      <c r="A822" s="8"/>
      <c r="B822" s="8"/>
      <c r="C822" s="8"/>
      <c r="D822" s="9" t="str">
        <f aca="false">IF(A822="","",COUNTIFS(Orders!$C$2:$C$5001,A822,Orders!$I$2:$I$5001,"&gt;0"))</f>
        <v/>
      </c>
      <c r="E822" s="10" t="str">
        <f aca="false">IF(A822="","",SUMIFS(Orders!$F$2:$F$5001,Orders!$C$2:$C$5001,A822,Orders!$I$2:$I$5001,"&gt;0"))</f>
        <v/>
      </c>
      <c r="F822" s="10" t="str">
        <f aca="false">IF(OR(A822="",N(D822)=0),"",E822/D822)</f>
        <v/>
      </c>
      <c r="G822" s="11" t="str">
        <f aca="false">IF(OR(A822="",N(D822)=0),"",_xlfn.MINIFS(Orders!$I$2:$I$5001,Orders!$C$2:$C$5001,A822,Orders!$I$2:$I$5001,"&gt;0"))</f>
        <v/>
      </c>
      <c r="H822" s="11" t="str">
        <f aca="false">IF(OR(A822="",N(D822)=0),"",_xlfn.MAXIFS(Orders!$I$2:$I$5001,Orders!$C$2:$C$5001,A822,Orders!$I$2:$I$5001,"&gt;0"))</f>
        <v/>
      </c>
      <c r="I822" s="9" t="str">
        <f aca="true">IF(H822="","",TODAY()-H822)</f>
        <v/>
      </c>
      <c r="J822" s="9" t="str">
        <f aca="false">IF(OR(H822="",N(D822)&lt;2),"",(H822-G822)/(D822-1))</f>
        <v/>
      </c>
      <c r="K822" s="12" t="str">
        <f aca="false">IF(A822="","",IF(N(D822)=0,"No orders yet",IF(I822&gt;=Settings!$B$4,IF(OR(N(E822)&gt;=Settings!$B$5,N(D822)&gt;=Settings!$B$6),"Lapsed VIP","Lapsed"),IF(I822&gt;=Settings!$B$3,IF(OR(N(E822)&gt;=Settings!$B$5,N(D822)&gt;=Settings!$B$6),"At-risk VIP",IF(D822=1,"One-time buyer","At risk")),IF(OR(N(E822)&gt;=Settings!$B$5,N(D822)&gt;=Settings!$B$6),"VIP",IF(D822=1,"New","Active"))))))</f>
        <v/>
      </c>
      <c r="L822" s="12" t="str">
        <f aca="false">IF(OR(J822="",J822=0),"",IF(I822&gt;=J822*Settings!$B$7,"Yes",""))</f>
        <v/>
      </c>
      <c r="M822" s="13"/>
      <c r="N822" s="12" t="str">
        <f aca="true">IF(M822="","",IF(AND(H822&lt;&gt;"",H822&gt;=M822),"Yes - "&amp;TEXT(H822,"d mmm yyyy"),IF(TODAY()-M822&lt;30,"Not yet","No")))</f>
        <v/>
      </c>
      <c r="O822" s="8"/>
      <c r="P822" s="12" t="str">
        <f aca="false">IF(A822="","",IF(COUNTIF($A$2:$A$2001,A822)&gt;1,"Same email twice - keep one",""))</f>
        <v/>
      </c>
    </row>
    <row r="823" customFormat="false" ht="15" hidden="false" customHeight="false" outlineLevel="0" collapsed="false">
      <c r="A823" s="8"/>
      <c r="B823" s="8"/>
      <c r="C823" s="8"/>
      <c r="D823" s="9" t="str">
        <f aca="false">IF(A823="","",COUNTIFS(Orders!$C$2:$C$5001,A823,Orders!$I$2:$I$5001,"&gt;0"))</f>
        <v/>
      </c>
      <c r="E823" s="10" t="str">
        <f aca="false">IF(A823="","",SUMIFS(Orders!$F$2:$F$5001,Orders!$C$2:$C$5001,A823,Orders!$I$2:$I$5001,"&gt;0"))</f>
        <v/>
      </c>
      <c r="F823" s="10" t="str">
        <f aca="false">IF(OR(A823="",N(D823)=0),"",E823/D823)</f>
        <v/>
      </c>
      <c r="G823" s="11" t="str">
        <f aca="false">IF(OR(A823="",N(D823)=0),"",_xlfn.MINIFS(Orders!$I$2:$I$5001,Orders!$C$2:$C$5001,A823,Orders!$I$2:$I$5001,"&gt;0"))</f>
        <v/>
      </c>
      <c r="H823" s="11" t="str">
        <f aca="false">IF(OR(A823="",N(D823)=0),"",_xlfn.MAXIFS(Orders!$I$2:$I$5001,Orders!$C$2:$C$5001,A823,Orders!$I$2:$I$5001,"&gt;0"))</f>
        <v/>
      </c>
      <c r="I823" s="9" t="str">
        <f aca="true">IF(H823="","",TODAY()-H823)</f>
        <v/>
      </c>
      <c r="J823" s="9" t="str">
        <f aca="false">IF(OR(H823="",N(D823)&lt;2),"",(H823-G823)/(D823-1))</f>
        <v/>
      </c>
      <c r="K823" s="12" t="str">
        <f aca="false">IF(A823="","",IF(N(D823)=0,"No orders yet",IF(I823&gt;=Settings!$B$4,IF(OR(N(E823)&gt;=Settings!$B$5,N(D823)&gt;=Settings!$B$6),"Lapsed VIP","Lapsed"),IF(I823&gt;=Settings!$B$3,IF(OR(N(E823)&gt;=Settings!$B$5,N(D823)&gt;=Settings!$B$6),"At-risk VIP",IF(D823=1,"One-time buyer","At risk")),IF(OR(N(E823)&gt;=Settings!$B$5,N(D823)&gt;=Settings!$B$6),"VIP",IF(D823=1,"New","Active"))))))</f>
        <v/>
      </c>
      <c r="L823" s="12" t="str">
        <f aca="false">IF(OR(J823="",J823=0),"",IF(I823&gt;=J823*Settings!$B$7,"Yes",""))</f>
        <v/>
      </c>
      <c r="M823" s="13"/>
      <c r="N823" s="12" t="str">
        <f aca="true">IF(M823="","",IF(AND(H823&lt;&gt;"",H823&gt;=M823),"Yes - "&amp;TEXT(H823,"d mmm yyyy"),IF(TODAY()-M823&lt;30,"Not yet","No")))</f>
        <v/>
      </c>
      <c r="O823" s="8"/>
      <c r="P823" s="12" t="str">
        <f aca="false">IF(A823="","",IF(COUNTIF($A$2:$A$2001,A823)&gt;1,"Same email twice - keep one",""))</f>
        <v/>
      </c>
    </row>
    <row r="824" customFormat="false" ht="15" hidden="false" customHeight="false" outlineLevel="0" collapsed="false">
      <c r="A824" s="8"/>
      <c r="B824" s="8"/>
      <c r="C824" s="8"/>
      <c r="D824" s="9" t="str">
        <f aca="false">IF(A824="","",COUNTIFS(Orders!$C$2:$C$5001,A824,Orders!$I$2:$I$5001,"&gt;0"))</f>
        <v/>
      </c>
      <c r="E824" s="10" t="str">
        <f aca="false">IF(A824="","",SUMIFS(Orders!$F$2:$F$5001,Orders!$C$2:$C$5001,A824,Orders!$I$2:$I$5001,"&gt;0"))</f>
        <v/>
      </c>
      <c r="F824" s="10" t="str">
        <f aca="false">IF(OR(A824="",N(D824)=0),"",E824/D824)</f>
        <v/>
      </c>
      <c r="G824" s="11" t="str">
        <f aca="false">IF(OR(A824="",N(D824)=0),"",_xlfn.MINIFS(Orders!$I$2:$I$5001,Orders!$C$2:$C$5001,A824,Orders!$I$2:$I$5001,"&gt;0"))</f>
        <v/>
      </c>
      <c r="H824" s="11" t="str">
        <f aca="false">IF(OR(A824="",N(D824)=0),"",_xlfn.MAXIFS(Orders!$I$2:$I$5001,Orders!$C$2:$C$5001,A824,Orders!$I$2:$I$5001,"&gt;0"))</f>
        <v/>
      </c>
      <c r="I824" s="9" t="str">
        <f aca="true">IF(H824="","",TODAY()-H824)</f>
        <v/>
      </c>
      <c r="J824" s="9" t="str">
        <f aca="false">IF(OR(H824="",N(D824)&lt;2),"",(H824-G824)/(D824-1))</f>
        <v/>
      </c>
      <c r="K824" s="12" t="str">
        <f aca="false">IF(A824="","",IF(N(D824)=0,"No orders yet",IF(I824&gt;=Settings!$B$4,IF(OR(N(E824)&gt;=Settings!$B$5,N(D824)&gt;=Settings!$B$6),"Lapsed VIP","Lapsed"),IF(I824&gt;=Settings!$B$3,IF(OR(N(E824)&gt;=Settings!$B$5,N(D824)&gt;=Settings!$B$6),"At-risk VIP",IF(D824=1,"One-time buyer","At risk")),IF(OR(N(E824)&gt;=Settings!$B$5,N(D824)&gt;=Settings!$B$6),"VIP",IF(D824=1,"New","Active"))))))</f>
        <v/>
      </c>
      <c r="L824" s="12" t="str">
        <f aca="false">IF(OR(J824="",J824=0),"",IF(I824&gt;=J824*Settings!$B$7,"Yes",""))</f>
        <v/>
      </c>
      <c r="M824" s="13"/>
      <c r="N824" s="12" t="str">
        <f aca="true">IF(M824="","",IF(AND(H824&lt;&gt;"",H824&gt;=M824),"Yes - "&amp;TEXT(H824,"d mmm yyyy"),IF(TODAY()-M824&lt;30,"Not yet","No")))</f>
        <v/>
      </c>
      <c r="O824" s="8"/>
      <c r="P824" s="12" t="str">
        <f aca="false">IF(A824="","",IF(COUNTIF($A$2:$A$2001,A824)&gt;1,"Same email twice - keep one",""))</f>
        <v/>
      </c>
    </row>
    <row r="825" customFormat="false" ht="15" hidden="false" customHeight="false" outlineLevel="0" collapsed="false">
      <c r="A825" s="8"/>
      <c r="B825" s="8"/>
      <c r="C825" s="8"/>
      <c r="D825" s="9" t="str">
        <f aca="false">IF(A825="","",COUNTIFS(Orders!$C$2:$C$5001,A825,Orders!$I$2:$I$5001,"&gt;0"))</f>
        <v/>
      </c>
      <c r="E825" s="10" t="str">
        <f aca="false">IF(A825="","",SUMIFS(Orders!$F$2:$F$5001,Orders!$C$2:$C$5001,A825,Orders!$I$2:$I$5001,"&gt;0"))</f>
        <v/>
      </c>
      <c r="F825" s="10" t="str">
        <f aca="false">IF(OR(A825="",N(D825)=0),"",E825/D825)</f>
        <v/>
      </c>
      <c r="G825" s="11" t="str">
        <f aca="false">IF(OR(A825="",N(D825)=0),"",_xlfn.MINIFS(Orders!$I$2:$I$5001,Orders!$C$2:$C$5001,A825,Orders!$I$2:$I$5001,"&gt;0"))</f>
        <v/>
      </c>
      <c r="H825" s="11" t="str">
        <f aca="false">IF(OR(A825="",N(D825)=0),"",_xlfn.MAXIFS(Orders!$I$2:$I$5001,Orders!$C$2:$C$5001,A825,Orders!$I$2:$I$5001,"&gt;0"))</f>
        <v/>
      </c>
      <c r="I825" s="9" t="str">
        <f aca="true">IF(H825="","",TODAY()-H825)</f>
        <v/>
      </c>
      <c r="J825" s="9" t="str">
        <f aca="false">IF(OR(H825="",N(D825)&lt;2),"",(H825-G825)/(D825-1))</f>
        <v/>
      </c>
      <c r="K825" s="12" t="str">
        <f aca="false">IF(A825="","",IF(N(D825)=0,"No orders yet",IF(I825&gt;=Settings!$B$4,IF(OR(N(E825)&gt;=Settings!$B$5,N(D825)&gt;=Settings!$B$6),"Lapsed VIP","Lapsed"),IF(I825&gt;=Settings!$B$3,IF(OR(N(E825)&gt;=Settings!$B$5,N(D825)&gt;=Settings!$B$6),"At-risk VIP",IF(D825=1,"One-time buyer","At risk")),IF(OR(N(E825)&gt;=Settings!$B$5,N(D825)&gt;=Settings!$B$6),"VIP",IF(D825=1,"New","Active"))))))</f>
        <v/>
      </c>
      <c r="L825" s="12" t="str">
        <f aca="false">IF(OR(J825="",J825=0),"",IF(I825&gt;=J825*Settings!$B$7,"Yes",""))</f>
        <v/>
      </c>
      <c r="M825" s="13"/>
      <c r="N825" s="12" t="str">
        <f aca="true">IF(M825="","",IF(AND(H825&lt;&gt;"",H825&gt;=M825),"Yes - "&amp;TEXT(H825,"d mmm yyyy"),IF(TODAY()-M825&lt;30,"Not yet","No")))</f>
        <v/>
      </c>
      <c r="O825" s="8"/>
      <c r="P825" s="12" t="str">
        <f aca="false">IF(A825="","",IF(COUNTIF($A$2:$A$2001,A825)&gt;1,"Same email twice - keep one",""))</f>
        <v/>
      </c>
    </row>
    <row r="826" customFormat="false" ht="15" hidden="false" customHeight="false" outlineLevel="0" collapsed="false">
      <c r="A826" s="8"/>
      <c r="B826" s="8"/>
      <c r="C826" s="8"/>
      <c r="D826" s="9" t="str">
        <f aca="false">IF(A826="","",COUNTIFS(Orders!$C$2:$C$5001,A826,Orders!$I$2:$I$5001,"&gt;0"))</f>
        <v/>
      </c>
      <c r="E826" s="10" t="str">
        <f aca="false">IF(A826="","",SUMIFS(Orders!$F$2:$F$5001,Orders!$C$2:$C$5001,A826,Orders!$I$2:$I$5001,"&gt;0"))</f>
        <v/>
      </c>
      <c r="F826" s="10" t="str">
        <f aca="false">IF(OR(A826="",N(D826)=0),"",E826/D826)</f>
        <v/>
      </c>
      <c r="G826" s="11" t="str">
        <f aca="false">IF(OR(A826="",N(D826)=0),"",_xlfn.MINIFS(Orders!$I$2:$I$5001,Orders!$C$2:$C$5001,A826,Orders!$I$2:$I$5001,"&gt;0"))</f>
        <v/>
      </c>
      <c r="H826" s="11" t="str">
        <f aca="false">IF(OR(A826="",N(D826)=0),"",_xlfn.MAXIFS(Orders!$I$2:$I$5001,Orders!$C$2:$C$5001,A826,Orders!$I$2:$I$5001,"&gt;0"))</f>
        <v/>
      </c>
      <c r="I826" s="9" t="str">
        <f aca="true">IF(H826="","",TODAY()-H826)</f>
        <v/>
      </c>
      <c r="J826" s="9" t="str">
        <f aca="false">IF(OR(H826="",N(D826)&lt;2),"",(H826-G826)/(D826-1))</f>
        <v/>
      </c>
      <c r="K826" s="12" t="str">
        <f aca="false">IF(A826="","",IF(N(D826)=0,"No orders yet",IF(I826&gt;=Settings!$B$4,IF(OR(N(E826)&gt;=Settings!$B$5,N(D826)&gt;=Settings!$B$6),"Lapsed VIP","Lapsed"),IF(I826&gt;=Settings!$B$3,IF(OR(N(E826)&gt;=Settings!$B$5,N(D826)&gt;=Settings!$B$6),"At-risk VIP",IF(D826=1,"One-time buyer","At risk")),IF(OR(N(E826)&gt;=Settings!$B$5,N(D826)&gt;=Settings!$B$6),"VIP",IF(D826=1,"New","Active"))))))</f>
        <v/>
      </c>
      <c r="L826" s="12" t="str">
        <f aca="false">IF(OR(J826="",J826=0),"",IF(I826&gt;=J826*Settings!$B$7,"Yes",""))</f>
        <v/>
      </c>
      <c r="M826" s="13"/>
      <c r="N826" s="12" t="str">
        <f aca="true">IF(M826="","",IF(AND(H826&lt;&gt;"",H826&gt;=M826),"Yes - "&amp;TEXT(H826,"d mmm yyyy"),IF(TODAY()-M826&lt;30,"Not yet","No")))</f>
        <v/>
      </c>
      <c r="O826" s="8"/>
      <c r="P826" s="12" t="str">
        <f aca="false">IF(A826="","",IF(COUNTIF($A$2:$A$2001,A826)&gt;1,"Same email twice - keep one",""))</f>
        <v/>
      </c>
    </row>
    <row r="827" customFormat="false" ht="15" hidden="false" customHeight="false" outlineLevel="0" collapsed="false">
      <c r="A827" s="8"/>
      <c r="B827" s="8"/>
      <c r="C827" s="8"/>
      <c r="D827" s="9" t="str">
        <f aca="false">IF(A827="","",COUNTIFS(Orders!$C$2:$C$5001,A827,Orders!$I$2:$I$5001,"&gt;0"))</f>
        <v/>
      </c>
      <c r="E827" s="10" t="str">
        <f aca="false">IF(A827="","",SUMIFS(Orders!$F$2:$F$5001,Orders!$C$2:$C$5001,A827,Orders!$I$2:$I$5001,"&gt;0"))</f>
        <v/>
      </c>
      <c r="F827" s="10" t="str">
        <f aca="false">IF(OR(A827="",N(D827)=0),"",E827/D827)</f>
        <v/>
      </c>
      <c r="G827" s="11" t="str">
        <f aca="false">IF(OR(A827="",N(D827)=0),"",_xlfn.MINIFS(Orders!$I$2:$I$5001,Orders!$C$2:$C$5001,A827,Orders!$I$2:$I$5001,"&gt;0"))</f>
        <v/>
      </c>
      <c r="H827" s="11" t="str">
        <f aca="false">IF(OR(A827="",N(D827)=0),"",_xlfn.MAXIFS(Orders!$I$2:$I$5001,Orders!$C$2:$C$5001,A827,Orders!$I$2:$I$5001,"&gt;0"))</f>
        <v/>
      </c>
      <c r="I827" s="9" t="str">
        <f aca="true">IF(H827="","",TODAY()-H827)</f>
        <v/>
      </c>
      <c r="J827" s="9" t="str">
        <f aca="false">IF(OR(H827="",N(D827)&lt;2),"",(H827-G827)/(D827-1))</f>
        <v/>
      </c>
      <c r="K827" s="12" t="str">
        <f aca="false">IF(A827="","",IF(N(D827)=0,"No orders yet",IF(I827&gt;=Settings!$B$4,IF(OR(N(E827)&gt;=Settings!$B$5,N(D827)&gt;=Settings!$B$6),"Lapsed VIP","Lapsed"),IF(I827&gt;=Settings!$B$3,IF(OR(N(E827)&gt;=Settings!$B$5,N(D827)&gt;=Settings!$B$6),"At-risk VIP",IF(D827=1,"One-time buyer","At risk")),IF(OR(N(E827)&gt;=Settings!$B$5,N(D827)&gt;=Settings!$B$6),"VIP",IF(D827=1,"New","Active"))))))</f>
        <v/>
      </c>
      <c r="L827" s="12" t="str">
        <f aca="false">IF(OR(J827="",J827=0),"",IF(I827&gt;=J827*Settings!$B$7,"Yes",""))</f>
        <v/>
      </c>
      <c r="M827" s="13"/>
      <c r="N827" s="12" t="str">
        <f aca="true">IF(M827="","",IF(AND(H827&lt;&gt;"",H827&gt;=M827),"Yes - "&amp;TEXT(H827,"d mmm yyyy"),IF(TODAY()-M827&lt;30,"Not yet","No")))</f>
        <v/>
      </c>
      <c r="O827" s="8"/>
      <c r="P827" s="12" t="str">
        <f aca="false">IF(A827="","",IF(COUNTIF($A$2:$A$2001,A827)&gt;1,"Same email twice - keep one",""))</f>
        <v/>
      </c>
    </row>
    <row r="828" customFormat="false" ht="15" hidden="false" customHeight="false" outlineLevel="0" collapsed="false">
      <c r="A828" s="8"/>
      <c r="B828" s="8"/>
      <c r="C828" s="8"/>
      <c r="D828" s="9" t="str">
        <f aca="false">IF(A828="","",COUNTIFS(Orders!$C$2:$C$5001,A828,Orders!$I$2:$I$5001,"&gt;0"))</f>
        <v/>
      </c>
      <c r="E828" s="10" t="str">
        <f aca="false">IF(A828="","",SUMIFS(Orders!$F$2:$F$5001,Orders!$C$2:$C$5001,A828,Orders!$I$2:$I$5001,"&gt;0"))</f>
        <v/>
      </c>
      <c r="F828" s="10" t="str">
        <f aca="false">IF(OR(A828="",N(D828)=0),"",E828/D828)</f>
        <v/>
      </c>
      <c r="G828" s="11" t="str">
        <f aca="false">IF(OR(A828="",N(D828)=0),"",_xlfn.MINIFS(Orders!$I$2:$I$5001,Orders!$C$2:$C$5001,A828,Orders!$I$2:$I$5001,"&gt;0"))</f>
        <v/>
      </c>
      <c r="H828" s="11" t="str">
        <f aca="false">IF(OR(A828="",N(D828)=0),"",_xlfn.MAXIFS(Orders!$I$2:$I$5001,Orders!$C$2:$C$5001,A828,Orders!$I$2:$I$5001,"&gt;0"))</f>
        <v/>
      </c>
      <c r="I828" s="9" t="str">
        <f aca="true">IF(H828="","",TODAY()-H828)</f>
        <v/>
      </c>
      <c r="J828" s="9" t="str">
        <f aca="false">IF(OR(H828="",N(D828)&lt;2),"",(H828-G828)/(D828-1))</f>
        <v/>
      </c>
      <c r="K828" s="12" t="str">
        <f aca="false">IF(A828="","",IF(N(D828)=0,"No orders yet",IF(I828&gt;=Settings!$B$4,IF(OR(N(E828)&gt;=Settings!$B$5,N(D828)&gt;=Settings!$B$6),"Lapsed VIP","Lapsed"),IF(I828&gt;=Settings!$B$3,IF(OR(N(E828)&gt;=Settings!$B$5,N(D828)&gt;=Settings!$B$6),"At-risk VIP",IF(D828=1,"One-time buyer","At risk")),IF(OR(N(E828)&gt;=Settings!$B$5,N(D828)&gt;=Settings!$B$6),"VIP",IF(D828=1,"New","Active"))))))</f>
        <v/>
      </c>
      <c r="L828" s="12" t="str">
        <f aca="false">IF(OR(J828="",J828=0),"",IF(I828&gt;=J828*Settings!$B$7,"Yes",""))</f>
        <v/>
      </c>
      <c r="M828" s="13"/>
      <c r="N828" s="12" t="str">
        <f aca="true">IF(M828="","",IF(AND(H828&lt;&gt;"",H828&gt;=M828),"Yes - "&amp;TEXT(H828,"d mmm yyyy"),IF(TODAY()-M828&lt;30,"Not yet","No")))</f>
        <v/>
      </c>
      <c r="O828" s="8"/>
      <c r="P828" s="12" t="str">
        <f aca="false">IF(A828="","",IF(COUNTIF($A$2:$A$2001,A828)&gt;1,"Same email twice - keep one",""))</f>
        <v/>
      </c>
    </row>
    <row r="829" customFormat="false" ht="15" hidden="false" customHeight="false" outlineLevel="0" collapsed="false">
      <c r="A829" s="8"/>
      <c r="B829" s="8"/>
      <c r="C829" s="8"/>
      <c r="D829" s="9" t="str">
        <f aca="false">IF(A829="","",COUNTIFS(Orders!$C$2:$C$5001,A829,Orders!$I$2:$I$5001,"&gt;0"))</f>
        <v/>
      </c>
      <c r="E829" s="10" t="str">
        <f aca="false">IF(A829="","",SUMIFS(Orders!$F$2:$F$5001,Orders!$C$2:$C$5001,A829,Orders!$I$2:$I$5001,"&gt;0"))</f>
        <v/>
      </c>
      <c r="F829" s="10" t="str">
        <f aca="false">IF(OR(A829="",N(D829)=0),"",E829/D829)</f>
        <v/>
      </c>
      <c r="G829" s="11" t="str">
        <f aca="false">IF(OR(A829="",N(D829)=0),"",_xlfn.MINIFS(Orders!$I$2:$I$5001,Orders!$C$2:$C$5001,A829,Orders!$I$2:$I$5001,"&gt;0"))</f>
        <v/>
      </c>
      <c r="H829" s="11" t="str">
        <f aca="false">IF(OR(A829="",N(D829)=0),"",_xlfn.MAXIFS(Orders!$I$2:$I$5001,Orders!$C$2:$C$5001,A829,Orders!$I$2:$I$5001,"&gt;0"))</f>
        <v/>
      </c>
      <c r="I829" s="9" t="str">
        <f aca="true">IF(H829="","",TODAY()-H829)</f>
        <v/>
      </c>
      <c r="J829" s="9" t="str">
        <f aca="false">IF(OR(H829="",N(D829)&lt;2),"",(H829-G829)/(D829-1))</f>
        <v/>
      </c>
      <c r="K829" s="12" t="str">
        <f aca="false">IF(A829="","",IF(N(D829)=0,"No orders yet",IF(I829&gt;=Settings!$B$4,IF(OR(N(E829)&gt;=Settings!$B$5,N(D829)&gt;=Settings!$B$6),"Lapsed VIP","Lapsed"),IF(I829&gt;=Settings!$B$3,IF(OR(N(E829)&gt;=Settings!$B$5,N(D829)&gt;=Settings!$B$6),"At-risk VIP",IF(D829=1,"One-time buyer","At risk")),IF(OR(N(E829)&gt;=Settings!$B$5,N(D829)&gt;=Settings!$B$6),"VIP",IF(D829=1,"New","Active"))))))</f>
        <v/>
      </c>
      <c r="L829" s="12" t="str">
        <f aca="false">IF(OR(J829="",J829=0),"",IF(I829&gt;=J829*Settings!$B$7,"Yes",""))</f>
        <v/>
      </c>
      <c r="M829" s="13"/>
      <c r="N829" s="12" t="str">
        <f aca="true">IF(M829="","",IF(AND(H829&lt;&gt;"",H829&gt;=M829),"Yes - "&amp;TEXT(H829,"d mmm yyyy"),IF(TODAY()-M829&lt;30,"Not yet","No")))</f>
        <v/>
      </c>
      <c r="O829" s="8"/>
      <c r="P829" s="12" t="str">
        <f aca="false">IF(A829="","",IF(COUNTIF($A$2:$A$2001,A829)&gt;1,"Same email twice - keep one",""))</f>
        <v/>
      </c>
    </row>
    <row r="830" customFormat="false" ht="15" hidden="false" customHeight="false" outlineLevel="0" collapsed="false">
      <c r="A830" s="8"/>
      <c r="B830" s="8"/>
      <c r="C830" s="8"/>
      <c r="D830" s="9" t="str">
        <f aca="false">IF(A830="","",COUNTIFS(Orders!$C$2:$C$5001,A830,Orders!$I$2:$I$5001,"&gt;0"))</f>
        <v/>
      </c>
      <c r="E830" s="10" t="str">
        <f aca="false">IF(A830="","",SUMIFS(Orders!$F$2:$F$5001,Orders!$C$2:$C$5001,A830,Orders!$I$2:$I$5001,"&gt;0"))</f>
        <v/>
      </c>
      <c r="F830" s="10" t="str">
        <f aca="false">IF(OR(A830="",N(D830)=0),"",E830/D830)</f>
        <v/>
      </c>
      <c r="G830" s="11" t="str">
        <f aca="false">IF(OR(A830="",N(D830)=0),"",_xlfn.MINIFS(Orders!$I$2:$I$5001,Orders!$C$2:$C$5001,A830,Orders!$I$2:$I$5001,"&gt;0"))</f>
        <v/>
      </c>
      <c r="H830" s="11" t="str">
        <f aca="false">IF(OR(A830="",N(D830)=0),"",_xlfn.MAXIFS(Orders!$I$2:$I$5001,Orders!$C$2:$C$5001,A830,Orders!$I$2:$I$5001,"&gt;0"))</f>
        <v/>
      </c>
      <c r="I830" s="9" t="str">
        <f aca="true">IF(H830="","",TODAY()-H830)</f>
        <v/>
      </c>
      <c r="J830" s="9" t="str">
        <f aca="false">IF(OR(H830="",N(D830)&lt;2),"",(H830-G830)/(D830-1))</f>
        <v/>
      </c>
      <c r="K830" s="12" t="str">
        <f aca="false">IF(A830="","",IF(N(D830)=0,"No orders yet",IF(I830&gt;=Settings!$B$4,IF(OR(N(E830)&gt;=Settings!$B$5,N(D830)&gt;=Settings!$B$6),"Lapsed VIP","Lapsed"),IF(I830&gt;=Settings!$B$3,IF(OR(N(E830)&gt;=Settings!$B$5,N(D830)&gt;=Settings!$B$6),"At-risk VIP",IF(D830=1,"One-time buyer","At risk")),IF(OR(N(E830)&gt;=Settings!$B$5,N(D830)&gt;=Settings!$B$6),"VIP",IF(D830=1,"New","Active"))))))</f>
        <v/>
      </c>
      <c r="L830" s="12" t="str">
        <f aca="false">IF(OR(J830="",J830=0),"",IF(I830&gt;=J830*Settings!$B$7,"Yes",""))</f>
        <v/>
      </c>
      <c r="M830" s="13"/>
      <c r="N830" s="12" t="str">
        <f aca="true">IF(M830="","",IF(AND(H830&lt;&gt;"",H830&gt;=M830),"Yes - "&amp;TEXT(H830,"d mmm yyyy"),IF(TODAY()-M830&lt;30,"Not yet","No")))</f>
        <v/>
      </c>
      <c r="O830" s="8"/>
      <c r="P830" s="12" t="str">
        <f aca="false">IF(A830="","",IF(COUNTIF($A$2:$A$2001,A830)&gt;1,"Same email twice - keep one",""))</f>
        <v/>
      </c>
    </row>
    <row r="831" customFormat="false" ht="15" hidden="false" customHeight="false" outlineLevel="0" collapsed="false">
      <c r="A831" s="8"/>
      <c r="B831" s="8"/>
      <c r="C831" s="8"/>
      <c r="D831" s="9" t="str">
        <f aca="false">IF(A831="","",COUNTIFS(Orders!$C$2:$C$5001,A831,Orders!$I$2:$I$5001,"&gt;0"))</f>
        <v/>
      </c>
      <c r="E831" s="10" t="str">
        <f aca="false">IF(A831="","",SUMIFS(Orders!$F$2:$F$5001,Orders!$C$2:$C$5001,A831,Orders!$I$2:$I$5001,"&gt;0"))</f>
        <v/>
      </c>
      <c r="F831" s="10" t="str">
        <f aca="false">IF(OR(A831="",N(D831)=0),"",E831/D831)</f>
        <v/>
      </c>
      <c r="G831" s="11" t="str">
        <f aca="false">IF(OR(A831="",N(D831)=0),"",_xlfn.MINIFS(Orders!$I$2:$I$5001,Orders!$C$2:$C$5001,A831,Orders!$I$2:$I$5001,"&gt;0"))</f>
        <v/>
      </c>
      <c r="H831" s="11" t="str">
        <f aca="false">IF(OR(A831="",N(D831)=0),"",_xlfn.MAXIFS(Orders!$I$2:$I$5001,Orders!$C$2:$C$5001,A831,Orders!$I$2:$I$5001,"&gt;0"))</f>
        <v/>
      </c>
      <c r="I831" s="9" t="str">
        <f aca="true">IF(H831="","",TODAY()-H831)</f>
        <v/>
      </c>
      <c r="J831" s="9" t="str">
        <f aca="false">IF(OR(H831="",N(D831)&lt;2),"",(H831-G831)/(D831-1))</f>
        <v/>
      </c>
      <c r="K831" s="12" t="str">
        <f aca="false">IF(A831="","",IF(N(D831)=0,"No orders yet",IF(I831&gt;=Settings!$B$4,IF(OR(N(E831)&gt;=Settings!$B$5,N(D831)&gt;=Settings!$B$6),"Lapsed VIP","Lapsed"),IF(I831&gt;=Settings!$B$3,IF(OR(N(E831)&gt;=Settings!$B$5,N(D831)&gt;=Settings!$B$6),"At-risk VIP",IF(D831=1,"One-time buyer","At risk")),IF(OR(N(E831)&gt;=Settings!$B$5,N(D831)&gt;=Settings!$B$6),"VIP",IF(D831=1,"New","Active"))))))</f>
        <v/>
      </c>
      <c r="L831" s="12" t="str">
        <f aca="false">IF(OR(J831="",J831=0),"",IF(I831&gt;=J831*Settings!$B$7,"Yes",""))</f>
        <v/>
      </c>
      <c r="M831" s="13"/>
      <c r="N831" s="12" t="str">
        <f aca="true">IF(M831="","",IF(AND(H831&lt;&gt;"",H831&gt;=M831),"Yes - "&amp;TEXT(H831,"d mmm yyyy"),IF(TODAY()-M831&lt;30,"Not yet","No")))</f>
        <v/>
      </c>
      <c r="O831" s="8"/>
      <c r="P831" s="12" t="str">
        <f aca="false">IF(A831="","",IF(COUNTIF($A$2:$A$2001,A831)&gt;1,"Same email twice - keep one",""))</f>
        <v/>
      </c>
    </row>
    <row r="832" customFormat="false" ht="15" hidden="false" customHeight="false" outlineLevel="0" collapsed="false">
      <c r="A832" s="8"/>
      <c r="B832" s="8"/>
      <c r="C832" s="8"/>
      <c r="D832" s="9" t="str">
        <f aca="false">IF(A832="","",COUNTIFS(Orders!$C$2:$C$5001,A832,Orders!$I$2:$I$5001,"&gt;0"))</f>
        <v/>
      </c>
      <c r="E832" s="10" t="str">
        <f aca="false">IF(A832="","",SUMIFS(Orders!$F$2:$F$5001,Orders!$C$2:$C$5001,A832,Orders!$I$2:$I$5001,"&gt;0"))</f>
        <v/>
      </c>
      <c r="F832" s="10" t="str">
        <f aca="false">IF(OR(A832="",N(D832)=0),"",E832/D832)</f>
        <v/>
      </c>
      <c r="G832" s="11" t="str">
        <f aca="false">IF(OR(A832="",N(D832)=0),"",_xlfn.MINIFS(Orders!$I$2:$I$5001,Orders!$C$2:$C$5001,A832,Orders!$I$2:$I$5001,"&gt;0"))</f>
        <v/>
      </c>
      <c r="H832" s="11" t="str">
        <f aca="false">IF(OR(A832="",N(D832)=0),"",_xlfn.MAXIFS(Orders!$I$2:$I$5001,Orders!$C$2:$C$5001,A832,Orders!$I$2:$I$5001,"&gt;0"))</f>
        <v/>
      </c>
      <c r="I832" s="9" t="str">
        <f aca="true">IF(H832="","",TODAY()-H832)</f>
        <v/>
      </c>
      <c r="J832" s="9" t="str">
        <f aca="false">IF(OR(H832="",N(D832)&lt;2),"",(H832-G832)/(D832-1))</f>
        <v/>
      </c>
      <c r="K832" s="12" t="str">
        <f aca="false">IF(A832="","",IF(N(D832)=0,"No orders yet",IF(I832&gt;=Settings!$B$4,IF(OR(N(E832)&gt;=Settings!$B$5,N(D832)&gt;=Settings!$B$6),"Lapsed VIP","Lapsed"),IF(I832&gt;=Settings!$B$3,IF(OR(N(E832)&gt;=Settings!$B$5,N(D832)&gt;=Settings!$B$6),"At-risk VIP",IF(D832=1,"One-time buyer","At risk")),IF(OR(N(E832)&gt;=Settings!$B$5,N(D832)&gt;=Settings!$B$6),"VIP",IF(D832=1,"New","Active"))))))</f>
        <v/>
      </c>
      <c r="L832" s="12" t="str">
        <f aca="false">IF(OR(J832="",J832=0),"",IF(I832&gt;=J832*Settings!$B$7,"Yes",""))</f>
        <v/>
      </c>
      <c r="M832" s="13"/>
      <c r="N832" s="12" t="str">
        <f aca="true">IF(M832="","",IF(AND(H832&lt;&gt;"",H832&gt;=M832),"Yes - "&amp;TEXT(H832,"d mmm yyyy"),IF(TODAY()-M832&lt;30,"Not yet","No")))</f>
        <v/>
      </c>
      <c r="O832" s="8"/>
      <c r="P832" s="12" t="str">
        <f aca="false">IF(A832="","",IF(COUNTIF($A$2:$A$2001,A832)&gt;1,"Same email twice - keep one",""))</f>
        <v/>
      </c>
    </row>
    <row r="833" customFormat="false" ht="15" hidden="false" customHeight="false" outlineLevel="0" collapsed="false">
      <c r="A833" s="8"/>
      <c r="B833" s="8"/>
      <c r="C833" s="8"/>
      <c r="D833" s="9" t="str">
        <f aca="false">IF(A833="","",COUNTIFS(Orders!$C$2:$C$5001,A833,Orders!$I$2:$I$5001,"&gt;0"))</f>
        <v/>
      </c>
      <c r="E833" s="10" t="str">
        <f aca="false">IF(A833="","",SUMIFS(Orders!$F$2:$F$5001,Orders!$C$2:$C$5001,A833,Orders!$I$2:$I$5001,"&gt;0"))</f>
        <v/>
      </c>
      <c r="F833" s="10" t="str">
        <f aca="false">IF(OR(A833="",N(D833)=0),"",E833/D833)</f>
        <v/>
      </c>
      <c r="G833" s="11" t="str">
        <f aca="false">IF(OR(A833="",N(D833)=0),"",_xlfn.MINIFS(Orders!$I$2:$I$5001,Orders!$C$2:$C$5001,A833,Orders!$I$2:$I$5001,"&gt;0"))</f>
        <v/>
      </c>
      <c r="H833" s="11" t="str">
        <f aca="false">IF(OR(A833="",N(D833)=0),"",_xlfn.MAXIFS(Orders!$I$2:$I$5001,Orders!$C$2:$C$5001,A833,Orders!$I$2:$I$5001,"&gt;0"))</f>
        <v/>
      </c>
      <c r="I833" s="9" t="str">
        <f aca="true">IF(H833="","",TODAY()-H833)</f>
        <v/>
      </c>
      <c r="J833" s="9" t="str">
        <f aca="false">IF(OR(H833="",N(D833)&lt;2),"",(H833-G833)/(D833-1))</f>
        <v/>
      </c>
      <c r="K833" s="12" t="str">
        <f aca="false">IF(A833="","",IF(N(D833)=0,"No orders yet",IF(I833&gt;=Settings!$B$4,IF(OR(N(E833)&gt;=Settings!$B$5,N(D833)&gt;=Settings!$B$6),"Lapsed VIP","Lapsed"),IF(I833&gt;=Settings!$B$3,IF(OR(N(E833)&gt;=Settings!$B$5,N(D833)&gt;=Settings!$B$6),"At-risk VIP",IF(D833=1,"One-time buyer","At risk")),IF(OR(N(E833)&gt;=Settings!$B$5,N(D833)&gt;=Settings!$B$6),"VIP",IF(D833=1,"New","Active"))))))</f>
        <v/>
      </c>
      <c r="L833" s="12" t="str">
        <f aca="false">IF(OR(J833="",J833=0),"",IF(I833&gt;=J833*Settings!$B$7,"Yes",""))</f>
        <v/>
      </c>
      <c r="M833" s="13"/>
      <c r="N833" s="12" t="str">
        <f aca="true">IF(M833="","",IF(AND(H833&lt;&gt;"",H833&gt;=M833),"Yes - "&amp;TEXT(H833,"d mmm yyyy"),IF(TODAY()-M833&lt;30,"Not yet","No")))</f>
        <v/>
      </c>
      <c r="O833" s="8"/>
      <c r="P833" s="12" t="str">
        <f aca="false">IF(A833="","",IF(COUNTIF($A$2:$A$2001,A833)&gt;1,"Same email twice - keep one",""))</f>
        <v/>
      </c>
    </row>
    <row r="834" customFormat="false" ht="15" hidden="false" customHeight="false" outlineLevel="0" collapsed="false">
      <c r="A834" s="8"/>
      <c r="B834" s="8"/>
      <c r="C834" s="8"/>
      <c r="D834" s="9" t="str">
        <f aca="false">IF(A834="","",COUNTIFS(Orders!$C$2:$C$5001,A834,Orders!$I$2:$I$5001,"&gt;0"))</f>
        <v/>
      </c>
      <c r="E834" s="10" t="str">
        <f aca="false">IF(A834="","",SUMIFS(Orders!$F$2:$F$5001,Orders!$C$2:$C$5001,A834,Orders!$I$2:$I$5001,"&gt;0"))</f>
        <v/>
      </c>
      <c r="F834" s="10" t="str">
        <f aca="false">IF(OR(A834="",N(D834)=0),"",E834/D834)</f>
        <v/>
      </c>
      <c r="G834" s="11" t="str">
        <f aca="false">IF(OR(A834="",N(D834)=0),"",_xlfn.MINIFS(Orders!$I$2:$I$5001,Orders!$C$2:$C$5001,A834,Orders!$I$2:$I$5001,"&gt;0"))</f>
        <v/>
      </c>
      <c r="H834" s="11" t="str">
        <f aca="false">IF(OR(A834="",N(D834)=0),"",_xlfn.MAXIFS(Orders!$I$2:$I$5001,Orders!$C$2:$C$5001,A834,Orders!$I$2:$I$5001,"&gt;0"))</f>
        <v/>
      </c>
      <c r="I834" s="9" t="str">
        <f aca="true">IF(H834="","",TODAY()-H834)</f>
        <v/>
      </c>
      <c r="J834" s="9" t="str">
        <f aca="false">IF(OR(H834="",N(D834)&lt;2),"",(H834-G834)/(D834-1))</f>
        <v/>
      </c>
      <c r="K834" s="12" t="str">
        <f aca="false">IF(A834="","",IF(N(D834)=0,"No orders yet",IF(I834&gt;=Settings!$B$4,IF(OR(N(E834)&gt;=Settings!$B$5,N(D834)&gt;=Settings!$B$6),"Lapsed VIP","Lapsed"),IF(I834&gt;=Settings!$B$3,IF(OR(N(E834)&gt;=Settings!$B$5,N(D834)&gt;=Settings!$B$6),"At-risk VIP",IF(D834=1,"One-time buyer","At risk")),IF(OR(N(E834)&gt;=Settings!$B$5,N(D834)&gt;=Settings!$B$6),"VIP",IF(D834=1,"New","Active"))))))</f>
        <v/>
      </c>
      <c r="L834" s="12" t="str">
        <f aca="false">IF(OR(J834="",J834=0),"",IF(I834&gt;=J834*Settings!$B$7,"Yes",""))</f>
        <v/>
      </c>
      <c r="M834" s="13"/>
      <c r="N834" s="12" t="str">
        <f aca="true">IF(M834="","",IF(AND(H834&lt;&gt;"",H834&gt;=M834),"Yes - "&amp;TEXT(H834,"d mmm yyyy"),IF(TODAY()-M834&lt;30,"Not yet","No")))</f>
        <v/>
      </c>
      <c r="O834" s="8"/>
      <c r="P834" s="12" t="str">
        <f aca="false">IF(A834="","",IF(COUNTIF($A$2:$A$2001,A834)&gt;1,"Same email twice - keep one",""))</f>
        <v/>
      </c>
    </row>
    <row r="835" customFormat="false" ht="15" hidden="false" customHeight="false" outlineLevel="0" collapsed="false">
      <c r="A835" s="8"/>
      <c r="B835" s="8"/>
      <c r="C835" s="8"/>
      <c r="D835" s="9" t="str">
        <f aca="false">IF(A835="","",COUNTIFS(Orders!$C$2:$C$5001,A835,Orders!$I$2:$I$5001,"&gt;0"))</f>
        <v/>
      </c>
      <c r="E835" s="10" t="str">
        <f aca="false">IF(A835="","",SUMIFS(Orders!$F$2:$F$5001,Orders!$C$2:$C$5001,A835,Orders!$I$2:$I$5001,"&gt;0"))</f>
        <v/>
      </c>
      <c r="F835" s="10" t="str">
        <f aca="false">IF(OR(A835="",N(D835)=0),"",E835/D835)</f>
        <v/>
      </c>
      <c r="G835" s="11" t="str">
        <f aca="false">IF(OR(A835="",N(D835)=0),"",_xlfn.MINIFS(Orders!$I$2:$I$5001,Orders!$C$2:$C$5001,A835,Orders!$I$2:$I$5001,"&gt;0"))</f>
        <v/>
      </c>
      <c r="H835" s="11" t="str">
        <f aca="false">IF(OR(A835="",N(D835)=0),"",_xlfn.MAXIFS(Orders!$I$2:$I$5001,Orders!$C$2:$C$5001,A835,Orders!$I$2:$I$5001,"&gt;0"))</f>
        <v/>
      </c>
      <c r="I835" s="9" t="str">
        <f aca="true">IF(H835="","",TODAY()-H835)</f>
        <v/>
      </c>
      <c r="J835" s="9" t="str">
        <f aca="false">IF(OR(H835="",N(D835)&lt;2),"",(H835-G835)/(D835-1))</f>
        <v/>
      </c>
      <c r="K835" s="12" t="str">
        <f aca="false">IF(A835="","",IF(N(D835)=0,"No orders yet",IF(I835&gt;=Settings!$B$4,IF(OR(N(E835)&gt;=Settings!$B$5,N(D835)&gt;=Settings!$B$6),"Lapsed VIP","Lapsed"),IF(I835&gt;=Settings!$B$3,IF(OR(N(E835)&gt;=Settings!$B$5,N(D835)&gt;=Settings!$B$6),"At-risk VIP",IF(D835=1,"One-time buyer","At risk")),IF(OR(N(E835)&gt;=Settings!$B$5,N(D835)&gt;=Settings!$B$6),"VIP",IF(D835=1,"New","Active"))))))</f>
        <v/>
      </c>
      <c r="L835" s="12" t="str">
        <f aca="false">IF(OR(J835="",J835=0),"",IF(I835&gt;=J835*Settings!$B$7,"Yes",""))</f>
        <v/>
      </c>
      <c r="M835" s="13"/>
      <c r="N835" s="12" t="str">
        <f aca="true">IF(M835="","",IF(AND(H835&lt;&gt;"",H835&gt;=M835),"Yes - "&amp;TEXT(H835,"d mmm yyyy"),IF(TODAY()-M835&lt;30,"Not yet","No")))</f>
        <v/>
      </c>
      <c r="O835" s="8"/>
      <c r="P835" s="12" t="str">
        <f aca="false">IF(A835="","",IF(COUNTIF($A$2:$A$2001,A835)&gt;1,"Same email twice - keep one",""))</f>
        <v/>
      </c>
    </row>
    <row r="836" customFormat="false" ht="15" hidden="false" customHeight="false" outlineLevel="0" collapsed="false">
      <c r="A836" s="8"/>
      <c r="B836" s="8"/>
      <c r="C836" s="8"/>
      <c r="D836" s="9" t="str">
        <f aca="false">IF(A836="","",COUNTIFS(Orders!$C$2:$C$5001,A836,Orders!$I$2:$I$5001,"&gt;0"))</f>
        <v/>
      </c>
      <c r="E836" s="10" t="str">
        <f aca="false">IF(A836="","",SUMIFS(Orders!$F$2:$F$5001,Orders!$C$2:$C$5001,A836,Orders!$I$2:$I$5001,"&gt;0"))</f>
        <v/>
      </c>
      <c r="F836" s="10" t="str">
        <f aca="false">IF(OR(A836="",N(D836)=0),"",E836/D836)</f>
        <v/>
      </c>
      <c r="G836" s="11" t="str">
        <f aca="false">IF(OR(A836="",N(D836)=0),"",_xlfn.MINIFS(Orders!$I$2:$I$5001,Orders!$C$2:$C$5001,A836,Orders!$I$2:$I$5001,"&gt;0"))</f>
        <v/>
      </c>
      <c r="H836" s="11" t="str">
        <f aca="false">IF(OR(A836="",N(D836)=0),"",_xlfn.MAXIFS(Orders!$I$2:$I$5001,Orders!$C$2:$C$5001,A836,Orders!$I$2:$I$5001,"&gt;0"))</f>
        <v/>
      </c>
      <c r="I836" s="9" t="str">
        <f aca="true">IF(H836="","",TODAY()-H836)</f>
        <v/>
      </c>
      <c r="J836" s="9" t="str">
        <f aca="false">IF(OR(H836="",N(D836)&lt;2),"",(H836-G836)/(D836-1))</f>
        <v/>
      </c>
      <c r="K836" s="12" t="str">
        <f aca="false">IF(A836="","",IF(N(D836)=0,"No orders yet",IF(I836&gt;=Settings!$B$4,IF(OR(N(E836)&gt;=Settings!$B$5,N(D836)&gt;=Settings!$B$6),"Lapsed VIP","Lapsed"),IF(I836&gt;=Settings!$B$3,IF(OR(N(E836)&gt;=Settings!$B$5,N(D836)&gt;=Settings!$B$6),"At-risk VIP",IF(D836=1,"One-time buyer","At risk")),IF(OR(N(E836)&gt;=Settings!$B$5,N(D836)&gt;=Settings!$B$6),"VIP",IF(D836=1,"New","Active"))))))</f>
        <v/>
      </c>
      <c r="L836" s="12" t="str">
        <f aca="false">IF(OR(J836="",J836=0),"",IF(I836&gt;=J836*Settings!$B$7,"Yes",""))</f>
        <v/>
      </c>
      <c r="M836" s="13"/>
      <c r="N836" s="12" t="str">
        <f aca="true">IF(M836="","",IF(AND(H836&lt;&gt;"",H836&gt;=M836),"Yes - "&amp;TEXT(H836,"d mmm yyyy"),IF(TODAY()-M836&lt;30,"Not yet","No")))</f>
        <v/>
      </c>
      <c r="O836" s="8"/>
      <c r="P836" s="12" t="str">
        <f aca="false">IF(A836="","",IF(COUNTIF($A$2:$A$2001,A836)&gt;1,"Same email twice - keep one",""))</f>
        <v/>
      </c>
    </row>
    <row r="837" customFormat="false" ht="15" hidden="false" customHeight="false" outlineLevel="0" collapsed="false">
      <c r="A837" s="8"/>
      <c r="B837" s="8"/>
      <c r="C837" s="8"/>
      <c r="D837" s="9" t="str">
        <f aca="false">IF(A837="","",COUNTIFS(Orders!$C$2:$C$5001,A837,Orders!$I$2:$I$5001,"&gt;0"))</f>
        <v/>
      </c>
      <c r="E837" s="10" t="str">
        <f aca="false">IF(A837="","",SUMIFS(Orders!$F$2:$F$5001,Orders!$C$2:$C$5001,A837,Orders!$I$2:$I$5001,"&gt;0"))</f>
        <v/>
      </c>
      <c r="F837" s="10" t="str">
        <f aca="false">IF(OR(A837="",N(D837)=0),"",E837/D837)</f>
        <v/>
      </c>
      <c r="G837" s="11" t="str">
        <f aca="false">IF(OR(A837="",N(D837)=0),"",_xlfn.MINIFS(Orders!$I$2:$I$5001,Orders!$C$2:$C$5001,A837,Orders!$I$2:$I$5001,"&gt;0"))</f>
        <v/>
      </c>
      <c r="H837" s="11" t="str">
        <f aca="false">IF(OR(A837="",N(D837)=0),"",_xlfn.MAXIFS(Orders!$I$2:$I$5001,Orders!$C$2:$C$5001,A837,Orders!$I$2:$I$5001,"&gt;0"))</f>
        <v/>
      </c>
      <c r="I837" s="9" t="str">
        <f aca="true">IF(H837="","",TODAY()-H837)</f>
        <v/>
      </c>
      <c r="J837" s="9" t="str">
        <f aca="false">IF(OR(H837="",N(D837)&lt;2),"",(H837-G837)/(D837-1))</f>
        <v/>
      </c>
      <c r="K837" s="12" t="str">
        <f aca="false">IF(A837="","",IF(N(D837)=0,"No orders yet",IF(I837&gt;=Settings!$B$4,IF(OR(N(E837)&gt;=Settings!$B$5,N(D837)&gt;=Settings!$B$6),"Lapsed VIP","Lapsed"),IF(I837&gt;=Settings!$B$3,IF(OR(N(E837)&gt;=Settings!$B$5,N(D837)&gt;=Settings!$B$6),"At-risk VIP",IF(D837=1,"One-time buyer","At risk")),IF(OR(N(E837)&gt;=Settings!$B$5,N(D837)&gt;=Settings!$B$6),"VIP",IF(D837=1,"New","Active"))))))</f>
        <v/>
      </c>
      <c r="L837" s="12" t="str">
        <f aca="false">IF(OR(J837="",J837=0),"",IF(I837&gt;=J837*Settings!$B$7,"Yes",""))</f>
        <v/>
      </c>
      <c r="M837" s="13"/>
      <c r="N837" s="12" t="str">
        <f aca="true">IF(M837="","",IF(AND(H837&lt;&gt;"",H837&gt;=M837),"Yes - "&amp;TEXT(H837,"d mmm yyyy"),IF(TODAY()-M837&lt;30,"Not yet","No")))</f>
        <v/>
      </c>
      <c r="O837" s="8"/>
      <c r="P837" s="12" t="str">
        <f aca="false">IF(A837="","",IF(COUNTIF($A$2:$A$2001,A837)&gt;1,"Same email twice - keep one",""))</f>
        <v/>
      </c>
    </row>
    <row r="838" customFormat="false" ht="15" hidden="false" customHeight="false" outlineLevel="0" collapsed="false">
      <c r="A838" s="8"/>
      <c r="B838" s="8"/>
      <c r="C838" s="8"/>
      <c r="D838" s="9" t="str">
        <f aca="false">IF(A838="","",COUNTIFS(Orders!$C$2:$C$5001,A838,Orders!$I$2:$I$5001,"&gt;0"))</f>
        <v/>
      </c>
      <c r="E838" s="10" t="str">
        <f aca="false">IF(A838="","",SUMIFS(Orders!$F$2:$F$5001,Orders!$C$2:$C$5001,A838,Orders!$I$2:$I$5001,"&gt;0"))</f>
        <v/>
      </c>
      <c r="F838" s="10" t="str">
        <f aca="false">IF(OR(A838="",N(D838)=0),"",E838/D838)</f>
        <v/>
      </c>
      <c r="G838" s="11" t="str">
        <f aca="false">IF(OR(A838="",N(D838)=0),"",_xlfn.MINIFS(Orders!$I$2:$I$5001,Orders!$C$2:$C$5001,A838,Orders!$I$2:$I$5001,"&gt;0"))</f>
        <v/>
      </c>
      <c r="H838" s="11" t="str">
        <f aca="false">IF(OR(A838="",N(D838)=0),"",_xlfn.MAXIFS(Orders!$I$2:$I$5001,Orders!$C$2:$C$5001,A838,Orders!$I$2:$I$5001,"&gt;0"))</f>
        <v/>
      </c>
      <c r="I838" s="9" t="str">
        <f aca="true">IF(H838="","",TODAY()-H838)</f>
        <v/>
      </c>
      <c r="J838" s="9" t="str">
        <f aca="false">IF(OR(H838="",N(D838)&lt;2),"",(H838-G838)/(D838-1))</f>
        <v/>
      </c>
      <c r="K838" s="12" t="str">
        <f aca="false">IF(A838="","",IF(N(D838)=0,"No orders yet",IF(I838&gt;=Settings!$B$4,IF(OR(N(E838)&gt;=Settings!$B$5,N(D838)&gt;=Settings!$B$6),"Lapsed VIP","Lapsed"),IF(I838&gt;=Settings!$B$3,IF(OR(N(E838)&gt;=Settings!$B$5,N(D838)&gt;=Settings!$B$6),"At-risk VIP",IF(D838=1,"One-time buyer","At risk")),IF(OR(N(E838)&gt;=Settings!$B$5,N(D838)&gt;=Settings!$B$6),"VIP",IF(D838=1,"New","Active"))))))</f>
        <v/>
      </c>
      <c r="L838" s="12" t="str">
        <f aca="false">IF(OR(J838="",J838=0),"",IF(I838&gt;=J838*Settings!$B$7,"Yes",""))</f>
        <v/>
      </c>
      <c r="M838" s="13"/>
      <c r="N838" s="12" t="str">
        <f aca="true">IF(M838="","",IF(AND(H838&lt;&gt;"",H838&gt;=M838),"Yes - "&amp;TEXT(H838,"d mmm yyyy"),IF(TODAY()-M838&lt;30,"Not yet","No")))</f>
        <v/>
      </c>
      <c r="O838" s="8"/>
      <c r="P838" s="12" t="str">
        <f aca="false">IF(A838="","",IF(COUNTIF($A$2:$A$2001,A838)&gt;1,"Same email twice - keep one",""))</f>
        <v/>
      </c>
    </row>
    <row r="839" customFormat="false" ht="15" hidden="false" customHeight="false" outlineLevel="0" collapsed="false">
      <c r="A839" s="8"/>
      <c r="B839" s="8"/>
      <c r="C839" s="8"/>
      <c r="D839" s="9" t="str">
        <f aca="false">IF(A839="","",COUNTIFS(Orders!$C$2:$C$5001,A839,Orders!$I$2:$I$5001,"&gt;0"))</f>
        <v/>
      </c>
      <c r="E839" s="10" t="str">
        <f aca="false">IF(A839="","",SUMIFS(Orders!$F$2:$F$5001,Orders!$C$2:$C$5001,A839,Orders!$I$2:$I$5001,"&gt;0"))</f>
        <v/>
      </c>
      <c r="F839" s="10" t="str">
        <f aca="false">IF(OR(A839="",N(D839)=0),"",E839/D839)</f>
        <v/>
      </c>
      <c r="G839" s="11" t="str">
        <f aca="false">IF(OR(A839="",N(D839)=0),"",_xlfn.MINIFS(Orders!$I$2:$I$5001,Orders!$C$2:$C$5001,A839,Orders!$I$2:$I$5001,"&gt;0"))</f>
        <v/>
      </c>
      <c r="H839" s="11" t="str">
        <f aca="false">IF(OR(A839="",N(D839)=0),"",_xlfn.MAXIFS(Orders!$I$2:$I$5001,Orders!$C$2:$C$5001,A839,Orders!$I$2:$I$5001,"&gt;0"))</f>
        <v/>
      </c>
      <c r="I839" s="9" t="str">
        <f aca="true">IF(H839="","",TODAY()-H839)</f>
        <v/>
      </c>
      <c r="J839" s="9" t="str">
        <f aca="false">IF(OR(H839="",N(D839)&lt;2),"",(H839-G839)/(D839-1))</f>
        <v/>
      </c>
      <c r="K839" s="12" t="str">
        <f aca="false">IF(A839="","",IF(N(D839)=0,"No orders yet",IF(I839&gt;=Settings!$B$4,IF(OR(N(E839)&gt;=Settings!$B$5,N(D839)&gt;=Settings!$B$6),"Lapsed VIP","Lapsed"),IF(I839&gt;=Settings!$B$3,IF(OR(N(E839)&gt;=Settings!$B$5,N(D839)&gt;=Settings!$B$6),"At-risk VIP",IF(D839=1,"One-time buyer","At risk")),IF(OR(N(E839)&gt;=Settings!$B$5,N(D839)&gt;=Settings!$B$6),"VIP",IF(D839=1,"New","Active"))))))</f>
        <v/>
      </c>
      <c r="L839" s="12" t="str">
        <f aca="false">IF(OR(J839="",J839=0),"",IF(I839&gt;=J839*Settings!$B$7,"Yes",""))</f>
        <v/>
      </c>
      <c r="M839" s="13"/>
      <c r="N839" s="12" t="str">
        <f aca="true">IF(M839="","",IF(AND(H839&lt;&gt;"",H839&gt;=M839),"Yes - "&amp;TEXT(H839,"d mmm yyyy"),IF(TODAY()-M839&lt;30,"Not yet","No")))</f>
        <v/>
      </c>
      <c r="O839" s="8"/>
      <c r="P839" s="12" t="str">
        <f aca="false">IF(A839="","",IF(COUNTIF($A$2:$A$2001,A839)&gt;1,"Same email twice - keep one",""))</f>
        <v/>
      </c>
    </row>
    <row r="840" customFormat="false" ht="15" hidden="false" customHeight="false" outlineLevel="0" collapsed="false">
      <c r="A840" s="8"/>
      <c r="B840" s="8"/>
      <c r="C840" s="8"/>
      <c r="D840" s="9" t="str">
        <f aca="false">IF(A840="","",COUNTIFS(Orders!$C$2:$C$5001,A840,Orders!$I$2:$I$5001,"&gt;0"))</f>
        <v/>
      </c>
      <c r="E840" s="10" t="str">
        <f aca="false">IF(A840="","",SUMIFS(Orders!$F$2:$F$5001,Orders!$C$2:$C$5001,A840,Orders!$I$2:$I$5001,"&gt;0"))</f>
        <v/>
      </c>
      <c r="F840" s="10" t="str">
        <f aca="false">IF(OR(A840="",N(D840)=0),"",E840/D840)</f>
        <v/>
      </c>
      <c r="G840" s="11" t="str">
        <f aca="false">IF(OR(A840="",N(D840)=0),"",_xlfn.MINIFS(Orders!$I$2:$I$5001,Orders!$C$2:$C$5001,A840,Orders!$I$2:$I$5001,"&gt;0"))</f>
        <v/>
      </c>
      <c r="H840" s="11" t="str">
        <f aca="false">IF(OR(A840="",N(D840)=0),"",_xlfn.MAXIFS(Orders!$I$2:$I$5001,Orders!$C$2:$C$5001,A840,Orders!$I$2:$I$5001,"&gt;0"))</f>
        <v/>
      </c>
      <c r="I840" s="9" t="str">
        <f aca="true">IF(H840="","",TODAY()-H840)</f>
        <v/>
      </c>
      <c r="J840" s="9" t="str">
        <f aca="false">IF(OR(H840="",N(D840)&lt;2),"",(H840-G840)/(D840-1))</f>
        <v/>
      </c>
      <c r="K840" s="12" t="str">
        <f aca="false">IF(A840="","",IF(N(D840)=0,"No orders yet",IF(I840&gt;=Settings!$B$4,IF(OR(N(E840)&gt;=Settings!$B$5,N(D840)&gt;=Settings!$B$6),"Lapsed VIP","Lapsed"),IF(I840&gt;=Settings!$B$3,IF(OR(N(E840)&gt;=Settings!$B$5,N(D840)&gt;=Settings!$B$6),"At-risk VIP",IF(D840=1,"One-time buyer","At risk")),IF(OR(N(E840)&gt;=Settings!$B$5,N(D840)&gt;=Settings!$B$6),"VIP",IF(D840=1,"New","Active"))))))</f>
        <v/>
      </c>
      <c r="L840" s="12" t="str">
        <f aca="false">IF(OR(J840="",J840=0),"",IF(I840&gt;=J840*Settings!$B$7,"Yes",""))</f>
        <v/>
      </c>
      <c r="M840" s="13"/>
      <c r="N840" s="12" t="str">
        <f aca="true">IF(M840="","",IF(AND(H840&lt;&gt;"",H840&gt;=M840),"Yes - "&amp;TEXT(H840,"d mmm yyyy"),IF(TODAY()-M840&lt;30,"Not yet","No")))</f>
        <v/>
      </c>
      <c r="O840" s="8"/>
      <c r="P840" s="12" t="str">
        <f aca="false">IF(A840="","",IF(COUNTIF($A$2:$A$2001,A840)&gt;1,"Same email twice - keep one",""))</f>
        <v/>
      </c>
    </row>
    <row r="841" customFormat="false" ht="15" hidden="false" customHeight="false" outlineLevel="0" collapsed="false">
      <c r="A841" s="8"/>
      <c r="B841" s="8"/>
      <c r="C841" s="8"/>
      <c r="D841" s="9" t="str">
        <f aca="false">IF(A841="","",COUNTIFS(Orders!$C$2:$C$5001,A841,Orders!$I$2:$I$5001,"&gt;0"))</f>
        <v/>
      </c>
      <c r="E841" s="10" t="str">
        <f aca="false">IF(A841="","",SUMIFS(Orders!$F$2:$F$5001,Orders!$C$2:$C$5001,A841,Orders!$I$2:$I$5001,"&gt;0"))</f>
        <v/>
      </c>
      <c r="F841" s="10" t="str">
        <f aca="false">IF(OR(A841="",N(D841)=0),"",E841/D841)</f>
        <v/>
      </c>
      <c r="G841" s="11" t="str">
        <f aca="false">IF(OR(A841="",N(D841)=0),"",_xlfn.MINIFS(Orders!$I$2:$I$5001,Orders!$C$2:$C$5001,A841,Orders!$I$2:$I$5001,"&gt;0"))</f>
        <v/>
      </c>
      <c r="H841" s="11" t="str">
        <f aca="false">IF(OR(A841="",N(D841)=0),"",_xlfn.MAXIFS(Orders!$I$2:$I$5001,Orders!$C$2:$C$5001,A841,Orders!$I$2:$I$5001,"&gt;0"))</f>
        <v/>
      </c>
      <c r="I841" s="9" t="str">
        <f aca="true">IF(H841="","",TODAY()-H841)</f>
        <v/>
      </c>
      <c r="J841" s="9" t="str">
        <f aca="false">IF(OR(H841="",N(D841)&lt;2),"",(H841-G841)/(D841-1))</f>
        <v/>
      </c>
      <c r="K841" s="12" t="str">
        <f aca="false">IF(A841="","",IF(N(D841)=0,"No orders yet",IF(I841&gt;=Settings!$B$4,IF(OR(N(E841)&gt;=Settings!$B$5,N(D841)&gt;=Settings!$B$6),"Lapsed VIP","Lapsed"),IF(I841&gt;=Settings!$B$3,IF(OR(N(E841)&gt;=Settings!$B$5,N(D841)&gt;=Settings!$B$6),"At-risk VIP",IF(D841=1,"One-time buyer","At risk")),IF(OR(N(E841)&gt;=Settings!$B$5,N(D841)&gt;=Settings!$B$6),"VIP",IF(D841=1,"New","Active"))))))</f>
        <v/>
      </c>
      <c r="L841" s="12" t="str">
        <f aca="false">IF(OR(J841="",J841=0),"",IF(I841&gt;=J841*Settings!$B$7,"Yes",""))</f>
        <v/>
      </c>
      <c r="M841" s="13"/>
      <c r="N841" s="12" t="str">
        <f aca="true">IF(M841="","",IF(AND(H841&lt;&gt;"",H841&gt;=M841),"Yes - "&amp;TEXT(H841,"d mmm yyyy"),IF(TODAY()-M841&lt;30,"Not yet","No")))</f>
        <v/>
      </c>
      <c r="O841" s="8"/>
      <c r="P841" s="12" t="str">
        <f aca="false">IF(A841="","",IF(COUNTIF($A$2:$A$2001,A841)&gt;1,"Same email twice - keep one",""))</f>
        <v/>
      </c>
    </row>
    <row r="842" customFormat="false" ht="15" hidden="false" customHeight="false" outlineLevel="0" collapsed="false">
      <c r="A842" s="8"/>
      <c r="B842" s="8"/>
      <c r="C842" s="8"/>
      <c r="D842" s="9" t="str">
        <f aca="false">IF(A842="","",COUNTIFS(Orders!$C$2:$C$5001,A842,Orders!$I$2:$I$5001,"&gt;0"))</f>
        <v/>
      </c>
      <c r="E842" s="10" t="str">
        <f aca="false">IF(A842="","",SUMIFS(Orders!$F$2:$F$5001,Orders!$C$2:$C$5001,A842,Orders!$I$2:$I$5001,"&gt;0"))</f>
        <v/>
      </c>
      <c r="F842" s="10" t="str">
        <f aca="false">IF(OR(A842="",N(D842)=0),"",E842/D842)</f>
        <v/>
      </c>
      <c r="G842" s="11" t="str">
        <f aca="false">IF(OR(A842="",N(D842)=0),"",_xlfn.MINIFS(Orders!$I$2:$I$5001,Orders!$C$2:$C$5001,A842,Orders!$I$2:$I$5001,"&gt;0"))</f>
        <v/>
      </c>
      <c r="H842" s="11" t="str">
        <f aca="false">IF(OR(A842="",N(D842)=0),"",_xlfn.MAXIFS(Orders!$I$2:$I$5001,Orders!$C$2:$C$5001,A842,Orders!$I$2:$I$5001,"&gt;0"))</f>
        <v/>
      </c>
      <c r="I842" s="9" t="str">
        <f aca="true">IF(H842="","",TODAY()-H842)</f>
        <v/>
      </c>
      <c r="J842" s="9" t="str">
        <f aca="false">IF(OR(H842="",N(D842)&lt;2),"",(H842-G842)/(D842-1))</f>
        <v/>
      </c>
      <c r="K842" s="12" t="str">
        <f aca="false">IF(A842="","",IF(N(D842)=0,"No orders yet",IF(I842&gt;=Settings!$B$4,IF(OR(N(E842)&gt;=Settings!$B$5,N(D842)&gt;=Settings!$B$6),"Lapsed VIP","Lapsed"),IF(I842&gt;=Settings!$B$3,IF(OR(N(E842)&gt;=Settings!$B$5,N(D842)&gt;=Settings!$B$6),"At-risk VIP",IF(D842=1,"One-time buyer","At risk")),IF(OR(N(E842)&gt;=Settings!$B$5,N(D842)&gt;=Settings!$B$6),"VIP",IF(D842=1,"New","Active"))))))</f>
        <v/>
      </c>
      <c r="L842" s="12" t="str">
        <f aca="false">IF(OR(J842="",J842=0),"",IF(I842&gt;=J842*Settings!$B$7,"Yes",""))</f>
        <v/>
      </c>
      <c r="M842" s="13"/>
      <c r="N842" s="12" t="str">
        <f aca="true">IF(M842="","",IF(AND(H842&lt;&gt;"",H842&gt;=M842),"Yes - "&amp;TEXT(H842,"d mmm yyyy"),IF(TODAY()-M842&lt;30,"Not yet","No")))</f>
        <v/>
      </c>
      <c r="O842" s="8"/>
      <c r="P842" s="12" t="str">
        <f aca="false">IF(A842="","",IF(COUNTIF($A$2:$A$2001,A842)&gt;1,"Same email twice - keep one",""))</f>
        <v/>
      </c>
    </row>
    <row r="843" customFormat="false" ht="15" hidden="false" customHeight="false" outlineLevel="0" collapsed="false">
      <c r="A843" s="8"/>
      <c r="B843" s="8"/>
      <c r="C843" s="8"/>
      <c r="D843" s="9" t="str">
        <f aca="false">IF(A843="","",COUNTIFS(Orders!$C$2:$C$5001,A843,Orders!$I$2:$I$5001,"&gt;0"))</f>
        <v/>
      </c>
      <c r="E843" s="10" t="str">
        <f aca="false">IF(A843="","",SUMIFS(Orders!$F$2:$F$5001,Orders!$C$2:$C$5001,A843,Orders!$I$2:$I$5001,"&gt;0"))</f>
        <v/>
      </c>
      <c r="F843" s="10" t="str">
        <f aca="false">IF(OR(A843="",N(D843)=0),"",E843/D843)</f>
        <v/>
      </c>
      <c r="G843" s="11" t="str">
        <f aca="false">IF(OR(A843="",N(D843)=0),"",_xlfn.MINIFS(Orders!$I$2:$I$5001,Orders!$C$2:$C$5001,A843,Orders!$I$2:$I$5001,"&gt;0"))</f>
        <v/>
      </c>
      <c r="H843" s="11" t="str">
        <f aca="false">IF(OR(A843="",N(D843)=0),"",_xlfn.MAXIFS(Orders!$I$2:$I$5001,Orders!$C$2:$C$5001,A843,Orders!$I$2:$I$5001,"&gt;0"))</f>
        <v/>
      </c>
      <c r="I843" s="9" t="str">
        <f aca="true">IF(H843="","",TODAY()-H843)</f>
        <v/>
      </c>
      <c r="J843" s="9" t="str">
        <f aca="false">IF(OR(H843="",N(D843)&lt;2),"",(H843-G843)/(D843-1))</f>
        <v/>
      </c>
      <c r="K843" s="12" t="str">
        <f aca="false">IF(A843="","",IF(N(D843)=0,"No orders yet",IF(I843&gt;=Settings!$B$4,IF(OR(N(E843)&gt;=Settings!$B$5,N(D843)&gt;=Settings!$B$6),"Lapsed VIP","Lapsed"),IF(I843&gt;=Settings!$B$3,IF(OR(N(E843)&gt;=Settings!$B$5,N(D843)&gt;=Settings!$B$6),"At-risk VIP",IF(D843=1,"One-time buyer","At risk")),IF(OR(N(E843)&gt;=Settings!$B$5,N(D843)&gt;=Settings!$B$6),"VIP",IF(D843=1,"New","Active"))))))</f>
        <v/>
      </c>
      <c r="L843" s="12" t="str">
        <f aca="false">IF(OR(J843="",J843=0),"",IF(I843&gt;=J843*Settings!$B$7,"Yes",""))</f>
        <v/>
      </c>
      <c r="M843" s="13"/>
      <c r="N843" s="12" t="str">
        <f aca="true">IF(M843="","",IF(AND(H843&lt;&gt;"",H843&gt;=M843),"Yes - "&amp;TEXT(H843,"d mmm yyyy"),IF(TODAY()-M843&lt;30,"Not yet","No")))</f>
        <v/>
      </c>
      <c r="O843" s="8"/>
      <c r="P843" s="12" t="str">
        <f aca="false">IF(A843="","",IF(COUNTIF($A$2:$A$2001,A843)&gt;1,"Same email twice - keep one",""))</f>
        <v/>
      </c>
    </row>
    <row r="844" customFormat="false" ht="15" hidden="false" customHeight="false" outlineLevel="0" collapsed="false">
      <c r="A844" s="8"/>
      <c r="B844" s="8"/>
      <c r="C844" s="8"/>
      <c r="D844" s="9" t="str">
        <f aca="false">IF(A844="","",COUNTIFS(Orders!$C$2:$C$5001,A844,Orders!$I$2:$I$5001,"&gt;0"))</f>
        <v/>
      </c>
      <c r="E844" s="10" t="str">
        <f aca="false">IF(A844="","",SUMIFS(Orders!$F$2:$F$5001,Orders!$C$2:$C$5001,A844,Orders!$I$2:$I$5001,"&gt;0"))</f>
        <v/>
      </c>
      <c r="F844" s="10" t="str">
        <f aca="false">IF(OR(A844="",N(D844)=0),"",E844/D844)</f>
        <v/>
      </c>
      <c r="G844" s="11" t="str">
        <f aca="false">IF(OR(A844="",N(D844)=0),"",_xlfn.MINIFS(Orders!$I$2:$I$5001,Orders!$C$2:$C$5001,A844,Orders!$I$2:$I$5001,"&gt;0"))</f>
        <v/>
      </c>
      <c r="H844" s="11" t="str">
        <f aca="false">IF(OR(A844="",N(D844)=0),"",_xlfn.MAXIFS(Orders!$I$2:$I$5001,Orders!$C$2:$C$5001,A844,Orders!$I$2:$I$5001,"&gt;0"))</f>
        <v/>
      </c>
      <c r="I844" s="9" t="str">
        <f aca="true">IF(H844="","",TODAY()-H844)</f>
        <v/>
      </c>
      <c r="J844" s="9" t="str">
        <f aca="false">IF(OR(H844="",N(D844)&lt;2),"",(H844-G844)/(D844-1))</f>
        <v/>
      </c>
      <c r="K844" s="12" t="str">
        <f aca="false">IF(A844="","",IF(N(D844)=0,"No orders yet",IF(I844&gt;=Settings!$B$4,IF(OR(N(E844)&gt;=Settings!$B$5,N(D844)&gt;=Settings!$B$6),"Lapsed VIP","Lapsed"),IF(I844&gt;=Settings!$B$3,IF(OR(N(E844)&gt;=Settings!$B$5,N(D844)&gt;=Settings!$B$6),"At-risk VIP",IF(D844=1,"One-time buyer","At risk")),IF(OR(N(E844)&gt;=Settings!$B$5,N(D844)&gt;=Settings!$B$6),"VIP",IF(D844=1,"New","Active"))))))</f>
        <v/>
      </c>
      <c r="L844" s="12" t="str">
        <f aca="false">IF(OR(J844="",J844=0),"",IF(I844&gt;=J844*Settings!$B$7,"Yes",""))</f>
        <v/>
      </c>
      <c r="M844" s="13"/>
      <c r="N844" s="12" t="str">
        <f aca="true">IF(M844="","",IF(AND(H844&lt;&gt;"",H844&gt;=M844),"Yes - "&amp;TEXT(H844,"d mmm yyyy"),IF(TODAY()-M844&lt;30,"Not yet","No")))</f>
        <v/>
      </c>
      <c r="O844" s="8"/>
      <c r="P844" s="12" t="str">
        <f aca="false">IF(A844="","",IF(COUNTIF($A$2:$A$2001,A844)&gt;1,"Same email twice - keep one",""))</f>
        <v/>
      </c>
    </row>
    <row r="845" customFormat="false" ht="15" hidden="false" customHeight="false" outlineLevel="0" collapsed="false">
      <c r="A845" s="8"/>
      <c r="B845" s="8"/>
      <c r="C845" s="8"/>
      <c r="D845" s="9" t="str">
        <f aca="false">IF(A845="","",COUNTIFS(Orders!$C$2:$C$5001,A845,Orders!$I$2:$I$5001,"&gt;0"))</f>
        <v/>
      </c>
      <c r="E845" s="10" t="str">
        <f aca="false">IF(A845="","",SUMIFS(Orders!$F$2:$F$5001,Orders!$C$2:$C$5001,A845,Orders!$I$2:$I$5001,"&gt;0"))</f>
        <v/>
      </c>
      <c r="F845" s="10" t="str">
        <f aca="false">IF(OR(A845="",N(D845)=0),"",E845/D845)</f>
        <v/>
      </c>
      <c r="G845" s="11" t="str">
        <f aca="false">IF(OR(A845="",N(D845)=0),"",_xlfn.MINIFS(Orders!$I$2:$I$5001,Orders!$C$2:$C$5001,A845,Orders!$I$2:$I$5001,"&gt;0"))</f>
        <v/>
      </c>
      <c r="H845" s="11" t="str">
        <f aca="false">IF(OR(A845="",N(D845)=0),"",_xlfn.MAXIFS(Orders!$I$2:$I$5001,Orders!$C$2:$C$5001,A845,Orders!$I$2:$I$5001,"&gt;0"))</f>
        <v/>
      </c>
      <c r="I845" s="9" t="str">
        <f aca="true">IF(H845="","",TODAY()-H845)</f>
        <v/>
      </c>
      <c r="J845" s="9" t="str">
        <f aca="false">IF(OR(H845="",N(D845)&lt;2),"",(H845-G845)/(D845-1))</f>
        <v/>
      </c>
      <c r="K845" s="12" t="str">
        <f aca="false">IF(A845="","",IF(N(D845)=0,"No orders yet",IF(I845&gt;=Settings!$B$4,IF(OR(N(E845)&gt;=Settings!$B$5,N(D845)&gt;=Settings!$B$6),"Lapsed VIP","Lapsed"),IF(I845&gt;=Settings!$B$3,IF(OR(N(E845)&gt;=Settings!$B$5,N(D845)&gt;=Settings!$B$6),"At-risk VIP",IF(D845=1,"One-time buyer","At risk")),IF(OR(N(E845)&gt;=Settings!$B$5,N(D845)&gt;=Settings!$B$6),"VIP",IF(D845=1,"New","Active"))))))</f>
        <v/>
      </c>
      <c r="L845" s="12" t="str">
        <f aca="false">IF(OR(J845="",J845=0),"",IF(I845&gt;=J845*Settings!$B$7,"Yes",""))</f>
        <v/>
      </c>
      <c r="M845" s="13"/>
      <c r="N845" s="12" t="str">
        <f aca="true">IF(M845="","",IF(AND(H845&lt;&gt;"",H845&gt;=M845),"Yes - "&amp;TEXT(H845,"d mmm yyyy"),IF(TODAY()-M845&lt;30,"Not yet","No")))</f>
        <v/>
      </c>
      <c r="O845" s="8"/>
      <c r="P845" s="12" t="str">
        <f aca="false">IF(A845="","",IF(COUNTIF($A$2:$A$2001,A845)&gt;1,"Same email twice - keep one",""))</f>
        <v/>
      </c>
    </row>
    <row r="846" customFormat="false" ht="15" hidden="false" customHeight="false" outlineLevel="0" collapsed="false">
      <c r="A846" s="8"/>
      <c r="B846" s="8"/>
      <c r="C846" s="8"/>
      <c r="D846" s="9" t="str">
        <f aca="false">IF(A846="","",COUNTIFS(Orders!$C$2:$C$5001,A846,Orders!$I$2:$I$5001,"&gt;0"))</f>
        <v/>
      </c>
      <c r="E846" s="10" t="str">
        <f aca="false">IF(A846="","",SUMIFS(Orders!$F$2:$F$5001,Orders!$C$2:$C$5001,A846,Orders!$I$2:$I$5001,"&gt;0"))</f>
        <v/>
      </c>
      <c r="F846" s="10" t="str">
        <f aca="false">IF(OR(A846="",N(D846)=0),"",E846/D846)</f>
        <v/>
      </c>
      <c r="G846" s="11" t="str">
        <f aca="false">IF(OR(A846="",N(D846)=0),"",_xlfn.MINIFS(Orders!$I$2:$I$5001,Orders!$C$2:$C$5001,A846,Orders!$I$2:$I$5001,"&gt;0"))</f>
        <v/>
      </c>
      <c r="H846" s="11" t="str">
        <f aca="false">IF(OR(A846="",N(D846)=0),"",_xlfn.MAXIFS(Orders!$I$2:$I$5001,Orders!$C$2:$C$5001,A846,Orders!$I$2:$I$5001,"&gt;0"))</f>
        <v/>
      </c>
      <c r="I846" s="9" t="str">
        <f aca="true">IF(H846="","",TODAY()-H846)</f>
        <v/>
      </c>
      <c r="J846" s="9" t="str">
        <f aca="false">IF(OR(H846="",N(D846)&lt;2),"",(H846-G846)/(D846-1))</f>
        <v/>
      </c>
      <c r="K846" s="12" t="str">
        <f aca="false">IF(A846="","",IF(N(D846)=0,"No orders yet",IF(I846&gt;=Settings!$B$4,IF(OR(N(E846)&gt;=Settings!$B$5,N(D846)&gt;=Settings!$B$6),"Lapsed VIP","Lapsed"),IF(I846&gt;=Settings!$B$3,IF(OR(N(E846)&gt;=Settings!$B$5,N(D846)&gt;=Settings!$B$6),"At-risk VIP",IF(D846=1,"One-time buyer","At risk")),IF(OR(N(E846)&gt;=Settings!$B$5,N(D846)&gt;=Settings!$B$6),"VIP",IF(D846=1,"New","Active"))))))</f>
        <v/>
      </c>
      <c r="L846" s="12" t="str">
        <f aca="false">IF(OR(J846="",J846=0),"",IF(I846&gt;=J846*Settings!$B$7,"Yes",""))</f>
        <v/>
      </c>
      <c r="M846" s="13"/>
      <c r="N846" s="12" t="str">
        <f aca="true">IF(M846="","",IF(AND(H846&lt;&gt;"",H846&gt;=M846),"Yes - "&amp;TEXT(H846,"d mmm yyyy"),IF(TODAY()-M846&lt;30,"Not yet","No")))</f>
        <v/>
      </c>
      <c r="O846" s="8"/>
      <c r="P846" s="12" t="str">
        <f aca="false">IF(A846="","",IF(COUNTIF($A$2:$A$2001,A846)&gt;1,"Same email twice - keep one",""))</f>
        <v/>
      </c>
    </row>
    <row r="847" customFormat="false" ht="15" hidden="false" customHeight="false" outlineLevel="0" collapsed="false">
      <c r="A847" s="8"/>
      <c r="B847" s="8"/>
      <c r="C847" s="8"/>
      <c r="D847" s="9" t="str">
        <f aca="false">IF(A847="","",COUNTIFS(Orders!$C$2:$C$5001,A847,Orders!$I$2:$I$5001,"&gt;0"))</f>
        <v/>
      </c>
      <c r="E847" s="10" t="str">
        <f aca="false">IF(A847="","",SUMIFS(Orders!$F$2:$F$5001,Orders!$C$2:$C$5001,A847,Orders!$I$2:$I$5001,"&gt;0"))</f>
        <v/>
      </c>
      <c r="F847" s="10" t="str">
        <f aca="false">IF(OR(A847="",N(D847)=0),"",E847/D847)</f>
        <v/>
      </c>
      <c r="G847" s="11" t="str">
        <f aca="false">IF(OR(A847="",N(D847)=0),"",_xlfn.MINIFS(Orders!$I$2:$I$5001,Orders!$C$2:$C$5001,A847,Orders!$I$2:$I$5001,"&gt;0"))</f>
        <v/>
      </c>
      <c r="H847" s="11" t="str">
        <f aca="false">IF(OR(A847="",N(D847)=0),"",_xlfn.MAXIFS(Orders!$I$2:$I$5001,Orders!$C$2:$C$5001,A847,Orders!$I$2:$I$5001,"&gt;0"))</f>
        <v/>
      </c>
      <c r="I847" s="9" t="str">
        <f aca="true">IF(H847="","",TODAY()-H847)</f>
        <v/>
      </c>
      <c r="J847" s="9" t="str">
        <f aca="false">IF(OR(H847="",N(D847)&lt;2),"",(H847-G847)/(D847-1))</f>
        <v/>
      </c>
      <c r="K847" s="12" t="str">
        <f aca="false">IF(A847="","",IF(N(D847)=0,"No orders yet",IF(I847&gt;=Settings!$B$4,IF(OR(N(E847)&gt;=Settings!$B$5,N(D847)&gt;=Settings!$B$6),"Lapsed VIP","Lapsed"),IF(I847&gt;=Settings!$B$3,IF(OR(N(E847)&gt;=Settings!$B$5,N(D847)&gt;=Settings!$B$6),"At-risk VIP",IF(D847=1,"One-time buyer","At risk")),IF(OR(N(E847)&gt;=Settings!$B$5,N(D847)&gt;=Settings!$B$6),"VIP",IF(D847=1,"New","Active"))))))</f>
        <v/>
      </c>
      <c r="L847" s="12" t="str">
        <f aca="false">IF(OR(J847="",J847=0),"",IF(I847&gt;=J847*Settings!$B$7,"Yes",""))</f>
        <v/>
      </c>
      <c r="M847" s="13"/>
      <c r="N847" s="12" t="str">
        <f aca="true">IF(M847="","",IF(AND(H847&lt;&gt;"",H847&gt;=M847),"Yes - "&amp;TEXT(H847,"d mmm yyyy"),IF(TODAY()-M847&lt;30,"Not yet","No")))</f>
        <v/>
      </c>
      <c r="O847" s="8"/>
      <c r="P847" s="12" t="str">
        <f aca="false">IF(A847="","",IF(COUNTIF($A$2:$A$2001,A847)&gt;1,"Same email twice - keep one",""))</f>
        <v/>
      </c>
    </row>
    <row r="848" customFormat="false" ht="15" hidden="false" customHeight="false" outlineLevel="0" collapsed="false">
      <c r="A848" s="8"/>
      <c r="B848" s="8"/>
      <c r="C848" s="8"/>
      <c r="D848" s="9" t="str">
        <f aca="false">IF(A848="","",COUNTIFS(Orders!$C$2:$C$5001,A848,Orders!$I$2:$I$5001,"&gt;0"))</f>
        <v/>
      </c>
      <c r="E848" s="10" t="str">
        <f aca="false">IF(A848="","",SUMIFS(Orders!$F$2:$F$5001,Orders!$C$2:$C$5001,A848,Orders!$I$2:$I$5001,"&gt;0"))</f>
        <v/>
      </c>
      <c r="F848" s="10" t="str">
        <f aca="false">IF(OR(A848="",N(D848)=0),"",E848/D848)</f>
        <v/>
      </c>
      <c r="G848" s="11" t="str">
        <f aca="false">IF(OR(A848="",N(D848)=0),"",_xlfn.MINIFS(Orders!$I$2:$I$5001,Orders!$C$2:$C$5001,A848,Orders!$I$2:$I$5001,"&gt;0"))</f>
        <v/>
      </c>
      <c r="H848" s="11" t="str">
        <f aca="false">IF(OR(A848="",N(D848)=0),"",_xlfn.MAXIFS(Orders!$I$2:$I$5001,Orders!$C$2:$C$5001,A848,Orders!$I$2:$I$5001,"&gt;0"))</f>
        <v/>
      </c>
      <c r="I848" s="9" t="str">
        <f aca="true">IF(H848="","",TODAY()-H848)</f>
        <v/>
      </c>
      <c r="J848" s="9" t="str">
        <f aca="false">IF(OR(H848="",N(D848)&lt;2),"",(H848-G848)/(D848-1))</f>
        <v/>
      </c>
      <c r="K848" s="12" t="str">
        <f aca="false">IF(A848="","",IF(N(D848)=0,"No orders yet",IF(I848&gt;=Settings!$B$4,IF(OR(N(E848)&gt;=Settings!$B$5,N(D848)&gt;=Settings!$B$6),"Lapsed VIP","Lapsed"),IF(I848&gt;=Settings!$B$3,IF(OR(N(E848)&gt;=Settings!$B$5,N(D848)&gt;=Settings!$B$6),"At-risk VIP",IF(D848=1,"One-time buyer","At risk")),IF(OR(N(E848)&gt;=Settings!$B$5,N(D848)&gt;=Settings!$B$6),"VIP",IF(D848=1,"New","Active"))))))</f>
        <v/>
      </c>
      <c r="L848" s="12" t="str">
        <f aca="false">IF(OR(J848="",J848=0),"",IF(I848&gt;=J848*Settings!$B$7,"Yes",""))</f>
        <v/>
      </c>
      <c r="M848" s="13"/>
      <c r="N848" s="12" t="str">
        <f aca="true">IF(M848="","",IF(AND(H848&lt;&gt;"",H848&gt;=M848),"Yes - "&amp;TEXT(H848,"d mmm yyyy"),IF(TODAY()-M848&lt;30,"Not yet","No")))</f>
        <v/>
      </c>
      <c r="O848" s="8"/>
      <c r="P848" s="12" t="str">
        <f aca="false">IF(A848="","",IF(COUNTIF($A$2:$A$2001,A848)&gt;1,"Same email twice - keep one",""))</f>
        <v/>
      </c>
    </row>
    <row r="849" customFormat="false" ht="15" hidden="false" customHeight="false" outlineLevel="0" collapsed="false">
      <c r="A849" s="8"/>
      <c r="B849" s="8"/>
      <c r="C849" s="8"/>
      <c r="D849" s="9" t="str">
        <f aca="false">IF(A849="","",COUNTIFS(Orders!$C$2:$C$5001,A849,Orders!$I$2:$I$5001,"&gt;0"))</f>
        <v/>
      </c>
      <c r="E849" s="10" t="str">
        <f aca="false">IF(A849="","",SUMIFS(Orders!$F$2:$F$5001,Orders!$C$2:$C$5001,A849,Orders!$I$2:$I$5001,"&gt;0"))</f>
        <v/>
      </c>
      <c r="F849" s="10" t="str">
        <f aca="false">IF(OR(A849="",N(D849)=0),"",E849/D849)</f>
        <v/>
      </c>
      <c r="G849" s="11" t="str">
        <f aca="false">IF(OR(A849="",N(D849)=0),"",_xlfn.MINIFS(Orders!$I$2:$I$5001,Orders!$C$2:$C$5001,A849,Orders!$I$2:$I$5001,"&gt;0"))</f>
        <v/>
      </c>
      <c r="H849" s="11" t="str">
        <f aca="false">IF(OR(A849="",N(D849)=0),"",_xlfn.MAXIFS(Orders!$I$2:$I$5001,Orders!$C$2:$C$5001,A849,Orders!$I$2:$I$5001,"&gt;0"))</f>
        <v/>
      </c>
      <c r="I849" s="9" t="str">
        <f aca="true">IF(H849="","",TODAY()-H849)</f>
        <v/>
      </c>
      <c r="J849" s="9" t="str">
        <f aca="false">IF(OR(H849="",N(D849)&lt;2),"",(H849-G849)/(D849-1))</f>
        <v/>
      </c>
      <c r="K849" s="12" t="str">
        <f aca="false">IF(A849="","",IF(N(D849)=0,"No orders yet",IF(I849&gt;=Settings!$B$4,IF(OR(N(E849)&gt;=Settings!$B$5,N(D849)&gt;=Settings!$B$6),"Lapsed VIP","Lapsed"),IF(I849&gt;=Settings!$B$3,IF(OR(N(E849)&gt;=Settings!$B$5,N(D849)&gt;=Settings!$B$6),"At-risk VIP",IF(D849=1,"One-time buyer","At risk")),IF(OR(N(E849)&gt;=Settings!$B$5,N(D849)&gt;=Settings!$B$6),"VIP",IF(D849=1,"New","Active"))))))</f>
        <v/>
      </c>
      <c r="L849" s="12" t="str">
        <f aca="false">IF(OR(J849="",J849=0),"",IF(I849&gt;=J849*Settings!$B$7,"Yes",""))</f>
        <v/>
      </c>
      <c r="M849" s="13"/>
      <c r="N849" s="12" t="str">
        <f aca="true">IF(M849="","",IF(AND(H849&lt;&gt;"",H849&gt;=M849),"Yes - "&amp;TEXT(H849,"d mmm yyyy"),IF(TODAY()-M849&lt;30,"Not yet","No")))</f>
        <v/>
      </c>
      <c r="O849" s="8"/>
      <c r="P849" s="12" t="str">
        <f aca="false">IF(A849="","",IF(COUNTIF($A$2:$A$2001,A849)&gt;1,"Same email twice - keep one",""))</f>
        <v/>
      </c>
    </row>
    <row r="850" customFormat="false" ht="15" hidden="false" customHeight="false" outlineLevel="0" collapsed="false">
      <c r="A850" s="8"/>
      <c r="B850" s="8"/>
      <c r="C850" s="8"/>
      <c r="D850" s="9" t="str">
        <f aca="false">IF(A850="","",COUNTIFS(Orders!$C$2:$C$5001,A850,Orders!$I$2:$I$5001,"&gt;0"))</f>
        <v/>
      </c>
      <c r="E850" s="10" t="str">
        <f aca="false">IF(A850="","",SUMIFS(Orders!$F$2:$F$5001,Orders!$C$2:$C$5001,A850,Orders!$I$2:$I$5001,"&gt;0"))</f>
        <v/>
      </c>
      <c r="F850" s="10" t="str">
        <f aca="false">IF(OR(A850="",N(D850)=0),"",E850/D850)</f>
        <v/>
      </c>
      <c r="G850" s="11" t="str">
        <f aca="false">IF(OR(A850="",N(D850)=0),"",_xlfn.MINIFS(Orders!$I$2:$I$5001,Orders!$C$2:$C$5001,A850,Orders!$I$2:$I$5001,"&gt;0"))</f>
        <v/>
      </c>
      <c r="H850" s="11" t="str">
        <f aca="false">IF(OR(A850="",N(D850)=0),"",_xlfn.MAXIFS(Orders!$I$2:$I$5001,Orders!$C$2:$C$5001,A850,Orders!$I$2:$I$5001,"&gt;0"))</f>
        <v/>
      </c>
      <c r="I850" s="9" t="str">
        <f aca="true">IF(H850="","",TODAY()-H850)</f>
        <v/>
      </c>
      <c r="J850" s="9" t="str">
        <f aca="false">IF(OR(H850="",N(D850)&lt;2),"",(H850-G850)/(D850-1))</f>
        <v/>
      </c>
      <c r="K850" s="12" t="str">
        <f aca="false">IF(A850="","",IF(N(D850)=0,"No orders yet",IF(I850&gt;=Settings!$B$4,IF(OR(N(E850)&gt;=Settings!$B$5,N(D850)&gt;=Settings!$B$6),"Lapsed VIP","Lapsed"),IF(I850&gt;=Settings!$B$3,IF(OR(N(E850)&gt;=Settings!$B$5,N(D850)&gt;=Settings!$B$6),"At-risk VIP",IF(D850=1,"One-time buyer","At risk")),IF(OR(N(E850)&gt;=Settings!$B$5,N(D850)&gt;=Settings!$B$6),"VIP",IF(D850=1,"New","Active"))))))</f>
        <v/>
      </c>
      <c r="L850" s="12" t="str">
        <f aca="false">IF(OR(J850="",J850=0),"",IF(I850&gt;=J850*Settings!$B$7,"Yes",""))</f>
        <v/>
      </c>
      <c r="M850" s="13"/>
      <c r="N850" s="12" t="str">
        <f aca="true">IF(M850="","",IF(AND(H850&lt;&gt;"",H850&gt;=M850),"Yes - "&amp;TEXT(H850,"d mmm yyyy"),IF(TODAY()-M850&lt;30,"Not yet","No")))</f>
        <v/>
      </c>
      <c r="O850" s="8"/>
      <c r="P850" s="12" t="str">
        <f aca="false">IF(A850="","",IF(COUNTIF($A$2:$A$2001,A850)&gt;1,"Same email twice - keep one",""))</f>
        <v/>
      </c>
    </row>
    <row r="851" customFormat="false" ht="15" hidden="false" customHeight="false" outlineLevel="0" collapsed="false">
      <c r="A851" s="8"/>
      <c r="B851" s="8"/>
      <c r="C851" s="8"/>
      <c r="D851" s="9" t="str">
        <f aca="false">IF(A851="","",COUNTIFS(Orders!$C$2:$C$5001,A851,Orders!$I$2:$I$5001,"&gt;0"))</f>
        <v/>
      </c>
      <c r="E851" s="10" t="str">
        <f aca="false">IF(A851="","",SUMIFS(Orders!$F$2:$F$5001,Orders!$C$2:$C$5001,A851,Orders!$I$2:$I$5001,"&gt;0"))</f>
        <v/>
      </c>
      <c r="F851" s="10" t="str">
        <f aca="false">IF(OR(A851="",N(D851)=0),"",E851/D851)</f>
        <v/>
      </c>
      <c r="G851" s="11" t="str">
        <f aca="false">IF(OR(A851="",N(D851)=0),"",_xlfn.MINIFS(Orders!$I$2:$I$5001,Orders!$C$2:$C$5001,A851,Orders!$I$2:$I$5001,"&gt;0"))</f>
        <v/>
      </c>
      <c r="H851" s="11" t="str">
        <f aca="false">IF(OR(A851="",N(D851)=0),"",_xlfn.MAXIFS(Orders!$I$2:$I$5001,Orders!$C$2:$C$5001,A851,Orders!$I$2:$I$5001,"&gt;0"))</f>
        <v/>
      </c>
      <c r="I851" s="9" t="str">
        <f aca="true">IF(H851="","",TODAY()-H851)</f>
        <v/>
      </c>
      <c r="J851" s="9" t="str">
        <f aca="false">IF(OR(H851="",N(D851)&lt;2),"",(H851-G851)/(D851-1))</f>
        <v/>
      </c>
      <c r="K851" s="12" t="str">
        <f aca="false">IF(A851="","",IF(N(D851)=0,"No orders yet",IF(I851&gt;=Settings!$B$4,IF(OR(N(E851)&gt;=Settings!$B$5,N(D851)&gt;=Settings!$B$6),"Lapsed VIP","Lapsed"),IF(I851&gt;=Settings!$B$3,IF(OR(N(E851)&gt;=Settings!$B$5,N(D851)&gt;=Settings!$B$6),"At-risk VIP",IF(D851=1,"One-time buyer","At risk")),IF(OR(N(E851)&gt;=Settings!$B$5,N(D851)&gt;=Settings!$B$6),"VIP",IF(D851=1,"New","Active"))))))</f>
        <v/>
      </c>
      <c r="L851" s="12" t="str">
        <f aca="false">IF(OR(J851="",J851=0),"",IF(I851&gt;=J851*Settings!$B$7,"Yes",""))</f>
        <v/>
      </c>
      <c r="M851" s="13"/>
      <c r="N851" s="12" t="str">
        <f aca="true">IF(M851="","",IF(AND(H851&lt;&gt;"",H851&gt;=M851),"Yes - "&amp;TEXT(H851,"d mmm yyyy"),IF(TODAY()-M851&lt;30,"Not yet","No")))</f>
        <v/>
      </c>
      <c r="O851" s="8"/>
      <c r="P851" s="12" t="str">
        <f aca="false">IF(A851="","",IF(COUNTIF($A$2:$A$2001,A851)&gt;1,"Same email twice - keep one",""))</f>
        <v/>
      </c>
    </row>
    <row r="852" customFormat="false" ht="15" hidden="false" customHeight="false" outlineLevel="0" collapsed="false">
      <c r="A852" s="8"/>
      <c r="B852" s="8"/>
      <c r="C852" s="8"/>
      <c r="D852" s="9" t="str">
        <f aca="false">IF(A852="","",COUNTIFS(Orders!$C$2:$C$5001,A852,Orders!$I$2:$I$5001,"&gt;0"))</f>
        <v/>
      </c>
      <c r="E852" s="10" t="str">
        <f aca="false">IF(A852="","",SUMIFS(Orders!$F$2:$F$5001,Orders!$C$2:$C$5001,A852,Orders!$I$2:$I$5001,"&gt;0"))</f>
        <v/>
      </c>
      <c r="F852" s="10" t="str">
        <f aca="false">IF(OR(A852="",N(D852)=0),"",E852/D852)</f>
        <v/>
      </c>
      <c r="G852" s="11" t="str">
        <f aca="false">IF(OR(A852="",N(D852)=0),"",_xlfn.MINIFS(Orders!$I$2:$I$5001,Orders!$C$2:$C$5001,A852,Orders!$I$2:$I$5001,"&gt;0"))</f>
        <v/>
      </c>
      <c r="H852" s="11" t="str">
        <f aca="false">IF(OR(A852="",N(D852)=0),"",_xlfn.MAXIFS(Orders!$I$2:$I$5001,Orders!$C$2:$C$5001,A852,Orders!$I$2:$I$5001,"&gt;0"))</f>
        <v/>
      </c>
      <c r="I852" s="9" t="str">
        <f aca="true">IF(H852="","",TODAY()-H852)</f>
        <v/>
      </c>
      <c r="J852" s="9" t="str">
        <f aca="false">IF(OR(H852="",N(D852)&lt;2),"",(H852-G852)/(D852-1))</f>
        <v/>
      </c>
      <c r="K852" s="12" t="str">
        <f aca="false">IF(A852="","",IF(N(D852)=0,"No orders yet",IF(I852&gt;=Settings!$B$4,IF(OR(N(E852)&gt;=Settings!$B$5,N(D852)&gt;=Settings!$B$6),"Lapsed VIP","Lapsed"),IF(I852&gt;=Settings!$B$3,IF(OR(N(E852)&gt;=Settings!$B$5,N(D852)&gt;=Settings!$B$6),"At-risk VIP",IF(D852=1,"One-time buyer","At risk")),IF(OR(N(E852)&gt;=Settings!$B$5,N(D852)&gt;=Settings!$B$6),"VIP",IF(D852=1,"New","Active"))))))</f>
        <v/>
      </c>
      <c r="L852" s="12" t="str">
        <f aca="false">IF(OR(J852="",J852=0),"",IF(I852&gt;=J852*Settings!$B$7,"Yes",""))</f>
        <v/>
      </c>
      <c r="M852" s="13"/>
      <c r="N852" s="12" t="str">
        <f aca="true">IF(M852="","",IF(AND(H852&lt;&gt;"",H852&gt;=M852),"Yes - "&amp;TEXT(H852,"d mmm yyyy"),IF(TODAY()-M852&lt;30,"Not yet","No")))</f>
        <v/>
      </c>
      <c r="O852" s="8"/>
      <c r="P852" s="12" t="str">
        <f aca="false">IF(A852="","",IF(COUNTIF($A$2:$A$2001,A852)&gt;1,"Same email twice - keep one",""))</f>
        <v/>
      </c>
    </row>
    <row r="853" customFormat="false" ht="15" hidden="false" customHeight="false" outlineLevel="0" collapsed="false">
      <c r="A853" s="8"/>
      <c r="B853" s="8"/>
      <c r="C853" s="8"/>
      <c r="D853" s="9" t="str">
        <f aca="false">IF(A853="","",COUNTIFS(Orders!$C$2:$C$5001,A853,Orders!$I$2:$I$5001,"&gt;0"))</f>
        <v/>
      </c>
      <c r="E853" s="10" t="str">
        <f aca="false">IF(A853="","",SUMIFS(Orders!$F$2:$F$5001,Orders!$C$2:$C$5001,A853,Orders!$I$2:$I$5001,"&gt;0"))</f>
        <v/>
      </c>
      <c r="F853" s="10" t="str">
        <f aca="false">IF(OR(A853="",N(D853)=0),"",E853/D853)</f>
        <v/>
      </c>
      <c r="G853" s="11" t="str">
        <f aca="false">IF(OR(A853="",N(D853)=0),"",_xlfn.MINIFS(Orders!$I$2:$I$5001,Orders!$C$2:$C$5001,A853,Orders!$I$2:$I$5001,"&gt;0"))</f>
        <v/>
      </c>
      <c r="H853" s="11" t="str">
        <f aca="false">IF(OR(A853="",N(D853)=0),"",_xlfn.MAXIFS(Orders!$I$2:$I$5001,Orders!$C$2:$C$5001,A853,Orders!$I$2:$I$5001,"&gt;0"))</f>
        <v/>
      </c>
      <c r="I853" s="9" t="str">
        <f aca="true">IF(H853="","",TODAY()-H853)</f>
        <v/>
      </c>
      <c r="J853" s="9" t="str">
        <f aca="false">IF(OR(H853="",N(D853)&lt;2),"",(H853-G853)/(D853-1))</f>
        <v/>
      </c>
      <c r="K853" s="12" t="str">
        <f aca="false">IF(A853="","",IF(N(D853)=0,"No orders yet",IF(I853&gt;=Settings!$B$4,IF(OR(N(E853)&gt;=Settings!$B$5,N(D853)&gt;=Settings!$B$6),"Lapsed VIP","Lapsed"),IF(I853&gt;=Settings!$B$3,IF(OR(N(E853)&gt;=Settings!$B$5,N(D853)&gt;=Settings!$B$6),"At-risk VIP",IF(D853=1,"One-time buyer","At risk")),IF(OR(N(E853)&gt;=Settings!$B$5,N(D853)&gt;=Settings!$B$6),"VIP",IF(D853=1,"New","Active"))))))</f>
        <v/>
      </c>
      <c r="L853" s="12" t="str">
        <f aca="false">IF(OR(J853="",J853=0),"",IF(I853&gt;=J853*Settings!$B$7,"Yes",""))</f>
        <v/>
      </c>
      <c r="M853" s="13"/>
      <c r="N853" s="12" t="str">
        <f aca="true">IF(M853="","",IF(AND(H853&lt;&gt;"",H853&gt;=M853),"Yes - "&amp;TEXT(H853,"d mmm yyyy"),IF(TODAY()-M853&lt;30,"Not yet","No")))</f>
        <v/>
      </c>
      <c r="O853" s="8"/>
      <c r="P853" s="12" t="str">
        <f aca="false">IF(A853="","",IF(COUNTIF($A$2:$A$2001,A853)&gt;1,"Same email twice - keep one",""))</f>
        <v/>
      </c>
    </row>
    <row r="854" customFormat="false" ht="15" hidden="false" customHeight="false" outlineLevel="0" collapsed="false">
      <c r="A854" s="8"/>
      <c r="B854" s="8"/>
      <c r="C854" s="8"/>
      <c r="D854" s="9" t="str">
        <f aca="false">IF(A854="","",COUNTIFS(Orders!$C$2:$C$5001,A854,Orders!$I$2:$I$5001,"&gt;0"))</f>
        <v/>
      </c>
      <c r="E854" s="10" t="str">
        <f aca="false">IF(A854="","",SUMIFS(Orders!$F$2:$F$5001,Orders!$C$2:$C$5001,A854,Orders!$I$2:$I$5001,"&gt;0"))</f>
        <v/>
      </c>
      <c r="F854" s="10" t="str">
        <f aca="false">IF(OR(A854="",N(D854)=0),"",E854/D854)</f>
        <v/>
      </c>
      <c r="G854" s="11" t="str">
        <f aca="false">IF(OR(A854="",N(D854)=0),"",_xlfn.MINIFS(Orders!$I$2:$I$5001,Orders!$C$2:$C$5001,A854,Orders!$I$2:$I$5001,"&gt;0"))</f>
        <v/>
      </c>
      <c r="H854" s="11" t="str">
        <f aca="false">IF(OR(A854="",N(D854)=0),"",_xlfn.MAXIFS(Orders!$I$2:$I$5001,Orders!$C$2:$C$5001,A854,Orders!$I$2:$I$5001,"&gt;0"))</f>
        <v/>
      </c>
      <c r="I854" s="9" t="str">
        <f aca="true">IF(H854="","",TODAY()-H854)</f>
        <v/>
      </c>
      <c r="J854" s="9" t="str">
        <f aca="false">IF(OR(H854="",N(D854)&lt;2),"",(H854-G854)/(D854-1))</f>
        <v/>
      </c>
      <c r="K854" s="12" t="str">
        <f aca="false">IF(A854="","",IF(N(D854)=0,"No orders yet",IF(I854&gt;=Settings!$B$4,IF(OR(N(E854)&gt;=Settings!$B$5,N(D854)&gt;=Settings!$B$6),"Lapsed VIP","Lapsed"),IF(I854&gt;=Settings!$B$3,IF(OR(N(E854)&gt;=Settings!$B$5,N(D854)&gt;=Settings!$B$6),"At-risk VIP",IF(D854=1,"One-time buyer","At risk")),IF(OR(N(E854)&gt;=Settings!$B$5,N(D854)&gt;=Settings!$B$6),"VIP",IF(D854=1,"New","Active"))))))</f>
        <v/>
      </c>
      <c r="L854" s="12" t="str">
        <f aca="false">IF(OR(J854="",J854=0),"",IF(I854&gt;=J854*Settings!$B$7,"Yes",""))</f>
        <v/>
      </c>
      <c r="M854" s="13"/>
      <c r="N854" s="12" t="str">
        <f aca="true">IF(M854="","",IF(AND(H854&lt;&gt;"",H854&gt;=M854),"Yes - "&amp;TEXT(H854,"d mmm yyyy"),IF(TODAY()-M854&lt;30,"Not yet","No")))</f>
        <v/>
      </c>
      <c r="O854" s="8"/>
      <c r="P854" s="12" t="str">
        <f aca="false">IF(A854="","",IF(COUNTIF($A$2:$A$2001,A854)&gt;1,"Same email twice - keep one",""))</f>
        <v/>
      </c>
    </row>
    <row r="855" customFormat="false" ht="15" hidden="false" customHeight="false" outlineLevel="0" collapsed="false">
      <c r="A855" s="8"/>
      <c r="B855" s="8"/>
      <c r="C855" s="8"/>
      <c r="D855" s="9" t="str">
        <f aca="false">IF(A855="","",COUNTIFS(Orders!$C$2:$C$5001,A855,Orders!$I$2:$I$5001,"&gt;0"))</f>
        <v/>
      </c>
      <c r="E855" s="10" t="str">
        <f aca="false">IF(A855="","",SUMIFS(Orders!$F$2:$F$5001,Orders!$C$2:$C$5001,A855,Orders!$I$2:$I$5001,"&gt;0"))</f>
        <v/>
      </c>
      <c r="F855" s="10" t="str">
        <f aca="false">IF(OR(A855="",N(D855)=0),"",E855/D855)</f>
        <v/>
      </c>
      <c r="G855" s="11" t="str">
        <f aca="false">IF(OR(A855="",N(D855)=0),"",_xlfn.MINIFS(Orders!$I$2:$I$5001,Orders!$C$2:$C$5001,A855,Orders!$I$2:$I$5001,"&gt;0"))</f>
        <v/>
      </c>
      <c r="H855" s="11" t="str">
        <f aca="false">IF(OR(A855="",N(D855)=0),"",_xlfn.MAXIFS(Orders!$I$2:$I$5001,Orders!$C$2:$C$5001,A855,Orders!$I$2:$I$5001,"&gt;0"))</f>
        <v/>
      </c>
      <c r="I855" s="9" t="str">
        <f aca="true">IF(H855="","",TODAY()-H855)</f>
        <v/>
      </c>
      <c r="J855" s="9" t="str">
        <f aca="false">IF(OR(H855="",N(D855)&lt;2),"",(H855-G855)/(D855-1))</f>
        <v/>
      </c>
      <c r="K855" s="12" t="str">
        <f aca="false">IF(A855="","",IF(N(D855)=0,"No orders yet",IF(I855&gt;=Settings!$B$4,IF(OR(N(E855)&gt;=Settings!$B$5,N(D855)&gt;=Settings!$B$6),"Lapsed VIP","Lapsed"),IF(I855&gt;=Settings!$B$3,IF(OR(N(E855)&gt;=Settings!$B$5,N(D855)&gt;=Settings!$B$6),"At-risk VIP",IF(D855=1,"One-time buyer","At risk")),IF(OR(N(E855)&gt;=Settings!$B$5,N(D855)&gt;=Settings!$B$6),"VIP",IF(D855=1,"New","Active"))))))</f>
        <v/>
      </c>
      <c r="L855" s="12" t="str">
        <f aca="false">IF(OR(J855="",J855=0),"",IF(I855&gt;=J855*Settings!$B$7,"Yes",""))</f>
        <v/>
      </c>
      <c r="M855" s="13"/>
      <c r="N855" s="12" t="str">
        <f aca="true">IF(M855="","",IF(AND(H855&lt;&gt;"",H855&gt;=M855),"Yes - "&amp;TEXT(H855,"d mmm yyyy"),IF(TODAY()-M855&lt;30,"Not yet","No")))</f>
        <v/>
      </c>
      <c r="O855" s="8"/>
      <c r="P855" s="12" t="str">
        <f aca="false">IF(A855="","",IF(COUNTIF($A$2:$A$2001,A855)&gt;1,"Same email twice - keep one",""))</f>
        <v/>
      </c>
    </row>
    <row r="856" customFormat="false" ht="15" hidden="false" customHeight="false" outlineLevel="0" collapsed="false">
      <c r="A856" s="8"/>
      <c r="B856" s="8"/>
      <c r="C856" s="8"/>
      <c r="D856" s="9" t="str">
        <f aca="false">IF(A856="","",COUNTIFS(Orders!$C$2:$C$5001,A856,Orders!$I$2:$I$5001,"&gt;0"))</f>
        <v/>
      </c>
      <c r="E856" s="10" t="str">
        <f aca="false">IF(A856="","",SUMIFS(Orders!$F$2:$F$5001,Orders!$C$2:$C$5001,A856,Orders!$I$2:$I$5001,"&gt;0"))</f>
        <v/>
      </c>
      <c r="F856" s="10" t="str">
        <f aca="false">IF(OR(A856="",N(D856)=0),"",E856/D856)</f>
        <v/>
      </c>
      <c r="G856" s="11" t="str">
        <f aca="false">IF(OR(A856="",N(D856)=0),"",_xlfn.MINIFS(Orders!$I$2:$I$5001,Orders!$C$2:$C$5001,A856,Orders!$I$2:$I$5001,"&gt;0"))</f>
        <v/>
      </c>
      <c r="H856" s="11" t="str">
        <f aca="false">IF(OR(A856="",N(D856)=0),"",_xlfn.MAXIFS(Orders!$I$2:$I$5001,Orders!$C$2:$C$5001,A856,Orders!$I$2:$I$5001,"&gt;0"))</f>
        <v/>
      </c>
      <c r="I856" s="9" t="str">
        <f aca="true">IF(H856="","",TODAY()-H856)</f>
        <v/>
      </c>
      <c r="J856" s="9" t="str">
        <f aca="false">IF(OR(H856="",N(D856)&lt;2),"",(H856-G856)/(D856-1))</f>
        <v/>
      </c>
      <c r="K856" s="12" t="str">
        <f aca="false">IF(A856="","",IF(N(D856)=0,"No orders yet",IF(I856&gt;=Settings!$B$4,IF(OR(N(E856)&gt;=Settings!$B$5,N(D856)&gt;=Settings!$B$6),"Lapsed VIP","Lapsed"),IF(I856&gt;=Settings!$B$3,IF(OR(N(E856)&gt;=Settings!$B$5,N(D856)&gt;=Settings!$B$6),"At-risk VIP",IF(D856=1,"One-time buyer","At risk")),IF(OR(N(E856)&gt;=Settings!$B$5,N(D856)&gt;=Settings!$B$6),"VIP",IF(D856=1,"New","Active"))))))</f>
        <v/>
      </c>
      <c r="L856" s="12" t="str">
        <f aca="false">IF(OR(J856="",J856=0),"",IF(I856&gt;=J856*Settings!$B$7,"Yes",""))</f>
        <v/>
      </c>
      <c r="M856" s="13"/>
      <c r="N856" s="12" t="str">
        <f aca="true">IF(M856="","",IF(AND(H856&lt;&gt;"",H856&gt;=M856),"Yes - "&amp;TEXT(H856,"d mmm yyyy"),IF(TODAY()-M856&lt;30,"Not yet","No")))</f>
        <v/>
      </c>
      <c r="O856" s="8"/>
      <c r="P856" s="12" t="str">
        <f aca="false">IF(A856="","",IF(COUNTIF($A$2:$A$2001,A856)&gt;1,"Same email twice - keep one",""))</f>
        <v/>
      </c>
    </row>
    <row r="857" customFormat="false" ht="15" hidden="false" customHeight="false" outlineLevel="0" collapsed="false">
      <c r="A857" s="8"/>
      <c r="B857" s="8"/>
      <c r="C857" s="8"/>
      <c r="D857" s="9" t="str">
        <f aca="false">IF(A857="","",COUNTIFS(Orders!$C$2:$C$5001,A857,Orders!$I$2:$I$5001,"&gt;0"))</f>
        <v/>
      </c>
      <c r="E857" s="10" t="str">
        <f aca="false">IF(A857="","",SUMIFS(Orders!$F$2:$F$5001,Orders!$C$2:$C$5001,A857,Orders!$I$2:$I$5001,"&gt;0"))</f>
        <v/>
      </c>
      <c r="F857" s="10" t="str">
        <f aca="false">IF(OR(A857="",N(D857)=0),"",E857/D857)</f>
        <v/>
      </c>
      <c r="G857" s="11" t="str">
        <f aca="false">IF(OR(A857="",N(D857)=0),"",_xlfn.MINIFS(Orders!$I$2:$I$5001,Orders!$C$2:$C$5001,A857,Orders!$I$2:$I$5001,"&gt;0"))</f>
        <v/>
      </c>
      <c r="H857" s="11" t="str">
        <f aca="false">IF(OR(A857="",N(D857)=0),"",_xlfn.MAXIFS(Orders!$I$2:$I$5001,Orders!$C$2:$C$5001,A857,Orders!$I$2:$I$5001,"&gt;0"))</f>
        <v/>
      </c>
      <c r="I857" s="9" t="str">
        <f aca="true">IF(H857="","",TODAY()-H857)</f>
        <v/>
      </c>
      <c r="J857" s="9" t="str">
        <f aca="false">IF(OR(H857="",N(D857)&lt;2),"",(H857-G857)/(D857-1))</f>
        <v/>
      </c>
      <c r="K857" s="12" t="str">
        <f aca="false">IF(A857="","",IF(N(D857)=0,"No orders yet",IF(I857&gt;=Settings!$B$4,IF(OR(N(E857)&gt;=Settings!$B$5,N(D857)&gt;=Settings!$B$6),"Lapsed VIP","Lapsed"),IF(I857&gt;=Settings!$B$3,IF(OR(N(E857)&gt;=Settings!$B$5,N(D857)&gt;=Settings!$B$6),"At-risk VIP",IF(D857=1,"One-time buyer","At risk")),IF(OR(N(E857)&gt;=Settings!$B$5,N(D857)&gt;=Settings!$B$6),"VIP",IF(D857=1,"New","Active"))))))</f>
        <v/>
      </c>
      <c r="L857" s="12" t="str">
        <f aca="false">IF(OR(J857="",J857=0),"",IF(I857&gt;=J857*Settings!$B$7,"Yes",""))</f>
        <v/>
      </c>
      <c r="M857" s="13"/>
      <c r="N857" s="12" t="str">
        <f aca="true">IF(M857="","",IF(AND(H857&lt;&gt;"",H857&gt;=M857),"Yes - "&amp;TEXT(H857,"d mmm yyyy"),IF(TODAY()-M857&lt;30,"Not yet","No")))</f>
        <v/>
      </c>
      <c r="O857" s="8"/>
      <c r="P857" s="12" t="str">
        <f aca="false">IF(A857="","",IF(COUNTIF($A$2:$A$2001,A857)&gt;1,"Same email twice - keep one",""))</f>
        <v/>
      </c>
    </row>
    <row r="858" customFormat="false" ht="15" hidden="false" customHeight="false" outlineLevel="0" collapsed="false">
      <c r="A858" s="8"/>
      <c r="B858" s="8"/>
      <c r="C858" s="8"/>
      <c r="D858" s="9" t="str">
        <f aca="false">IF(A858="","",COUNTIFS(Orders!$C$2:$C$5001,A858,Orders!$I$2:$I$5001,"&gt;0"))</f>
        <v/>
      </c>
      <c r="E858" s="10" t="str">
        <f aca="false">IF(A858="","",SUMIFS(Orders!$F$2:$F$5001,Orders!$C$2:$C$5001,A858,Orders!$I$2:$I$5001,"&gt;0"))</f>
        <v/>
      </c>
      <c r="F858" s="10" t="str">
        <f aca="false">IF(OR(A858="",N(D858)=0),"",E858/D858)</f>
        <v/>
      </c>
      <c r="G858" s="11" t="str">
        <f aca="false">IF(OR(A858="",N(D858)=0),"",_xlfn.MINIFS(Orders!$I$2:$I$5001,Orders!$C$2:$C$5001,A858,Orders!$I$2:$I$5001,"&gt;0"))</f>
        <v/>
      </c>
      <c r="H858" s="11" t="str">
        <f aca="false">IF(OR(A858="",N(D858)=0),"",_xlfn.MAXIFS(Orders!$I$2:$I$5001,Orders!$C$2:$C$5001,A858,Orders!$I$2:$I$5001,"&gt;0"))</f>
        <v/>
      </c>
      <c r="I858" s="9" t="str">
        <f aca="true">IF(H858="","",TODAY()-H858)</f>
        <v/>
      </c>
      <c r="J858" s="9" t="str">
        <f aca="false">IF(OR(H858="",N(D858)&lt;2),"",(H858-G858)/(D858-1))</f>
        <v/>
      </c>
      <c r="K858" s="12" t="str">
        <f aca="false">IF(A858="","",IF(N(D858)=0,"No orders yet",IF(I858&gt;=Settings!$B$4,IF(OR(N(E858)&gt;=Settings!$B$5,N(D858)&gt;=Settings!$B$6),"Lapsed VIP","Lapsed"),IF(I858&gt;=Settings!$B$3,IF(OR(N(E858)&gt;=Settings!$B$5,N(D858)&gt;=Settings!$B$6),"At-risk VIP",IF(D858=1,"One-time buyer","At risk")),IF(OR(N(E858)&gt;=Settings!$B$5,N(D858)&gt;=Settings!$B$6),"VIP",IF(D858=1,"New","Active"))))))</f>
        <v/>
      </c>
      <c r="L858" s="12" t="str">
        <f aca="false">IF(OR(J858="",J858=0),"",IF(I858&gt;=J858*Settings!$B$7,"Yes",""))</f>
        <v/>
      </c>
      <c r="M858" s="13"/>
      <c r="N858" s="12" t="str">
        <f aca="true">IF(M858="","",IF(AND(H858&lt;&gt;"",H858&gt;=M858),"Yes - "&amp;TEXT(H858,"d mmm yyyy"),IF(TODAY()-M858&lt;30,"Not yet","No")))</f>
        <v/>
      </c>
      <c r="O858" s="8"/>
      <c r="P858" s="12" t="str">
        <f aca="false">IF(A858="","",IF(COUNTIF($A$2:$A$2001,A858)&gt;1,"Same email twice - keep one",""))</f>
        <v/>
      </c>
    </row>
    <row r="859" customFormat="false" ht="15" hidden="false" customHeight="false" outlineLevel="0" collapsed="false">
      <c r="A859" s="8"/>
      <c r="B859" s="8"/>
      <c r="C859" s="8"/>
      <c r="D859" s="9" t="str">
        <f aca="false">IF(A859="","",COUNTIFS(Orders!$C$2:$C$5001,A859,Orders!$I$2:$I$5001,"&gt;0"))</f>
        <v/>
      </c>
      <c r="E859" s="10" t="str">
        <f aca="false">IF(A859="","",SUMIFS(Orders!$F$2:$F$5001,Orders!$C$2:$C$5001,A859,Orders!$I$2:$I$5001,"&gt;0"))</f>
        <v/>
      </c>
      <c r="F859" s="10" t="str">
        <f aca="false">IF(OR(A859="",N(D859)=0),"",E859/D859)</f>
        <v/>
      </c>
      <c r="G859" s="11" t="str">
        <f aca="false">IF(OR(A859="",N(D859)=0),"",_xlfn.MINIFS(Orders!$I$2:$I$5001,Orders!$C$2:$C$5001,A859,Orders!$I$2:$I$5001,"&gt;0"))</f>
        <v/>
      </c>
      <c r="H859" s="11" t="str">
        <f aca="false">IF(OR(A859="",N(D859)=0),"",_xlfn.MAXIFS(Orders!$I$2:$I$5001,Orders!$C$2:$C$5001,A859,Orders!$I$2:$I$5001,"&gt;0"))</f>
        <v/>
      </c>
      <c r="I859" s="9" t="str">
        <f aca="true">IF(H859="","",TODAY()-H859)</f>
        <v/>
      </c>
      <c r="J859" s="9" t="str">
        <f aca="false">IF(OR(H859="",N(D859)&lt;2),"",(H859-G859)/(D859-1))</f>
        <v/>
      </c>
      <c r="K859" s="12" t="str">
        <f aca="false">IF(A859="","",IF(N(D859)=0,"No orders yet",IF(I859&gt;=Settings!$B$4,IF(OR(N(E859)&gt;=Settings!$B$5,N(D859)&gt;=Settings!$B$6),"Lapsed VIP","Lapsed"),IF(I859&gt;=Settings!$B$3,IF(OR(N(E859)&gt;=Settings!$B$5,N(D859)&gt;=Settings!$B$6),"At-risk VIP",IF(D859=1,"One-time buyer","At risk")),IF(OR(N(E859)&gt;=Settings!$B$5,N(D859)&gt;=Settings!$B$6),"VIP",IF(D859=1,"New","Active"))))))</f>
        <v/>
      </c>
      <c r="L859" s="12" t="str">
        <f aca="false">IF(OR(J859="",J859=0),"",IF(I859&gt;=J859*Settings!$B$7,"Yes",""))</f>
        <v/>
      </c>
      <c r="M859" s="13"/>
      <c r="N859" s="12" t="str">
        <f aca="true">IF(M859="","",IF(AND(H859&lt;&gt;"",H859&gt;=M859),"Yes - "&amp;TEXT(H859,"d mmm yyyy"),IF(TODAY()-M859&lt;30,"Not yet","No")))</f>
        <v/>
      </c>
      <c r="O859" s="8"/>
      <c r="P859" s="12" t="str">
        <f aca="false">IF(A859="","",IF(COUNTIF($A$2:$A$2001,A859)&gt;1,"Same email twice - keep one",""))</f>
        <v/>
      </c>
    </row>
    <row r="860" customFormat="false" ht="15" hidden="false" customHeight="false" outlineLevel="0" collapsed="false">
      <c r="A860" s="8"/>
      <c r="B860" s="8"/>
      <c r="C860" s="8"/>
      <c r="D860" s="9" t="str">
        <f aca="false">IF(A860="","",COUNTIFS(Orders!$C$2:$C$5001,A860,Orders!$I$2:$I$5001,"&gt;0"))</f>
        <v/>
      </c>
      <c r="E860" s="10" t="str">
        <f aca="false">IF(A860="","",SUMIFS(Orders!$F$2:$F$5001,Orders!$C$2:$C$5001,A860,Orders!$I$2:$I$5001,"&gt;0"))</f>
        <v/>
      </c>
      <c r="F860" s="10" t="str">
        <f aca="false">IF(OR(A860="",N(D860)=0),"",E860/D860)</f>
        <v/>
      </c>
      <c r="G860" s="11" t="str">
        <f aca="false">IF(OR(A860="",N(D860)=0),"",_xlfn.MINIFS(Orders!$I$2:$I$5001,Orders!$C$2:$C$5001,A860,Orders!$I$2:$I$5001,"&gt;0"))</f>
        <v/>
      </c>
      <c r="H860" s="11" t="str">
        <f aca="false">IF(OR(A860="",N(D860)=0),"",_xlfn.MAXIFS(Orders!$I$2:$I$5001,Orders!$C$2:$C$5001,A860,Orders!$I$2:$I$5001,"&gt;0"))</f>
        <v/>
      </c>
      <c r="I860" s="9" t="str">
        <f aca="true">IF(H860="","",TODAY()-H860)</f>
        <v/>
      </c>
      <c r="J860" s="9" t="str">
        <f aca="false">IF(OR(H860="",N(D860)&lt;2),"",(H860-G860)/(D860-1))</f>
        <v/>
      </c>
      <c r="K860" s="12" t="str">
        <f aca="false">IF(A860="","",IF(N(D860)=0,"No orders yet",IF(I860&gt;=Settings!$B$4,IF(OR(N(E860)&gt;=Settings!$B$5,N(D860)&gt;=Settings!$B$6),"Lapsed VIP","Lapsed"),IF(I860&gt;=Settings!$B$3,IF(OR(N(E860)&gt;=Settings!$B$5,N(D860)&gt;=Settings!$B$6),"At-risk VIP",IF(D860=1,"One-time buyer","At risk")),IF(OR(N(E860)&gt;=Settings!$B$5,N(D860)&gt;=Settings!$B$6),"VIP",IF(D860=1,"New","Active"))))))</f>
        <v/>
      </c>
      <c r="L860" s="12" t="str">
        <f aca="false">IF(OR(J860="",J860=0),"",IF(I860&gt;=J860*Settings!$B$7,"Yes",""))</f>
        <v/>
      </c>
      <c r="M860" s="13"/>
      <c r="N860" s="12" t="str">
        <f aca="true">IF(M860="","",IF(AND(H860&lt;&gt;"",H860&gt;=M860),"Yes - "&amp;TEXT(H860,"d mmm yyyy"),IF(TODAY()-M860&lt;30,"Not yet","No")))</f>
        <v/>
      </c>
      <c r="O860" s="8"/>
      <c r="P860" s="12" t="str">
        <f aca="false">IF(A860="","",IF(COUNTIF($A$2:$A$2001,A860)&gt;1,"Same email twice - keep one",""))</f>
        <v/>
      </c>
    </row>
    <row r="861" customFormat="false" ht="15" hidden="false" customHeight="false" outlineLevel="0" collapsed="false">
      <c r="A861" s="8"/>
      <c r="B861" s="8"/>
      <c r="C861" s="8"/>
      <c r="D861" s="9" t="str">
        <f aca="false">IF(A861="","",COUNTIFS(Orders!$C$2:$C$5001,A861,Orders!$I$2:$I$5001,"&gt;0"))</f>
        <v/>
      </c>
      <c r="E861" s="10" t="str">
        <f aca="false">IF(A861="","",SUMIFS(Orders!$F$2:$F$5001,Orders!$C$2:$C$5001,A861,Orders!$I$2:$I$5001,"&gt;0"))</f>
        <v/>
      </c>
      <c r="F861" s="10" t="str">
        <f aca="false">IF(OR(A861="",N(D861)=0),"",E861/D861)</f>
        <v/>
      </c>
      <c r="G861" s="11" t="str">
        <f aca="false">IF(OR(A861="",N(D861)=0),"",_xlfn.MINIFS(Orders!$I$2:$I$5001,Orders!$C$2:$C$5001,A861,Orders!$I$2:$I$5001,"&gt;0"))</f>
        <v/>
      </c>
      <c r="H861" s="11" t="str">
        <f aca="false">IF(OR(A861="",N(D861)=0),"",_xlfn.MAXIFS(Orders!$I$2:$I$5001,Orders!$C$2:$C$5001,A861,Orders!$I$2:$I$5001,"&gt;0"))</f>
        <v/>
      </c>
      <c r="I861" s="9" t="str">
        <f aca="true">IF(H861="","",TODAY()-H861)</f>
        <v/>
      </c>
      <c r="J861" s="9" t="str">
        <f aca="false">IF(OR(H861="",N(D861)&lt;2),"",(H861-G861)/(D861-1))</f>
        <v/>
      </c>
      <c r="K861" s="12" t="str">
        <f aca="false">IF(A861="","",IF(N(D861)=0,"No orders yet",IF(I861&gt;=Settings!$B$4,IF(OR(N(E861)&gt;=Settings!$B$5,N(D861)&gt;=Settings!$B$6),"Lapsed VIP","Lapsed"),IF(I861&gt;=Settings!$B$3,IF(OR(N(E861)&gt;=Settings!$B$5,N(D861)&gt;=Settings!$B$6),"At-risk VIP",IF(D861=1,"One-time buyer","At risk")),IF(OR(N(E861)&gt;=Settings!$B$5,N(D861)&gt;=Settings!$B$6),"VIP",IF(D861=1,"New","Active"))))))</f>
        <v/>
      </c>
      <c r="L861" s="12" t="str">
        <f aca="false">IF(OR(J861="",J861=0),"",IF(I861&gt;=J861*Settings!$B$7,"Yes",""))</f>
        <v/>
      </c>
      <c r="M861" s="13"/>
      <c r="N861" s="12" t="str">
        <f aca="true">IF(M861="","",IF(AND(H861&lt;&gt;"",H861&gt;=M861),"Yes - "&amp;TEXT(H861,"d mmm yyyy"),IF(TODAY()-M861&lt;30,"Not yet","No")))</f>
        <v/>
      </c>
      <c r="O861" s="8"/>
      <c r="P861" s="12" t="str">
        <f aca="false">IF(A861="","",IF(COUNTIF($A$2:$A$2001,A861)&gt;1,"Same email twice - keep one",""))</f>
        <v/>
      </c>
    </row>
    <row r="862" customFormat="false" ht="15" hidden="false" customHeight="false" outlineLevel="0" collapsed="false">
      <c r="A862" s="8"/>
      <c r="B862" s="8"/>
      <c r="C862" s="8"/>
      <c r="D862" s="9" t="str">
        <f aca="false">IF(A862="","",COUNTIFS(Orders!$C$2:$C$5001,A862,Orders!$I$2:$I$5001,"&gt;0"))</f>
        <v/>
      </c>
      <c r="E862" s="10" t="str">
        <f aca="false">IF(A862="","",SUMIFS(Orders!$F$2:$F$5001,Orders!$C$2:$C$5001,A862,Orders!$I$2:$I$5001,"&gt;0"))</f>
        <v/>
      </c>
      <c r="F862" s="10" t="str">
        <f aca="false">IF(OR(A862="",N(D862)=0),"",E862/D862)</f>
        <v/>
      </c>
      <c r="G862" s="11" t="str">
        <f aca="false">IF(OR(A862="",N(D862)=0),"",_xlfn.MINIFS(Orders!$I$2:$I$5001,Orders!$C$2:$C$5001,A862,Orders!$I$2:$I$5001,"&gt;0"))</f>
        <v/>
      </c>
      <c r="H862" s="11" t="str">
        <f aca="false">IF(OR(A862="",N(D862)=0),"",_xlfn.MAXIFS(Orders!$I$2:$I$5001,Orders!$C$2:$C$5001,A862,Orders!$I$2:$I$5001,"&gt;0"))</f>
        <v/>
      </c>
      <c r="I862" s="9" t="str">
        <f aca="true">IF(H862="","",TODAY()-H862)</f>
        <v/>
      </c>
      <c r="J862" s="9" t="str">
        <f aca="false">IF(OR(H862="",N(D862)&lt;2),"",(H862-G862)/(D862-1))</f>
        <v/>
      </c>
      <c r="K862" s="12" t="str">
        <f aca="false">IF(A862="","",IF(N(D862)=0,"No orders yet",IF(I862&gt;=Settings!$B$4,IF(OR(N(E862)&gt;=Settings!$B$5,N(D862)&gt;=Settings!$B$6),"Lapsed VIP","Lapsed"),IF(I862&gt;=Settings!$B$3,IF(OR(N(E862)&gt;=Settings!$B$5,N(D862)&gt;=Settings!$B$6),"At-risk VIP",IF(D862=1,"One-time buyer","At risk")),IF(OR(N(E862)&gt;=Settings!$B$5,N(D862)&gt;=Settings!$B$6),"VIP",IF(D862=1,"New","Active"))))))</f>
        <v/>
      </c>
      <c r="L862" s="12" t="str">
        <f aca="false">IF(OR(J862="",J862=0),"",IF(I862&gt;=J862*Settings!$B$7,"Yes",""))</f>
        <v/>
      </c>
      <c r="M862" s="13"/>
      <c r="N862" s="12" t="str">
        <f aca="true">IF(M862="","",IF(AND(H862&lt;&gt;"",H862&gt;=M862),"Yes - "&amp;TEXT(H862,"d mmm yyyy"),IF(TODAY()-M862&lt;30,"Not yet","No")))</f>
        <v/>
      </c>
      <c r="O862" s="8"/>
      <c r="P862" s="12" t="str">
        <f aca="false">IF(A862="","",IF(COUNTIF($A$2:$A$2001,A862)&gt;1,"Same email twice - keep one",""))</f>
        <v/>
      </c>
    </row>
    <row r="863" customFormat="false" ht="15" hidden="false" customHeight="false" outlineLevel="0" collapsed="false">
      <c r="A863" s="8"/>
      <c r="B863" s="8"/>
      <c r="C863" s="8"/>
      <c r="D863" s="9" t="str">
        <f aca="false">IF(A863="","",COUNTIFS(Orders!$C$2:$C$5001,A863,Orders!$I$2:$I$5001,"&gt;0"))</f>
        <v/>
      </c>
      <c r="E863" s="10" t="str">
        <f aca="false">IF(A863="","",SUMIFS(Orders!$F$2:$F$5001,Orders!$C$2:$C$5001,A863,Orders!$I$2:$I$5001,"&gt;0"))</f>
        <v/>
      </c>
      <c r="F863" s="10" t="str">
        <f aca="false">IF(OR(A863="",N(D863)=0),"",E863/D863)</f>
        <v/>
      </c>
      <c r="G863" s="11" t="str">
        <f aca="false">IF(OR(A863="",N(D863)=0),"",_xlfn.MINIFS(Orders!$I$2:$I$5001,Orders!$C$2:$C$5001,A863,Orders!$I$2:$I$5001,"&gt;0"))</f>
        <v/>
      </c>
      <c r="H863" s="11" t="str">
        <f aca="false">IF(OR(A863="",N(D863)=0),"",_xlfn.MAXIFS(Orders!$I$2:$I$5001,Orders!$C$2:$C$5001,A863,Orders!$I$2:$I$5001,"&gt;0"))</f>
        <v/>
      </c>
      <c r="I863" s="9" t="str">
        <f aca="true">IF(H863="","",TODAY()-H863)</f>
        <v/>
      </c>
      <c r="J863" s="9" t="str">
        <f aca="false">IF(OR(H863="",N(D863)&lt;2),"",(H863-G863)/(D863-1))</f>
        <v/>
      </c>
      <c r="K863" s="12" t="str">
        <f aca="false">IF(A863="","",IF(N(D863)=0,"No orders yet",IF(I863&gt;=Settings!$B$4,IF(OR(N(E863)&gt;=Settings!$B$5,N(D863)&gt;=Settings!$B$6),"Lapsed VIP","Lapsed"),IF(I863&gt;=Settings!$B$3,IF(OR(N(E863)&gt;=Settings!$B$5,N(D863)&gt;=Settings!$B$6),"At-risk VIP",IF(D863=1,"One-time buyer","At risk")),IF(OR(N(E863)&gt;=Settings!$B$5,N(D863)&gt;=Settings!$B$6),"VIP",IF(D863=1,"New","Active"))))))</f>
        <v/>
      </c>
      <c r="L863" s="12" t="str">
        <f aca="false">IF(OR(J863="",J863=0),"",IF(I863&gt;=J863*Settings!$B$7,"Yes",""))</f>
        <v/>
      </c>
      <c r="M863" s="13"/>
      <c r="N863" s="12" t="str">
        <f aca="true">IF(M863="","",IF(AND(H863&lt;&gt;"",H863&gt;=M863),"Yes - "&amp;TEXT(H863,"d mmm yyyy"),IF(TODAY()-M863&lt;30,"Not yet","No")))</f>
        <v/>
      </c>
      <c r="O863" s="8"/>
      <c r="P863" s="12" t="str">
        <f aca="false">IF(A863="","",IF(COUNTIF($A$2:$A$2001,A863)&gt;1,"Same email twice - keep one",""))</f>
        <v/>
      </c>
    </row>
    <row r="864" customFormat="false" ht="15" hidden="false" customHeight="false" outlineLevel="0" collapsed="false">
      <c r="A864" s="8"/>
      <c r="B864" s="8"/>
      <c r="C864" s="8"/>
      <c r="D864" s="9" t="str">
        <f aca="false">IF(A864="","",COUNTIFS(Orders!$C$2:$C$5001,A864,Orders!$I$2:$I$5001,"&gt;0"))</f>
        <v/>
      </c>
      <c r="E864" s="10" t="str">
        <f aca="false">IF(A864="","",SUMIFS(Orders!$F$2:$F$5001,Orders!$C$2:$C$5001,A864,Orders!$I$2:$I$5001,"&gt;0"))</f>
        <v/>
      </c>
      <c r="F864" s="10" t="str">
        <f aca="false">IF(OR(A864="",N(D864)=0),"",E864/D864)</f>
        <v/>
      </c>
      <c r="G864" s="11" t="str">
        <f aca="false">IF(OR(A864="",N(D864)=0),"",_xlfn.MINIFS(Orders!$I$2:$I$5001,Orders!$C$2:$C$5001,A864,Orders!$I$2:$I$5001,"&gt;0"))</f>
        <v/>
      </c>
      <c r="H864" s="11" t="str">
        <f aca="false">IF(OR(A864="",N(D864)=0),"",_xlfn.MAXIFS(Orders!$I$2:$I$5001,Orders!$C$2:$C$5001,A864,Orders!$I$2:$I$5001,"&gt;0"))</f>
        <v/>
      </c>
      <c r="I864" s="9" t="str">
        <f aca="true">IF(H864="","",TODAY()-H864)</f>
        <v/>
      </c>
      <c r="J864" s="9" t="str">
        <f aca="false">IF(OR(H864="",N(D864)&lt;2),"",(H864-G864)/(D864-1))</f>
        <v/>
      </c>
      <c r="K864" s="12" t="str">
        <f aca="false">IF(A864="","",IF(N(D864)=0,"No orders yet",IF(I864&gt;=Settings!$B$4,IF(OR(N(E864)&gt;=Settings!$B$5,N(D864)&gt;=Settings!$B$6),"Lapsed VIP","Lapsed"),IF(I864&gt;=Settings!$B$3,IF(OR(N(E864)&gt;=Settings!$B$5,N(D864)&gt;=Settings!$B$6),"At-risk VIP",IF(D864=1,"One-time buyer","At risk")),IF(OR(N(E864)&gt;=Settings!$B$5,N(D864)&gt;=Settings!$B$6),"VIP",IF(D864=1,"New","Active"))))))</f>
        <v/>
      </c>
      <c r="L864" s="12" t="str">
        <f aca="false">IF(OR(J864="",J864=0),"",IF(I864&gt;=J864*Settings!$B$7,"Yes",""))</f>
        <v/>
      </c>
      <c r="M864" s="13"/>
      <c r="N864" s="12" t="str">
        <f aca="true">IF(M864="","",IF(AND(H864&lt;&gt;"",H864&gt;=M864),"Yes - "&amp;TEXT(H864,"d mmm yyyy"),IF(TODAY()-M864&lt;30,"Not yet","No")))</f>
        <v/>
      </c>
      <c r="O864" s="8"/>
      <c r="P864" s="12" t="str">
        <f aca="false">IF(A864="","",IF(COUNTIF($A$2:$A$2001,A864)&gt;1,"Same email twice - keep one",""))</f>
        <v/>
      </c>
    </row>
    <row r="865" customFormat="false" ht="15" hidden="false" customHeight="false" outlineLevel="0" collapsed="false">
      <c r="A865" s="8"/>
      <c r="B865" s="8"/>
      <c r="C865" s="8"/>
      <c r="D865" s="9" t="str">
        <f aca="false">IF(A865="","",COUNTIFS(Orders!$C$2:$C$5001,A865,Orders!$I$2:$I$5001,"&gt;0"))</f>
        <v/>
      </c>
      <c r="E865" s="10" t="str">
        <f aca="false">IF(A865="","",SUMIFS(Orders!$F$2:$F$5001,Orders!$C$2:$C$5001,A865,Orders!$I$2:$I$5001,"&gt;0"))</f>
        <v/>
      </c>
      <c r="F865" s="10" t="str">
        <f aca="false">IF(OR(A865="",N(D865)=0),"",E865/D865)</f>
        <v/>
      </c>
      <c r="G865" s="11" t="str">
        <f aca="false">IF(OR(A865="",N(D865)=0),"",_xlfn.MINIFS(Orders!$I$2:$I$5001,Orders!$C$2:$C$5001,A865,Orders!$I$2:$I$5001,"&gt;0"))</f>
        <v/>
      </c>
      <c r="H865" s="11" t="str">
        <f aca="false">IF(OR(A865="",N(D865)=0),"",_xlfn.MAXIFS(Orders!$I$2:$I$5001,Orders!$C$2:$C$5001,A865,Orders!$I$2:$I$5001,"&gt;0"))</f>
        <v/>
      </c>
      <c r="I865" s="9" t="str">
        <f aca="true">IF(H865="","",TODAY()-H865)</f>
        <v/>
      </c>
      <c r="J865" s="9" t="str">
        <f aca="false">IF(OR(H865="",N(D865)&lt;2),"",(H865-G865)/(D865-1))</f>
        <v/>
      </c>
      <c r="K865" s="12" t="str">
        <f aca="false">IF(A865="","",IF(N(D865)=0,"No orders yet",IF(I865&gt;=Settings!$B$4,IF(OR(N(E865)&gt;=Settings!$B$5,N(D865)&gt;=Settings!$B$6),"Lapsed VIP","Lapsed"),IF(I865&gt;=Settings!$B$3,IF(OR(N(E865)&gt;=Settings!$B$5,N(D865)&gt;=Settings!$B$6),"At-risk VIP",IF(D865=1,"One-time buyer","At risk")),IF(OR(N(E865)&gt;=Settings!$B$5,N(D865)&gt;=Settings!$B$6),"VIP",IF(D865=1,"New","Active"))))))</f>
        <v/>
      </c>
      <c r="L865" s="12" t="str">
        <f aca="false">IF(OR(J865="",J865=0),"",IF(I865&gt;=J865*Settings!$B$7,"Yes",""))</f>
        <v/>
      </c>
      <c r="M865" s="13"/>
      <c r="N865" s="12" t="str">
        <f aca="true">IF(M865="","",IF(AND(H865&lt;&gt;"",H865&gt;=M865),"Yes - "&amp;TEXT(H865,"d mmm yyyy"),IF(TODAY()-M865&lt;30,"Not yet","No")))</f>
        <v/>
      </c>
      <c r="O865" s="8"/>
      <c r="P865" s="12" t="str">
        <f aca="false">IF(A865="","",IF(COUNTIF($A$2:$A$2001,A865)&gt;1,"Same email twice - keep one",""))</f>
        <v/>
      </c>
    </row>
    <row r="866" customFormat="false" ht="15" hidden="false" customHeight="false" outlineLevel="0" collapsed="false">
      <c r="A866" s="8"/>
      <c r="B866" s="8"/>
      <c r="C866" s="8"/>
      <c r="D866" s="9" t="str">
        <f aca="false">IF(A866="","",COUNTIFS(Orders!$C$2:$C$5001,A866,Orders!$I$2:$I$5001,"&gt;0"))</f>
        <v/>
      </c>
      <c r="E866" s="10" t="str">
        <f aca="false">IF(A866="","",SUMIFS(Orders!$F$2:$F$5001,Orders!$C$2:$C$5001,A866,Orders!$I$2:$I$5001,"&gt;0"))</f>
        <v/>
      </c>
      <c r="F866" s="10" t="str">
        <f aca="false">IF(OR(A866="",N(D866)=0),"",E866/D866)</f>
        <v/>
      </c>
      <c r="G866" s="11" t="str">
        <f aca="false">IF(OR(A866="",N(D866)=0),"",_xlfn.MINIFS(Orders!$I$2:$I$5001,Orders!$C$2:$C$5001,A866,Orders!$I$2:$I$5001,"&gt;0"))</f>
        <v/>
      </c>
      <c r="H866" s="11" t="str">
        <f aca="false">IF(OR(A866="",N(D866)=0),"",_xlfn.MAXIFS(Orders!$I$2:$I$5001,Orders!$C$2:$C$5001,A866,Orders!$I$2:$I$5001,"&gt;0"))</f>
        <v/>
      </c>
      <c r="I866" s="9" t="str">
        <f aca="true">IF(H866="","",TODAY()-H866)</f>
        <v/>
      </c>
      <c r="J866" s="9" t="str">
        <f aca="false">IF(OR(H866="",N(D866)&lt;2),"",(H866-G866)/(D866-1))</f>
        <v/>
      </c>
      <c r="K866" s="12" t="str">
        <f aca="false">IF(A866="","",IF(N(D866)=0,"No orders yet",IF(I866&gt;=Settings!$B$4,IF(OR(N(E866)&gt;=Settings!$B$5,N(D866)&gt;=Settings!$B$6),"Lapsed VIP","Lapsed"),IF(I866&gt;=Settings!$B$3,IF(OR(N(E866)&gt;=Settings!$B$5,N(D866)&gt;=Settings!$B$6),"At-risk VIP",IF(D866=1,"One-time buyer","At risk")),IF(OR(N(E866)&gt;=Settings!$B$5,N(D866)&gt;=Settings!$B$6),"VIP",IF(D866=1,"New","Active"))))))</f>
        <v/>
      </c>
      <c r="L866" s="12" t="str">
        <f aca="false">IF(OR(J866="",J866=0),"",IF(I866&gt;=J866*Settings!$B$7,"Yes",""))</f>
        <v/>
      </c>
      <c r="M866" s="13"/>
      <c r="N866" s="12" t="str">
        <f aca="true">IF(M866="","",IF(AND(H866&lt;&gt;"",H866&gt;=M866),"Yes - "&amp;TEXT(H866,"d mmm yyyy"),IF(TODAY()-M866&lt;30,"Not yet","No")))</f>
        <v/>
      </c>
      <c r="O866" s="8"/>
      <c r="P866" s="12" t="str">
        <f aca="false">IF(A866="","",IF(COUNTIF($A$2:$A$2001,A866)&gt;1,"Same email twice - keep one",""))</f>
        <v/>
      </c>
    </row>
    <row r="867" customFormat="false" ht="15" hidden="false" customHeight="false" outlineLevel="0" collapsed="false">
      <c r="A867" s="8"/>
      <c r="B867" s="8"/>
      <c r="C867" s="8"/>
      <c r="D867" s="9" t="str">
        <f aca="false">IF(A867="","",COUNTIFS(Orders!$C$2:$C$5001,A867,Orders!$I$2:$I$5001,"&gt;0"))</f>
        <v/>
      </c>
      <c r="E867" s="10" t="str">
        <f aca="false">IF(A867="","",SUMIFS(Orders!$F$2:$F$5001,Orders!$C$2:$C$5001,A867,Orders!$I$2:$I$5001,"&gt;0"))</f>
        <v/>
      </c>
      <c r="F867" s="10" t="str">
        <f aca="false">IF(OR(A867="",N(D867)=0),"",E867/D867)</f>
        <v/>
      </c>
      <c r="G867" s="11" t="str">
        <f aca="false">IF(OR(A867="",N(D867)=0),"",_xlfn.MINIFS(Orders!$I$2:$I$5001,Orders!$C$2:$C$5001,A867,Orders!$I$2:$I$5001,"&gt;0"))</f>
        <v/>
      </c>
      <c r="H867" s="11" t="str">
        <f aca="false">IF(OR(A867="",N(D867)=0),"",_xlfn.MAXIFS(Orders!$I$2:$I$5001,Orders!$C$2:$C$5001,A867,Orders!$I$2:$I$5001,"&gt;0"))</f>
        <v/>
      </c>
      <c r="I867" s="9" t="str">
        <f aca="true">IF(H867="","",TODAY()-H867)</f>
        <v/>
      </c>
      <c r="J867" s="9" t="str">
        <f aca="false">IF(OR(H867="",N(D867)&lt;2),"",(H867-G867)/(D867-1))</f>
        <v/>
      </c>
      <c r="K867" s="12" t="str">
        <f aca="false">IF(A867="","",IF(N(D867)=0,"No orders yet",IF(I867&gt;=Settings!$B$4,IF(OR(N(E867)&gt;=Settings!$B$5,N(D867)&gt;=Settings!$B$6),"Lapsed VIP","Lapsed"),IF(I867&gt;=Settings!$B$3,IF(OR(N(E867)&gt;=Settings!$B$5,N(D867)&gt;=Settings!$B$6),"At-risk VIP",IF(D867=1,"One-time buyer","At risk")),IF(OR(N(E867)&gt;=Settings!$B$5,N(D867)&gt;=Settings!$B$6),"VIP",IF(D867=1,"New","Active"))))))</f>
        <v/>
      </c>
      <c r="L867" s="12" t="str">
        <f aca="false">IF(OR(J867="",J867=0),"",IF(I867&gt;=J867*Settings!$B$7,"Yes",""))</f>
        <v/>
      </c>
      <c r="M867" s="13"/>
      <c r="N867" s="12" t="str">
        <f aca="true">IF(M867="","",IF(AND(H867&lt;&gt;"",H867&gt;=M867),"Yes - "&amp;TEXT(H867,"d mmm yyyy"),IF(TODAY()-M867&lt;30,"Not yet","No")))</f>
        <v/>
      </c>
      <c r="O867" s="8"/>
      <c r="P867" s="12" t="str">
        <f aca="false">IF(A867="","",IF(COUNTIF($A$2:$A$2001,A867)&gt;1,"Same email twice - keep one",""))</f>
        <v/>
      </c>
    </row>
    <row r="868" customFormat="false" ht="15" hidden="false" customHeight="false" outlineLevel="0" collapsed="false">
      <c r="A868" s="8"/>
      <c r="B868" s="8"/>
      <c r="C868" s="8"/>
      <c r="D868" s="9" t="str">
        <f aca="false">IF(A868="","",COUNTIFS(Orders!$C$2:$C$5001,A868,Orders!$I$2:$I$5001,"&gt;0"))</f>
        <v/>
      </c>
      <c r="E868" s="10" t="str">
        <f aca="false">IF(A868="","",SUMIFS(Orders!$F$2:$F$5001,Orders!$C$2:$C$5001,A868,Orders!$I$2:$I$5001,"&gt;0"))</f>
        <v/>
      </c>
      <c r="F868" s="10" t="str">
        <f aca="false">IF(OR(A868="",N(D868)=0),"",E868/D868)</f>
        <v/>
      </c>
      <c r="G868" s="11" t="str">
        <f aca="false">IF(OR(A868="",N(D868)=0),"",_xlfn.MINIFS(Orders!$I$2:$I$5001,Orders!$C$2:$C$5001,A868,Orders!$I$2:$I$5001,"&gt;0"))</f>
        <v/>
      </c>
      <c r="H868" s="11" t="str">
        <f aca="false">IF(OR(A868="",N(D868)=0),"",_xlfn.MAXIFS(Orders!$I$2:$I$5001,Orders!$C$2:$C$5001,A868,Orders!$I$2:$I$5001,"&gt;0"))</f>
        <v/>
      </c>
      <c r="I868" s="9" t="str">
        <f aca="true">IF(H868="","",TODAY()-H868)</f>
        <v/>
      </c>
      <c r="J868" s="9" t="str">
        <f aca="false">IF(OR(H868="",N(D868)&lt;2),"",(H868-G868)/(D868-1))</f>
        <v/>
      </c>
      <c r="K868" s="12" t="str">
        <f aca="false">IF(A868="","",IF(N(D868)=0,"No orders yet",IF(I868&gt;=Settings!$B$4,IF(OR(N(E868)&gt;=Settings!$B$5,N(D868)&gt;=Settings!$B$6),"Lapsed VIP","Lapsed"),IF(I868&gt;=Settings!$B$3,IF(OR(N(E868)&gt;=Settings!$B$5,N(D868)&gt;=Settings!$B$6),"At-risk VIP",IF(D868=1,"One-time buyer","At risk")),IF(OR(N(E868)&gt;=Settings!$B$5,N(D868)&gt;=Settings!$B$6),"VIP",IF(D868=1,"New","Active"))))))</f>
        <v/>
      </c>
      <c r="L868" s="12" t="str">
        <f aca="false">IF(OR(J868="",J868=0),"",IF(I868&gt;=J868*Settings!$B$7,"Yes",""))</f>
        <v/>
      </c>
      <c r="M868" s="13"/>
      <c r="N868" s="12" t="str">
        <f aca="true">IF(M868="","",IF(AND(H868&lt;&gt;"",H868&gt;=M868),"Yes - "&amp;TEXT(H868,"d mmm yyyy"),IF(TODAY()-M868&lt;30,"Not yet","No")))</f>
        <v/>
      </c>
      <c r="O868" s="8"/>
      <c r="P868" s="12" t="str">
        <f aca="false">IF(A868="","",IF(COUNTIF($A$2:$A$2001,A868)&gt;1,"Same email twice - keep one",""))</f>
        <v/>
      </c>
    </row>
    <row r="869" customFormat="false" ht="15" hidden="false" customHeight="false" outlineLevel="0" collapsed="false">
      <c r="A869" s="8"/>
      <c r="B869" s="8"/>
      <c r="C869" s="8"/>
      <c r="D869" s="9" t="str">
        <f aca="false">IF(A869="","",COUNTIFS(Orders!$C$2:$C$5001,A869,Orders!$I$2:$I$5001,"&gt;0"))</f>
        <v/>
      </c>
      <c r="E869" s="10" t="str">
        <f aca="false">IF(A869="","",SUMIFS(Orders!$F$2:$F$5001,Orders!$C$2:$C$5001,A869,Orders!$I$2:$I$5001,"&gt;0"))</f>
        <v/>
      </c>
      <c r="F869" s="10" t="str">
        <f aca="false">IF(OR(A869="",N(D869)=0),"",E869/D869)</f>
        <v/>
      </c>
      <c r="G869" s="11" t="str">
        <f aca="false">IF(OR(A869="",N(D869)=0),"",_xlfn.MINIFS(Orders!$I$2:$I$5001,Orders!$C$2:$C$5001,A869,Orders!$I$2:$I$5001,"&gt;0"))</f>
        <v/>
      </c>
      <c r="H869" s="11" t="str">
        <f aca="false">IF(OR(A869="",N(D869)=0),"",_xlfn.MAXIFS(Orders!$I$2:$I$5001,Orders!$C$2:$C$5001,A869,Orders!$I$2:$I$5001,"&gt;0"))</f>
        <v/>
      </c>
      <c r="I869" s="9" t="str">
        <f aca="true">IF(H869="","",TODAY()-H869)</f>
        <v/>
      </c>
      <c r="J869" s="9" t="str">
        <f aca="false">IF(OR(H869="",N(D869)&lt;2),"",(H869-G869)/(D869-1))</f>
        <v/>
      </c>
      <c r="K869" s="12" t="str">
        <f aca="false">IF(A869="","",IF(N(D869)=0,"No orders yet",IF(I869&gt;=Settings!$B$4,IF(OR(N(E869)&gt;=Settings!$B$5,N(D869)&gt;=Settings!$B$6),"Lapsed VIP","Lapsed"),IF(I869&gt;=Settings!$B$3,IF(OR(N(E869)&gt;=Settings!$B$5,N(D869)&gt;=Settings!$B$6),"At-risk VIP",IF(D869=1,"One-time buyer","At risk")),IF(OR(N(E869)&gt;=Settings!$B$5,N(D869)&gt;=Settings!$B$6),"VIP",IF(D869=1,"New","Active"))))))</f>
        <v/>
      </c>
      <c r="L869" s="12" t="str">
        <f aca="false">IF(OR(J869="",J869=0),"",IF(I869&gt;=J869*Settings!$B$7,"Yes",""))</f>
        <v/>
      </c>
      <c r="M869" s="13"/>
      <c r="N869" s="12" t="str">
        <f aca="true">IF(M869="","",IF(AND(H869&lt;&gt;"",H869&gt;=M869),"Yes - "&amp;TEXT(H869,"d mmm yyyy"),IF(TODAY()-M869&lt;30,"Not yet","No")))</f>
        <v/>
      </c>
      <c r="O869" s="8"/>
      <c r="P869" s="12" t="str">
        <f aca="false">IF(A869="","",IF(COUNTIF($A$2:$A$2001,A869)&gt;1,"Same email twice - keep one",""))</f>
        <v/>
      </c>
    </row>
    <row r="870" customFormat="false" ht="15" hidden="false" customHeight="false" outlineLevel="0" collapsed="false">
      <c r="A870" s="8"/>
      <c r="B870" s="8"/>
      <c r="C870" s="8"/>
      <c r="D870" s="9" t="str">
        <f aca="false">IF(A870="","",COUNTIFS(Orders!$C$2:$C$5001,A870,Orders!$I$2:$I$5001,"&gt;0"))</f>
        <v/>
      </c>
      <c r="E870" s="10" t="str">
        <f aca="false">IF(A870="","",SUMIFS(Orders!$F$2:$F$5001,Orders!$C$2:$C$5001,A870,Orders!$I$2:$I$5001,"&gt;0"))</f>
        <v/>
      </c>
      <c r="F870" s="10" t="str">
        <f aca="false">IF(OR(A870="",N(D870)=0),"",E870/D870)</f>
        <v/>
      </c>
      <c r="G870" s="11" t="str">
        <f aca="false">IF(OR(A870="",N(D870)=0),"",_xlfn.MINIFS(Orders!$I$2:$I$5001,Orders!$C$2:$C$5001,A870,Orders!$I$2:$I$5001,"&gt;0"))</f>
        <v/>
      </c>
      <c r="H870" s="11" t="str">
        <f aca="false">IF(OR(A870="",N(D870)=0),"",_xlfn.MAXIFS(Orders!$I$2:$I$5001,Orders!$C$2:$C$5001,A870,Orders!$I$2:$I$5001,"&gt;0"))</f>
        <v/>
      </c>
      <c r="I870" s="9" t="str">
        <f aca="true">IF(H870="","",TODAY()-H870)</f>
        <v/>
      </c>
      <c r="J870" s="9" t="str">
        <f aca="false">IF(OR(H870="",N(D870)&lt;2),"",(H870-G870)/(D870-1))</f>
        <v/>
      </c>
      <c r="K870" s="12" t="str">
        <f aca="false">IF(A870="","",IF(N(D870)=0,"No orders yet",IF(I870&gt;=Settings!$B$4,IF(OR(N(E870)&gt;=Settings!$B$5,N(D870)&gt;=Settings!$B$6),"Lapsed VIP","Lapsed"),IF(I870&gt;=Settings!$B$3,IF(OR(N(E870)&gt;=Settings!$B$5,N(D870)&gt;=Settings!$B$6),"At-risk VIP",IF(D870=1,"One-time buyer","At risk")),IF(OR(N(E870)&gt;=Settings!$B$5,N(D870)&gt;=Settings!$B$6),"VIP",IF(D870=1,"New","Active"))))))</f>
        <v/>
      </c>
      <c r="L870" s="12" t="str">
        <f aca="false">IF(OR(J870="",J870=0),"",IF(I870&gt;=J870*Settings!$B$7,"Yes",""))</f>
        <v/>
      </c>
      <c r="M870" s="13"/>
      <c r="N870" s="12" t="str">
        <f aca="true">IF(M870="","",IF(AND(H870&lt;&gt;"",H870&gt;=M870),"Yes - "&amp;TEXT(H870,"d mmm yyyy"),IF(TODAY()-M870&lt;30,"Not yet","No")))</f>
        <v/>
      </c>
      <c r="O870" s="8"/>
      <c r="P870" s="12" t="str">
        <f aca="false">IF(A870="","",IF(COUNTIF($A$2:$A$2001,A870)&gt;1,"Same email twice - keep one",""))</f>
        <v/>
      </c>
    </row>
    <row r="871" customFormat="false" ht="15" hidden="false" customHeight="false" outlineLevel="0" collapsed="false">
      <c r="A871" s="8"/>
      <c r="B871" s="8"/>
      <c r="C871" s="8"/>
      <c r="D871" s="9" t="str">
        <f aca="false">IF(A871="","",COUNTIFS(Orders!$C$2:$C$5001,A871,Orders!$I$2:$I$5001,"&gt;0"))</f>
        <v/>
      </c>
      <c r="E871" s="10" t="str">
        <f aca="false">IF(A871="","",SUMIFS(Orders!$F$2:$F$5001,Orders!$C$2:$C$5001,A871,Orders!$I$2:$I$5001,"&gt;0"))</f>
        <v/>
      </c>
      <c r="F871" s="10" t="str">
        <f aca="false">IF(OR(A871="",N(D871)=0),"",E871/D871)</f>
        <v/>
      </c>
      <c r="G871" s="11" t="str">
        <f aca="false">IF(OR(A871="",N(D871)=0),"",_xlfn.MINIFS(Orders!$I$2:$I$5001,Orders!$C$2:$C$5001,A871,Orders!$I$2:$I$5001,"&gt;0"))</f>
        <v/>
      </c>
      <c r="H871" s="11" t="str">
        <f aca="false">IF(OR(A871="",N(D871)=0),"",_xlfn.MAXIFS(Orders!$I$2:$I$5001,Orders!$C$2:$C$5001,A871,Orders!$I$2:$I$5001,"&gt;0"))</f>
        <v/>
      </c>
      <c r="I871" s="9" t="str">
        <f aca="true">IF(H871="","",TODAY()-H871)</f>
        <v/>
      </c>
      <c r="J871" s="9" t="str">
        <f aca="false">IF(OR(H871="",N(D871)&lt;2),"",(H871-G871)/(D871-1))</f>
        <v/>
      </c>
      <c r="K871" s="12" t="str">
        <f aca="false">IF(A871="","",IF(N(D871)=0,"No orders yet",IF(I871&gt;=Settings!$B$4,IF(OR(N(E871)&gt;=Settings!$B$5,N(D871)&gt;=Settings!$B$6),"Lapsed VIP","Lapsed"),IF(I871&gt;=Settings!$B$3,IF(OR(N(E871)&gt;=Settings!$B$5,N(D871)&gt;=Settings!$B$6),"At-risk VIP",IF(D871=1,"One-time buyer","At risk")),IF(OR(N(E871)&gt;=Settings!$B$5,N(D871)&gt;=Settings!$B$6),"VIP",IF(D871=1,"New","Active"))))))</f>
        <v/>
      </c>
      <c r="L871" s="12" t="str">
        <f aca="false">IF(OR(J871="",J871=0),"",IF(I871&gt;=J871*Settings!$B$7,"Yes",""))</f>
        <v/>
      </c>
      <c r="M871" s="13"/>
      <c r="N871" s="12" t="str">
        <f aca="true">IF(M871="","",IF(AND(H871&lt;&gt;"",H871&gt;=M871),"Yes - "&amp;TEXT(H871,"d mmm yyyy"),IF(TODAY()-M871&lt;30,"Not yet","No")))</f>
        <v/>
      </c>
      <c r="O871" s="8"/>
      <c r="P871" s="12" t="str">
        <f aca="false">IF(A871="","",IF(COUNTIF($A$2:$A$2001,A871)&gt;1,"Same email twice - keep one",""))</f>
        <v/>
      </c>
    </row>
    <row r="872" customFormat="false" ht="15" hidden="false" customHeight="false" outlineLevel="0" collapsed="false">
      <c r="A872" s="8"/>
      <c r="B872" s="8"/>
      <c r="C872" s="8"/>
      <c r="D872" s="9" t="str">
        <f aca="false">IF(A872="","",COUNTIFS(Orders!$C$2:$C$5001,A872,Orders!$I$2:$I$5001,"&gt;0"))</f>
        <v/>
      </c>
      <c r="E872" s="10" t="str">
        <f aca="false">IF(A872="","",SUMIFS(Orders!$F$2:$F$5001,Orders!$C$2:$C$5001,A872,Orders!$I$2:$I$5001,"&gt;0"))</f>
        <v/>
      </c>
      <c r="F872" s="10" t="str">
        <f aca="false">IF(OR(A872="",N(D872)=0),"",E872/D872)</f>
        <v/>
      </c>
      <c r="G872" s="11" t="str">
        <f aca="false">IF(OR(A872="",N(D872)=0),"",_xlfn.MINIFS(Orders!$I$2:$I$5001,Orders!$C$2:$C$5001,A872,Orders!$I$2:$I$5001,"&gt;0"))</f>
        <v/>
      </c>
      <c r="H872" s="11" t="str">
        <f aca="false">IF(OR(A872="",N(D872)=0),"",_xlfn.MAXIFS(Orders!$I$2:$I$5001,Orders!$C$2:$C$5001,A872,Orders!$I$2:$I$5001,"&gt;0"))</f>
        <v/>
      </c>
      <c r="I872" s="9" t="str">
        <f aca="true">IF(H872="","",TODAY()-H872)</f>
        <v/>
      </c>
      <c r="J872" s="9" t="str">
        <f aca="false">IF(OR(H872="",N(D872)&lt;2),"",(H872-G872)/(D872-1))</f>
        <v/>
      </c>
      <c r="K872" s="12" t="str">
        <f aca="false">IF(A872="","",IF(N(D872)=0,"No orders yet",IF(I872&gt;=Settings!$B$4,IF(OR(N(E872)&gt;=Settings!$B$5,N(D872)&gt;=Settings!$B$6),"Lapsed VIP","Lapsed"),IF(I872&gt;=Settings!$B$3,IF(OR(N(E872)&gt;=Settings!$B$5,N(D872)&gt;=Settings!$B$6),"At-risk VIP",IF(D872=1,"One-time buyer","At risk")),IF(OR(N(E872)&gt;=Settings!$B$5,N(D872)&gt;=Settings!$B$6),"VIP",IF(D872=1,"New","Active"))))))</f>
        <v/>
      </c>
      <c r="L872" s="12" t="str">
        <f aca="false">IF(OR(J872="",J872=0),"",IF(I872&gt;=J872*Settings!$B$7,"Yes",""))</f>
        <v/>
      </c>
      <c r="M872" s="13"/>
      <c r="N872" s="12" t="str">
        <f aca="true">IF(M872="","",IF(AND(H872&lt;&gt;"",H872&gt;=M872),"Yes - "&amp;TEXT(H872,"d mmm yyyy"),IF(TODAY()-M872&lt;30,"Not yet","No")))</f>
        <v/>
      </c>
      <c r="O872" s="8"/>
      <c r="P872" s="12" t="str">
        <f aca="false">IF(A872="","",IF(COUNTIF($A$2:$A$2001,A872)&gt;1,"Same email twice - keep one",""))</f>
        <v/>
      </c>
    </row>
    <row r="873" customFormat="false" ht="15" hidden="false" customHeight="false" outlineLevel="0" collapsed="false">
      <c r="A873" s="8"/>
      <c r="B873" s="8"/>
      <c r="C873" s="8"/>
      <c r="D873" s="9" t="str">
        <f aca="false">IF(A873="","",COUNTIFS(Orders!$C$2:$C$5001,A873,Orders!$I$2:$I$5001,"&gt;0"))</f>
        <v/>
      </c>
      <c r="E873" s="10" t="str">
        <f aca="false">IF(A873="","",SUMIFS(Orders!$F$2:$F$5001,Orders!$C$2:$C$5001,A873,Orders!$I$2:$I$5001,"&gt;0"))</f>
        <v/>
      </c>
      <c r="F873" s="10" t="str">
        <f aca="false">IF(OR(A873="",N(D873)=0),"",E873/D873)</f>
        <v/>
      </c>
      <c r="G873" s="11" t="str">
        <f aca="false">IF(OR(A873="",N(D873)=0),"",_xlfn.MINIFS(Orders!$I$2:$I$5001,Orders!$C$2:$C$5001,A873,Orders!$I$2:$I$5001,"&gt;0"))</f>
        <v/>
      </c>
      <c r="H873" s="11" t="str">
        <f aca="false">IF(OR(A873="",N(D873)=0),"",_xlfn.MAXIFS(Orders!$I$2:$I$5001,Orders!$C$2:$C$5001,A873,Orders!$I$2:$I$5001,"&gt;0"))</f>
        <v/>
      </c>
      <c r="I873" s="9" t="str">
        <f aca="true">IF(H873="","",TODAY()-H873)</f>
        <v/>
      </c>
      <c r="J873" s="9" t="str">
        <f aca="false">IF(OR(H873="",N(D873)&lt;2),"",(H873-G873)/(D873-1))</f>
        <v/>
      </c>
      <c r="K873" s="12" t="str">
        <f aca="false">IF(A873="","",IF(N(D873)=0,"No orders yet",IF(I873&gt;=Settings!$B$4,IF(OR(N(E873)&gt;=Settings!$B$5,N(D873)&gt;=Settings!$B$6),"Lapsed VIP","Lapsed"),IF(I873&gt;=Settings!$B$3,IF(OR(N(E873)&gt;=Settings!$B$5,N(D873)&gt;=Settings!$B$6),"At-risk VIP",IF(D873=1,"One-time buyer","At risk")),IF(OR(N(E873)&gt;=Settings!$B$5,N(D873)&gt;=Settings!$B$6),"VIP",IF(D873=1,"New","Active"))))))</f>
        <v/>
      </c>
      <c r="L873" s="12" t="str">
        <f aca="false">IF(OR(J873="",J873=0),"",IF(I873&gt;=J873*Settings!$B$7,"Yes",""))</f>
        <v/>
      </c>
      <c r="M873" s="13"/>
      <c r="N873" s="12" t="str">
        <f aca="true">IF(M873="","",IF(AND(H873&lt;&gt;"",H873&gt;=M873),"Yes - "&amp;TEXT(H873,"d mmm yyyy"),IF(TODAY()-M873&lt;30,"Not yet","No")))</f>
        <v/>
      </c>
      <c r="O873" s="8"/>
      <c r="P873" s="12" t="str">
        <f aca="false">IF(A873="","",IF(COUNTIF($A$2:$A$2001,A873)&gt;1,"Same email twice - keep one",""))</f>
        <v/>
      </c>
    </row>
    <row r="874" customFormat="false" ht="15" hidden="false" customHeight="false" outlineLevel="0" collapsed="false">
      <c r="A874" s="8"/>
      <c r="B874" s="8"/>
      <c r="C874" s="8"/>
      <c r="D874" s="9" t="str">
        <f aca="false">IF(A874="","",COUNTIFS(Orders!$C$2:$C$5001,A874,Orders!$I$2:$I$5001,"&gt;0"))</f>
        <v/>
      </c>
      <c r="E874" s="10" t="str">
        <f aca="false">IF(A874="","",SUMIFS(Orders!$F$2:$F$5001,Orders!$C$2:$C$5001,A874,Orders!$I$2:$I$5001,"&gt;0"))</f>
        <v/>
      </c>
      <c r="F874" s="10" t="str">
        <f aca="false">IF(OR(A874="",N(D874)=0),"",E874/D874)</f>
        <v/>
      </c>
      <c r="G874" s="11" t="str">
        <f aca="false">IF(OR(A874="",N(D874)=0),"",_xlfn.MINIFS(Orders!$I$2:$I$5001,Orders!$C$2:$C$5001,A874,Orders!$I$2:$I$5001,"&gt;0"))</f>
        <v/>
      </c>
      <c r="H874" s="11" t="str">
        <f aca="false">IF(OR(A874="",N(D874)=0),"",_xlfn.MAXIFS(Orders!$I$2:$I$5001,Orders!$C$2:$C$5001,A874,Orders!$I$2:$I$5001,"&gt;0"))</f>
        <v/>
      </c>
      <c r="I874" s="9" t="str">
        <f aca="true">IF(H874="","",TODAY()-H874)</f>
        <v/>
      </c>
      <c r="J874" s="9" t="str">
        <f aca="false">IF(OR(H874="",N(D874)&lt;2),"",(H874-G874)/(D874-1))</f>
        <v/>
      </c>
      <c r="K874" s="12" t="str">
        <f aca="false">IF(A874="","",IF(N(D874)=0,"No orders yet",IF(I874&gt;=Settings!$B$4,IF(OR(N(E874)&gt;=Settings!$B$5,N(D874)&gt;=Settings!$B$6),"Lapsed VIP","Lapsed"),IF(I874&gt;=Settings!$B$3,IF(OR(N(E874)&gt;=Settings!$B$5,N(D874)&gt;=Settings!$B$6),"At-risk VIP",IF(D874=1,"One-time buyer","At risk")),IF(OR(N(E874)&gt;=Settings!$B$5,N(D874)&gt;=Settings!$B$6),"VIP",IF(D874=1,"New","Active"))))))</f>
        <v/>
      </c>
      <c r="L874" s="12" t="str">
        <f aca="false">IF(OR(J874="",J874=0),"",IF(I874&gt;=J874*Settings!$B$7,"Yes",""))</f>
        <v/>
      </c>
      <c r="M874" s="13"/>
      <c r="N874" s="12" t="str">
        <f aca="true">IF(M874="","",IF(AND(H874&lt;&gt;"",H874&gt;=M874),"Yes - "&amp;TEXT(H874,"d mmm yyyy"),IF(TODAY()-M874&lt;30,"Not yet","No")))</f>
        <v/>
      </c>
      <c r="O874" s="8"/>
      <c r="P874" s="12" t="str">
        <f aca="false">IF(A874="","",IF(COUNTIF($A$2:$A$2001,A874)&gt;1,"Same email twice - keep one",""))</f>
        <v/>
      </c>
    </row>
    <row r="875" customFormat="false" ht="15" hidden="false" customHeight="false" outlineLevel="0" collapsed="false">
      <c r="A875" s="8"/>
      <c r="B875" s="8"/>
      <c r="C875" s="8"/>
      <c r="D875" s="9" t="str">
        <f aca="false">IF(A875="","",COUNTIFS(Orders!$C$2:$C$5001,A875,Orders!$I$2:$I$5001,"&gt;0"))</f>
        <v/>
      </c>
      <c r="E875" s="10" t="str">
        <f aca="false">IF(A875="","",SUMIFS(Orders!$F$2:$F$5001,Orders!$C$2:$C$5001,A875,Orders!$I$2:$I$5001,"&gt;0"))</f>
        <v/>
      </c>
      <c r="F875" s="10" t="str">
        <f aca="false">IF(OR(A875="",N(D875)=0),"",E875/D875)</f>
        <v/>
      </c>
      <c r="G875" s="11" t="str">
        <f aca="false">IF(OR(A875="",N(D875)=0),"",_xlfn.MINIFS(Orders!$I$2:$I$5001,Orders!$C$2:$C$5001,A875,Orders!$I$2:$I$5001,"&gt;0"))</f>
        <v/>
      </c>
      <c r="H875" s="11" t="str">
        <f aca="false">IF(OR(A875="",N(D875)=0),"",_xlfn.MAXIFS(Orders!$I$2:$I$5001,Orders!$C$2:$C$5001,A875,Orders!$I$2:$I$5001,"&gt;0"))</f>
        <v/>
      </c>
      <c r="I875" s="9" t="str">
        <f aca="true">IF(H875="","",TODAY()-H875)</f>
        <v/>
      </c>
      <c r="J875" s="9" t="str">
        <f aca="false">IF(OR(H875="",N(D875)&lt;2),"",(H875-G875)/(D875-1))</f>
        <v/>
      </c>
      <c r="K875" s="12" t="str">
        <f aca="false">IF(A875="","",IF(N(D875)=0,"No orders yet",IF(I875&gt;=Settings!$B$4,IF(OR(N(E875)&gt;=Settings!$B$5,N(D875)&gt;=Settings!$B$6),"Lapsed VIP","Lapsed"),IF(I875&gt;=Settings!$B$3,IF(OR(N(E875)&gt;=Settings!$B$5,N(D875)&gt;=Settings!$B$6),"At-risk VIP",IF(D875=1,"One-time buyer","At risk")),IF(OR(N(E875)&gt;=Settings!$B$5,N(D875)&gt;=Settings!$B$6),"VIP",IF(D875=1,"New","Active"))))))</f>
        <v/>
      </c>
      <c r="L875" s="12" t="str">
        <f aca="false">IF(OR(J875="",J875=0),"",IF(I875&gt;=J875*Settings!$B$7,"Yes",""))</f>
        <v/>
      </c>
      <c r="M875" s="13"/>
      <c r="N875" s="12" t="str">
        <f aca="true">IF(M875="","",IF(AND(H875&lt;&gt;"",H875&gt;=M875),"Yes - "&amp;TEXT(H875,"d mmm yyyy"),IF(TODAY()-M875&lt;30,"Not yet","No")))</f>
        <v/>
      </c>
      <c r="O875" s="8"/>
      <c r="P875" s="12" t="str">
        <f aca="false">IF(A875="","",IF(COUNTIF($A$2:$A$2001,A875)&gt;1,"Same email twice - keep one",""))</f>
        <v/>
      </c>
    </row>
    <row r="876" customFormat="false" ht="15" hidden="false" customHeight="false" outlineLevel="0" collapsed="false">
      <c r="A876" s="8"/>
      <c r="B876" s="8"/>
      <c r="C876" s="8"/>
      <c r="D876" s="9" t="str">
        <f aca="false">IF(A876="","",COUNTIFS(Orders!$C$2:$C$5001,A876,Orders!$I$2:$I$5001,"&gt;0"))</f>
        <v/>
      </c>
      <c r="E876" s="10" t="str">
        <f aca="false">IF(A876="","",SUMIFS(Orders!$F$2:$F$5001,Orders!$C$2:$C$5001,A876,Orders!$I$2:$I$5001,"&gt;0"))</f>
        <v/>
      </c>
      <c r="F876" s="10" t="str">
        <f aca="false">IF(OR(A876="",N(D876)=0),"",E876/D876)</f>
        <v/>
      </c>
      <c r="G876" s="11" t="str">
        <f aca="false">IF(OR(A876="",N(D876)=0),"",_xlfn.MINIFS(Orders!$I$2:$I$5001,Orders!$C$2:$C$5001,A876,Orders!$I$2:$I$5001,"&gt;0"))</f>
        <v/>
      </c>
      <c r="H876" s="11" t="str">
        <f aca="false">IF(OR(A876="",N(D876)=0),"",_xlfn.MAXIFS(Orders!$I$2:$I$5001,Orders!$C$2:$C$5001,A876,Orders!$I$2:$I$5001,"&gt;0"))</f>
        <v/>
      </c>
      <c r="I876" s="9" t="str">
        <f aca="true">IF(H876="","",TODAY()-H876)</f>
        <v/>
      </c>
      <c r="J876" s="9" t="str">
        <f aca="false">IF(OR(H876="",N(D876)&lt;2),"",(H876-G876)/(D876-1))</f>
        <v/>
      </c>
      <c r="K876" s="12" t="str">
        <f aca="false">IF(A876="","",IF(N(D876)=0,"No orders yet",IF(I876&gt;=Settings!$B$4,IF(OR(N(E876)&gt;=Settings!$B$5,N(D876)&gt;=Settings!$B$6),"Lapsed VIP","Lapsed"),IF(I876&gt;=Settings!$B$3,IF(OR(N(E876)&gt;=Settings!$B$5,N(D876)&gt;=Settings!$B$6),"At-risk VIP",IF(D876=1,"One-time buyer","At risk")),IF(OR(N(E876)&gt;=Settings!$B$5,N(D876)&gt;=Settings!$B$6),"VIP",IF(D876=1,"New","Active"))))))</f>
        <v/>
      </c>
      <c r="L876" s="12" t="str">
        <f aca="false">IF(OR(J876="",J876=0),"",IF(I876&gt;=J876*Settings!$B$7,"Yes",""))</f>
        <v/>
      </c>
      <c r="M876" s="13"/>
      <c r="N876" s="12" t="str">
        <f aca="true">IF(M876="","",IF(AND(H876&lt;&gt;"",H876&gt;=M876),"Yes - "&amp;TEXT(H876,"d mmm yyyy"),IF(TODAY()-M876&lt;30,"Not yet","No")))</f>
        <v/>
      </c>
      <c r="O876" s="8"/>
      <c r="P876" s="12" t="str">
        <f aca="false">IF(A876="","",IF(COUNTIF($A$2:$A$2001,A876)&gt;1,"Same email twice - keep one",""))</f>
        <v/>
      </c>
    </row>
    <row r="877" customFormat="false" ht="15" hidden="false" customHeight="false" outlineLevel="0" collapsed="false">
      <c r="A877" s="8"/>
      <c r="B877" s="8"/>
      <c r="C877" s="8"/>
      <c r="D877" s="9" t="str">
        <f aca="false">IF(A877="","",COUNTIFS(Orders!$C$2:$C$5001,A877,Orders!$I$2:$I$5001,"&gt;0"))</f>
        <v/>
      </c>
      <c r="E877" s="10" t="str">
        <f aca="false">IF(A877="","",SUMIFS(Orders!$F$2:$F$5001,Orders!$C$2:$C$5001,A877,Orders!$I$2:$I$5001,"&gt;0"))</f>
        <v/>
      </c>
      <c r="F877" s="10" t="str">
        <f aca="false">IF(OR(A877="",N(D877)=0),"",E877/D877)</f>
        <v/>
      </c>
      <c r="G877" s="11" t="str">
        <f aca="false">IF(OR(A877="",N(D877)=0),"",_xlfn.MINIFS(Orders!$I$2:$I$5001,Orders!$C$2:$C$5001,A877,Orders!$I$2:$I$5001,"&gt;0"))</f>
        <v/>
      </c>
      <c r="H877" s="11" t="str">
        <f aca="false">IF(OR(A877="",N(D877)=0),"",_xlfn.MAXIFS(Orders!$I$2:$I$5001,Orders!$C$2:$C$5001,A877,Orders!$I$2:$I$5001,"&gt;0"))</f>
        <v/>
      </c>
      <c r="I877" s="9" t="str">
        <f aca="true">IF(H877="","",TODAY()-H877)</f>
        <v/>
      </c>
      <c r="J877" s="9" t="str">
        <f aca="false">IF(OR(H877="",N(D877)&lt;2),"",(H877-G877)/(D877-1))</f>
        <v/>
      </c>
      <c r="K877" s="12" t="str">
        <f aca="false">IF(A877="","",IF(N(D877)=0,"No orders yet",IF(I877&gt;=Settings!$B$4,IF(OR(N(E877)&gt;=Settings!$B$5,N(D877)&gt;=Settings!$B$6),"Lapsed VIP","Lapsed"),IF(I877&gt;=Settings!$B$3,IF(OR(N(E877)&gt;=Settings!$B$5,N(D877)&gt;=Settings!$B$6),"At-risk VIP",IF(D877=1,"One-time buyer","At risk")),IF(OR(N(E877)&gt;=Settings!$B$5,N(D877)&gt;=Settings!$B$6),"VIP",IF(D877=1,"New","Active"))))))</f>
        <v/>
      </c>
      <c r="L877" s="12" t="str">
        <f aca="false">IF(OR(J877="",J877=0),"",IF(I877&gt;=J877*Settings!$B$7,"Yes",""))</f>
        <v/>
      </c>
      <c r="M877" s="13"/>
      <c r="N877" s="12" t="str">
        <f aca="true">IF(M877="","",IF(AND(H877&lt;&gt;"",H877&gt;=M877),"Yes - "&amp;TEXT(H877,"d mmm yyyy"),IF(TODAY()-M877&lt;30,"Not yet","No")))</f>
        <v/>
      </c>
      <c r="O877" s="8"/>
      <c r="P877" s="12" t="str">
        <f aca="false">IF(A877="","",IF(COUNTIF($A$2:$A$2001,A877)&gt;1,"Same email twice - keep one",""))</f>
        <v/>
      </c>
    </row>
    <row r="878" customFormat="false" ht="15" hidden="false" customHeight="false" outlineLevel="0" collapsed="false">
      <c r="A878" s="8"/>
      <c r="B878" s="8"/>
      <c r="C878" s="8"/>
      <c r="D878" s="9" t="str">
        <f aca="false">IF(A878="","",COUNTIFS(Orders!$C$2:$C$5001,A878,Orders!$I$2:$I$5001,"&gt;0"))</f>
        <v/>
      </c>
      <c r="E878" s="10" t="str">
        <f aca="false">IF(A878="","",SUMIFS(Orders!$F$2:$F$5001,Orders!$C$2:$C$5001,A878,Orders!$I$2:$I$5001,"&gt;0"))</f>
        <v/>
      </c>
      <c r="F878" s="10" t="str">
        <f aca="false">IF(OR(A878="",N(D878)=0),"",E878/D878)</f>
        <v/>
      </c>
      <c r="G878" s="11" t="str">
        <f aca="false">IF(OR(A878="",N(D878)=0),"",_xlfn.MINIFS(Orders!$I$2:$I$5001,Orders!$C$2:$C$5001,A878,Orders!$I$2:$I$5001,"&gt;0"))</f>
        <v/>
      </c>
      <c r="H878" s="11" t="str">
        <f aca="false">IF(OR(A878="",N(D878)=0),"",_xlfn.MAXIFS(Orders!$I$2:$I$5001,Orders!$C$2:$C$5001,A878,Orders!$I$2:$I$5001,"&gt;0"))</f>
        <v/>
      </c>
      <c r="I878" s="9" t="str">
        <f aca="true">IF(H878="","",TODAY()-H878)</f>
        <v/>
      </c>
      <c r="J878" s="9" t="str">
        <f aca="false">IF(OR(H878="",N(D878)&lt;2),"",(H878-G878)/(D878-1))</f>
        <v/>
      </c>
      <c r="K878" s="12" t="str">
        <f aca="false">IF(A878="","",IF(N(D878)=0,"No orders yet",IF(I878&gt;=Settings!$B$4,IF(OR(N(E878)&gt;=Settings!$B$5,N(D878)&gt;=Settings!$B$6),"Lapsed VIP","Lapsed"),IF(I878&gt;=Settings!$B$3,IF(OR(N(E878)&gt;=Settings!$B$5,N(D878)&gt;=Settings!$B$6),"At-risk VIP",IF(D878=1,"One-time buyer","At risk")),IF(OR(N(E878)&gt;=Settings!$B$5,N(D878)&gt;=Settings!$B$6),"VIP",IF(D878=1,"New","Active"))))))</f>
        <v/>
      </c>
      <c r="L878" s="12" t="str">
        <f aca="false">IF(OR(J878="",J878=0),"",IF(I878&gt;=J878*Settings!$B$7,"Yes",""))</f>
        <v/>
      </c>
      <c r="M878" s="13"/>
      <c r="N878" s="12" t="str">
        <f aca="true">IF(M878="","",IF(AND(H878&lt;&gt;"",H878&gt;=M878),"Yes - "&amp;TEXT(H878,"d mmm yyyy"),IF(TODAY()-M878&lt;30,"Not yet","No")))</f>
        <v/>
      </c>
      <c r="O878" s="8"/>
      <c r="P878" s="12" t="str">
        <f aca="false">IF(A878="","",IF(COUNTIF($A$2:$A$2001,A878)&gt;1,"Same email twice - keep one",""))</f>
        <v/>
      </c>
    </row>
    <row r="879" customFormat="false" ht="15" hidden="false" customHeight="false" outlineLevel="0" collapsed="false">
      <c r="A879" s="8"/>
      <c r="B879" s="8"/>
      <c r="C879" s="8"/>
      <c r="D879" s="9" t="str">
        <f aca="false">IF(A879="","",COUNTIFS(Orders!$C$2:$C$5001,A879,Orders!$I$2:$I$5001,"&gt;0"))</f>
        <v/>
      </c>
      <c r="E879" s="10" t="str">
        <f aca="false">IF(A879="","",SUMIFS(Orders!$F$2:$F$5001,Orders!$C$2:$C$5001,A879,Orders!$I$2:$I$5001,"&gt;0"))</f>
        <v/>
      </c>
      <c r="F879" s="10" t="str">
        <f aca="false">IF(OR(A879="",N(D879)=0),"",E879/D879)</f>
        <v/>
      </c>
      <c r="G879" s="11" t="str">
        <f aca="false">IF(OR(A879="",N(D879)=0),"",_xlfn.MINIFS(Orders!$I$2:$I$5001,Orders!$C$2:$C$5001,A879,Orders!$I$2:$I$5001,"&gt;0"))</f>
        <v/>
      </c>
      <c r="H879" s="11" t="str">
        <f aca="false">IF(OR(A879="",N(D879)=0),"",_xlfn.MAXIFS(Orders!$I$2:$I$5001,Orders!$C$2:$C$5001,A879,Orders!$I$2:$I$5001,"&gt;0"))</f>
        <v/>
      </c>
      <c r="I879" s="9" t="str">
        <f aca="true">IF(H879="","",TODAY()-H879)</f>
        <v/>
      </c>
      <c r="J879" s="9" t="str">
        <f aca="false">IF(OR(H879="",N(D879)&lt;2),"",(H879-G879)/(D879-1))</f>
        <v/>
      </c>
      <c r="K879" s="12" t="str">
        <f aca="false">IF(A879="","",IF(N(D879)=0,"No orders yet",IF(I879&gt;=Settings!$B$4,IF(OR(N(E879)&gt;=Settings!$B$5,N(D879)&gt;=Settings!$B$6),"Lapsed VIP","Lapsed"),IF(I879&gt;=Settings!$B$3,IF(OR(N(E879)&gt;=Settings!$B$5,N(D879)&gt;=Settings!$B$6),"At-risk VIP",IF(D879=1,"One-time buyer","At risk")),IF(OR(N(E879)&gt;=Settings!$B$5,N(D879)&gt;=Settings!$B$6),"VIP",IF(D879=1,"New","Active"))))))</f>
        <v/>
      </c>
      <c r="L879" s="12" t="str">
        <f aca="false">IF(OR(J879="",J879=0),"",IF(I879&gt;=J879*Settings!$B$7,"Yes",""))</f>
        <v/>
      </c>
      <c r="M879" s="13"/>
      <c r="N879" s="12" t="str">
        <f aca="true">IF(M879="","",IF(AND(H879&lt;&gt;"",H879&gt;=M879),"Yes - "&amp;TEXT(H879,"d mmm yyyy"),IF(TODAY()-M879&lt;30,"Not yet","No")))</f>
        <v/>
      </c>
      <c r="O879" s="8"/>
      <c r="P879" s="12" t="str">
        <f aca="false">IF(A879="","",IF(COUNTIF($A$2:$A$2001,A879)&gt;1,"Same email twice - keep one",""))</f>
        <v/>
      </c>
    </row>
    <row r="880" customFormat="false" ht="15" hidden="false" customHeight="false" outlineLevel="0" collapsed="false">
      <c r="A880" s="8"/>
      <c r="B880" s="8"/>
      <c r="C880" s="8"/>
      <c r="D880" s="9" t="str">
        <f aca="false">IF(A880="","",COUNTIFS(Orders!$C$2:$C$5001,A880,Orders!$I$2:$I$5001,"&gt;0"))</f>
        <v/>
      </c>
      <c r="E880" s="10" t="str">
        <f aca="false">IF(A880="","",SUMIFS(Orders!$F$2:$F$5001,Orders!$C$2:$C$5001,A880,Orders!$I$2:$I$5001,"&gt;0"))</f>
        <v/>
      </c>
      <c r="F880" s="10" t="str">
        <f aca="false">IF(OR(A880="",N(D880)=0),"",E880/D880)</f>
        <v/>
      </c>
      <c r="G880" s="11" t="str">
        <f aca="false">IF(OR(A880="",N(D880)=0),"",_xlfn.MINIFS(Orders!$I$2:$I$5001,Orders!$C$2:$C$5001,A880,Orders!$I$2:$I$5001,"&gt;0"))</f>
        <v/>
      </c>
      <c r="H880" s="11" t="str">
        <f aca="false">IF(OR(A880="",N(D880)=0),"",_xlfn.MAXIFS(Orders!$I$2:$I$5001,Orders!$C$2:$C$5001,A880,Orders!$I$2:$I$5001,"&gt;0"))</f>
        <v/>
      </c>
      <c r="I880" s="9" t="str">
        <f aca="true">IF(H880="","",TODAY()-H880)</f>
        <v/>
      </c>
      <c r="J880" s="9" t="str">
        <f aca="false">IF(OR(H880="",N(D880)&lt;2),"",(H880-G880)/(D880-1))</f>
        <v/>
      </c>
      <c r="K880" s="12" t="str">
        <f aca="false">IF(A880="","",IF(N(D880)=0,"No orders yet",IF(I880&gt;=Settings!$B$4,IF(OR(N(E880)&gt;=Settings!$B$5,N(D880)&gt;=Settings!$B$6),"Lapsed VIP","Lapsed"),IF(I880&gt;=Settings!$B$3,IF(OR(N(E880)&gt;=Settings!$B$5,N(D880)&gt;=Settings!$B$6),"At-risk VIP",IF(D880=1,"One-time buyer","At risk")),IF(OR(N(E880)&gt;=Settings!$B$5,N(D880)&gt;=Settings!$B$6),"VIP",IF(D880=1,"New","Active"))))))</f>
        <v/>
      </c>
      <c r="L880" s="12" t="str">
        <f aca="false">IF(OR(J880="",J880=0),"",IF(I880&gt;=J880*Settings!$B$7,"Yes",""))</f>
        <v/>
      </c>
      <c r="M880" s="13"/>
      <c r="N880" s="12" t="str">
        <f aca="true">IF(M880="","",IF(AND(H880&lt;&gt;"",H880&gt;=M880),"Yes - "&amp;TEXT(H880,"d mmm yyyy"),IF(TODAY()-M880&lt;30,"Not yet","No")))</f>
        <v/>
      </c>
      <c r="O880" s="8"/>
      <c r="P880" s="12" t="str">
        <f aca="false">IF(A880="","",IF(COUNTIF($A$2:$A$2001,A880)&gt;1,"Same email twice - keep one",""))</f>
        <v/>
      </c>
    </row>
    <row r="881" customFormat="false" ht="15" hidden="false" customHeight="false" outlineLevel="0" collapsed="false">
      <c r="A881" s="8"/>
      <c r="B881" s="8"/>
      <c r="C881" s="8"/>
      <c r="D881" s="9" t="str">
        <f aca="false">IF(A881="","",COUNTIFS(Orders!$C$2:$C$5001,A881,Orders!$I$2:$I$5001,"&gt;0"))</f>
        <v/>
      </c>
      <c r="E881" s="10" t="str">
        <f aca="false">IF(A881="","",SUMIFS(Orders!$F$2:$F$5001,Orders!$C$2:$C$5001,A881,Orders!$I$2:$I$5001,"&gt;0"))</f>
        <v/>
      </c>
      <c r="F881" s="10" t="str">
        <f aca="false">IF(OR(A881="",N(D881)=0),"",E881/D881)</f>
        <v/>
      </c>
      <c r="G881" s="11" t="str">
        <f aca="false">IF(OR(A881="",N(D881)=0),"",_xlfn.MINIFS(Orders!$I$2:$I$5001,Orders!$C$2:$C$5001,A881,Orders!$I$2:$I$5001,"&gt;0"))</f>
        <v/>
      </c>
      <c r="H881" s="11" t="str">
        <f aca="false">IF(OR(A881="",N(D881)=0),"",_xlfn.MAXIFS(Orders!$I$2:$I$5001,Orders!$C$2:$C$5001,A881,Orders!$I$2:$I$5001,"&gt;0"))</f>
        <v/>
      </c>
      <c r="I881" s="9" t="str">
        <f aca="true">IF(H881="","",TODAY()-H881)</f>
        <v/>
      </c>
      <c r="J881" s="9" t="str">
        <f aca="false">IF(OR(H881="",N(D881)&lt;2),"",(H881-G881)/(D881-1))</f>
        <v/>
      </c>
      <c r="K881" s="12" t="str">
        <f aca="false">IF(A881="","",IF(N(D881)=0,"No orders yet",IF(I881&gt;=Settings!$B$4,IF(OR(N(E881)&gt;=Settings!$B$5,N(D881)&gt;=Settings!$B$6),"Lapsed VIP","Lapsed"),IF(I881&gt;=Settings!$B$3,IF(OR(N(E881)&gt;=Settings!$B$5,N(D881)&gt;=Settings!$B$6),"At-risk VIP",IF(D881=1,"One-time buyer","At risk")),IF(OR(N(E881)&gt;=Settings!$B$5,N(D881)&gt;=Settings!$B$6),"VIP",IF(D881=1,"New","Active"))))))</f>
        <v/>
      </c>
      <c r="L881" s="12" t="str">
        <f aca="false">IF(OR(J881="",J881=0),"",IF(I881&gt;=J881*Settings!$B$7,"Yes",""))</f>
        <v/>
      </c>
      <c r="M881" s="13"/>
      <c r="N881" s="12" t="str">
        <f aca="true">IF(M881="","",IF(AND(H881&lt;&gt;"",H881&gt;=M881),"Yes - "&amp;TEXT(H881,"d mmm yyyy"),IF(TODAY()-M881&lt;30,"Not yet","No")))</f>
        <v/>
      </c>
      <c r="O881" s="8"/>
      <c r="P881" s="12" t="str">
        <f aca="false">IF(A881="","",IF(COUNTIF($A$2:$A$2001,A881)&gt;1,"Same email twice - keep one",""))</f>
        <v/>
      </c>
    </row>
    <row r="882" customFormat="false" ht="15" hidden="false" customHeight="false" outlineLevel="0" collapsed="false">
      <c r="A882" s="8"/>
      <c r="B882" s="8"/>
      <c r="C882" s="8"/>
      <c r="D882" s="9" t="str">
        <f aca="false">IF(A882="","",COUNTIFS(Orders!$C$2:$C$5001,A882,Orders!$I$2:$I$5001,"&gt;0"))</f>
        <v/>
      </c>
      <c r="E882" s="10" t="str">
        <f aca="false">IF(A882="","",SUMIFS(Orders!$F$2:$F$5001,Orders!$C$2:$C$5001,A882,Orders!$I$2:$I$5001,"&gt;0"))</f>
        <v/>
      </c>
      <c r="F882" s="10" t="str">
        <f aca="false">IF(OR(A882="",N(D882)=0),"",E882/D882)</f>
        <v/>
      </c>
      <c r="G882" s="11" t="str">
        <f aca="false">IF(OR(A882="",N(D882)=0),"",_xlfn.MINIFS(Orders!$I$2:$I$5001,Orders!$C$2:$C$5001,A882,Orders!$I$2:$I$5001,"&gt;0"))</f>
        <v/>
      </c>
      <c r="H882" s="11" t="str">
        <f aca="false">IF(OR(A882="",N(D882)=0),"",_xlfn.MAXIFS(Orders!$I$2:$I$5001,Orders!$C$2:$C$5001,A882,Orders!$I$2:$I$5001,"&gt;0"))</f>
        <v/>
      </c>
      <c r="I882" s="9" t="str">
        <f aca="true">IF(H882="","",TODAY()-H882)</f>
        <v/>
      </c>
      <c r="J882" s="9" t="str">
        <f aca="false">IF(OR(H882="",N(D882)&lt;2),"",(H882-G882)/(D882-1))</f>
        <v/>
      </c>
      <c r="K882" s="12" t="str">
        <f aca="false">IF(A882="","",IF(N(D882)=0,"No orders yet",IF(I882&gt;=Settings!$B$4,IF(OR(N(E882)&gt;=Settings!$B$5,N(D882)&gt;=Settings!$B$6),"Lapsed VIP","Lapsed"),IF(I882&gt;=Settings!$B$3,IF(OR(N(E882)&gt;=Settings!$B$5,N(D882)&gt;=Settings!$B$6),"At-risk VIP",IF(D882=1,"One-time buyer","At risk")),IF(OR(N(E882)&gt;=Settings!$B$5,N(D882)&gt;=Settings!$B$6),"VIP",IF(D882=1,"New","Active"))))))</f>
        <v/>
      </c>
      <c r="L882" s="12" t="str">
        <f aca="false">IF(OR(J882="",J882=0),"",IF(I882&gt;=J882*Settings!$B$7,"Yes",""))</f>
        <v/>
      </c>
      <c r="M882" s="13"/>
      <c r="N882" s="12" t="str">
        <f aca="true">IF(M882="","",IF(AND(H882&lt;&gt;"",H882&gt;=M882),"Yes - "&amp;TEXT(H882,"d mmm yyyy"),IF(TODAY()-M882&lt;30,"Not yet","No")))</f>
        <v/>
      </c>
      <c r="O882" s="8"/>
      <c r="P882" s="12" t="str">
        <f aca="false">IF(A882="","",IF(COUNTIF($A$2:$A$2001,A882)&gt;1,"Same email twice - keep one",""))</f>
        <v/>
      </c>
    </row>
    <row r="883" customFormat="false" ht="15" hidden="false" customHeight="false" outlineLevel="0" collapsed="false">
      <c r="A883" s="8"/>
      <c r="B883" s="8"/>
      <c r="C883" s="8"/>
      <c r="D883" s="9" t="str">
        <f aca="false">IF(A883="","",COUNTIFS(Orders!$C$2:$C$5001,A883,Orders!$I$2:$I$5001,"&gt;0"))</f>
        <v/>
      </c>
      <c r="E883" s="10" t="str">
        <f aca="false">IF(A883="","",SUMIFS(Orders!$F$2:$F$5001,Orders!$C$2:$C$5001,A883,Orders!$I$2:$I$5001,"&gt;0"))</f>
        <v/>
      </c>
      <c r="F883" s="10" t="str">
        <f aca="false">IF(OR(A883="",N(D883)=0),"",E883/D883)</f>
        <v/>
      </c>
      <c r="G883" s="11" t="str">
        <f aca="false">IF(OR(A883="",N(D883)=0),"",_xlfn.MINIFS(Orders!$I$2:$I$5001,Orders!$C$2:$C$5001,A883,Orders!$I$2:$I$5001,"&gt;0"))</f>
        <v/>
      </c>
      <c r="H883" s="11" t="str">
        <f aca="false">IF(OR(A883="",N(D883)=0),"",_xlfn.MAXIFS(Orders!$I$2:$I$5001,Orders!$C$2:$C$5001,A883,Orders!$I$2:$I$5001,"&gt;0"))</f>
        <v/>
      </c>
      <c r="I883" s="9" t="str">
        <f aca="true">IF(H883="","",TODAY()-H883)</f>
        <v/>
      </c>
      <c r="J883" s="9" t="str">
        <f aca="false">IF(OR(H883="",N(D883)&lt;2),"",(H883-G883)/(D883-1))</f>
        <v/>
      </c>
      <c r="K883" s="12" t="str">
        <f aca="false">IF(A883="","",IF(N(D883)=0,"No orders yet",IF(I883&gt;=Settings!$B$4,IF(OR(N(E883)&gt;=Settings!$B$5,N(D883)&gt;=Settings!$B$6),"Lapsed VIP","Lapsed"),IF(I883&gt;=Settings!$B$3,IF(OR(N(E883)&gt;=Settings!$B$5,N(D883)&gt;=Settings!$B$6),"At-risk VIP",IF(D883=1,"One-time buyer","At risk")),IF(OR(N(E883)&gt;=Settings!$B$5,N(D883)&gt;=Settings!$B$6),"VIP",IF(D883=1,"New","Active"))))))</f>
        <v/>
      </c>
      <c r="L883" s="12" t="str">
        <f aca="false">IF(OR(J883="",J883=0),"",IF(I883&gt;=J883*Settings!$B$7,"Yes",""))</f>
        <v/>
      </c>
      <c r="M883" s="13"/>
      <c r="N883" s="12" t="str">
        <f aca="true">IF(M883="","",IF(AND(H883&lt;&gt;"",H883&gt;=M883),"Yes - "&amp;TEXT(H883,"d mmm yyyy"),IF(TODAY()-M883&lt;30,"Not yet","No")))</f>
        <v/>
      </c>
      <c r="O883" s="8"/>
      <c r="P883" s="12" t="str">
        <f aca="false">IF(A883="","",IF(COUNTIF($A$2:$A$2001,A883)&gt;1,"Same email twice - keep one",""))</f>
        <v/>
      </c>
    </row>
    <row r="884" customFormat="false" ht="15" hidden="false" customHeight="false" outlineLevel="0" collapsed="false">
      <c r="A884" s="8"/>
      <c r="B884" s="8"/>
      <c r="C884" s="8"/>
      <c r="D884" s="9" t="str">
        <f aca="false">IF(A884="","",COUNTIFS(Orders!$C$2:$C$5001,A884,Orders!$I$2:$I$5001,"&gt;0"))</f>
        <v/>
      </c>
      <c r="E884" s="10" t="str">
        <f aca="false">IF(A884="","",SUMIFS(Orders!$F$2:$F$5001,Orders!$C$2:$C$5001,A884,Orders!$I$2:$I$5001,"&gt;0"))</f>
        <v/>
      </c>
      <c r="F884" s="10" t="str">
        <f aca="false">IF(OR(A884="",N(D884)=0),"",E884/D884)</f>
        <v/>
      </c>
      <c r="G884" s="11" t="str">
        <f aca="false">IF(OR(A884="",N(D884)=0),"",_xlfn.MINIFS(Orders!$I$2:$I$5001,Orders!$C$2:$C$5001,A884,Orders!$I$2:$I$5001,"&gt;0"))</f>
        <v/>
      </c>
      <c r="H884" s="11" t="str">
        <f aca="false">IF(OR(A884="",N(D884)=0),"",_xlfn.MAXIFS(Orders!$I$2:$I$5001,Orders!$C$2:$C$5001,A884,Orders!$I$2:$I$5001,"&gt;0"))</f>
        <v/>
      </c>
      <c r="I884" s="9" t="str">
        <f aca="true">IF(H884="","",TODAY()-H884)</f>
        <v/>
      </c>
      <c r="J884" s="9" t="str">
        <f aca="false">IF(OR(H884="",N(D884)&lt;2),"",(H884-G884)/(D884-1))</f>
        <v/>
      </c>
      <c r="K884" s="12" t="str">
        <f aca="false">IF(A884="","",IF(N(D884)=0,"No orders yet",IF(I884&gt;=Settings!$B$4,IF(OR(N(E884)&gt;=Settings!$B$5,N(D884)&gt;=Settings!$B$6),"Lapsed VIP","Lapsed"),IF(I884&gt;=Settings!$B$3,IF(OR(N(E884)&gt;=Settings!$B$5,N(D884)&gt;=Settings!$B$6),"At-risk VIP",IF(D884=1,"One-time buyer","At risk")),IF(OR(N(E884)&gt;=Settings!$B$5,N(D884)&gt;=Settings!$B$6),"VIP",IF(D884=1,"New","Active"))))))</f>
        <v/>
      </c>
      <c r="L884" s="12" t="str">
        <f aca="false">IF(OR(J884="",J884=0),"",IF(I884&gt;=J884*Settings!$B$7,"Yes",""))</f>
        <v/>
      </c>
      <c r="M884" s="13"/>
      <c r="N884" s="12" t="str">
        <f aca="true">IF(M884="","",IF(AND(H884&lt;&gt;"",H884&gt;=M884),"Yes - "&amp;TEXT(H884,"d mmm yyyy"),IF(TODAY()-M884&lt;30,"Not yet","No")))</f>
        <v/>
      </c>
      <c r="O884" s="8"/>
      <c r="P884" s="12" t="str">
        <f aca="false">IF(A884="","",IF(COUNTIF($A$2:$A$2001,A884)&gt;1,"Same email twice - keep one",""))</f>
        <v/>
      </c>
    </row>
    <row r="885" customFormat="false" ht="15" hidden="false" customHeight="false" outlineLevel="0" collapsed="false">
      <c r="A885" s="8"/>
      <c r="B885" s="8"/>
      <c r="C885" s="8"/>
      <c r="D885" s="9" t="str">
        <f aca="false">IF(A885="","",COUNTIFS(Orders!$C$2:$C$5001,A885,Orders!$I$2:$I$5001,"&gt;0"))</f>
        <v/>
      </c>
      <c r="E885" s="10" t="str">
        <f aca="false">IF(A885="","",SUMIFS(Orders!$F$2:$F$5001,Orders!$C$2:$C$5001,A885,Orders!$I$2:$I$5001,"&gt;0"))</f>
        <v/>
      </c>
      <c r="F885" s="10" t="str">
        <f aca="false">IF(OR(A885="",N(D885)=0),"",E885/D885)</f>
        <v/>
      </c>
      <c r="G885" s="11" t="str">
        <f aca="false">IF(OR(A885="",N(D885)=0),"",_xlfn.MINIFS(Orders!$I$2:$I$5001,Orders!$C$2:$C$5001,A885,Orders!$I$2:$I$5001,"&gt;0"))</f>
        <v/>
      </c>
      <c r="H885" s="11" t="str">
        <f aca="false">IF(OR(A885="",N(D885)=0),"",_xlfn.MAXIFS(Orders!$I$2:$I$5001,Orders!$C$2:$C$5001,A885,Orders!$I$2:$I$5001,"&gt;0"))</f>
        <v/>
      </c>
      <c r="I885" s="9" t="str">
        <f aca="true">IF(H885="","",TODAY()-H885)</f>
        <v/>
      </c>
      <c r="J885" s="9" t="str">
        <f aca="false">IF(OR(H885="",N(D885)&lt;2),"",(H885-G885)/(D885-1))</f>
        <v/>
      </c>
      <c r="K885" s="12" t="str">
        <f aca="false">IF(A885="","",IF(N(D885)=0,"No orders yet",IF(I885&gt;=Settings!$B$4,IF(OR(N(E885)&gt;=Settings!$B$5,N(D885)&gt;=Settings!$B$6),"Lapsed VIP","Lapsed"),IF(I885&gt;=Settings!$B$3,IF(OR(N(E885)&gt;=Settings!$B$5,N(D885)&gt;=Settings!$B$6),"At-risk VIP",IF(D885=1,"One-time buyer","At risk")),IF(OR(N(E885)&gt;=Settings!$B$5,N(D885)&gt;=Settings!$B$6),"VIP",IF(D885=1,"New","Active"))))))</f>
        <v/>
      </c>
      <c r="L885" s="12" t="str">
        <f aca="false">IF(OR(J885="",J885=0),"",IF(I885&gt;=J885*Settings!$B$7,"Yes",""))</f>
        <v/>
      </c>
      <c r="M885" s="13"/>
      <c r="N885" s="12" t="str">
        <f aca="true">IF(M885="","",IF(AND(H885&lt;&gt;"",H885&gt;=M885),"Yes - "&amp;TEXT(H885,"d mmm yyyy"),IF(TODAY()-M885&lt;30,"Not yet","No")))</f>
        <v/>
      </c>
      <c r="O885" s="8"/>
      <c r="P885" s="12" t="str">
        <f aca="false">IF(A885="","",IF(COUNTIF($A$2:$A$2001,A885)&gt;1,"Same email twice - keep one",""))</f>
        <v/>
      </c>
    </row>
    <row r="886" customFormat="false" ht="15" hidden="false" customHeight="false" outlineLevel="0" collapsed="false">
      <c r="A886" s="8"/>
      <c r="B886" s="8"/>
      <c r="C886" s="8"/>
      <c r="D886" s="9" t="str">
        <f aca="false">IF(A886="","",COUNTIFS(Orders!$C$2:$C$5001,A886,Orders!$I$2:$I$5001,"&gt;0"))</f>
        <v/>
      </c>
      <c r="E886" s="10" t="str">
        <f aca="false">IF(A886="","",SUMIFS(Orders!$F$2:$F$5001,Orders!$C$2:$C$5001,A886,Orders!$I$2:$I$5001,"&gt;0"))</f>
        <v/>
      </c>
      <c r="F886" s="10" t="str">
        <f aca="false">IF(OR(A886="",N(D886)=0),"",E886/D886)</f>
        <v/>
      </c>
      <c r="G886" s="11" t="str">
        <f aca="false">IF(OR(A886="",N(D886)=0),"",_xlfn.MINIFS(Orders!$I$2:$I$5001,Orders!$C$2:$C$5001,A886,Orders!$I$2:$I$5001,"&gt;0"))</f>
        <v/>
      </c>
      <c r="H886" s="11" t="str">
        <f aca="false">IF(OR(A886="",N(D886)=0),"",_xlfn.MAXIFS(Orders!$I$2:$I$5001,Orders!$C$2:$C$5001,A886,Orders!$I$2:$I$5001,"&gt;0"))</f>
        <v/>
      </c>
      <c r="I886" s="9" t="str">
        <f aca="true">IF(H886="","",TODAY()-H886)</f>
        <v/>
      </c>
      <c r="J886" s="9" t="str">
        <f aca="false">IF(OR(H886="",N(D886)&lt;2),"",(H886-G886)/(D886-1))</f>
        <v/>
      </c>
      <c r="K886" s="12" t="str">
        <f aca="false">IF(A886="","",IF(N(D886)=0,"No orders yet",IF(I886&gt;=Settings!$B$4,IF(OR(N(E886)&gt;=Settings!$B$5,N(D886)&gt;=Settings!$B$6),"Lapsed VIP","Lapsed"),IF(I886&gt;=Settings!$B$3,IF(OR(N(E886)&gt;=Settings!$B$5,N(D886)&gt;=Settings!$B$6),"At-risk VIP",IF(D886=1,"One-time buyer","At risk")),IF(OR(N(E886)&gt;=Settings!$B$5,N(D886)&gt;=Settings!$B$6),"VIP",IF(D886=1,"New","Active"))))))</f>
        <v/>
      </c>
      <c r="L886" s="12" t="str">
        <f aca="false">IF(OR(J886="",J886=0),"",IF(I886&gt;=J886*Settings!$B$7,"Yes",""))</f>
        <v/>
      </c>
      <c r="M886" s="13"/>
      <c r="N886" s="12" t="str">
        <f aca="true">IF(M886="","",IF(AND(H886&lt;&gt;"",H886&gt;=M886),"Yes - "&amp;TEXT(H886,"d mmm yyyy"),IF(TODAY()-M886&lt;30,"Not yet","No")))</f>
        <v/>
      </c>
      <c r="O886" s="8"/>
      <c r="P886" s="12" t="str">
        <f aca="false">IF(A886="","",IF(COUNTIF($A$2:$A$2001,A886)&gt;1,"Same email twice - keep one",""))</f>
        <v/>
      </c>
    </row>
    <row r="887" customFormat="false" ht="15" hidden="false" customHeight="false" outlineLevel="0" collapsed="false">
      <c r="A887" s="8"/>
      <c r="B887" s="8"/>
      <c r="C887" s="8"/>
      <c r="D887" s="9" t="str">
        <f aca="false">IF(A887="","",COUNTIFS(Orders!$C$2:$C$5001,A887,Orders!$I$2:$I$5001,"&gt;0"))</f>
        <v/>
      </c>
      <c r="E887" s="10" t="str">
        <f aca="false">IF(A887="","",SUMIFS(Orders!$F$2:$F$5001,Orders!$C$2:$C$5001,A887,Orders!$I$2:$I$5001,"&gt;0"))</f>
        <v/>
      </c>
      <c r="F887" s="10" t="str">
        <f aca="false">IF(OR(A887="",N(D887)=0),"",E887/D887)</f>
        <v/>
      </c>
      <c r="G887" s="11" t="str">
        <f aca="false">IF(OR(A887="",N(D887)=0),"",_xlfn.MINIFS(Orders!$I$2:$I$5001,Orders!$C$2:$C$5001,A887,Orders!$I$2:$I$5001,"&gt;0"))</f>
        <v/>
      </c>
      <c r="H887" s="11" t="str">
        <f aca="false">IF(OR(A887="",N(D887)=0),"",_xlfn.MAXIFS(Orders!$I$2:$I$5001,Orders!$C$2:$C$5001,A887,Orders!$I$2:$I$5001,"&gt;0"))</f>
        <v/>
      </c>
      <c r="I887" s="9" t="str">
        <f aca="true">IF(H887="","",TODAY()-H887)</f>
        <v/>
      </c>
      <c r="J887" s="9" t="str">
        <f aca="false">IF(OR(H887="",N(D887)&lt;2),"",(H887-G887)/(D887-1))</f>
        <v/>
      </c>
      <c r="K887" s="12" t="str">
        <f aca="false">IF(A887="","",IF(N(D887)=0,"No orders yet",IF(I887&gt;=Settings!$B$4,IF(OR(N(E887)&gt;=Settings!$B$5,N(D887)&gt;=Settings!$B$6),"Lapsed VIP","Lapsed"),IF(I887&gt;=Settings!$B$3,IF(OR(N(E887)&gt;=Settings!$B$5,N(D887)&gt;=Settings!$B$6),"At-risk VIP",IF(D887=1,"One-time buyer","At risk")),IF(OR(N(E887)&gt;=Settings!$B$5,N(D887)&gt;=Settings!$B$6),"VIP",IF(D887=1,"New","Active"))))))</f>
        <v/>
      </c>
      <c r="L887" s="12" t="str">
        <f aca="false">IF(OR(J887="",J887=0),"",IF(I887&gt;=J887*Settings!$B$7,"Yes",""))</f>
        <v/>
      </c>
      <c r="M887" s="13"/>
      <c r="N887" s="12" t="str">
        <f aca="true">IF(M887="","",IF(AND(H887&lt;&gt;"",H887&gt;=M887),"Yes - "&amp;TEXT(H887,"d mmm yyyy"),IF(TODAY()-M887&lt;30,"Not yet","No")))</f>
        <v/>
      </c>
      <c r="O887" s="8"/>
      <c r="P887" s="12" t="str">
        <f aca="false">IF(A887="","",IF(COUNTIF($A$2:$A$2001,A887)&gt;1,"Same email twice - keep one",""))</f>
        <v/>
      </c>
    </row>
    <row r="888" customFormat="false" ht="15" hidden="false" customHeight="false" outlineLevel="0" collapsed="false">
      <c r="A888" s="8"/>
      <c r="B888" s="8"/>
      <c r="C888" s="8"/>
      <c r="D888" s="9" t="str">
        <f aca="false">IF(A888="","",COUNTIFS(Orders!$C$2:$C$5001,A888,Orders!$I$2:$I$5001,"&gt;0"))</f>
        <v/>
      </c>
      <c r="E888" s="10" t="str">
        <f aca="false">IF(A888="","",SUMIFS(Orders!$F$2:$F$5001,Orders!$C$2:$C$5001,A888,Orders!$I$2:$I$5001,"&gt;0"))</f>
        <v/>
      </c>
      <c r="F888" s="10" t="str">
        <f aca="false">IF(OR(A888="",N(D888)=0),"",E888/D888)</f>
        <v/>
      </c>
      <c r="G888" s="11" t="str">
        <f aca="false">IF(OR(A888="",N(D888)=0),"",_xlfn.MINIFS(Orders!$I$2:$I$5001,Orders!$C$2:$C$5001,A888,Orders!$I$2:$I$5001,"&gt;0"))</f>
        <v/>
      </c>
      <c r="H888" s="11" t="str">
        <f aca="false">IF(OR(A888="",N(D888)=0),"",_xlfn.MAXIFS(Orders!$I$2:$I$5001,Orders!$C$2:$C$5001,A888,Orders!$I$2:$I$5001,"&gt;0"))</f>
        <v/>
      </c>
      <c r="I888" s="9" t="str">
        <f aca="true">IF(H888="","",TODAY()-H888)</f>
        <v/>
      </c>
      <c r="J888" s="9" t="str">
        <f aca="false">IF(OR(H888="",N(D888)&lt;2),"",(H888-G888)/(D888-1))</f>
        <v/>
      </c>
      <c r="K888" s="12" t="str">
        <f aca="false">IF(A888="","",IF(N(D888)=0,"No orders yet",IF(I888&gt;=Settings!$B$4,IF(OR(N(E888)&gt;=Settings!$B$5,N(D888)&gt;=Settings!$B$6),"Lapsed VIP","Lapsed"),IF(I888&gt;=Settings!$B$3,IF(OR(N(E888)&gt;=Settings!$B$5,N(D888)&gt;=Settings!$B$6),"At-risk VIP",IF(D888=1,"One-time buyer","At risk")),IF(OR(N(E888)&gt;=Settings!$B$5,N(D888)&gt;=Settings!$B$6),"VIP",IF(D888=1,"New","Active"))))))</f>
        <v/>
      </c>
      <c r="L888" s="12" t="str">
        <f aca="false">IF(OR(J888="",J888=0),"",IF(I888&gt;=J888*Settings!$B$7,"Yes",""))</f>
        <v/>
      </c>
      <c r="M888" s="13"/>
      <c r="N888" s="12" t="str">
        <f aca="true">IF(M888="","",IF(AND(H888&lt;&gt;"",H888&gt;=M888),"Yes - "&amp;TEXT(H888,"d mmm yyyy"),IF(TODAY()-M888&lt;30,"Not yet","No")))</f>
        <v/>
      </c>
      <c r="O888" s="8"/>
      <c r="P888" s="12" t="str">
        <f aca="false">IF(A888="","",IF(COUNTIF($A$2:$A$2001,A888)&gt;1,"Same email twice - keep one",""))</f>
        <v/>
      </c>
    </row>
    <row r="889" customFormat="false" ht="15" hidden="false" customHeight="false" outlineLevel="0" collapsed="false">
      <c r="A889" s="8"/>
      <c r="B889" s="8"/>
      <c r="C889" s="8"/>
      <c r="D889" s="9" t="str">
        <f aca="false">IF(A889="","",COUNTIFS(Orders!$C$2:$C$5001,A889,Orders!$I$2:$I$5001,"&gt;0"))</f>
        <v/>
      </c>
      <c r="E889" s="10" t="str">
        <f aca="false">IF(A889="","",SUMIFS(Orders!$F$2:$F$5001,Orders!$C$2:$C$5001,A889,Orders!$I$2:$I$5001,"&gt;0"))</f>
        <v/>
      </c>
      <c r="F889" s="10" t="str">
        <f aca="false">IF(OR(A889="",N(D889)=0),"",E889/D889)</f>
        <v/>
      </c>
      <c r="G889" s="11" t="str">
        <f aca="false">IF(OR(A889="",N(D889)=0),"",_xlfn.MINIFS(Orders!$I$2:$I$5001,Orders!$C$2:$C$5001,A889,Orders!$I$2:$I$5001,"&gt;0"))</f>
        <v/>
      </c>
      <c r="H889" s="11" t="str">
        <f aca="false">IF(OR(A889="",N(D889)=0),"",_xlfn.MAXIFS(Orders!$I$2:$I$5001,Orders!$C$2:$C$5001,A889,Orders!$I$2:$I$5001,"&gt;0"))</f>
        <v/>
      </c>
      <c r="I889" s="9" t="str">
        <f aca="true">IF(H889="","",TODAY()-H889)</f>
        <v/>
      </c>
      <c r="J889" s="9" t="str">
        <f aca="false">IF(OR(H889="",N(D889)&lt;2),"",(H889-G889)/(D889-1))</f>
        <v/>
      </c>
      <c r="K889" s="12" t="str">
        <f aca="false">IF(A889="","",IF(N(D889)=0,"No orders yet",IF(I889&gt;=Settings!$B$4,IF(OR(N(E889)&gt;=Settings!$B$5,N(D889)&gt;=Settings!$B$6),"Lapsed VIP","Lapsed"),IF(I889&gt;=Settings!$B$3,IF(OR(N(E889)&gt;=Settings!$B$5,N(D889)&gt;=Settings!$B$6),"At-risk VIP",IF(D889=1,"One-time buyer","At risk")),IF(OR(N(E889)&gt;=Settings!$B$5,N(D889)&gt;=Settings!$B$6),"VIP",IF(D889=1,"New","Active"))))))</f>
        <v/>
      </c>
      <c r="L889" s="12" t="str">
        <f aca="false">IF(OR(J889="",J889=0),"",IF(I889&gt;=J889*Settings!$B$7,"Yes",""))</f>
        <v/>
      </c>
      <c r="M889" s="13"/>
      <c r="N889" s="12" t="str">
        <f aca="true">IF(M889="","",IF(AND(H889&lt;&gt;"",H889&gt;=M889),"Yes - "&amp;TEXT(H889,"d mmm yyyy"),IF(TODAY()-M889&lt;30,"Not yet","No")))</f>
        <v/>
      </c>
      <c r="O889" s="8"/>
      <c r="P889" s="12" t="str">
        <f aca="false">IF(A889="","",IF(COUNTIF($A$2:$A$2001,A889)&gt;1,"Same email twice - keep one",""))</f>
        <v/>
      </c>
    </row>
    <row r="890" customFormat="false" ht="15" hidden="false" customHeight="false" outlineLevel="0" collapsed="false">
      <c r="A890" s="8"/>
      <c r="B890" s="8"/>
      <c r="C890" s="8"/>
      <c r="D890" s="9" t="str">
        <f aca="false">IF(A890="","",COUNTIFS(Orders!$C$2:$C$5001,A890,Orders!$I$2:$I$5001,"&gt;0"))</f>
        <v/>
      </c>
      <c r="E890" s="10" t="str">
        <f aca="false">IF(A890="","",SUMIFS(Orders!$F$2:$F$5001,Orders!$C$2:$C$5001,A890,Orders!$I$2:$I$5001,"&gt;0"))</f>
        <v/>
      </c>
      <c r="F890" s="10" t="str">
        <f aca="false">IF(OR(A890="",N(D890)=0),"",E890/D890)</f>
        <v/>
      </c>
      <c r="G890" s="11" t="str">
        <f aca="false">IF(OR(A890="",N(D890)=0),"",_xlfn.MINIFS(Orders!$I$2:$I$5001,Orders!$C$2:$C$5001,A890,Orders!$I$2:$I$5001,"&gt;0"))</f>
        <v/>
      </c>
      <c r="H890" s="11" t="str">
        <f aca="false">IF(OR(A890="",N(D890)=0),"",_xlfn.MAXIFS(Orders!$I$2:$I$5001,Orders!$C$2:$C$5001,A890,Orders!$I$2:$I$5001,"&gt;0"))</f>
        <v/>
      </c>
      <c r="I890" s="9" t="str">
        <f aca="true">IF(H890="","",TODAY()-H890)</f>
        <v/>
      </c>
      <c r="J890" s="9" t="str">
        <f aca="false">IF(OR(H890="",N(D890)&lt;2),"",(H890-G890)/(D890-1))</f>
        <v/>
      </c>
      <c r="K890" s="12" t="str">
        <f aca="false">IF(A890="","",IF(N(D890)=0,"No orders yet",IF(I890&gt;=Settings!$B$4,IF(OR(N(E890)&gt;=Settings!$B$5,N(D890)&gt;=Settings!$B$6),"Lapsed VIP","Lapsed"),IF(I890&gt;=Settings!$B$3,IF(OR(N(E890)&gt;=Settings!$B$5,N(D890)&gt;=Settings!$B$6),"At-risk VIP",IF(D890=1,"One-time buyer","At risk")),IF(OR(N(E890)&gt;=Settings!$B$5,N(D890)&gt;=Settings!$B$6),"VIP",IF(D890=1,"New","Active"))))))</f>
        <v/>
      </c>
      <c r="L890" s="12" t="str">
        <f aca="false">IF(OR(J890="",J890=0),"",IF(I890&gt;=J890*Settings!$B$7,"Yes",""))</f>
        <v/>
      </c>
      <c r="M890" s="13"/>
      <c r="N890" s="12" t="str">
        <f aca="true">IF(M890="","",IF(AND(H890&lt;&gt;"",H890&gt;=M890),"Yes - "&amp;TEXT(H890,"d mmm yyyy"),IF(TODAY()-M890&lt;30,"Not yet","No")))</f>
        <v/>
      </c>
      <c r="O890" s="8"/>
      <c r="P890" s="12" t="str">
        <f aca="false">IF(A890="","",IF(COUNTIF($A$2:$A$2001,A890)&gt;1,"Same email twice - keep one",""))</f>
        <v/>
      </c>
    </row>
    <row r="891" customFormat="false" ht="15" hidden="false" customHeight="false" outlineLevel="0" collapsed="false">
      <c r="A891" s="8"/>
      <c r="B891" s="8"/>
      <c r="C891" s="8"/>
      <c r="D891" s="9" t="str">
        <f aca="false">IF(A891="","",COUNTIFS(Orders!$C$2:$C$5001,A891,Orders!$I$2:$I$5001,"&gt;0"))</f>
        <v/>
      </c>
      <c r="E891" s="10" t="str">
        <f aca="false">IF(A891="","",SUMIFS(Orders!$F$2:$F$5001,Orders!$C$2:$C$5001,A891,Orders!$I$2:$I$5001,"&gt;0"))</f>
        <v/>
      </c>
      <c r="F891" s="10" t="str">
        <f aca="false">IF(OR(A891="",N(D891)=0),"",E891/D891)</f>
        <v/>
      </c>
      <c r="G891" s="11" t="str">
        <f aca="false">IF(OR(A891="",N(D891)=0),"",_xlfn.MINIFS(Orders!$I$2:$I$5001,Orders!$C$2:$C$5001,A891,Orders!$I$2:$I$5001,"&gt;0"))</f>
        <v/>
      </c>
      <c r="H891" s="11" t="str">
        <f aca="false">IF(OR(A891="",N(D891)=0),"",_xlfn.MAXIFS(Orders!$I$2:$I$5001,Orders!$C$2:$C$5001,A891,Orders!$I$2:$I$5001,"&gt;0"))</f>
        <v/>
      </c>
      <c r="I891" s="9" t="str">
        <f aca="true">IF(H891="","",TODAY()-H891)</f>
        <v/>
      </c>
      <c r="J891" s="9" t="str">
        <f aca="false">IF(OR(H891="",N(D891)&lt;2),"",(H891-G891)/(D891-1))</f>
        <v/>
      </c>
      <c r="K891" s="12" t="str">
        <f aca="false">IF(A891="","",IF(N(D891)=0,"No orders yet",IF(I891&gt;=Settings!$B$4,IF(OR(N(E891)&gt;=Settings!$B$5,N(D891)&gt;=Settings!$B$6),"Lapsed VIP","Lapsed"),IF(I891&gt;=Settings!$B$3,IF(OR(N(E891)&gt;=Settings!$B$5,N(D891)&gt;=Settings!$B$6),"At-risk VIP",IF(D891=1,"One-time buyer","At risk")),IF(OR(N(E891)&gt;=Settings!$B$5,N(D891)&gt;=Settings!$B$6),"VIP",IF(D891=1,"New","Active"))))))</f>
        <v/>
      </c>
      <c r="L891" s="12" t="str">
        <f aca="false">IF(OR(J891="",J891=0),"",IF(I891&gt;=J891*Settings!$B$7,"Yes",""))</f>
        <v/>
      </c>
      <c r="M891" s="13"/>
      <c r="N891" s="12" t="str">
        <f aca="true">IF(M891="","",IF(AND(H891&lt;&gt;"",H891&gt;=M891),"Yes - "&amp;TEXT(H891,"d mmm yyyy"),IF(TODAY()-M891&lt;30,"Not yet","No")))</f>
        <v/>
      </c>
      <c r="O891" s="8"/>
      <c r="P891" s="12" t="str">
        <f aca="false">IF(A891="","",IF(COUNTIF($A$2:$A$2001,A891)&gt;1,"Same email twice - keep one",""))</f>
        <v/>
      </c>
    </row>
    <row r="892" customFormat="false" ht="15" hidden="false" customHeight="false" outlineLevel="0" collapsed="false">
      <c r="A892" s="8"/>
      <c r="B892" s="8"/>
      <c r="C892" s="8"/>
      <c r="D892" s="9" t="str">
        <f aca="false">IF(A892="","",COUNTIFS(Orders!$C$2:$C$5001,A892,Orders!$I$2:$I$5001,"&gt;0"))</f>
        <v/>
      </c>
      <c r="E892" s="10" t="str">
        <f aca="false">IF(A892="","",SUMIFS(Orders!$F$2:$F$5001,Orders!$C$2:$C$5001,A892,Orders!$I$2:$I$5001,"&gt;0"))</f>
        <v/>
      </c>
      <c r="F892" s="10" t="str">
        <f aca="false">IF(OR(A892="",N(D892)=0),"",E892/D892)</f>
        <v/>
      </c>
      <c r="G892" s="11" t="str">
        <f aca="false">IF(OR(A892="",N(D892)=0),"",_xlfn.MINIFS(Orders!$I$2:$I$5001,Orders!$C$2:$C$5001,A892,Orders!$I$2:$I$5001,"&gt;0"))</f>
        <v/>
      </c>
      <c r="H892" s="11" t="str">
        <f aca="false">IF(OR(A892="",N(D892)=0),"",_xlfn.MAXIFS(Orders!$I$2:$I$5001,Orders!$C$2:$C$5001,A892,Orders!$I$2:$I$5001,"&gt;0"))</f>
        <v/>
      </c>
      <c r="I892" s="9" t="str">
        <f aca="true">IF(H892="","",TODAY()-H892)</f>
        <v/>
      </c>
      <c r="J892" s="9" t="str">
        <f aca="false">IF(OR(H892="",N(D892)&lt;2),"",(H892-G892)/(D892-1))</f>
        <v/>
      </c>
      <c r="K892" s="12" t="str">
        <f aca="false">IF(A892="","",IF(N(D892)=0,"No orders yet",IF(I892&gt;=Settings!$B$4,IF(OR(N(E892)&gt;=Settings!$B$5,N(D892)&gt;=Settings!$B$6),"Lapsed VIP","Lapsed"),IF(I892&gt;=Settings!$B$3,IF(OR(N(E892)&gt;=Settings!$B$5,N(D892)&gt;=Settings!$B$6),"At-risk VIP",IF(D892=1,"One-time buyer","At risk")),IF(OR(N(E892)&gt;=Settings!$B$5,N(D892)&gt;=Settings!$B$6),"VIP",IF(D892=1,"New","Active"))))))</f>
        <v/>
      </c>
      <c r="L892" s="12" t="str">
        <f aca="false">IF(OR(J892="",J892=0),"",IF(I892&gt;=J892*Settings!$B$7,"Yes",""))</f>
        <v/>
      </c>
      <c r="M892" s="13"/>
      <c r="N892" s="12" t="str">
        <f aca="true">IF(M892="","",IF(AND(H892&lt;&gt;"",H892&gt;=M892),"Yes - "&amp;TEXT(H892,"d mmm yyyy"),IF(TODAY()-M892&lt;30,"Not yet","No")))</f>
        <v/>
      </c>
      <c r="O892" s="8"/>
      <c r="P892" s="12" t="str">
        <f aca="false">IF(A892="","",IF(COUNTIF($A$2:$A$2001,A892)&gt;1,"Same email twice - keep one",""))</f>
        <v/>
      </c>
    </row>
    <row r="893" customFormat="false" ht="15" hidden="false" customHeight="false" outlineLevel="0" collapsed="false">
      <c r="A893" s="8"/>
      <c r="B893" s="8"/>
      <c r="C893" s="8"/>
      <c r="D893" s="9" t="str">
        <f aca="false">IF(A893="","",COUNTIFS(Orders!$C$2:$C$5001,A893,Orders!$I$2:$I$5001,"&gt;0"))</f>
        <v/>
      </c>
      <c r="E893" s="10" t="str">
        <f aca="false">IF(A893="","",SUMIFS(Orders!$F$2:$F$5001,Orders!$C$2:$C$5001,A893,Orders!$I$2:$I$5001,"&gt;0"))</f>
        <v/>
      </c>
      <c r="F893" s="10" t="str">
        <f aca="false">IF(OR(A893="",N(D893)=0),"",E893/D893)</f>
        <v/>
      </c>
      <c r="G893" s="11" t="str">
        <f aca="false">IF(OR(A893="",N(D893)=0),"",_xlfn.MINIFS(Orders!$I$2:$I$5001,Orders!$C$2:$C$5001,A893,Orders!$I$2:$I$5001,"&gt;0"))</f>
        <v/>
      </c>
      <c r="H893" s="11" t="str">
        <f aca="false">IF(OR(A893="",N(D893)=0),"",_xlfn.MAXIFS(Orders!$I$2:$I$5001,Orders!$C$2:$C$5001,A893,Orders!$I$2:$I$5001,"&gt;0"))</f>
        <v/>
      </c>
      <c r="I893" s="9" t="str">
        <f aca="true">IF(H893="","",TODAY()-H893)</f>
        <v/>
      </c>
      <c r="J893" s="9" t="str">
        <f aca="false">IF(OR(H893="",N(D893)&lt;2),"",(H893-G893)/(D893-1))</f>
        <v/>
      </c>
      <c r="K893" s="12" t="str">
        <f aca="false">IF(A893="","",IF(N(D893)=0,"No orders yet",IF(I893&gt;=Settings!$B$4,IF(OR(N(E893)&gt;=Settings!$B$5,N(D893)&gt;=Settings!$B$6),"Lapsed VIP","Lapsed"),IF(I893&gt;=Settings!$B$3,IF(OR(N(E893)&gt;=Settings!$B$5,N(D893)&gt;=Settings!$B$6),"At-risk VIP",IF(D893=1,"One-time buyer","At risk")),IF(OR(N(E893)&gt;=Settings!$B$5,N(D893)&gt;=Settings!$B$6),"VIP",IF(D893=1,"New","Active"))))))</f>
        <v/>
      </c>
      <c r="L893" s="12" t="str">
        <f aca="false">IF(OR(J893="",J893=0),"",IF(I893&gt;=J893*Settings!$B$7,"Yes",""))</f>
        <v/>
      </c>
      <c r="M893" s="13"/>
      <c r="N893" s="12" t="str">
        <f aca="true">IF(M893="","",IF(AND(H893&lt;&gt;"",H893&gt;=M893),"Yes - "&amp;TEXT(H893,"d mmm yyyy"),IF(TODAY()-M893&lt;30,"Not yet","No")))</f>
        <v/>
      </c>
      <c r="O893" s="8"/>
      <c r="P893" s="12" t="str">
        <f aca="false">IF(A893="","",IF(COUNTIF($A$2:$A$2001,A893)&gt;1,"Same email twice - keep one",""))</f>
        <v/>
      </c>
    </row>
    <row r="894" customFormat="false" ht="15" hidden="false" customHeight="false" outlineLevel="0" collapsed="false">
      <c r="A894" s="8"/>
      <c r="B894" s="8"/>
      <c r="C894" s="8"/>
      <c r="D894" s="9" t="str">
        <f aca="false">IF(A894="","",COUNTIFS(Orders!$C$2:$C$5001,A894,Orders!$I$2:$I$5001,"&gt;0"))</f>
        <v/>
      </c>
      <c r="E894" s="10" t="str">
        <f aca="false">IF(A894="","",SUMIFS(Orders!$F$2:$F$5001,Orders!$C$2:$C$5001,A894,Orders!$I$2:$I$5001,"&gt;0"))</f>
        <v/>
      </c>
      <c r="F894" s="10" t="str">
        <f aca="false">IF(OR(A894="",N(D894)=0),"",E894/D894)</f>
        <v/>
      </c>
      <c r="G894" s="11" t="str">
        <f aca="false">IF(OR(A894="",N(D894)=0),"",_xlfn.MINIFS(Orders!$I$2:$I$5001,Orders!$C$2:$C$5001,A894,Orders!$I$2:$I$5001,"&gt;0"))</f>
        <v/>
      </c>
      <c r="H894" s="11" t="str">
        <f aca="false">IF(OR(A894="",N(D894)=0),"",_xlfn.MAXIFS(Orders!$I$2:$I$5001,Orders!$C$2:$C$5001,A894,Orders!$I$2:$I$5001,"&gt;0"))</f>
        <v/>
      </c>
      <c r="I894" s="9" t="str">
        <f aca="true">IF(H894="","",TODAY()-H894)</f>
        <v/>
      </c>
      <c r="J894" s="9" t="str">
        <f aca="false">IF(OR(H894="",N(D894)&lt;2),"",(H894-G894)/(D894-1))</f>
        <v/>
      </c>
      <c r="K894" s="12" t="str">
        <f aca="false">IF(A894="","",IF(N(D894)=0,"No orders yet",IF(I894&gt;=Settings!$B$4,IF(OR(N(E894)&gt;=Settings!$B$5,N(D894)&gt;=Settings!$B$6),"Lapsed VIP","Lapsed"),IF(I894&gt;=Settings!$B$3,IF(OR(N(E894)&gt;=Settings!$B$5,N(D894)&gt;=Settings!$B$6),"At-risk VIP",IF(D894=1,"One-time buyer","At risk")),IF(OR(N(E894)&gt;=Settings!$B$5,N(D894)&gt;=Settings!$B$6),"VIP",IF(D894=1,"New","Active"))))))</f>
        <v/>
      </c>
      <c r="L894" s="12" t="str">
        <f aca="false">IF(OR(J894="",J894=0),"",IF(I894&gt;=J894*Settings!$B$7,"Yes",""))</f>
        <v/>
      </c>
      <c r="M894" s="13"/>
      <c r="N894" s="12" t="str">
        <f aca="true">IF(M894="","",IF(AND(H894&lt;&gt;"",H894&gt;=M894),"Yes - "&amp;TEXT(H894,"d mmm yyyy"),IF(TODAY()-M894&lt;30,"Not yet","No")))</f>
        <v/>
      </c>
      <c r="O894" s="8"/>
      <c r="P894" s="12" t="str">
        <f aca="false">IF(A894="","",IF(COUNTIF($A$2:$A$2001,A894)&gt;1,"Same email twice - keep one",""))</f>
        <v/>
      </c>
    </row>
    <row r="895" customFormat="false" ht="15" hidden="false" customHeight="false" outlineLevel="0" collapsed="false">
      <c r="A895" s="8"/>
      <c r="B895" s="8"/>
      <c r="C895" s="8"/>
      <c r="D895" s="9" t="str">
        <f aca="false">IF(A895="","",COUNTIFS(Orders!$C$2:$C$5001,A895,Orders!$I$2:$I$5001,"&gt;0"))</f>
        <v/>
      </c>
      <c r="E895" s="10" t="str">
        <f aca="false">IF(A895="","",SUMIFS(Orders!$F$2:$F$5001,Orders!$C$2:$C$5001,A895,Orders!$I$2:$I$5001,"&gt;0"))</f>
        <v/>
      </c>
      <c r="F895" s="10" t="str">
        <f aca="false">IF(OR(A895="",N(D895)=0),"",E895/D895)</f>
        <v/>
      </c>
      <c r="G895" s="11" t="str">
        <f aca="false">IF(OR(A895="",N(D895)=0),"",_xlfn.MINIFS(Orders!$I$2:$I$5001,Orders!$C$2:$C$5001,A895,Orders!$I$2:$I$5001,"&gt;0"))</f>
        <v/>
      </c>
      <c r="H895" s="11" t="str">
        <f aca="false">IF(OR(A895="",N(D895)=0),"",_xlfn.MAXIFS(Orders!$I$2:$I$5001,Orders!$C$2:$C$5001,A895,Orders!$I$2:$I$5001,"&gt;0"))</f>
        <v/>
      </c>
      <c r="I895" s="9" t="str">
        <f aca="true">IF(H895="","",TODAY()-H895)</f>
        <v/>
      </c>
      <c r="J895" s="9" t="str">
        <f aca="false">IF(OR(H895="",N(D895)&lt;2),"",(H895-G895)/(D895-1))</f>
        <v/>
      </c>
      <c r="K895" s="12" t="str">
        <f aca="false">IF(A895="","",IF(N(D895)=0,"No orders yet",IF(I895&gt;=Settings!$B$4,IF(OR(N(E895)&gt;=Settings!$B$5,N(D895)&gt;=Settings!$B$6),"Lapsed VIP","Lapsed"),IF(I895&gt;=Settings!$B$3,IF(OR(N(E895)&gt;=Settings!$B$5,N(D895)&gt;=Settings!$B$6),"At-risk VIP",IF(D895=1,"One-time buyer","At risk")),IF(OR(N(E895)&gt;=Settings!$B$5,N(D895)&gt;=Settings!$B$6),"VIP",IF(D895=1,"New","Active"))))))</f>
        <v/>
      </c>
      <c r="L895" s="12" t="str">
        <f aca="false">IF(OR(J895="",J895=0),"",IF(I895&gt;=J895*Settings!$B$7,"Yes",""))</f>
        <v/>
      </c>
      <c r="M895" s="13"/>
      <c r="N895" s="12" t="str">
        <f aca="true">IF(M895="","",IF(AND(H895&lt;&gt;"",H895&gt;=M895),"Yes - "&amp;TEXT(H895,"d mmm yyyy"),IF(TODAY()-M895&lt;30,"Not yet","No")))</f>
        <v/>
      </c>
      <c r="O895" s="8"/>
      <c r="P895" s="12" t="str">
        <f aca="false">IF(A895="","",IF(COUNTIF($A$2:$A$2001,A895)&gt;1,"Same email twice - keep one",""))</f>
        <v/>
      </c>
    </row>
    <row r="896" customFormat="false" ht="15" hidden="false" customHeight="false" outlineLevel="0" collapsed="false">
      <c r="A896" s="8"/>
      <c r="B896" s="8"/>
      <c r="C896" s="8"/>
      <c r="D896" s="9" t="str">
        <f aca="false">IF(A896="","",COUNTIFS(Orders!$C$2:$C$5001,A896,Orders!$I$2:$I$5001,"&gt;0"))</f>
        <v/>
      </c>
      <c r="E896" s="10" t="str">
        <f aca="false">IF(A896="","",SUMIFS(Orders!$F$2:$F$5001,Orders!$C$2:$C$5001,A896,Orders!$I$2:$I$5001,"&gt;0"))</f>
        <v/>
      </c>
      <c r="F896" s="10" t="str">
        <f aca="false">IF(OR(A896="",N(D896)=0),"",E896/D896)</f>
        <v/>
      </c>
      <c r="G896" s="11" t="str">
        <f aca="false">IF(OR(A896="",N(D896)=0),"",_xlfn.MINIFS(Orders!$I$2:$I$5001,Orders!$C$2:$C$5001,A896,Orders!$I$2:$I$5001,"&gt;0"))</f>
        <v/>
      </c>
      <c r="H896" s="11" t="str">
        <f aca="false">IF(OR(A896="",N(D896)=0),"",_xlfn.MAXIFS(Orders!$I$2:$I$5001,Orders!$C$2:$C$5001,A896,Orders!$I$2:$I$5001,"&gt;0"))</f>
        <v/>
      </c>
      <c r="I896" s="9" t="str">
        <f aca="true">IF(H896="","",TODAY()-H896)</f>
        <v/>
      </c>
      <c r="J896" s="9" t="str">
        <f aca="false">IF(OR(H896="",N(D896)&lt;2),"",(H896-G896)/(D896-1))</f>
        <v/>
      </c>
      <c r="K896" s="12" t="str">
        <f aca="false">IF(A896="","",IF(N(D896)=0,"No orders yet",IF(I896&gt;=Settings!$B$4,IF(OR(N(E896)&gt;=Settings!$B$5,N(D896)&gt;=Settings!$B$6),"Lapsed VIP","Lapsed"),IF(I896&gt;=Settings!$B$3,IF(OR(N(E896)&gt;=Settings!$B$5,N(D896)&gt;=Settings!$B$6),"At-risk VIP",IF(D896=1,"One-time buyer","At risk")),IF(OR(N(E896)&gt;=Settings!$B$5,N(D896)&gt;=Settings!$B$6),"VIP",IF(D896=1,"New","Active"))))))</f>
        <v/>
      </c>
      <c r="L896" s="12" t="str">
        <f aca="false">IF(OR(J896="",J896=0),"",IF(I896&gt;=J896*Settings!$B$7,"Yes",""))</f>
        <v/>
      </c>
      <c r="M896" s="13"/>
      <c r="N896" s="12" t="str">
        <f aca="true">IF(M896="","",IF(AND(H896&lt;&gt;"",H896&gt;=M896),"Yes - "&amp;TEXT(H896,"d mmm yyyy"),IF(TODAY()-M896&lt;30,"Not yet","No")))</f>
        <v/>
      </c>
      <c r="O896" s="8"/>
      <c r="P896" s="12" t="str">
        <f aca="false">IF(A896="","",IF(COUNTIF($A$2:$A$2001,A896)&gt;1,"Same email twice - keep one",""))</f>
        <v/>
      </c>
    </row>
    <row r="897" customFormat="false" ht="15" hidden="false" customHeight="false" outlineLevel="0" collapsed="false">
      <c r="A897" s="8"/>
      <c r="B897" s="8"/>
      <c r="C897" s="8"/>
      <c r="D897" s="9" t="str">
        <f aca="false">IF(A897="","",COUNTIFS(Orders!$C$2:$C$5001,A897,Orders!$I$2:$I$5001,"&gt;0"))</f>
        <v/>
      </c>
      <c r="E897" s="10" t="str">
        <f aca="false">IF(A897="","",SUMIFS(Orders!$F$2:$F$5001,Orders!$C$2:$C$5001,A897,Orders!$I$2:$I$5001,"&gt;0"))</f>
        <v/>
      </c>
      <c r="F897" s="10" t="str">
        <f aca="false">IF(OR(A897="",N(D897)=0),"",E897/D897)</f>
        <v/>
      </c>
      <c r="G897" s="11" t="str">
        <f aca="false">IF(OR(A897="",N(D897)=0),"",_xlfn.MINIFS(Orders!$I$2:$I$5001,Orders!$C$2:$C$5001,A897,Orders!$I$2:$I$5001,"&gt;0"))</f>
        <v/>
      </c>
      <c r="H897" s="11" t="str">
        <f aca="false">IF(OR(A897="",N(D897)=0),"",_xlfn.MAXIFS(Orders!$I$2:$I$5001,Orders!$C$2:$C$5001,A897,Orders!$I$2:$I$5001,"&gt;0"))</f>
        <v/>
      </c>
      <c r="I897" s="9" t="str">
        <f aca="true">IF(H897="","",TODAY()-H897)</f>
        <v/>
      </c>
      <c r="J897" s="9" t="str">
        <f aca="false">IF(OR(H897="",N(D897)&lt;2),"",(H897-G897)/(D897-1))</f>
        <v/>
      </c>
      <c r="K897" s="12" t="str">
        <f aca="false">IF(A897="","",IF(N(D897)=0,"No orders yet",IF(I897&gt;=Settings!$B$4,IF(OR(N(E897)&gt;=Settings!$B$5,N(D897)&gt;=Settings!$B$6),"Lapsed VIP","Lapsed"),IF(I897&gt;=Settings!$B$3,IF(OR(N(E897)&gt;=Settings!$B$5,N(D897)&gt;=Settings!$B$6),"At-risk VIP",IF(D897=1,"One-time buyer","At risk")),IF(OR(N(E897)&gt;=Settings!$B$5,N(D897)&gt;=Settings!$B$6),"VIP",IF(D897=1,"New","Active"))))))</f>
        <v/>
      </c>
      <c r="L897" s="12" t="str">
        <f aca="false">IF(OR(J897="",J897=0),"",IF(I897&gt;=J897*Settings!$B$7,"Yes",""))</f>
        <v/>
      </c>
      <c r="M897" s="13"/>
      <c r="N897" s="12" t="str">
        <f aca="true">IF(M897="","",IF(AND(H897&lt;&gt;"",H897&gt;=M897),"Yes - "&amp;TEXT(H897,"d mmm yyyy"),IF(TODAY()-M897&lt;30,"Not yet","No")))</f>
        <v/>
      </c>
      <c r="O897" s="8"/>
      <c r="P897" s="12" t="str">
        <f aca="false">IF(A897="","",IF(COUNTIF($A$2:$A$2001,A897)&gt;1,"Same email twice - keep one",""))</f>
        <v/>
      </c>
    </row>
    <row r="898" customFormat="false" ht="15" hidden="false" customHeight="false" outlineLevel="0" collapsed="false">
      <c r="A898" s="8"/>
      <c r="B898" s="8"/>
      <c r="C898" s="8"/>
      <c r="D898" s="9" t="str">
        <f aca="false">IF(A898="","",COUNTIFS(Orders!$C$2:$C$5001,A898,Orders!$I$2:$I$5001,"&gt;0"))</f>
        <v/>
      </c>
      <c r="E898" s="10" t="str">
        <f aca="false">IF(A898="","",SUMIFS(Orders!$F$2:$F$5001,Orders!$C$2:$C$5001,A898,Orders!$I$2:$I$5001,"&gt;0"))</f>
        <v/>
      </c>
      <c r="F898" s="10" t="str">
        <f aca="false">IF(OR(A898="",N(D898)=0),"",E898/D898)</f>
        <v/>
      </c>
      <c r="G898" s="11" t="str">
        <f aca="false">IF(OR(A898="",N(D898)=0),"",_xlfn.MINIFS(Orders!$I$2:$I$5001,Orders!$C$2:$C$5001,A898,Orders!$I$2:$I$5001,"&gt;0"))</f>
        <v/>
      </c>
      <c r="H898" s="11" t="str">
        <f aca="false">IF(OR(A898="",N(D898)=0),"",_xlfn.MAXIFS(Orders!$I$2:$I$5001,Orders!$C$2:$C$5001,A898,Orders!$I$2:$I$5001,"&gt;0"))</f>
        <v/>
      </c>
      <c r="I898" s="9" t="str">
        <f aca="true">IF(H898="","",TODAY()-H898)</f>
        <v/>
      </c>
      <c r="J898" s="9" t="str">
        <f aca="false">IF(OR(H898="",N(D898)&lt;2),"",(H898-G898)/(D898-1))</f>
        <v/>
      </c>
      <c r="K898" s="12" t="str">
        <f aca="false">IF(A898="","",IF(N(D898)=0,"No orders yet",IF(I898&gt;=Settings!$B$4,IF(OR(N(E898)&gt;=Settings!$B$5,N(D898)&gt;=Settings!$B$6),"Lapsed VIP","Lapsed"),IF(I898&gt;=Settings!$B$3,IF(OR(N(E898)&gt;=Settings!$B$5,N(D898)&gt;=Settings!$B$6),"At-risk VIP",IF(D898=1,"One-time buyer","At risk")),IF(OR(N(E898)&gt;=Settings!$B$5,N(D898)&gt;=Settings!$B$6),"VIP",IF(D898=1,"New","Active"))))))</f>
        <v/>
      </c>
      <c r="L898" s="12" t="str">
        <f aca="false">IF(OR(J898="",J898=0),"",IF(I898&gt;=J898*Settings!$B$7,"Yes",""))</f>
        <v/>
      </c>
      <c r="M898" s="13"/>
      <c r="N898" s="12" t="str">
        <f aca="true">IF(M898="","",IF(AND(H898&lt;&gt;"",H898&gt;=M898),"Yes - "&amp;TEXT(H898,"d mmm yyyy"),IF(TODAY()-M898&lt;30,"Not yet","No")))</f>
        <v/>
      </c>
      <c r="O898" s="8"/>
      <c r="P898" s="12" t="str">
        <f aca="false">IF(A898="","",IF(COUNTIF($A$2:$A$2001,A898)&gt;1,"Same email twice - keep one",""))</f>
        <v/>
      </c>
    </row>
    <row r="899" customFormat="false" ht="15" hidden="false" customHeight="false" outlineLevel="0" collapsed="false">
      <c r="A899" s="8"/>
      <c r="B899" s="8"/>
      <c r="C899" s="8"/>
      <c r="D899" s="9" t="str">
        <f aca="false">IF(A899="","",COUNTIFS(Orders!$C$2:$C$5001,A899,Orders!$I$2:$I$5001,"&gt;0"))</f>
        <v/>
      </c>
      <c r="E899" s="10" t="str">
        <f aca="false">IF(A899="","",SUMIFS(Orders!$F$2:$F$5001,Orders!$C$2:$C$5001,A899,Orders!$I$2:$I$5001,"&gt;0"))</f>
        <v/>
      </c>
      <c r="F899" s="10" t="str">
        <f aca="false">IF(OR(A899="",N(D899)=0),"",E899/D899)</f>
        <v/>
      </c>
      <c r="G899" s="11" t="str">
        <f aca="false">IF(OR(A899="",N(D899)=0),"",_xlfn.MINIFS(Orders!$I$2:$I$5001,Orders!$C$2:$C$5001,A899,Orders!$I$2:$I$5001,"&gt;0"))</f>
        <v/>
      </c>
      <c r="H899" s="11" t="str">
        <f aca="false">IF(OR(A899="",N(D899)=0),"",_xlfn.MAXIFS(Orders!$I$2:$I$5001,Orders!$C$2:$C$5001,A899,Orders!$I$2:$I$5001,"&gt;0"))</f>
        <v/>
      </c>
      <c r="I899" s="9" t="str">
        <f aca="true">IF(H899="","",TODAY()-H899)</f>
        <v/>
      </c>
      <c r="J899" s="9" t="str">
        <f aca="false">IF(OR(H899="",N(D899)&lt;2),"",(H899-G899)/(D899-1))</f>
        <v/>
      </c>
      <c r="K899" s="12" t="str">
        <f aca="false">IF(A899="","",IF(N(D899)=0,"No orders yet",IF(I899&gt;=Settings!$B$4,IF(OR(N(E899)&gt;=Settings!$B$5,N(D899)&gt;=Settings!$B$6),"Lapsed VIP","Lapsed"),IF(I899&gt;=Settings!$B$3,IF(OR(N(E899)&gt;=Settings!$B$5,N(D899)&gt;=Settings!$B$6),"At-risk VIP",IF(D899=1,"One-time buyer","At risk")),IF(OR(N(E899)&gt;=Settings!$B$5,N(D899)&gt;=Settings!$B$6),"VIP",IF(D899=1,"New","Active"))))))</f>
        <v/>
      </c>
      <c r="L899" s="12" t="str">
        <f aca="false">IF(OR(J899="",J899=0),"",IF(I899&gt;=J899*Settings!$B$7,"Yes",""))</f>
        <v/>
      </c>
      <c r="M899" s="13"/>
      <c r="N899" s="12" t="str">
        <f aca="true">IF(M899="","",IF(AND(H899&lt;&gt;"",H899&gt;=M899),"Yes - "&amp;TEXT(H899,"d mmm yyyy"),IF(TODAY()-M899&lt;30,"Not yet","No")))</f>
        <v/>
      </c>
      <c r="O899" s="8"/>
      <c r="P899" s="12" t="str">
        <f aca="false">IF(A899="","",IF(COUNTIF($A$2:$A$2001,A899)&gt;1,"Same email twice - keep one",""))</f>
        <v/>
      </c>
    </row>
    <row r="900" customFormat="false" ht="15" hidden="false" customHeight="false" outlineLevel="0" collapsed="false">
      <c r="A900" s="8"/>
      <c r="B900" s="8"/>
      <c r="C900" s="8"/>
      <c r="D900" s="9" t="str">
        <f aca="false">IF(A900="","",COUNTIFS(Orders!$C$2:$C$5001,A900,Orders!$I$2:$I$5001,"&gt;0"))</f>
        <v/>
      </c>
      <c r="E900" s="10" t="str">
        <f aca="false">IF(A900="","",SUMIFS(Orders!$F$2:$F$5001,Orders!$C$2:$C$5001,A900,Orders!$I$2:$I$5001,"&gt;0"))</f>
        <v/>
      </c>
      <c r="F900" s="10" t="str">
        <f aca="false">IF(OR(A900="",N(D900)=0),"",E900/D900)</f>
        <v/>
      </c>
      <c r="G900" s="11" t="str">
        <f aca="false">IF(OR(A900="",N(D900)=0),"",_xlfn.MINIFS(Orders!$I$2:$I$5001,Orders!$C$2:$C$5001,A900,Orders!$I$2:$I$5001,"&gt;0"))</f>
        <v/>
      </c>
      <c r="H900" s="11" t="str">
        <f aca="false">IF(OR(A900="",N(D900)=0),"",_xlfn.MAXIFS(Orders!$I$2:$I$5001,Orders!$C$2:$C$5001,A900,Orders!$I$2:$I$5001,"&gt;0"))</f>
        <v/>
      </c>
      <c r="I900" s="9" t="str">
        <f aca="true">IF(H900="","",TODAY()-H900)</f>
        <v/>
      </c>
      <c r="J900" s="9" t="str">
        <f aca="false">IF(OR(H900="",N(D900)&lt;2),"",(H900-G900)/(D900-1))</f>
        <v/>
      </c>
      <c r="K900" s="12" t="str">
        <f aca="false">IF(A900="","",IF(N(D900)=0,"No orders yet",IF(I900&gt;=Settings!$B$4,IF(OR(N(E900)&gt;=Settings!$B$5,N(D900)&gt;=Settings!$B$6),"Lapsed VIP","Lapsed"),IF(I900&gt;=Settings!$B$3,IF(OR(N(E900)&gt;=Settings!$B$5,N(D900)&gt;=Settings!$B$6),"At-risk VIP",IF(D900=1,"One-time buyer","At risk")),IF(OR(N(E900)&gt;=Settings!$B$5,N(D900)&gt;=Settings!$B$6),"VIP",IF(D900=1,"New","Active"))))))</f>
        <v/>
      </c>
      <c r="L900" s="12" t="str">
        <f aca="false">IF(OR(J900="",J900=0),"",IF(I900&gt;=J900*Settings!$B$7,"Yes",""))</f>
        <v/>
      </c>
      <c r="M900" s="13"/>
      <c r="N900" s="12" t="str">
        <f aca="true">IF(M900="","",IF(AND(H900&lt;&gt;"",H900&gt;=M900),"Yes - "&amp;TEXT(H900,"d mmm yyyy"),IF(TODAY()-M900&lt;30,"Not yet","No")))</f>
        <v/>
      </c>
      <c r="O900" s="8"/>
      <c r="P900" s="12" t="str">
        <f aca="false">IF(A900="","",IF(COUNTIF($A$2:$A$2001,A900)&gt;1,"Same email twice - keep one",""))</f>
        <v/>
      </c>
    </row>
    <row r="901" customFormat="false" ht="15" hidden="false" customHeight="false" outlineLevel="0" collapsed="false">
      <c r="A901" s="8"/>
      <c r="B901" s="8"/>
      <c r="C901" s="8"/>
      <c r="D901" s="9" t="str">
        <f aca="false">IF(A901="","",COUNTIFS(Orders!$C$2:$C$5001,A901,Orders!$I$2:$I$5001,"&gt;0"))</f>
        <v/>
      </c>
      <c r="E901" s="10" t="str">
        <f aca="false">IF(A901="","",SUMIFS(Orders!$F$2:$F$5001,Orders!$C$2:$C$5001,A901,Orders!$I$2:$I$5001,"&gt;0"))</f>
        <v/>
      </c>
      <c r="F901" s="10" t="str">
        <f aca="false">IF(OR(A901="",N(D901)=0),"",E901/D901)</f>
        <v/>
      </c>
      <c r="G901" s="11" t="str">
        <f aca="false">IF(OR(A901="",N(D901)=0),"",_xlfn.MINIFS(Orders!$I$2:$I$5001,Orders!$C$2:$C$5001,A901,Orders!$I$2:$I$5001,"&gt;0"))</f>
        <v/>
      </c>
      <c r="H901" s="11" t="str">
        <f aca="false">IF(OR(A901="",N(D901)=0),"",_xlfn.MAXIFS(Orders!$I$2:$I$5001,Orders!$C$2:$C$5001,A901,Orders!$I$2:$I$5001,"&gt;0"))</f>
        <v/>
      </c>
      <c r="I901" s="9" t="str">
        <f aca="true">IF(H901="","",TODAY()-H901)</f>
        <v/>
      </c>
      <c r="J901" s="9" t="str">
        <f aca="false">IF(OR(H901="",N(D901)&lt;2),"",(H901-G901)/(D901-1))</f>
        <v/>
      </c>
      <c r="K901" s="12" t="str">
        <f aca="false">IF(A901="","",IF(N(D901)=0,"No orders yet",IF(I901&gt;=Settings!$B$4,IF(OR(N(E901)&gt;=Settings!$B$5,N(D901)&gt;=Settings!$B$6),"Lapsed VIP","Lapsed"),IF(I901&gt;=Settings!$B$3,IF(OR(N(E901)&gt;=Settings!$B$5,N(D901)&gt;=Settings!$B$6),"At-risk VIP",IF(D901=1,"One-time buyer","At risk")),IF(OR(N(E901)&gt;=Settings!$B$5,N(D901)&gt;=Settings!$B$6),"VIP",IF(D901=1,"New","Active"))))))</f>
        <v/>
      </c>
      <c r="L901" s="12" t="str">
        <f aca="false">IF(OR(J901="",J901=0),"",IF(I901&gt;=J901*Settings!$B$7,"Yes",""))</f>
        <v/>
      </c>
      <c r="M901" s="13"/>
      <c r="N901" s="12" t="str">
        <f aca="true">IF(M901="","",IF(AND(H901&lt;&gt;"",H901&gt;=M901),"Yes - "&amp;TEXT(H901,"d mmm yyyy"),IF(TODAY()-M901&lt;30,"Not yet","No")))</f>
        <v/>
      </c>
      <c r="O901" s="8"/>
      <c r="P901" s="12" t="str">
        <f aca="false">IF(A901="","",IF(COUNTIF($A$2:$A$2001,A901)&gt;1,"Same email twice - keep one",""))</f>
        <v/>
      </c>
    </row>
    <row r="902" customFormat="false" ht="15" hidden="false" customHeight="false" outlineLevel="0" collapsed="false">
      <c r="A902" s="8"/>
      <c r="B902" s="8"/>
      <c r="C902" s="8"/>
      <c r="D902" s="9" t="str">
        <f aca="false">IF(A902="","",COUNTIFS(Orders!$C$2:$C$5001,A902,Orders!$I$2:$I$5001,"&gt;0"))</f>
        <v/>
      </c>
      <c r="E902" s="10" t="str">
        <f aca="false">IF(A902="","",SUMIFS(Orders!$F$2:$F$5001,Orders!$C$2:$C$5001,A902,Orders!$I$2:$I$5001,"&gt;0"))</f>
        <v/>
      </c>
      <c r="F902" s="10" t="str">
        <f aca="false">IF(OR(A902="",N(D902)=0),"",E902/D902)</f>
        <v/>
      </c>
      <c r="G902" s="11" t="str">
        <f aca="false">IF(OR(A902="",N(D902)=0),"",_xlfn.MINIFS(Orders!$I$2:$I$5001,Orders!$C$2:$C$5001,A902,Orders!$I$2:$I$5001,"&gt;0"))</f>
        <v/>
      </c>
      <c r="H902" s="11" t="str">
        <f aca="false">IF(OR(A902="",N(D902)=0),"",_xlfn.MAXIFS(Orders!$I$2:$I$5001,Orders!$C$2:$C$5001,A902,Orders!$I$2:$I$5001,"&gt;0"))</f>
        <v/>
      </c>
      <c r="I902" s="9" t="str">
        <f aca="true">IF(H902="","",TODAY()-H902)</f>
        <v/>
      </c>
      <c r="J902" s="9" t="str">
        <f aca="false">IF(OR(H902="",N(D902)&lt;2),"",(H902-G902)/(D902-1))</f>
        <v/>
      </c>
      <c r="K902" s="12" t="str">
        <f aca="false">IF(A902="","",IF(N(D902)=0,"No orders yet",IF(I902&gt;=Settings!$B$4,IF(OR(N(E902)&gt;=Settings!$B$5,N(D902)&gt;=Settings!$B$6),"Lapsed VIP","Lapsed"),IF(I902&gt;=Settings!$B$3,IF(OR(N(E902)&gt;=Settings!$B$5,N(D902)&gt;=Settings!$B$6),"At-risk VIP",IF(D902=1,"One-time buyer","At risk")),IF(OR(N(E902)&gt;=Settings!$B$5,N(D902)&gt;=Settings!$B$6),"VIP",IF(D902=1,"New","Active"))))))</f>
        <v/>
      </c>
      <c r="L902" s="12" t="str">
        <f aca="false">IF(OR(J902="",J902=0),"",IF(I902&gt;=J902*Settings!$B$7,"Yes",""))</f>
        <v/>
      </c>
      <c r="M902" s="13"/>
      <c r="N902" s="12" t="str">
        <f aca="true">IF(M902="","",IF(AND(H902&lt;&gt;"",H902&gt;=M902),"Yes - "&amp;TEXT(H902,"d mmm yyyy"),IF(TODAY()-M902&lt;30,"Not yet","No")))</f>
        <v/>
      </c>
      <c r="O902" s="8"/>
      <c r="P902" s="12" t="str">
        <f aca="false">IF(A902="","",IF(COUNTIF($A$2:$A$2001,A902)&gt;1,"Same email twice - keep one",""))</f>
        <v/>
      </c>
    </row>
    <row r="903" customFormat="false" ht="15" hidden="false" customHeight="false" outlineLevel="0" collapsed="false">
      <c r="A903" s="8"/>
      <c r="B903" s="8"/>
      <c r="C903" s="8"/>
      <c r="D903" s="9" t="str">
        <f aca="false">IF(A903="","",COUNTIFS(Orders!$C$2:$C$5001,A903,Orders!$I$2:$I$5001,"&gt;0"))</f>
        <v/>
      </c>
      <c r="E903" s="10" t="str">
        <f aca="false">IF(A903="","",SUMIFS(Orders!$F$2:$F$5001,Orders!$C$2:$C$5001,A903,Orders!$I$2:$I$5001,"&gt;0"))</f>
        <v/>
      </c>
      <c r="F903" s="10" t="str">
        <f aca="false">IF(OR(A903="",N(D903)=0),"",E903/D903)</f>
        <v/>
      </c>
      <c r="G903" s="11" t="str">
        <f aca="false">IF(OR(A903="",N(D903)=0),"",_xlfn.MINIFS(Orders!$I$2:$I$5001,Orders!$C$2:$C$5001,A903,Orders!$I$2:$I$5001,"&gt;0"))</f>
        <v/>
      </c>
      <c r="H903" s="11" t="str">
        <f aca="false">IF(OR(A903="",N(D903)=0),"",_xlfn.MAXIFS(Orders!$I$2:$I$5001,Orders!$C$2:$C$5001,A903,Orders!$I$2:$I$5001,"&gt;0"))</f>
        <v/>
      </c>
      <c r="I903" s="9" t="str">
        <f aca="true">IF(H903="","",TODAY()-H903)</f>
        <v/>
      </c>
      <c r="J903" s="9" t="str">
        <f aca="false">IF(OR(H903="",N(D903)&lt;2),"",(H903-G903)/(D903-1))</f>
        <v/>
      </c>
      <c r="K903" s="12" t="str">
        <f aca="false">IF(A903="","",IF(N(D903)=0,"No orders yet",IF(I903&gt;=Settings!$B$4,IF(OR(N(E903)&gt;=Settings!$B$5,N(D903)&gt;=Settings!$B$6),"Lapsed VIP","Lapsed"),IF(I903&gt;=Settings!$B$3,IF(OR(N(E903)&gt;=Settings!$B$5,N(D903)&gt;=Settings!$B$6),"At-risk VIP",IF(D903=1,"One-time buyer","At risk")),IF(OR(N(E903)&gt;=Settings!$B$5,N(D903)&gt;=Settings!$B$6),"VIP",IF(D903=1,"New","Active"))))))</f>
        <v/>
      </c>
      <c r="L903" s="12" t="str">
        <f aca="false">IF(OR(J903="",J903=0),"",IF(I903&gt;=J903*Settings!$B$7,"Yes",""))</f>
        <v/>
      </c>
      <c r="M903" s="13"/>
      <c r="N903" s="12" t="str">
        <f aca="true">IF(M903="","",IF(AND(H903&lt;&gt;"",H903&gt;=M903),"Yes - "&amp;TEXT(H903,"d mmm yyyy"),IF(TODAY()-M903&lt;30,"Not yet","No")))</f>
        <v/>
      </c>
      <c r="O903" s="8"/>
      <c r="P903" s="12" t="str">
        <f aca="false">IF(A903="","",IF(COUNTIF($A$2:$A$2001,A903)&gt;1,"Same email twice - keep one",""))</f>
        <v/>
      </c>
    </row>
    <row r="904" customFormat="false" ht="15" hidden="false" customHeight="false" outlineLevel="0" collapsed="false">
      <c r="A904" s="8"/>
      <c r="B904" s="8"/>
      <c r="C904" s="8"/>
      <c r="D904" s="9" t="str">
        <f aca="false">IF(A904="","",COUNTIFS(Orders!$C$2:$C$5001,A904,Orders!$I$2:$I$5001,"&gt;0"))</f>
        <v/>
      </c>
      <c r="E904" s="10" t="str">
        <f aca="false">IF(A904="","",SUMIFS(Orders!$F$2:$F$5001,Orders!$C$2:$C$5001,A904,Orders!$I$2:$I$5001,"&gt;0"))</f>
        <v/>
      </c>
      <c r="F904" s="10" t="str">
        <f aca="false">IF(OR(A904="",N(D904)=0),"",E904/D904)</f>
        <v/>
      </c>
      <c r="G904" s="11" t="str">
        <f aca="false">IF(OR(A904="",N(D904)=0),"",_xlfn.MINIFS(Orders!$I$2:$I$5001,Orders!$C$2:$C$5001,A904,Orders!$I$2:$I$5001,"&gt;0"))</f>
        <v/>
      </c>
      <c r="H904" s="11" t="str">
        <f aca="false">IF(OR(A904="",N(D904)=0),"",_xlfn.MAXIFS(Orders!$I$2:$I$5001,Orders!$C$2:$C$5001,A904,Orders!$I$2:$I$5001,"&gt;0"))</f>
        <v/>
      </c>
      <c r="I904" s="9" t="str">
        <f aca="true">IF(H904="","",TODAY()-H904)</f>
        <v/>
      </c>
      <c r="J904" s="9" t="str">
        <f aca="false">IF(OR(H904="",N(D904)&lt;2),"",(H904-G904)/(D904-1))</f>
        <v/>
      </c>
      <c r="K904" s="12" t="str">
        <f aca="false">IF(A904="","",IF(N(D904)=0,"No orders yet",IF(I904&gt;=Settings!$B$4,IF(OR(N(E904)&gt;=Settings!$B$5,N(D904)&gt;=Settings!$B$6),"Lapsed VIP","Lapsed"),IF(I904&gt;=Settings!$B$3,IF(OR(N(E904)&gt;=Settings!$B$5,N(D904)&gt;=Settings!$B$6),"At-risk VIP",IF(D904=1,"One-time buyer","At risk")),IF(OR(N(E904)&gt;=Settings!$B$5,N(D904)&gt;=Settings!$B$6),"VIP",IF(D904=1,"New","Active"))))))</f>
        <v/>
      </c>
      <c r="L904" s="12" t="str">
        <f aca="false">IF(OR(J904="",J904=0),"",IF(I904&gt;=J904*Settings!$B$7,"Yes",""))</f>
        <v/>
      </c>
      <c r="M904" s="13"/>
      <c r="N904" s="12" t="str">
        <f aca="true">IF(M904="","",IF(AND(H904&lt;&gt;"",H904&gt;=M904),"Yes - "&amp;TEXT(H904,"d mmm yyyy"),IF(TODAY()-M904&lt;30,"Not yet","No")))</f>
        <v/>
      </c>
      <c r="O904" s="8"/>
      <c r="P904" s="12" t="str">
        <f aca="false">IF(A904="","",IF(COUNTIF($A$2:$A$2001,A904)&gt;1,"Same email twice - keep one",""))</f>
        <v/>
      </c>
    </row>
    <row r="905" customFormat="false" ht="15" hidden="false" customHeight="false" outlineLevel="0" collapsed="false">
      <c r="A905" s="8"/>
      <c r="B905" s="8"/>
      <c r="C905" s="8"/>
      <c r="D905" s="9" t="str">
        <f aca="false">IF(A905="","",COUNTIFS(Orders!$C$2:$C$5001,A905,Orders!$I$2:$I$5001,"&gt;0"))</f>
        <v/>
      </c>
      <c r="E905" s="10" t="str">
        <f aca="false">IF(A905="","",SUMIFS(Orders!$F$2:$F$5001,Orders!$C$2:$C$5001,A905,Orders!$I$2:$I$5001,"&gt;0"))</f>
        <v/>
      </c>
      <c r="F905" s="10" t="str">
        <f aca="false">IF(OR(A905="",N(D905)=0),"",E905/D905)</f>
        <v/>
      </c>
      <c r="G905" s="11" t="str">
        <f aca="false">IF(OR(A905="",N(D905)=0),"",_xlfn.MINIFS(Orders!$I$2:$I$5001,Orders!$C$2:$C$5001,A905,Orders!$I$2:$I$5001,"&gt;0"))</f>
        <v/>
      </c>
      <c r="H905" s="11" t="str">
        <f aca="false">IF(OR(A905="",N(D905)=0),"",_xlfn.MAXIFS(Orders!$I$2:$I$5001,Orders!$C$2:$C$5001,A905,Orders!$I$2:$I$5001,"&gt;0"))</f>
        <v/>
      </c>
      <c r="I905" s="9" t="str">
        <f aca="true">IF(H905="","",TODAY()-H905)</f>
        <v/>
      </c>
      <c r="J905" s="9" t="str">
        <f aca="false">IF(OR(H905="",N(D905)&lt;2),"",(H905-G905)/(D905-1))</f>
        <v/>
      </c>
      <c r="K905" s="12" t="str">
        <f aca="false">IF(A905="","",IF(N(D905)=0,"No orders yet",IF(I905&gt;=Settings!$B$4,IF(OR(N(E905)&gt;=Settings!$B$5,N(D905)&gt;=Settings!$B$6),"Lapsed VIP","Lapsed"),IF(I905&gt;=Settings!$B$3,IF(OR(N(E905)&gt;=Settings!$B$5,N(D905)&gt;=Settings!$B$6),"At-risk VIP",IF(D905=1,"One-time buyer","At risk")),IF(OR(N(E905)&gt;=Settings!$B$5,N(D905)&gt;=Settings!$B$6),"VIP",IF(D905=1,"New","Active"))))))</f>
        <v/>
      </c>
      <c r="L905" s="12" t="str">
        <f aca="false">IF(OR(J905="",J905=0),"",IF(I905&gt;=J905*Settings!$B$7,"Yes",""))</f>
        <v/>
      </c>
      <c r="M905" s="13"/>
      <c r="N905" s="12" t="str">
        <f aca="true">IF(M905="","",IF(AND(H905&lt;&gt;"",H905&gt;=M905),"Yes - "&amp;TEXT(H905,"d mmm yyyy"),IF(TODAY()-M905&lt;30,"Not yet","No")))</f>
        <v/>
      </c>
      <c r="O905" s="8"/>
      <c r="P905" s="12" t="str">
        <f aca="false">IF(A905="","",IF(COUNTIF($A$2:$A$2001,A905)&gt;1,"Same email twice - keep one",""))</f>
        <v/>
      </c>
    </row>
    <row r="906" customFormat="false" ht="15" hidden="false" customHeight="false" outlineLevel="0" collapsed="false">
      <c r="A906" s="8"/>
      <c r="B906" s="8"/>
      <c r="C906" s="8"/>
      <c r="D906" s="9" t="str">
        <f aca="false">IF(A906="","",COUNTIFS(Orders!$C$2:$C$5001,A906,Orders!$I$2:$I$5001,"&gt;0"))</f>
        <v/>
      </c>
      <c r="E906" s="10" t="str">
        <f aca="false">IF(A906="","",SUMIFS(Orders!$F$2:$F$5001,Orders!$C$2:$C$5001,A906,Orders!$I$2:$I$5001,"&gt;0"))</f>
        <v/>
      </c>
      <c r="F906" s="10" t="str">
        <f aca="false">IF(OR(A906="",N(D906)=0),"",E906/D906)</f>
        <v/>
      </c>
      <c r="G906" s="11" t="str">
        <f aca="false">IF(OR(A906="",N(D906)=0),"",_xlfn.MINIFS(Orders!$I$2:$I$5001,Orders!$C$2:$C$5001,A906,Orders!$I$2:$I$5001,"&gt;0"))</f>
        <v/>
      </c>
      <c r="H906" s="11" t="str">
        <f aca="false">IF(OR(A906="",N(D906)=0),"",_xlfn.MAXIFS(Orders!$I$2:$I$5001,Orders!$C$2:$C$5001,A906,Orders!$I$2:$I$5001,"&gt;0"))</f>
        <v/>
      </c>
      <c r="I906" s="9" t="str">
        <f aca="true">IF(H906="","",TODAY()-H906)</f>
        <v/>
      </c>
      <c r="J906" s="9" t="str">
        <f aca="false">IF(OR(H906="",N(D906)&lt;2),"",(H906-G906)/(D906-1))</f>
        <v/>
      </c>
      <c r="K906" s="12" t="str">
        <f aca="false">IF(A906="","",IF(N(D906)=0,"No orders yet",IF(I906&gt;=Settings!$B$4,IF(OR(N(E906)&gt;=Settings!$B$5,N(D906)&gt;=Settings!$B$6),"Lapsed VIP","Lapsed"),IF(I906&gt;=Settings!$B$3,IF(OR(N(E906)&gt;=Settings!$B$5,N(D906)&gt;=Settings!$B$6),"At-risk VIP",IF(D906=1,"One-time buyer","At risk")),IF(OR(N(E906)&gt;=Settings!$B$5,N(D906)&gt;=Settings!$B$6),"VIP",IF(D906=1,"New","Active"))))))</f>
        <v/>
      </c>
      <c r="L906" s="12" t="str">
        <f aca="false">IF(OR(J906="",J906=0),"",IF(I906&gt;=J906*Settings!$B$7,"Yes",""))</f>
        <v/>
      </c>
      <c r="M906" s="13"/>
      <c r="N906" s="12" t="str">
        <f aca="true">IF(M906="","",IF(AND(H906&lt;&gt;"",H906&gt;=M906),"Yes - "&amp;TEXT(H906,"d mmm yyyy"),IF(TODAY()-M906&lt;30,"Not yet","No")))</f>
        <v/>
      </c>
      <c r="O906" s="8"/>
      <c r="P906" s="12" t="str">
        <f aca="false">IF(A906="","",IF(COUNTIF($A$2:$A$2001,A906)&gt;1,"Same email twice - keep one",""))</f>
        <v/>
      </c>
    </row>
    <row r="907" customFormat="false" ht="15" hidden="false" customHeight="false" outlineLevel="0" collapsed="false">
      <c r="A907" s="8"/>
      <c r="B907" s="8"/>
      <c r="C907" s="8"/>
      <c r="D907" s="9" t="str">
        <f aca="false">IF(A907="","",COUNTIFS(Orders!$C$2:$C$5001,A907,Orders!$I$2:$I$5001,"&gt;0"))</f>
        <v/>
      </c>
      <c r="E907" s="10" t="str">
        <f aca="false">IF(A907="","",SUMIFS(Orders!$F$2:$F$5001,Orders!$C$2:$C$5001,A907,Orders!$I$2:$I$5001,"&gt;0"))</f>
        <v/>
      </c>
      <c r="F907" s="10" t="str">
        <f aca="false">IF(OR(A907="",N(D907)=0),"",E907/D907)</f>
        <v/>
      </c>
      <c r="G907" s="11" t="str">
        <f aca="false">IF(OR(A907="",N(D907)=0),"",_xlfn.MINIFS(Orders!$I$2:$I$5001,Orders!$C$2:$C$5001,A907,Orders!$I$2:$I$5001,"&gt;0"))</f>
        <v/>
      </c>
      <c r="H907" s="11" t="str">
        <f aca="false">IF(OR(A907="",N(D907)=0),"",_xlfn.MAXIFS(Orders!$I$2:$I$5001,Orders!$C$2:$C$5001,A907,Orders!$I$2:$I$5001,"&gt;0"))</f>
        <v/>
      </c>
      <c r="I907" s="9" t="str">
        <f aca="true">IF(H907="","",TODAY()-H907)</f>
        <v/>
      </c>
      <c r="J907" s="9" t="str">
        <f aca="false">IF(OR(H907="",N(D907)&lt;2),"",(H907-G907)/(D907-1))</f>
        <v/>
      </c>
      <c r="K907" s="12" t="str">
        <f aca="false">IF(A907="","",IF(N(D907)=0,"No orders yet",IF(I907&gt;=Settings!$B$4,IF(OR(N(E907)&gt;=Settings!$B$5,N(D907)&gt;=Settings!$B$6),"Lapsed VIP","Lapsed"),IF(I907&gt;=Settings!$B$3,IF(OR(N(E907)&gt;=Settings!$B$5,N(D907)&gt;=Settings!$B$6),"At-risk VIP",IF(D907=1,"One-time buyer","At risk")),IF(OR(N(E907)&gt;=Settings!$B$5,N(D907)&gt;=Settings!$B$6),"VIP",IF(D907=1,"New","Active"))))))</f>
        <v/>
      </c>
      <c r="L907" s="12" t="str">
        <f aca="false">IF(OR(J907="",J907=0),"",IF(I907&gt;=J907*Settings!$B$7,"Yes",""))</f>
        <v/>
      </c>
      <c r="M907" s="13"/>
      <c r="N907" s="12" t="str">
        <f aca="true">IF(M907="","",IF(AND(H907&lt;&gt;"",H907&gt;=M907),"Yes - "&amp;TEXT(H907,"d mmm yyyy"),IF(TODAY()-M907&lt;30,"Not yet","No")))</f>
        <v/>
      </c>
      <c r="O907" s="8"/>
      <c r="P907" s="12" t="str">
        <f aca="false">IF(A907="","",IF(COUNTIF($A$2:$A$2001,A907)&gt;1,"Same email twice - keep one",""))</f>
        <v/>
      </c>
    </row>
    <row r="908" customFormat="false" ht="15" hidden="false" customHeight="false" outlineLevel="0" collapsed="false">
      <c r="A908" s="8"/>
      <c r="B908" s="8"/>
      <c r="C908" s="8"/>
      <c r="D908" s="9" t="str">
        <f aca="false">IF(A908="","",COUNTIFS(Orders!$C$2:$C$5001,A908,Orders!$I$2:$I$5001,"&gt;0"))</f>
        <v/>
      </c>
      <c r="E908" s="10" t="str">
        <f aca="false">IF(A908="","",SUMIFS(Orders!$F$2:$F$5001,Orders!$C$2:$C$5001,A908,Orders!$I$2:$I$5001,"&gt;0"))</f>
        <v/>
      </c>
      <c r="F908" s="10" t="str">
        <f aca="false">IF(OR(A908="",N(D908)=0),"",E908/D908)</f>
        <v/>
      </c>
      <c r="G908" s="11" t="str">
        <f aca="false">IF(OR(A908="",N(D908)=0),"",_xlfn.MINIFS(Orders!$I$2:$I$5001,Orders!$C$2:$C$5001,A908,Orders!$I$2:$I$5001,"&gt;0"))</f>
        <v/>
      </c>
      <c r="H908" s="11" t="str">
        <f aca="false">IF(OR(A908="",N(D908)=0),"",_xlfn.MAXIFS(Orders!$I$2:$I$5001,Orders!$C$2:$C$5001,A908,Orders!$I$2:$I$5001,"&gt;0"))</f>
        <v/>
      </c>
      <c r="I908" s="9" t="str">
        <f aca="true">IF(H908="","",TODAY()-H908)</f>
        <v/>
      </c>
      <c r="J908" s="9" t="str">
        <f aca="false">IF(OR(H908="",N(D908)&lt;2),"",(H908-G908)/(D908-1))</f>
        <v/>
      </c>
      <c r="K908" s="12" t="str">
        <f aca="false">IF(A908="","",IF(N(D908)=0,"No orders yet",IF(I908&gt;=Settings!$B$4,IF(OR(N(E908)&gt;=Settings!$B$5,N(D908)&gt;=Settings!$B$6),"Lapsed VIP","Lapsed"),IF(I908&gt;=Settings!$B$3,IF(OR(N(E908)&gt;=Settings!$B$5,N(D908)&gt;=Settings!$B$6),"At-risk VIP",IF(D908=1,"One-time buyer","At risk")),IF(OR(N(E908)&gt;=Settings!$B$5,N(D908)&gt;=Settings!$B$6),"VIP",IF(D908=1,"New","Active"))))))</f>
        <v/>
      </c>
      <c r="L908" s="12" t="str">
        <f aca="false">IF(OR(J908="",J908=0),"",IF(I908&gt;=J908*Settings!$B$7,"Yes",""))</f>
        <v/>
      </c>
      <c r="M908" s="13"/>
      <c r="N908" s="12" t="str">
        <f aca="true">IF(M908="","",IF(AND(H908&lt;&gt;"",H908&gt;=M908),"Yes - "&amp;TEXT(H908,"d mmm yyyy"),IF(TODAY()-M908&lt;30,"Not yet","No")))</f>
        <v/>
      </c>
      <c r="O908" s="8"/>
      <c r="P908" s="12" t="str">
        <f aca="false">IF(A908="","",IF(COUNTIF($A$2:$A$2001,A908)&gt;1,"Same email twice - keep one",""))</f>
        <v/>
      </c>
    </row>
    <row r="909" customFormat="false" ht="15" hidden="false" customHeight="false" outlineLevel="0" collapsed="false">
      <c r="A909" s="8"/>
      <c r="B909" s="8"/>
      <c r="C909" s="8"/>
      <c r="D909" s="9" t="str">
        <f aca="false">IF(A909="","",COUNTIFS(Orders!$C$2:$C$5001,A909,Orders!$I$2:$I$5001,"&gt;0"))</f>
        <v/>
      </c>
      <c r="E909" s="10" t="str">
        <f aca="false">IF(A909="","",SUMIFS(Orders!$F$2:$F$5001,Orders!$C$2:$C$5001,A909,Orders!$I$2:$I$5001,"&gt;0"))</f>
        <v/>
      </c>
      <c r="F909" s="10" t="str">
        <f aca="false">IF(OR(A909="",N(D909)=0),"",E909/D909)</f>
        <v/>
      </c>
      <c r="G909" s="11" t="str">
        <f aca="false">IF(OR(A909="",N(D909)=0),"",_xlfn.MINIFS(Orders!$I$2:$I$5001,Orders!$C$2:$C$5001,A909,Orders!$I$2:$I$5001,"&gt;0"))</f>
        <v/>
      </c>
      <c r="H909" s="11" t="str">
        <f aca="false">IF(OR(A909="",N(D909)=0),"",_xlfn.MAXIFS(Orders!$I$2:$I$5001,Orders!$C$2:$C$5001,A909,Orders!$I$2:$I$5001,"&gt;0"))</f>
        <v/>
      </c>
      <c r="I909" s="9" t="str">
        <f aca="true">IF(H909="","",TODAY()-H909)</f>
        <v/>
      </c>
      <c r="J909" s="9" t="str">
        <f aca="false">IF(OR(H909="",N(D909)&lt;2),"",(H909-G909)/(D909-1))</f>
        <v/>
      </c>
      <c r="K909" s="12" t="str">
        <f aca="false">IF(A909="","",IF(N(D909)=0,"No orders yet",IF(I909&gt;=Settings!$B$4,IF(OR(N(E909)&gt;=Settings!$B$5,N(D909)&gt;=Settings!$B$6),"Lapsed VIP","Lapsed"),IF(I909&gt;=Settings!$B$3,IF(OR(N(E909)&gt;=Settings!$B$5,N(D909)&gt;=Settings!$B$6),"At-risk VIP",IF(D909=1,"One-time buyer","At risk")),IF(OR(N(E909)&gt;=Settings!$B$5,N(D909)&gt;=Settings!$B$6),"VIP",IF(D909=1,"New","Active"))))))</f>
        <v/>
      </c>
      <c r="L909" s="12" t="str">
        <f aca="false">IF(OR(J909="",J909=0),"",IF(I909&gt;=J909*Settings!$B$7,"Yes",""))</f>
        <v/>
      </c>
      <c r="M909" s="13"/>
      <c r="N909" s="12" t="str">
        <f aca="true">IF(M909="","",IF(AND(H909&lt;&gt;"",H909&gt;=M909),"Yes - "&amp;TEXT(H909,"d mmm yyyy"),IF(TODAY()-M909&lt;30,"Not yet","No")))</f>
        <v/>
      </c>
      <c r="O909" s="8"/>
      <c r="P909" s="12" t="str">
        <f aca="false">IF(A909="","",IF(COUNTIF($A$2:$A$2001,A909)&gt;1,"Same email twice - keep one",""))</f>
        <v/>
      </c>
    </row>
    <row r="910" customFormat="false" ht="15" hidden="false" customHeight="false" outlineLevel="0" collapsed="false">
      <c r="A910" s="8"/>
      <c r="B910" s="8"/>
      <c r="C910" s="8"/>
      <c r="D910" s="9" t="str">
        <f aca="false">IF(A910="","",COUNTIFS(Orders!$C$2:$C$5001,A910,Orders!$I$2:$I$5001,"&gt;0"))</f>
        <v/>
      </c>
      <c r="E910" s="10" t="str">
        <f aca="false">IF(A910="","",SUMIFS(Orders!$F$2:$F$5001,Orders!$C$2:$C$5001,A910,Orders!$I$2:$I$5001,"&gt;0"))</f>
        <v/>
      </c>
      <c r="F910" s="10" t="str">
        <f aca="false">IF(OR(A910="",N(D910)=0),"",E910/D910)</f>
        <v/>
      </c>
      <c r="G910" s="11" t="str">
        <f aca="false">IF(OR(A910="",N(D910)=0),"",_xlfn.MINIFS(Orders!$I$2:$I$5001,Orders!$C$2:$C$5001,A910,Orders!$I$2:$I$5001,"&gt;0"))</f>
        <v/>
      </c>
      <c r="H910" s="11" t="str">
        <f aca="false">IF(OR(A910="",N(D910)=0),"",_xlfn.MAXIFS(Orders!$I$2:$I$5001,Orders!$C$2:$C$5001,A910,Orders!$I$2:$I$5001,"&gt;0"))</f>
        <v/>
      </c>
      <c r="I910" s="9" t="str">
        <f aca="true">IF(H910="","",TODAY()-H910)</f>
        <v/>
      </c>
      <c r="J910" s="9" t="str">
        <f aca="false">IF(OR(H910="",N(D910)&lt;2),"",(H910-G910)/(D910-1))</f>
        <v/>
      </c>
      <c r="K910" s="12" t="str">
        <f aca="false">IF(A910="","",IF(N(D910)=0,"No orders yet",IF(I910&gt;=Settings!$B$4,IF(OR(N(E910)&gt;=Settings!$B$5,N(D910)&gt;=Settings!$B$6),"Lapsed VIP","Lapsed"),IF(I910&gt;=Settings!$B$3,IF(OR(N(E910)&gt;=Settings!$B$5,N(D910)&gt;=Settings!$B$6),"At-risk VIP",IF(D910=1,"One-time buyer","At risk")),IF(OR(N(E910)&gt;=Settings!$B$5,N(D910)&gt;=Settings!$B$6),"VIP",IF(D910=1,"New","Active"))))))</f>
        <v/>
      </c>
      <c r="L910" s="12" t="str">
        <f aca="false">IF(OR(J910="",J910=0),"",IF(I910&gt;=J910*Settings!$B$7,"Yes",""))</f>
        <v/>
      </c>
      <c r="M910" s="13"/>
      <c r="N910" s="12" t="str">
        <f aca="true">IF(M910="","",IF(AND(H910&lt;&gt;"",H910&gt;=M910),"Yes - "&amp;TEXT(H910,"d mmm yyyy"),IF(TODAY()-M910&lt;30,"Not yet","No")))</f>
        <v/>
      </c>
      <c r="O910" s="8"/>
      <c r="P910" s="12" t="str">
        <f aca="false">IF(A910="","",IF(COUNTIF($A$2:$A$2001,A910)&gt;1,"Same email twice - keep one",""))</f>
        <v/>
      </c>
    </row>
    <row r="911" customFormat="false" ht="15" hidden="false" customHeight="false" outlineLevel="0" collapsed="false">
      <c r="A911" s="8"/>
      <c r="B911" s="8"/>
      <c r="C911" s="8"/>
      <c r="D911" s="9" t="str">
        <f aca="false">IF(A911="","",COUNTIFS(Orders!$C$2:$C$5001,A911,Orders!$I$2:$I$5001,"&gt;0"))</f>
        <v/>
      </c>
      <c r="E911" s="10" t="str">
        <f aca="false">IF(A911="","",SUMIFS(Orders!$F$2:$F$5001,Orders!$C$2:$C$5001,A911,Orders!$I$2:$I$5001,"&gt;0"))</f>
        <v/>
      </c>
      <c r="F911" s="10" t="str">
        <f aca="false">IF(OR(A911="",N(D911)=0),"",E911/D911)</f>
        <v/>
      </c>
      <c r="G911" s="11" t="str">
        <f aca="false">IF(OR(A911="",N(D911)=0),"",_xlfn.MINIFS(Orders!$I$2:$I$5001,Orders!$C$2:$C$5001,A911,Orders!$I$2:$I$5001,"&gt;0"))</f>
        <v/>
      </c>
      <c r="H911" s="11" t="str">
        <f aca="false">IF(OR(A911="",N(D911)=0),"",_xlfn.MAXIFS(Orders!$I$2:$I$5001,Orders!$C$2:$C$5001,A911,Orders!$I$2:$I$5001,"&gt;0"))</f>
        <v/>
      </c>
      <c r="I911" s="9" t="str">
        <f aca="true">IF(H911="","",TODAY()-H911)</f>
        <v/>
      </c>
      <c r="J911" s="9" t="str">
        <f aca="false">IF(OR(H911="",N(D911)&lt;2),"",(H911-G911)/(D911-1))</f>
        <v/>
      </c>
      <c r="K911" s="12" t="str">
        <f aca="false">IF(A911="","",IF(N(D911)=0,"No orders yet",IF(I911&gt;=Settings!$B$4,IF(OR(N(E911)&gt;=Settings!$B$5,N(D911)&gt;=Settings!$B$6),"Lapsed VIP","Lapsed"),IF(I911&gt;=Settings!$B$3,IF(OR(N(E911)&gt;=Settings!$B$5,N(D911)&gt;=Settings!$B$6),"At-risk VIP",IF(D911=1,"One-time buyer","At risk")),IF(OR(N(E911)&gt;=Settings!$B$5,N(D911)&gt;=Settings!$B$6),"VIP",IF(D911=1,"New","Active"))))))</f>
        <v/>
      </c>
      <c r="L911" s="12" t="str">
        <f aca="false">IF(OR(J911="",J911=0),"",IF(I911&gt;=J911*Settings!$B$7,"Yes",""))</f>
        <v/>
      </c>
      <c r="M911" s="13"/>
      <c r="N911" s="12" t="str">
        <f aca="true">IF(M911="","",IF(AND(H911&lt;&gt;"",H911&gt;=M911),"Yes - "&amp;TEXT(H911,"d mmm yyyy"),IF(TODAY()-M911&lt;30,"Not yet","No")))</f>
        <v/>
      </c>
      <c r="O911" s="8"/>
      <c r="P911" s="12" t="str">
        <f aca="false">IF(A911="","",IF(COUNTIF($A$2:$A$2001,A911)&gt;1,"Same email twice - keep one",""))</f>
        <v/>
      </c>
    </row>
    <row r="912" customFormat="false" ht="15" hidden="false" customHeight="false" outlineLevel="0" collapsed="false">
      <c r="A912" s="8"/>
      <c r="B912" s="8"/>
      <c r="C912" s="8"/>
      <c r="D912" s="9" t="str">
        <f aca="false">IF(A912="","",COUNTIFS(Orders!$C$2:$C$5001,A912,Orders!$I$2:$I$5001,"&gt;0"))</f>
        <v/>
      </c>
      <c r="E912" s="10" t="str">
        <f aca="false">IF(A912="","",SUMIFS(Orders!$F$2:$F$5001,Orders!$C$2:$C$5001,A912,Orders!$I$2:$I$5001,"&gt;0"))</f>
        <v/>
      </c>
      <c r="F912" s="10" t="str">
        <f aca="false">IF(OR(A912="",N(D912)=0),"",E912/D912)</f>
        <v/>
      </c>
      <c r="G912" s="11" t="str">
        <f aca="false">IF(OR(A912="",N(D912)=0),"",_xlfn.MINIFS(Orders!$I$2:$I$5001,Orders!$C$2:$C$5001,A912,Orders!$I$2:$I$5001,"&gt;0"))</f>
        <v/>
      </c>
      <c r="H912" s="11" t="str">
        <f aca="false">IF(OR(A912="",N(D912)=0),"",_xlfn.MAXIFS(Orders!$I$2:$I$5001,Orders!$C$2:$C$5001,A912,Orders!$I$2:$I$5001,"&gt;0"))</f>
        <v/>
      </c>
      <c r="I912" s="9" t="str">
        <f aca="true">IF(H912="","",TODAY()-H912)</f>
        <v/>
      </c>
      <c r="J912" s="9" t="str">
        <f aca="false">IF(OR(H912="",N(D912)&lt;2),"",(H912-G912)/(D912-1))</f>
        <v/>
      </c>
      <c r="K912" s="12" t="str">
        <f aca="false">IF(A912="","",IF(N(D912)=0,"No orders yet",IF(I912&gt;=Settings!$B$4,IF(OR(N(E912)&gt;=Settings!$B$5,N(D912)&gt;=Settings!$B$6),"Lapsed VIP","Lapsed"),IF(I912&gt;=Settings!$B$3,IF(OR(N(E912)&gt;=Settings!$B$5,N(D912)&gt;=Settings!$B$6),"At-risk VIP",IF(D912=1,"One-time buyer","At risk")),IF(OR(N(E912)&gt;=Settings!$B$5,N(D912)&gt;=Settings!$B$6),"VIP",IF(D912=1,"New","Active"))))))</f>
        <v/>
      </c>
      <c r="L912" s="12" t="str">
        <f aca="false">IF(OR(J912="",J912=0),"",IF(I912&gt;=J912*Settings!$B$7,"Yes",""))</f>
        <v/>
      </c>
      <c r="M912" s="13"/>
      <c r="N912" s="12" t="str">
        <f aca="true">IF(M912="","",IF(AND(H912&lt;&gt;"",H912&gt;=M912),"Yes - "&amp;TEXT(H912,"d mmm yyyy"),IF(TODAY()-M912&lt;30,"Not yet","No")))</f>
        <v/>
      </c>
      <c r="O912" s="8"/>
      <c r="P912" s="12" t="str">
        <f aca="false">IF(A912="","",IF(COUNTIF($A$2:$A$2001,A912)&gt;1,"Same email twice - keep one",""))</f>
        <v/>
      </c>
    </row>
    <row r="913" customFormat="false" ht="15" hidden="false" customHeight="false" outlineLevel="0" collapsed="false">
      <c r="A913" s="8"/>
      <c r="B913" s="8"/>
      <c r="C913" s="8"/>
      <c r="D913" s="9" t="str">
        <f aca="false">IF(A913="","",COUNTIFS(Orders!$C$2:$C$5001,A913,Orders!$I$2:$I$5001,"&gt;0"))</f>
        <v/>
      </c>
      <c r="E913" s="10" t="str">
        <f aca="false">IF(A913="","",SUMIFS(Orders!$F$2:$F$5001,Orders!$C$2:$C$5001,A913,Orders!$I$2:$I$5001,"&gt;0"))</f>
        <v/>
      </c>
      <c r="F913" s="10" t="str">
        <f aca="false">IF(OR(A913="",N(D913)=0),"",E913/D913)</f>
        <v/>
      </c>
      <c r="G913" s="11" t="str">
        <f aca="false">IF(OR(A913="",N(D913)=0),"",_xlfn.MINIFS(Orders!$I$2:$I$5001,Orders!$C$2:$C$5001,A913,Orders!$I$2:$I$5001,"&gt;0"))</f>
        <v/>
      </c>
      <c r="H913" s="11" t="str">
        <f aca="false">IF(OR(A913="",N(D913)=0),"",_xlfn.MAXIFS(Orders!$I$2:$I$5001,Orders!$C$2:$C$5001,A913,Orders!$I$2:$I$5001,"&gt;0"))</f>
        <v/>
      </c>
      <c r="I913" s="9" t="str">
        <f aca="true">IF(H913="","",TODAY()-H913)</f>
        <v/>
      </c>
      <c r="J913" s="9" t="str">
        <f aca="false">IF(OR(H913="",N(D913)&lt;2),"",(H913-G913)/(D913-1))</f>
        <v/>
      </c>
      <c r="K913" s="12" t="str">
        <f aca="false">IF(A913="","",IF(N(D913)=0,"No orders yet",IF(I913&gt;=Settings!$B$4,IF(OR(N(E913)&gt;=Settings!$B$5,N(D913)&gt;=Settings!$B$6),"Lapsed VIP","Lapsed"),IF(I913&gt;=Settings!$B$3,IF(OR(N(E913)&gt;=Settings!$B$5,N(D913)&gt;=Settings!$B$6),"At-risk VIP",IF(D913=1,"One-time buyer","At risk")),IF(OR(N(E913)&gt;=Settings!$B$5,N(D913)&gt;=Settings!$B$6),"VIP",IF(D913=1,"New","Active"))))))</f>
        <v/>
      </c>
      <c r="L913" s="12" t="str">
        <f aca="false">IF(OR(J913="",J913=0),"",IF(I913&gt;=J913*Settings!$B$7,"Yes",""))</f>
        <v/>
      </c>
      <c r="M913" s="13"/>
      <c r="N913" s="12" t="str">
        <f aca="true">IF(M913="","",IF(AND(H913&lt;&gt;"",H913&gt;=M913),"Yes - "&amp;TEXT(H913,"d mmm yyyy"),IF(TODAY()-M913&lt;30,"Not yet","No")))</f>
        <v/>
      </c>
      <c r="O913" s="8"/>
      <c r="P913" s="12" t="str">
        <f aca="false">IF(A913="","",IF(COUNTIF($A$2:$A$2001,A913)&gt;1,"Same email twice - keep one",""))</f>
        <v/>
      </c>
    </row>
    <row r="914" customFormat="false" ht="15" hidden="false" customHeight="false" outlineLevel="0" collapsed="false">
      <c r="A914" s="8"/>
      <c r="B914" s="8"/>
      <c r="C914" s="8"/>
      <c r="D914" s="9" t="str">
        <f aca="false">IF(A914="","",COUNTIFS(Orders!$C$2:$C$5001,A914,Orders!$I$2:$I$5001,"&gt;0"))</f>
        <v/>
      </c>
      <c r="E914" s="10" t="str">
        <f aca="false">IF(A914="","",SUMIFS(Orders!$F$2:$F$5001,Orders!$C$2:$C$5001,A914,Orders!$I$2:$I$5001,"&gt;0"))</f>
        <v/>
      </c>
      <c r="F914" s="10" t="str">
        <f aca="false">IF(OR(A914="",N(D914)=0),"",E914/D914)</f>
        <v/>
      </c>
      <c r="G914" s="11" t="str">
        <f aca="false">IF(OR(A914="",N(D914)=0),"",_xlfn.MINIFS(Orders!$I$2:$I$5001,Orders!$C$2:$C$5001,A914,Orders!$I$2:$I$5001,"&gt;0"))</f>
        <v/>
      </c>
      <c r="H914" s="11" t="str">
        <f aca="false">IF(OR(A914="",N(D914)=0),"",_xlfn.MAXIFS(Orders!$I$2:$I$5001,Orders!$C$2:$C$5001,A914,Orders!$I$2:$I$5001,"&gt;0"))</f>
        <v/>
      </c>
      <c r="I914" s="9" t="str">
        <f aca="true">IF(H914="","",TODAY()-H914)</f>
        <v/>
      </c>
      <c r="J914" s="9" t="str">
        <f aca="false">IF(OR(H914="",N(D914)&lt;2),"",(H914-G914)/(D914-1))</f>
        <v/>
      </c>
      <c r="K914" s="12" t="str">
        <f aca="false">IF(A914="","",IF(N(D914)=0,"No orders yet",IF(I914&gt;=Settings!$B$4,IF(OR(N(E914)&gt;=Settings!$B$5,N(D914)&gt;=Settings!$B$6),"Lapsed VIP","Lapsed"),IF(I914&gt;=Settings!$B$3,IF(OR(N(E914)&gt;=Settings!$B$5,N(D914)&gt;=Settings!$B$6),"At-risk VIP",IF(D914=1,"One-time buyer","At risk")),IF(OR(N(E914)&gt;=Settings!$B$5,N(D914)&gt;=Settings!$B$6),"VIP",IF(D914=1,"New","Active"))))))</f>
        <v/>
      </c>
      <c r="L914" s="12" t="str">
        <f aca="false">IF(OR(J914="",J914=0),"",IF(I914&gt;=J914*Settings!$B$7,"Yes",""))</f>
        <v/>
      </c>
      <c r="M914" s="13"/>
      <c r="N914" s="12" t="str">
        <f aca="true">IF(M914="","",IF(AND(H914&lt;&gt;"",H914&gt;=M914),"Yes - "&amp;TEXT(H914,"d mmm yyyy"),IF(TODAY()-M914&lt;30,"Not yet","No")))</f>
        <v/>
      </c>
      <c r="O914" s="8"/>
      <c r="P914" s="12" t="str">
        <f aca="false">IF(A914="","",IF(COUNTIF($A$2:$A$2001,A914)&gt;1,"Same email twice - keep one",""))</f>
        <v/>
      </c>
    </row>
    <row r="915" customFormat="false" ht="15" hidden="false" customHeight="false" outlineLevel="0" collapsed="false">
      <c r="A915" s="8"/>
      <c r="B915" s="8"/>
      <c r="C915" s="8"/>
      <c r="D915" s="9" t="str">
        <f aca="false">IF(A915="","",COUNTIFS(Orders!$C$2:$C$5001,A915,Orders!$I$2:$I$5001,"&gt;0"))</f>
        <v/>
      </c>
      <c r="E915" s="10" t="str">
        <f aca="false">IF(A915="","",SUMIFS(Orders!$F$2:$F$5001,Orders!$C$2:$C$5001,A915,Orders!$I$2:$I$5001,"&gt;0"))</f>
        <v/>
      </c>
      <c r="F915" s="10" t="str">
        <f aca="false">IF(OR(A915="",N(D915)=0),"",E915/D915)</f>
        <v/>
      </c>
      <c r="G915" s="11" t="str">
        <f aca="false">IF(OR(A915="",N(D915)=0),"",_xlfn.MINIFS(Orders!$I$2:$I$5001,Orders!$C$2:$C$5001,A915,Orders!$I$2:$I$5001,"&gt;0"))</f>
        <v/>
      </c>
      <c r="H915" s="11" t="str">
        <f aca="false">IF(OR(A915="",N(D915)=0),"",_xlfn.MAXIFS(Orders!$I$2:$I$5001,Orders!$C$2:$C$5001,A915,Orders!$I$2:$I$5001,"&gt;0"))</f>
        <v/>
      </c>
      <c r="I915" s="9" t="str">
        <f aca="true">IF(H915="","",TODAY()-H915)</f>
        <v/>
      </c>
      <c r="J915" s="9" t="str">
        <f aca="false">IF(OR(H915="",N(D915)&lt;2),"",(H915-G915)/(D915-1))</f>
        <v/>
      </c>
      <c r="K915" s="12" t="str">
        <f aca="false">IF(A915="","",IF(N(D915)=0,"No orders yet",IF(I915&gt;=Settings!$B$4,IF(OR(N(E915)&gt;=Settings!$B$5,N(D915)&gt;=Settings!$B$6),"Lapsed VIP","Lapsed"),IF(I915&gt;=Settings!$B$3,IF(OR(N(E915)&gt;=Settings!$B$5,N(D915)&gt;=Settings!$B$6),"At-risk VIP",IF(D915=1,"One-time buyer","At risk")),IF(OR(N(E915)&gt;=Settings!$B$5,N(D915)&gt;=Settings!$B$6),"VIP",IF(D915=1,"New","Active"))))))</f>
        <v/>
      </c>
      <c r="L915" s="12" t="str">
        <f aca="false">IF(OR(J915="",J915=0),"",IF(I915&gt;=J915*Settings!$B$7,"Yes",""))</f>
        <v/>
      </c>
      <c r="M915" s="13"/>
      <c r="N915" s="12" t="str">
        <f aca="true">IF(M915="","",IF(AND(H915&lt;&gt;"",H915&gt;=M915),"Yes - "&amp;TEXT(H915,"d mmm yyyy"),IF(TODAY()-M915&lt;30,"Not yet","No")))</f>
        <v/>
      </c>
      <c r="O915" s="8"/>
      <c r="P915" s="12" t="str">
        <f aca="false">IF(A915="","",IF(COUNTIF($A$2:$A$2001,A915)&gt;1,"Same email twice - keep one",""))</f>
        <v/>
      </c>
    </row>
    <row r="916" customFormat="false" ht="15" hidden="false" customHeight="false" outlineLevel="0" collapsed="false">
      <c r="A916" s="8"/>
      <c r="B916" s="8"/>
      <c r="C916" s="8"/>
      <c r="D916" s="9" t="str">
        <f aca="false">IF(A916="","",COUNTIFS(Orders!$C$2:$C$5001,A916,Orders!$I$2:$I$5001,"&gt;0"))</f>
        <v/>
      </c>
      <c r="E916" s="10" t="str">
        <f aca="false">IF(A916="","",SUMIFS(Orders!$F$2:$F$5001,Orders!$C$2:$C$5001,A916,Orders!$I$2:$I$5001,"&gt;0"))</f>
        <v/>
      </c>
      <c r="F916" s="10" t="str">
        <f aca="false">IF(OR(A916="",N(D916)=0),"",E916/D916)</f>
        <v/>
      </c>
      <c r="G916" s="11" t="str">
        <f aca="false">IF(OR(A916="",N(D916)=0),"",_xlfn.MINIFS(Orders!$I$2:$I$5001,Orders!$C$2:$C$5001,A916,Orders!$I$2:$I$5001,"&gt;0"))</f>
        <v/>
      </c>
      <c r="H916" s="11" t="str">
        <f aca="false">IF(OR(A916="",N(D916)=0),"",_xlfn.MAXIFS(Orders!$I$2:$I$5001,Orders!$C$2:$C$5001,A916,Orders!$I$2:$I$5001,"&gt;0"))</f>
        <v/>
      </c>
      <c r="I916" s="9" t="str">
        <f aca="true">IF(H916="","",TODAY()-H916)</f>
        <v/>
      </c>
      <c r="J916" s="9" t="str">
        <f aca="false">IF(OR(H916="",N(D916)&lt;2),"",(H916-G916)/(D916-1))</f>
        <v/>
      </c>
      <c r="K916" s="12" t="str">
        <f aca="false">IF(A916="","",IF(N(D916)=0,"No orders yet",IF(I916&gt;=Settings!$B$4,IF(OR(N(E916)&gt;=Settings!$B$5,N(D916)&gt;=Settings!$B$6),"Lapsed VIP","Lapsed"),IF(I916&gt;=Settings!$B$3,IF(OR(N(E916)&gt;=Settings!$B$5,N(D916)&gt;=Settings!$B$6),"At-risk VIP",IF(D916=1,"One-time buyer","At risk")),IF(OR(N(E916)&gt;=Settings!$B$5,N(D916)&gt;=Settings!$B$6),"VIP",IF(D916=1,"New","Active"))))))</f>
        <v/>
      </c>
      <c r="L916" s="12" t="str">
        <f aca="false">IF(OR(J916="",J916=0),"",IF(I916&gt;=J916*Settings!$B$7,"Yes",""))</f>
        <v/>
      </c>
      <c r="M916" s="13"/>
      <c r="N916" s="12" t="str">
        <f aca="true">IF(M916="","",IF(AND(H916&lt;&gt;"",H916&gt;=M916),"Yes - "&amp;TEXT(H916,"d mmm yyyy"),IF(TODAY()-M916&lt;30,"Not yet","No")))</f>
        <v/>
      </c>
      <c r="O916" s="8"/>
      <c r="P916" s="12" t="str">
        <f aca="false">IF(A916="","",IF(COUNTIF($A$2:$A$2001,A916)&gt;1,"Same email twice - keep one",""))</f>
        <v/>
      </c>
    </row>
    <row r="917" customFormat="false" ht="15" hidden="false" customHeight="false" outlineLevel="0" collapsed="false">
      <c r="A917" s="8"/>
      <c r="B917" s="8"/>
      <c r="C917" s="8"/>
      <c r="D917" s="9" t="str">
        <f aca="false">IF(A917="","",COUNTIFS(Orders!$C$2:$C$5001,A917,Orders!$I$2:$I$5001,"&gt;0"))</f>
        <v/>
      </c>
      <c r="E917" s="10" t="str">
        <f aca="false">IF(A917="","",SUMIFS(Orders!$F$2:$F$5001,Orders!$C$2:$C$5001,A917,Orders!$I$2:$I$5001,"&gt;0"))</f>
        <v/>
      </c>
      <c r="F917" s="10" t="str">
        <f aca="false">IF(OR(A917="",N(D917)=0),"",E917/D917)</f>
        <v/>
      </c>
      <c r="G917" s="11" t="str">
        <f aca="false">IF(OR(A917="",N(D917)=0),"",_xlfn.MINIFS(Orders!$I$2:$I$5001,Orders!$C$2:$C$5001,A917,Orders!$I$2:$I$5001,"&gt;0"))</f>
        <v/>
      </c>
      <c r="H917" s="11" t="str">
        <f aca="false">IF(OR(A917="",N(D917)=0),"",_xlfn.MAXIFS(Orders!$I$2:$I$5001,Orders!$C$2:$C$5001,A917,Orders!$I$2:$I$5001,"&gt;0"))</f>
        <v/>
      </c>
      <c r="I917" s="9" t="str">
        <f aca="true">IF(H917="","",TODAY()-H917)</f>
        <v/>
      </c>
      <c r="J917" s="9" t="str">
        <f aca="false">IF(OR(H917="",N(D917)&lt;2),"",(H917-G917)/(D917-1))</f>
        <v/>
      </c>
      <c r="K917" s="12" t="str">
        <f aca="false">IF(A917="","",IF(N(D917)=0,"No orders yet",IF(I917&gt;=Settings!$B$4,IF(OR(N(E917)&gt;=Settings!$B$5,N(D917)&gt;=Settings!$B$6),"Lapsed VIP","Lapsed"),IF(I917&gt;=Settings!$B$3,IF(OR(N(E917)&gt;=Settings!$B$5,N(D917)&gt;=Settings!$B$6),"At-risk VIP",IF(D917=1,"One-time buyer","At risk")),IF(OR(N(E917)&gt;=Settings!$B$5,N(D917)&gt;=Settings!$B$6),"VIP",IF(D917=1,"New","Active"))))))</f>
        <v/>
      </c>
      <c r="L917" s="12" t="str">
        <f aca="false">IF(OR(J917="",J917=0),"",IF(I917&gt;=J917*Settings!$B$7,"Yes",""))</f>
        <v/>
      </c>
      <c r="M917" s="13"/>
      <c r="N917" s="12" t="str">
        <f aca="true">IF(M917="","",IF(AND(H917&lt;&gt;"",H917&gt;=M917),"Yes - "&amp;TEXT(H917,"d mmm yyyy"),IF(TODAY()-M917&lt;30,"Not yet","No")))</f>
        <v/>
      </c>
      <c r="O917" s="8"/>
      <c r="P917" s="12" t="str">
        <f aca="false">IF(A917="","",IF(COUNTIF($A$2:$A$2001,A917)&gt;1,"Same email twice - keep one",""))</f>
        <v/>
      </c>
    </row>
    <row r="918" customFormat="false" ht="15" hidden="false" customHeight="false" outlineLevel="0" collapsed="false">
      <c r="A918" s="8"/>
      <c r="B918" s="8"/>
      <c r="C918" s="8"/>
      <c r="D918" s="9" t="str">
        <f aca="false">IF(A918="","",COUNTIFS(Orders!$C$2:$C$5001,A918,Orders!$I$2:$I$5001,"&gt;0"))</f>
        <v/>
      </c>
      <c r="E918" s="10" t="str">
        <f aca="false">IF(A918="","",SUMIFS(Orders!$F$2:$F$5001,Orders!$C$2:$C$5001,A918,Orders!$I$2:$I$5001,"&gt;0"))</f>
        <v/>
      </c>
      <c r="F918" s="10" t="str">
        <f aca="false">IF(OR(A918="",N(D918)=0),"",E918/D918)</f>
        <v/>
      </c>
      <c r="G918" s="11" t="str">
        <f aca="false">IF(OR(A918="",N(D918)=0),"",_xlfn.MINIFS(Orders!$I$2:$I$5001,Orders!$C$2:$C$5001,A918,Orders!$I$2:$I$5001,"&gt;0"))</f>
        <v/>
      </c>
      <c r="H918" s="11" t="str">
        <f aca="false">IF(OR(A918="",N(D918)=0),"",_xlfn.MAXIFS(Orders!$I$2:$I$5001,Orders!$C$2:$C$5001,A918,Orders!$I$2:$I$5001,"&gt;0"))</f>
        <v/>
      </c>
      <c r="I918" s="9" t="str">
        <f aca="true">IF(H918="","",TODAY()-H918)</f>
        <v/>
      </c>
      <c r="J918" s="9" t="str">
        <f aca="false">IF(OR(H918="",N(D918)&lt;2),"",(H918-G918)/(D918-1))</f>
        <v/>
      </c>
      <c r="K918" s="12" t="str">
        <f aca="false">IF(A918="","",IF(N(D918)=0,"No orders yet",IF(I918&gt;=Settings!$B$4,IF(OR(N(E918)&gt;=Settings!$B$5,N(D918)&gt;=Settings!$B$6),"Lapsed VIP","Lapsed"),IF(I918&gt;=Settings!$B$3,IF(OR(N(E918)&gt;=Settings!$B$5,N(D918)&gt;=Settings!$B$6),"At-risk VIP",IF(D918=1,"One-time buyer","At risk")),IF(OR(N(E918)&gt;=Settings!$B$5,N(D918)&gt;=Settings!$B$6),"VIP",IF(D918=1,"New","Active"))))))</f>
        <v/>
      </c>
      <c r="L918" s="12" t="str">
        <f aca="false">IF(OR(J918="",J918=0),"",IF(I918&gt;=J918*Settings!$B$7,"Yes",""))</f>
        <v/>
      </c>
      <c r="M918" s="13"/>
      <c r="N918" s="12" t="str">
        <f aca="true">IF(M918="","",IF(AND(H918&lt;&gt;"",H918&gt;=M918),"Yes - "&amp;TEXT(H918,"d mmm yyyy"),IF(TODAY()-M918&lt;30,"Not yet","No")))</f>
        <v/>
      </c>
      <c r="O918" s="8"/>
      <c r="P918" s="12" t="str">
        <f aca="false">IF(A918="","",IF(COUNTIF($A$2:$A$2001,A918)&gt;1,"Same email twice - keep one",""))</f>
        <v/>
      </c>
    </row>
    <row r="919" customFormat="false" ht="15" hidden="false" customHeight="false" outlineLevel="0" collapsed="false">
      <c r="A919" s="8"/>
      <c r="B919" s="8"/>
      <c r="C919" s="8"/>
      <c r="D919" s="9" t="str">
        <f aca="false">IF(A919="","",COUNTIFS(Orders!$C$2:$C$5001,A919,Orders!$I$2:$I$5001,"&gt;0"))</f>
        <v/>
      </c>
      <c r="E919" s="10" t="str">
        <f aca="false">IF(A919="","",SUMIFS(Orders!$F$2:$F$5001,Orders!$C$2:$C$5001,A919,Orders!$I$2:$I$5001,"&gt;0"))</f>
        <v/>
      </c>
      <c r="F919" s="10" t="str">
        <f aca="false">IF(OR(A919="",N(D919)=0),"",E919/D919)</f>
        <v/>
      </c>
      <c r="G919" s="11" t="str">
        <f aca="false">IF(OR(A919="",N(D919)=0),"",_xlfn.MINIFS(Orders!$I$2:$I$5001,Orders!$C$2:$C$5001,A919,Orders!$I$2:$I$5001,"&gt;0"))</f>
        <v/>
      </c>
      <c r="H919" s="11" t="str">
        <f aca="false">IF(OR(A919="",N(D919)=0),"",_xlfn.MAXIFS(Orders!$I$2:$I$5001,Orders!$C$2:$C$5001,A919,Orders!$I$2:$I$5001,"&gt;0"))</f>
        <v/>
      </c>
      <c r="I919" s="9" t="str">
        <f aca="true">IF(H919="","",TODAY()-H919)</f>
        <v/>
      </c>
      <c r="J919" s="9" t="str">
        <f aca="false">IF(OR(H919="",N(D919)&lt;2),"",(H919-G919)/(D919-1))</f>
        <v/>
      </c>
      <c r="K919" s="12" t="str">
        <f aca="false">IF(A919="","",IF(N(D919)=0,"No orders yet",IF(I919&gt;=Settings!$B$4,IF(OR(N(E919)&gt;=Settings!$B$5,N(D919)&gt;=Settings!$B$6),"Lapsed VIP","Lapsed"),IF(I919&gt;=Settings!$B$3,IF(OR(N(E919)&gt;=Settings!$B$5,N(D919)&gt;=Settings!$B$6),"At-risk VIP",IF(D919=1,"One-time buyer","At risk")),IF(OR(N(E919)&gt;=Settings!$B$5,N(D919)&gt;=Settings!$B$6),"VIP",IF(D919=1,"New","Active"))))))</f>
        <v/>
      </c>
      <c r="L919" s="12" t="str">
        <f aca="false">IF(OR(J919="",J919=0),"",IF(I919&gt;=J919*Settings!$B$7,"Yes",""))</f>
        <v/>
      </c>
      <c r="M919" s="13"/>
      <c r="N919" s="12" t="str">
        <f aca="true">IF(M919="","",IF(AND(H919&lt;&gt;"",H919&gt;=M919),"Yes - "&amp;TEXT(H919,"d mmm yyyy"),IF(TODAY()-M919&lt;30,"Not yet","No")))</f>
        <v/>
      </c>
      <c r="O919" s="8"/>
      <c r="P919" s="12" t="str">
        <f aca="false">IF(A919="","",IF(COUNTIF($A$2:$A$2001,A919)&gt;1,"Same email twice - keep one",""))</f>
        <v/>
      </c>
    </row>
    <row r="920" customFormat="false" ht="15" hidden="false" customHeight="false" outlineLevel="0" collapsed="false">
      <c r="A920" s="8"/>
      <c r="B920" s="8"/>
      <c r="C920" s="8"/>
      <c r="D920" s="9" t="str">
        <f aca="false">IF(A920="","",COUNTIFS(Orders!$C$2:$C$5001,A920,Orders!$I$2:$I$5001,"&gt;0"))</f>
        <v/>
      </c>
      <c r="E920" s="10" t="str">
        <f aca="false">IF(A920="","",SUMIFS(Orders!$F$2:$F$5001,Orders!$C$2:$C$5001,A920,Orders!$I$2:$I$5001,"&gt;0"))</f>
        <v/>
      </c>
      <c r="F920" s="10" t="str">
        <f aca="false">IF(OR(A920="",N(D920)=0),"",E920/D920)</f>
        <v/>
      </c>
      <c r="G920" s="11" t="str">
        <f aca="false">IF(OR(A920="",N(D920)=0),"",_xlfn.MINIFS(Orders!$I$2:$I$5001,Orders!$C$2:$C$5001,A920,Orders!$I$2:$I$5001,"&gt;0"))</f>
        <v/>
      </c>
      <c r="H920" s="11" t="str">
        <f aca="false">IF(OR(A920="",N(D920)=0),"",_xlfn.MAXIFS(Orders!$I$2:$I$5001,Orders!$C$2:$C$5001,A920,Orders!$I$2:$I$5001,"&gt;0"))</f>
        <v/>
      </c>
      <c r="I920" s="9" t="str">
        <f aca="true">IF(H920="","",TODAY()-H920)</f>
        <v/>
      </c>
      <c r="J920" s="9" t="str">
        <f aca="false">IF(OR(H920="",N(D920)&lt;2),"",(H920-G920)/(D920-1))</f>
        <v/>
      </c>
      <c r="K920" s="12" t="str">
        <f aca="false">IF(A920="","",IF(N(D920)=0,"No orders yet",IF(I920&gt;=Settings!$B$4,IF(OR(N(E920)&gt;=Settings!$B$5,N(D920)&gt;=Settings!$B$6),"Lapsed VIP","Lapsed"),IF(I920&gt;=Settings!$B$3,IF(OR(N(E920)&gt;=Settings!$B$5,N(D920)&gt;=Settings!$B$6),"At-risk VIP",IF(D920=1,"One-time buyer","At risk")),IF(OR(N(E920)&gt;=Settings!$B$5,N(D920)&gt;=Settings!$B$6),"VIP",IF(D920=1,"New","Active"))))))</f>
        <v/>
      </c>
      <c r="L920" s="12" t="str">
        <f aca="false">IF(OR(J920="",J920=0),"",IF(I920&gt;=J920*Settings!$B$7,"Yes",""))</f>
        <v/>
      </c>
      <c r="M920" s="13"/>
      <c r="N920" s="12" t="str">
        <f aca="true">IF(M920="","",IF(AND(H920&lt;&gt;"",H920&gt;=M920),"Yes - "&amp;TEXT(H920,"d mmm yyyy"),IF(TODAY()-M920&lt;30,"Not yet","No")))</f>
        <v/>
      </c>
      <c r="O920" s="8"/>
      <c r="P920" s="12" t="str">
        <f aca="false">IF(A920="","",IF(COUNTIF($A$2:$A$2001,A920)&gt;1,"Same email twice - keep one",""))</f>
        <v/>
      </c>
    </row>
    <row r="921" customFormat="false" ht="15" hidden="false" customHeight="false" outlineLevel="0" collapsed="false">
      <c r="A921" s="8"/>
      <c r="B921" s="8"/>
      <c r="C921" s="8"/>
      <c r="D921" s="9" t="str">
        <f aca="false">IF(A921="","",COUNTIFS(Orders!$C$2:$C$5001,A921,Orders!$I$2:$I$5001,"&gt;0"))</f>
        <v/>
      </c>
      <c r="E921" s="10" t="str">
        <f aca="false">IF(A921="","",SUMIFS(Orders!$F$2:$F$5001,Orders!$C$2:$C$5001,A921,Orders!$I$2:$I$5001,"&gt;0"))</f>
        <v/>
      </c>
      <c r="F921" s="10" t="str">
        <f aca="false">IF(OR(A921="",N(D921)=0),"",E921/D921)</f>
        <v/>
      </c>
      <c r="G921" s="11" t="str">
        <f aca="false">IF(OR(A921="",N(D921)=0),"",_xlfn.MINIFS(Orders!$I$2:$I$5001,Orders!$C$2:$C$5001,A921,Orders!$I$2:$I$5001,"&gt;0"))</f>
        <v/>
      </c>
      <c r="H921" s="11" t="str">
        <f aca="false">IF(OR(A921="",N(D921)=0),"",_xlfn.MAXIFS(Orders!$I$2:$I$5001,Orders!$C$2:$C$5001,A921,Orders!$I$2:$I$5001,"&gt;0"))</f>
        <v/>
      </c>
      <c r="I921" s="9" t="str">
        <f aca="true">IF(H921="","",TODAY()-H921)</f>
        <v/>
      </c>
      <c r="J921" s="9" t="str">
        <f aca="false">IF(OR(H921="",N(D921)&lt;2),"",(H921-G921)/(D921-1))</f>
        <v/>
      </c>
      <c r="K921" s="12" t="str">
        <f aca="false">IF(A921="","",IF(N(D921)=0,"No orders yet",IF(I921&gt;=Settings!$B$4,IF(OR(N(E921)&gt;=Settings!$B$5,N(D921)&gt;=Settings!$B$6),"Lapsed VIP","Lapsed"),IF(I921&gt;=Settings!$B$3,IF(OR(N(E921)&gt;=Settings!$B$5,N(D921)&gt;=Settings!$B$6),"At-risk VIP",IF(D921=1,"One-time buyer","At risk")),IF(OR(N(E921)&gt;=Settings!$B$5,N(D921)&gt;=Settings!$B$6),"VIP",IF(D921=1,"New","Active"))))))</f>
        <v/>
      </c>
      <c r="L921" s="12" t="str">
        <f aca="false">IF(OR(J921="",J921=0),"",IF(I921&gt;=J921*Settings!$B$7,"Yes",""))</f>
        <v/>
      </c>
      <c r="M921" s="13"/>
      <c r="N921" s="12" t="str">
        <f aca="true">IF(M921="","",IF(AND(H921&lt;&gt;"",H921&gt;=M921),"Yes - "&amp;TEXT(H921,"d mmm yyyy"),IF(TODAY()-M921&lt;30,"Not yet","No")))</f>
        <v/>
      </c>
      <c r="O921" s="8"/>
      <c r="P921" s="12" t="str">
        <f aca="false">IF(A921="","",IF(COUNTIF($A$2:$A$2001,A921)&gt;1,"Same email twice - keep one",""))</f>
        <v/>
      </c>
    </row>
    <row r="922" customFormat="false" ht="15" hidden="false" customHeight="false" outlineLevel="0" collapsed="false">
      <c r="A922" s="8"/>
      <c r="B922" s="8"/>
      <c r="C922" s="8"/>
      <c r="D922" s="9" t="str">
        <f aca="false">IF(A922="","",COUNTIFS(Orders!$C$2:$C$5001,A922,Orders!$I$2:$I$5001,"&gt;0"))</f>
        <v/>
      </c>
      <c r="E922" s="10" t="str">
        <f aca="false">IF(A922="","",SUMIFS(Orders!$F$2:$F$5001,Orders!$C$2:$C$5001,A922,Orders!$I$2:$I$5001,"&gt;0"))</f>
        <v/>
      </c>
      <c r="F922" s="10" t="str">
        <f aca="false">IF(OR(A922="",N(D922)=0),"",E922/D922)</f>
        <v/>
      </c>
      <c r="G922" s="11" t="str">
        <f aca="false">IF(OR(A922="",N(D922)=0),"",_xlfn.MINIFS(Orders!$I$2:$I$5001,Orders!$C$2:$C$5001,A922,Orders!$I$2:$I$5001,"&gt;0"))</f>
        <v/>
      </c>
      <c r="H922" s="11" t="str">
        <f aca="false">IF(OR(A922="",N(D922)=0),"",_xlfn.MAXIFS(Orders!$I$2:$I$5001,Orders!$C$2:$C$5001,A922,Orders!$I$2:$I$5001,"&gt;0"))</f>
        <v/>
      </c>
      <c r="I922" s="9" t="str">
        <f aca="true">IF(H922="","",TODAY()-H922)</f>
        <v/>
      </c>
      <c r="J922" s="9" t="str">
        <f aca="false">IF(OR(H922="",N(D922)&lt;2),"",(H922-G922)/(D922-1))</f>
        <v/>
      </c>
      <c r="K922" s="12" t="str">
        <f aca="false">IF(A922="","",IF(N(D922)=0,"No orders yet",IF(I922&gt;=Settings!$B$4,IF(OR(N(E922)&gt;=Settings!$B$5,N(D922)&gt;=Settings!$B$6),"Lapsed VIP","Lapsed"),IF(I922&gt;=Settings!$B$3,IF(OR(N(E922)&gt;=Settings!$B$5,N(D922)&gt;=Settings!$B$6),"At-risk VIP",IF(D922=1,"One-time buyer","At risk")),IF(OR(N(E922)&gt;=Settings!$B$5,N(D922)&gt;=Settings!$B$6),"VIP",IF(D922=1,"New","Active"))))))</f>
        <v/>
      </c>
      <c r="L922" s="12" t="str">
        <f aca="false">IF(OR(J922="",J922=0),"",IF(I922&gt;=J922*Settings!$B$7,"Yes",""))</f>
        <v/>
      </c>
      <c r="M922" s="13"/>
      <c r="N922" s="12" t="str">
        <f aca="true">IF(M922="","",IF(AND(H922&lt;&gt;"",H922&gt;=M922),"Yes - "&amp;TEXT(H922,"d mmm yyyy"),IF(TODAY()-M922&lt;30,"Not yet","No")))</f>
        <v/>
      </c>
      <c r="O922" s="8"/>
      <c r="P922" s="12" t="str">
        <f aca="false">IF(A922="","",IF(COUNTIF($A$2:$A$2001,A922)&gt;1,"Same email twice - keep one",""))</f>
        <v/>
      </c>
    </row>
    <row r="923" customFormat="false" ht="15" hidden="false" customHeight="false" outlineLevel="0" collapsed="false">
      <c r="A923" s="8"/>
      <c r="B923" s="8"/>
      <c r="C923" s="8"/>
      <c r="D923" s="9" t="str">
        <f aca="false">IF(A923="","",COUNTIFS(Orders!$C$2:$C$5001,A923,Orders!$I$2:$I$5001,"&gt;0"))</f>
        <v/>
      </c>
      <c r="E923" s="10" t="str">
        <f aca="false">IF(A923="","",SUMIFS(Orders!$F$2:$F$5001,Orders!$C$2:$C$5001,A923,Orders!$I$2:$I$5001,"&gt;0"))</f>
        <v/>
      </c>
      <c r="F923" s="10" t="str">
        <f aca="false">IF(OR(A923="",N(D923)=0),"",E923/D923)</f>
        <v/>
      </c>
      <c r="G923" s="11" t="str">
        <f aca="false">IF(OR(A923="",N(D923)=0),"",_xlfn.MINIFS(Orders!$I$2:$I$5001,Orders!$C$2:$C$5001,A923,Orders!$I$2:$I$5001,"&gt;0"))</f>
        <v/>
      </c>
      <c r="H923" s="11" t="str">
        <f aca="false">IF(OR(A923="",N(D923)=0),"",_xlfn.MAXIFS(Orders!$I$2:$I$5001,Orders!$C$2:$C$5001,A923,Orders!$I$2:$I$5001,"&gt;0"))</f>
        <v/>
      </c>
      <c r="I923" s="9" t="str">
        <f aca="true">IF(H923="","",TODAY()-H923)</f>
        <v/>
      </c>
      <c r="J923" s="9" t="str">
        <f aca="false">IF(OR(H923="",N(D923)&lt;2),"",(H923-G923)/(D923-1))</f>
        <v/>
      </c>
      <c r="K923" s="12" t="str">
        <f aca="false">IF(A923="","",IF(N(D923)=0,"No orders yet",IF(I923&gt;=Settings!$B$4,IF(OR(N(E923)&gt;=Settings!$B$5,N(D923)&gt;=Settings!$B$6),"Lapsed VIP","Lapsed"),IF(I923&gt;=Settings!$B$3,IF(OR(N(E923)&gt;=Settings!$B$5,N(D923)&gt;=Settings!$B$6),"At-risk VIP",IF(D923=1,"One-time buyer","At risk")),IF(OR(N(E923)&gt;=Settings!$B$5,N(D923)&gt;=Settings!$B$6),"VIP",IF(D923=1,"New","Active"))))))</f>
        <v/>
      </c>
      <c r="L923" s="12" t="str">
        <f aca="false">IF(OR(J923="",J923=0),"",IF(I923&gt;=J923*Settings!$B$7,"Yes",""))</f>
        <v/>
      </c>
      <c r="M923" s="13"/>
      <c r="N923" s="12" t="str">
        <f aca="true">IF(M923="","",IF(AND(H923&lt;&gt;"",H923&gt;=M923),"Yes - "&amp;TEXT(H923,"d mmm yyyy"),IF(TODAY()-M923&lt;30,"Not yet","No")))</f>
        <v/>
      </c>
      <c r="O923" s="8"/>
      <c r="P923" s="12" t="str">
        <f aca="false">IF(A923="","",IF(COUNTIF($A$2:$A$2001,A923)&gt;1,"Same email twice - keep one",""))</f>
        <v/>
      </c>
    </row>
    <row r="924" customFormat="false" ht="15" hidden="false" customHeight="false" outlineLevel="0" collapsed="false">
      <c r="A924" s="8"/>
      <c r="B924" s="8"/>
      <c r="C924" s="8"/>
      <c r="D924" s="9" t="str">
        <f aca="false">IF(A924="","",COUNTIFS(Orders!$C$2:$C$5001,A924,Orders!$I$2:$I$5001,"&gt;0"))</f>
        <v/>
      </c>
      <c r="E924" s="10" t="str">
        <f aca="false">IF(A924="","",SUMIFS(Orders!$F$2:$F$5001,Orders!$C$2:$C$5001,A924,Orders!$I$2:$I$5001,"&gt;0"))</f>
        <v/>
      </c>
      <c r="F924" s="10" t="str">
        <f aca="false">IF(OR(A924="",N(D924)=0),"",E924/D924)</f>
        <v/>
      </c>
      <c r="G924" s="11" t="str">
        <f aca="false">IF(OR(A924="",N(D924)=0),"",_xlfn.MINIFS(Orders!$I$2:$I$5001,Orders!$C$2:$C$5001,A924,Orders!$I$2:$I$5001,"&gt;0"))</f>
        <v/>
      </c>
      <c r="H924" s="11" t="str">
        <f aca="false">IF(OR(A924="",N(D924)=0),"",_xlfn.MAXIFS(Orders!$I$2:$I$5001,Orders!$C$2:$C$5001,A924,Orders!$I$2:$I$5001,"&gt;0"))</f>
        <v/>
      </c>
      <c r="I924" s="9" t="str">
        <f aca="true">IF(H924="","",TODAY()-H924)</f>
        <v/>
      </c>
      <c r="J924" s="9" t="str">
        <f aca="false">IF(OR(H924="",N(D924)&lt;2),"",(H924-G924)/(D924-1))</f>
        <v/>
      </c>
      <c r="K924" s="12" t="str">
        <f aca="false">IF(A924="","",IF(N(D924)=0,"No orders yet",IF(I924&gt;=Settings!$B$4,IF(OR(N(E924)&gt;=Settings!$B$5,N(D924)&gt;=Settings!$B$6),"Lapsed VIP","Lapsed"),IF(I924&gt;=Settings!$B$3,IF(OR(N(E924)&gt;=Settings!$B$5,N(D924)&gt;=Settings!$B$6),"At-risk VIP",IF(D924=1,"One-time buyer","At risk")),IF(OR(N(E924)&gt;=Settings!$B$5,N(D924)&gt;=Settings!$B$6),"VIP",IF(D924=1,"New","Active"))))))</f>
        <v/>
      </c>
      <c r="L924" s="12" t="str">
        <f aca="false">IF(OR(J924="",J924=0),"",IF(I924&gt;=J924*Settings!$B$7,"Yes",""))</f>
        <v/>
      </c>
      <c r="M924" s="13"/>
      <c r="N924" s="12" t="str">
        <f aca="true">IF(M924="","",IF(AND(H924&lt;&gt;"",H924&gt;=M924),"Yes - "&amp;TEXT(H924,"d mmm yyyy"),IF(TODAY()-M924&lt;30,"Not yet","No")))</f>
        <v/>
      </c>
      <c r="O924" s="8"/>
      <c r="P924" s="12" t="str">
        <f aca="false">IF(A924="","",IF(COUNTIF($A$2:$A$2001,A924)&gt;1,"Same email twice - keep one",""))</f>
        <v/>
      </c>
    </row>
    <row r="925" customFormat="false" ht="15" hidden="false" customHeight="false" outlineLevel="0" collapsed="false">
      <c r="A925" s="8"/>
      <c r="B925" s="8"/>
      <c r="C925" s="8"/>
      <c r="D925" s="9" t="str">
        <f aca="false">IF(A925="","",COUNTIFS(Orders!$C$2:$C$5001,A925,Orders!$I$2:$I$5001,"&gt;0"))</f>
        <v/>
      </c>
      <c r="E925" s="10" t="str">
        <f aca="false">IF(A925="","",SUMIFS(Orders!$F$2:$F$5001,Orders!$C$2:$C$5001,A925,Orders!$I$2:$I$5001,"&gt;0"))</f>
        <v/>
      </c>
      <c r="F925" s="10" t="str">
        <f aca="false">IF(OR(A925="",N(D925)=0),"",E925/D925)</f>
        <v/>
      </c>
      <c r="G925" s="11" t="str">
        <f aca="false">IF(OR(A925="",N(D925)=0),"",_xlfn.MINIFS(Orders!$I$2:$I$5001,Orders!$C$2:$C$5001,A925,Orders!$I$2:$I$5001,"&gt;0"))</f>
        <v/>
      </c>
      <c r="H925" s="11" t="str">
        <f aca="false">IF(OR(A925="",N(D925)=0),"",_xlfn.MAXIFS(Orders!$I$2:$I$5001,Orders!$C$2:$C$5001,A925,Orders!$I$2:$I$5001,"&gt;0"))</f>
        <v/>
      </c>
      <c r="I925" s="9" t="str">
        <f aca="true">IF(H925="","",TODAY()-H925)</f>
        <v/>
      </c>
      <c r="J925" s="9" t="str">
        <f aca="false">IF(OR(H925="",N(D925)&lt;2),"",(H925-G925)/(D925-1))</f>
        <v/>
      </c>
      <c r="K925" s="12" t="str">
        <f aca="false">IF(A925="","",IF(N(D925)=0,"No orders yet",IF(I925&gt;=Settings!$B$4,IF(OR(N(E925)&gt;=Settings!$B$5,N(D925)&gt;=Settings!$B$6),"Lapsed VIP","Lapsed"),IF(I925&gt;=Settings!$B$3,IF(OR(N(E925)&gt;=Settings!$B$5,N(D925)&gt;=Settings!$B$6),"At-risk VIP",IF(D925=1,"One-time buyer","At risk")),IF(OR(N(E925)&gt;=Settings!$B$5,N(D925)&gt;=Settings!$B$6),"VIP",IF(D925=1,"New","Active"))))))</f>
        <v/>
      </c>
      <c r="L925" s="12" t="str">
        <f aca="false">IF(OR(J925="",J925=0),"",IF(I925&gt;=J925*Settings!$B$7,"Yes",""))</f>
        <v/>
      </c>
      <c r="M925" s="13"/>
      <c r="N925" s="12" t="str">
        <f aca="true">IF(M925="","",IF(AND(H925&lt;&gt;"",H925&gt;=M925),"Yes - "&amp;TEXT(H925,"d mmm yyyy"),IF(TODAY()-M925&lt;30,"Not yet","No")))</f>
        <v/>
      </c>
      <c r="O925" s="8"/>
      <c r="P925" s="12" t="str">
        <f aca="false">IF(A925="","",IF(COUNTIF($A$2:$A$2001,A925)&gt;1,"Same email twice - keep one",""))</f>
        <v/>
      </c>
    </row>
    <row r="926" customFormat="false" ht="15" hidden="false" customHeight="false" outlineLevel="0" collapsed="false">
      <c r="A926" s="8"/>
      <c r="B926" s="8"/>
      <c r="C926" s="8"/>
      <c r="D926" s="9" t="str">
        <f aca="false">IF(A926="","",COUNTIFS(Orders!$C$2:$C$5001,A926,Orders!$I$2:$I$5001,"&gt;0"))</f>
        <v/>
      </c>
      <c r="E926" s="10" t="str">
        <f aca="false">IF(A926="","",SUMIFS(Orders!$F$2:$F$5001,Orders!$C$2:$C$5001,A926,Orders!$I$2:$I$5001,"&gt;0"))</f>
        <v/>
      </c>
      <c r="F926" s="10" t="str">
        <f aca="false">IF(OR(A926="",N(D926)=0),"",E926/D926)</f>
        <v/>
      </c>
      <c r="G926" s="11" t="str">
        <f aca="false">IF(OR(A926="",N(D926)=0),"",_xlfn.MINIFS(Orders!$I$2:$I$5001,Orders!$C$2:$C$5001,A926,Orders!$I$2:$I$5001,"&gt;0"))</f>
        <v/>
      </c>
      <c r="H926" s="11" t="str">
        <f aca="false">IF(OR(A926="",N(D926)=0),"",_xlfn.MAXIFS(Orders!$I$2:$I$5001,Orders!$C$2:$C$5001,A926,Orders!$I$2:$I$5001,"&gt;0"))</f>
        <v/>
      </c>
      <c r="I926" s="9" t="str">
        <f aca="true">IF(H926="","",TODAY()-H926)</f>
        <v/>
      </c>
      <c r="J926" s="9" t="str">
        <f aca="false">IF(OR(H926="",N(D926)&lt;2),"",(H926-G926)/(D926-1))</f>
        <v/>
      </c>
      <c r="K926" s="12" t="str">
        <f aca="false">IF(A926="","",IF(N(D926)=0,"No orders yet",IF(I926&gt;=Settings!$B$4,IF(OR(N(E926)&gt;=Settings!$B$5,N(D926)&gt;=Settings!$B$6),"Lapsed VIP","Lapsed"),IF(I926&gt;=Settings!$B$3,IF(OR(N(E926)&gt;=Settings!$B$5,N(D926)&gt;=Settings!$B$6),"At-risk VIP",IF(D926=1,"One-time buyer","At risk")),IF(OR(N(E926)&gt;=Settings!$B$5,N(D926)&gt;=Settings!$B$6),"VIP",IF(D926=1,"New","Active"))))))</f>
        <v/>
      </c>
      <c r="L926" s="12" t="str">
        <f aca="false">IF(OR(J926="",J926=0),"",IF(I926&gt;=J926*Settings!$B$7,"Yes",""))</f>
        <v/>
      </c>
      <c r="M926" s="13"/>
      <c r="N926" s="12" t="str">
        <f aca="true">IF(M926="","",IF(AND(H926&lt;&gt;"",H926&gt;=M926),"Yes - "&amp;TEXT(H926,"d mmm yyyy"),IF(TODAY()-M926&lt;30,"Not yet","No")))</f>
        <v/>
      </c>
      <c r="O926" s="8"/>
      <c r="P926" s="12" t="str">
        <f aca="false">IF(A926="","",IF(COUNTIF($A$2:$A$2001,A926)&gt;1,"Same email twice - keep one",""))</f>
        <v/>
      </c>
    </row>
    <row r="927" customFormat="false" ht="15" hidden="false" customHeight="false" outlineLevel="0" collapsed="false">
      <c r="A927" s="8"/>
      <c r="B927" s="8"/>
      <c r="C927" s="8"/>
      <c r="D927" s="9" t="str">
        <f aca="false">IF(A927="","",COUNTIFS(Orders!$C$2:$C$5001,A927,Orders!$I$2:$I$5001,"&gt;0"))</f>
        <v/>
      </c>
      <c r="E927" s="10" t="str">
        <f aca="false">IF(A927="","",SUMIFS(Orders!$F$2:$F$5001,Orders!$C$2:$C$5001,A927,Orders!$I$2:$I$5001,"&gt;0"))</f>
        <v/>
      </c>
      <c r="F927" s="10" t="str">
        <f aca="false">IF(OR(A927="",N(D927)=0),"",E927/D927)</f>
        <v/>
      </c>
      <c r="G927" s="11" t="str">
        <f aca="false">IF(OR(A927="",N(D927)=0),"",_xlfn.MINIFS(Orders!$I$2:$I$5001,Orders!$C$2:$C$5001,A927,Orders!$I$2:$I$5001,"&gt;0"))</f>
        <v/>
      </c>
      <c r="H927" s="11" t="str">
        <f aca="false">IF(OR(A927="",N(D927)=0),"",_xlfn.MAXIFS(Orders!$I$2:$I$5001,Orders!$C$2:$C$5001,A927,Orders!$I$2:$I$5001,"&gt;0"))</f>
        <v/>
      </c>
      <c r="I927" s="9" t="str">
        <f aca="true">IF(H927="","",TODAY()-H927)</f>
        <v/>
      </c>
      <c r="J927" s="9" t="str">
        <f aca="false">IF(OR(H927="",N(D927)&lt;2),"",(H927-G927)/(D927-1))</f>
        <v/>
      </c>
      <c r="K927" s="12" t="str">
        <f aca="false">IF(A927="","",IF(N(D927)=0,"No orders yet",IF(I927&gt;=Settings!$B$4,IF(OR(N(E927)&gt;=Settings!$B$5,N(D927)&gt;=Settings!$B$6),"Lapsed VIP","Lapsed"),IF(I927&gt;=Settings!$B$3,IF(OR(N(E927)&gt;=Settings!$B$5,N(D927)&gt;=Settings!$B$6),"At-risk VIP",IF(D927=1,"One-time buyer","At risk")),IF(OR(N(E927)&gt;=Settings!$B$5,N(D927)&gt;=Settings!$B$6),"VIP",IF(D927=1,"New","Active"))))))</f>
        <v/>
      </c>
      <c r="L927" s="12" t="str">
        <f aca="false">IF(OR(J927="",J927=0),"",IF(I927&gt;=J927*Settings!$B$7,"Yes",""))</f>
        <v/>
      </c>
      <c r="M927" s="13"/>
      <c r="N927" s="12" t="str">
        <f aca="true">IF(M927="","",IF(AND(H927&lt;&gt;"",H927&gt;=M927),"Yes - "&amp;TEXT(H927,"d mmm yyyy"),IF(TODAY()-M927&lt;30,"Not yet","No")))</f>
        <v/>
      </c>
      <c r="O927" s="8"/>
      <c r="P927" s="12" t="str">
        <f aca="false">IF(A927="","",IF(COUNTIF($A$2:$A$2001,A927)&gt;1,"Same email twice - keep one",""))</f>
        <v/>
      </c>
    </row>
    <row r="928" customFormat="false" ht="15" hidden="false" customHeight="false" outlineLevel="0" collapsed="false">
      <c r="A928" s="8"/>
      <c r="B928" s="8"/>
      <c r="C928" s="8"/>
      <c r="D928" s="9" t="str">
        <f aca="false">IF(A928="","",COUNTIFS(Orders!$C$2:$C$5001,A928,Orders!$I$2:$I$5001,"&gt;0"))</f>
        <v/>
      </c>
      <c r="E928" s="10" t="str">
        <f aca="false">IF(A928="","",SUMIFS(Orders!$F$2:$F$5001,Orders!$C$2:$C$5001,A928,Orders!$I$2:$I$5001,"&gt;0"))</f>
        <v/>
      </c>
      <c r="F928" s="10" t="str">
        <f aca="false">IF(OR(A928="",N(D928)=0),"",E928/D928)</f>
        <v/>
      </c>
      <c r="G928" s="11" t="str">
        <f aca="false">IF(OR(A928="",N(D928)=0),"",_xlfn.MINIFS(Orders!$I$2:$I$5001,Orders!$C$2:$C$5001,A928,Orders!$I$2:$I$5001,"&gt;0"))</f>
        <v/>
      </c>
      <c r="H928" s="11" t="str">
        <f aca="false">IF(OR(A928="",N(D928)=0),"",_xlfn.MAXIFS(Orders!$I$2:$I$5001,Orders!$C$2:$C$5001,A928,Orders!$I$2:$I$5001,"&gt;0"))</f>
        <v/>
      </c>
      <c r="I928" s="9" t="str">
        <f aca="true">IF(H928="","",TODAY()-H928)</f>
        <v/>
      </c>
      <c r="J928" s="9" t="str">
        <f aca="false">IF(OR(H928="",N(D928)&lt;2),"",(H928-G928)/(D928-1))</f>
        <v/>
      </c>
      <c r="K928" s="12" t="str">
        <f aca="false">IF(A928="","",IF(N(D928)=0,"No orders yet",IF(I928&gt;=Settings!$B$4,IF(OR(N(E928)&gt;=Settings!$B$5,N(D928)&gt;=Settings!$B$6),"Lapsed VIP","Lapsed"),IF(I928&gt;=Settings!$B$3,IF(OR(N(E928)&gt;=Settings!$B$5,N(D928)&gt;=Settings!$B$6),"At-risk VIP",IF(D928=1,"One-time buyer","At risk")),IF(OR(N(E928)&gt;=Settings!$B$5,N(D928)&gt;=Settings!$B$6),"VIP",IF(D928=1,"New","Active"))))))</f>
        <v/>
      </c>
      <c r="L928" s="12" t="str">
        <f aca="false">IF(OR(J928="",J928=0),"",IF(I928&gt;=J928*Settings!$B$7,"Yes",""))</f>
        <v/>
      </c>
      <c r="M928" s="13"/>
      <c r="N928" s="12" t="str">
        <f aca="true">IF(M928="","",IF(AND(H928&lt;&gt;"",H928&gt;=M928),"Yes - "&amp;TEXT(H928,"d mmm yyyy"),IF(TODAY()-M928&lt;30,"Not yet","No")))</f>
        <v/>
      </c>
      <c r="O928" s="8"/>
      <c r="P928" s="12" t="str">
        <f aca="false">IF(A928="","",IF(COUNTIF($A$2:$A$2001,A928)&gt;1,"Same email twice - keep one",""))</f>
        <v/>
      </c>
    </row>
    <row r="929" customFormat="false" ht="15" hidden="false" customHeight="false" outlineLevel="0" collapsed="false">
      <c r="A929" s="8"/>
      <c r="B929" s="8"/>
      <c r="C929" s="8"/>
      <c r="D929" s="9" t="str">
        <f aca="false">IF(A929="","",COUNTIFS(Orders!$C$2:$C$5001,A929,Orders!$I$2:$I$5001,"&gt;0"))</f>
        <v/>
      </c>
      <c r="E929" s="10" t="str">
        <f aca="false">IF(A929="","",SUMIFS(Orders!$F$2:$F$5001,Orders!$C$2:$C$5001,A929,Orders!$I$2:$I$5001,"&gt;0"))</f>
        <v/>
      </c>
      <c r="F929" s="10" t="str">
        <f aca="false">IF(OR(A929="",N(D929)=0),"",E929/D929)</f>
        <v/>
      </c>
      <c r="G929" s="11" t="str">
        <f aca="false">IF(OR(A929="",N(D929)=0),"",_xlfn.MINIFS(Orders!$I$2:$I$5001,Orders!$C$2:$C$5001,A929,Orders!$I$2:$I$5001,"&gt;0"))</f>
        <v/>
      </c>
      <c r="H929" s="11" t="str">
        <f aca="false">IF(OR(A929="",N(D929)=0),"",_xlfn.MAXIFS(Orders!$I$2:$I$5001,Orders!$C$2:$C$5001,A929,Orders!$I$2:$I$5001,"&gt;0"))</f>
        <v/>
      </c>
      <c r="I929" s="9" t="str">
        <f aca="true">IF(H929="","",TODAY()-H929)</f>
        <v/>
      </c>
      <c r="J929" s="9" t="str">
        <f aca="false">IF(OR(H929="",N(D929)&lt;2),"",(H929-G929)/(D929-1))</f>
        <v/>
      </c>
      <c r="K929" s="12" t="str">
        <f aca="false">IF(A929="","",IF(N(D929)=0,"No orders yet",IF(I929&gt;=Settings!$B$4,IF(OR(N(E929)&gt;=Settings!$B$5,N(D929)&gt;=Settings!$B$6),"Lapsed VIP","Lapsed"),IF(I929&gt;=Settings!$B$3,IF(OR(N(E929)&gt;=Settings!$B$5,N(D929)&gt;=Settings!$B$6),"At-risk VIP",IF(D929=1,"One-time buyer","At risk")),IF(OR(N(E929)&gt;=Settings!$B$5,N(D929)&gt;=Settings!$B$6),"VIP",IF(D929=1,"New","Active"))))))</f>
        <v/>
      </c>
      <c r="L929" s="12" t="str">
        <f aca="false">IF(OR(J929="",J929=0),"",IF(I929&gt;=J929*Settings!$B$7,"Yes",""))</f>
        <v/>
      </c>
      <c r="M929" s="13"/>
      <c r="N929" s="12" t="str">
        <f aca="true">IF(M929="","",IF(AND(H929&lt;&gt;"",H929&gt;=M929),"Yes - "&amp;TEXT(H929,"d mmm yyyy"),IF(TODAY()-M929&lt;30,"Not yet","No")))</f>
        <v/>
      </c>
      <c r="O929" s="8"/>
      <c r="P929" s="12" t="str">
        <f aca="false">IF(A929="","",IF(COUNTIF($A$2:$A$2001,A929)&gt;1,"Same email twice - keep one",""))</f>
        <v/>
      </c>
    </row>
    <row r="930" customFormat="false" ht="15" hidden="false" customHeight="false" outlineLevel="0" collapsed="false">
      <c r="A930" s="8"/>
      <c r="B930" s="8"/>
      <c r="C930" s="8"/>
      <c r="D930" s="9" t="str">
        <f aca="false">IF(A930="","",COUNTIFS(Orders!$C$2:$C$5001,A930,Orders!$I$2:$I$5001,"&gt;0"))</f>
        <v/>
      </c>
      <c r="E930" s="10" t="str">
        <f aca="false">IF(A930="","",SUMIFS(Orders!$F$2:$F$5001,Orders!$C$2:$C$5001,A930,Orders!$I$2:$I$5001,"&gt;0"))</f>
        <v/>
      </c>
      <c r="F930" s="10" t="str">
        <f aca="false">IF(OR(A930="",N(D930)=0),"",E930/D930)</f>
        <v/>
      </c>
      <c r="G930" s="11" t="str">
        <f aca="false">IF(OR(A930="",N(D930)=0),"",_xlfn.MINIFS(Orders!$I$2:$I$5001,Orders!$C$2:$C$5001,A930,Orders!$I$2:$I$5001,"&gt;0"))</f>
        <v/>
      </c>
      <c r="H930" s="11" t="str">
        <f aca="false">IF(OR(A930="",N(D930)=0),"",_xlfn.MAXIFS(Orders!$I$2:$I$5001,Orders!$C$2:$C$5001,A930,Orders!$I$2:$I$5001,"&gt;0"))</f>
        <v/>
      </c>
      <c r="I930" s="9" t="str">
        <f aca="true">IF(H930="","",TODAY()-H930)</f>
        <v/>
      </c>
      <c r="J930" s="9" t="str">
        <f aca="false">IF(OR(H930="",N(D930)&lt;2),"",(H930-G930)/(D930-1))</f>
        <v/>
      </c>
      <c r="K930" s="12" t="str">
        <f aca="false">IF(A930="","",IF(N(D930)=0,"No orders yet",IF(I930&gt;=Settings!$B$4,IF(OR(N(E930)&gt;=Settings!$B$5,N(D930)&gt;=Settings!$B$6),"Lapsed VIP","Lapsed"),IF(I930&gt;=Settings!$B$3,IF(OR(N(E930)&gt;=Settings!$B$5,N(D930)&gt;=Settings!$B$6),"At-risk VIP",IF(D930=1,"One-time buyer","At risk")),IF(OR(N(E930)&gt;=Settings!$B$5,N(D930)&gt;=Settings!$B$6),"VIP",IF(D930=1,"New","Active"))))))</f>
        <v/>
      </c>
      <c r="L930" s="12" t="str">
        <f aca="false">IF(OR(J930="",J930=0),"",IF(I930&gt;=J930*Settings!$B$7,"Yes",""))</f>
        <v/>
      </c>
      <c r="M930" s="13"/>
      <c r="N930" s="12" t="str">
        <f aca="true">IF(M930="","",IF(AND(H930&lt;&gt;"",H930&gt;=M930),"Yes - "&amp;TEXT(H930,"d mmm yyyy"),IF(TODAY()-M930&lt;30,"Not yet","No")))</f>
        <v/>
      </c>
      <c r="O930" s="8"/>
      <c r="P930" s="12" t="str">
        <f aca="false">IF(A930="","",IF(COUNTIF($A$2:$A$2001,A930)&gt;1,"Same email twice - keep one",""))</f>
        <v/>
      </c>
    </row>
    <row r="931" customFormat="false" ht="15" hidden="false" customHeight="false" outlineLevel="0" collapsed="false">
      <c r="A931" s="8"/>
      <c r="B931" s="8"/>
      <c r="C931" s="8"/>
      <c r="D931" s="9" t="str">
        <f aca="false">IF(A931="","",COUNTIFS(Orders!$C$2:$C$5001,A931,Orders!$I$2:$I$5001,"&gt;0"))</f>
        <v/>
      </c>
      <c r="E931" s="10" t="str">
        <f aca="false">IF(A931="","",SUMIFS(Orders!$F$2:$F$5001,Orders!$C$2:$C$5001,A931,Orders!$I$2:$I$5001,"&gt;0"))</f>
        <v/>
      </c>
      <c r="F931" s="10" t="str">
        <f aca="false">IF(OR(A931="",N(D931)=0),"",E931/D931)</f>
        <v/>
      </c>
      <c r="G931" s="11" t="str">
        <f aca="false">IF(OR(A931="",N(D931)=0),"",_xlfn.MINIFS(Orders!$I$2:$I$5001,Orders!$C$2:$C$5001,A931,Orders!$I$2:$I$5001,"&gt;0"))</f>
        <v/>
      </c>
      <c r="H931" s="11" t="str">
        <f aca="false">IF(OR(A931="",N(D931)=0),"",_xlfn.MAXIFS(Orders!$I$2:$I$5001,Orders!$C$2:$C$5001,A931,Orders!$I$2:$I$5001,"&gt;0"))</f>
        <v/>
      </c>
      <c r="I931" s="9" t="str">
        <f aca="true">IF(H931="","",TODAY()-H931)</f>
        <v/>
      </c>
      <c r="J931" s="9" t="str">
        <f aca="false">IF(OR(H931="",N(D931)&lt;2),"",(H931-G931)/(D931-1))</f>
        <v/>
      </c>
      <c r="K931" s="12" t="str">
        <f aca="false">IF(A931="","",IF(N(D931)=0,"No orders yet",IF(I931&gt;=Settings!$B$4,IF(OR(N(E931)&gt;=Settings!$B$5,N(D931)&gt;=Settings!$B$6),"Lapsed VIP","Lapsed"),IF(I931&gt;=Settings!$B$3,IF(OR(N(E931)&gt;=Settings!$B$5,N(D931)&gt;=Settings!$B$6),"At-risk VIP",IF(D931=1,"One-time buyer","At risk")),IF(OR(N(E931)&gt;=Settings!$B$5,N(D931)&gt;=Settings!$B$6),"VIP",IF(D931=1,"New","Active"))))))</f>
        <v/>
      </c>
      <c r="L931" s="12" t="str">
        <f aca="false">IF(OR(J931="",J931=0),"",IF(I931&gt;=J931*Settings!$B$7,"Yes",""))</f>
        <v/>
      </c>
      <c r="M931" s="13"/>
      <c r="N931" s="12" t="str">
        <f aca="true">IF(M931="","",IF(AND(H931&lt;&gt;"",H931&gt;=M931),"Yes - "&amp;TEXT(H931,"d mmm yyyy"),IF(TODAY()-M931&lt;30,"Not yet","No")))</f>
        <v/>
      </c>
      <c r="O931" s="8"/>
      <c r="P931" s="12" t="str">
        <f aca="false">IF(A931="","",IF(COUNTIF($A$2:$A$2001,A931)&gt;1,"Same email twice - keep one",""))</f>
        <v/>
      </c>
    </row>
    <row r="932" customFormat="false" ht="15" hidden="false" customHeight="false" outlineLevel="0" collapsed="false">
      <c r="A932" s="8"/>
      <c r="B932" s="8"/>
      <c r="C932" s="8"/>
      <c r="D932" s="9" t="str">
        <f aca="false">IF(A932="","",COUNTIFS(Orders!$C$2:$C$5001,A932,Orders!$I$2:$I$5001,"&gt;0"))</f>
        <v/>
      </c>
      <c r="E932" s="10" t="str">
        <f aca="false">IF(A932="","",SUMIFS(Orders!$F$2:$F$5001,Orders!$C$2:$C$5001,A932,Orders!$I$2:$I$5001,"&gt;0"))</f>
        <v/>
      </c>
      <c r="F932" s="10" t="str">
        <f aca="false">IF(OR(A932="",N(D932)=0),"",E932/D932)</f>
        <v/>
      </c>
      <c r="G932" s="11" t="str">
        <f aca="false">IF(OR(A932="",N(D932)=0),"",_xlfn.MINIFS(Orders!$I$2:$I$5001,Orders!$C$2:$C$5001,A932,Orders!$I$2:$I$5001,"&gt;0"))</f>
        <v/>
      </c>
      <c r="H932" s="11" t="str">
        <f aca="false">IF(OR(A932="",N(D932)=0),"",_xlfn.MAXIFS(Orders!$I$2:$I$5001,Orders!$C$2:$C$5001,A932,Orders!$I$2:$I$5001,"&gt;0"))</f>
        <v/>
      </c>
      <c r="I932" s="9" t="str">
        <f aca="true">IF(H932="","",TODAY()-H932)</f>
        <v/>
      </c>
      <c r="J932" s="9" t="str">
        <f aca="false">IF(OR(H932="",N(D932)&lt;2),"",(H932-G932)/(D932-1))</f>
        <v/>
      </c>
      <c r="K932" s="12" t="str">
        <f aca="false">IF(A932="","",IF(N(D932)=0,"No orders yet",IF(I932&gt;=Settings!$B$4,IF(OR(N(E932)&gt;=Settings!$B$5,N(D932)&gt;=Settings!$B$6),"Lapsed VIP","Lapsed"),IF(I932&gt;=Settings!$B$3,IF(OR(N(E932)&gt;=Settings!$B$5,N(D932)&gt;=Settings!$B$6),"At-risk VIP",IF(D932=1,"One-time buyer","At risk")),IF(OR(N(E932)&gt;=Settings!$B$5,N(D932)&gt;=Settings!$B$6),"VIP",IF(D932=1,"New","Active"))))))</f>
        <v/>
      </c>
      <c r="L932" s="12" t="str">
        <f aca="false">IF(OR(J932="",J932=0),"",IF(I932&gt;=J932*Settings!$B$7,"Yes",""))</f>
        <v/>
      </c>
      <c r="M932" s="13"/>
      <c r="N932" s="12" t="str">
        <f aca="true">IF(M932="","",IF(AND(H932&lt;&gt;"",H932&gt;=M932),"Yes - "&amp;TEXT(H932,"d mmm yyyy"),IF(TODAY()-M932&lt;30,"Not yet","No")))</f>
        <v/>
      </c>
      <c r="O932" s="8"/>
      <c r="P932" s="12" t="str">
        <f aca="false">IF(A932="","",IF(COUNTIF($A$2:$A$2001,A932)&gt;1,"Same email twice - keep one",""))</f>
        <v/>
      </c>
    </row>
    <row r="933" customFormat="false" ht="15" hidden="false" customHeight="false" outlineLevel="0" collapsed="false">
      <c r="A933" s="8"/>
      <c r="B933" s="8"/>
      <c r="C933" s="8"/>
      <c r="D933" s="9" t="str">
        <f aca="false">IF(A933="","",COUNTIFS(Orders!$C$2:$C$5001,A933,Orders!$I$2:$I$5001,"&gt;0"))</f>
        <v/>
      </c>
      <c r="E933" s="10" t="str">
        <f aca="false">IF(A933="","",SUMIFS(Orders!$F$2:$F$5001,Orders!$C$2:$C$5001,A933,Orders!$I$2:$I$5001,"&gt;0"))</f>
        <v/>
      </c>
      <c r="F933" s="10" t="str">
        <f aca="false">IF(OR(A933="",N(D933)=0),"",E933/D933)</f>
        <v/>
      </c>
      <c r="G933" s="11" t="str">
        <f aca="false">IF(OR(A933="",N(D933)=0),"",_xlfn.MINIFS(Orders!$I$2:$I$5001,Orders!$C$2:$C$5001,A933,Orders!$I$2:$I$5001,"&gt;0"))</f>
        <v/>
      </c>
      <c r="H933" s="11" t="str">
        <f aca="false">IF(OR(A933="",N(D933)=0),"",_xlfn.MAXIFS(Orders!$I$2:$I$5001,Orders!$C$2:$C$5001,A933,Orders!$I$2:$I$5001,"&gt;0"))</f>
        <v/>
      </c>
      <c r="I933" s="9" t="str">
        <f aca="true">IF(H933="","",TODAY()-H933)</f>
        <v/>
      </c>
      <c r="J933" s="9" t="str">
        <f aca="false">IF(OR(H933="",N(D933)&lt;2),"",(H933-G933)/(D933-1))</f>
        <v/>
      </c>
      <c r="K933" s="12" t="str">
        <f aca="false">IF(A933="","",IF(N(D933)=0,"No orders yet",IF(I933&gt;=Settings!$B$4,IF(OR(N(E933)&gt;=Settings!$B$5,N(D933)&gt;=Settings!$B$6),"Lapsed VIP","Lapsed"),IF(I933&gt;=Settings!$B$3,IF(OR(N(E933)&gt;=Settings!$B$5,N(D933)&gt;=Settings!$B$6),"At-risk VIP",IF(D933=1,"One-time buyer","At risk")),IF(OR(N(E933)&gt;=Settings!$B$5,N(D933)&gt;=Settings!$B$6),"VIP",IF(D933=1,"New","Active"))))))</f>
        <v/>
      </c>
      <c r="L933" s="12" t="str">
        <f aca="false">IF(OR(J933="",J933=0),"",IF(I933&gt;=J933*Settings!$B$7,"Yes",""))</f>
        <v/>
      </c>
      <c r="M933" s="13"/>
      <c r="N933" s="12" t="str">
        <f aca="true">IF(M933="","",IF(AND(H933&lt;&gt;"",H933&gt;=M933),"Yes - "&amp;TEXT(H933,"d mmm yyyy"),IF(TODAY()-M933&lt;30,"Not yet","No")))</f>
        <v/>
      </c>
      <c r="O933" s="8"/>
      <c r="P933" s="12" t="str">
        <f aca="false">IF(A933="","",IF(COUNTIF($A$2:$A$2001,A933)&gt;1,"Same email twice - keep one",""))</f>
        <v/>
      </c>
    </row>
    <row r="934" customFormat="false" ht="15" hidden="false" customHeight="false" outlineLevel="0" collapsed="false">
      <c r="A934" s="8"/>
      <c r="B934" s="8"/>
      <c r="C934" s="8"/>
      <c r="D934" s="9" t="str">
        <f aca="false">IF(A934="","",COUNTIFS(Orders!$C$2:$C$5001,A934,Orders!$I$2:$I$5001,"&gt;0"))</f>
        <v/>
      </c>
      <c r="E934" s="10" t="str">
        <f aca="false">IF(A934="","",SUMIFS(Orders!$F$2:$F$5001,Orders!$C$2:$C$5001,A934,Orders!$I$2:$I$5001,"&gt;0"))</f>
        <v/>
      </c>
      <c r="F934" s="10" t="str">
        <f aca="false">IF(OR(A934="",N(D934)=0),"",E934/D934)</f>
        <v/>
      </c>
      <c r="G934" s="11" t="str">
        <f aca="false">IF(OR(A934="",N(D934)=0),"",_xlfn.MINIFS(Orders!$I$2:$I$5001,Orders!$C$2:$C$5001,A934,Orders!$I$2:$I$5001,"&gt;0"))</f>
        <v/>
      </c>
      <c r="H934" s="11" t="str">
        <f aca="false">IF(OR(A934="",N(D934)=0),"",_xlfn.MAXIFS(Orders!$I$2:$I$5001,Orders!$C$2:$C$5001,A934,Orders!$I$2:$I$5001,"&gt;0"))</f>
        <v/>
      </c>
      <c r="I934" s="9" t="str">
        <f aca="true">IF(H934="","",TODAY()-H934)</f>
        <v/>
      </c>
      <c r="J934" s="9" t="str">
        <f aca="false">IF(OR(H934="",N(D934)&lt;2),"",(H934-G934)/(D934-1))</f>
        <v/>
      </c>
      <c r="K934" s="12" t="str">
        <f aca="false">IF(A934="","",IF(N(D934)=0,"No orders yet",IF(I934&gt;=Settings!$B$4,IF(OR(N(E934)&gt;=Settings!$B$5,N(D934)&gt;=Settings!$B$6),"Lapsed VIP","Lapsed"),IF(I934&gt;=Settings!$B$3,IF(OR(N(E934)&gt;=Settings!$B$5,N(D934)&gt;=Settings!$B$6),"At-risk VIP",IF(D934=1,"One-time buyer","At risk")),IF(OR(N(E934)&gt;=Settings!$B$5,N(D934)&gt;=Settings!$B$6),"VIP",IF(D934=1,"New","Active"))))))</f>
        <v/>
      </c>
      <c r="L934" s="12" t="str">
        <f aca="false">IF(OR(J934="",J934=0),"",IF(I934&gt;=J934*Settings!$B$7,"Yes",""))</f>
        <v/>
      </c>
      <c r="M934" s="13"/>
      <c r="N934" s="12" t="str">
        <f aca="true">IF(M934="","",IF(AND(H934&lt;&gt;"",H934&gt;=M934),"Yes - "&amp;TEXT(H934,"d mmm yyyy"),IF(TODAY()-M934&lt;30,"Not yet","No")))</f>
        <v/>
      </c>
      <c r="O934" s="8"/>
      <c r="P934" s="12" t="str">
        <f aca="false">IF(A934="","",IF(COUNTIF($A$2:$A$2001,A934)&gt;1,"Same email twice - keep one",""))</f>
        <v/>
      </c>
    </row>
    <row r="935" customFormat="false" ht="15" hidden="false" customHeight="false" outlineLevel="0" collapsed="false">
      <c r="A935" s="8"/>
      <c r="B935" s="8"/>
      <c r="C935" s="8"/>
      <c r="D935" s="9" t="str">
        <f aca="false">IF(A935="","",COUNTIFS(Orders!$C$2:$C$5001,A935,Orders!$I$2:$I$5001,"&gt;0"))</f>
        <v/>
      </c>
      <c r="E935" s="10" t="str">
        <f aca="false">IF(A935="","",SUMIFS(Orders!$F$2:$F$5001,Orders!$C$2:$C$5001,A935,Orders!$I$2:$I$5001,"&gt;0"))</f>
        <v/>
      </c>
      <c r="F935" s="10" t="str">
        <f aca="false">IF(OR(A935="",N(D935)=0),"",E935/D935)</f>
        <v/>
      </c>
      <c r="G935" s="11" t="str">
        <f aca="false">IF(OR(A935="",N(D935)=0),"",_xlfn.MINIFS(Orders!$I$2:$I$5001,Orders!$C$2:$C$5001,A935,Orders!$I$2:$I$5001,"&gt;0"))</f>
        <v/>
      </c>
      <c r="H935" s="11" t="str">
        <f aca="false">IF(OR(A935="",N(D935)=0),"",_xlfn.MAXIFS(Orders!$I$2:$I$5001,Orders!$C$2:$C$5001,A935,Orders!$I$2:$I$5001,"&gt;0"))</f>
        <v/>
      </c>
      <c r="I935" s="9" t="str">
        <f aca="true">IF(H935="","",TODAY()-H935)</f>
        <v/>
      </c>
      <c r="J935" s="9" t="str">
        <f aca="false">IF(OR(H935="",N(D935)&lt;2),"",(H935-G935)/(D935-1))</f>
        <v/>
      </c>
      <c r="K935" s="12" t="str">
        <f aca="false">IF(A935="","",IF(N(D935)=0,"No orders yet",IF(I935&gt;=Settings!$B$4,IF(OR(N(E935)&gt;=Settings!$B$5,N(D935)&gt;=Settings!$B$6),"Lapsed VIP","Lapsed"),IF(I935&gt;=Settings!$B$3,IF(OR(N(E935)&gt;=Settings!$B$5,N(D935)&gt;=Settings!$B$6),"At-risk VIP",IF(D935=1,"One-time buyer","At risk")),IF(OR(N(E935)&gt;=Settings!$B$5,N(D935)&gt;=Settings!$B$6),"VIP",IF(D935=1,"New","Active"))))))</f>
        <v/>
      </c>
      <c r="L935" s="12" t="str">
        <f aca="false">IF(OR(J935="",J935=0),"",IF(I935&gt;=J935*Settings!$B$7,"Yes",""))</f>
        <v/>
      </c>
      <c r="M935" s="13"/>
      <c r="N935" s="12" t="str">
        <f aca="true">IF(M935="","",IF(AND(H935&lt;&gt;"",H935&gt;=M935),"Yes - "&amp;TEXT(H935,"d mmm yyyy"),IF(TODAY()-M935&lt;30,"Not yet","No")))</f>
        <v/>
      </c>
      <c r="O935" s="8"/>
      <c r="P935" s="12" t="str">
        <f aca="false">IF(A935="","",IF(COUNTIF($A$2:$A$2001,A935)&gt;1,"Same email twice - keep one",""))</f>
        <v/>
      </c>
    </row>
    <row r="936" customFormat="false" ht="15" hidden="false" customHeight="false" outlineLevel="0" collapsed="false">
      <c r="A936" s="8"/>
      <c r="B936" s="8"/>
      <c r="C936" s="8"/>
      <c r="D936" s="9" t="str">
        <f aca="false">IF(A936="","",COUNTIFS(Orders!$C$2:$C$5001,A936,Orders!$I$2:$I$5001,"&gt;0"))</f>
        <v/>
      </c>
      <c r="E936" s="10" t="str">
        <f aca="false">IF(A936="","",SUMIFS(Orders!$F$2:$F$5001,Orders!$C$2:$C$5001,A936,Orders!$I$2:$I$5001,"&gt;0"))</f>
        <v/>
      </c>
      <c r="F936" s="10" t="str">
        <f aca="false">IF(OR(A936="",N(D936)=0),"",E936/D936)</f>
        <v/>
      </c>
      <c r="G936" s="11" t="str">
        <f aca="false">IF(OR(A936="",N(D936)=0),"",_xlfn.MINIFS(Orders!$I$2:$I$5001,Orders!$C$2:$C$5001,A936,Orders!$I$2:$I$5001,"&gt;0"))</f>
        <v/>
      </c>
      <c r="H936" s="11" t="str">
        <f aca="false">IF(OR(A936="",N(D936)=0),"",_xlfn.MAXIFS(Orders!$I$2:$I$5001,Orders!$C$2:$C$5001,A936,Orders!$I$2:$I$5001,"&gt;0"))</f>
        <v/>
      </c>
      <c r="I936" s="9" t="str">
        <f aca="true">IF(H936="","",TODAY()-H936)</f>
        <v/>
      </c>
      <c r="J936" s="9" t="str">
        <f aca="false">IF(OR(H936="",N(D936)&lt;2),"",(H936-G936)/(D936-1))</f>
        <v/>
      </c>
      <c r="K936" s="12" t="str">
        <f aca="false">IF(A936="","",IF(N(D936)=0,"No orders yet",IF(I936&gt;=Settings!$B$4,IF(OR(N(E936)&gt;=Settings!$B$5,N(D936)&gt;=Settings!$B$6),"Lapsed VIP","Lapsed"),IF(I936&gt;=Settings!$B$3,IF(OR(N(E936)&gt;=Settings!$B$5,N(D936)&gt;=Settings!$B$6),"At-risk VIP",IF(D936=1,"One-time buyer","At risk")),IF(OR(N(E936)&gt;=Settings!$B$5,N(D936)&gt;=Settings!$B$6),"VIP",IF(D936=1,"New","Active"))))))</f>
        <v/>
      </c>
      <c r="L936" s="12" t="str">
        <f aca="false">IF(OR(J936="",J936=0),"",IF(I936&gt;=J936*Settings!$B$7,"Yes",""))</f>
        <v/>
      </c>
      <c r="M936" s="13"/>
      <c r="N936" s="12" t="str">
        <f aca="true">IF(M936="","",IF(AND(H936&lt;&gt;"",H936&gt;=M936),"Yes - "&amp;TEXT(H936,"d mmm yyyy"),IF(TODAY()-M936&lt;30,"Not yet","No")))</f>
        <v/>
      </c>
      <c r="O936" s="8"/>
      <c r="P936" s="12" t="str">
        <f aca="false">IF(A936="","",IF(COUNTIF($A$2:$A$2001,A936)&gt;1,"Same email twice - keep one",""))</f>
        <v/>
      </c>
    </row>
    <row r="937" customFormat="false" ht="15" hidden="false" customHeight="false" outlineLevel="0" collapsed="false">
      <c r="A937" s="8"/>
      <c r="B937" s="8"/>
      <c r="C937" s="8"/>
      <c r="D937" s="9" t="str">
        <f aca="false">IF(A937="","",COUNTIFS(Orders!$C$2:$C$5001,A937,Orders!$I$2:$I$5001,"&gt;0"))</f>
        <v/>
      </c>
      <c r="E937" s="10" t="str">
        <f aca="false">IF(A937="","",SUMIFS(Orders!$F$2:$F$5001,Orders!$C$2:$C$5001,A937,Orders!$I$2:$I$5001,"&gt;0"))</f>
        <v/>
      </c>
      <c r="F937" s="10" t="str">
        <f aca="false">IF(OR(A937="",N(D937)=0),"",E937/D937)</f>
        <v/>
      </c>
      <c r="G937" s="11" t="str">
        <f aca="false">IF(OR(A937="",N(D937)=0),"",_xlfn.MINIFS(Orders!$I$2:$I$5001,Orders!$C$2:$C$5001,A937,Orders!$I$2:$I$5001,"&gt;0"))</f>
        <v/>
      </c>
      <c r="H937" s="11" t="str">
        <f aca="false">IF(OR(A937="",N(D937)=0),"",_xlfn.MAXIFS(Orders!$I$2:$I$5001,Orders!$C$2:$C$5001,A937,Orders!$I$2:$I$5001,"&gt;0"))</f>
        <v/>
      </c>
      <c r="I937" s="9" t="str">
        <f aca="true">IF(H937="","",TODAY()-H937)</f>
        <v/>
      </c>
      <c r="J937" s="9" t="str">
        <f aca="false">IF(OR(H937="",N(D937)&lt;2),"",(H937-G937)/(D937-1))</f>
        <v/>
      </c>
      <c r="K937" s="12" t="str">
        <f aca="false">IF(A937="","",IF(N(D937)=0,"No orders yet",IF(I937&gt;=Settings!$B$4,IF(OR(N(E937)&gt;=Settings!$B$5,N(D937)&gt;=Settings!$B$6),"Lapsed VIP","Lapsed"),IF(I937&gt;=Settings!$B$3,IF(OR(N(E937)&gt;=Settings!$B$5,N(D937)&gt;=Settings!$B$6),"At-risk VIP",IF(D937=1,"One-time buyer","At risk")),IF(OR(N(E937)&gt;=Settings!$B$5,N(D937)&gt;=Settings!$B$6),"VIP",IF(D937=1,"New","Active"))))))</f>
        <v/>
      </c>
      <c r="L937" s="12" t="str">
        <f aca="false">IF(OR(J937="",J937=0),"",IF(I937&gt;=J937*Settings!$B$7,"Yes",""))</f>
        <v/>
      </c>
      <c r="M937" s="13"/>
      <c r="N937" s="12" t="str">
        <f aca="true">IF(M937="","",IF(AND(H937&lt;&gt;"",H937&gt;=M937),"Yes - "&amp;TEXT(H937,"d mmm yyyy"),IF(TODAY()-M937&lt;30,"Not yet","No")))</f>
        <v/>
      </c>
      <c r="O937" s="8"/>
      <c r="P937" s="12" t="str">
        <f aca="false">IF(A937="","",IF(COUNTIF($A$2:$A$2001,A937)&gt;1,"Same email twice - keep one",""))</f>
        <v/>
      </c>
    </row>
    <row r="938" customFormat="false" ht="15" hidden="false" customHeight="false" outlineLevel="0" collapsed="false">
      <c r="A938" s="8"/>
      <c r="B938" s="8"/>
      <c r="C938" s="8"/>
      <c r="D938" s="9" t="str">
        <f aca="false">IF(A938="","",COUNTIFS(Orders!$C$2:$C$5001,A938,Orders!$I$2:$I$5001,"&gt;0"))</f>
        <v/>
      </c>
      <c r="E938" s="10" t="str">
        <f aca="false">IF(A938="","",SUMIFS(Orders!$F$2:$F$5001,Orders!$C$2:$C$5001,A938,Orders!$I$2:$I$5001,"&gt;0"))</f>
        <v/>
      </c>
      <c r="F938" s="10" t="str">
        <f aca="false">IF(OR(A938="",N(D938)=0),"",E938/D938)</f>
        <v/>
      </c>
      <c r="G938" s="11" t="str">
        <f aca="false">IF(OR(A938="",N(D938)=0),"",_xlfn.MINIFS(Orders!$I$2:$I$5001,Orders!$C$2:$C$5001,A938,Orders!$I$2:$I$5001,"&gt;0"))</f>
        <v/>
      </c>
      <c r="H938" s="11" t="str">
        <f aca="false">IF(OR(A938="",N(D938)=0),"",_xlfn.MAXIFS(Orders!$I$2:$I$5001,Orders!$C$2:$C$5001,A938,Orders!$I$2:$I$5001,"&gt;0"))</f>
        <v/>
      </c>
      <c r="I938" s="9" t="str">
        <f aca="true">IF(H938="","",TODAY()-H938)</f>
        <v/>
      </c>
      <c r="J938" s="9" t="str">
        <f aca="false">IF(OR(H938="",N(D938)&lt;2),"",(H938-G938)/(D938-1))</f>
        <v/>
      </c>
      <c r="K938" s="12" t="str">
        <f aca="false">IF(A938="","",IF(N(D938)=0,"No orders yet",IF(I938&gt;=Settings!$B$4,IF(OR(N(E938)&gt;=Settings!$B$5,N(D938)&gt;=Settings!$B$6),"Lapsed VIP","Lapsed"),IF(I938&gt;=Settings!$B$3,IF(OR(N(E938)&gt;=Settings!$B$5,N(D938)&gt;=Settings!$B$6),"At-risk VIP",IF(D938=1,"One-time buyer","At risk")),IF(OR(N(E938)&gt;=Settings!$B$5,N(D938)&gt;=Settings!$B$6),"VIP",IF(D938=1,"New","Active"))))))</f>
        <v/>
      </c>
      <c r="L938" s="12" t="str">
        <f aca="false">IF(OR(J938="",J938=0),"",IF(I938&gt;=J938*Settings!$B$7,"Yes",""))</f>
        <v/>
      </c>
      <c r="M938" s="13"/>
      <c r="N938" s="12" t="str">
        <f aca="true">IF(M938="","",IF(AND(H938&lt;&gt;"",H938&gt;=M938),"Yes - "&amp;TEXT(H938,"d mmm yyyy"),IF(TODAY()-M938&lt;30,"Not yet","No")))</f>
        <v/>
      </c>
      <c r="O938" s="8"/>
      <c r="P938" s="12" t="str">
        <f aca="false">IF(A938="","",IF(COUNTIF($A$2:$A$2001,A938)&gt;1,"Same email twice - keep one",""))</f>
        <v/>
      </c>
    </row>
    <row r="939" customFormat="false" ht="15" hidden="false" customHeight="false" outlineLevel="0" collapsed="false">
      <c r="A939" s="8"/>
      <c r="B939" s="8"/>
      <c r="C939" s="8"/>
      <c r="D939" s="9" t="str">
        <f aca="false">IF(A939="","",COUNTIFS(Orders!$C$2:$C$5001,A939,Orders!$I$2:$I$5001,"&gt;0"))</f>
        <v/>
      </c>
      <c r="E939" s="10" t="str">
        <f aca="false">IF(A939="","",SUMIFS(Orders!$F$2:$F$5001,Orders!$C$2:$C$5001,A939,Orders!$I$2:$I$5001,"&gt;0"))</f>
        <v/>
      </c>
      <c r="F939" s="10" t="str">
        <f aca="false">IF(OR(A939="",N(D939)=0),"",E939/D939)</f>
        <v/>
      </c>
      <c r="G939" s="11" t="str">
        <f aca="false">IF(OR(A939="",N(D939)=0),"",_xlfn.MINIFS(Orders!$I$2:$I$5001,Orders!$C$2:$C$5001,A939,Orders!$I$2:$I$5001,"&gt;0"))</f>
        <v/>
      </c>
      <c r="H939" s="11" t="str">
        <f aca="false">IF(OR(A939="",N(D939)=0),"",_xlfn.MAXIFS(Orders!$I$2:$I$5001,Orders!$C$2:$C$5001,A939,Orders!$I$2:$I$5001,"&gt;0"))</f>
        <v/>
      </c>
      <c r="I939" s="9" t="str">
        <f aca="true">IF(H939="","",TODAY()-H939)</f>
        <v/>
      </c>
      <c r="J939" s="9" t="str">
        <f aca="false">IF(OR(H939="",N(D939)&lt;2),"",(H939-G939)/(D939-1))</f>
        <v/>
      </c>
      <c r="K939" s="12" t="str">
        <f aca="false">IF(A939="","",IF(N(D939)=0,"No orders yet",IF(I939&gt;=Settings!$B$4,IF(OR(N(E939)&gt;=Settings!$B$5,N(D939)&gt;=Settings!$B$6),"Lapsed VIP","Lapsed"),IF(I939&gt;=Settings!$B$3,IF(OR(N(E939)&gt;=Settings!$B$5,N(D939)&gt;=Settings!$B$6),"At-risk VIP",IF(D939=1,"One-time buyer","At risk")),IF(OR(N(E939)&gt;=Settings!$B$5,N(D939)&gt;=Settings!$B$6),"VIP",IF(D939=1,"New","Active"))))))</f>
        <v/>
      </c>
      <c r="L939" s="12" t="str">
        <f aca="false">IF(OR(J939="",J939=0),"",IF(I939&gt;=J939*Settings!$B$7,"Yes",""))</f>
        <v/>
      </c>
      <c r="M939" s="13"/>
      <c r="N939" s="12" t="str">
        <f aca="true">IF(M939="","",IF(AND(H939&lt;&gt;"",H939&gt;=M939),"Yes - "&amp;TEXT(H939,"d mmm yyyy"),IF(TODAY()-M939&lt;30,"Not yet","No")))</f>
        <v/>
      </c>
      <c r="O939" s="8"/>
      <c r="P939" s="12" t="str">
        <f aca="false">IF(A939="","",IF(COUNTIF($A$2:$A$2001,A939)&gt;1,"Same email twice - keep one",""))</f>
        <v/>
      </c>
    </row>
    <row r="940" customFormat="false" ht="15" hidden="false" customHeight="false" outlineLevel="0" collapsed="false">
      <c r="A940" s="8"/>
      <c r="B940" s="8"/>
      <c r="C940" s="8"/>
      <c r="D940" s="9" t="str">
        <f aca="false">IF(A940="","",COUNTIFS(Orders!$C$2:$C$5001,A940,Orders!$I$2:$I$5001,"&gt;0"))</f>
        <v/>
      </c>
      <c r="E940" s="10" t="str">
        <f aca="false">IF(A940="","",SUMIFS(Orders!$F$2:$F$5001,Orders!$C$2:$C$5001,A940,Orders!$I$2:$I$5001,"&gt;0"))</f>
        <v/>
      </c>
      <c r="F940" s="10" t="str">
        <f aca="false">IF(OR(A940="",N(D940)=0),"",E940/D940)</f>
        <v/>
      </c>
      <c r="G940" s="11" t="str">
        <f aca="false">IF(OR(A940="",N(D940)=0),"",_xlfn.MINIFS(Orders!$I$2:$I$5001,Orders!$C$2:$C$5001,A940,Orders!$I$2:$I$5001,"&gt;0"))</f>
        <v/>
      </c>
      <c r="H940" s="11" t="str">
        <f aca="false">IF(OR(A940="",N(D940)=0),"",_xlfn.MAXIFS(Orders!$I$2:$I$5001,Orders!$C$2:$C$5001,A940,Orders!$I$2:$I$5001,"&gt;0"))</f>
        <v/>
      </c>
      <c r="I940" s="9" t="str">
        <f aca="true">IF(H940="","",TODAY()-H940)</f>
        <v/>
      </c>
      <c r="J940" s="9" t="str">
        <f aca="false">IF(OR(H940="",N(D940)&lt;2),"",(H940-G940)/(D940-1))</f>
        <v/>
      </c>
      <c r="K940" s="12" t="str">
        <f aca="false">IF(A940="","",IF(N(D940)=0,"No orders yet",IF(I940&gt;=Settings!$B$4,IF(OR(N(E940)&gt;=Settings!$B$5,N(D940)&gt;=Settings!$B$6),"Lapsed VIP","Lapsed"),IF(I940&gt;=Settings!$B$3,IF(OR(N(E940)&gt;=Settings!$B$5,N(D940)&gt;=Settings!$B$6),"At-risk VIP",IF(D940=1,"One-time buyer","At risk")),IF(OR(N(E940)&gt;=Settings!$B$5,N(D940)&gt;=Settings!$B$6),"VIP",IF(D940=1,"New","Active"))))))</f>
        <v/>
      </c>
      <c r="L940" s="12" t="str">
        <f aca="false">IF(OR(J940="",J940=0),"",IF(I940&gt;=J940*Settings!$B$7,"Yes",""))</f>
        <v/>
      </c>
      <c r="M940" s="13"/>
      <c r="N940" s="12" t="str">
        <f aca="true">IF(M940="","",IF(AND(H940&lt;&gt;"",H940&gt;=M940),"Yes - "&amp;TEXT(H940,"d mmm yyyy"),IF(TODAY()-M940&lt;30,"Not yet","No")))</f>
        <v/>
      </c>
      <c r="O940" s="8"/>
      <c r="P940" s="12" t="str">
        <f aca="false">IF(A940="","",IF(COUNTIF($A$2:$A$2001,A940)&gt;1,"Same email twice - keep one",""))</f>
        <v/>
      </c>
    </row>
    <row r="941" customFormat="false" ht="15" hidden="false" customHeight="false" outlineLevel="0" collapsed="false">
      <c r="A941" s="8"/>
      <c r="B941" s="8"/>
      <c r="C941" s="8"/>
      <c r="D941" s="9" t="str">
        <f aca="false">IF(A941="","",COUNTIFS(Orders!$C$2:$C$5001,A941,Orders!$I$2:$I$5001,"&gt;0"))</f>
        <v/>
      </c>
      <c r="E941" s="10" t="str">
        <f aca="false">IF(A941="","",SUMIFS(Orders!$F$2:$F$5001,Orders!$C$2:$C$5001,A941,Orders!$I$2:$I$5001,"&gt;0"))</f>
        <v/>
      </c>
      <c r="F941" s="10" t="str">
        <f aca="false">IF(OR(A941="",N(D941)=0),"",E941/D941)</f>
        <v/>
      </c>
      <c r="G941" s="11" t="str">
        <f aca="false">IF(OR(A941="",N(D941)=0),"",_xlfn.MINIFS(Orders!$I$2:$I$5001,Orders!$C$2:$C$5001,A941,Orders!$I$2:$I$5001,"&gt;0"))</f>
        <v/>
      </c>
      <c r="H941" s="11" t="str">
        <f aca="false">IF(OR(A941="",N(D941)=0),"",_xlfn.MAXIFS(Orders!$I$2:$I$5001,Orders!$C$2:$C$5001,A941,Orders!$I$2:$I$5001,"&gt;0"))</f>
        <v/>
      </c>
      <c r="I941" s="9" t="str">
        <f aca="true">IF(H941="","",TODAY()-H941)</f>
        <v/>
      </c>
      <c r="J941" s="9" t="str">
        <f aca="false">IF(OR(H941="",N(D941)&lt;2),"",(H941-G941)/(D941-1))</f>
        <v/>
      </c>
      <c r="K941" s="12" t="str">
        <f aca="false">IF(A941="","",IF(N(D941)=0,"No orders yet",IF(I941&gt;=Settings!$B$4,IF(OR(N(E941)&gt;=Settings!$B$5,N(D941)&gt;=Settings!$B$6),"Lapsed VIP","Lapsed"),IF(I941&gt;=Settings!$B$3,IF(OR(N(E941)&gt;=Settings!$B$5,N(D941)&gt;=Settings!$B$6),"At-risk VIP",IF(D941=1,"One-time buyer","At risk")),IF(OR(N(E941)&gt;=Settings!$B$5,N(D941)&gt;=Settings!$B$6),"VIP",IF(D941=1,"New","Active"))))))</f>
        <v/>
      </c>
      <c r="L941" s="12" t="str">
        <f aca="false">IF(OR(J941="",J941=0),"",IF(I941&gt;=J941*Settings!$B$7,"Yes",""))</f>
        <v/>
      </c>
      <c r="M941" s="13"/>
      <c r="N941" s="12" t="str">
        <f aca="true">IF(M941="","",IF(AND(H941&lt;&gt;"",H941&gt;=M941),"Yes - "&amp;TEXT(H941,"d mmm yyyy"),IF(TODAY()-M941&lt;30,"Not yet","No")))</f>
        <v/>
      </c>
      <c r="O941" s="8"/>
      <c r="P941" s="12" t="str">
        <f aca="false">IF(A941="","",IF(COUNTIF($A$2:$A$2001,A941)&gt;1,"Same email twice - keep one",""))</f>
        <v/>
      </c>
    </row>
    <row r="942" customFormat="false" ht="15" hidden="false" customHeight="false" outlineLevel="0" collapsed="false">
      <c r="A942" s="8"/>
      <c r="B942" s="8"/>
      <c r="C942" s="8"/>
      <c r="D942" s="9" t="str">
        <f aca="false">IF(A942="","",COUNTIFS(Orders!$C$2:$C$5001,A942,Orders!$I$2:$I$5001,"&gt;0"))</f>
        <v/>
      </c>
      <c r="E942" s="10" t="str">
        <f aca="false">IF(A942="","",SUMIFS(Orders!$F$2:$F$5001,Orders!$C$2:$C$5001,A942,Orders!$I$2:$I$5001,"&gt;0"))</f>
        <v/>
      </c>
      <c r="F942" s="10" t="str">
        <f aca="false">IF(OR(A942="",N(D942)=0),"",E942/D942)</f>
        <v/>
      </c>
      <c r="G942" s="11" t="str">
        <f aca="false">IF(OR(A942="",N(D942)=0),"",_xlfn.MINIFS(Orders!$I$2:$I$5001,Orders!$C$2:$C$5001,A942,Orders!$I$2:$I$5001,"&gt;0"))</f>
        <v/>
      </c>
      <c r="H942" s="11" t="str">
        <f aca="false">IF(OR(A942="",N(D942)=0),"",_xlfn.MAXIFS(Orders!$I$2:$I$5001,Orders!$C$2:$C$5001,A942,Orders!$I$2:$I$5001,"&gt;0"))</f>
        <v/>
      </c>
      <c r="I942" s="9" t="str">
        <f aca="true">IF(H942="","",TODAY()-H942)</f>
        <v/>
      </c>
      <c r="J942" s="9" t="str">
        <f aca="false">IF(OR(H942="",N(D942)&lt;2),"",(H942-G942)/(D942-1))</f>
        <v/>
      </c>
      <c r="K942" s="12" t="str">
        <f aca="false">IF(A942="","",IF(N(D942)=0,"No orders yet",IF(I942&gt;=Settings!$B$4,IF(OR(N(E942)&gt;=Settings!$B$5,N(D942)&gt;=Settings!$B$6),"Lapsed VIP","Lapsed"),IF(I942&gt;=Settings!$B$3,IF(OR(N(E942)&gt;=Settings!$B$5,N(D942)&gt;=Settings!$B$6),"At-risk VIP",IF(D942=1,"One-time buyer","At risk")),IF(OR(N(E942)&gt;=Settings!$B$5,N(D942)&gt;=Settings!$B$6),"VIP",IF(D942=1,"New","Active"))))))</f>
        <v/>
      </c>
      <c r="L942" s="12" t="str">
        <f aca="false">IF(OR(J942="",J942=0),"",IF(I942&gt;=J942*Settings!$B$7,"Yes",""))</f>
        <v/>
      </c>
      <c r="M942" s="13"/>
      <c r="N942" s="12" t="str">
        <f aca="true">IF(M942="","",IF(AND(H942&lt;&gt;"",H942&gt;=M942),"Yes - "&amp;TEXT(H942,"d mmm yyyy"),IF(TODAY()-M942&lt;30,"Not yet","No")))</f>
        <v/>
      </c>
      <c r="O942" s="8"/>
      <c r="P942" s="12" t="str">
        <f aca="false">IF(A942="","",IF(COUNTIF($A$2:$A$2001,A942)&gt;1,"Same email twice - keep one",""))</f>
        <v/>
      </c>
    </row>
    <row r="943" customFormat="false" ht="15" hidden="false" customHeight="false" outlineLevel="0" collapsed="false">
      <c r="A943" s="8"/>
      <c r="B943" s="8"/>
      <c r="C943" s="8"/>
      <c r="D943" s="9" t="str">
        <f aca="false">IF(A943="","",COUNTIFS(Orders!$C$2:$C$5001,A943,Orders!$I$2:$I$5001,"&gt;0"))</f>
        <v/>
      </c>
      <c r="E943" s="10" t="str">
        <f aca="false">IF(A943="","",SUMIFS(Orders!$F$2:$F$5001,Orders!$C$2:$C$5001,A943,Orders!$I$2:$I$5001,"&gt;0"))</f>
        <v/>
      </c>
      <c r="F943" s="10" t="str">
        <f aca="false">IF(OR(A943="",N(D943)=0),"",E943/D943)</f>
        <v/>
      </c>
      <c r="G943" s="11" t="str">
        <f aca="false">IF(OR(A943="",N(D943)=0),"",_xlfn.MINIFS(Orders!$I$2:$I$5001,Orders!$C$2:$C$5001,A943,Orders!$I$2:$I$5001,"&gt;0"))</f>
        <v/>
      </c>
      <c r="H943" s="11" t="str">
        <f aca="false">IF(OR(A943="",N(D943)=0),"",_xlfn.MAXIFS(Orders!$I$2:$I$5001,Orders!$C$2:$C$5001,A943,Orders!$I$2:$I$5001,"&gt;0"))</f>
        <v/>
      </c>
      <c r="I943" s="9" t="str">
        <f aca="true">IF(H943="","",TODAY()-H943)</f>
        <v/>
      </c>
      <c r="J943" s="9" t="str">
        <f aca="false">IF(OR(H943="",N(D943)&lt;2),"",(H943-G943)/(D943-1))</f>
        <v/>
      </c>
      <c r="K943" s="12" t="str">
        <f aca="false">IF(A943="","",IF(N(D943)=0,"No orders yet",IF(I943&gt;=Settings!$B$4,IF(OR(N(E943)&gt;=Settings!$B$5,N(D943)&gt;=Settings!$B$6),"Lapsed VIP","Lapsed"),IF(I943&gt;=Settings!$B$3,IF(OR(N(E943)&gt;=Settings!$B$5,N(D943)&gt;=Settings!$B$6),"At-risk VIP",IF(D943=1,"One-time buyer","At risk")),IF(OR(N(E943)&gt;=Settings!$B$5,N(D943)&gt;=Settings!$B$6),"VIP",IF(D943=1,"New","Active"))))))</f>
        <v/>
      </c>
      <c r="L943" s="12" t="str">
        <f aca="false">IF(OR(J943="",J943=0),"",IF(I943&gt;=J943*Settings!$B$7,"Yes",""))</f>
        <v/>
      </c>
      <c r="M943" s="13"/>
      <c r="N943" s="12" t="str">
        <f aca="true">IF(M943="","",IF(AND(H943&lt;&gt;"",H943&gt;=M943),"Yes - "&amp;TEXT(H943,"d mmm yyyy"),IF(TODAY()-M943&lt;30,"Not yet","No")))</f>
        <v/>
      </c>
      <c r="O943" s="8"/>
      <c r="P943" s="12" t="str">
        <f aca="false">IF(A943="","",IF(COUNTIF($A$2:$A$2001,A943)&gt;1,"Same email twice - keep one",""))</f>
        <v/>
      </c>
    </row>
    <row r="944" customFormat="false" ht="15" hidden="false" customHeight="false" outlineLevel="0" collapsed="false">
      <c r="A944" s="8"/>
      <c r="B944" s="8"/>
      <c r="C944" s="8"/>
      <c r="D944" s="9" t="str">
        <f aca="false">IF(A944="","",COUNTIFS(Orders!$C$2:$C$5001,A944,Orders!$I$2:$I$5001,"&gt;0"))</f>
        <v/>
      </c>
      <c r="E944" s="10" t="str">
        <f aca="false">IF(A944="","",SUMIFS(Orders!$F$2:$F$5001,Orders!$C$2:$C$5001,A944,Orders!$I$2:$I$5001,"&gt;0"))</f>
        <v/>
      </c>
      <c r="F944" s="10" t="str">
        <f aca="false">IF(OR(A944="",N(D944)=0),"",E944/D944)</f>
        <v/>
      </c>
      <c r="G944" s="11" t="str">
        <f aca="false">IF(OR(A944="",N(D944)=0),"",_xlfn.MINIFS(Orders!$I$2:$I$5001,Orders!$C$2:$C$5001,A944,Orders!$I$2:$I$5001,"&gt;0"))</f>
        <v/>
      </c>
      <c r="H944" s="11" t="str">
        <f aca="false">IF(OR(A944="",N(D944)=0),"",_xlfn.MAXIFS(Orders!$I$2:$I$5001,Orders!$C$2:$C$5001,A944,Orders!$I$2:$I$5001,"&gt;0"))</f>
        <v/>
      </c>
      <c r="I944" s="9" t="str">
        <f aca="true">IF(H944="","",TODAY()-H944)</f>
        <v/>
      </c>
      <c r="J944" s="9" t="str">
        <f aca="false">IF(OR(H944="",N(D944)&lt;2),"",(H944-G944)/(D944-1))</f>
        <v/>
      </c>
      <c r="K944" s="12" t="str">
        <f aca="false">IF(A944="","",IF(N(D944)=0,"No orders yet",IF(I944&gt;=Settings!$B$4,IF(OR(N(E944)&gt;=Settings!$B$5,N(D944)&gt;=Settings!$B$6),"Lapsed VIP","Lapsed"),IF(I944&gt;=Settings!$B$3,IF(OR(N(E944)&gt;=Settings!$B$5,N(D944)&gt;=Settings!$B$6),"At-risk VIP",IF(D944=1,"One-time buyer","At risk")),IF(OR(N(E944)&gt;=Settings!$B$5,N(D944)&gt;=Settings!$B$6),"VIP",IF(D944=1,"New","Active"))))))</f>
        <v/>
      </c>
      <c r="L944" s="12" t="str">
        <f aca="false">IF(OR(J944="",J944=0),"",IF(I944&gt;=J944*Settings!$B$7,"Yes",""))</f>
        <v/>
      </c>
      <c r="M944" s="13"/>
      <c r="N944" s="12" t="str">
        <f aca="true">IF(M944="","",IF(AND(H944&lt;&gt;"",H944&gt;=M944),"Yes - "&amp;TEXT(H944,"d mmm yyyy"),IF(TODAY()-M944&lt;30,"Not yet","No")))</f>
        <v/>
      </c>
      <c r="O944" s="8"/>
      <c r="P944" s="12" t="str">
        <f aca="false">IF(A944="","",IF(COUNTIF($A$2:$A$2001,A944)&gt;1,"Same email twice - keep one",""))</f>
        <v/>
      </c>
    </row>
    <row r="945" customFormat="false" ht="15" hidden="false" customHeight="false" outlineLevel="0" collapsed="false">
      <c r="A945" s="8"/>
      <c r="B945" s="8"/>
      <c r="C945" s="8"/>
      <c r="D945" s="9" t="str">
        <f aca="false">IF(A945="","",COUNTIFS(Orders!$C$2:$C$5001,A945,Orders!$I$2:$I$5001,"&gt;0"))</f>
        <v/>
      </c>
      <c r="E945" s="10" t="str">
        <f aca="false">IF(A945="","",SUMIFS(Orders!$F$2:$F$5001,Orders!$C$2:$C$5001,A945,Orders!$I$2:$I$5001,"&gt;0"))</f>
        <v/>
      </c>
      <c r="F945" s="10" t="str">
        <f aca="false">IF(OR(A945="",N(D945)=0),"",E945/D945)</f>
        <v/>
      </c>
      <c r="G945" s="11" t="str">
        <f aca="false">IF(OR(A945="",N(D945)=0),"",_xlfn.MINIFS(Orders!$I$2:$I$5001,Orders!$C$2:$C$5001,A945,Orders!$I$2:$I$5001,"&gt;0"))</f>
        <v/>
      </c>
      <c r="H945" s="11" t="str">
        <f aca="false">IF(OR(A945="",N(D945)=0),"",_xlfn.MAXIFS(Orders!$I$2:$I$5001,Orders!$C$2:$C$5001,A945,Orders!$I$2:$I$5001,"&gt;0"))</f>
        <v/>
      </c>
      <c r="I945" s="9" t="str">
        <f aca="true">IF(H945="","",TODAY()-H945)</f>
        <v/>
      </c>
      <c r="J945" s="9" t="str">
        <f aca="false">IF(OR(H945="",N(D945)&lt;2),"",(H945-G945)/(D945-1))</f>
        <v/>
      </c>
      <c r="K945" s="12" t="str">
        <f aca="false">IF(A945="","",IF(N(D945)=0,"No orders yet",IF(I945&gt;=Settings!$B$4,IF(OR(N(E945)&gt;=Settings!$B$5,N(D945)&gt;=Settings!$B$6),"Lapsed VIP","Lapsed"),IF(I945&gt;=Settings!$B$3,IF(OR(N(E945)&gt;=Settings!$B$5,N(D945)&gt;=Settings!$B$6),"At-risk VIP",IF(D945=1,"One-time buyer","At risk")),IF(OR(N(E945)&gt;=Settings!$B$5,N(D945)&gt;=Settings!$B$6),"VIP",IF(D945=1,"New","Active"))))))</f>
        <v/>
      </c>
      <c r="L945" s="12" t="str">
        <f aca="false">IF(OR(J945="",J945=0),"",IF(I945&gt;=J945*Settings!$B$7,"Yes",""))</f>
        <v/>
      </c>
      <c r="M945" s="13"/>
      <c r="N945" s="12" t="str">
        <f aca="true">IF(M945="","",IF(AND(H945&lt;&gt;"",H945&gt;=M945),"Yes - "&amp;TEXT(H945,"d mmm yyyy"),IF(TODAY()-M945&lt;30,"Not yet","No")))</f>
        <v/>
      </c>
      <c r="O945" s="8"/>
      <c r="P945" s="12" t="str">
        <f aca="false">IF(A945="","",IF(COUNTIF($A$2:$A$2001,A945)&gt;1,"Same email twice - keep one",""))</f>
        <v/>
      </c>
    </row>
    <row r="946" customFormat="false" ht="15" hidden="false" customHeight="false" outlineLevel="0" collapsed="false">
      <c r="A946" s="8"/>
      <c r="B946" s="8"/>
      <c r="C946" s="8"/>
      <c r="D946" s="9" t="str">
        <f aca="false">IF(A946="","",COUNTIFS(Orders!$C$2:$C$5001,A946,Orders!$I$2:$I$5001,"&gt;0"))</f>
        <v/>
      </c>
      <c r="E946" s="10" t="str">
        <f aca="false">IF(A946="","",SUMIFS(Orders!$F$2:$F$5001,Orders!$C$2:$C$5001,A946,Orders!$I$2:$I$5001,"&gt;0"))</f>
        <v/>
      </c>
      <c r="F946" s="10" t="str">
        <f aca="false">IF(OR(A946="",N(D946)=0),"",E946/D946)</f>
        <v/>
      </c>
      <c r="G946" s="11" t="str">
        <f aca="false">IF(OR(A946="",N(D946)=0),"",_xlfn.MINIFS(Orders!$I$2:$I$5001,Orders!$C$2:$C$5001,A946,Orders!$I$2:$I$5001,"&gt;0"))</f>
        <v/>
      </c>
      <c r="H946" s="11" t="str">
        <f aca="false">IF(OR(A946="",N(D946)=0),"",_xlfn.MAXIFS(Orders!$I$2:$I$5001,Orders!$C$2:$C$5001,A946,Orders!$I$2:$I$5001,"&gt;0"))</f>
        <v/>
      </c>
      <c r="I946" s="9" t="str">
        <f aca="true">IF(H946="","",TODAY()-H946)</f>
        <v/>
      </c>
      <c r="J946" s="9" t="str">
        <f aca="false">IF(OR(H946="",N(D946)&lt;2),"",(H946-G946)/(D946-1))</f>
        <v/>
      </c>
      <c r="K946" s="12" t="str">
        <f aca="false">IF(A946="","",IF(N(D946)=0,"No orders yet",IF(I946&gt;=Settings!$B$4,IF(OR(N(E946)&gt;=Settings!$B$5,N(D946)&gt;=Settings!$B$6),"Lapsed VIP","Lapsed"),IF(I946&gt;=Settings!$B$3,IF(OR(N(E946)&gt;=Settings!$B$5,N(D946)&gt;=Settings!$B$6),"At-risk VIP",IF(D946=1,"One-time buyer","At risk")),IF(OR(N(E946)&gt;=Settings!$B$5,N(D946)&gt;=Settings!$B$6),"VIP",IF(D946=1,"New","Active"))))))</f>
        <v/>
      </c>
      <c r="L946" s="12" t="str">
        <f aca="false">IF(OR(J946="",J946=0),"",IF(I946&gt;=J946*Settings!$B$7,"Yes",""))</f>
        <v/>
      </c>
      <c r="M946" s="13"/>
      <c r="N946" s="12" t="str">
        <f aca="true">IF(M946="","",IF(AND(H946&lt;&gt;"",H946&gt;=M946),"Yes - "&amp;TEXT(H946,"d mmm yyyy"),IF(TODAY()-M946&lt;30,"Not yet","No")))</f>
        <v/>
      </c>
      <c r="O946" s="8"/>
      <c r="P946" s="12" t="str">
        <f aca="false">IF(A946="","",IF(COUNTIF($A$2:$A$2001,A946)&gt;1,"Same email twice - keep one",""))</f>
        <v/>
      </c>
    </row>
    <row r="947" customFormat="false" ht="15" hidden="false" customHeight="false" outlineLevel="0" collapsed="false">
      <c r="A947" s="8"/>
      <c r="B947" s="8"/>
      <c r="C947" s="8"/>
      <c r="D947" s="9" t="str">
        <f aca="false">IF(A947="","",COUNTIFS(Orders!$C$2:$C$5001,A947,Orders!$I$2:$I$5001,"&gt;0"))</f>
        <v/>
      </c>
      <c r="E947" s="10" t="str">
        <f aca="false">IF(A947="","",SUMIFS(Orders!$F$2:$F$5001,Orders!$C$2:$C$5001,A947,Orders!$I$2:$I$5001,"&gt;0"))</f>
        <v/>
      </c>
      <c r="F947" s="10" t="str">
        <f aca="false">IF(OR(A947="",N(D947)=0),"",E947/D947)</f>
        <v/>
      </c>
      <c r="G947" s="11" t="str">
        <f aca="false">IF(OR(A947="",N(D947)=0),"",_xlfn.MINIFS(Orders!$I$2:$I$5001,Orders!$C$2:$C$5001,A947,Orders!$I$2:$I$5001,"&gt;0"))</f>
        <v/>
      </c>
      <c r="H947" s="11" t="str">
        <f aca="false">IF(OR(A947="",N(D947)=0),"",_xlfn.MAXIFS(Orders!$I$2:$I$5001,Orders!$C$2:$C$5001,A947,Orders!$I$2:$I$5001,"&gt;0"))</f>
        <v/>
      </c>
      <c r="I947" s="9" t="str">
        <f aca="true">IF(H947="","",TODAY()-H947)</f>
        <v/>
      </c>
      <c r="J947" s="9" t="str">
        <f aca="false">IF(OR(H947="",N(D947)&lt;2),"",(H947-G947)/(D947-1))</f>
        <v/>
      </c>
      <c r="K947" s="12" t="str">
        <f aca="false">IF(A947="","",IF(N(D947)=0,"No orders yet",IF(I947&gt;=Settings!$B$4,IF(OR(N(E947)&gt;=Settings!$B$5,N(D947)&gt;=Settings!$B$6),"Lapsed VIP","Lapsed"),IF(I947&gt;=Settings!$B$3,IF(OR(N(E947)&gt;=Settings!$B$5,N(D947)&gt;=Settings!$B$6),"At-risk VIP",IF(D947=1,"One-time buyer","At risk")),IF(OR(N(E947)&gt;=Settings!$B$5,N(D947)&gt;=Settings!$B$6),"VIP",IF(D947=1,"New","Active"))))))</f>
        <v/>
      </c>
      <c r="L947" s="12" t="str">
        <f aca="false">IF(OR(J947="",J947=0),"",IF(I947&gt;=J947*Settings!$B$7,"Yes",""))</f>
        <v/>
      </c>
      <c r="M947" s="13"/>
      <c r="N947" s="12" t="str">
        <f aca="true">IF(M947="","",IF(AND(H947&lt;&gt;"",H947&gt;=M947),"Yes - "&amp;TEXT(H947,"d mmm yyyy"),IF(TODAY()-M947&lt;30,"Not yet","No")))</f>
        <v/>
      </c>
      <c r="O947" s="8"/>
      <c r="P947" s="12" t="str">
        <f aca="false">IF(A947="","",IF(COUNTIF($A$2:$A$2001,A947)&gt;1,"Same email twice - keep one",""))</f>
        <v/>
      </c>
    </row>
    <row r="948" customFormat="false" ht="15" hidden="false" customHeight="false" outlineLevel="0" collapsed="false">
      <c r="A948" s="8"/>
      <c r="B948" s="8"/>
      <c r="C948" s="8"/>
      <c r="D948" s="9" t="str">
        <f aca="false">IF(A948="","",COUNTIFS(Orders!$C$2:$C$5001,A948,Orders!$I$2:$I$5001,"&gt;0"))</f>
        <v/>
      </c>
      <c r="E948" s="10" t="str">
        <f aca="false">IF(A948="","",SUMIFS(Orders!$F$2:$F$5001,Orders!$C$2:$C$5001,A948,Orders!$I$2:$I$5001,"&gt;0"))</f>
        <v/>
      </c>
      <c r="F948" s="10" t="str">
        <f aca="false">IF(OR(A948="",N(D948)=0),"",E948/D948)</f>
        <v/>
      </c>
      <c r="G948" s="11" t="str">
        <f aca="false">IF(OR(A948="",N(D948)=0),"",_xlfn.MINIFS(Orders!$I$2:$I$5001,Orders!$C$2:$C$5001,A948,Orders!$I$2:$I$5001,"&gt;0"))</f>
        <v/>
      </c>
      <c r="H948" s="11" t="str">
        <f aca="false">IF(OR(A948="",N(D948)=0),"",_xlfn.MAXIFS(Orders!$I$2:$I$5001,Orders!$C$2:$C$5001,A948,Orders!$I$2:$I$5001,"&gt;0"))</f>
        <v/>
      </c>
      <c r="I948" s="9" t="str">
        <f aca="true">IF(H948="","",TODAY()-H948)</f>
        <v/>
      </c>
      <c r="J948" s="9" t="str">
        <f aca="false">IF(OR(H948="",N(D948)&lt;2),"",(H948-G948)/(D948-1))</f>
        <v/>
      </c>
      <c r="K948" s="12" t="str">
        <f aca="false">IF(A948="","",IF(N(D948)=0,"No orders yet",IF(I948&gt;=Settings!$B$4,IF(OR(N(E948)&gt;=Settings!$B$5,N(D948)&gt;=Settings!$B$6),"Lapsed VIP","Lapsed"),IF(I948&gt;=Settings!$B$3,IF(OR(N(E948)&gt;=Settings!$B$5,N(D948)&gt;=Settings!$B$6),"At-risk VIP",IF(D948=1,"One-time buyer","At risk")),IF(OR(N(E948)&gt;=Settings!$B$5,N(D948)&gt;=Settings!$B$6),"VIP",IF(D948=1,"New","Active"))))))</f>
        <v/>
      </c>
      <c r="L948" s="12" t="str">
        <f aca="false">IF(OR(J948="",J948=0),"",IF(I948&gt;=J948*Settings!$B$7,"Yes",""))</f>
        <v/>
      </c>
      <c r="M948" s="13"/>
      <c r="N948" s="12" t="str">
        <f aca="true">IF(M948="","",IF(AND(H948&lt;&gt;"",H948&gt;=M948),"Yes - "&amp;TEXT(H948,"d mmm yyyy"),IF(TODAY()-M948&lt;30,"Not yet","No")))</f>
        <v/>
      </c>
      <c r="O948" s="8"/>
      <c r="P948" s="12" t="str">
        <f aca="false">IF(A948="","",IF(COUNTIF($A$2:$A$2001,A948)&gt;1,"Same email twice - keep one",""))</f>
        <v/>
      </c>
    </row>
    <row r="949" customFormat="false" ht="15" hidden="false" customHeight="false" outlineLevel="0" collapsed="false">
      <c r="A949" s="8"/>
      <c r="B949" s="8"/>
      <c r="C949" s="8"/>
      <c r="D949" s="9" t="str">
        <f aca="false">IF(A949="","",COUNTIFS(Orders!$C$2:$C$5001,A949,Orders!$I$2:$I$5001,"&gt;0"))</f>
        <v/>
      </c>
      <c r="E949" s="10" t="str">
        <f aca="false">IF(A949="","",SUMIFS(Orders!$F$2:$F$5001,Orders!$C$2:$C$5001,A949,Orders!$I$2:$I$5001,"&gt;0"))</f>
        <v/>
      </c>
      <c r="F949" s="10" t="str">
        <f aca="false">IF(OR(A949="",N(D949)=0),"",E949/D949)</f>
        <v/>
      </c>
      <c r="G949" s="11" t="str">
        <f aca="false">IF(OR(A949="",N(D949)=0),"",_xlfn.MINIFS(Orders!$I$2:$I$5001,Orders!$C$2:$C$5001,A949,Orders!$I$2:$I$5001,"&gt;0"))</f>
        <v/>
      </c>
      <c r="H949" s="11" t="str">
        <f aca="false">IF(OR(A949="",N(D949)=0),"",_xlfn.MAXIFS(Orders!$I$2:$I$5001,Orders!$C$2:$C$5001,A949,Orders!$I$2:$I$5001,"&gt;0"))</f>
        <v/>
      </c>
      <c r="I949" s="9" t="str">
        <f aca="true">IF(H949="","",TODAY()-H949)</f>
        <v/>
      </c>
      <c r="J949" s="9" t="str">
        <f aca="false">IF(OR(H949="",N(D949)&lt;2),"",(H949-G949)/(D949-1))</f>
        <v/>
      </c>
      <c r="K949" s="12" t="str">
        <f aca="false">IF(A949="","",IF(N(D949)=0,"No orders yet",IF(I949&gt;=Settings!$B$4,IF(OR(N(E949)&gt;=Settings!$B$5,N(D949)&gt;=Settings!$B$6),"Lapsed VIP","Lapsed"),IF(I949&gt;=Settings!$B$3,IF(OR(N(E949)&gt;=Settings!$B$5,N(D949)&gt;=Settings!$B$6),"At-risk VIP",IF(D949=1,"One-time buyer","At risk")),IF(OR(N(E949)&gt;=Settings!$B$5,N(D949)&gt;=Settings!$B$6),"VIP",IF(D949=1,"New","Active"))))))</f>
        <v/>
      </c>
      <c r="L949" s="12" t="str">
        <f aca="false">IF(OR(J949="",J949=0),"",IF(I949&gt;=J949*Settings!$B$7,"Yes",""))</f>
        <v/>
      </c>
      <c r="M949" s="13"/>
      <c r="N949" s="12" t="str">
        <f aca="true">IF(M949="","",IF(AND(H949&lt;&gt;"",H949&gt;=M949),"Yes - "&amp;TEXT(H949,"d mmm yyyy"),IF(TODAY()-M949&lt;30,"Not yet","No")))</f>
        <v/>
      </c>
      <c r="O949" s="8"/>
      <c r="P949" s="12" t="str">
        <f aca="false">IF(A949="","",IF(COUNTIF($A$2:$A$2001,A949)&gt;1,"Same email twice - keep one",""))</f>
        <v/>
      </c>
    </row>
    <row r="950" customFormat="false" ht="15" hidden="false" customHeight="false" outlineLevel="0" collapsed="false">
      <c r="A950" s="8"/>
      <c r="B950" s="8"/>
      <c r="C950" s="8"/>
      <c r="D950" s="9" t="str">
        <f aca="false">IF(A950="","",COUNTIFS(Orders!$C$2:$C$5001,A950,Orders!$I$2:$I$5001,"&gt;0"))</f>
        <v/>
      </c>
      <c r="E950" s="10" t="str">
        <f aca="false">IF(A950="","",SUMIFS(Orders!$F$2:$F$5001,Orders!$C$2:$C$5001,A950,Orders!$I$2:$I$5001,"&gt;0"))</f>
        <v/>
      </c>
      <c r="F950" s="10" t="str">
        <f aca="false">IF(OR(A950="",N(D950)=0),"",E950/D950)</f>
        <v/>
      </c>
      <c r="G950" s="11" t="str">
        <f aca="false">IF(OR(A950="",N(D950)=0),"",_xlfn.MINIFS(Orders!$I$2:$I$5001,Orders!$C$2:$C$5001,A950,Orders!$I$2:$I$5001,"&gt;0"))</f>
        <v/>
      </c>
      <c r="H950" s="11" t="str">
        <f aca="false">IF(OR(A950="",N(D950)=0),"",_xlfn.MAXIFS(Orders!$I$2:$I$5001,Orders!$C$2:$C$5001,A950,Orders!$I$2:$I$5001,"&gt;0"))</f>
        <v/>
      </c>
      <c r="I950" s="9" t="str">
        <f aca="true">IF(H950="","",TODAY()-H950)</f>
        <v/>
      </c>
      <c r="J950" s="9" t="str">
        <f aca="false">IF(OR(H950="",N(D950)&lt;2),"",(H950-G950)/(D950-1))</f>
        <v/>
      </c>
      <c r="K950" s="12" t="str">
        <f aca="false">IF(A950="","",IF(N(D950)=0,"No orders yet",IF(I950&gt;=Settings!$B$4,IF(OR(N(E950)&gt;=Settings!$B$5,N(D950)&gt;=Settings!$B$6),"Lapsed VIP","Lapsed"),IF(I950&gt;=Settings!$B$3,IF(OR(N(E950)&gt;=Settings!$B$5,N(D950)&gt;=Settings!$B$6),"At-risk VIP",IF(D950=1,"One-time buyer","At risk")),IF(OR(N(E950)&gt;=Settings!$B$5,N(D950)&gt;=Settings!$B$6),"VIP",IF(D950=1,"New","Active"))))))</f>
        <v/>
      </c>
      <c r="L950" s="12" t="str">
        <f aca="false">IF(OR(J950="",J950=0),"",IF(I950&gt;=J950*Settings!$B$7,"Yes",""))</f>
        <v/>
      </c>
      <c r="M950" s="13"/>
      <c r="N950" s="12" t="str">
        <f aca="true">IF(M950="","",IF(AND(H950&lt;&gt;"",H950&gt;=M950),"Yes - "&amp;TEXT(H950,"d mmm yyyy"),IF(TODAY()-M950&lt;30,"Not yet","No")))</f>
        <v/>
      </c>
      <c r="O950" s="8"/>
      <c r="P950" s="12" t="str">
        <f aca="false">IF(A950="","",IF(COUNTIF($A$2:$A$2001,A950)&gt;1,"Same email twice - keep one",""))</f>
        <v/>
      </c>
    </row>
    <row r="951" customFormat="false" ht="15" hidden="false" customHeight="false" outlineLevel="0" collapsed="false">
      <c r="A951" s="8"/>
      <c r="B951" s="8"/>
      <c r="C951" s="8"/>
      <c r="D951" s="9" t="str">
        <f aca="false">IF(A951="","",COUNTIFS(Orders!$C$2:$C$5001,A951,Orders!$I$2:$I$5001,"&gt;0"))</f>
        <v/>
      </c>
      <c r="E951" s="10" t="str">
        <f aca="false">IF(A951="","",SUMIFS(Orders!$F$2:$F$5001,Orders!$C$2:$C$5001,A951,Orders!$I$2:$I$5001,"&gt;0"))</f>
        <v/>
      </c>
      <c r="F951" s="10" t="str">
        <f aca="false">IF(OR(A951="",N(D951)=0),"",E951/D951)</f>
        <v/>
      </c>
      <c r="G951" s="11" t="str">
        <f aca="false">IF(OR(A951="",N(D951)=0),"",_xlfn.MINIFS(Orders!$I$2:$I$5001,Orders!$C$2:$C$5001,A951,Orders!$I$2:$I$5001,"&gt;0"))</f>
        <v/>
      </c>
      <c r="H951" s="11" t="str">
        <f aca="false">IF(OR(A951="",N(D951)=0),"",_xlfn.MAXIFS(Orders!$I$2:$I$5001,Orders!$C$2:$C$5001,A951,Orders!$I$2:$I$5001,"&gt;0"))</f>
        <v/>
      </c>
      <c r="I951" s="9" t="str">
        <f aca="true">IF(H951="","",TODAY()-H951)</f>
        <v/>
      </c>
      <c r="J951" s="9" t="str">
        <f aca="false">IF(OR(H951="",N(D951)&lt;2),"",(H951-G951)/(D951-1))</f>
        <v/>
      </c>
      <c r="K951" s="12" t="str">
        <f aca="false">IF(A951="","",IF(N(D951)=0,"No orders yet",IF(I951&gt;=Settings!$B$4,IF(OR(N(E951)&gt;=Settings!$B$5,N(D951)&gt;=Settings!$B$6),"Lapsed VIP","Lapsed"),IF(I951&gt;=Settings!$B$3,IF(OR(N(E951)&gt;=Settings!$B$5,N(D951)&gt;=Settings!$B$6),"At-risk VIP",IF(D951=1,"One-time buyer","At risk")),IF(OR(N(E951)&gt;=Settings!$B$5,N(D951)&gt;=Settings!$B$6),"VIP",IF(D951=1,"New","Active"))))))</f>
        <v/>
      </c>
      <c r="L951" s="12" t="str">
        <f aca="false">IF(OR(J951="",J951=0),"",IF(I951&gt;=J951*Settings!$B$7,"Yes",""))</f>
        <v/>
      </c>
      <c r="M951" s="13"/>
      <c r="N951" s="12" t="str">
        <f aca="true">IF(M951="","",IF(AND(H951&lt;&gt;"",H951&gt;=M951),"Yes - "&amp;TEXT(H951,"d mmm yyyy"),IF(TODAY()-M951&lt;30,"Not yet","No")))</f>
        <v/>
      </c>
      <c r="O951" s="8"/>
      <c r="P951" s="12" t="str">
        <f aca="false">IF(A951="","",IF(COUNTIF($A$2:$A$2001,A951)&gt;1,"Same email twice - keep one",""))</f>
        <v/>
      </c>
    </row>
    <row r="952" customFormat="false" ht="15" hidden="false" customHeight="false" outlineLevel="0" collapsed="false">
      <c r="A952" s="8"/>
      <c r="B952" s="8"/>
      <c r="C952" s="8"/>
      <c r="D952" s="9" t="str">
        <f aca="false">IF(A952="","",COUNTIFS(Orders!$C$2:$C$5001,A952,Orders!$I$2:$I$5001,"&gt;0"))</f>
        <v/>
      </c>
      <c r="E952" s="10" t="str">
        <f aca="false">IF(A952="","",SUMIFS(Orders!$F$2:$F$5001,Orders!$C$2:$C$5001,A952,Orders!$I$2:$I$5001,"&gt;0"))</f>
        <v/>
      </c>
      <c r="F952" s="10" t="str">
        <f aca="false">IF(OR(A952="",N(D952)=0),"",E952/D952)</f>
        <v/>
      </c>
      <c r="G952" s="11" t="str">
        <f aca="false">IF(OR(A952="",N(D952)=0),"",_xlfn.MINIFS(Orders!$I$2:$I$5001,Orders!$C$2:$C$5001,A952,Orders!$I$2:$I$5001,"&gt;0"))</f>
        <v/>
      </c>
      <c r="H952" s="11" t="str">
        <f aca="false">IF(OR(A952="",N(D952)=0),"",_xlfn.MAXIFS(Orders!$I$2:$I$5001,Orders!$C$2:$C$5001,A952,Orders!$I$2:$I$5001,"&gt;0"))</f>
        <v/>
      </c>
      <c r="I952" s="9" t="str">
        <f aca="true">IF(H952="","",TODAY()-H952)</f>
        <v/>
      </c>
      <c r="J952" s="9" t="str">
        <f aca="false">IF(OR(H952="",N(D952)&lt;2),"",(H952-G952)/(D952-1))</f>
        <v/>
      </c>
      <c r="K952" s="12" t="str">
        <f aca="false">IF(A952="","",IF(N(D952)=0,"No orders yet",IF(I952&gt;=Settings!$B$4,IF(OR(N(E952)&gt;=Settings!$B$5,N(D952)&gt;=Settings!$B$6),"Lapsed VIP","Lapsed"),IF(I952&gt;=Settings!$B$3,IF(OR(N(E952)&gt;=Settings!$B$5,N(D952)&gt;=Settings!$B$6),"At-risk VIP",IF(D952=1,"One-time buyer","At risk")),IF(OR(N(E952)&gt;=Settings!$B$5,N(D952)&gt;=Settings!$B$6),"VIP",IF(D952=1,"New","Active"))))))</f>
        <v/>
      </c>
      <c r="L952" s="12" t="str">
        <f aca="false">IF(OR(J952="",J952=0),"",IF(I952&gt;=J952*Settings!$B$7,"Yes",""))</f>
        <v/>
      </c>
      <c r="M952" s="13"/>
      <c r="N952" s="12" t="str">
        <f aca="true">IF(M952="","",IF(AND(H952&lt;&gt;"",H952&gt;=M952),"Yes - "&amp;TEXT(H952,"d mmm yyyy"),IF(TODAY()-M952&lt;30,"Not yet","No")))</f>
        <v/>
      </c>
      <c r="O952" s="8"/>
      <c r="P952" s="12" t="str">
        <f aca="false">IF(A952="","",IF(COUNTIF($A$2:$A$2001,A952)&gt;1,"Same email twice - keep one",""))</f>
        <v/>
      </c>
    </row>
    <row r="953" customFormat="false" ht="15" hidden="false" customHeight="false" outlineLevel="0" collapsed="false">
      <c r="A953" s="8"/>
      <c r="B953" s="8"/>
      <c r="C953" s="8"/>
      <c r="D953" s="9" t="str">
        <f aca="false">IF(A953="","",COUNTIFS(Orders!$C$2:$C$5001,A953,Orders!$I$2:$I$5001,"&gt;0"))</f>
        <v/>
      </c>
      <c r="E953" s="10" t="str">
        <f aca="false">IF(A953="","",SUMIFS(Orders!$F$2:$F$5001,Orders!$C$2:$C$5001,A953,Orders!$I$2:$I$5001,"&gt;0"))</f>
        <v/>
      </c>
      <c r="F953" s="10" t="str">
        <f aca="false">IF(OR(A953="",N(D953)=0),"",E953/D953)</f>
        <v/>
      </c>
      <c r="G953" s="11" t="str">
        <f aca="false">IF(OR(A953="",N(D953)=0),"",_xlfn.MINIFS(Orders!$I$2:$I$5001,Orders!$C$2:$C$5001,A953,Orders!$I$2:$I$5001,"&gt;0"))</f>
        <v/>
      </c>
      <c r="H953" s="11" t="str">
        <f aca="false">IF(OR(A953="",N(D953)=0),"",_xlfn.MAXIFS(Orders!$I$2:$I$5001,Orders!$C$2:$C$5001,A953,Orders!$I$2:$I$5001,"&gt;0"))</f>
        <v/>
      </c>
      <c r="I953" s="9" t="str">
        <f aca="true">IF(H953="","",TODAY()-H953)</f>
        <v/>
      </c>
      <c r="J953" s="9" t="str">
        <f aca="false">IF(OR(H953="",N(D953)&lt;2),"",(H953-G953)/(D953-1))</f>
        <v/>
      </c>
      <c r="K953" s="12" t="str">
        <f aca="false">IF(A953="","",IF(N(D953)=0,"No orders yet",IF(I953&gt;=Settings!$B$4,IF(OR(N(E953)&gt;=Settings!$B$5,N(D953)&gt;=Settings!$B$6),"Lapsed VIP","Lapsed"),IF(I953&gt;=Settings!$B$3,IF(OR(N(E953)&gt;=Settings!$B$5,N(D953)&gt;=Settings!$B$6),"At-risk VIP",IF(D953=1,"One-time buyer","At risk")),IF(OR(N(E953)&gt;=Settings!$B$5,N(D953)&gt;=Settings!$B$6),"VIP",IF(D953=1,"New","Active"))))))</f>
        <v/>
      </c>
      <c r="L953" s="12" t="str">
        <f aca="false">IF(OR(J953="",J953=0),"",IF(I953&gt;=J953*Settings!$B$7,"Yes",""))</f>
        <v/>
      </c>
      <c r="M953" s="13"/>
      <c r="N953" s="12" t="str">
        <f aca="true">IF(M953="","",IF(AND(H953&lt;&gt;"",H953&gt;=M953),"Yes - "&amp;TEXT(H953,"d mmm yyyy"),IF(TODAY()-M953&lt;30,"Not yet","No")))</f>
        <v/>
      </c>
      <c r="O953" s="8"/>
      <c r="P953" s="12" t="str">
        <f aca="false">IF(A953="","",IF(COUNTIF($A$2:$A$2001,A953)&gt;1,"Same email twice - keep one",""))</f>
        <v/>
      </c>
    </row>
    <row r="954" customFormat="false" ht="15" hidden="false" customHeight="false" outlineLevel="0" collapsed="false">
      <c r="A954" s="8"/>
      <c r="B954" s="8"/>
      <c r="C954" s="8"/>
      <c r="D954" s="9" t="str">
        <f aca="false">IF(A954="","",COUNTIFS(Orders!$C$2:$C$5001,A954,Orders!$I$2:$I$5001,"&gt;0"))</f>
        <v/>
      </c>
      <c r="E954" s="10" t="str">
        <f aca="false">IF(A954="","",SUMIFS(Orders!$F$2:$F$5001,Orders!$C$2:$C$5001,A954,Orders!$I$2:$I$5001,"&gt;0"))</f>
        <v/>
      </c>
      <c r="F954" s="10" t="str">
        <f aca="false">IF(OR(A954="",N(D954)=0),"",E954/D954)</f>
        <v/>
      </c>
      <c r="G954" s="11" t="str">
        <f aca="false">IF(OR(A954="",N(D954)=0),"",_xlfn.MINIFS(Orders!$I$2:$I$5001,Orders!$C$2:$C$5001,A954,Orders!$I$2:$I$5001,"&gt;0"))</f>
        <v/>
      </c>
      <c r="H954" s="11" t="str">
        <f aca="false">IF(OR(A954="",N(D954)=0),"",_xlfn.MAXIFS(Orders!$I$2:$I$5001,Orders!$C$2:$C$5001,A954,Orders!$I$2:$I$5001,"&gt;0"))</f>
        <v/>
      </c>
      <c r="I954" s="9" t="str">
        <f aca="true">IF(H954="","",TODAY()-H954)</f>
        <v/>
      </c>
      <c r="J954" s="9" t="str">
        <f aca="false">IF(OR(H954="",N(D954)&lt;2),"",(H954-G954)/(D954-1))</f>
        <v/>
      </c>
      <c r="K954" s="12" t="str">
        <f aca="false">IF(A954="","",IF(N(D954)=0,"No orders yet",IF(I954&gt;=Settings!$B$4,IF(OR(N(E954)&gt;=Settings!$B$5,N(D954)&gt;=Settings!$B$6),"Lapsed VIP","Lapsed"),IF(I954&gt;=Settings!$B$3,IF(OR(N(E954)&gt;=Settings!$B$5,N(D954)&gt;=Settings!$B$6),"At-risk VIP",IF(D954=1,"One-time buyer","At risk")),IF(OR(N(E954)&gt;=Settings!$B$5,N(D954)&gt;=Settings!$B$6),"VIP",IF(D954=1,"New","Active"))))))</f>
        <v/>
      </c>
      <c r="L954" s="12" t="str">
        <f aca="false">IF(OR(J954="",J954=0),"",IF(I954&gt;=J954*Settings!$B$7,"Yes",""))</f>
        <v/>
      </c>
      <c r="M954" s="13"/>
      <c r="N954" s="12" t="str">
        <f aca="true">IF(M954="","",IF(AND(H954&lt;&gt;"",H954&gt;=M954),"Yes - "&amp;TEXT(H954,"d mmm yyyy"),IF(TODAY()-M954&lt;30,"Not yet","No")))</f>
        <v/>
      </c>
      <c r="O954" s="8"/>
      <c r="P954" s="12" t="str">
        <f aca="false">IF(A954="","",IF(COUNTIF($A$2:$A$2001,A954)&gt;1,"Same email twice - keep one",""))</f>
        <v/>
      </c>
    </row>
    <row r="955" customFormat="false" ht="15" hidden="false" customHeight="false" outlineLevel="0" collapsed="false">
      <c r="A955" s="8"/>
      <c r="B955" s="8"/>
      <c r="C955" s="8"/>
      <c r="D955" s="9" t="str">
        <f aca="false">IF(A955="","",COUNTIFS(Orders!$C$2:$C$5001,A955,Orders!$I$2:$I$5001,"&gt;0"))</f>
        <v/>
      </c>
      <c r="E955" s="10" t="str">
        <f aca="false">IF(A955="","",SUMIFS(Orders!$F$2:$F$5001,Orders!$C$2:$C$5001,A955,Orders!$I$2:$I$5001,"&gt;0"))</f>
        <v/>
      </c>
      <c r="F955" s="10" t="str">
        <f aca="false">IF(OR(A955="",N(D955)=0),"",E955/D955)</f>
        <v/>
      </c>
      <c r="G955" s="11" t="str">
        <f aca="false">IF(OR(A955="",N(D955)=0),"",_xlfn.MINIFS(Orders!$I$2:$I$5001,Orders!$C$2:$C$5001,A955,Orders!$I$2:$I$5001,"&gt;0"))</f>
        <v/>
      </c>
      <c r="H955" s="11" t="str">
        <f aca="false">IF(OR(A955="",N(D955)=0),"",_xlfn.MAXIFS(Orders!$I$2:$I$5001,Orders!$C$2:$C$5001,A955,Orders!$I$2:$I$5001,"&gt;0"))</f>
        <v/>
      </c>
      <c r="I955" s="9" t="str">
        <f aca="true">IF(H955="","",TODAY()-H955)</f>
        <v/>
      </c>
      <c r="J955" s="9" t="str">
        <f aca="false">IF(OR(H955="",N(D955)&lt;2),"",(H955-G955)/(D955-1))</f>
        <v/>
      </c>
      <c r="K955" s="12" t="str">
        <f aca="false">IF(A955="","",IF(N(D955)=0,"No orders yet",IF(I955&gt;=Settings!$B$4,IF(OR(N(E955)&gt;=Settings!$B$5,N(D955)&gt;=Settings!$B$6),"Lapsed VIP","Lapsed"),IF(I955&gt;=Settings!$B$3,IF(OR(N(E955)&gt;=Settings!$B$5,N(D955)&gt;=Settings!$B$6),"At-risk VIP",IF(D955=1,"One-time buyer","At risk")),IF(OR(N(E955)&gt;=Settings!$B$5,N(D955)&gt;=Settings!$B$6),"VIP",IF(D955=1,"New","Active"))))))</f>
        <v/>
      </c>
      <c r="L955" s="12" t="str">
        <f aca="false">IF(OR(J955="",J955=0),"",IF(I955&gt;=J955*Settings!$B$7,"Yes",""))</f>
        <v/>
      </c>
      <c r="M955" s="13"/>
      <c r="N955" s="12" t="str">
        <f aca="true">IF(M955="","",IF(AND(H955&lt;&gt;"",H955&gt;=M955),"Yes - "&amp;TEXT(H955,"d mmm yyyy"),IF(TODAY()-M955&lt;30,"Not yet","No")))</f>
        <v/>
      </c>
      <c r="O955" s="8"/>
      <c r="P955" s="12" t="str">
        <f aca="false">IF(A955="","",IF(COUNTIF($A$2:$A$2001,A955)&gt;1,"Same email twice - keep one",""))</f>
        <v/>
      </c>
    </row>
    <row r="956" customFormat="false" ht="15" hidden="false" customHeight="false" outlineLevel="0" collapsed="false">
      <c r="A956" s="8"/>
      <c r="B956" s="8"/>
      <c r="C956" s="8"/>
      <c r="D956" s="9" t="str">
        <f aca="false">IF(A956="","",COUNTIFS(Orders!$C$2:$C$5001,A956,Orders!$I$2:$I$5001,"&gt;0"))</f>
        <v/>
      </c>
      <c r="E956" s="10" t="str">
        <f aca="false">IF(A956="","",SUMIFS(Orders!$F$2:$F$5001,Orders!$C$2:$C$5001,A956,Orders!$I$2:$I$5001,"&gt;0"))</f>
        <v/>
      </c>
      <c r="F956" s="10" t="str">
        <f aca="false">IF(OR(A956="",N(D956)=0),"",E956/D956)</f>
        <v/>
      </c>
      <c r="G956" s="11" t="str">
        <f aca="false">IF(OR(A956="",N(D956)=0),"",_xlfn.MINIFS(Orders!$I$2:$I$5001,Orders!$C$2:$C$5001,A956,Orders!$I$2:$I$5001,"&gt;0"))</f>
        <v/>
      </c>
      <c r="H956" s="11" t="str">
        <f aca="false">IF(OR(A956="",N(D956)=0),"",_xlfn.MAXIFS(Orders!$I$2:$I$5001,Orders!$C$2:$C$5001,A956,Orders!$I$2:$I$5001,"&gt;0"))</f>
        <v/>
      </c>
      <c r="I956" s="9" t="str">
        <f aca="true">IF(H956="","",TODAY()-H956)</f>
        <v/>
      </c>
      <c r="J956" s="9" t="str">
        <f aca="false">IF(OR(H956="",N(D956)&lt;2),"",(H956-G956)/(D956-1))</f>
        <v/>
      </c>
      <c r="K956" s="12" t="str">
        <f aca="false">IF(A956="","",IF(N(D956)=0,"No orders yet",IF(I956&gt;=Settings!$B$4,IF(OR(N(E956)&gt;=Settings!$B$5,N(D956)&gt;=Settings!$B$6),"Lapsed VIP","Lapsed"),IF(I956&gt;=Settings!$B$3,IF(OR(N(E956)&gt;=Settings!$B$5,N(D956)&gt;=Settings!$B$6),"At-risk VIP",IF(D956=1,"One-time buyer","At risk")),IF(OR(N(E956)&gt;=Settings!$B$5,N(D956)&gt;=Settings!$B$6),"VIP",IF(D956=1,"New","Active"))))))</f>
        <v/>
      </c>
      <c r="L956" s="12" t="str">
        <f aca="false">IF(OR(J956="",J956=0),"",IF(I956&gt;=J956*Settings!$B$7,"Yes",""))</f>
        <v/>
      </c>
      <c r="M956" s="13"/>
      <c r="N956" s="12" t="str">
        <f aca="true">IF(M956="","",IF(AND(H956&lt;&gt;"",H956&gt;=M956),"Yes - "&amp;TEXT(H956,"d mmm yyyy"),IF(TODAY()-M956&lt;30,"Not yet","No")))</f>
        <v/>
      </c>
      <c r="O956" s="8"/>
      <c r="P956" s="12" t="str">
        <f aca="false">IF(A956="","",IF(COUNTIF($A$2:$A$2001,A956)&gt;1,"Same email twice - keep one",""))</f>
        <v/>
      </c>
    </row>
    <row r="957" customFormat="false" ht="15" hidden="false" customHeight="false" outlineLevel="0" collapsed="false">
      <c r="A957" s="8"/>
      <c r="B957" s="8"/>
      <c r="C957" s="8"/>
      <c r="D957" s="9" t="str">
        <f aca="false">IF(A957="","",COUNTIFS(Orders!$C$2:$C$5001,A957,Orders!$I$2:$I$5001,"&gt;0"))</f>
        <v/>
      </c>
      <c r="E957" s="10" t="str">
        <f aca="false">IF(A957="","",SUMIFS(Orders!$F$2:$F$5001,Orders!$C$2:$C$5001,A957,Orders!$I$2:$I$5001,"&gt;0"))</f>
        <v/>
      </c>
      <c r="F957" s="10" t="str">
        <f aca="false">IF(OR(A957="",N(D957)=0),"",E957/D957)</f>
        <v/>
      </c>
      <c r="G957" s="11" t="str">
        <f aca="false">IF(OR(A957="",N(D957)=0),"",_xlfn.MINIFS(Orders!$I$2:$I$5001,Orders!$C$2:$C$5001,A957,Orders!$I$2:$I$5001,"&gt;0"))</f>
        <v/>
      </c>
      <c r="H957" s="11" t="str">
        <f aca="false">IF(OR(A957="",N(D957)=0),"",_xlfn.MAXIFS(Orders!$I$2:$I$5001,Orders!$C$2:$C$5001,A957,Orders!$I$2:$I$5001,"&gt;0"))</f>
        <v/>
      </c>
      <c r="I957" s="9" t="str">
        <f aca="true">IF(H957="","",TODAY()-H957)</f>
        <v/>
      </c>
      <c r="J957" s="9" t="str">
        <f aca="false">IF(OR(H957="",N(D957)&lt;2),"",(H957-G957)/(D957-1))</f>
        <v/>
      </c>
      <c r="K957" s="12" t="str">
        <f aca="false">IF(A957="","",IF(N(D957)=0,"No orders yet",IF(I957&gt;=Settings!$B$4,IF(OR(N(E957)&gt;=Settings!$B$5,N(D957)&gt;=Settings!$B$6),"Lapsed VIP","Lapsed"),IF(I957&gt;=Settings!$B$3,IF(OR(N(E957)&gt;=Settings!$B$5,N(D957)&gt;=Settings!$B$6),"At-risk VIP",IF(D957=1,"One-time buyer","At risk")),IF(OR(N(E957)&gt;=Settings!$B$5,N(D957)&gt;=Settings!$B$6),"VIP",IF(D957=1,"New","Active"))))))</f>
        <v/>
      </c>
      <c r="L957" s="12" t="str">
        <f aca="false">IF(OR(J957="",J957=0),"",IF(I957&gt;=J957*Settings!$B$7,"Yes",""))</f>
        <v/>
      </c>
      <c r="M957" s="13"/>
      <c r="N957" s="12" t="str">
        <f aca="true">IF(M957="","",IF(AND(H957&lt;&gt;"",H957&gt;=M957),"Yes - "&amp;TEXT(H957,"d mmm yyyy"),IF(TODAY()-M957&lt;30,"Not yet","No")))</f>
        <v/>
      </c>
      <c r="O957" s="8"/>
      <c r="P957" s="12" t="str">
        <f aca="false">IF(A957="","",IF(COUNTIF($A$2:$A$2001,A957)&gt;1,"Same email twice - keep one",""))</f>
        <v/>
      </c>
    </row>
    <row r="958" customFormat="false" ht="15" hidden="false" customHeight="false" outlineLevel="0" collapsed="false">
      <c r="A958" s="8"/>
      <c r="B958" s="8"/>
      <c r="C958" s="8"/>
      <c r="D958" s="9" t="str">
        <f aca="false">IF(A958="","",COUNTIFS(Orders!$C$2:$C$5001,A958,Orders!$I$2:$I$5001,"&gt;0"))</f>
        <v/>
      </c>
      <c r="E958" s="10" t="str">
        <f aca="false">IF(A958="","",SUMIFS(Orders!$F$2:$F$5001,Orders!$C$2:$C$5001,A958,Orders!$I$2:$I$5001,"&gt;0"))</f>
        <v/>
      </c>
      <c r="F958" s="10" t="str">
        <f aca="false">IF(OR(A958="",N(D958)=0),"",E958/D958)</f>
        <v/>
      </c>
      <c r="G958" s="11" t="str">
        <f aca="false">IF(OR(A958="",N(D958)=0),"",_xlfn.MINIFS(Orders!$I$2:$I$5001,Orders!$C$2:$C$5001,A958,Orders!$I$2:$I$5001,"&gt;0"))</f>
        <v/>
      </c>
      <c r="H958" s="11" t="str">
        <f aca="false">IF(OR(A958="",N(D958)=0),"",_xlfn.MAXIFS(Orders!$I$2:$I$5001,Orders!$C$2:$C$5001,A958,Orders!$I$2:$I$5001,"&gt;0"))</f>
        <v/>
      </c>
      <c r="I958" s="9" t="str">
        <f aca="true">IF(H958="","",TODAY()-H958)</f>
        <v/>
      </c>
      <c r="J958" s="9" t="str">
        <f aca="false">IF(OR(H958="",N(D958)&lt;2),"",(H958-G958)/(D958-1))</f>
        <v/>
      </c>
      <c r="K958" s="12" t="str">
        <f aca="false">IF(A958="","",IF(N(D958)=0,"No orders yet",IF(I958&gt;=Settings!$B$4,IF(OR(N(E958)&gt;=Settings!$B$5,N(D958)&gt;=Settings!$B$6),"Lapsed VIP","Lapsed"),IF(I958&gt;=Settings!$B$3,IF(OR(N(E958)&gt;=Settings!$B$5,N(D958)&gt;=Settings!$B$6),"At-risk VIP",IF(D958=1,"One-time buyer","At risk")),IF(OR(N(E958)&gt;=Settings!$B$5,N(D958)&gt;=Settings!$B$6),"VIP",IF(D958=1,"New","Active"))))))</f>
        <v/>
      </c>
      <c r="L958" s="12" t="str">
        <f aca="false">IF(OR(J958="",J958=0),"",IF(I958&gt;=J958*Settings!$B$7,"Yes",""))</f>
        <v/>
      </c>
      <c r="M958" s="13"/>
      <c r="N958" s="12" t="str">
        <f aca="true">IF(M958="","",IF(AND(H958&lt;&gt;"",H958&gt;=M958),"Yes - "&amp;TEXT(H958,"d mmm yyyy"),IF(TODAY()-M958&lt;30,"Not yet","No")))</f>
        <v/>
      </c>
      <c r="O958" s="8"/>
      <c r="P958" s="12" t="str">
        <f aca="false">IF(A958="","",IF(COUNTIF($A$2:$A$2001,A958)&gt;1,"Same email twice - keep one",""))</f>
        <v/>
      </c>
    </row>
    <row r="959" customFormat="false" ht="15" hidden="false" customHeight="false" outlineLevel="0" collapsed="false">
      <c r="A959" s="8"/>
      <c r="B959" s="8"/>
      <c r="C959" s="8"/>
      <c r="D959" s="9" t="str">
        <f aca="false">IF(A959="","",COUNTIFS(Orders!$C$2:$C$5001,A959,Orders!$I$2:$I$5001,"&gt;0"))</f>
        <v/>
      </c>
      <c r="E959" s="10" t="str">
        <f aca="false">IF(A959="","",SUMIFS(Orders!$F$2:$F$5001,Orders!$C$2:$C$5001,A959,Orders!$I$2:$I$5001,"&gt;0"))</f>
        <v/>
      </c>
      <c r="F959" s="10" t="str">
        <f aca="false">IF(OR(A959="",N(D959)=0),"",E959/D959)</f>
        <v/>
      </c>
      <c r="G959" s="11" t="str">
        <f aca="false">IF(OR(A959="",N(D959)=0),"",_xlfn.MINIFS(Orders!$I$2:$I$5001,Orders!$C$2:$C$5001,A959,Orders!$I$2:$I$5001,"&gt;0"))</f>
        <v/>
      </c>
      <c r="H959" s="11" t="str">
        <f aca="false">IF(OR(A959="",N(D959)=0),"",_xlfn.MAXIFS(Orders!$I$2:$I$5001,Orders!$C$2:$C$5001,A959,Orders!$I$2:$I$5001,"&gt;0"))</f>
        <v/>
      </c>
      <c r="I959" s="9" t="str">
        <f aca="true">IF(H959="","",TODAY()-H959)</f>
        <v/>
      </c>
      <c r="J959" s="9" t="str">
        <f aca="false">IF(OR(H959="",N(D959)&lt;2),"",(H959-G959)/(D959-1))</f>
        <v/>
      </c>
      <c r="K959" s="12" t="str">
        <f aca="false">IF(A959="","",IF(N(D959)=0,"No orders yet",IF(I959&gt;=Settings!$B$4,IF(OR(N(E959)&gt;=Settings!$B$5,N(D959)&gt;=Settings!$B$6),"Lapsed VIP","Lapsed"),IF(I959&gt;=Settings!$B$3,IF(OR(N(E959)&gt;=Settings!$B$5,N(D959)&gt;=Settings!$B$6),"At-risk VIP",IF(D959=1,"One-time buyer","At risk")),IF(OR(N(E959)&gt;=Settings!$B$5,N(D959)&gt;=Settings!$B$6),"VIP",IF(D959=1,"New","Active"))))))</f>
        <v/>
      </c>
      <c r="L959" s="12" t="str">
        <f aca="false">IF(OR(J959="",J959=0),"",IF(I959&gt;=J959*Settings!$B$7,"Yes",""))</f>
        <v/>
      </c>
      <c r="M959" s="13"/>
      <c r="N959" s="12" t="str">
        <f aca="true">IF(M959="","",IF(AND(H959&lt;&gt;"",H959&gt;=M959),"Yes - "&amp;TEXT(H959,"d mmm yyyy"),IF(TODAY()-M959&lt;30,"Not yet","No")))</f>
        <v/>
      </c>
      <c r="O959" s="8"/>
      <c r="P959" s="12" t="str">
        <f aca="false">IF(A959="","",IF(COUNTIF($A$2:$A$2001,A959)&gt;1,"Same email twice - keep one",""))</f>
        <v/>
      </c>
    </row>
    <row r="960" customFormat="false" ht="15" hidden="false" customHeight="false" outlineLevel="0" collapsed="false">
      <c r="A960" s="8"/>
      <c r="B960" s="8"/>
      <c r="C960" s="8"/>
      <c r="D960" s="9" t="str">
        <f aca="false">IF(A960="","",COUNTIFS(Orders!$C$2:$C$5001,A960,Orders!$I$2:$I$5001,"&gt;0"))</f>
        <v/>
      </c>
      <c r="E960" s="10" t="str">
        <f aca="false">IF(A960="","",SUMIFS(Orders!$F$2:$F$5001,Orders!$C$2:$C$5001,A960,Orders!$I$2:$I$5001,"&gt;0"))</f>
        <v/>
      </c>
      <c r="F960" s="10" t="str">
        <f aca="false">IF(OR(A960="",N(D960)=0),"",E960/D960)</f>
        <v/>
      </c>
      <c r="G960" s="11" t="str">
        <f aca="false">IF(OR(A960="",N(D960)=0),"",_xlfn.MINIFS(Orders!$I$2:$I$5001,Orders!$C$2:$C$5001,A960,Orders!$I$2:$I$5001,"&gt;0"))</f>
        <v/>
      </c>
      <c r="H960" s="11" t="str">
        <f aca="false">IF(OR(A960="",N(D960)=0),"",_xlfn.MAXIFS(Orders!$I$2:$I$5001,Orders!$C$2:$C$5001,A960,Orders!$I$2:$I$5001,"&gt;0"))</f>
        <v/>
      </c>
      <c r="I960" s="9" t="str">
        <f aca="true">IF(H960="","",TODAY()-H960)</f>
        <v/>
      </c>
      <c r="J960" s="9" t="str">
        <f aca="false">IF(OR(H960="",N(D960)&lt;2),"",(H960-G960)/(D960-1))</f>
        <v/>
      </c>
      <c r="K960" s="12" t="str">
        <f aca="false">IF(A960="","",IF(N(D960)=0,"No orders yet",IF(I960&gt;=Settings!$B$4,IF(OR(N(E960)&gt;=Settings!$B$5,N(D960)&gt;=Settings!$B$6),"Lapsed VIP","Lapsed"),IF(I960&gt;=Settings!$B$3,IF(OR(N(E960)&gt;=Settings!$B$5,N(D960)&gt;=Settings!$B$6),"At-risk VIP",IF(D960=1,"One-time buyer","At risk")),IF(OR(N(E960)&gt;=Settings!$B$5,N(D960)&gt;=Settings!$B$6),"VIP",IF(D960=1,"New","Active"))))))</f>
        <v/>
      </c>
      <c r="L960" s="12" t="str">
        <f aca="false">IF(OR(J960="",J960=0),"",IF(I960&gt;=J960*Settings!$B$7,"Yes",""))</f>
        <v/>
      </c>
      <c r="M960" s="13"/>
      <c r="N960" s="12" t="str">
        <f aca="true">IF(M960="","",IF(AND(H960&lt;&gt;"",H960&gt;=M960),"Yes - "&amp;TEXT(H960,"d mmm yyyy"),IF(TODAY()-M960&lt;30,"Not yet","No")))</f>
        <v/>
      </c>
      <c r="O960" s="8"/>
      <c r="P960" s="12" t="str">
        <f aca="false">IF(A960="","",IF(COUNTIF($A$2:$A$2001,A960)&gt;1,"Same email twice - keep one",""))</f>
        <v/>
      </c>
    </row>
    <row r="961" customFormat="false" ht="15" hidden="false" customHeight="false" outlineLevel="0" collapsed="false">
      <c r="A961" s="8"/>
      <c r="B961" s="8"/>
      <c r="C961" s="8"/>
      <c r="D961" s="9" t="str">
        <f aca="false">IF(A961="","",COUNTIFS(Orders!$C$2:$C$5001,A961,Orders!$I$2:$I$5001,"&gt;0"))</f>
        <v/>
      </c>
      <c r="E961" s="10" t="str">
        <f aca="false">IF(A961="","",SUMIFS(Orders!$F$2:$F$5001,Orders!$C$2:$C$5001,A961,Orders!$I$2:$I$5001,"&gt;0"))</f>
        <v/>
      </c>
      <c r="F961" s="10" t="str">
        <f aca="false">IF(OR(A961="",N(D961)=0),"",E961/D961)</f>
        <v/>
      </c>
      <c r="G961" s="11" t="str">
        <f aca="false">IF(OR(A961="",N(D961)=0),"",_xlfn.MINIFS(Orders!$I$2:$I$5001,Orders!$C$2:$C$5001,A961,Orders!$I$2:$I$5001,"&gt;0"))</f>
        <v/>
      </c>
      <c r="H961" s="11" t="str">
        <f aca="false">IF(OR(A961="",N(D961)=0),"",_xlfn.MAXIFS(Orders!$I$2:$I$5001,Orders!$C$2:$C$5001,A961,Orders!$I$2:$I$5001,"&gt;0"))</f>
        <v/>
      </c>
      <c r="I961" s="9" t="str">
        <f aca="true">IF(H961="","",TODAY()-H961)</f>
        <v/>
      </c>
      <c r="J961" s="9" t="str">
        <f aca="false">IF(OR(H961="",N(D961)&lt;2),"",(H961-G961)/(D961-1))</f>
        <v/>
      </c>
      <c r="K961" s="12" t="str">
        <f aca="false">IF(A961="","",IF(N(D961)=0,"No orders yet",IF(I961&gt;=Settings!$B$4,IF(OR(N(E961)&gt;=Settings!$B$5,N(D961)&gt;=Settings!$B$6),"Lapsed VIP","Lapsed"),IF(I961&gt;=Settings!$B$3,IF(OR(N(E961)&gt;=Settings!$B$5,N(D961)&gt;=Settings!$B$6),"At-risk VIP",IF(D961=1,"One-time buyer","At risk")),IF(OR(N(E961)&gt;=Settings!$B$5,N(D961)&gt;=Settings!$B$6),"VIP",IF(D961=1,"New","Active"))))))</f>
        <v/>
      </c>
      <c r="L961" s="12" t="str">
        <f aca="false">IF(OR(J961="",J961=0),"",IF(I961&gt;=J961*Settings!$B$7,"Yes",""))</f>
        <v/>
      </c>
      <c r="M961" s="13"/>
      <c r="N961" s="12" t="str">
        <f aca="true">IF(M961="","",IF(AND(H961&lt;&gt;"",H961&gt;=M961),"Yes - "&amp;TEXT(H961,"d mmm yyyy"),IF(TODAY()-M961&lt;30,"Not yet","No")))</f>
        <v/>
      </c>
      <c r="O961" s="8"/>
      <c r="P961" s="12" t="str">
        <f aca="false">IF(A961="","",IF(COUNTIF($A$2:$A$2001,A961)&gt;1,"Same email twice - keep one",""))</f>
        <v/>
      </c>
    </row>
    <row r="962" customFormat="false" ht="15" hidden="false" customHeight="false" outlineLevel="0" collapsed="false">
      <c r="A962" s="8"/>
      <c r="B962" s="8"/>
      <c r="C962" s="8"/>
      <c r="D962" s="9" t="str">
        <f aca="false">IF(A962="","",COUNTIFS(Orders!$C$2:$C$5001,A962,Orders!$I$2:$I$5001,"&gt;0"))</f>
        <v/>
      </c>
      <c r="E962" s="10" t="str">
        <f aca="false">IF(A962="","",SUMIFS(Orders!$F$2:$F$5001,Orders!$C$2:$C$5001,A962,Orders!$I$2:$I$5001,"&gt;0"))</f>
        <v/>
      </c>
      <c r="F962" s="10" t="str">
        <f aca="false">IF(OR(A962="",N(D962)=0),"",E962/D962)</f>
        <v/>
      </c>
      <c r="G962" s="11" t="str">
        <f aca="false">IF(OR(A962="",N(D962)=0),"",_xlfn.MINIFS(Orders!$I$2:$I$5001,Orders!$C$2:$C$5001,A962,Orders!$I$2:$I$5001,"&gt;0"))</f>
        <v/>
      </c>
      <c r="H962" s="11" t="str">
        <f aca="false">IF(OR(A962="",N(D962)=0),"",_xlfn.MAXIFS(Orders!$I$2:$I$5001,Orders!$C$2:$C$5001,A962,Orders!$I$2:$I$5001,"&gt;0"))</f>
        <v/>
      </c>
      <c r="I962" s="9" t="str">
        <f aca="true">IF(H962="","",TODAY()-H962)</f>
        <v/>
      </c>
      <c r="J962" s="9" t="str">
        <f aca="false">IF(OR(H962="",N(D962)&lt;2),"",(H962-G962)/(D962-1))</f>
        <v/>
      </c>
      <c r="K962" s="12" t="str">
        <f aca="false">IF(A962="","",IF(N(D962)=0,"No orders yet",IF(I962&gt;=Settings!$B$4,IF(OR(N(E962)&gt;=Settings!$B$5,N(D962)&gt;=Settings!$B$6),"Lapsed VIP","Lapsed"),IF(I962&gt;=Settings!$B$3,IF(OR(N(E962)&gt;=Settings!$B$5,N(D962)&gt;=Settings!$B$6),"At-risk VIP",IF(D962=1,"One-time buyer","At risk")),IF(OR(N(E962)&gt;=Settings!$B$5,N(D962)&gt;=Settings!$B$6),"VIP",IF(D962=1,"New","Active"))))))</f>
        <v/>
      </c>
      <c r="L962" s="12" t="str">
        <f aca="false">IF(OR(J962="",J962=0),"",IF(I962&gt;=J962*Settings!$B$7,"Yes",""))</f>
        <v/>
      </c>
      <c r="M962" s="13"/>
      <c r="N962" s="12" t="str">
        <f aca="true">IF(M962="","",IF(AND(H962&lt;&gt;"",H962&gt;=M962),"Yes - "&amp;TEXT(H962,"d mmm yyyy"),IF(TODAY()-M962&lt;30,"Not yet","No")))</f>
        <v/>
      </c>
      <c r="O962" s="8"/>
      <c r="P962" s="12" t="str">
        <f aca="false">IF(A962="","",IF(COUNTIF($A$2:$A$2001,A962)&gt;1,"Same email twice - keep one",""))</f>
        <v/>
      </c>
    </row>
    <row r="963" customFormat="false" ht="15" hidden="false" customHeight="false" outlineLevel="0" collapsed="false">
      <c r="A963" s="8"/>
      <c r="B963" s="8"/>
      <c r="C963" s="8"/>
      <c r="D963" s="9" t="str">
        <f aca="false">IF(A963="","",COUNTIFS(Orders!$C$2:$C$5001,A963,Orders!$I$2:$I$5001,"&gt;0"))</f>
        <v/>
      </c>
      <c r="E963" s="10" t="str">
        <f aca="false">IF(A963="","",SUMIFS(Orders!$F$2:$F$5001,Orders!$C$2:$C$5001,A963,Orders!$I$2:$I$5001,"&gt;0"))</f>
        <v/>
      </c>
      <c r="F963" s="10" t="str">
        <f aca="false">IF(OR(A963="",N(D963)=0),"",E963/D963)</f>
        <v/>
      </c>
      <c r="G963" s="11" t="str">
        <f aca="false">IF(OR(A963="",N(D963)=0),"",_xlfn.MINIFS(Orders!$I$2:$I$5001,Orders!$C$2:$C$5001,A963,Orders!$I$2:$I$5001,"&gt;0"))</f>
        <v/>
      </c>
      <c r="H963" s="11" t="str">
        <f aca="false">IF(OR(A963="",N(D963)=0),"",_xlfn.MAXIFS(Orders!$I$2:$I$5001,Orders!$C$2:$C$5001,A963,Orders!$I$2:$I$5001,"&gt;0"))</f>
        <v/>
      </c>
      <c r="I963" s="9" t="str">
        <f aca="true">IF(H963="","",TODAY()-H963)</f>
        <v/>
      </c>
      <c r="J963" s="9" t="str">
        <f aca="false">IF(OR(H963="",N(D963)&lt;2),"",(H963-G963)/(D963-1))</f>
        <v/>
      </c>
      <c r="K963" s="12" t="str">
        <f aca="false">IF(A963="","",IF(N(D963)=0,"No orders yet",IF(I963&gt;=Settings!$B$4,IF(OR(N(E963)&gt;=Settings!$B$5,N(D963)&gt;=Settings!$B$6),"Lapsed VIP","Lapsed"),IF(I963&gt;=Settings!$B$3,IF(OR(N(E963)&gt;=Settings!$B$5,N(D963)&gt;=Settings!$B$6),"At-risk VIP",IF(D963=1,"One-time buyer","At risk")),IF(OR(N(E963)&gt;=Settings!$B$5,N(D963)&gt;=Settings!$B$6),"VIP",IF(D963=1,"New","Active"))))))</f>
        <v/>
      </c>
      <c r="L963" s="12" t="str">
        <f aca="false">IF(OR(J963="",J963=0),"",IF(I963&gt;=J963*Settings!$B$7,"Yes",""))</f>
        <v/>
      </c>
      <c r="M963" s="13"/>
      <c r="N963" s="12" t="str">
        <f aca="true">IF(M963="","",IF(AND(H963&lt;&gt;"",H963&gt;=M963),"Yes - "&amp;TEXT(H963,"d mmm yyyy"),IF(TODAY()-M963&lt;30,"Not yet","No")))</f>
        <v/>
      </c>
      <c r="O963" s="8"/>
      <c r="P963" s="12" t="str">
        <f aca="false">IF(A963="","",IF(COUNTIF($A$2:$A$2001,A963)&gt;1,"Same email twice - keep one",""))</f>
        <v/>
      </c>
    </row>
    <row r="964" customFormat="false" ht="15" hidden="false" customHeight="false" outlineLevel="0" collapsed="false">
      <c r="A964" s="8"/>
      <c r="B964" s="8"/>
      <c r="C964" s="8"/>
      <c r="D964" s="9" t="str">
        <f aca="false">IF(A964="","",COUNTIFS(Orders!$C$2:$C$5001,A964,Orders!$I$2:$I$5001,"&gt;0"))</f>
        <v/>
      </c>
      <c r="E964" s="10" t="str">
        <f aca="false">IF(A964="","",SUMIFS(Orders!$F$2:$F$5001,Orders!$C$2:$C$5001,A964,Orders!$I$2:$I$5001,"&gt;0"))</f>
        <v/>
      </c>
      <c r="F964" s="10" t="str">
        <f aca="false">IF(OR(A964="",N(D964)=0),"",E964/D964)</f>
        <v/>
      </c>
      <c r="G964" s="11" t="str">
        <f aca="false">IF(OR(A964="",N(D964)=0),"",_xlfn.MINIFS(Orders!$I$2:$I$5001,Orders!$C$2:$C$5001,A964,Orders!$I$2:$I$5001,"&gt;0"))</f>
        <v/>
      </c>
      <c r="H964" s="11" t="str">
        <f aca="false">IF(OR(A964="",N(D964)=0),"",_xlfn.MAXIFS(Orders!$I$2:$I$5001,Orders!$C$2:$C$5001,A964,Orders!$I$2:$I$5001,"&gt;0"))</f>
        <v/>
      </c>
      <c r="I964" s="9" t="str">
        <f aca="true">IF(H964="","",TODAY()-H964)</f>
        <v/>
      </c>
      <c r="J964" s="9" t="str">
        <f aca="false">IF(OR(H964="",N(D964)&lt;2),"",(H964-G964)/(D964-1))</f>
        <v/>
      </c>
      <c r="K964" s="12" t="str">
        <f aca="false">IF(A964="","",IF(N(D964)=0,"No orders yet",IF(I964&gt;=Settings!$B$4,IF(OR(N(E964)&gt;=Settings!$B$5,N(D964)&gt;=Settings!$B$6),"Lapsed VIP","Lapsed"),IF(I964&gt;=Settings!$B$3,IF(OR(N(E964)&gt;=Settings!$B$5,N(D964)&gt;=Settings!$B$6),"At-risk VIP",IF(D964=1,"One-time buyer","At risk")),IF(OR(N(E964)&gt;=Settings!$B$5,N(D964)&gt;=Settings!$B$6),"VIP",IF(D964=1,"New","Active"))))))</f>
        <v/>
      </c>
      <c r="L964" s="12" t="str">
        <f aca="false">IF(OR(J964="",J964=0),"",IF(I964&gt;=J964*Settings!$B$7,"Yes",""))</f>
        <v/>
      </c>
      <c r="M964" s="13"/>
      <c r="N964" s="12" t="str">
        <f aca="true">IF(M964="","",IF(AND(H964&lt;&gt;"",H964&gt;=M964),"Yes - "&amp;TEXT(H964,"d mmm yyyy"),IF(TODAY()-M964&lt;30,"Not yet","No")))</f>
        <v/>
      </c>
      <c r="O964" s="8"/>
      <c r="P964" s="12" t="str">
        <f aca="false">IF(A964="","",IF(COUNTIF($A$2:$A$2001,A964)&gt;1,"Same email twice - keep one",""))</f>
        <v/>
      </c>
    </row>
    <row r="965" customFormat="false" ht="15" hidden="false" customHeight="false" outlineLevel="0" collapsed="false">
      <c r="A965" s="8"/>
      <c r="B965" s="8"/>
      <c r="C965" s="8"/>
      <c r="D965" s="9" t="str">
        <f aca="false">IF(A965="","",COUNTIFS(Orders!$C$2:$C$5001,A965,Orders!$I$2:$I$5001,"&gt;0"))</f>
        <v/>
      </c>
      <c r="E965" s="10" t="str">
        <f aca="false">IF(A965="","",SUMIFS(Orders!$F$2:$F$5001,Orders!$C$2:$C$5001,A965,Orders!$I$2:$I$5001,"&gt;0"))</f>
        <v/>
      </c>
      <c r="F965" s="10" t="str">
        <f aca="false">IF(OR(A965="",N(D965)=0),"",E965/D965)</f>
        <v/>
      </c>
      <c r="G965" s="11" t="str">
        <f aca="false">IF(OR(A965="",N(D965)=0),"",_xlfn.MINIFS(Orders!$I$2:$I$5001,Orders!$C$2:$C$5001,A965,Orders!$I$2:$I$5001,"&gt;0"))</f>
        <v/>
      </c>
      <c r="H965" s="11" t="str">
        <f aca="false">IF(OR(A965="",N(D965)=0),"",_xlfn.MAXIFS(Orders!$I$2:$I$5001,Orders!$C$2:$C$5001,A965,Orders!$I$2:$I$5001,"&gt;0"))</f>
        <v/>
      </c>
      <c r="I965" s="9" t="str">
        <f aca="true">IF(H965="","",TODAY()-H965)</f>
        <v/>
      </c>
      <c r="J965" s="9" t="str">
        <f aca="false">IF(OR(H965="",N(D965)&lt;2),"",(H965-G965)/(D965-1))</f>
        <v/>
      </c>
      <c r="K965" s="12" t="str">
        <f aca="false">IF(A965="","",IF(N(D965)=0,"No orders yet",IF(I965&gt;=Settings!$B$4,IF(OR(N(E965)&gt;=Settings!$B$5,N(D965)&gt;=Settings!$B$6),"Lapsed VIP","Lapsed"),IF(I965&gt;=Settings!$B$3,IF(OR(N(E965)&gt;=Settings!$B$5,N(D965)&gt;=Settings!$B$6),"At-risk VIP",IF(D965=1,"One-time buyer","At risk")),IF(OR(N(E965)&gt;=Settings!$B$5,N(D965)&gt;=Settings!$B$6),"VIP",IF(D965=1,"New","Active"))))))</f>
        <v/>
      </c>
      <c r="L965" s="12" t="str">
        <f aca="false">IF(OR(J965="",J965=0),"",IF(I965&gt;=J965*Settings!$B$7,"Yes",""))</f>
        <v/>
      </c>
      <c r="M965" s="13"/>
      <c r="N965" s="12" t="str">
        <f aca="true">IF(M965="","",IF(AND(H965&lt;&gt;"",H965&gt;=M965),"Yes - "&amp;TEXT(H965,"d mmm yyyy"),IF(TODAY()-M965&lt;30,"Not yet","No")))</f>
        <v/>
      </c>
      <c r="O965" s="8"/>
      <c r="P965" s="12" t="str">
        <f aca="false">IF(A965="","",IF(COUNTIF($A$2:$A$2001,A965)&gt;1,"Same email twice - keep one",""))</f>
        <v/>
      </c>
    </row>
    <row r="966" customFormat="false" ht="15" hidden="false" customHeight="false" outlineLevel="0" collapsed="false">
      <c r="A966" s="8"/>
      <c r="B966" s="8"/>
      <c r="C966" s="8"/>
      <c r="D966" s="9" t="str">
        <f aca="false">IF(A966="","",COUNTIFS(Orders!$C$2:$C$5001,A966,Orders!$I$2:$I$5001,"&gt;0"))</f>
        <v/>
      </c>
      <c r="E966" s="10" t="str">
        <f aca="false">IF(A966="","",SUMIFS(Orders!$F$2:$F$5001,Orders!$C$2:$C$5001,A966,Orders!$I$2:$I$5001,"&gt;0"))</f>
        <v/>
      </c>
      <c r="F966" s="10" t="str">
        <f aca="false">IF(OR(A966="",N(D966)=0),"",E966/D966)</f>
        <v/>
      </c>
      <c r="G966" s="11" t="str">
        <f aca="false">IF(OR(A966="",N(D966)=0),"",_xlfn.MINIFS(Orders!$I$2:$I$5001,Orders!$C$2:$C$5001,A966,Orders!$I$2:$I$5001,"&gt;0"))</f>
        <v/>
      </c>
      <c r="H966" s="11" t="str">
        <f aca="false">IF(OR(A966="",N(D966)=0),"",_xlfn.MAXIFS(Orders!$I$2:$I$5001,Orders!$C$2:$C$5001,A966,Orders!$I$2:$I$5001,"&gt;0"))</f>
        <v/>
      </c>
      <c r="I966" s="9" t="str">
        <f aca="true">IF(H966="","",TODAY()-H966)</f>
        <v/>
      </c>
      <c r="J966" s="9" t="str">
        <f aca="false">IF(OR(H966="",N(D966)&lt;2),"",(H966-G966)/(D966-1))</f>
        <v/>
      </c>
      <c r="K966" s="12" t="str">
        <f aca="false">IF(A966="","",IF(N(D966)=0,"No orders yet",IF(I966&gt;=Settings!$B$4,IF(OR(N(E966)&gt;=Settings!$B$5,N(D966)&gt;=Settings!$B$6),"Lapsed VIP","Lapsed"),IF(I966&gt;=Settings!$B$3,IF(OR(N(E966)&gt;=Settings!$B$5,N(D966)&gt;=Settings!$B$6),"At-risk VIP",IF(D966=1,"One-time buyer","At risk")),IF(OR(N(E966)&gt;=Settings!$B$5,N(D966)&gt;=Settings!$B$6),"VIP",IF(D966=1,"New","Active"))))))</f>
        <v/>
      </c>
      <c r="L966" s="12" t="str">
        <f aca="false">IF(OR(J966="",J966=0),"",IF(I966&gt;=J966*Settings!$B$7,"Yes",""))</f>
        <v/>
      </c>
      <c r="M966" s="13"/>
      <c r="N966" s="12" t="str">
        <f aca="true">IF(M966="","",IF(AND(H966&lt;&gt;"",H966&gt;=M966),"Yes - "&amp;TEXT(H966,"d mmm yyyy"),IF(TODAY()-M966&lt;30,"Not yet","No")))</f>
        <v/>
      </c>
      <c r="O966" s="8"/>
      <c r="P966" s="12" t="str">
        <f aca="false">IF(A966="","",IF(COUNTIF($A$2:$A$2001,A966)&gt;1,"Same email twice - keep one",""))</f>
        <v/>
      </c>
    </row>
    <row r="967" customFormat="false" ht="15" hidden="false" customHeight="false" outlineLevel="0" collapsed="false">
      <c r="A967" s="8"/>
      <c r="B967" s="8"/>
      <c r="C967" s="8"/>
      <c r="D967" s="9" t="str">
        <f aca="false">IF(A967="","",COUNTIFS(Orders!$C$2:$C$5001,A967,Orders!$I$2:$I$5001,"&gt;0"))</f>
        <v/>
      </c>
      <c r="E967" s="10" t="str">
        <f aca="false">IF(A967="","",SUMIFS(Orders!$F$2:$F$5001,Orders!$C$2:$C$5001,A967,Orders!$I$2:$I$5001,"&gt;0"))</f>
        <v/>
      </c>
      <c r="F967" s="10" t="str">
        <f aca="false">IF(OR(A967="",N(D967)=0),"",E967/D967)</f>
        <v/>
      </c>
      <c r="G967" s="11" t="str">
        <f aca="false">IF(OR(A967="",N(D967)=0),"",_xlfn.MINIFS(Orders!$I$2:$I$5001,Orders!$C$2:$C$5001,A967,Orders!$I$2:$I$5001,"&gt;0"))</f>
        <v/>
      </c>
      <c r="H967" s="11" t="str">
        <f aca="false">IF(OR(A967="",N(D967)=0),"",_xlfn.MAXIFS(Orders!$I$2:$I$5001,Orders!$C$2:$C$5001,A967,Orders!$I$2:$I$5001,"&gt;0"))</f>
        <v/>
      </c>
      <c r="I967" s="9" t="str">
        <f aca="true">IF(H967="","",TODAY()-H967)</f>
        <v/>
      </c>
      <c r="J967" s="9" t="str">
        <f aca="false">IF(OR(H967="",N(D967)&lt;2),"",(H967-G967)/(D967-1))</f>
        <v/>
      </c>
      <c r="K967" s="12" t="str">
        <f aca="false">IF(A967="","",IF(N(D967)=0,"No orders yet",IF(I967&gt;=Settings!$B$4,IF(OR(N(E967)&gt;=Settings!$B$5,N(D967)&gt;=Settings!$B$6),"Lapsed VIP","Lapsed"),IF(I967&gt;=Settings!$B$3,IF(OR(N(E967)&gt;=Settings!$B$5,N(D967)&gt;=Settings!$B$6),"At-risk VIP",IF(D967=1,"One-time buyer","At risk")),IF(OR(N(E967)&gt;=Settings!$B$5,N(D967)&gt;=Settings!$B$6),"VIP",IF(D967=1,"New","Active"))))))</f>
        <v/>
      </c>
      <c r="L967" s="12" t="str">
        <f aca="false">IF(OR(J967="",J967=0),"",IF(I967&gt;=J967*Settings!$B$7,"Yes",""))</f>
        <v/>
      </c>
      <c r="M967" s="13"/>
      <c r="N967" s="12" t="str">
        <f aca="true">IF(M967="","",IF(AND(H967&lt;&gt;"",H967&gt;=M967),"Yes - "&amp;TEXT(H967,"d mmm yyyy"),IF(TODAY()-M967&lt;30,"Not yet","No")))</f>
        <v/>
      </c>
      <c r="O967" s="8"/>
      <c r="P967" s="12" t="str">
        <f aca="false">IF(A967="","",IF(COUNTIF($A$2:$A$2001,A967)&gt;1,"Same email twice - keep one",""))</f>
        <v/>
      </c>
    </row>
    <row r="968" customFormat="false" ht="15" hidden="false" customHeight="false" outlineLevel="0" collapsed="false">
      <c r="A968" s="8"/>
      <c r="B968" s="8"/>
      <c r="C968" s="8"/>
      <c r="D968" s="9" t="str">
        <f aca="false">IF(A968="","",COUNTIFS(Orders!$C$2:$C$5001,A968,Orders!$I$2:$I$5001,"&gt;0"))</f>
        <v/>
      </c>
      <c r="E968" s="10" t="str">
        <f aca="false">IF(A968="","",SUMIFS(Orders!$F$2:$F$5001,Orders!$C$2:$C$5001,A968,Orders!$I$2:$I$5001,"&gt;0"))</f>
        <v/>
      </c>
      <c r="F968" s="10" t="str">
        <f aca="false">IF(OR(A968="",N(D968)=0),"",E968/D968)</f>
        <v/>
      </c>
      <c r="G968" s="11" t="str">
        <f aca="false">IF(OR(A968="",N(D968)=0),"",_xlfn.MINIFS(Orders!$I$2:$I$5001,Orders!$C$2:$C$5001,A968,Orders!$I$2:$I$5001,"&gt;0"))</f>
        <v/>
      </c>
      <c r="H968" s="11" t="str">
        <f aca="false">IF(OR(A968="",N(D968)=0),"",_xlfn.MAXIFS(Orders!$I$2:$I$5001,Orders!$C$2:$C$5001,A968,Orders!$I$2:$I$5001,"&gt;0"))</f>
        <v/>
      </c>
      <c r="I968" s="9" t="str">
        <f aca="true">IF(H968="","",TODAY()-H968)</f>
        <v/>
      </c>
      <c r="J968" s="9" t="str">
        <f aca="false">IF(OR(H968="",N(D968)&lt;2),"",(H968-G968)/(D968-1))</f>
        <v/>
      </c>
      <c r="K968" s="12" t="str">
        <f aca="false">IF(A968="","",IF(N(D968)=0,"No orders yet",IF(I968&gt;=Settings!$B$4,IF(OR(N(E968)&gt;=Settings!$B$5,N(D968)&gt;=Settings!$B$6),"Lapsed VIP","Lapsed"),IF(I968&gt;=Settings!$B$3,IF(OR(N(E968)&gt;=Settings!$B$5,N(D968)&gt;=Settings!$B$6),"At-risk VIP",IF(D968=1,"One-time buyer","At risk")),IF(OR(N(E968)&gt;=Settings!$B$5,N(D968)&gt;=Settings!$B$6),"VIP",IF(D968=1,"New","Active"))))))</f>
        <v/>
      </c>
      <c r="L968" s="12" t="str">
        <f aca="false">IF(OR(J968="",J968=0),"",IF(I968&gt;=J968*Settings!$B$7,"Yes",""))</f>
        <v/>
      </c>
      <c r="M968" s="13"/>
      <c r="N968" s="12" t="str">
        <f aca="true">IF(M968="","",IF(AND(H968&lt;&gt;"",H968&gt;=M968),"Yes - "&amp;TEXT(H968,"d mmm yyyy"),IF(TODAY()-M968&lt;30,"Not yet","No")))</f>
        <v/>
      </c>
      <c r="O968" s="8"/>
      <c r="P968" s="12" t="str">
        <f aca="false">IF(A968="","",IF(COUNTIF($A$2:$A$2001,A968)&gt;1,"Same email twice - keep one",""))</f>
        <v/>
      </c>
    </row>
    <row r="969" customFormat="false" ht="15" hidden="false" customHeight="false" outlineLevel="0" collapsed="false">
      <c r="A969" s="8"/>
      <c r="B969" s="8"/>
      <c r="C969" s="8"/>
      <c r="D969" s="9" t="str">
        <f aca="false">IF(A969="","",COUNTIFS(Orders!$C$2:$C$5001,A969,Orders!$I$2:$I$5001,"&gt;0"))</f>
        <v/>
      </c>
      <c r="E969" s="10" t="str">
        <f aca="false">IF(A969="","",SUMIFS(Orders!$F$2:$F$5001,Orders!$C$2:$C$5001,A969,Orders!$I$2:$I$5001,"&gt;0"))</f>
        <v/>
      </c>
      <c r="F969" s="10" t="str">
        <f aca="false">IF(OR(A969="",N(D969)=0),"",E969/D969)</f>
        <v/>
      </c>
      <c r="G969" s="11" t="str">
        <f aca="false">IF(OR(A969="",N(D969)=0),"",_xlfn.MINIFS(Orders!$I$2:$I$5001,Orders!$C$2:$C$5001,A969,Orders!$I$2:$I$5001,"&gt;0"))</f>
        <v/>
      </c>
      <c r="H969" s="11" t="str">
        <f aca="false">IF(OR(A969="",N(D969)=0),"",_xlfn.MAXIFS(Orders!$I$2:$I$5001,Orders!$C$2:$C$5001,A969,Orders!$I$2:$I$5001,"&gt;0"))</f>
        <v/>
      </c>
      <c r="I969" s="9" t="str">
        <f aca="true">IF(H969="","",TODAY()-H969)</f>
        <v/>
      </c>
      <c r="J969" s="9" t="str">
        <f aca="false">IF(OR(H969="",N(D969)&lt;2),"",(H969-G969)/(D969-1))</f>
        <v/>
      </c>
      <c r="K969" s="12" t="str">
        <f aca="false">IF(A969="","",IF(N(D969)=0,"No orders yet",IF(I969&gt;=Settings!$B$4,IF(OR(N(E969)&gt;=Settings!$B$5,N(D969)&gt;=Settings!$B$6),"Lapsed VIP","Lapsed"),IF(I969&gt;=Settings!$B$3,IF(OR(N(E969)&gt;=Settings!$B$5,N(D969)&gt;=Settings!$B$6),"At-risk VIP",IF(D969=1,"One-time buyer","At risk")),IF(OR(N(E969)&gt;=Settings!$B$5,N(D969)&gt;=Settings!$B$6),"VIP",IF(D969=1,"New","Active"))))))</f>
        <v/>
      </c>
      <c r="L969" s="12" t="str">
        <f aca="false">IF(OR(J969="",J969=0),"",IF(I969&gt;=J969*Settings!$B$7,"Yes",""))</f>
        <v/>
      </c>
      <c r="M969" s="13"/>
      <c r="N969" s="12" t="str">
        <f aca="true">IF(M969="","",IF(AND(H969&lt;&gt;"",H969&gt;=M969),"Yes - "&amp;TEXT(H969,"d mmm yyyy"),IF(TODAY()-M969&lt;30,"Not yet","No")))</f>
        <v/>
      </c>
      <c r="O969" s="8"/>
      <c r="P969" s="12" t="str">
        <f aca="false">IF(A969="","",IF(COUNTIF($A$2:$A$2001,A969)&gt;1,"Same email twice - keep one",""))</f>
        <v/>
      </c>
    </row>
    <row r="970" customFormat="false" ht="15" hidden="false" customHeight="false" outlineLevel="0" collapsed="false">
      <c r="A970" s="8"/>
      <c r="B970" s="8"/>
      <c r="C970" s="8"/>
      <c r="D970" s="9" t="str">
        <f aca="false">IF(A970="","",COUNTIFS(Orders!$C$2:$C$5001,A970,Orders!$I$2:$I$5001,"&gt;0"))</f>
        <v/>
      </c>
      <c r="E970" s="10" t="str">
        <f aca="false">IF(A970="","",SUMIFS(Orders!$F$2:$F$5001,Orders!$C$2:$C$5001,A970,Orders!$I$2:$I$5001,"&gt;0"))</f>
        <v/>
      </c>
      <c r="F970" s="10" t="str">
        <f aca="false">IF(OR(A970="",N(D970)=0),"",E970/D970)</f>
        <v/>
      </c>
      <c r="G970" s="11" t="str">
        <f aca="false">IF(OR(A970="",N(D970)=0),"",_xlfn.MINIFS(Orders!$I$2:$I$5001,Orders!$C$2:$C$5001,A970,Orders!$I$2:$I$5001,"&gt;0"))</f>
        <v/>
      </c>
      <c r="H970" s="11" t="str">
        <f aca="false">IF(OR(A970="",N(D970)=0),"",_xlfn.MAXIFS(Orders!$I$2:$I$5001,Orders!$C$2:$C$5001,A970,Orders!$I$2:$I$5001,"&gt;0"))</f>
        <v/>
      </c>
      <c r="I970" s="9" t="str">
        <f aca="true">IF(H970="","",TODAY()-H970)</f>
        <v/>
      </c>
      <c r="J970" s="9" t="str">
        <f aca="false">IF(OR(H970="",N(D970)&lt;2),"",(H970-G970)/(D970-1))</f>
        <v/>
      </c>
      <c r="K970" s="12" t="str">
        <f aca="false">IF(A970="","",IF(N(D970)=0,"No orders yet",IF(I970&gt;=Settings!$B$4,IF(OR(N(E970)&gt;=Settings!$B$5,N(D970)&gt;=Settings!$B$6),"Lapsed VIP","Lapsed"),IF(I970&gt;=Settings!$B$3,IF(OR(N(E970)&gt;=Settings!$B$5,N(D970)&gt;=Settings!$B$6),"At-risk VIP",IF(D970=1,"One-time buyer","At risk")),IF(OR(N(E970)&gt;=Settings!$B$5,N(D970)&gt;=Settings!$B$6),"VIP",IF(D970=1,"New","Active"))))))</f>
        <v/>
      </c>
      <c r="L970" s="12" t="str">
        <f aca="false">IF(OR(J970="",J970=0),"",IF(I970&gt;=J970*Settings!$B$7,"Yes",""))</f>
        <v/>
      </c>
      <c r="M970" s="13"/>
      <c r="N970" s="12" t="str">
        <f aca="true">IF(M970="","",IF(AND(H970&lt;&gt;"",H970&gt;=M970),"Yes - "&amp;TEXT(H970,"d mmm yyyy"),IF(TODAY()-M970&lt;30,"Not yet","No")))</f>
        <v/>
      </c>
      <c r="O970" s="8"/>
      <c r="P970" s="12" t="str">
        <f aca="false">IF(A970="","",IF(COUNTIF($A$2:$A$2001,A970)&gt;1,"Same email twice - keep one",""))</f>
        <v/>
      </c>
    </row>
    <row r="971" customFormat="false" ht="15" hidden="false" customHeight="false" outlineLevel="0" collapsed="false">
      <c r="A971" s="8"/>
      <c r="B971" s="8"/>
      <c r="C971" s="8"/>
      <c r="D971" s="9" t="str">
        <f aca="false">IF(A971="","",COUNTIFS(Orders!$C$2:$C$5001,A971,Orders!$I$2:$I$5001,"&gt;0"))</f>
        <v/>
      </c>
      <c r="E971" s="10" t="str">
        <f aca="false">IF(A971="","",SUMIFS(Orders!$F$2:$F$5001,Orders!$C$2:$C$5001,A971,Orders!$I$2:$I$5001,"&gt;0"))</f>
        <v/>
      </c>
      <c r="F971" s="10" t="str">
        <f aca="false">IF(OR(A971="",N(D971)=0),"",E971/D971)</f>
        <v/>
      </c>
      <c r="G971" s="11" t="str">
        <f aca="false">IF(OR(A971="",N(D971)=0),"",_xlfn.MINIFS(Orders!$I$2:$I$5001,Orders!$C$2:$C$5001,A971,Orders!$I$2:$I$5001,"&gt;0"))</f>
        <v/>
      </c>
      <c r="H971" s="11" t="str">
        <f aca="false">IF(OR(A971="",N(D971)=0),"",_xlfn.MAXIFS(Orders!$I$2:$I$5001,Orders!$C$2:$C$5001,A971,Orders!$I$2:$I$5001,"&gt;0"))</f>
        <v/>
      </c>
      <c r="I971" s="9" t="str">
        <f aca="true">IF(H971="","",TODAY()-H971)</f>
        <v/>
      </c>
      <c r="J971" s="9" t="str">
        <f aca="false">IF(OR(H971="",N(D971)&lt;2),"",(H971-G971)/(D971-1))</f>
        <v/>
      </c>
      <c r="K971" s="12" t="str">
        <f aca="false">IF(A971="","",IF(N(D971)=0,"No orders yet",IF(I971&gt;=Settings!$B$4,IF(OR(N(E971)&gt;=Settings!$B$5,N(D971)&gt;=Settings!$B$6),"Lapsed VIP","Lapsed"),IF(I971&gt;=Settings!$B$3,IF(OR(N(E971)&gt;=Settings!$B$5,N(D971)&gt;=Settings!$B$6),"At-risk VIP",IF(D971=1,"One-time buyer","At risk")),IF(OR(N(E971)&gt;=Settings!$B$5,N(D971)&gt;=Settings!$B$6),"VIP",IF(D971=1,"New","Active"))))))</f>
        <v/>
      </c>
      <c r="L971" s="12" t="str">
        <f aca="false">IF(OR(J971="",J971=0),"",IF(I971&gt;=J971*Settings!$B$7,"Yes",""))</f>
        <v/>
      </c>
      <c r="M971" s="13"/>
      <c r="N971" s="12" t="str">
        <f aca="true">IF(M971="","",IF(AND(H971&lt;&gt;"",H971&gt;=M971),"Yes - "&amp;TEXT(H971,"d mmm yyyy"),IF(TODAY()-M971&lt;30,"Not yet","No")))</f>
        <v/>
      </c>
      <c r="O971" s="8"/>
      <c r="P971" s="12" t="str">
        <f aca="false">IF(A971="","",IF(COUNTIF($A$2:$A$2001,A971)&gt;1,"Same email twice - keep one",""))</f>
        <v/>
      </c>
    </row>
    <row r="972" customFormat="false" ht="15" hidden="false" customHeight="false" outlineLevel="0" collapsed="false">
      <c r="A972" s="8"/>
      <c r="B972" s="8"/>
      <c r="C972" s="8"/>
      <c r="D972" s="9" t="str">
        <f aca="false">IF(A972="","",COUNTIFS(Orders!$C$2:$C$5001,A972,Orders!$I$2:$I$5001,"&gt;0"))</f>
        <v/>
      </c>
      <c r="E972" s="10" t="str">
        <f aca="false">IF(A972="","",SUMIFS(Orders!$F$2:$F$5001,Orders!$C$2:$C$5001,A972,Orders!$I$2:$I$5001,"&gt;0"))</f>
        <v/>
      </c>
      <c r="F972" s="10" t="str">
        <f aca="false">IF(OR(A972="",N(D972)=0),"",E972/D972)</f>
        <v/>
      </c>
      <c r="G972" s="11" t="str">
        <f aca="false">IF(OR(A972="",N(D972)=0),"",_xlfn.MINIFS(Orders!$I$2:$I$5001,Orders!$C$2:$C$5001,A972,Orders!$I$2:$I$5001,"&gt;0"))</f>
        <v/>
      </c>
      <c r="H972" s="11" t="str">
        <f aca="false">IF(OR(A972="",N(D972)=0),"",_xlfn.MAXIFS(Orders!$I$2:$I$5001,Orders!$C$2:$C$5001,A972,Orders!$I$2:$I$5001,"&gt;0"))</f>
        <v/>
      </c>
      <c r="I972" s="9" t="str">
        <f aca="true">IF(H972="","",TODAY()-H972)</f>
        <v/>
      </c>
      <c r="J972" s="9" t="str">
        <f aca="false">IF(OR(H972="",N(D972)&lt;2),"",(H972-G972)/(D972-1))</f>
        <v/>
      </c>
      <c r="K972" s="12" t="str">
        <f aca="false">IF(A972="","",IF(N(D972)=0,"No orders yet",IF(I972&gt;=Settings!$B$4,IF(OR(N(E972)&gt;=Settings!$B$5,N(D972)&gt;=Settings!$B$6),"Lapsed VIP","Lapsed"),IF(I972&gt;=Settings!$B$3,IF(OR(N(E972)&gt;=Settings!$B$5,N(D972)&gt;=Settings!$B$6),"At-risk VIP",IF(D972=1,"One-time buyer","At risk")),IF(OR(N(E972)&gt;=Settings!$B$5,N(D972)&gt;=Settings!$B$6),"VIP",IF(D972=1,"New","Active"))))))</f>
        <v/>
      </c>
      <c r="L972" s="12" t="str">
        <f aca="false">IF(OR(J972="",J972=0),"",IF(I972&gt;=J972*Settings!$B$7,"Yes",""))</f>
        <v/>
      </c>
      <c r="M972" s="13"/>
      <c r="N972" s="12" t="str">
        <f aca="true">IF(M972="","",IF(AND(H972&lt;&gt;"",H972&gt;=M972),"Yes - "&amp;TEXT(H972,"d mmm yyyy"),IF(TODAY()-M972&lt;30,"Not yet","No")))</f>
        <v/>
      </c>
      <c r="O972" s="8"/>
      <c r="P972" s="12" t="str">
        <f aca="false">IF(A972="","",IF(COUNTIF($A$2:$A$2001,A972)&gt;1,"Same email twice - keep one",""))</f>
        <v/>
      </c>
    </row>
    <row r="973" customFormat="false" ht="15" hidden="false" customHeight="false" outlineLevel="0" collapsed="false">
      <c r="A973" s="8"/>
      <c r="B973" s="8"/>
      <c r="C973" s="8"/>
      <c r="D973" s="9" t="str">
        <f aca="false">IF(A973="","",COUNTIFS(Orders!$C$2:$C$5001,A973,Orders!$I$2:$I$5001,"&gt;0"))</f>
        <v/>
      </c>
      <c r="E973" s="10" t="str">
        <f aca="false">IF(A973="","",SUMIFS(Orders!$F$2:$F$5001,Orders!$C$2:$C$5001,A973,Orders!$I$2:$I$5001,"&gt;0"))</f>
        <v/>
      </c>
      <c r="F973" s="10" t="str">
        <f aca="false">IF(OR(A973="",N(D973)=0),"",E973/D973)</f>
        <v/>
      </c>
      <c r="G973" s="11" t="str">
        <f aca="false">IF(OR(A973="",N(D973)=0),"",_xlfn.MINIFS(Orders!$I$2:$I$5001,Orders!$C$2:$C$5001,A973,Orders!$I$2:$I$5001,"&gt;0"))</f>
        <v/>
      </c>
      <c r="H973" s="11" t="str">
        <f aca="false">IF(OR(A973="",N(D973)=0),"",_xlfn.MAXIFS(Orders!$I$2:$I$5001,Orders!$C$2:$C$5001,A973,Orders!$I$2:$I$5001,"&gt;0"))</f>
        <v/>
      </c>
      <c r="I973" s="9" t="str">
        <f aca="true">IF(H973="","",TODAY()-H973)</f>
        <v/>
      </c>
      <c r="J973" s="9" t="str">
        <f aca="false">IF(OR(H973="",N(D973)&lt;2),"",(H973-G973)/(D973-1))</f>
        <v/>
      </c>
      <c r="K973" s="12" t="str">
        <f aca="false">IF(A973="","",IF(N(D973)=0,"No orders yet",IF(I973&gt;=Settings!$B$4,IF(OR(N(E973)&gt;=Settings!$B$5,N(D973)&gt;=Settings!$B$6),"Lapsed VIP","Lapsed"),IF(I973&gt;=Settings!$B$3,IF(OR(N(E973)&gt;=Settings!$B$5,N(D973)&gt;=Settings!$B$6),"At-risk VIP",IF(D973=1,"One-time buyer","At risk")),IF(OR(N(E973)&gt;=Settings!$B$5,N(D973)&gt;=Settings!$B$6),"VIP",IF(D973=1,"New","Active"))))))</f>
        <v/>
      </c>
      <c r="L973" s="12" t="str">
        <f aca="false">IF(OR(J973="",J973=0),"",IF(I973&gt;=J973*Settings!$B$7,"Yes",""))</f>
        <v/>
      </c>
      <c r="M973" s="13"/>
      <c r="N973" s="12" t="str">
        <f aca="true">IF(M973="","",IF(AND(H973&lt;&gt;"",H973&gt;=M973),"Yes - "&amp;TEXT(H973,"d mmm yyyy"),IF(TODAY()-M973&lt;30,"Not yet","No")))</f>
        <v/>
      </c>
      <c r="O973" s="8"/>
      <c r="P973" s="12" t="str">
        <f aca="false">IF(A973="","",IF(COUNTIF($A$2:$A$2001,A973)&gt;1,"Same email twice - keep one",""))</f>
        <v/>
      </c>
    </row>
    <row r="974" customFormat="false" ht="15" hidden="false" customHeight="false" outlineLevel="0" collapsed="false">
      <c r="A974" s="8"/>
      <c r="B974" s="8"/>
      <c r="C974" s="8"/>
      <c r="D974" s="9" t="str">
        <f aca="false">IF(A974="","",COUNTIFS(Orders!$C$2:$C$5001,A974,Orders!$I$2:$I$5001,"&gt;0"))</f>
        <v/>
      </c>
      <c r="E974" s="10" t="str">
        <f aca="false">IF(A974="","",SUMIFS(Orders!$F$2:$F$5001,Orders!$C$2:$C$5001,A974,Orders!$I$2:$I$5001,"&gt;0"))</f>
        <v/>
      </c>
      <c r="F974" s="10" t="str">
        <f aca="false">IF(OR(A974="",N(D974)=0),"",E974/D974)</f>
        <v/>
      </c>
      <c r="G974" s="11" t="str">
        <f aca="false">IF(OR(A974="",N(D974)=0),"",_xlfn.MINIFS(Orders!$I$2:$I$5001,Orders!$C$2:$C$5001,A974,Orders!$I$2:$I$5001,"&gt;0"))</f>
        <v/>
      </c>
      <c r="H974" s="11" t="str">
        <f aca="false">IF(OR(A974="",N(D974)=0),"",_xlfn.MAXIFS(Orders!$I$2:$I$5001,Orders!$C$2:$C$5001,A974,Orders!$I$2:$I$5001,"&gt;0"))</f>
        <v/>
      </c>
      <c r="I974" s="9" t="str">
        <f aca="true">IF(H974="","",TODAY()-H974)</f>
        <v/>
      </c>
      <c r="J974" s="9" t="str">
        <f aca="false">IF(OR(H974="",N(D974)&lt;2),"",(H974-G974)/(D974-1))</f>
        <v/>
      </c>
      <c r="K974" s="12" t="str">
        <f aca="false">IF(A974="","",IF(N(D974)=0,"No orders yet",IF(I974&gt;=Settings!$B$4,IF(OR(N(E974)&gt;=Settings!$B$5,N(D974)&gt;=Settings!$B$6),"Lapsed VIP","Lapsed"),IF(I974&gt;=Settings!$B$3,IF(OR(N(E974)&gt;=Settings!$B$5,N(D974)&gt;=Settings!$B$6),"At-risk VIP",IF(D974=1,"One-time buyer","At risk")),IF(OR(N(E974)&gt;=Settings!$B$5,N(D974)&gt;=Settings!$B$6),"VIP",IF(D974=1,"New","Active"))))))</f>
        <v/>
      </c>
      <c r="L974" s="12" t="str">
        <f aca="false">IF(OR(J974="",J974=0),"",IF(I974&gt;=J974*Settings!$B$7,"Yes",""))</f>
        <v/>
      </c>
      <c r="M974" s="13"/>
      <c r="N974" s="12" t="str">
        <f aca="true">IF(M974="","",IF(AND(H974&lt;&gt;"",H974&gt;=M974),"Yes - "&amp;TEXT(H974,"d mmm yyyy"),IF(TODAY()-M974&lt;30,"Not yet","No")))</f>
        <v/>
      </c>
      <c r="O974" s="8"/>
      <c r="P974" s="12" t="str">
        <f aca="false">IF(A974="","",IF(COUNTIF($A$2:$A$2001,A974)&gt;1,"Same email twice - keep one",""))</f>
        <v/>
      </c>
    </row>
    <row r="975" customFormat="false" ht="15" hidden="false" customHeight="false" outlineLevel="0" collapsed="false">
      <c r="A975" s="8"/>
      <c r="B975" s="8"/>
      <c r="C975" s="8"/>
      <c r="D975" s="9" t="str">
        <f aca="false">IF(A975="","",COUNTIFS(Orders!$C$2:$C$5001,A975,Orders!$I$2:$I$5001,"&gt;0"))</f>
        <v/>
      </c>
      <c r="E975" s="10" t="str">
        <f aca="false">IF(A975="","",SUMIFS(Orders!$F$2:$F$5001,Orders!$C$2:$C$5001,A975,Orders!$I$2:$I$5001,"&gt;0"))</f>
        <v/>
      </c>
      <c r="F975" s="10" t="str">
        <f aca="false">IF(OR(A975="",N(D975)=0),"",E975/D975)</f>
        <v/>
      </c>
      <c r="G975" s="11" t="str">
        <f aca="false">IF(OR(A975="",N(D975)=0),"",_xlfn.MINIFS(Orders!$I$2:$I$5001,Orders!$C$2:$C$5001,A975,Orders!$I$2:$I$5001,"&gt;0"))</f>
        <v/>
      </c>
      <c r="H975" s="11" t="str">
        <f aca="false">IF(OR(A975="",N(D975)=0),"",_xlfn.MAXIFS(Orders!$I$2:$I$5001,Orders!$C$2:$C$5001,A975,Orders!$I$2:$I$5001,"&gt;0"))</f>
        <v/>
      </c>
      <c r="I975" s="9" t="str">
        <f aca="true">IF(H975="","",TODAY()-H975)</f>
        <v/>
      </c>
      <c r="J975" s="9" t="str">
        <f aca="false">IF(OR(H975="",N(D975)&lt;2),"",(H975-G975)/(D975-1))</f>
        <v/>
      </c>
      <c r="K975" s="12" t="str">
        <f aca="false">IF(A975="","",IF(N(D975)=0,"No orders yet",IF(I975&gt;=Settings!$B$4,IF(OR(N(E975)&gt;=Settings!$B$5,N(D975)&gt;=Settings!$B$6),"Lapsed VIP","Lapsed"),IF(I975&gt;=Settings!$B$3,IF(OR(N(E975)&gt;=Settings!$B$5,N(D975)&gt;=Settings!$B$6),"At-risk VIP",IF(D975=1,"One-time buyer","At risk")),IF(OR(N(E975)&gt;=Settings!$B$5,N(D975)&gt;=Settings!$B$6),"VIP",IF(D975=1,"New","Active"))))))</f>
        <v/>
      </c>
      <c r="L975" s="12" t="str">
        <f aca="false">IF(OR(J975="",J975=0),"",IF(I975&gt;=J975*Settings!$B$7,"Yes",""))</f>
        <v/>
      </c>
      <c r="M975" s="13"/>
      <c r="N975" s="12" t="str">
        <f aca="true">IF(M975="","",IF(AND(H975&lt;&gt;"",H975&gt;=M975),"Yes - "&amp;TEXT(H975,"d mmm yyyy"),IF(TODAY()-M975&lt;30,"Not yet","No")))</f>
        <v/>
      </c>
      <c r="O975" s="8"/>
      <c r="P975" s="12" t="str">
        <f aca="false">IF(A975="","",IF(COUNTIF($A$2:$A$2001,A975)&gt;1,"Same email twice - keep one",""))</f>
        <v/>
      </c>
    </row>
    <row r="976" customFormat="false" ht="15" hidden="false" customHeight="false" outlineLevel="0" collapsed="false">
      <c r="A976" s="8"/>
      <c r="B976" s="8"/>
      <c r="C976" s="8"/>
      <c r="D976" s="9" t="str">
        <f aca="false">IF(A976="","",COUNTIFS(Orders!$C$2:$C$5001,A976,Orders!$I$2:$I$5001,"&gt;0"))</f>
        <v/>
      </c>
      <c r="E976" s="10" t="str">
        <f aca="false">IF(A976="","",SUMIFS(Orders!$F$2:$F$5001,Orders!$C$2:$C$5001,A976,Orders!$I$2:$I$5001,"&gt;0"))</f>
        <v/>
      </c>
      <c r="F976" s="10" t="str">
        <f aca="false">IF(OR(A976="",N(D976)=0),"",E976/D976)</f>
        <v/>
      </c>
      <c r="G976" s="11" t="str">
        <f aca="false">IF(OR(A976="",N(D976)=0),"",_xlfn.MINIFS(Orders!$I$2:$I$5001,Orders!$C$2:$C$5001,A976,Orders!$I$2:$I$5001,"&gt;0"))</f>
        <v/>
      </c>
      <c r="H976" s="11" t="str">
        <f aca="false">IF(OR(A976="",N(D976)=0),"",_xlfn.MAXIFS(Orders!$I$2:$I$5001,Orders!$C$2:$C$5001,A976,Orders!$I$2:$I$5001,"&gt;0"))</f>
        <v/>
      </c>
      <c r="I976" s="9" t="str">
        <f aca="true">IF(H976="","",TODAY()-H976)</f>
        <v/>
      </c>
      <c r="J976" s="9" t="str">
        <f aca="false">IF(OR(H976="",N(D976)&lt;2),"",(H976-G976)/(D976-1))</f>
        <v/>
      </c>
      <c r="K976" s="12" t="str">
        <f aca="false">IF(A976="","",IF(N(D976)=0,"No orders yet",IF(I976&gt;=Settings!$B$4,IF(OR(N(E976)&gt;=Settings!$B$5,N(D976)&gt;=Settings!$B$6),"Lapsed VIP","Lapsed"),IF(I976&gt;=Settings!$B$3,IF(OR(N(E976)&gt;=Settings!$B$5,N(D976)&gt;=Settings!$B$6),"At-risk VIP",IF(D976=1,"One-time buyer","At risk")),IF(OR(N(E976)&gt;=Settings!$B$5,N(D976)&gt;=Settings!$B$6),"VIP",IF(D976=1,"New","Active"))))))</f>
        <v/>
      </c>
      <c r="L976" s="12" t="str">
        <f aca="false">IF(OR(J976="",J976=0),"",IF(I976&gt;=J976*Settings!$B$7,"Yes",""))</f>
        <v/>
      </c>
      <c r="M976" s="13"/>
      <c r="N976" s="12" t="str">
        <f aca="true">IF(M976="","",IF(AND(H976&lt;&gt;"",H976&gt;=M976),"Yes - "&amp;TEXT(H976,"d mmm yyyy"),IF(TODAY()-M976&lt;30,"Not yet","No")))</f>
        <v/>
      </c>
      <c r="O976" s="8"/>
      <c r="P976" s="12" t="str">
        <f aca="false">IF(A976="","",IF(COUNTIF($A$2:$A$2001,A976)&gt;1,"Same email twice - keep one",""))</f>
        <v/>
      </c>
    </row>
    <row r="977" customFormat="false" ht="15" hidden="false" customHeight="false" outlineLevel="0" collapsed="false">
      <c r="A977" s="8"/>
      <c r="B977" s="8"/>
      <c r="C977" s="8"/>
      <c r="D977" s="9" t="str">
        <f aca="false">IF(A977="","",COUNTIFS(Orders!$C$2:$C$5001,A977,Orders!$I$2:$I$5001,"&gt;0"))</f>
        <v/>
      </c>
      <c r="E977" s="10" t="str">
        <f aca="false">IF(A977="","",SUMIFS(Orders!$F$2:$F$5001,Orders!$C$2:$C$5001,A977,Orders!$I$2:$I$5001,"&gt;0"))</f>
        <v/>
      </c>
      <c r="F977" s="10" t="str">
        <f aca="false">IF(OR(A977="",N(D977)=0),"",E977/D977)</f>
        <v/>
      </c>
      <c r="G977" s="11" t="str">
        <f aca="false">IF(OR(A977="",N(D977)=0),"",_xlfn.MINIFS(Orders!$I$2:$I$5001,Orders!$C$2:$C$5001,A977,Orders!$I$2:$I$5001,"&gt;0"))</f>
        <v/>
      </c>
      <c r="H977" s="11" t="str">
        <f aca="false">IF(OR(A977="",N(D977)=0),"",_xlfn.MAXIFS(Orders!$I$2:$I$5001,Orders!$C$2:$C$5001,A977,Orders!$I$2:$I$5001,"&gt;0"))</f>
        <v/>
      </c>
      <c r="I977" s="9" t="str">
        <f aca="true">IF(H977="","",TODAY()-H977)</f>
        <v/>
      </c>
      <c r="J977" s="9" t="str">
        <f aca="false">IF(OR(H977="",N(D977)&lt;2),"",(H977-G977)/(D977-1))</f>
        <v/>
      </c>
      <c r="K977" s="12" t="str">
        <f aca="false">IF(A977="","",IF(N(D977)=0,"No orders yet",IF(I977&gt;=Settings!$B$4,IF(OR(N(E977)&gt;=Settings!$B$5,N(D977)&gt;=Settings!$B$6),"Lapsed VIP","Lapsed"),IF(I977&gt;=Settings!$B$3,IF(OR(N(E977)&gt;=Settings!$B$5,N(D977)&gt;=Settings!$B$6),"At-risk VIP",IF(D977=1,"One-time buyer","At risk")),IF(OR(N(E977)&gt;=Settings!$B$5,N(D977)&gt;=Settings!$B$6),"VIP",IF(D977=1,"New","Active"))))))</f>
        <v/>
      </c>
      <c r="L977" s="12" t="str">
        <f aca="false">IF(OR(J977="",J977=0),"",IF(I977&gt;=J977*Settings!$B$7,"Yes",""))</f>
        <v/>
      </c>
      <c r="M977" s="13"/>
      <c r="N977" s="12" t="str">
        <f aca="true">IF(M977="","",IF(AND(H977&lt;&gt;"",H977&gt;=M977),"Yes - "&amp;TEXT(H977,"d mmm yyyy"),IF(TODAY()-M977&lt;30,"Not yet","No")))</f>
        <v/>
      </c>
      <c r="O977" s="8"/>
      <c r="P977" s="12" t="str">
        <f aca="false">IF(A977="","",IF(COUNTIF($A$2:$A$2001,A977)&gt;1,"Same email twice - keep one",""))</f>
        <v/>
      </c>
    </row>
    <row r="978" customFormat="false" ht="15" hidden="false" customHeight="false" outlineLevel="0" collapsed="false">
      <c r="A978" s="8"/>
      <c r="B978" s="8"/>
      <c r="C978" s="8"/>
      <c r="D978" s="9" t="str">
        <f aca="false">IF(A978="","",COUNTIFS(Orders!$C$2:$C$5001,A978,Orders!$I$2:$I$5001,"&gt;0"))</f>
        <v/>
      </c>
      <c r="E978" s="10" t="str">
        <f aca="false">IF(A978="","",SUMIFS(Orders!$F$2:$F$5001,Orders!$C$2:$C$5001,A978,Orders!$I$2:$I$5001,"&gt;0"))</f>
        <v/>
      </c>
      <c r="F978" s="10" t="str">
        <f aca="false">IF(OR(A978="",N(D978)=0),"",E978/D978)</f>
        <v/>
      </c>
      <c r="G978" s="11" t="str">
        <f aca="false">IF(OR(A978="",N(D978)=0),"",_xlfn.MINIFS(Orders!$I$2:$I$5001,Orders!$C$2:$C$5001,A978,Orders!$I$2:$I$5001,"&gt;0"))</f>
        <v/>
      </c>
      <c r="H978" s="11" t="str">
        <f aca="false">IF(OR(A978="",N(D978)=0),"",_xlfn.MAXIFS(Orders!$I$2:$I$5001,Orders!$C$2:$C$5001,A978,Orders!$I$2:$I$5001,"&gt;0"))</f>
        <v/>
      </c>
      <c r="I978" s="9" t="str">
        <f aca="true">IF(H978="","",TODAY()-H978)</f>
        <v/>
      </c>
      <c r="J978" s="9" t="str">
        <f aca="false">IF(OR(H978="",N(D978)&lt;2),"",(H978-G978)/(D978-1))</f>
        <v/>
      </c>
      <c r="K978" s="12" t="str">
        <f aca="false">IF(A978="","",IF(N(D978)=0,"No orders yet",IF(I978&gt;=Settings!$B$4,IF(OR(N(E978)&gt;=Settings!$B$5,N(D978)&gt;=Settings!$B$6),"Lapsed VIP","Lapsed"),IF(I978&gt;=Settings!$B$3,IF(OR(N(E978)&gt;=Settings!$B$5,N(D978)&gt;=Settings!$B$6),"At-risk VIP",IF(D978=1,"One-time buyer","At risk")),IF(OR(N(E978)&gt;=Settings!$B$5,N(D978)&gt;=Settings!$B$6),"VIP",IF(D978=1,"New","Active"))))))</f>
        <v/>
      </c>
      <c r="L978" s="12" t="str">
        <f aca="false">IF(OR(J978="",J978=0),"",IF(I978&gt;=J978*Settings!$B$7,"Yes",""))</f>
        <v/>
      </c>
      <c r="M978" s="13"/>
      <c r="N978" s="12" t="str">
        <f aca="true">IF(M978="","",IF(AND(H978&lt;&gt;"",H978&gt;=M978),"Yes - "&amp;TEXT(H978,"d mmm yyyy"),IF(TODAY()-M978&lt;30,"Not yet","No")))</f>
        <v/>
      </c>
      <c r="O978" s="8"/>
      <c r="P978" s="12" t="str">
        <f aca="false">IF(A978="","",IF(COUNTIF($A$2:$A$2001,A978)&gt;1,"Same email twice - keep one",""))</f>
        <v/>
      </c>
    </row>
    <row r="979" customFormat="false" ht="15" hidden="false" customHeight="false" outlineLevel="0" collapsed="false">
      <c r="A979" s="8"/>
      <c r="B979" s="8"/>
      <c r="C979" s="8"/>
      <c r="D979" s="9" t="str">
        <f aca="false">IF(A979="","",COUNTIFS(Orders!$C$2:$C$5001,A979,Orders!$I$2:$I$5001,"&gt;0"))</f>
        <v/>
      </c>
      <c r="E979" s="10" t="str">
        <f aca="false">IF(A979="","",SUMIFS(Orders!$F$2:$F$5001,Orders!$C$2:$C$5001,A979,Orders!$I$2:$I$5001,"&gt;0"))</f>
        <v/>
      </c>
      <c r="F979" s="10" t="str">
        <f aca="false">IF(OR(A979="",N(D979)=0),"",E979/D979)</f>
        <v/>
      </c>
      <c r="G979" s="11" t="str">
        <f aca="false">IF(OR(A979="",N(D979)=0),"",_xlfn.MINIFS(Orders!$I$2:$I$5001,Orders!$C$2:$C$5001,A979,Orders!$I$2:$I$5001,"&gt;0"))</f>
        <v/>
      </c>
      <c r="H979" s="11" t="str">
        <f aca="false">IF(OR(A979="",N(D979)=0),"",_xlfn.MAXIFS(Orders!$I$2:$I$5001,Orders!$C$2:$C$5001,A979,Orders!$I$2:$I$5001,"&gt;0"))</f>
        <v/>
      </c>
      <c r="I979" s="9" t="str">
        <f aca="true">IF(H979="","",TODAY()-H979)</f>
        <v/>
      </c>
      <c r="J979" s="9" t="str">
        <f aca="false">IF(OR(H979="",N(D979)&lt;2),"",(H979-G979)/(D979-1))</f>
        <v/>
      </c>
      <c r="K979" s="12" t="str">
        <f aca="false">IF(A979="","",IF(N(D979)=0,"No orders yet",IF(I979&gt;=Settings!$B$4,IF(OR(N(E979)&gt;=Settings!$B$5,N(D979)&gt;=Settings!$B$6),"Lapsed VIP","Lapsed"),IF(I979&gt;=Settings!$B$3,IF(OR(N(E979)&gt;=Settings!$B$5,N(D979)&gt;=Settings!$B$6),"At-risk VIP",IF(D979=1,"One-time buyer","At risk")),IF(OR(N(E979)&gt;=Settings!$B$5,N(D979)&gt;=Settings!$B$6),"VIP",IF(D979=1,"New","Active"))))))</f>
        <v/>
      </c>
      <c r="L979" s="12" t="str">
        <f aca="false">IF(OR(J979="",J979=0),"",IF(I979&gt;=J979*Settings!$B$7,"Yes",""))</f>
        <v/>
      </c>
      <c r="M979" s="13"/>
      <c r="N979" s="12" t="str">
        <f aca="true">IF(M979="","",IF(AND(H979&lt;&gt;"",H979&gt;=M979),"Yes - "&amp;TEXT(H979,"d mmm yyyy"),IF(TODAY()-M979&lt;30,"Not yet","No")))</f>
        <v/>
      </c>
      <c r="O979" s="8"/>
      <c r="P979" s="12" t="str">
        <f aca="false">IF(A979="","",IF(COUNTIF($A$2:$A$2001,A979)&gt;1,"Same email twice - keep one",""))</f>
        <v/>
      </c>
    </row>
    <row r="980" customFormat="false" ht="15" hidden="false" customHeight="false" outlineLevel="0" collapsed="false">
      <c r="A980" s="8"/>
      <c r="B980" s="8"/>
      <c r="C980" s="8"/>
      <c r="D980" s="9" t="str">
        <f aca="false">IF(A980="","",COUNTIFS(Orders!$C$2:$C$5001,A980,Orders!$I$2:$I$5001,"&gt;0"))</f>
        <v/>
      </c>
      <c r="E980" s="10" t="str">
        <f aca="false">IF(A980="","",SUMIFS(Orders!$F$2:$F$5001,Orders!$C$2:$C$5001,A980,Orders!$I$2:$I$5001,"&gt;0"))</f>
        <v/>
      </c>
      <c r="F980" s="10" t="str">
        <f aca="false">IF(OR(A980="",N(D980)=0),"",E980/D980)</f>
        <v/>
      </c>
      <c r="G980" s="11" t="str">
        <f aca="false">IF(OR(A980="",N(D980)=0),"",_xlfn.MINIFS(Orders!$I$2:$I$5001,Orders!$C$2:$C$5001,A980,Orders!$I$2:$I$5001,"&gt;0"))</f>
        <v/>
      </c>
      <c r="H980" s="11" t="str">
        <f aca="false">IF(OR(A980="",N(D980)=0),"",_xlfn.MAXIFS(Orders!$I$2:$I$5001,Orders!$C$2:$C$5001,A980,Orders!$I$2:$I$5001,"&gt;0"))</f>
        <v/>
      </c>
      <c r="I980" s="9" t="str">
        <f aca="true">IF(H980="","",TODAY()-H980)</f>
        <v/>
      </c>
      <c r="J980" s="9" t="str">
        <f aca="false">IF(OR(H980="",N(D980)&lt;2),"",(H980-G980)/(D980-1))</f>
        <v/>
      </c>
      <c r="K980" s="12" t="str">
        <f aca="false">IF(A980="","",IF(N(D980)=0,"No orders yet",IF(I980&gt;=Settings!$B$4,IF(OR(N(E980)&gt;=Settings!$B$5,N(D980)&gt;=Settings!$B$6),"Lapsed VIP","Lapsed"),IF(I980&gt;=Settings!$B$3,IF(OR(N(E980)&gt;=Settings!$B$5,N(D980)&gt;=Settings!$B$6),"At-risk VIP",IF(D980=1,"One-time buyer","At risk")),IF(OR(N(E980)&gt;=Settings!$B$5,N(D980)&gt;=Settings!$B$6),"VIP",IF(D980=1,"New","Active"))))))</f>
        <v/>
      </c>
      <c r="L980" s="12" t="str">
        <f aca="false">IF(OR(J980="",J980=0),"",IF(I980&gt;=J980*Settings!$B$7,"Yes",""))</f>
        <v/>
      </c>
      <c r="M980" s="13"/>
      <c r="N980" s="12" t="str">
        <f aca="true">IF(M980="","",IF(AND(H980&lt;&gt;"",H980&gt;=M980),"Yes - "&amp;TEXT(H980,"d mmm yyyy"),IF(TODAY()-M980&lt;30,"Not yet","No")))</f>
        <v/>
      </c>
      <c r="O980" s="8"/>
      <c r="P980" s="12" t="str">
        <f aca="false">IF(A980="","",IF(COUNTIF($A$2:$A$2001,A980)&gt;1,"Same email twice - keep one",""))</f>
        <v/>
      </c>
    </row>
    <row r="981" customFormat="false" ht="15" hidden="false" customHeight="false" outlineLevel="0" collapsed="false">
      <c r="A981" s="8"/>
      <c r="B981" s="8"/>
      <c r="C981" s="8"/>
      <c r="D981" s="9" t="str">
        <f aca="false">IF(A981="","",COUNTIFS(Orders!$C$2:$C$5001,A981,Orders!$I$2:$I$5001,"&gt;0"))</f>
        <v/>
      </c>
      <c r="E981" s="10" t="str">
        <f aca="false">IF(A981="","",SUMIFS(Orders!$F$2:$F$5001,Orders!$C$2:$C$5001,A981,Orders!$I$2:$I$5001,"&gt;0"))</f>
        <v/>
      </c>
      <c r="F981" s="10" t="str">
        <f aca="false">IF(OR(A981="",N(D981)=0),"",E981/D981)</f>
        <v/>
      </c>
      <c r="G981" s="11" t="str">
        <f aca="false">IF(OR(A981="",N(D981)=0),"",_xlfn.MINIFS(Orders!$I$2:$I$5001,Orders!$C$2:$C$5001,A981,Orders!$I$2:$I$5001,"&gt;0"))</f>
        <v/>
      </c>
      <c r="H981" s="11" t="str">
        <f aca="false">IF(OR(A981="",N(D981)=0),"",_xlfn.MAXIFS(Orders!$I$2:$I$5001,Orders!$C$2:$C$5001,A981,Orders!$I$2:$I$5001,"&gt;0"))</f>
        <v/>
      </c>
      <c r="I981" s="9" t="str">
        <f aca="true">IF(H981="","",TODAY()-H981)</f>
        <v/>
      </c>
      <c r="J981" s="9" t="str">
        <f aca="false">IF(OR(H981="",N(D981)&lt;2),"",(H981-G981)/(D981-1))</f>
        <v/>
      </c>
      <c r="K981" s="12" t="str">
        <f aca="false">IF(A981="","",IF(N(D981)=0,"No orders yet",IF(I981&gt;=Settings!$B$4,IF(OR(N(E981)&gt;=Settings!$B$5,N(D981)&gt;=Settings!$B$6),"Lapsed VIP","Lapsed"),IF(I981&gt;=Settings!$B$3,IF(OR(N(E981)&gt;=Settings!$B$5,N(D981)&gt;=Settings!$B$6),"At-risk VIP",IF(D981=1,"One-time buyer","At risk")),IF(OR(N(E981)&gt;=Settings!$B$5,N(D981)&gt;=Settings!$B$6),"VIP",IF(D981=1,"New","Active"))))))</f>
        <v/>
      </c>
      <c r="L981" s="12" t="str">
        <f aca="false">IF(OR(J981="",J981=0),"",IF(I981&gt;=J981*Settings!$B$7,"Yes",""))</f>
        <v/>
      </c>
      <c r="M981" s="13"/>
      <c r="N981" s="12" t="str">
        <f aca="true">IF(M981="","",IF(AND(H981&lt;&gt;"",H981&gt;=M981),"Yes - "&amp;TEXT(H981,"d mmm yyyy"),IF(TODAY()-M981&lt;30,"Not yet","No")))</f>
        <v/>
      </c>
      <c r="O981" s="8"/>
      <c r="P981" s="12" t="str">
        <f aca="false">IF(A981="","",IF(COUNTIF($A$2:$A$2001,A981)&gt;1,"Same email twice - keep one",""))</f>
        <v/>
      </c>
    </row>
    <row r="982" customFormat="false" ht="15" hidden="false" customHeight="false" outlineLevel="0" collapsed="false">
      <c r="A982" s="8"/>
      <c r="B982" s="8"/>
      <c r="C982" s="8"/>
      <c r="D982" s="9" t="str">
        <f aca="false">IF(A982="","",COUNTIFS(Orders!$C$2:$C$5001,A982,Orders!$I$2:$I$5001,"&gt;0"))</f>
        <v/>
      </c>
      <c r="E982" s="10" t="str">
        <f aca="false">IF(A982="","",SUMIFS(Orders!$F$2:$F$5001,Orders!$C$2:$C$5001,A982,Orders!$I$2:$I$5001,"&gt;0"))</f>
        <v/>
      </c>
      <c r="F982" s="10" t="str">
        <f aca="false">IF(OR(A982="",N(D982)=0),"",E982/D982)</f>
        <v/>
      </c>
      <c r="G982" s="11" t="str">
        <f aca="false">IF(OR(A982="",N(D982)=0),"",_xlfn.MINIFS(Orders!$I$2:$I$5001,Orders!$C$2:$C$5001,A982,Orders!$I$2:$I$5001,"&gt;0"))</f>
        <v/>
      </c>
      <c r="H982" s="11" t="str">
        <f aca="false">IF(OR(A982="",N(D982)=0),"",_xlfn.MAXIFS(Orders!$I$2:$I$5001,Orders!$C$2:$C$5001,A982,Orders!$I$2:$I$5001,"&gt;0"))</f>
        <v/>
      </c>
      <c r="I982" s="9" t="str">
        <f aca="true">IF(H982="","",TODAY()-H982)</f>
        <v/>
      </c>
      <c r="J982" s="9" t="str">
        <f aca="false">IF(OR(H982="",N(D982)&lt;2),"",(H982-G982)/(D982-1))</f>
        <v/>
      </c>
      <c r="K982" s="12" t="str">
        <f aca="false">IF(A982="","",IF(N(D982)=0,"No orders yet",IF(I982&gt;=Settings!$B$4,IF(OR(N(E982)&gt;=Settings!$B$5,N(D982)&gt;=Settings!$B$6),"Lapsed VIP","Lapsed"),IF(I982&gt;=Settings!$B$3,IF(OR(N(E982)&gt;=Settings!$B$5,N(D982)&gt;=Settings!$B$6),"At-risk VIP",IF(D982=1,"One-time buyer","At risk")),IF(OR(N(E982)&gt;=Settings!$B$5,N(D982)&gt;=Settings!$B$6),"VIP",IF(D982=1,"New","Active"))))))</f>
        <v/>
      </c>
      <c r="L982" s="12" t="str">
        <f aca="false">IF(OR(J982="",J982=0),"",IF(I982&gt;=J982*Settings!$B$7,"Yes",""))</f>
        <v/>
      </c>
      <c r="M982" s="13"/>
      <c r="N982" s="12" t="str">
        <f aca="true">IF(M982="","",IF(AND(H982&lt;&gt;"",H982&gt;=M982),"Yes - "&amp;TEXT(H982,"d mmm yyyy"),IF(TODAY()-M982&lt;30,"Not yet","No")))</f>
        <v/>
      </c>
      <c r="O982" s="8"/>
      <c r="P982" s="12" t="str">
        <f aca="false">IF(A982="","",IF(COUNTIF($A$2:$A$2001,A982)&gt;1,"Same email twice - keep one",""))</f>
        <v/>
      </c>
    </row>
    <row r="983" customFormat="false" ht="15" hidden="false" customHeight="false" outlineLevel="0" collapsed="false">
      <c r="A983" s="8"/>
      <c r="B983" s="8"/>
      <c r="C983" s="8"/>
      <c r="D983" s="9" t="str">
        <f aca="false">IF(A983="","",COUNTIFS(Orders!$C$2:$C$5001,A983,Orders!$I$2:$I$5001,"&gt;0"))</f>
        <v/>
      </c>
      <c r="E983" s="10" t="str">
        <f aca="false">IF(A983="","",SUMIFS(Orders!$F$2:$F$5001,Orders!$C$2:$C$5001,A983,Orders!$I$2:$I$5001,"&gt;0"))</f>
        <v/>
      </c>
      <c r="F983" s="10" t="str">
        <f aca="false">IF(OR(A983="",N(D983)=0),"",E983/D983)</f>
        <v/>
      </c>
      <c r="G983" s="11" t="str">
        <f aca="false">IF(OR(A983="",N(D983)=0),"",_xlfn.MINIFS(Orders!$I$2:$I$5001,Orders!$C$2:$C$5001,A983,Orders!$I$2:$I$5001,"&gt;0"))</f>
        <v/>
      </c>
      <c r="H983" s="11" t="str">
        <f aca="false">IF(OR(A983="",N(D983)=0),"",_xlfn.MAXIFS(Orders!$I$2:$I$5001,Orders!$C$2:$C$5001,A983,Orders!$I$2:$I$5001,"&gt;0"))</f>
        <v/>
      </c>
      <c r="I983" s="9" t="str">
        <f aca="true">IF(H983="","",TODAY()-H983)</f>
        <v/>
      </c>
      <c r="J983" s="9" t="str">
        <f aca="false">IF(OR(H983="",N(D983)&lt;2),"",(H983-G983)/(D983-1))</f>
        <v/>
      </c>
      <c r="K983" s="12" t="str">
        <f aca="false">IF(A983="","",IF(N(D983)=0,"No orders yet",IF(I983&gt;=Settings!$B$4,IF(OR(N(E983)&gt;=Settings!$B$5,N(D983)&gt;=Settings!$B$6),"Lapsed VIP","Lapsed"),IF(I983&gt;=Settings!$B$3,IF(OR(N(E983)&gt;=Settings!$B$5,N(D983)&gt;=Settings!$B$6),"At-risk VIP",IF(D983=1,"One-time buyer","At risk")),IF(OR(N(E983)&gt;=Settings!$B$5,N(D983)&gt;=Settings!$B$6),"VIP",IF(D983=1,"New","Active"))))))</f>
        <v/>
      </c>
      <c r="L983" s="12" t="str">
        <f aca="false">IF(OR(J983="",J983=0),"",IF(I983&gt;=J983*Settings!$B$7,"Yes",""))</f>
        <v/>
      </c>
      <c r="M983" s="13"/>
      <c r="N983" s="12" t="str">
        <f aca="true">IF(M983="","",IF(AND(H983&lt;&gt;"",H983&gt;=M983),"Yes - "&amp;TEXT(H983,"d mmm yyyy"),IF(TODAY()-M983&lt;30,"Not yet","No")))</f>
        <v/>
      </c>
      <c r="O983" s="8"/>
      <c r="P983" s="12" t="str">
        <f aca="false">IF(A983="","",IF(COUNTIF($A$2:$A$2001,A983)&gt;1,"Same email twice - keep one",""))</f>
        <v/>
      </c>
    </row>
    <row r="984" customFormat="false" ht="15" hidden="false" customHeight="false" outlineLevel="0" collapsed="false">
      <c r="A984" s="8"/>
      <c r="B984" s="8"/>
      <c r="C984" s="8"/>
      <c r="D984" s="9" t="str">
        <f aca="false">IF(A984="","",COUNTIFS(Orders!$C$2:$C$5001,A984,Orders!$I$2:$I$5001,"&gt;0"))</f>
        <v/>
      </c>
      <c r="E984" s="10" t="str">
        <f aca="false">IF(A984="","",SUMIFS(Orders!$F$2:$F$5001,Orders!$C$2:$C$5001,A984,Orders!$I$2:$I$5001,"&gt;0"))</f>
        <v/>
      </c>
      <c r="F984" s="10" t="str">
        <f aca="false">IF(OR(A984="",N(D984)=0),"",E984/D984)</f>
        <v/>
      </c>
      <c r="G984" s="11" t="str">
        <f aca="false">IF(OR(A984="",N(D984)=0),"",_xlfn.MINIFS(Orders!$I$2:$I$5001,Orders!$C$2:$C$5001,A984,Orders!$I$2:$I$5001,"&gt;0"))</f>
        <v/>
      </c>
      <c r="H984" s="11" t="str">
        <f aca="false">IF(OR(A984="",N(D984)=0),"",_xlfn.MAXIFS(Orders!$I$2:$I$5001,Orders!$C$2:$C$5001,A984,Orders!$I$2:$I$5001,"&gt;0"))</f>
        <v/>
      </c>
      <c r="I984" s="9" t="str">
        <f aca="true">IF(H984="","",TODAY()-H984)</f>
        <v/>
      </c>
      <c r="J984" s="9" t="str">
        <f aca="false">IF(OR(H984="",N(D984)&lt;2),"",(H984-G984)/(D984-1))</f>
        <v/>
      </c>
      <c r="K984" s="12" t="str">
        <f aca="false">IF(A984="","",IF(N(D984)=0,"No orders yet",IF(I984&gt;=Settings!$B$4,IF(OR(N(E984)&gt;=Settings!$B$5,N(D984)&gt;=Settings!$B$6),"Lapsed VIP","Lapsed"),IF(I984&gt;=Settings!$B$3,IF(OR(N(E984)&gt;=Settings!$B$5,N(D984)&gt;=Settings!$B$6),"At-risk VIP",IF(D984=1,"One-time buyer","At risk")),IF(OR(N(E984)&gt;=Settings!$B$5,N(D984)&gt;=Settings!$B$6),"VIP",IF(D984=1,"New","Active"))))))</f>
        <v/>
      </c>
      <c r="L984" s="12" t="str">
        <f aca="false">IF(OR(J984="",J984=0),"",IF(I984&gt;=J984*Settings!$B$7,"Yes",""))</f>
        <v/>
      </c>
      <c r="M984" s="13"/>
      <c r="N984" s="12" t="str">
        <f aca="true">IF(M984="","",IF(AND(H984&lt;&gt;"",H984&gt;=M984),"Yes - "&amp;TEXT(H984,"d mmm yyyy"),IF(TODAY()-M984&lt;30,"Not yet","No")))</f>
        <v/>
      </c>
      <c r="O984" s="8"/>
      <c r="P984" s="12" t="str">
        <f aca="false">IF(A984="","",IF(COUNTIF($A$2:$A$2001,A984)&gt;1,"Same email twice - keep one",""))</f>
        <v/>
      </c>
    </row>
    <row r="985" customFormat="false" ht="15" hidden="false" customHeight="false" outlineLevel="0" collapsed="false">
      <c r="A985" s="8"/>
      <c r="B985" s="8"/>
      <c r="C985" s="8"/>
      <c r="D985" s="9" t="str">
        <f aca="false">IF(A985="","",COUNTIFS(Orders!$C$2:$C$5001,A985,Orders!$I$2:$I$5001,"&gt;0"))</f>
        <v/>
      </c>
      <c r="E985" s="10" t="str">
        <f aca="false">IF(A985="","",SUMIFS(Orders!$F$2:$F$5001,Orders!$C$2:$C$5001,A985,Orders!$I$2:$I$5001,"&gt;0"))</f>
        <v/>
      </c>
      <c r="F985" s="10" t="str">
        <f aca="false">IF(OR(A985="",N(D985)=0),"",E985/D985)</f>
        <v/>
      </c>
      <c r="G985" s="11" t="str">
        <f aca="false">IF(OR(A985="",N(D985)=0),"",_xlfn.MINIFS(Orders!$I$2:$I$5001,Orders!$C$2:$C$5001,A985,Orders!$I$2:$I$5001,"&gt;0"))</f>
        <v/>
      </c>
      <c r="H985" s="11" t="str">
        <f aca="false">IF(OR(A985="",N(D985)=0),"",_xlfn.MAXIFS(Orders!$I$2:$I$5001,Orders!$C$2:$C$5001,A985,Orders!$I$2:$I$5001,"&gt;0"))</f>
        <v/>
      </c>
      <c r="I985" s="9" t="str">
        <f aca="true">IF(H985="","",TODAY()-H985)</f>
        <v/>
      </c>
      <c r="J985" s="9" t="str">
        <f aca="false">IF(OR(H985="",N(D985)&lt;2),"",(H985-G985)/(D985-1))</f>
        <v/>
      </c>
      <c r="K985" s="12" t="str">
        <f aca="false">IF(A985="","",IF(N(D985)=0,"No orders yet",IF(I985&gt;=Settings!$B$4,IF(OR(N(E985)&gt;=Settings!$B$5,N(D985)&gt;=Settings!$B$6),"Lapsed VIP","Lapsed"),IF(I985&gt;=Settings!$B$3,IF(OR(N(E985)&gt;=Settings!$B$5,N(D985)&gt;=Settings!$B$6),"At-risk VIP",IF(D985=1,"One-time buyer","At risk")),IF(OR(N(E985)&gt;=Settings!$B$5,N(D985)&gt;=Settings!$B$6),"VIP",IF(D985=1,"New","Active"))))))</f>
        <v/>
      </c>
      <c r="L985" s="12" t="str">
        <f aca="false">IF(OR(J985="",J985=0),"",IF(I985&gt;=J985*Settings!$B$7,"Yes",""))</f>
        <v/>
      </c>
      <c r="M985" s="13"/>
      <c r="N985" s="12" t="str">
        <f aca="true">IF(M985="","",IF(AND(H985&lt;&gt;"",H985&gt;=M985),"Yes - "&amp;TEXT(H985,"d mmm yyyy"),IF(TODAY()-M985&lt;30,"Not yet","No")))</f>
        <v/>
      </c>
      <c r="O985" s="8"/>
      <c r="P985" s="12" t="str">
        <f aca="false">IF(A985="","",IF(COUNTIF($A$2:$A$2001,A985)&gt;1,"Same email twice - keep one",""))</f>
        <v/>
      </c>
    </row>
    <row r="986" customFormat="false" ht="15" hidden="false" customHeight="false" outlineLevel="0" collapsed="false">
      <c r="A986" s="8"/>
      <c r="B986" s="8"/>
      <c r="C986" s="8"/>
      <c r="D986" s="9" t="str">
        <f aca="false">IF(A986="","",COUNTIFS(Orders!$C$2:$C$5001,A986,Orders!$I$2:$I$5001,"&gt;0"))</f>
        <v/>
      </c>
      <c r="E986" s="10" t="str">
        <f aca="false">IF(A986="","",SUMIFS(Orders!$F$2:$F$5001,Orders!$C$2:$C$5001,A986,Orders!$I$2:$I$5001,"&gt;0"))</f>
        <v/>
      </c>
      <c r="F986" s="10" t="str">
        <f aca="false">IF(OR(A986="",N(D986)=0),"",E986/D986)</f>
        <v/>
      </c>
      <c r="G986" s="11" t="str">
        <f aca="false">IF(OR(A986="",N(D986)=0),"",_xlfn.MINIFS(Orders!$I$2:$I$5001,Orders!$C$2:$C$5001,A986,Orders!$I$2:$I$5001,"&gt;0"))</f>
        <v/>
      </c>
      <c r="H986" s="11" t="str">
        <f aca="false">IF(OR(A986="",N(D986)=0),"",_xlfn.MAXIFS(Orders!$I$2:$I$5001,Orders!$C$2:$C$5001,A986,Orders!$I$2:$I$5001,"&gt;0"))</f>
        <v/>
      </c>
      <c r="I986" s="9" t="str">
        <f aca="true">IF(H986="","",TODAY()-H986)</f>
        <v/>
      </c>
      <c r="J986" s="9" t="str">
        <f aca="false">IF(OR(H986="",N(D986)&lt;2),"",(H986-G986)/(D986-1))</f>
        <v/>
      </c>
      <c r="K986" s="12" t="str">
        <f aca="false">IF(A986="","",IF(N(D986)=0,"No orders yet",IF(I986&gt;=Settings!$B$4,IF(OR(N(E986)&gt;=Settings!$B$5,N(D986)&gt;=Settings!$B$6),"Lapsed VIP","Lapsed"),IF(I986&gt;=Settings!$B$3,IF(OR(N(E986)&gt;=Settings!$B$5,N(D986)&gt;=Settings!$B$6),"At-risk VIP",IF(D986=1,"One-time buyer","At risk")),IF(OR(N(E986)&gt;=Settings!$B$5,N(D986)&gt;=Settings!$B$6),"VIP",IF(D986=1,"New","Active"))))))</f>
        <v/>
      </c>
      <c r="L986" s="12" t="str">
        <f aca="false">IF(OR(J986="",J986=0),"",IF(I986&gt;=J986*Settings!$B$7,"Yes",""))</f>
        <v/>
      </c>
      <c r="M986" s="13"/>
      <c r="N986" s="12" t="str">
        <f aca="true">IF(M986="","",IF(AND(H986&lt;&gt;"",H986&gt;=M986),"Yes - "&amp;TEXT(H986,"d mmm yyyy"),IF(TODAY()-M986&lt;30,"Not yet","No")))</f>
        <v/>
      </c>
      <c r="O986" s="8"/>
      <c r="P986" s="12" t="str">
        <f aca="false">IF(A986="","",IF(COUNTIF($A$2:$A$2001,A986)&gt;1,"Same email twice - keep one",""))</f>
        <v/>
      </c>
    </row>
    <row r="987" customFormat="false" ht="15" hidden="false" customHeight="false" outlineLevel="0" collapsed="false">
      <c r="A987" s="8"/>
      <c r="B987" s="8"/>
      <c r="C987" s="8"/>
      <c r="D987" s="9" t="str">
        <f aca="false">IF(A987="","",COUNTIFS(Orders!$C$2:$C$5001,A987,Orders!$I$2:$I$5001,"&gt;0"))</f>
        <v/>
      </c>
      <c r="E987" s="10" t="str">
        <f aca="false">IF(A987="","",SUMIFS(Orders!$F$2:$F$5001,Orders!$C$2:$C$5001,A987,Orders!$I$2:$I$5001,"&gt;0"))</f>
        <v/>
      </c>
      <c r="F987" s="10" t="str">
        <f aca="false">IF(OR(A987="",N(D987)=0),"",E987/D987)</f>
        <v/>
      </c>
      <c r="G987" s="11" t="str">
        <f aca="false">IF(OR(A987="",N(D987)=0),"",_xlfn.MINIFS(Orders!$I$2:$I$5001,Orders!$C$2:$C$5001,A987,Orders!$I$2:$I$5001,"&gt;0"))</f>
        <v/>
      </c>
      <c r="H987" s="11" t="str">
        <f aca="false">IF(OR(A987="",N(D987)=0),"",_xlfn.MAXIFS(Orders!$I$2:$I$5001,Orders!$C$2:$C$5001,A987,Orders!$I$2:$I$5001,"&gt;0"))</f>
        <v/>
      </c>
      <c r="I987" s="9" t="str">
        <f aca="true">IF(H987="","",TODAY()-H987)</f>
        <v/>
      </c>
      <c r="J987" s="9" t="str">
        <f aca="false">IF(OR(H987="",N(D987)&lt;2),"",(H987-G987)/(D987-1))</f>
        <v/>
      </c>
      <c r="K987" s="12" t="str">
        <f aca="false">IF(A987="","",IF(N(D987)=0,"No orders yet",IF(I987&gt;=Settings!$B$4,IF(OR(N(E987)&gt;=Settings!$B$5,N(D987)&gt;=Settings!$B$6),"Lapsed VIP","Lapsed"),IF(I987&gt;=Settings!$B$3,IF(OR(N(E987)&gt;=Settings!$B$5,N(D987)&gt;=Settings!$B$6),"At-risk VIP",IF(D987=1,"One-time buyer","At risk")),IF(OR(N(E987)&gt;=Settings!$B$5,N(D987)&gt;=Settings!$B$6),"VIP",IF(D987=1,"New","Active"))))))</f>
        <v/>
      </c>
      <c r="L987" s="12" t="str">
        <f aca="false">IF(OR(J987="",J987=0),"",IF(I987&gt;=J987*Settings!$B$7,"Yes",""))</f>
        <v/>
      </c>
      <c r="M987" s="13"/>
      <c r="N987" s="12" t="str">
        <f aca="true">IF(M987="","",IF(AND(H987&lt;&gt;"",H987&gt;=M987),"Yes - "&amp;TEXT(H987,"d mmm yyyy"),IF(TODAY()-M987&lt;30,"Not yet","No")))</f>
        <v/>
      </c>
      <c r="O987" s="8"/>
      <c r="P987" s="12" t="str">
        <f aca="false">IF(A987="","",IF(COUNTIF($A$2:$A$2001,A987)&gt;1,"Same email twice - keep one",""))</f>
        <v/>
      </c>
    </row>
    <row r="988" customFormat="false" ht="15" hidden="false" customHeight="false" outlineLevel="0" collapsed="false">
      <c r="A988" s="8"/>
      <c r="B988" s="8"/>
      <c r="C988" s="8"/>
      <c r="D988" s="9" t="str">
        <f aca="false">IF(A988="","",COUNTIFS(Orders!$C$2:$C$5001,A988,Orders!$I$2:$I$5001,"&gt;0"))</f>
        <v/>
      </c>
      <c r="E988" s="10" t="str">
        <f aca="false">IF(A988="","",SUMIFS(Orders!$F$2:$F$5001,Orders!$C$2:$C$5001,A988,Orders!$I$2:$I$5001,"&gt;0"))</f>
        <v/>
      </c>
      <c r="F988" s="10" t="str">
        <f aca="false">IF(OR(A988="",N(D988)=0),"",E988/D988)</f>
        <v/>
      </c>
      <c r="G988" s="11" t="str">
        <f aca="false">IF(OR(A988="",N(D988)=0),"",_xlfn.MINIFS(Orders!$I$2:$I$5001,Orders!$C$2:$C$5001,A988,Orders!$I$2:$I$5001,"&gt;0"))</f>
        <v/>
      </c>
      <c r="H988" s="11" t="str">
        <f aca="false">IF(OR(A988="",N(D988)=0),"",_xlfn.MAXIFS(Orders!$I$2:$I$5001,Orders!$C$2:$C$5001,A988,Orders!$I$2:$I$5001,"&gt;0"))</f>
        <v/>
      </c>
      <c r="I988" s="9" t="str">
        <f aca="true">IF(H988="","",TODAY()-H988)</f>
        <v/>
      </c>
      <c r="J988" s="9" t="str">
        <f aca="false">IF(OR(H988="",N(D988)&lt;2),"",(H988-G988)/(D988-1))</f>
        <v/>
      </c>
      <c r="K988" s="12" t="str">
        <f aca="false">IF(A988="","",IF(N(D988)=0,"No orders yet",IF(I988&gt;=Settings!$B$4,IF(OR(N(E988)&gt;=Settings!$B$5,N(D988)&gt;=Settings!$B$6),"Lapsed VIP","Lapsed"),IF(I988&gt;=Settings!$B$3,IF(OR(N(E988)&gt;=Settings!$B$5,N(D988)&gt;=Settings!$B$6),"At-risk VIP",IF(D988=1,"One-time buyer","At risk")),IF(OR(N(E988)&gt;=Settings!$B$5,N(D988)&gt;=Settings!$B$6),"VIP",IF(D988=1,"New","Active"))))))</f>
        <v/>
      </c>
      <c r="L988" s="12" t="str">
        <f aca="false">IF(OR(J988="",J988=0),"",IF(I988&gt;=J988*Settings!$B$7,"Yes",""))</f>
        <v/>
      </c>
      <c r="M988" s="13"/>
      <c r="N988" s="12" t="str">
        <f aca="true">IF(M988="","",IF(AND(H988&lt;&gt;"",H988&gt;=M988),"Yes - "&amp;TEXT(H988,"d mmm yyyy"),IF(TODAY()-M988&lt;30,"Not yet","No")))</f>
        <v/>
      </c>
      <c r="O988" s="8"/>
      <c r="P988" s="12" t="str">
        <f aca="false">IF(A988="","",IF(COUNTIF($A$2:$A$2001,A988)&gt;1,"Same email twice - keep one",""))</f>
        <v/>
      </c>
    </row>
    <row r="989" customFormat="false" ht="15" hidden="false" customHeight="false" outlineLevel="0" collapsed="false">
      <c r="A989" s="8"/>
      <c r="B989" s="8"/>
      <c r="C989" s="8"/>
      <c r="D989" s="9" t="str">
        <f aca="false">IF(A989="","",COUNTIFS(Orders!$C$2:$C$5001,A989,Orders!$I$2:$I$5001,"&gt;0"))</f>
        <v/>
      </c>
      <c r="E989" s="10" t="str">
        <f aca="false">IF(A989="","",SUMIFS(Orders!$F$2:$F$5001,Orders!$C$2:$C$5001,A989,Orders!$I$2:$I$5001,"&gt;0"))</f>
        <v/>
      </c>
      <c r="F989" s="10" t="str">
        <f aca="false">IF(OR(A989="",N(D989)=0),"",E989/D989)</f>
        <v/>
      </c>
      <c r="G989" s="11" t="str">
        <f aca="false">IF(OR(A989="",N(D989)=0),"",_xlfn.MINIFS(Orders!$I$2:$I$5001,Orders!$C$2:$C$5001,A989,Orders!$I$2:$I$5001,"&gt;0"))</f>
        <v/>
      </c>
      <c r="H989" s="11" t="str">
        <f aca="false">IF(OR(A989="",N(D989)=0),"",_xlfn.MAXIFS(Orders!$I$2:$I$5001,Orders!$C$2:$C$5001,A989,Orders!$I$2:$I$5001,"&gt;0"))</f>
        <v/>
      </c>
      <c r="I989" s="9" t="str">
        <f aca="true">IF(H989="","",TODAY()-H989)</f>
        <v/>
      </c>
      <c r="J989" s="9" t="str">
        <f aca="false">IF(OR(H989="",N(D989)&lt;2),"",(H989-G989)/(D989-1))</f>
        <v/>
      </c>
      <c r="K989" s="12" t="str">
        <f aca="false">IF(A989="","",IF(N(D989)=0,"No orders yet",IF(I989&gt;=Settings!$B$4,IF(OR(N(E989)&gt;=Settings!$B$5,N(D989)&gt;=Settings!$B$6),"Lapsed VIP","Lapsed"),IF(I989&gt;=Settings!$B$3,IF(OR(N(E989)&gt;=Settings!$B$5,N(D989)&gt;=Settings!$B$6),"At-risk VIP",IF(D989=1,"One-time buyer","At risk")),IF(OR(N(E989)&gt;=Settings!$B$5,N(D989)&gt;=Settings!$B$6),"VIP",IF(D989=1,"New","Active"))))))</f>
        <v/>
      </c>
      <c r="L989" s="12" t="str">
        <f aca="false">IF(OR(J989="",J989=0),"",IF(I989&gt;=J989*Settings!$B$7,"Yes",""))</f>
        <v/>
      </c>
      <c r="M989" s="13"/>
      <c r="N989" s="12" t="str">
        <f aca="true">IF(M989="","",IF(AND(H989&lt;&gt;"",H989&gt;=M989),"Yes - "&amp;TEXT(H989,"d mmm yyyy"),IF(TODAY()-M989&lt;30,"Not yet","No")))</f>
        <v/>
      </c>
      <c r="O989" s="8"/>
      <c r="P989" s="12" t="str">
        <f aca="false">IF(A989="","",IF(COUNTIF($A$2:$A$2001,A989)&gt;1,"Same email twice - keep one",""))</f>
        <v/>
      </c>
    </row>
    <row r="990" customFormat="false" ht="15" hidden="false" customHeight="false" outlineLevel="0" collapsed="false">
      <c r="A990" s="8"/>
      <c r="B990" s="8"/>
      <c r="C990" s="8"/>
      <c r="D990" s="9" t="str">
        <f aca="false">IF(A990="","",COUNTIFS(Orders!$C$2:$C$5001,A990,Orders!$I$2:$I$5001,"&gt;0"))</f>
        <v/>
      </c>
      <c r="E990" s="10" t="str">
        <f aca="false">IF(A990="","",SUMIFS(Orders!$F$2:$F$5001,Orders!$C$2:$C$5001,A990,Orders!$I$2:$I$5001,"&gt;0"))</f>
        <v/>
      </c>
      <c r="F990" s="10" t="str">
        <f aca="false">IF(OR(A990="",N(D990)=0),"",E990/D990)</f>
        <v/>
      </c>
      <c r="G990" s="11" t="str">
        <f aca="false">IF(OR(A990="",N(D990)=0),"",_xlfn.MINIFS(Orders!$I$2:$I$5001,Orders!$C$2:$C$5001,A990,Orders!$I$2:$I$5001,"&gt;0"))</f>
        <v/>
      </c>
      <c r="H990" s="11" t="str">
        <f aca="false">IF(OR(A990="",N(D990)=0),"",_xlfn.MAXIFS(Orders!$I$2:$I$5001,Orders!$C$2:$C$5001,A990,Orders!$I$2:$I$5001,"&gt;0"))</f>
        <v/>
      </c>
      <c r="I990" s="9" t="str">
        <f aca="true">IF(H990="","",TODAY()-H990)</f>
        <v/>
      </c>
      <c r="J990" s="9" t="str">
        <f aca="false">IF(OR(H990="",N(D990)&lt;2),"",(H990-G990)/(D990-1))</f>
        <v/>
      </c>
      <c r="K990" s="12" t="str">
        <f aca="false">IF(A990="","",IF(N(D990)=0,"No orders yet",IF(I990&gt;=Settings!$B$4,IF(OR(N(E990)&gt;=Settings!$B$5,N(D990)&gt;=Settings!$B$6),"Lapsed VIP","Lapsed"),IF(I990&gt;=Settings!$B$3,IF(OR(N(E990)&gt;=Settings!$B$5,N(D990)&gt;=Settings!$B$6),"At-risk VIP",IF(D990=1,"One-time buyer","At risk")),IF(OR(N(E990)&gt;=Settings!$B$5,N(D990)&gt;=Settings!$B$6),"VIP",IF(D990=1,"New","Active"))))))</f>
        <v/>
      </c>
      <c r="L990" s="12" t="str">
        <f aca="false">IF(OR(J990="",J990=0),"",IF(I990&gt;=J990*Settings!$B$7,"Yes",""))</f>
        <v/>
      </c>
      <c r="M990" s="13"/>
      <c r="N990" s="12" t="str">
        <f aca="true">IF(M990="","",IF(AND(H990&lt;&gt;"",H990&gt;=M990),"Yes - "&amp;TEXT(H990,"d mmm yyyy"),IF(TODAY()-M990&lt;30,"Not yet","No")))</f>
        <v/>
      </c>
      <c r="O990" s="8"/>
      <c r="P990" s="12" t="str">
        <f aca="false">IF(A990="","",IF(COUNTIF($A$2:$A$2001,A990)&gt;1,"Same email twice - keep one",""))</f>
        <v/>
      </c>
    </row>
    <row r="991" customFormat="false" ht="15" hidden="false" customHeight="false" outlineLevel="0" collapsed="false">
      <c r="A991" s="8"/>
      <c r="B991" s="8"/>
      <c r="C991" s="8"/>
      <c r="D991" s="9" t="str">
        <f aca="false">IF(A991="","",COUNTIFS(Orders!$C$2:$C$5001,A991,Orders!$I$2:$I$5001,"&gt;0"))</f>
        <v/>
      </c>
      <c r="E991" s="10" t="str">
        <f aca="false">IF(A991="","",SUMIFS(Orders!$F$2:$F$5001,Orders!$C$2:$C$5001,A991,Orders!$I$2:$I$5001,"&gt;0"))</f>
        <v/>
      </c>
      <c r="F991" s="10" t="str">
        <f aca="false">IF(OR(A991="",N(D991)=0),"",E991/D991)</f>
        <v/>
      </c>
      <c r="G991" s="11" t="str">
        <f aca="false">IF(OR(A991="",N(D991)=0),"",_xlfn.MINIFS(Orders!$I$2:$I$5001,Orders!$C$2:$C$5001,A991,Orders!$I$2:$I$5001,"&gt;0"))</f>
        <v/>
      </c>
      <c r="H991" s="11" t="str">
        <f aca="false">IF(OR(A991="",N(D991)=0),"",_xlfn.MAXIFS(Orders!$I$2:$I$5001,Orders!$C$2:$C$5001,A991,Orders!$I$2:$I$5001,"&gt;0"))</f>
        <v/>
      </c>
      <c r="I991" s="9" t="str">
        <f aca="true">IF(H991="","",TODAY()-H991)</f>
        <v/>
      </c>
      <c r="J991" s="9" t="str">
        <f aca="false">IF(OR(H991="",N(D991)&lt;2),"",(H991-G991)/(D991-1))</f>
        <v/>
      </c>
      <c r="K991" s="12" t="str">
        <f aca="false">IF(A991="","",IF(N(D991)=0,"No orders yet",IF(I991&gt;=Settings!$B$4,IF(OR(N(E991)&gt;=Settings!$B$5,N(D991)&gt;=Settings!$B$6),"Lapsed VIP","Lapsed"),IF(I991&gt;=Settings!$B$3,IF(OR(N(E991)&gt;=Settings!$B$5,N(D991)&gt;=Settings!$B$6),"At-risk VIP",IF(D991=1,"One-time buyer","At risk")),IF(OR(N(E991)&gt;=Settings!$B$5,N(D991)&gt;=Settings!$B$6),"VIP",IF(D991=1,"New","Active"))))))</f>
        <v/>
      </c>
      <c r="L991" s="12" t="str">
        <f aca="false">IF(OR(J991="",J991=0),"",IF(I991&gt;=J991*Settings!$B$7,"Yes",""))</f>
        <v/>
      </c>
      <c r="M991" s="13"/>
      <c r="N991" s="12" t="str">
        <f aca="true">IF(M991="","",IF(AND(H991&lt;&gt;"",H991&gt;=M991),"Yes - "&amp;TEXT(H991,"d mmm yyyy"),IF(TODAY()-M991&lt;30,"Not yet","No")))</f>
        <v/>
      </c>
      <c r="O991" s="8"/>
      <c r="P991" s="12" t="str">
        <f aca="false">IF(A991="","",IF(COUNTIF($A$2:$A$2001,A991)&gt;1,"Same email twice - keep one",""))</f>
        <v/>
      </c>
    </row>
    <row r="992" customFormat="false" ht="15" hidden="false" customHeight="false" outlineLevel="0" collapsed="false">
      <c r="A992" s="8"/>
      <c r="B992" s="8"/>
      <c r="C992" s="8"/>
      <c r="D992" s="9" t="str">
        <f aca="false">IF(A992="","",COUNTIFS(Orders!$C$2:$C$5001,A992,Orders!$I$2:$I$5001,"&gt;0"))</f>
        <v/>
      </c>
      <c r="E992" s="10" t="str">
        <f aca="false">IF(A992="","",SUMIFS(Orders!$F$2:$F$5001,Orders!$C$2:$C$5001,A992,Orders!$I$2:$I$5001,"&gt;0"))</f>
        <v/>
      </c>
      <c r="F992" s="10" t="str">
        <f aca="false">IF(OR(A992="",N(D992)=0),"",E992/D992)</f>
        <v/>
      </c>
      <c r="G992" s="11" t="str">
        <f aca="false">IF(OR(A992="",N(D992)=0),"",_xlfn.MINIFS(Orders!$I$2:$I$5001,Orders!$C$2:$C$5001,A992,Orders!$I$2:$I$5001,"&gt;0"))</f>
        <v/>
      </c>
      <c r="H992" s="11" t="str">
        <f aca="false">IF(OR(A992="",N(D992)=0),"",_xlfn.MAXIFS(Orders!$I$2:$I$5001,Orders!$C$2:$C$5001,A992,Orders!$I$2:$I$5001,"&gt;0"))</f>
        <v/>
      </c>
      <c r="I992" s="9" t="str">
        <f aca="true">IF(H992="","",TODAY()-H992)</f>
        <v/>
      </c>
      <c r="J992" s="9" t="str">
        <f aca="false">IF(OR(H992="",N(D992)&lt;2),"",(H992-G992)/(D992-1))</f>
        <v/>
      </c>
      <c r="K992" s="12" t="str">
        <f aca="false">IF(A992="","",IF(N(D992)=0,"No orders yet",IF(I992&gt;=Settings!$B$4,IF(OR(N(E992)&gt;=Settings!$B$5,N(D992)&gt;=Settings!$B$6),"Lapsed VIP","Lapsed"),IF(I992&gt;=Settings!$B$3,IF(OR(N(E992)&gt;=Settings!$B$5,N(D992)&gt;=Settings!$B$6),"At-risk VIP",IF(D992=1,"One-time buyer","At risk")),IF(OR(N(E992)&gt;=Settings!$B$5,N(D992)&gt;=Settings!$B$6),"VIP",IF(D992=1,"New","Active"))))))</f>
        <v/>
      </c>
      <c r="L992" s="12" t="str">
        <f aca="false">IF(OR(J992="",J992=0),"",IF(I992&gt;=J992*Settings!$B$7,"Yes",""))</f>
        <v/>
      </c>
      <c r="M992" s="13"/>
      <c r="N992" s="12" t="str">
        <f aca="true">IF(M992="","",IF(AND(H992&lt;&gt;"",H992&gt;=M992),"Yes - "&amp;TEXT(H992,"d mmm yyyy"),IF(TODAY()-M992&lt;30,"Not yet","No")))</f>
        <v/>
      </c>
      <c r="O992" s="8"/>
      <c r="P992" s="12" t="str">
        <f aca="false">IF(A992="","",IF(COUNTIF($A$2:$A$2001,A992)&gt;1,"Same email twice - keep one",""))</f>
        <v/>
      </c>
    </row>
    <row r="993" customFormat="false" ht="15" hidden="false" customHeight="false" outlineLevel="0" collapsed="false">
      <c r="A993" s="8"/>
      <c r="B993" s="8"/>
      <c r="C993" s="8"/>
      <c r="D993" s="9" t="str">
        <f aca="false">IF(A993="","",COUNTIFS(Orders!$C$2:$C$5001,A993,Orders!$I$2:$I$5001,"&gt;0"))</f>
        <v/>
      </c>
      <c r="E993" s="10" t="str">
        <f aca="false">IF(A993="","",SUMIFS(Orders!$F$2:$F$5001,Orders!$C$2:$C$5001,A993,Orders!$I$2:$I$5001,"&gt;0"))</f>
        <v/>
      </c>
      <c r="F993" s="10" t="str">
        <f aca="false">IF(OR(A993="",N(D993)=0),"",E993/D993)</f>
        <v/>
      </c>
      <c r="G993" s="11" t="str">
        <f aca="false">IF(OR(A993="",N(D993)=0),"",_xlfn.MINIFS(Orders!$I$2:$I$5001,Orders!$C$2:$C$5001,A993,Orders!$I$2:$I$5001,"&gt;0"))</f>
        <v/>
      </c>
      <c r="H993" s="11" t="str">
        <f aca="false">IF(OR(A993="",N(D993)=0),"",_xlfn.MAXIFS(Orders!$I$2:$I$5001,Orders!$C$2:$C$5001,A993,Orders!$I$2:$I$5001,"&gt;0"))</f>
        <v/>
      </c>
      <c r="I993" s="9" t="str">
        <f aca="true">IF(H993="","",TODAY()-H993)</f>
        <v/>
      </c>
      <c r="J993" s="9" t="str">
        <f aca="false">IF(OR(H993="",N(D993)&lt;2),"",(H993-G993)/(D993-1))</f>
        <v/>
      </c>
      <c r="K993" s="12" t="str">
        <f aca="false">IF(A993="","",IF(N(D993)=0,"No orders yet",IF(I993&gt;=Settings!$B$4,IF(OR(N(E993)&gt;=Settings!$B$5,N(D993)&gt;=Settings!$B$6),"Lapsed VIP","Lapsed"),IF(I993&gt;=Settings!$B$3,IF(OR(N(E993)&gt;=Settings!$B$5,N(D993)&gt;=Settings!$B$6),"At-risk VIP",IF(D993=1,"One-time buyer","At risk")),IF(OR(N(E993)&gt;=Settings!$B$5,N(D993)&gt;=Settings!$B$6),"VIP",IF(D993=1,"New","Active"))))))</f>
        <v/>
      </c>
      <c r="L993" s="12" t="str">
        <f aca="false">IF(OR(J993="",J993=0),"",IF(I993&gt;=J993*Settings!$B$7,"Yes",""))</f>
        <v/>
      </c>
      <c r="M993" s="13"/>
      <c r="N993" s="12" t="str">
        <f aca="true">IF(M993="","",IF(AND(H993&lt;&gt;"",H993&gt;=M993),"Yes - "&amp;TEXT(H993,"d mmm yyyy"),IF(TODAY()-M993&lt;30,"Not yet","No")))</f>
        <v/>
      </c>
      <c r="O993" s="8"/>
      <c r="P993" s="12" t="str">
        <f aca="false">IF(A993="","",IF(COUNTIF($A$2:$A$2001,A993)&gt;1,"Same email twice - keep one",""))</f>
        <v/>
      </c>
    </row>
    <row r="994" customFormat="false" ht="15" hidden="false" customHeight="false" outlineLevel="0" collapsed="false">
      <c r="A994" s="8"/>
      <c r="B994" s="8"/>
      <c r="C994" s="8"/>
      <c r="D994" s="9" t="str">
        <f aca="false">IF(A994="","",COUNTIFS(Orders!$C$2:$C$5001,A994,Orders!$I$2:$I$5001,"&gt;0"))</f>
        <v/>
      </c>
      <c r="E994" s="10" t="str">
        <f aca="false">IF(A994="","",SUMIFS(Orders!$F$2:$F$5001,Orders!$C$2:$C$5001,A994,Orders!$I$2:$I$5001,"&gt;0"))</f>
        <v/>
      </c>
      <c r="F994" s="10" t="str">
        <f aca="false">IF(OR(A994="",N(D994)=0),"",E994/D994)</f>
        <v/>
      </c>
      <c r="G994" s="11" t="str">
        <f aca="false">IF(OR(A994="",N(D994)=0),"",_xlfn.MINIFS(Orders!$I$2:$I$5001,Orders!$C$2:$C$5001,A994,Orders!$I$2:$I$5001,"&gt;0"))</f>
        <v/>
      </c>
      <c r="H994" s="11" t="str">
        <f aca="false">IF(OR(A994="",N(D994)=0),"",_xlfn.MAXIFS(Orders!$I$2:$I$5001,Orders!$C$2:$C$5001,A994,Orders!$I$2:$I$5001,"&gt;0"))</f>
        <v/>
      </c>
      <c r="I994" s="9" t="str">
        <f aca="true">IF(H994="","",TODAY()-H994)</f>
        <v/>
      </c>
      <c r="J994" s="9" t="str">
        <f aca="false">IF(OR(H994="",N(D994)&lt;2),"",(H994-G994)/(D994-1))</f>
        <v/>
      </c>
      <c r="K994" s="12" t="str">
        <f aca="false">IF(A994="","",IF(N(D994)=0,"No orders yet",IF(I994&gt;=Settings!$B$4,IF(OR(N(E994)&gt;=Settings!$B$5,N(D994)&gt;=Settings!$B$6),"Lapsed VIP","Lapsed"),IF(I994&gt;=Settings!$B$3,IF(OR(N(E994)&gt;=Settings!$B$5,N(D994)&gt;=Settings!$B$6),"At-risk VIP",IF(D994=1,"One-time buyer","At risk")),IF(OR(N(E994)&gt;=Settings!$B$5,N(D994)&gt;=Settings!$B$6),"VIP",IF(D994=1,"New","Active"))))))</f>
        <v/>
      </c>
      <c r="L994" s="12" t="str">
        <f aca="false">IF(OR(J994="",J994=0),"",IF(I994&gt;=J994*Settings!$B$7,"Yes",""))</f>
        <v/>
      </c>
      <c r="M994" s="13"/>
      <c r="N994" s="12" t="str">
        <f aca="true">IF(M994="","",IF(AND(H994&lt;&gt;"",H994&gt;=M994),"Yes - "&amp;TEXT(H994,"d mmm yyyy"),IF(TODAY()-M994&lt;30,"Not yet","No")))</f>
        <v/>
      </c>
      <c r="O994" s="8"/>
      <c r="P994" s="12" t="str">
        <f aca="false">IF(A994="","",IF(COUNTIF($A$2:$A$2001,A994)&gt;1,"Same email twice - keep one",""))</f>
        <v/>
      </c>
    </row>
    <row r="995" customFormat="false" ht="15" hidden="false" customHeight="false" outlineLevel="0" collapsed="false">
      <c r="A995" s="8"/>
      <c r="B995" s="8"/>
      <c r="C995" s="8"/>
      <c r="D995" s="9" t="str">
        <f aca="false">IF(A995="","",COUNTIFS(Orders!$C$2:$C$5001,A995,Orders!$I$2:$I$5001,"&gt;0"))</f>
        <v/>
      </c>
      <c r="E995" s="10" t="str">
        <f aca="false">IF(A995="","",SUMIFS(Orders!$F$2:$F$5001,Orders!$C$2:$C$5001,A995,Orders!$I$2:$I$5001,"&gt;0"))</f>
        <v/>
      </c>
      <c r="F995" s="10" t="str">
        <f aca="false">IF(OR(A995="",N(D995)=0),"",E995/D995)</f>
        <v/>
      </c>
      <c r="G995" s="11" t="str">
        <f aca="false">IF(OR(A995="",N(D995)=0),"",_xlfn.MINIFS(Orders!$I$2:$I$5001,Orders!$C$2:$C$5001,A995,Orders!$I$2:$I$5001,"&gt;0"))</f>
        <v/>
      </c>
      <c r="H995" s="11" t="str">
        <f aca="false">IF(OR(A995="",N(D995)=0),"",_xlfn.MAXIFS(Orders!$I$2:$I$5001,Orders!$C$2:$C$5001,A995,Orders!$I$2:$I$5001,"&gt;0"))</f>
        <v/>
      </c>
      <c r="I995" s="9" t="str">
        <f aca="true">IF(H995="","",TODAY()-H995)</f>
        <v/>
      </c>
      <c r="J995" s="9" t="str">
        <f aca="false">IF(OR(H995="",N(D995)&lt;2),"",(H995-G995)/(D995-1))</f>
        <v/>
      </c>
      <c r="K995" s="12" t="str">
        <f aca="false">IF(A995="","",IF(N(D995)=0,"No orders yet",IF(I995&gt;=Settings!$B$4,IF(OR(N(E995)&gt;=Settings!$B$5,N(D995)&gt;=Settings!$B$6),"Lapsed VIP","Lapsed"),IF(I995&gt;=Settings!$B$3,IF(OR(N(E995)&gt;=Settings!$B$5,N(D995)&gt;=Settings!$B$6),"At-risk VIP",IF(D995=1,"One-time buyer","At risk")),IF(OR(N(E995)&gt;=Settings!$B$5,N(D995)&gt;=Settings!$B$6),"VIP",IF(D995=1,"New","Active"))))))</f>
        <v/>
      </c>
      <c r="L995" s="12" t="str">
        <f aca="false">IF(OR(J995="",J995=0),"",IF(I995&gt;=J995*Settings!$B$7,"Yes",""))</f>
        <v/>
      </c>
      <c r="M995" s="13"/>
      <c r="N995" s="12" t="str">
        <f aca="true">IF(M995="","",IF(AND(H995&lt;&gt;"",H995&gt;=M995),"Yes - "&amp;TEXT(H995,"d mmm yyyy"),IF(TODAY()-M995&lt;30,"Not yet","No")))</f>
        <v/>
      </c>
      <c r="O995" s="8"/>
      <c r="P995" s="12" t="str">
        <f aca="false">IF(A995="","",IF(COUNTIF($A$2:$A$2001,A995)&gt;1,"Same email twice - keep one",""))</f>
        <v/>
      </c>
    </row>
    <row r="996" customFormat="false" ht="15" hidden="false" customHeight="false" outlineLevel="0" collapsed="false">
      <c r="A996" s="8"/>
      <c r="B996" s="8"/>
      <c r="C996" s="8"/>
      <c r="D996" s="9" t="str">
        <f aca="false">IF(A996="","",COUNTIFS(Orders!$C$2:$C$5001,A996,Orders!$I$2:$I$5001,"&gt;0"))</f>
        <v/>
      </c>
      <c r="E996" s="10" t="str">
        <f aca="false">IF(A996="","",SUMIFS(Orders!$F$2:$F$5001,Orders!$C$2:$C$5001,A996,Orders!$I$2:$I$5001,"&gt;0"))</f>
        <v/>
      </c>
      <c r="F996" s="10" t="str">
        <f aca="false">IF(OR(A996="",N(D996)=0),"",E996/D996)</f>
        <v/>
      </c>
      <c r="G996" s="11" t="str">
        <f aca="false">IF(OR(A996="",N(D996)=0),"",_xlfn.MINIFS(Orders!$I$2:$I$5001,Orders!$C$2:$C$5001,A996,Orders!$I$2:$I$5001,"&gt;0"))</f>
        <v/>
      </c>
      <c r="H996" s="11" t="str">
        <f aca="false">IF(OR(A996="",N(D996)=0),"",_xlfn.MAXIFS(Orders!$I$2:$I$5001,Orders!$C$2:$C$5001,A996,Orders!$I$2:$I$5001,"&gt;0"))</f>
        <v/>
      </c>
      <c r="I996" s="9" t="str">
        <f aca="true">IF(H996="","",TODAY()-H996)</f>
        <v/>
      </c>
      <c r="J996" s="9" t="str">
        <f aca="false">IF(OR(H996="",N(D996)&lt;2),"",(H996-G996)/(D996-1))</f>
        <v/>
      </c>
      <c r="K996" s="12" t="str">
        <f aca="false">IF(A996="","",IF(N(D996)=0,"No orders yet",IF(I996&gt;=Settings!$B$4,IF(OR(N(E996)&gt;=Settings!$B$5,N(D996)&gt;=Settings!$B$6),"Lapsed VIP","Lapsed"),IF(I996&gt;=Settings!$B$3,IF(OR(N(E996)&gt;=Settings!$B$5,N(D996)&gt;=Settings!$B$6),"At-risk VIP",IF(D996=1,"One-time buyer","At risk")),IF(OR(N(E996)&gt;=Settings!$B$5,N(D996)&gt;=Settings!$B$6),"VIP",IF(D996=1,"New","Active"))))))</f>
        <v/>
      </c>
      <c r="L996" s="12" t="str">
        <f aca="false">IF(OR(J996="",J996=0),"",IF(I996&gt;=J996*Settings!$B$7,"Yes",""))</f>
        <v/>
      </c>
      <c r="M996" s="13"/>
      <c r="N996" s="12" t="str">
        <f aca="true">IF(M996="","",IF(AND(H996&lt;&gt;"",H996&gt;=M996),"Yes - "&amp;TEXT(H996,"d mmm yyyy"),IF(TODAY()-M996&lt;30,"Not yet","No")))</f>
        <v/>
      </c>
      <c r="O996" s="8"/>
      <c r="P996" s="12" t="str">
        <f aca="false">IF(A996="","",IF(COUNTIF($A$2:$A$2001,A996)&gt;1,"Same email twice - keep one",""))</f>
        <v/>
      </c>
    </row>
    <row r="997" customFormat="false" ht="15" hidden="false" customHeight="false" outlineLevel="0" collapsed="false">
      <c r="A997" s="8"/>
      <c r="B997" s="8"/>
      <c r="C997" s="8"/>
      <c r="D997" s="9" t="str">
        <f aca="false">IF(A997="","",COUNTIFS(Orders!$C$2:$C$5001,A997,Orders!$I$2:$I$5001,"&gt;0"))</f>
        <v/>
      </c>
      <c r="E997" s="10" t="str">
        <f aca="false">IF(A997="","",SUMIFS(Orders!$F$2:$F$5001,Orders!$C$2:$C$5001,A997,Orders!$I$2:$I$5001,"&gt;0"))</f>
        <v/>
      </c>
      <c r="F997" s="10" t="str">
        <f aca="false">IF(OR(A997="",N(D997)=0),"",E997/D997)</f>
        <v/>
      </c>
      <c r="G997" s="11" t="str">
        <f aca="false">IF(OR(A997="",N(D997)=0),"",_xlfn.MINIFS(Orders!$I$2:$I$5001,Orders!$C$2:$C$5001,A997,Orders!$I$2:$I$5001,"&gt;0"))</f>
        <v/>
      </c>
      <c r="H997" s="11" t="str">
        <f aca="false">IF(OR(A997="",N(D997)=0),"",_xlfn.MAXIFS(Orders!$I$2:$I$5001,Orders!$C$2:$C$5001,A997,Orders!$I$2:$I$5001,"&gt;0"))</f>
        <v/>
      </c>
      <c r="I997" s="9" t="str">
        <f aca="true">IF(H997="","",TODAY()-H997)</f>
        <v/>
      </c>
      <c r="J997" s="9" t="str">
        <f aca="false">IF(OR(H997="",N(D997)&lt;2),"",(H997-G997)/(D997-1))</f>
        <v/>
      </c>
      <c r="K997" s="12" t="str">
        <f aca="false">IF(A997="","",IF(N(D997)=0,"No orders yet",IF(I997&gt;=Settings!$B$4,IF(OR(N(E997)&gt;=Settings!$B$5,N(D997)&gt;=Settings!$B$6),"Lapsed VIP","Lapsed"),IF(I997&gt;=Settings!$B$3,IF(OR(N(E997)&gt;=Settings!$B$5,N(D997)&gt;=Settings!$B$6),"At-risk VIP",IF(D997=1,"One-time buyer","At risk")),IF(OR(N(E997)&gt;=Settings!$B$5,N(D997)&gt;=Settings!$B$6),"VIP",IF(D997=1,"New","Active"))))))</f>
        <v/>
      </c>
      <c r="L997" s="12" t="str">
        <f aca="false">IF(OR(J997="",J997=0),"",IF(I997&gt;=J997*Settings!$B$7,"Yes",""))</f>
        <v/>
      </c>
      <c r="M997" s="13"/>
      <c r="N997" s="12" t="str">
        <f aca="true">IF(M997="","",IF(AND(H997&lt;&gt;"",H997&gt;=M997),"Yes - "&amp;TEXT(H997,"d mmm yyyy"),IF(TODAY()-M997&lt;30,"Not yet","No")))</f>
        <v/>
      </c>
      <c r="O997" s="8"/>
      <c r="P997" s="12" t="str">
        <f aca="false">IF(A997="","",IF(COUNTIF($A$2:$A$2001,A997)&gt;1,"Same email twice - keep one",""))</f>
        <v/>
      </c>
    </row>
    <row r="998" customFormat="false" ht="15" hidden="false" customHeight="false" outlineLevel="0" collapsed="false">
      <c r="A998" s="8"/>
      <c r="B998" s="8"/>
      <c r="C998" s="8"/>
      <c r="D998" s="9" t="str">
        <f aca="false">IF(A998="","",COUNTIFS(Orders!$C$2:$C$5001,A998,Orders!$I$2:$I$5001,"&gt;0"))</f>
        <v/>
      </c>
      <c r="E998" s="10" t="str">
        <f aca="false">IF(A998="","",SUMIFS(Orders!$F$2:$F$5001,Orders!$C$2:$C$5001,A998,Orders!$I$2:$I$5001,"&gt;0"))</f>
        <v/>
      </c>
      <c r="F998" s="10" t="str">
        <f aca="false">IF(OR(A998="",N(D998)=0),"",E998/D998)</f>
        <v/>
      </c>
      <c r="G998" s="11" t="str">
        <f aca="false">IF(OR(A998="",N(D998)=0),"",_xlfn.MINIFS(Orders!$I$2:$I$5001,Orders!$C$2:$C$5001,A998,Orders!$I$2:$I$5001,"&gt;0"))</f>
        <v/>
      </c>
      <c r="H998" s="11" t="str">
        <f aca="false">IF(OR(A998="",N(D998)=0),"",_xlfn.MAXIFS(Orders!$I$2:$I$5001,Orders!$C$2:$C$5001,A998,Orders!$I$2:$I$5001,"&gt;0"))</f>
        <v/>
      </c>
      <c r="I998" s="9" t="str">
        <f aca="true">IF(H998="","",TODAY()-H998)</f>
        <v/>
      </c>
      <c r="J998" s="9" t="str">
        <f aca="false">IF(OR(H998="",N(D998)&lt;2),"",(H998-G998)/(D998-1))</f>
        <v/>
      </c>
      <c r="K998" s="12" t="str">
        <f aca="false">IF(A998="","",IF(N(D998)=0,"No orders yet",IF(I998&gt;=Settings!$B$4,IF(OR(N(E998)&gt;=Settings!$B$5,N(D998)&gt;=Settings!$B$6),"Lapsed VIP","Lapsed"),IF(I998&gt;=Settings!$B$3,IF(OR(N(E998)&gt;=Settings!$B$5,N(D998)&gt;=Settings!$B$6),"At-risk VIP",IF(D998=1,"One-time buyer","At risk")),IF(OR(N(E998)&gt;=Settings!$B$5,N(D998)&gt;=Settings!$B$6),"VIP",IF(D998=1,"New","Active"))))))</f>
        <v/>
      </c>
      <c r="L998" s="12" t="str">
        <f aca="false">IF(OR(J998="",J998=0),"",IF(I998&gt;=J998*Settings!$B$7,"Yes",""))</f>
        <v/>
      </c>
      <c r="M998" s="13"/>
      <c r="N998" s="12" t="str">
        <f aca="true">IF(M998="","",IF(AND(H998&lt;&gt;"",H998&gt;=M998),"Yes - "&amp;TEXT(H998,"d mmm yyyy"),IF(TODAY()-M998&lt;30,"Not yet","No")))</f>
        <v/>
      </c>
      <c r="O998" s="8"/>
      <c r="P998" s="12" t="str">
        <f aca="false">IF(A998="","",IF(COUNTIF($A$2:$A$2001,A998)&gt;1,"Same email twice - keep one",""))</f>
        <v/>
      </c>
    </row>
    <row r="999" customFormat="false" ht="15" hidden="false" customHeight="false" outlineLevel="0" collapsed="false">
      <c r="A999" s="8"/>
      <c r="B999" s="8"/>
      <c r="C999" s="8"/>
      <c r="D999" s="9" t="str">
        <f aca="false">IF(A999="","",COUNTIFS(Orders!$C$2:$C$5001,A999,Orders!$I$2:$I$5001,"&gt;0"))</f>
        <v/>
      </c>
      <c r="E999" s="10" t="str">
        <f aca="false">IF(A999="","",SUMIFS(Orders!$F$2:$F$5001,Orders!$C$2:$C$5001,A999,Orders!$I$2:$I$5001,"&gt;0"))</f>
        <v/>
      </c>
      <c r="F999" s="10" t="str">
        <f aca="false">IF(OR(A999="",N(D999)=0),"",E999/D999)</f>
        <v/>
      </c>
      <c r="G999" s="11" t="str">
        <f aca="false">IF(OR(A999="",N(D999)=0),"",_xlfn.MINIFS(Orders!$I$2:$I$5001,Orders!$C$2:$C$5001,A999,Orders!$I$2:$I$5001,"&gt;0"))</f>
        <v/>
      </c>
      <c r="H999" s="11" t="str">
        <f aca="false">IF(OR(A999="",N(D999)=0),"",_xlfn.MAXIFS(Orders!$I$2:$I$5001,Orders!$C$2:$C$5001,A999,Orders!$I$2:$I$5001,"&gt;0"))</f>
        <v/>
      </c>
      <c r="I999" s="9" t="str">
        <f aca="true">IF(H999="","",TODAY()-H999)</f>
        <v/>
      </c>
      <c r="J999" s="9" t="str">
        <f aca="false">IF(OR(H999="",N(D999)&lt;2),"",(H999-G999)/(D999-1))</f>
        <v/>
      </c>
      <c r="K999" s="12" t="str">
        <f aca="false">IF(A999="","",IF(N(D999)=0,"No orders yet",IF(I999&gt;=Settings!$B$4,IF(OR(N(E999)&gt;=Settings!$B$5,N(D999)&gt;=Settings!$B$6),"Lapsed VIP","Lapsed"),IF(I999&gt;=Settings!$B$3,IF(OR(N(E999)&gt;=Settings!$B$5,N(D999)&gt;=Settings!$B$6),"At-risk VIP",IF(D999=1,"One-time buyer","At risk")),IF(OR(N(E999)&gt;=Settings!$B$5,N(D999)&gt;=Settings!$B$6),"VIP",IF(D999=1,"New","Active"))))))</f>
        <v/>
      </c>
      <c r="L999" s="12" t="str">
        <f aca="false">IF(OR(J999="",J999=0),"",IF(I999&gt;=J999*Settings!$B$7,"Yes",""))</f>
        <v/>
      </c>
      <c r="M999" s="13"/>
      <c r="N999" s="12" t="str">
        <f aca="true">IF(M999="","",IF(AND(H999&lt;&gt;"",H999&gt;=M999),"Yes - "&amp;TEXT(H999,"d mmm yyyy"),IF(TODAY()-M999&lt;30,"Not yet","No")))</f>
        <v/>
      </c>
      <c r="O999" s="8"/>
      <c r="P999" s="12" t="str">
        <f aca="false">IF(A999="","",IF(COUNTIF($A$2:$A$2001,A999)&gt;1,"Same email twice - keep one",""))</f>
        <v/>
      </c>
    </row>
    <row r="1000" customFormat="false" ht="15" hidden="false" customHeight="false" outlineLevel="0" collapsed="false">
      <c r="A1000" s="8"/>
      <c r="B1000" s="8"/>
      <c r="C1000" s="8"/>
      <c r="D1000" s="9" t="str">
        <f aca="false">IF(A1000="","",COUNTIFS(Orders!$C$2:$C$5001,A1000,Orders!$I$2:$I$5001,"&gt;0"))</f>
        <v/>
      </c>
      <c r="E1000" s="10" t="str">
        <f aca="false">IF(A1000="","",SUMIFS(Orders!$F$2:$F$5001,Orders!$C$2:$C$5001,A1000,Orders!$I$2:$I$5001,"&gt;0"))</f>
        <v/>
      </c>
      <c r="F1000" s="10" t="str">
        <f aca="false">IF(OR(A1000="",N(D1000)=0),"",E1000/D1000)</f>
        <v/>
      </c>
      <c r="G1000" s="11" t="str">
        <f aca="false">IF(OR(A1000="",N(D1000)=0),"",_xlfn.MINIFS(Orders!$I$2:$I$5001,Orders!$C$2:$C$5001,A1000,Orders!$I$2:$I$5001,"&gt;0"))</f>
        <v/>
      </c>
      <c r="H1000" s="11" t="str">
        <f aca="false">IF(OR(A1000="",N(D1000)=0),"",_xlfn.MAXIFS(Orders!$I$2:$I$5001,Orders!$C$2:$C$5001,A1000,Orders!$I$2:$I$5001,"&gt;0"))</f>
        <v/>
      </c>
      <c r="I1000" s="9" t="str">
        <f aca="true">IF(H1000="","",TODAY()-H1000)</f>
        <v/>
      </c>
      <c r="J1000" s="9" t="str">
        <f aca="false">IF(OR(H1000="",N(D1000)&lt;2),"",(H1000-G1000)/(D1000-1))</f>
        <v/>
      </c>
      <c r="K1000" s="12" t="str">
        <f aca="false">IF(A1000="","",IF(N(D1000)=0,"No orders yet",IF(I1000&gt;=Settings!$B$4,IF(OR(N(E1000)&gt;=Settings!$B$5,N(D1000)&gt;=Settings!$B$6),"Lapsed VIP","Lapsed"),IF(I1000&gt;=Settings!$B$3,IF(OR(N(E1000)&gt;=Settings!$B$5,N(D1000)&gt;=Settings!$B$6),"At-risk VIP",IF(D1000=1,"One-time buyer","At risk")),IF(OR(N(E1000)&gt;=Settings!$B$5,N(D1000)&gt;=Settings!$B$6),"VIP",IF(D1000=1,"New","Active"))))))</f>
        <v/>
      </c>
      <c r="L1000" s="12" t="str">
        <f aca="false">IF(OR(J1000="",J1000=0),"",IF(I1000&gt;=J1000*Settings!$B$7,"Yes",""))</f>
        <v/>
      </c>
      <c r="M1000" s="13"/>
      <c r="N1000" s="12" t="str">
        <f aca="true">IF(M1000="","",IF(AND(H1000&lt;&gt;"",H1000&gt;=M1000),"Yes - "&amp;TEXT(H1000,"d mmm yyyy"),IF(TODAY()-M1000&lt;30,"Not yet","No")))</f>
        <v/>
      </c>
      <c r="O1000" s="8"/>
      <c r="P1000" s="12" t="str">
        <f aca="false">IF(A1000="","",IF(COUNTIF($A$2:$A$2001,A1000)&gt;1,"Same email twice - keep one",""))</f>
        <v/>
      </c>
    </row>
    <row r="1001" customFormat="false" ht="15" hidden="false" customHeight="false" outlineLevel="0" collapsed="false">
      <c r="A1001" s="8"/>
      <c r="B1001" s="8"/>
      <c r="C1001" s="8"/>
      <c r="D1001" s="9" t="str">
        <f aca="false">IF(A1001="","",COUNTIFS(Orders!$C$2:$C$5001,A1001,Orders!$I$2:$I$5001,"&gt;0"))</f>
        <v/>
      </c>
      <c r="E1001" s="10" t="str">
        <f aca="false">IF(A1001="","",SUMIFS(Orders!$F$2:$F$5001,Orders!$C$2:$C$5001,A1001,Orders!$I$2:$I$5001,"&gt;0"))</f>
        <v/>
      </c>
      <c r="F1001" s="10" t="str">
        <f aca="false">IF(OR(A1001="",N(D1001)=0),"",E1001/D1001)</f>
        <v/>
      </c>
      <c r="G1001" s="11" t="str">
        <f aca="false">IF(OR(A1001="",N(D1001)=0),"",_xlfn.MINIFS(Orders!$I$2:$I$5001,Orders!$C$2:$C$5001,A1001,Orders!$I$2:$I$5001,"&gt;0"))</f>
        <v/>
      </c>
      <c r="H1001" s="11" t="str">
        <f aca="false">IF(OR(A1001="",N(D1001)=0),"",_xlfn.MAXIFS(Orders!$I$2:$I$5001,Orders!$C$2:$C$5001,A1001,Orders!$I$2:$I$5001,"&gt;0"))</f>
        <v/>
      </c>
      <c r="I1001" s="9" t="str">
        <f aca="true">IF(H1001="","",TODAY()-H1001)</f>
        <v/>
      </c>
      <c r="J1001" s="9" t="str">
        <f aca="false">IF(OR(H1001="",N(D1001)&lt;2),"",(H1001-G1001)/(D1001-1))</f>
        <v/>
      </c>
      <c r="K1001" s="12" t="str">
        <f aca="false">IF(A1001="","",IF(N(D1001)=0,"No orders yet",IF(I1001&gt;=Settings!$B$4,IF(OR(N(E1001)&gt;=Settings!$B$5,N(D1001)&gt;=Settings!$B$6),"Lapsed VIP","Lapsed"),IF(I1001&gt;=Settings!$B$3,IF(OR(N(E1001)&gt;=Settings!$B$5,N(D1001)&gt;=Settings!$B$6),"At-risk VIP",IF(D1001=1,"One-time buyer","At risk")),IF(OR(N(E1001)&gt;=Settings!$B$5,N(D1001)&gt;=Settings!$B$6),"VIP",IF(D1001=1,"New","Active"))))))</f>
        <v/>
      </c>
      <c r="L1001" s="12" t="str">
        <f aca="false">IF(OR(J1001="",J1001=0),"",IF(I1001&gt;=J1001*Settings!$B$7,"Yes",""))</f>
        <v/>
      </c>
      <c r="M1001" s="13"/>
      <c r="N1001" s="12" t="str">
        <f aca="true">IF(M1001="","",IF(AND(H1001&lt;&gt;"",H1001&gt;=M1001),"Yes - "&amp;TEXT(H1001,"d mmm yyyy"),IF(TODAY()-M1001&lt;30,"Not yet","No")))</f>
        <v/>
      </c>
      <c r="O1001" s="8"/>
      <c r="P1001" s="12" t="str">
        <f aca="false">IF(A1001="","",IF(COUNTIF($A$2:$A$2001,A1001)&gt;1,"Same email twice - keep one",""))</f>
        <v/>
      </c>
    </row>
    <row r="1002" customFormat="false" ht="15" hidden="false" customHeight="false" outlineLevel="0" collapsed="false">
      <c r="A1002" s="8"/>
      <c r="B1002" s="8"/>
      <c r="C1002" s="8"/>
      <c r="D1002" s="9" t="str">
        <f aca="false">IF(A1002="","",COUNTIFS(Orders!$C$2:$C$5001,A1002,Orders!$I$2:$I$5001,"&gt;0"))</f>
        <v/>
      </c>
      <c r="E1002" s="10" t="str">
        <f aca="false">IF(A1002="","",SUMIFS(Orders!$F$2:$F$5001,Orders!$C$2:$C$5001,A1002,Orders!$I$2:$I$5001,"&gt;0"))</f>
        <v/>
      </c>
      <c r="F1002" s="10" t="str">
        <f aca="false">IF(OR(A1002="",N(D1002)=0),"",E1002/D1002)</f>
        <v/>
      </c>
      <c r="G1002" s="11" t="str">
        <f aca="false">IF(OR(A1002="",N(D1002)=0),"",_xlfn.MINIFS(Orders!$I$2:$I$5001,Orders!$C$2:$C$5001,A1002,Orders!$I$2:$I$5001,"&gt;0"))</f>
        <v/>
      </c>
      <c r="H1002" s="11" t="str">
        <f aca="false">IF(OR(A1002="",N(D1002)=0),"",_xlfn.MAXIFS(Orders!$I$2:$I$5001,Orders!$C$2:$C$5001,A1002,Orders!$I$2:$I$5001,"&gt;0"))</f>
        <v/>
      </c>
      <c r="I1002" s="9" t="str">
        <f aca="true">IF(H1002="","",TODAY()-H1002)</f>
        <v/>
      </c>
      <c r="J1002" s="9" t="str">
        <f aca="false">IF(OR(H1002="",N(D1002)&lt;2),"",(H1002-G1002)/(D1002-1))</f>
        <v/>
      </c>
      <c r="K1002" s="12" t="str">
        <f aca="false">IF(A1002="","",IF(N(D1002)=0,"No orders yet",IF(I1002&gt;=Settings!$B$4,IF(OR(N(E1002)&gt;=Settings!$B$5,N(D1002)&gt;=Settings!$B$6),"Lapsed VIP","Lapsed"),IF(I1002&gt;=Settings!$B$3,IF(OR(N(E1002)&gt;=Settings!$B$5,N(D1002)&gt;=Settings!$B$6),"At-risk VIP",IF(D1002=1,"One-time buyer","At risk")),IF(OR(N(E1002)&gt;=Settings!$B$5,N(D1002)&gt;=Settings!$B$6),"VIP",IF(D1002=1,"New","Active"))))))</f>
        <v/>
      </c>
      <c r="L1002" s="12" t="str">
        <f aca="false">IF(OR(J1002="",J1002=0),"",IF(I1002&gt;=J1002*Settings!$B$7,"Yes",""))</f>
        <v/>
      </c>
      <c r="M1002" s="13"/>
      <c r="N1002" s="12" t="str">
        <f aca="true">IF(M1002="","",IF(AND(H1002&lt;&gt;"",H1002&gt;=M1002),"Yes - "&amp;TEXT(H1002,"d mmm yyyy"),IF(TODAY()-M1002&lt;30,"Not yet","No")))</f>
        <v/>
      </c>
      <c r="O1002" s="8"/>
      <c r="P1002" s="12" t="str">
        <f aca="false">IF(A1002="","",IF(COUNTIF($A$2:$A$2001,A1002)&gt;1,"Same email twice - keep one",""))</f>
        <v/>
      </c>
    </row>
    <row r="1003" customFormat="false" ht="15" hidden="false" customHeight="false" outlineLevel="0" collapsed="false">
      <c r="A1003" s="8"/>
      <c r="B1003" s="8"/>
      <c r="C1003" s="8"/>
      <c r="D1003" s="9" t="str">
        <f aca="false">IF(A1003="","",COUNTIFS(Orders!$C$2:$C$5001,A1003,Orders!$I$2:$I$5001,"&gt;0"))</f>
        <v/>
      </c>
      <c r="E1003" s="10" t="str">
        <f aca="false">IF(A1003="","",SUMIFS(Orders!$F$2:$F$5001,Orders!$C$2:$C$5001,A1003,Orders!$I$2:$I$5001,"&gt;0"))</f>
        <v/>
      </c>
      <c r="F1003" s="10" t="str">
        <f aca="false">IF(OR(A1003="",N(D1003)=0),"",E1003/D1003)</f>
        <v/>
      </c>
      <c r="G1003" s="11" t="str">
        <f aca="false">IF(OR(A1003="",N(D1003)=0),"",_xlfn.MINIFS(Orders!$I$2:$I$5001,Orders!$C$2:$C$5001,A1003,Orders!$I$2:$I$5001,"&gt;0"))</f>
        <v/>
      </c>
      <c r="H1003" s="11" t="str">
        <f aca="false">IF(OR(A1003="",N(D1003)=0),"",_xlfn.MAXIFS(Orders!$I$2:$I$5001,Orders!$C$2:$C$5001,A1003,Orders!$I$2:$I$5001,"&gt;0"))</f>
        <v/>
      </c>
      <c r="I1003" s="9" t="str">
        <f aca="true">IF(H1003="","",TODAY()-H1003)</f>
        <v/>
      </c>
      <c r="J1003" s="9" t="str">
        <f aca="false">IF(OR(H1003="",N(D1003)&lt;2),"",(H1003-G1003)/(D1003-1))</f>
        <v/>
      </c>
      <c r="K1003" s="12" t="str">
        <f aca="false">IF(A1003="","",IF(N(D1003)=0,"No orders yet",IF(I1003&gt;=Settings!$B$4,IF(OR(N(E1003)&gt;=Settings!$B$5,N(D1003)&gt;=Settings!$B$6),"Lapsed VIP","Lapsed"),IF(I1003&gt;=Settings!$B$3,IF(OR(N(E1003)&gt;=Settings!$B$5,N(D1003)&gt;=Settings!$B$6),"At-risk VIP",IF(D1003=1,"One-time buyer","At risk")),IF(OR(N(E1003)&gt;=Settings!$B$5,N(D1003)&gt;=Settings!$B$6),"VIP",IF(D1003=1,"New","Active"))))))</f>
        <v/>
      </c>
      <c r="L1003" s="12" t="str">
        <f aca="false">IF(OR(J1003="",J1003=0),"",IF(I1003&gt;=J1003*Settings!$B$7,"Yes",""))</f>
        <v/>
      </c>
      <c r="M1003" s="13"/>
      <c r="N1003" s="12" t="str">
        <f aca="true">IF(M1003="","",IF(AND(H1003&lt;&gt;"",H1003&gt;=M1003),"Yes - "&amp;TEXT(H1003,"d mmm yyyy"),IF(TODAY()-M1003&lt;30,"Not yet","No")))</f>
        <v/>
      </c>
      <c r="O1003" s="8"/>
      <c r="P1003" s="12" t="str">
        <f aca="false">IF(A1003="","",IF(COUNTIF($A$2:$A$2001,A1003)&gt;1,"Same email twice - keep one",""))</f>
        <v/>
      </c>
    </row>
    <row r="1004" customFormat="false" ht="15" hidden="false" customHeight="false" outlineLevel="0" collapsed="false">
      <c r="A1004" s="8"/>
      <c r="B1004" s="8"/>
      <c r="C1004" s="8"/>
      <c r="D1004" s="9" t="str">
        <f aca="false">IF(A1004="","",COUNTIFS(Orders!$C$2:$C$5001,A1004,Orders!$I$2:$I$5001,"&gt;0"))</f>
        <v/>
      </c>
      <c r="E1004" s="10" t="str">
        <f aca="false">IF(A1004="","",SUMIFS(Orders!$F$2:$F$5001,Orders!$C$2:$C$5001,A1004,Orders!$I$2:$I$5001,"&gt;0"))</f>
        <v/>
      </c>
      <c r="F1004" s="10" t="str">
        <f aca="false">IF(OR(A1004="",N(D1004)=0),"",E1004/D1004)</f>
        <v/>
      </c>
      <c r="G1004" s="11" t="str">
        <f aca="false">IF(OR(A1004="",N(D1004)=0),"",_xlfn.MINIFS(Orders!$I$2:$I$5001,Orders!$C$2:$C$5001,A1004,Orders!$I$2:$I$5001,"&gt;0"))</f>
        <v/>
      </c>
      <c r="H1004" s="11" t="str">
        <f aca="false">IF(OR(A1004="",N(D1004)=0),"",_xlfn.MAXIFS(Orders!$I$2:$I$5001,Orders!$C$2:$C$5001,A1004,Orders!$I$2:$I$5001,"&gt;0"))</f>
        <v/>
      </c>
      <c r="I1004" s="9" t="str">
        <f aca="true">IF(H1004="","",TODAY()-H1004)</f>
        <v/>
      </c>
      <c r="J1004" s="9" t="str">
        <f aca="false">IF(OR(H1004="",N(D1004)&lt;2),"",(H1004-G1004)/(D1004-1))</f>
        <v/>
      </c>
      <c r="K1004" s="12" t="str">
        <f aca="false">IF(A1004="","",IF(N(D1004)=0,"No orders yet",IF(I1004&gt;=Settings!$B$4,IF(OR(N(E1004)&gt;=Settings!$B$5,N(D1004)&gt;=Settings!$B$6),"Lapsed VIP","Lapsed"),IF(I1004&gt;=Settings!$B$3,IF(OR(N(E1004)&gt;=Settings!$B$5,N(D1004)&gt;=Settings!$B$6),"At-risk VIP",IF(D1004=1,"One-time buyer","At risk")),IF(OR(N(E1004)&gt;=Settings!$B$5,N(D1004)&gt;=Settings!$B$6),"VIP",IF(D1004=1,"New","Active"))))))</f>
        <v/>
      </c>
      <c r="L1004" s="12" t="str">
        <f aca="false">IF(OR(J1004="",J1004=0),"",IF(I1004&gt;=J1004*Settings!$B$7,"Yes",""))</f>
        <v/>
      </c>
      <c r="M1004" s="13"/>
      <c r="N1004" s="12" t="str">
        <f aca="true">IF(M1004="","",IF(AND(H1004&lt;&gt;"",H1004&gt;=M1004),"Yes - "&amp;TEXT(H1004,"d mmm yyyy"),IF(TODAY()-M1004&lt;30,"Not yet","No")))</f>
        <v/>
      </c>
      <c r="O1004" s="8"/>
      <c r="P1004" s="12" t="str">
        <f aca="false">IF(A1004="","",IF(COUNTIF($A$2:$A$2001,A1004)&gt;1,"Same email twice - keep one",""))</f>
        <v/>
      </c>
    </row>
    <row r="1005" customFormat="false" ht="15" hidden="false" customHeight="false" outlineLevel="0" collapsed="false">
      <c r="A1005" s="8"/>
      <c r="B1005" s="8"/>
      <c r="C1005" s="8"/>
      <c r="D1005" s="9" t="str">
        <f aca="false">IF(A1005="","",COUNTIFS(Orders!$C$2:$C$5001,A1005,Orders!$I$2:$I$5001,"&gt;0"))</f>
        <v/>
      </c>
      <c r="E1005" s="10" t="str">
        <f aca="false">IF(A1005="","",SUMIFS(Orders!$F$2:$F$5001,Orders!$C$2:$C$5001,A1005,Orders!$I$2:$I$5001,"&gt;0"))</f>
        <v/>
      </c>
      <c r="F1005" s="10" t="str">
        <f aca="false">IF(OR(A1005="",N(D1005)=0),"",E1005/D1005)</f>
        <v/>
      </c>
      <c r="G1005" s="11" t="str">
        <f aca="false">IF(OR(A1005="",N(D1005)=0),"",_xlfn.MINIFS(Orders!$I$2:$I$5001,Orders!$C$2:$C$5001,A1005,Orders!$I$2:$I$5001,"&gt;0"))</f>
        <v/>
      </c>
      <c r="H1005" s="11" t="str">
        <f aca="false">IF(OR(A1005="",N(D1005)=0),"",_xlfn.MAXIFS(Orders!$I$2:$I$5001,Orders!$C$2:$C$5001,A1005,Orders!$I$2:$I$5001,"&gt;0"))</f>
        <v/>
      </c>
      <c r="I1005" s="9" t="str">
        <f aca="true">IF(H1005="","",TODAY()-H1005)</f>
        <v/>
      </c>
      <c r="J1005" s="9" t="str">
        <f aca="false">IF(OR(H1005="",N(D1005)&lt;2),"",(H1005-G1005)/(D1005-1))</f>
        <v/>
      </c>
      <c r="K1005" s="12" t="str">
        <f aca="false">IF(A1005="","",IF(N(D1005)=0,"No orders yet",IF(I1005&gt;=Settings!$B$4,IF(OR(N(E1005)&gt;=Settings!$B$5,N(D1005)&gt;=Settings!$B$6),"Lapsed VIP","Lapsed"),IF(I1005&gt;=Settings!$B$3,IF(OR(N(E1005)&gt;=Settings!$B$5,N(D1005)&gt;=Settings!$B$6),"At-risk VIP",IF(D1005=1,"One-time buyer","At risk")),IF(OR(N(E1005)&gt;=Settings!$B$5,N(D1005)&gt;=Settings!$B$6),"VIP",IF(D1005=1,"New","Active"))))))</f>
        <v/>
      </c>
      <c r="L1005" s="12" t="str">
        <f aca="false">IF(OR(J1005="",J1005=0),"",IF(I1005&gt;=J1005*Settings!$B$7,"Yes",""))</f>
        <v/>
      </c>
      <c r="M1005" s="13"/>
      <c r="N1005" s="12" t="str">
        <f aca="true">IF(M1005="","",IF(AND(H1005&lt;&gt;"",H1005&gt;=M1005),"Yes - "&amp;TEXT(H1005,"d mmm yyyy"),IF(TODAY()-M1005&lt;30,"Not yet","No")))</f>
        <v/>
      </c>
      <c r="O1005" s="8"/>
      <c r="P1005" s="12" t="str">
        <f aca="false">IF(A1005="","",IF(COUNTIF($A$2:$A$2001,A1005)&gt;1,"Same email twice - keep one",""))</f>
        <v/>
      </c>
    </row>
    <row r="1006" customFormat="false" ht="15" hidden="false" customHeight="false" outlineLevel="0" collapsed="false">
      <c r="A1006" s="8"/>
      <c r="B1006" s="8"/>
      <c r="C1006" s="8"/>
      <c r="D1006" s="9" t="str">
        <f aca="false">IF(A1006="","",COUNTIFS(Orders!$C$2:$C$5001,A1006,Orders!$I$2:$I$5001,"&gt;0"))</f>
        <v/>
      </c>
      <c r="E1006" s="10" t="str">
        <f aca="false">IF(A1006="","",SUMIFS(Orders!$F$2:$F$5001,Orders!$C$2:$C$5001,A1006,Orders!$I$2:$I$5001,"&gt;0"))</f>
        <v/>
      </c>
      <c r="F1006" s="10" t="str">
        <f aca="false">IF(OR(A1006="",N(D1006)=0),"",E1006/D1006)</f>
        <v/>
      </c>
      <c r="G1006" s="11" t="str">
        <f aca="false">IF(OR(A1006="",N(D1006)=0),"",_xlfn.MINIFS(Orders!$I$2:$I$5001,Orders!$C$2:$C$5001,A1006,Orders!$I$2:$I$5001,"&gt;0"))</f>
        <v/>
      </c>
      <c r="H1006" s="11" t="str">
        <f aca="false">IF(OR(A1006="",N(D1006)=0),"",_xlfn.MAXIFS(Orders!$I$2:$I$5001,Orders!$C$2:$C$5001,A1006,Orders!$I$2:$I$5001,"&gt;0"))</f>
        <v/>
      </c>
      <c r="I1006" s="9" t="str">
        <f aca="true">IF(H1006="","",TODAY()-H1006)</f>
        <v/>
      </c>
      <c r="J1006" s="9" t="str">
        <f aca="false">IF(OR(H1006="",N(D1006)&lt;2),"",(H1006-G1006)/(D1006-1))</f>
        <v/>
      </c>
      <c r="K1006" s="12" t="str">
        <f aca="false">IF(A1006="","",IF(N(D1006)=0,"No orders yet",IF(I1006&gt;=Settings!$B$4,IF(OR(N(E1006)&gt;=Settings!$B$5,N(D1006)&gt;=Settings!$B$6),"Lapsed VIP","Lapsed"),IF(I1006&gt;=Settings!$B$3,IF(OR(N(E1006)&gt;=Settings!$B$5,N(D1006)&gt;=Settings!$B$6),"At-risk VIP",IF(D1006=1,"One-time buyer","At risk")),IF(OR(N(E1006)&gt;=Settings!$B$5,N(D1006)&gt;=Settings!$B$6),"VIP",IF(D1006=1,"New","Active"))))))</f>
        <v/>
      </c>
      <c r="L1006" s="12" t="str">
        <f aca="false">IF(OR(J1006="",J1006=0),"",IF(I1006&gt;=J1006*Settings!$B$7,"Yes",""))</f>
        <v/>
      </c>
      <c r="M1006" s="13"/>
      <c r="N1006" s="12" t="str">
        <f aca="true">IF(M1006="","",IF(AND(H1006&lt;&gt;"",H1006&gt;=M1006),"Yes - "&amp;TEXT(H1006,"d mmm yyyy"),IF(TODAY()-M1006&lt;30,"Not yet","No")))</f>
        <v/>
      </c>
      <c r="O1006" s="8"/>
      <c r="P1006" s="12" t="str">
        <f aca="false">IF(A1006="","",IF(COUNTIF($A$2:$A$2001,A1006)&gt;1,"Same email twice - keep one",""))</f>
        <v/>
      </c>
    </row>
    <row r="1007" customFormat="false" ht="15" hidden="false" customHeight="false" outlineLevel="0" collapsed="false">
      <c r="A1007" s="8"/>
      <c r="B1007" s="8"/>
      <c r="C1007" s="8"/>
      <c r="D1007" s="9" t="str">
        <f aca="false">IF(A1007="","",COUNTIFS(Orders!$C$2:$C$5001,A1007,Orders!$I$2:$I$5001,"&gt;0"))</f>
        <v/>
      </c>
      <c r="E1007" s="10" t="str">
        <f aca="false">IF(A1007="","",SUMIFS(Orders!$F$2:$F$5001,Orders!$C$2:$C$5001,A1007,Orders!$I$2:$I$5001,"&gt;0"))</f>
        <v/>
      </c>
      <c r="F1007" s="10" t="str">
        <f aca="false">IF(OR(A1007="",N(D1007)=0),"",E1007/D1007)</f>
        <v/>
      </c>
      <c r="G1007" s="11" t="str">
        <f aca="false">IF(OR(A1007="",N(D1007)=0),"",_xlfn.MINIFS(Orders!$I$2:$I$5001,Orders!$C$2:$C$5001,A1007,Orders!$I$2:$I$5001,"&gt;0"))</f>
        <v/>
      </c>
      <c r="H1007" s="11" t="str">
        <f aca="false">IF(OR(A1007="",N(D1007)=0),"",_xlfn.MAXIFS(Orders!$I$2:$I$5001,Orders!$C$2:$C$5001,A1007,Orders!$I$2:$I$5001,"&gt;0"))</f>
        <v/>
      </c>
      <c r="I1007" s="9" t="str">
        <f aca="true">IF(H1007="","",TODAY()-H1007)</f>
        <v/>
      </c>
      <c r="J1007" s="9" t="str">
        <f aca="false">IF(OR(H1007="",N(D1007)&lt;2),"",(H1007-G1007)/(D1007-1))</f>
        <v/>
      </c>
      <c r="K1007" s="12" t="str">
        <f aca="false">IF(A1007="","",IF(N(D1007)=0,"No orders yet",IF(I1007&gt;=Settings!$B$4,IF(OR(N(E1007)&gt;=Settings!$B$5,N(D1007)&gt;=Settings!$B$6),"Lapsed VIP","Lapsed"),IF(I1007&gt;=Settings!$B$3,IF(OR(N(E1007)&gt;=Settings!$B$5,N(D1007)&gt;=Settings!$B$6),"At-risk VIP",IF(D1007=1,"One-time buyer","At risk")),IF(OR(N(E1007)&gt;=Settings!$B$5,N(D1007)&gt;=Settings!$B$6),"VIP",IF(D1007=1,"New","Active"))))))</f>
        <v/>
      </c>
      <c r="L1007" s="12" t="str">
        <f aca="false">IF(OR(J1007="",J1007=0),"",IF(I1007&gt;=J1007*Settings!$B$7,"Yes",""))</f>
        <v/>
      </c>
      <c r="M1007" s="13"/>
      <c r="N1007" s="12" t="str">
        <f aca="true">IF(M1007="","",IF(AND(H1007&lt;&gt;"",H1007&gt;=M1007),"Yes - "&amp;TEXT(H1007,"d mmm yyyy"),IF(TODAY()-M1007&lt;30,"Not yet","No")))</f>
        <v/>
      </c>
      <c r="O1007" s="8"/>
      <c r="P1007" s="12" t="str">
        <f aca="false">IF(A1007="","",IF(COUNTIF($A$2:$A$2001,A1007)&gt;1,"Same email twice - keep one",""))</f>
        <v/>
      </c>
    </row>
    <row r="1008" customFormat="false" ht="15" hidden="false" customHeight="false" outlineLevel="0" collapsed="false">
      <c r="A1008" s="8"/>
      <c r="B1008" s="8"/>
      <c r="C1008" s="8"/>
      <c r="D1008" s="9" t="str">
        <f aca="false">IF(A1008="","",COUNTIFS(Orders!$C$2:$C$5001,A1008,Orders!$I$2:$I$5001,"&gt;0"))</f>
        <v/>
      </c>
      <c r="E1008" s="10" t="str">
        <f aca="false">IF(A1008="","",SUMIFS(Orders!$F$2:$F$5001,Orders!$C$2:$C$5001,A1008,Orders!$I$2:$I$5001,"&gt;0"))</f>
        <v/>
      </c>
      <c r="F1008" s="10" t="str">
        <f aca="false">IF(OR(A1008="",N(D1008)=0),"",E1008/D1008)</f>
        <v/>
      </c>
      <c r="G1008" s="11" t="str">
        <f aca="false">IF(OR(A1008="",N(D1008)=0),"",_xlfn.MINIFS(Orders!$I$2:$I$5001,Orders!$C$2:$C$5001,A1008,Orders!$I$2:$I$5001,"&gt;0"))</f>
        <v/>
      </c>
      <c r="H1008" s="11" t="str">
        <f aca="false">IF(OR(A1008="",N(D1008)=0),"",_xlfn.MAXIFS(Orders!$I$2:$I$5001,Orders!$C$2:$C$5001,A1008,Orders!$I$2:$I$5001,"&gt;0"))</f>
        <v/>
      </c>
      <c r="I1008" s="9" t="str">
        <f aca="true">IF(H1008="","",TODAY()-H1008)</f>
        <v/>
      </c>
      <c r="J1008" s="9" t="str">
        <f aca="false">IF(OR(H1008="",N(D1008)&lt;2),"",(H1008-G1008)/(D1008-1))</f>
        <v/>
      </c>
      <c r="K1008" s="12" t="str">
        <f aca="false">IF(A1008="","",IF(N(D1008)=0,"No orders yet",IF(I1008&gt;=Settings!$B$4,IF(OR(N(E1008)&gt;=Settings!$B$5,N(D1008)&gt;=Settings!$B$6),"Lapsed VIP","Lapsed"),IF(I1008&gt;=Settings!$B$3,IF(OR(N(E1008)&gt;=Settings!$B$5,N(D1008)&gt;=Settings!$B$6),"At-risk VIP",IF(D1008=1,"One-time buyer","At risk")),IF(OR(N(E1008)&gt;=Settings!$B$5,N(D1008)&gt;=Settings!$B$6),"VIP",IF(D1008=1,"New","Active"))))))</f>
        <v/>
      </c>
      <c r="L1008" s="12" t="str">
        <f aca="false">IF(OR(J1008="",J1008=0),"",IF(I1008&gt;=J1008*Settings!$B$7,"Yes",""))</f>
        <v/>
      </c>
      <c r="M1008" s="13"/>
      <c r="N1008" s="12" t="str">
        <f aca="true">IF(M1008="","",IF(AND(H1008&lt;&gt;"",H1008&gt;=M1008),"Yes - "&amp;TEXT(H1008,"d mmm yyyy"),IF(TODAY()-M1008&lt;30,"Not yet","No")))</f>
        <v/>
      </c>
      <c r="O1008" s="8"/>
      <c r="P1008" s="12" t="str">
        <f aca="false">IF(A1008="","",IF(COUNTIF($A$2:$A$2001,A1008)&gt;1,"Same email twice - keep one",""))</f>
        <v/>
      </c>
    </row>
    <row r="1009" customFormat="false" ht="15" hidden="false" customHeight="false" outlineLevel="0" collapsed="false">
      <c r="A1009" s="8"/>
      <c r="B1009" s="8"/>
      <c r="C1009" s="8"/>
      <c r="D1009" s="9" t="str">
        <f aca="false">IF(A1009="","",COUNTIFS(Orders!$C$2:$C$5001,A1009,Orders!$I$2:$I$5001,"&gt;0"))</f>
        <v/>
      </c>
      <c r="E1009" s="10" t="str">
        <f aca="false">IF(A1009="","",SUMIFS(Orders!$F$2:$F$5001,Orders!$C$2:$C$5001,A1009,Orders!$I$2:$I$5001,"&gt;0"))</f>
        <v/>
      </c>
      <c r="F1009" s="10" t="str">
        <f aca="false">IF(OR(A1009="",N(D1009)=0),"",E1009/D1009)</f>
        <v/>
      </c>
      <c r="G1009" s="11" t="str">
        <f aca="false">IF(OR(A1009="",N(D1009)=0),"",_xlfn.MINIFS(Orders!$I$2:$I$5001,Orders!$C$2:$C$5001,A1009,Orders!$I$2:$I$5001,"&gt;0"))</f>
        <v/>
      </c>
      <c r="H1009" s="11" t="str">
        <f aca="false">IF(OR(A1009="",N(D1009)=0),"",_xlfn.MAXIFS(Orders!$I$2:$I$5001,Orders!$C$2:$C$5001,A1009,Orders!$I$2:$I$5001,"&gt;0"))</f>
        <v/>
      </c>
      <c r="I1009" s="9" t="str">
        <f aca="true">IF(H1009="","",TODAY()-H1009)</f>
        <v/>
      </c>
      <c r="J1009" s="9" t="str">
        <f aca="false">IF(OR(H1009="",N(D1009)&lt;2),"",(H1009-G1009)/(D1009-1))</f>
        <v/>
      </c>
      <c r="K1009" s="12" t="str">
        <f aca="false">IF(A1009="","",IF(N(D1009)=0,"No orders yet",IF(I1009&gt;=Settings!$B$4,IF(OR(N(E1009)&gt;=Settings!$B$5,N(D1009)&gt;=Settings!$B$6),"Lapsed VIP","Lapsed"),IF(I1009&gt;=Settings!$B$3,IF(OR(N(E1009)&gt;=Settings!$B$5,N(D1009)&gt;=Settings!$B$6),"At-risk VIP",IF(D1009=1,"One-time buyer","At risk")),IF(OR(N(E1009)&gt;=Settings!$B$5,N(D1009)&gt;=Settings!$B$6),"VIP",IF(D1009=1,"New","Active"))))))</f>
        <v/>
      </c>
      <c r="L1009" s="12" t="str">
        <f aca="false">IF(OR(J1009="",J1009=0),"",IF(I1009&gt;=J1009*Settings!$B$7,"Yes",""))</f>
        <v/>
      </c>
      <c r="M1009" s="13"/>
      <c r="N1009" s="12" t="str">
        <f aca="true">IF(M1009="","",IF(AND(H1009&lt;&gt;"",H1009&gt;=M1009),"Yes - "&amp;TEXT(H1009,"d mmm yyyy"),IF(TODAY()-M1009&lt;30,"Not yet","No")))</f>
        <v/>
      </c>
      <c r="O1009" s="8"/>
      <c r="P1009" s="12" t="str">
        <f aca="false">IF(A1009="","",IF(COUNTIF($A$2:$A$2001,A1009)&gt;1,"Same email twice - keep one",""))</f>
        <v/>
      </c>
    </row>
    <row r="1010" customFormat="false" ht="15" hidden="false" customHeight="false" outlineLevel="0" collapsed="false">
      <c r="A1010" s="8"/>
      <c r="B1010" s="8"/>
      <c r="C1010" s="8"/>
      <c r="D1010" s="9" t="str">
        <f aca="false">IF(A1010="","",COUNTIFS(Orders!$C$2:$C$5001,A1010,Orders!$I$2:$I$5001,"&gt;0"))</f>
        <v/>
      </c>
      <c r="E1010" s="10" t="str">
        <f aca="false">IF(A1010="","",SUMIFS(Orders!$F$2:$F$5001,Orders!$C$2:$C$5001,A1010,Orders!$I$2:$I$5001,"&gt;0"))</f>
        <v/>
      </c>
      <c r="F1010" s="10" t="str">
        <f aca="false">IF(OR(A1010="",N(D1010)=0),"",E1010/D1010)</f>
        <v/>
      </c>
      <c r="G1010" s="11" t="str">
        <f aca="false">IF(OR(A1010="",N(D1010)=0),"",_xlfn.MINIFS(Orders!$I$2:$I$5001,Orders!$C$2:$C$5001,A1010,Orders!$I$2:$I$5001,"&gt;0"))</f>
        <v/>
      </c>
      <c r="H1010" s="11" t="str">
        <f aca="false">IF(OR(A1010="",N(D1010)=0),"",_xlfn.MAXIFS(Orders!$I$2:$I$5001,Orders!$C$2:$C$5001,A1010,Orders!$I$2:$I$5001,"&gt;0"))</f>
        <v/>
      </c>
      <c r="I1010" s="9" t="str">
        <f aca="true">IF(H1010="","",TODAY()-H1010)</f>
        <v/>
      </c>
      <c r="J1010" s="9" t="str">
        <f aca="false">IF(OR(H1010="",N(D1010)&lt;2),"",(H1010-G1010)/(D1010-1))</f>
        <v/>
      </c>
      <c r="K1010" s="12" t="str">
        <f aca="false">IF(A1010="","",IF(N(D1010)=0,"No orders yet",IF(I1010&gt;=Settings!$B$4,IF(OR(N(E1010)&gt;=Settings!$B$5,N(D1010)&gt;=Settings!$B$6),"Lapsed VIP","Lapsed"),IF(I1010&gt;=Settings!$B$3,IF(OR(N(E1010)&gt;=Settings!$B$5,N(D1010)&gt;=Settings!$B$6),"At-risk VIP",IF(D1010=1,"One-time buyer","At risk")),IF(OR(N(E1010)&gt;=Settings!$B$5,N(D1010)&gt;=Settings!$B$6),"VIP",IF(D1010=1,"New","Active"))))))</f>
        <v/>
      </c>
      <c r="L1010" s="12" t="str">
        <f aca="false">IF(OR(J1010="",J1010=0),"",IF(I1010&gt;=J1010*Settings!$B$7,"Yes",""))</f>
        <v/>
      </c>
      <c r="M1010" s="13"/>
      <c r="N1010" s="12" t="str">
        <f aca="true">IF(M1010="","",IF(AND(H1010&lt;&gt;"",H1010&gt;=M1010),"Yes - "&amp;TEXT(H1010,"d mmm yyyy"),IF(TODAY()-M1010&lt;30,"Not yet","No")))</f>
        <v/>
      </c>
      <c r="O1010" s="8"/>
      <c r="P1010" s="12" t="str">
        <f aca="false">IF(A1010="","",IF(COUNTIF($A$2:$A$2001,A1010)&gt;1,"Same email twice - keep one",""))</f>
        <v/>
      </c>
    </row>
    <row r="1011" customFormat="false" ht="15" hidden="false" customHeight="false" outlineLevel="0" collapsed="false">
      <c r="A1011" s="8"/>
      <c r="B1011" s="8"/>
      <c r="C1011" s="8"/>
      <c r="D1011" s="9" t="str">
        <f aca="false">IF(A1011="","",COUNTIFS(Orders!$C$2:$C$5001,A1011,Orders!$I$2:$I$5001,"&gt;0"))</f>
        <v/>
      </c>
      <c r="E1011" s="10" t="str">
        <f aca="false">IF(A1011="","",SUMIFS(Orders!$F$2:$F$5001,Orders!$C$2:$C$5001,A1011,Orders!$I$2:$I$5001,"&gt;0"))</f>
        <v/>
      </c>
      <c r="F1011" s="10" t="str">
        <f aca="false">IF(OR(A1011="",N(D1011)=0),"",E1011/D1011)</f>
        <v/>
      </c>
      <c r="G1011" s="11" t="str">
        <f aca="false">IF(OR(A1011="",N(D1011)=0),"",_xlfn.MINIFS(Orders!$I$2:$I$5001,Orders!$C$2:$C$5001,A1011,Orders!$I$2:$I$5001,"&gt;0"))</f>
        <v/>
      </c>
      <c r="H1011" s="11" t="str">
        <f aca="false">IF(OR(A1011="",N(D1011)=0),"",_xlfn.MAXIFS(Orders!$I$2:$I$5001,Orders!$C$2:$C$5001,A1011,Orders!$I$2:$I$5001,"&gt;0"))</f>
        <v/>
      </c>
      <c r="I1011" s="9" t="str">
        <f aca="true">IF(H1011="","",TODAY()-H1011)</f>
        <v/>
      </c>
      <c r="J1011" s="9" t="str">
        <f aca="false">IF(OR(H1011="",N(D1011)&lt;2),"",(H1011-G1011)/(D1011-1))</f>
        <v/>
      </c>
      <c r="K1011" s="12" t="str">
        <f aca="false">IF(A1011="","",IF(N(D1011)=0,"No orders yet",IF(I1011&gt;=Settings!$B$4,IF(OR(N(E1011)&gt;=Settings!$B$5,N(D1011)&gt;=Settings!$B$6),"Lapsed VIP","Lapsed"),IF(I1011&gt;=Settings!$B$3,IF(OR(N(E1011)&gt;=Settings!$B$5,N(D1011)&gt;=Settings!$B$6),"At-risk VIP",IF(D1011=1,"One-time buyer","At risk")),IF(OR(N(E1011)&gt;=Settings!$B$5,N(D1011)&gt;=Settings!$B$6),"VIP",IF(D1011=1,"New","Active"))))))</f>
        <v/>
      </c>
      <c r="L1011" s="12" t="str">
        <f aca="false">IF(OR(J1011="",J1011=0),"",IF(I1011&gt;=J1011*Settings!$B$7,"Yes",""))</f>
        <v/>
      </c>
      <c r="M1011" s="13"/>
      <c r="N1011" s="12" t="str">
        <f aca="true">IF(M1011="","",IF(AND(H1011&lt;&gt;"",H1011&gt;=M1011),"Yes - "&amp;TEXT(H1011,"d mmm yyyy"),IF(TODAY()-M1011&lt;30,"Not yet","No")))</f>
        <v/>
      </c>
      <c r="O1011" s="8"/>
      <c r="P1011" s="12" t="str">
        <f aca="false">IF(A1011="","",IF(COUNTIF($A$2:$A$2001,A1011)&gt;1,"Same email twice - keep one",""))</f>
        <v/>
      </c>
    </row>
    <row r="1012" customFormat="false" ht="15" hidden="false" customHeight="false" outlineLevel="0" collapsed="false">
      <c r="A1012" s="8"/>
      <c r="B1012" s="8"/>
      <c r="C1012" s="8"/>
      <c r="D1012" s="9" t="str">
        <f aca="false">IF(A1012="","",COUNTIFS(Orders!$C$2:$C$5001,A1012,Orders!$I$2:$I$5001,"&gt;0"))</f>
        <v/>
      </c>
      <c r="E1012" s="10" t="str">
        <f aca="false">IF(A1012="","",SUMIFS(Orders!$F$2:$F$5001,Orders!$C$2:$C$5001,A1012,Orders!$I$2:$I$5001,"&gt;0"))</f>
        <v/>
      </c>
      <c r="F1012" s="10" t="str">
        <f aca="false">IF(OR(A1012="",N(D1012)=0),"",E1012/D1012)</f>
        <v/>
      </c>
      <c r="G1012" s="11" t="str">
        <f aca="false">IF(OR(A1012="",N(D1012)=0),"",_xlfn.MINIFS(Orders!$I$2:$I$5001,Orders!$C$2:$C$5001,A1012,Orders!$I$2:$I$5001,"&gt;0"))</f>
        <v/>
      </c>
      <c r="H1012" s="11" t="str">
        <f aca="false">IF(OR(A1012="",N(D1012)=0),"",_xlfn.MAXIFS(Orders!$I$2:$I$5001,Orders!$C$2:$C$5001,A1012,Orders!$I$2:$I$5001,"&gt;0"))</f>
        <v/>
      </c>
      <c r="I1012" s="9" t="str">
        <f aca="true">IF(H1012="","",TODAY()-H1012)</f>
        <v/>
      </c>
      <c r="J1012" s="9" t="str">
        <f aca="false">IF(OR(H1012="",N(D1012)&lt;2),"",(H1012-G1012)/(D1012-1))</f>
        <v/>
      </c>
      <c r="K1012" s="12" t="str">
        <f aca="false">IF(A1012="","",IF(N(D1012)=0,"No orders yet",IF(I1012&gt;=Settings!$B$4,IF(OR(N(E1012)&gt;=Settings!$B$5,N(D1012)&gt;=Settings!$B$6),"Lapsed VIP","Lapsed"),IF(I1012&gt;=Settings!$B$3,IF(OR(N(E1012)&gt;=Settings!$B$5,N(D1012)&gt;=Settings!$B$6),"At-risk VIP",IF(D1012=1,"One-time buyer","At risk")),IF(OR(N(E1012)&gt;=Settings!$B$5,N(D1012)&gt;=Settings!$B$6),"VIP",IF(D1012=1,"New","Active"))))))</f>
        <v/>
      </c>
      <c r="L1012" s="12" t="str">
        <f aca="false">IF(OR(J1012="",J1012=0),"",IF(I1012&gt;=J1012*Settings!$B$7,"Yes",""))</f>
        <v/>
      </c>
      <c r="M1012" s="13"/>
      <c r="N1012" s="12" t="str">
        <f aca="true">IF(M1012="","",IF(AND(H1012&lt;&gt;"",H1012&gt;=M1012),"Yes - "&amp;TEXT(H1012,"d mmm yyyy"),IF(TODAY()-M1012&lt;30,"Not yet","No")))</f>
        <v/>
      </c>
      <c r="O1012" s="8"/>
      <c r="P1012" s="12" t="str">
        <f aca="false">IF(A1012="","",IF(COUNTIF($A$2:$A$2001,A1012)&gt;1,"Same email twice - keep one",""))</f>
        <v/>
      </c>
    </row>
    <row r="1013" customFormat="false" ht="15" hidden="false" customHeight="false" outlineLevel="0" collapsed="false">
      <c r="A1013" s="8"/>
      <c r="B1013" s="8"/>
      <c r="C1013" s="8"/>
      <c r="D1013" s="9" t="str">
        <f aca="false">IF(A1013="","",COUNTIFS(Orders!$C$2:$C$5001,A1013,Orders!$I$2:$I$5001,"&gt;0"))</f>
        <v/>
      </c>
      <c r="E1013" s="10" t="str">
        <f aca="false">IF(A1013="","",SUMIFS(Orders!$F$2:$F$5001,Orders!$C$2:$C$5001,A1013,Orders!$I$2:$I$5001,"&gt;0"))</f>
        <v/>
      </c>
      <c r="F1013" s="10" t="str">
        <f aca="false">IF(OR(A1013="",N(D1013)=0),"",E1013/D1013)</f>
        <v/>
      </c>
      <c r="G1013" s="11" t="str">
        <f aca="false">IF(OR(A1013="",N(D1013)=0),"",_xlfn.MINIFS(Orders!$I$2:$I$5001,Orders!$C$2:$C$5001,A1013,Orders!$I$2:$I$5001,"&gt;0"))</f>
        <v/>
      </c>
      <c r="H1013" s="11" t="str">
        <f aca="false">IF(OR(A1013="",N(D1013)=0),"",_xlfn.MAXIFS(Orders!$I$2:$I$5001,Orders!$C$2:$C$5001,A1013,Orders!$I$2:$I$5001,"&gt;0"))</f>
        <v/>
      </c>
      <c r="I1013" s="9" t="str">
        <f aca="true">IF(H1013="","",TODAY()-H1013)</f>
        <v/>
      </c>
      <c r="J1013" s="9" t="str">
        <f aca="false">IF(OR(H1013="",N(D1013)&lt;2),"",(H1013-G1013)/(D1013-1))</f>
        <v/>
      </c>
      <c r="K1013" s="12" t="str">
        <f aca="false">IF(A1013="","",IF(N(D1013)=0,"No orders yet",IF(I1013&gt;=Settings!$B$4,IF(OR(N(E1013)&gt;=Settings!$B$5,N(D1013)&gt;=Settings!$B$6),"Lapsed VIP","Lapsed"),IF(I1013&gt;=Settings!$B$3,IF(OR(N(E1013)&gt;=Settings!$B$5,N(D1013)&gt;=Settings!$B$6),"At-risk VIP",IF(D1013=1,"One-time buyer","At risk")),IF(OR(N(E1013)&gt;=Settings!$B$5,N(D1013)&gt;=Settings!$B$6),"VIP",IF(D1013=1,"New","Active"))))))</f>
        <v/>
      </c>
      <c r="L1013" s="12" t="str">
        <f aca="false">IF(OR(J1013="",J1013=0),"",IF(I1013&gt;=J1013*Settings!$B$7,"Yes",""))</f>
        <v/>
      </c>
      <c r="M1013" s="13"/>
      <c r="N1013" s="12" t="str">
        <f aca="true">IF(M1013="","",IF(AND(H1013&lt;&gt;"",H1013&gt;=M1013),"Yes - "&amp;TEXT(H1013,"d mmm yyyy"),IF(TODAY()-M1013&lt;30,"Not yet","No")))</f>
        <v/>
      </c>
      <c r="O1013" s="8"/>
      <c r="P1013" s="12" t="str">
        <f aca="false">IF(A1013="","",IF(COUNTIF($A$2:$A$2001,A1013)&gt;1,"Same email twice - keep one",""))</f>
        <v/>
      </c>
    </row>
    <row r="1014" customFormat="false" ht="15" hidden="false" customHeight="false" outlineLevel="0" collapsed="false">
      <c r="A1014" s="8"/>
      <c r="B1014" s="8"/>
      <c r="C1014" s="8"/>
      <c r="D1014" s="9" t="str">
        <f aca="false">IF(A1014="","",COUNTIFS(Orders!$C$2:$C$5001,A1014,Orders!$I$2:$I$5001,"&gt;0"))</f>
        <v/>
      </c>
      <c r="E1014" s="10" t="str">
        <f aca="false">IF(A1014="","",SUMIFS(Orders!$F$2:$F$5001,Orders!$C$2:$C$5001,A1014,Orders!$I$2:$I$5001,"&gt;0"))</f>
        <v/>
      </c>
      <c r="F1014" s="10" t="str">
        <f aca="false">IF(OR(A1014="",N(D1014)=0),"",E1014/D1014)</f>
        <v/>
      </c>
      <c r="G1014" s="11" t="str">
        <f aca="false">IF(OR(A1014="",N(D1014)=0),"",_xlfn.MINIFS(Orders!$I$2:$I$5001,Orders!$C$2:$C$5001,A1014,Orders!$I$2:$I$5001,"&gt;0"))</f>
        <v/>
      </c>
      <c r="H1014" s="11" t="str">
        <f aca="false">IF(OR(A1014="",N(D1014)=0),"",_xlfn.MAXIFS(Orders!$I$2:$I$5001,Orders!$C$2:$C$5001,A1014,Orders!$I$2:$I$5001,"&gt;0"))</f>
        <v/>
      </c>
      <c r="I1014" s="9" t="str">
        <f aca="true">IF(H1014="","",TODAY()-H1014)</f>
        <v/>
      </c>
      <c r="J1014" s="9" t="str">
        <f aca="false">IF(OR(H1014="",N(D1014)&lt;2),"",(H1014-G1014)/(D1014-1))</f>
        <v/>
      </c>
      <c r="K1014" s="12" t="str">
        <f aca="false">IF(A1014="","",IF(N(D1014)=0,"No orders yet",IF(I1014&gt;=Settings!$B$4,IF(OR(N(E1014)&gt;=Settings!$B$5,N(D1014)&gt;=Settings!$B$6),"Lapsed VIP","Lapsed"),IF(I1014&gt;=Settings!$B$3,IF(OR(N(E1014)&gt;=Settings!$B$5,N(D1014)&gt;=Settings!$B$6),"At-risk VIP",IF(D1014=1,"One-time buyer","At risk")),IF(OR(N(E1014)&gt;=Settings!$B$5,N(D1014)&gt;=Settings!$B$6),"VIP",IF(D1014=1,"New","Active"))))))</f>
        <v/>
      </c>
      <c r="L1014" s="12" t="str">
        <f aca="false">IF(OR(J1014="",J1014=0),"",IF(I1014&gt;=J1014*Settings!$B$7,"Yes",""))</f>
        <v/>
      </c>
      <c r="M1014" s="13"/>
      <c r="N1014" s="12" t="str">
        <f aca="true">IF(M1014="","",IF(AND(H1014&lt;&gt;"",H1014&gt;=M1014),"Yes - "&amp;TEXT(H1014,"d mmm yyyy"),IF(TODAY()-M1014&lt;30,"Not yet","No")))</f>
        <v/>
      </c>
      <c r="O1014" s="8"/>
      <c r="P1014" s="12" t="str">
        <f aca="false">IF(A1014="","",IF(COUNTIF($A$2:$A$2001,A1014)&gt;1,"Same email twice - keep one",""))</f>
        <v/>
      </c>
    </row>
    <row r="1015" customFormat="false" ht="15" hidden="false" customHeight="false" outlineLevel="0" collapsed="false">
      <c r="A1015" s="8"/>
      <c r="B1015" s="8"/>
      <c r="C1015" s="8"/>
      <c r="D1015" s="9" t="str">
        <f aca="false">IF(A1015="","",COUNTIFS(Orders!$C$2:$C$5001,A1015,Orders!$I$2:$I$5001,"&gt;0"))</f>
        <v/>
      </c>
      <c r="E1015" s="10" t="str">
        <f aca="false">IF(A1015="","",SUMIFS(Orders!$F$2:$F$5001,Orders!$C$2:$C$5001,A1015,Orders!$I$2:$I$5001,"&gt;0"))</f>
        <v/>
      </c>
      <c r="F1015" s="10" t="str">
        <f aca="false">IF(OR(A1015="",N(D1015)=0),"",E1015/D1015)</f>
        <v/>
      </c>
      <c r="G1015" s="11" t="str">
        <f aca="false">IF(OR(A1015="",N(D1015)=0),"",_xlfn.MINIFS(Orders!$I$2:$I$5001,Orders!$C$2:$C$5001,A1015,Orders!$I$2:$I$5001,"&gt;0"))</f>
        <v/>
      </c>
      <c r="H1015" s="11" t="str">
        <f aca="false">IF(OR(A1015="",N(D1015)=0),"",_xlfn.MAXIFS(Orders!$I$2:$I$5001,Orders!$C$2:$C$5001,A1015,Orders!$I$2:$I$5001,"&gt;0"))</f>
        <v/>
      </c>
      <c r="I1015" s="9" t="str">
        <f aca="true">IF(H1015="","",TODAY()-H1015)</f>
        <v/>
      </c>
      <c r="J1015" s="9" t="str">
        <f aca="false">IF(OR(H1015="",N(D1015)&lt;2),"",(H1015-G1015)/(D1015-1))</f>
        <v/>
      </c>
      <c r="K1015" s="12" t="str">
        <f aca="false">IF(A1015="","",IF(N(D1015)=0,"No orders yet",IF(I1015&gt;=Settings!$B$4,IF(OR(N(E1015)&gt;=Settings!$B$5,N(D1015)&gt;=Settings!$B$6),"Lapsed VIP","Lapsed"),IF(I1015&gt;=Settings!$B$3,IF(OR(N(E1015)&gt;=Settings!$B$5,N(D1015)&gt;=Settings!$B$6),"At-risk VIP",IF(D1015=1,"One-time buyer","At risk")),IF(OR(N(E1015)&gt;=Settings!$B$5,N(D1015)&gt;=Settings!$B$6),"VIP",IF(D1015=1,"New","Active"))))))</f>
        <v/>
      </c>
      <c r="L1015" s="12" t="str">
        <f aca="false">IF(OR(J1015="",J1015=0),"",IF(I1015&gt;=J1015*Settings!$B$7,"Yes",""))</f>
        <v/>
      </c>
      <c r="M1015" s="13"/>
      <c r="N1015" s="12" t="str">
        <f aca="true">IF(M1015="","",IF(AND(H1015&lt;&gt;"",H1015&gt;=M1015),"Yes - "&amp;TEXT(H1015,"d mmm yyyy"),IF(TODAY()-M1015&lt;30,"Not yet","No")))</f>
        <v/>
      </c>
      <c r="O1015" s="8"/>
      <c r="P1015" s="12" t="str">
        <f aca="false">IF(A1015="","",IF(COUNTIF($A$2:$A$2001,A1015)&gt;1,"Same email twice - keep one",""))</f>
        <v/>
      </c>
    </row>
    <row r="1016" customFormat="false" ht="15" hidden="false" customHeight="false" outlineLevel="0" collapsed="false">
      <c r="A1016" s="8"/>
      <c r="B1016" s="8"/>
      <c r="C1016" s="8"/>
      <c r="D1016" s="9" t="str">
        <f aca="false">IF(A1016="","",COUNTIFS(Orders!$C$2:$C$5001,A1016,Orders!$I$2:$I$5001,"&gt;0"))</f>
        <v/>
      </c>
      <c r="E1016" s="10" t="str">
        <f aca="false">IF(A1016="","",SUMIFS(Orders!$F$2:$F$5001,Orders!$C$2:$C$5001,A1016,Orders!$I$2:$I$5001,"&gt;0"))</f>
        <v/>
      </c>
      <c r="F1016" s="10" t="str">
        <f aca="false">IF(OR(A1016="",N(D1016)=0),"",E1016/D1016)</f>
        <v/>
      </c>
      <c r="G1016" s="11" t="str">
        <f aca="false">IF(OR(A1016="",N(D1016)=0),"",_xlfn.MINIFS(Orders!$I$2:$I$5001,Orders!$C$2:$C$5001,A1016,Orders!$I$2:$I$5001,"&gt;0"))</f>
        <v/>
      </c>
      <c r="H1016" s="11" t="str">
        <f aca="false">IF(OR(A1016="",N(D1016)=0),"",_xlfn.MAXIFS(Orders!$I$2:$I$5001,Orders!$C$2:$C$5001,A1016,Orders!$I$2:$I$5001,"&gt;0"))</f>
        <v/>
      </c>
      <c r="I1016" s="9" t="str">
        <f aca="true">IF(H1016="","",TODAY()-H1016)</f>
        <v/>
      </c>
      <c r="J1016" s="9" t="str">
        <f aca="false">IF(OR(H1016="",N(D1016)&lt;2),"",(H1016-G1016)/(D1016-1))</f>
        <v/>
      </c>
      <c r="K1016" s="12" t="str">
        <f aca="false">IF(A1016="","",IF(N(D1016)=0,"No orders yet",IF(I1016&gt;=Settings!$B$4,IF(OR(N(E1016)&gt;=Settings!$B$5,N(D1016)&gt;=Settings!$B$6),"Lapsed VIP","Lapsed"),IF(I1016&gt;=Settings!$B$3,IF(OR(N(E1016)&gt;=Settings!$B$5,N(D1016)&gt;=Settings!$B$6),"At-risk VIP",IF(D1016=1,"One-time buyer","At risk")),IF(OR(N(E1016)&gt;=Settings!$B$5,N(D1016)&gt;=Settings!$B$6),"VIP",IF(D1016=1,"New","Active"))))))</f>
        <v/>
      </c>
      <c r="L1016" s="12" t="str">
        <f aca="false">IF(OR(J1016="",J1016=0),"",IF(I1016&gt;=J1016*Settings!$B$7,"Yes",""))</f>
        <v/>
      </c>
      <c r="M1016" s="13"/>
      <c r="N1016" s="12" t="str">
        <f aca="true">IF(M1016="","",IF(AND(H1016&lt;&gt;"",H1016&gt;=M1016),"Yes - "&amp;TEXT(H1016,"d mmm yyyy"),IF(TODAY()-M1016&lt;30,"Not yet","No")))</f>
        <v/>
      </c>
      <c r="O1016" s="8"/>
      <c r="P1016" s="12" t="str">
        <f aca="false">IF(A1016="","",IF(COUNTIF($A$2:$A$2001,A1016)&gt;1,"Same email twice - keep one",""))</f>
        <v/>
      </c>
    </row>
    <row r="1017" customFormat="false" ht="15" hidden="false" customHeight="false" outlineLevel="0" collapsed="false">
      <c r="A1017" s="8"/>
      <c r="B1017" s="8"/>
      <c r="C1017" s="8"/>
      <c r="D1017" s="9" t="str">
        <f aca="false">IF(A1017="","",COUNTIFS(Orders!$C$2:$C$5001,A1017,Orders!$I$2:$I$5001,"&gt;0"))</f>
        <v/>
      </c>
      <c r="E1017" s="10" t="str">
        <f aca="false">IF(A1017="","",SUMIFS(Orders!$F$2:$F$5001,Orders!$C$2:$C$5001,A1017,Orders!$I$2:$I$5001,"&gt;0"))</f>
        <v/>
      </c>
      <c r="F1017" s="10" t="str">
        <f aca="false">IF(OR(A1017="",N(D1017)=0),"",E1017/D1017)</f>
        <v/>
      </c>
      <c r="G1017" s="11" t="str">
        <f aca="false">IF(OR(A1017="",N(D1017)=0),"",_xlfn.MINIFS(Orders!$I$2:$I$5001,Orders!$C$2:$C$5001,A1017,Orders!$I$2:$I$5001,"&gt;0"))</f>
        <v/>
      </c>
      <c r="H1017" s="11" t="str">
        <f aca="false">IF(OR(A1017="",N(D1017)=0),"",_xlfn.MAXIFS(Orders!$I$2:$I$5001,Orders!$C$2:$C$5001,A1017,Orders!$I$2:$I$5001,"&gt;0"))</f>
        <v/>
      </c>
      <c r="I1017" s="9" t="str">
        <f aca="true">IF(H1017="","",TODAY()-H1017)</f>
        <v/>
      </c>
      <c r="J1017" s="9" t="str">
        <f aca="false">IF(OR(H1017="",N(D1017)&lt;2),"",(H1017-G1017)/(D1017-1))</f>
        <v/>
      </c>
      <c r="K1017" s="12" t="str">
        <f aca="false">IF(A1017="","",IF(N(D1017)=0,"No orders yet",IF(I1017&gt;=Settings!$B$4,IF(OR(N(E1017)&gt;=Settings!$B$5,N(D1017)&gt;=Settings!$B$6),"Lapsed VIP","Lapsed"),IF(I1017&gt;=Settings!$B$3,IF(OR(N(E1017)&gt;=Settings!$B$5,N(D1017)&gt;=Settings!$B$6),"At-risk VIP",IF(D1017=1,"One-time buyer","At risk")),IF(OR(N(E1017)&gt;=Settings!$B$5,N(D1017)&gt;=Settings!$B$6),"VIP",IF(D1017=1,"New","Active"))))))</f>
        <v/>
      </c>
      <c r="L1017" s="12" t="str">
        <f aca="false">IF(OR(J1017="",J1017=0),"",IF(I1017&gt;=J1017*Settings!$B$7,"Yes",""))</f>
        <v/>
      </c>
      <c r="M1017" s="13"/>
      <c r="N1017" s="12" t="str">
        <f aca="true">IF(M1017="","",IF(AND(H1017&lt;&gt;"",H1017&gt;=M1017),"Yes - "&amp;TEXT(H1017,"d mmm yyyy"),IF(TODAY()-M1017&lt;30,"Not yet","No")))</f>
        <v/>
      </c>
      <c r="O1017" s="8"/>
      <c r="P1017" s="12" t="str">
        <f aca="false">IF(A1017="","",IF(COUNTIF($A$2:$A$2001,A1017)&gt;1,"Same email twice - keep one",""))</f>
        <v/>
      </c>
    </row>
    <row r="1018" customFormat="false" ht="15" hidden="false" customHeight="false" outlineLevel="0" collapsed="false">
      <c r="A1018" s="8"/>
      <c r="B1018" s="8"/>
      <c r="C1018" s="8"/>
      <c r="D1018" s="9" t="str">
        <f aca="false">IF(A1018="","",COUNTIFS(Orders!$C$2:$C$5001,A1018,Orders!$I$2:$I$5001,"&gt;0"))</f>
        <v/>
      </c>
      <c r="E1018" s="10" t="str">
        <f aca="false">IF(A1018="","",SUMIFS(Orders!$F$2:$F$5001,Orders!$C$2:$C$5001,A1018,Orders!$I$2:$I$5001,"&gt;0"))</f>
        <v/>
      </c>
      <c r="F1018" s="10" t="str">
        <f aca="false">IF(OR(A1018="",N(D1018)=0),"",E1018/D1018)</f>
        <v/>
      </c>
      <c r="G1018" s="11" t="str">
        <f aca="false">IF(OR(A1018="",N(D1018)=0),"",_xlfn.MINIFS(Orders!$I$2:$I$5001,Orders!$C$2:$C$5001,A1018,Orders!$I$2:$I$5001,"&gt;0"))</f>
        <v/>
      </c>
      <c r="H1018" s="11" t="str">
        <f aca="false">IF(OR(A1018="",N(D1018)=0),"",_xlfn.MAXIFS(Orders!$I$2:$I$5001,Orders!$C$2:$C$5001,A1018,Orders!$I$2:$I$5001,"&gt;0"))</f>
        <v/>
      </c>
      <c r="I1018" s="9" t="str">
        <f aca="true">IF(H1018="","",TODAY()-H1018)</f>
        <v/>
      </c>
      <c r="J1018" s="9" t="str">
        <f aca="false">IF(OR(H1018="",N(D1018)&lt;2),"",(H1018-G1018)/(D1018-1))</f>
        <v/>
      </c>
      <c r="K1018" s="12" t="str">
        <f aca="false">IF(A1018="","",IF(N(D1018)=0,"No orders yet",IF(I1018&gt;=Settings!$B$4,IF(OR(N(E1018)&gt;=Settings!$B$5,N(D1018)&gt;=Settings!$B$6),"Lapsed VIP","Lapsed"),IF(I1018&gt;=Settings!$B$3,IF(OR(N(E1018)&gt;=Settings!$B$5,N(D1018)&gt;=Settings!$B$6),"At-risk VIP",IF(D1018=1,"One-time buyer","At risk")),IF(OR(N(E1018)&gt;=Settings!$B$5,N(D1018)&gt;=Settings!$B$6),"VIP",IF(D1018=1,"New","Active"))))))</f>
        <v/>
      </c>
      <c r="L1018" s="12" t="str">
        <f aca="false">IF(OR(J1018="",J1018=0),"",IF(I1018&gt;=J1018*Settings!$B$7,"Yes",""))</f>
        <v/>
      </c>
      <c r="M1018" s="13"/>
      <c r="N1018" s="12" t="str">
        <f aca="true">IF(M1018="","",IF(AND(H1018&lt;&gt;"",H1018&gt;=M1018),"Yes - "&amp;TEXT(H1018,"d mmm yyyy"),IF(TODAY()-M1018&lt;30,"Not yet","No")))</f>
        <v/>
      </c>
      <c r="O1018" s="8"/>
      <c r="P1018" s="12" t="str">
        <f aca="false">IF(A1018="","",IF(COUNTIF($A$2:$A$2001,A1018)&gt;1,"Same email twice - keep one",""))</f>
        <v/>
      </c>
    </row>
    <row r="1019" customFormat="false" ht="15" hidden="false" customHeight="false" outlineLevel="0" collapsed="false">
      <c r="A1019" s="8"/>
      <c r="B1019" s="8"/>
      <c r="C1019" s="8"/>
      <c r="D1019" s="9" t="str">
        <f aca="false">IF(A1019="","",COUNTIFS(Orders!$C$2:$C$5001,A1019,Orders!$I$2:$I$5001,"&gt;0"))</f>
        <v/>
      </c>
      <c r="E1019" s="10" t="str">
        <f aca="false">IF(A1019="","",SUMIFS(Orders!$F$2:$F$5001,Orders!$C$2:$C$5001,A1019,Orders!$I$2:$I$5001,"&gt;0"))</f>
        <v/>
      </c>
      <c r="F1019" s="10" t="str">
        <f aca="false">IF(OR(A1019="",N(D1019)=0),"",E1019/D1019)</f>
        <v/>
      </c>
      <c r="G1019" s="11" t="str">
        <f aca="false">IF(OR(A1019="",N(D1019)=0),"",_xlfn.MINIFS(Orders!$I$2:$I$5001,Orders!$C$2:$C$5001,A1019,Orders!$I$2:$I$5001,"&gt;0"))</f>
        <v/>
      </c>
      <c r="H1019" s="11" t="str">
        <f aca="false">IF(OR(A1019="",N(D1019)=0),"",_xlfn.MAXIFS(Orders!$I$2:$I$5001,Orders!$C$2:$C$5001,A1019,Orders!$I$2:$I$5001,"&gt;0"))</f>
        <v/>
      </c>
      <c r="I1019" s="9" t="str">
        <f aca="true">IF(H1019="","",TODAY()-H1019)</f>
        <v/>
      </c>
      <c r="J1019" s="9" t="str">
        <f aca="false">IF(OR(H1019="",N(D1019)&lt;2),"",(H1019-G1019)/(D1019-1))</f>
        <v/>
      </c>
      <c r="K1019" s="12" t="str">
        <f aca="false">IF(A1019="","",IF(N(D1019)=0,"No orders yet",IF(I1019&gt;=Settings!$B$4,IF(OR(N(E1019)&gt;=Settings!$B$5,N(D1019)&gt;=Settings!$B$6),"Lapsed VIP","Lapsed"),IF(I1019&gt;=Settings!$B$3,IF(OR(N(E1019)&gt;=Settings!$B$5,N(D1019)&gt;=Settings!$B$6),"At-risk VIP",IF(D1019=1,"One-time buyer","At risk")),IF(OR(N(E1019)&gt;=Settings!$B$5,N(D1019)&gt;=Settings!$B$6),"VIP",IF(D1019=1,"New","Active"))))))</f>
        <v/>
      </c>
      <c r="L1019" s="12" t="str">
        <f aca="false">IF(OR(J1019="",J1019=0),"",IF(I1019&gt;=J1019*Settings!$B$7,"Yes",""))</f>
        <v/>
      </c>
      <c r="M1019" s="13"/>
      <c r="N1019" s="12" t="str">
        <f aca="true">IF(M1019="","",IF(AND(H1019&lt;&gt;"",H1019&gt;=M1019),"Yes - "&amp;TEXT(H1019,"d mmm yyyy"),IF(TODAY()-M1019&lt;30,"Not yet","No")))</f>
        <v/>
      </c>
      <c r="O1019" s="8"/>
      <c r="P1019" s="12" t="str">
        <f aca="false">IF(A1019="","",IF(COUNTIF($A$2:$A$2001,A1019)&gt;1,"Same email twice - keep one",""))</f>
        <v/>
      </c>
    </row>
    <row r="1020" customFormat="false" ht="15" hidden="false" customHeight="false" outlineLevel="0" collapsed="false">
      <c r="A1020" s="8"/>
      <c r="B1020" s="8"/>
      <c r="C1020" s="8"/>
      <c r="D1020" s="9" t="str">
        <f aca="false">IF(A1020="","",COUNTIFS(Orders!$C$2:$C$5001,A1020,Orders!$I$2:$I$5001,"&gt;0"))</f>
        <v/>
      </c>
      <c r="E1020" s="10" t="str">
        <f aca="false">IF(A1020="","",SUMIFS(Orders!$F$2:$F$5001,Orders!$C$2:$C$5001,A1020,Orders!$I$2:$I$5001,"&gt;0"))</f>
        <v/>
      </c>
      <c r="F1020" s="10" t="str">
        <f aca="false">IF(OR(A1020="",N(D1020)=0),"",E1020/D1020)</f>
        <v/>
      </c>
      <c r="G1020" s="11" t="str">
        <f aca="false">IF(OR(A1020="",N(D1020)=0),"",_xlfn.MINIFS(Orders!$I$2:$I$5001,Orders!$C$2:$C$5001,A1020,Orders!$I$2:$I$5001,"&gt;0"))</f>
        <v/>
      </c>
      <c r="H1020" s="11" t="str">
        <f aca="false">IF(OR(A1020="",N(D1020)=0),"",_xlfn.MAXIFS(Orders!$I$2:$I$5001,Orders!$C$2:$C$5001,A1020,Orders!$I$2:$I$5001,"&gt;0"))</f>
        <v/>
      </c>
      <c r="I1020" s="9" t="str">
        <f aca="true">IF(H1020="","",TODAY()-H1020)</f>
        <v/>
      </c>
      <c r="J1020" s="9" t="str">
        <f aca="false">IF(OR(H1020="",N(D1020)&lt;2),"",(H1020-G1020)/(D1020-1))</f>
        <v/>
      </c>
      <c r="K1020" s="12" t="str">
        <f aca="false">IF(A1020="","",IF(N(D1020)=0,"No orders yet",IF(I1020&gt;=Settings!$B$4,IF(OR(N(E1020)&gt;=Settings!$B$5,N(D1020)&gt;=Settings!$B$6),"Lapsed VIP","Lapsed"),IF(I1020&gt;=Settings!$B$3,IF(OR(N(E1020)&gt;=Settings!$B$5,N(D1020)&gt;=Settings!$B$6),"At-risk VIP",IF(D1020=1,"One-time buyer","At risk")),IF(OR(N(E1020)&gt;=Settings!$B$5,N(D1020)&gt;=Settings!$B$6),"VIP",IF(D1020=1,"New","Active"))))))</f>
        <v/>
      </c>
      <c r="L1020" s="12" t="str">
        <f aca="false">IF(OR(J1020="",J1020=0),"",IF(I1020&gt;=J1020*Settings!$B$7,"Yes",""))</f>
        <v/>
      </c>
      <c r="M1020" s="13"/>
      <c r="N1020" s="12" t="str">
        <f aca="true">IF(M1020="","",IF(AND(H1020&lt;&gt;"",H1020&gt;=M1020),"Yes - "&amp;TEXT(H1020,"d mmm yyyy"),IF(TODAY()-M1020&lt;30,"Not yet","No")))</f>
        <v/>
      </c>
      <c r="O1020" s="8"/>
      <c r="P1020" s="12" t="str">
        <f aca="false">IF(A1020="","",IF(COUNTIF($A$2:$A$2001,A1020)&gt;1,"Same email twice - keep one",""))</f>
        <v/>
      </c>
    </row>
    <row r="1021" customFormat="false" ht="15" hidden="false" customHeight="false" outlineLevel="0" collapsed="false">
      <c r="A1021" s="8"/>
      <c r="B1021" s="8"/>
      <c r="C1021" s="8"/>
      <c r="D1021" s="9" t="str">
        <f aca="false">IF(A1021="","",COUNTIFS(Orders!$C$2:$C$5001,A1021,Orders!$I$2:$I$5001,"&gt;0"))</f>
        <v/>
      </c>
      <c r="E1021" s="10" t="str">
        <f aca="false">IF(A1021="","",SUMIFS(Orders!$F$2:$F$5001,Orders!$C$2:$C$5001,A1021,Orders!$I$2:$I$5001,"&gt;0"))</f>
        <v/>
      </c>
      <c r="F1021" s="10" t="str">
        <f aca="false">IF(OR(A1021="",N(D1021)=0),"",E1021/D1021)</f>
        <v/>
      </c>
      <c r="G1021" s="11" t="str">
        <f aca="false">IF(OR(A1021="",N(D1021)=0),"",_xlfn.MINIFS(Orders!$I$2:$I$5001,Orders!$C$2:$C$5001,A1021,Orders!$I$2:$I$5001,"&gt;0"))</f>
        <v/>
      </c>
      <c r="H1021" s="11" t="str">
        <f aca="false">IF(OR(A1021="",N(D1021)=0),"",_xlfn.MAXIFS(Orders!$I$2:$I$5001,Orders!$C$2:$C$5001,A1021,Orders!$I$2:$I$5001,"&gt;0"))</f>
        <v/>
      </c>
      <c r="I1021" s="9" t="str">
        <f aca="true">IF(H1021="","",TODAY()-H1021)</f>
        <v/>
      </c>
      <c r="J1021" s="9" t="str">
        <f aca="false">IF(OR(H1021="",N(D1021)&lt;2),"",(H1021-G1021)/(D1021-1))</f>
        <v/>
      </c>
      <c r="K1021" s="12" t="str">
        <f aca="false">IF(A1021="","",IF(N(D1021)=0,"No orders yet",IF(I1021&gt;=Settings!$B$4,IF(OR(N(E1021)&gt;=Settings!$B$5,N(D1021)&gt;=Settings!$B$6),"Lapsed VIP","Lapsed"),IF(I1021&gt;=Settings!$B$3,IF(OR(N(E1021)&gt;=Settings!$B$5,N(D1021)&gt;=Settings!$B$6),"At-risk VIP",IF(D1021=1,"One-time buyer","At risk")),IF(OR(N(E1021)&gt;=Settings!$B$5,N(D1021)&gt;=Settings!$B$6),"VIP",IF(D1021=1,"New","Active"))))))</f>
        <v/>
      </c>
      <c r="L1021" s="12" t="str">
        <f aca="false">IF(OR(J1021="",J1021=0),"",IF(I1021&gt;=J1021*Settings!$B$7,"Yes",""))</f>
        <v/>
      </c>
      <c r="M1021" s="13"/>
      <c r="N1021" s="12" t="str">
        <f aca="true">IF(M1021="","",IF(AND(H1021&lt;&gt;"",H1021&gt;=M1021),"Yes - "&amp;TEXT(H1021,"d mmm yyyy"),IF(TODAY()-M1021&lt;30,"Not yet","No")))</f>
        <v/>
      </c>
      <c r="O1021" s="8"/>
      <c r="P1021" s="12" t="str">
        <f aca="false">IF(A1021="","",IF(COUNTIF($A$2:$A$2001,A1021)&gt;1,"Same email twice - keep one",""))</f>
        <v/>
      </c>
    </row>
    <row r="1022" customFormat="false" ht="15" hidden="false" customHeight="false" outlineLevel="0" collapsed="false">
      <c r="A1022" s="8"/>
      <c r="B1022" s="8"/>
      <c r="C1022" s="8"/>
      <c r="D1022" s="9" t="str">
        <f aca="false">IF(A1022="","",COUNTIFS(Orders!$C$2:$C$5001,A1022,Orders!$I$2:$I$5001,"&gt;0"))</f>
        <v/>
      </c>
      <c r="E1022" s="10" t="str">
        <f aca="false">IF(A1022="","",SUMIFS(Orders!$F$2:$F$5001,Orders!$C$2:$C$5001,A1022,Orders!$I$2:$I$5001,"&gt;0"))</f>
        <v/>
      </c>
      <c r="F1022" s="10" t="str">
        <f aca="false">IF(OR(A1022="",N(D1022)=0),"",E1022/D1022)</f>
        <v/>
      </c>
      <c r="G1022" s="11" t="str">
        <f aca="false">IF(OR(A1022="",N(D1022)=0),"",_xlfn.MINIFS(Orders!$I$2:$I$5001,Orders!$C$2:$C$5001,A1022,Orders!$I$2:$I$5001,"&gt;0"))</f>
        <v/>
      </c>
      <c r="H1022" s="11" t="str">
        <f aca="false">IF(OR(A1022="",N(D1022)=0),"",_xlfn.MAXIFS(Orders!$I$2:$I$5001,Orders!$C$2:$C$5001,A1022,Orders!$I$2:$I$5001,"&gt;0"))</f>
        <v/>
      </c>
      <c r="I1022" s="9" t="str">
        <f aca="true">IF(H1022="","",TODAY()-H1022)</f>
        <v/>
      </c>
      <c r="J1022" s="9" t="str">
        <f aca="false">IF(OR(H1022="",N(D1022)&lt;2),"",(H1022-G1022)/(D1022-1))</f>
        <v/>
      </c>
      <c r="K1022" s="12" t="str">
        <f aca="false">IF(A1022="","",IF(N(D1022)=0,"No orders yet",IF(I1022&gt;=Settings!$B$4,IF(OR(N(E1022)&gt;=Settings!$B$5,N(D1022)&gt;=Settings!$B$6),"Lapsed VIP","Lapsed"),IF(I1022&gt;=Settings!$B$3,IF(OR(N(E1022)&gt;=Settings!$B$5,N(D1022)&gt;=Settings!$B$6),"At-risk VIP",IF(D1022=1,"One-time buyer","At risk")),IF(OR(N(E1022)&gt;=Settings!$B$5,N(D1022)&gt;=Settings!$B$6),"VIP",IF(D1022=1,"New","Active"))))))</f>
        <v/>
      </c>
      <c r="L1022" s="12" t="str">
        <f aca="false">IF(OR(J1022="",J1022=0),"",IF(I1022&gt;=J1022*Settings!$B$7,"Yes",""))</f>
        <v/>
      </c>
      <c r="M1022" s="13"/>
      <c r="N1022" s="12" t="str">
        <f aca="true">IF(M1022="","",IF(AND(H1022&lt;&gt;"",H1022&gt;=M1022),"Yes - "&amp;TEXT(H1022,"d mmm yyyy"),IF(TODAY()-M1022&lt;30,"Not yet","No")))</f>
        <v/>
      </c>
      <c r="O1022" s="8"/>
      <c r="P1022" s="12" t="str">
        <f aca="false">IF(A1022="","",IF(COUNTIF($A$2:$A$2001,A1022)&gt;1,"Same email twice - keep one",""))</f>
        <v/>
      </c>
    </row>
    <row r="1023" customFormat="false" ht="15" hidden="false" customHeight="false" outlineLevel="0" collapsed="false">
      <c r="A1023" s="8"/>
      <c r="B1023" s="8"/>
      <c r="C1023" s="8"/>
      <c r="D1023" s="9" t="str">
        <f aca="false">IF(A1023="","",COUNTIFS(Orders!$C$2:$C$5001,A1023,Orders!$I$2:$I$5001,"&gt;0"))</f>
        <v/>
      </c>
      <c r="E1023" s="10" t="str">
        <f aca="false">IF(A1023="","",SUMIFS(Orders!$F$2:$F$5001,Orders!$C$2:$C$5001,A1023,Orders!$I$2:$I$5001,"&gt;0"))</f>
        <v/>
      </c>
      <c r="F1023" s="10" t="str">
        <f aca="false">IF(OR(A1023="",N(D1023)=0),"",E1023/D1023)</f>
        <v/>
      </c>
      <c r="G1023" s="11" t="str">
        <f aca="false">IF(OR(A1023="",N(D1023)=0),"",_xlfn.MINIFS(Orders!$I$2:$I$5001,Orders!$C$2:$C$5001,A1023,Orders!$I$2:$I$5001,"&gt;0"))</f>
        <v/>
      </c>
      <c r="H1023" s="11" t="str">
        <f aca="false">IF(OR(A1023="",N(D1023)=0),"",_xlfn.MAXIFS(Orders!$I$2:$I$5001,Orders!$C$2:$C$5001,A1023,Orders!$I$2:$I$5001,"&gt;0"))</f>
        <v/>
      </c>
      <c r="I1023" s="9" t="str">
        <f aca="true">IF(H1023="","",TODAY()-H1023)</f>
        <v/>
      </c>
      <c r="J1023" s="9" t="str">
        <f aca="false">IF(OR(H1023="",N(D1023)&lt;2),"",(H1023-G1023)/(D1023-1))</f>
        <v/>
      </c>
      <c r="K1023" s="12" t="str">
        <f aca="false">IF(A1023="","",IF(N(D1023)=0,"No orders yet",IF(I1023&gt;=Settings!$B$4,IF(OR(N(E1023)&gt;=Settings!$B$5,N(D1023)&gt;=Settings!$B$6),"Lapsed VIP","Lapsed"),IF(I1023&gt;=Settings!$B$3,IF(OR(N(E1023)&gt;=Settings!$B$5,N(D1023)&gt;=Settings!$B$6),"At-risk VIP",IF(D1023=1,"One-time buyer","At risk")),IF(OR(N(E1023)&gt;=Settings!$B$5,N(D1023)&gt;=Settings!$B$6),"VIP",IF(D1023=1,"New","Active"))))))</f>
        <v/>
      </c>
      <c r="L1023" s="12" t="str">
        <f aca="false">IF(OR(J1023="",J1023=0),"",IF(I1023&gt;=J1023*Settings!$B$7,"Yes",""))</f>
        <v/>
      </c>
      <c r="M1023" s="13"/>
      <c r="N1023" s="12" t="str">
        <f aca="true">IF(M1023="","",IF(AND(H1023&lt;&gt;"",H1023&gt;=M1023),"Yes - "&amp;TEXT(H1023,"d mmm yyyy"),IF(TODAY()-M1023&lt;30,"Not yet","No")))</f>
        <v/>
      </c>
      <c r="O1023" s="8"/>
      <c r="P1023" s="12" t="str">
        <f aca="false">IF(A1023="","",IF(COUNTIF($A$2:$A$2001,A1023)&gt;1,"Same email twice - keep one",""))</f>
        <v/>
      </c>
    </row>
    <row r="1024" customFormat="false" ht="15" hidden="false" customHeight="false" outlineLevel="0" collapsed="false">
      <c r="A1024" s="8"/>
      <c r="B1024" s="8"/>
      <c r="C1024" s="8"/>
      <c r="D1024" s="9" t="str">
        <f aca="false">IF(A1024="","",COUNTIFS(Orders!$C$2:$C$5001,A1024,Orders!$I$2:$I$5001,"&gt;0"))</f>
        <v/>
      </c>
      <c r="E1024" s="10" t="str">
        <f aca="false">IF(A1024="","",SUMIFS(Orders!$F$2:$F$5001,Orders!$C$2:$C$5001,A1024,Orders!$I$2:$I$5001,"&gt;0"))</f>
        <v/>
      </c>
      <c r="F1024" s="10" t="str">
        <f aca="false">IF(OR(A1024="",N(D1024)=0),"",E1024/D1024)</f>
        <v/>
      </c>
      <c r="G1024" s="11" t="str">
        <f aca="false">IF(OR(A1024="",N(D1024)=0),"",_xlfn.MINIFS(Orders!$I$2:$I$5001,Orders!$C$2:$C$5001,A1024,Orders!$I$2:$I$5001,"&gt;0"))</f>
        <v/>
      </c>
      <c r="H1024" s="11" t="str">
        <f aca="false">IF(OR(A1024="",N(D1024)=0),"",_xlfn.MAXIFS(Orders!$I$2:$I$5001,Orders!$C$2:$C$5001,A1024,Orders!$I$2:$I$5001,"&gt;0"))</f>
        <v/>
      </c>
      <c r="I1024" s="9" t="str">
        <f aca="true">IF(H1024="","",TODAY()-H1024)</f>
        <v/>
      </c>
      <c r="J1024" s="9" t="str">
        <f aca="false">IF(OR(H1024="",N(D1024)&lt;2),"",(H1024-G1024)/(D1024-1))</f>
        <v/>
      </c>
      <c r="K1024" s="12" t="str">
        <f aca="false">IF(A1024="","",IF(N(D1024)=0,"No orders yet",IF(I1024&gt;=Settings!$B$4,IF(OR(N(E1024)&gt;=Settings!$B$5,N(D1024)&gt;=Settings!$B$6),"Lapsed VIP","Lapsed"),IF(I1024&gt;=Settings!$B$3,IF(OR(N(E1024)&gt;=Settings!$B$5,N(D1024)&gt;=Settings!$B$6),"At-risk VIP",IF(D1024=1,"One-time buyer","At risk")),IF(OR(N(E1024)&gt;=Settings!$B$5,N(D1024)&gt;=Settings!$B$6),"VIP",IF(D1024=1,"New","Active"))))))</f>
        <v/>
      </c>
      <c r="L1024" s="12" t="str">
        <f aca="false">IF(OR(J1024="",J1024=0),"",IF(I1024&gt;=J1024*Settings!$B$7,"Yes",""))</f>
        <v/>
      </c>
      <c r="M1024" s="13"/>
      <c r="N1024" s="12" t="str">
        <f aca="true">IF(M1024="","",IF(AND(H1024&lt;&gt;"",H1024&gt;=M1024),"Yes - "&amp;TEXT(H1024,"d mmm yyyy"),IF(TODAY()-M1024&lt;30,"Not yet","No")))</f>
        <v/>
      </c>
      <c r="O1024" s="8"/>
      <c r="P1024" s="12" t="str">
        <f aca="false">IF(A1024="","",IF(COUNTIF($A$2:$A$2001,A1024)&gt;1,"Same email twice - keep one",""))</f>
        <v/>
      </c>
    </row>
    <row r="1025" customFormat="false" ht="15" hidden="false" customHeight="false" outlineLevel="0" collapsed="false">
      <c r="A1025" s="8"/>
      <c r="B1025" s="8"/>
      <c r="C1025" s="8"/>
      <c r="D1025" s="9" t="str">
        <f aca="false">IF(A1025="","",COUNTIFS(Orders!$C$2:$C$5001,A1025,Orders!$I$2:$I$5001,"&gt;0"))</f>
        <v/>
      </c>
      <c r="E1025" s="10" t="str">
        <f aca="false">IF(A1025="","",SUMIFS(Orders!$F$2:$F$5001,Orders!$C$2:$C$5001,A1025,Orders!$I$2:$I$5001,"&gt;0"))</f>
        <v/>
      </c>
      <c r="F1025" s="10" t="str">
        <f aca="false">IF(OR(A1025="",N(D1025)=0),"",E1025/D1025)</f>
        <v/>
      </c>
      <c r="G1025" s="11" t="str">
        <f aca="false">IF(OR(A1025="",N(D1025)=0),"",_xlfn.MINIFS(Orders!$I$2:$I$5001,Orders!$C$2:$C$5001,A1025,Orders!$I$2:$I$5001,"&gt;0"))</f>
        <v/>
      </c>
      <c r="H1025" s="11" t="str">
        <f aca="false">IF(OR(A1025="",N(D1025)=0),"",_xlfn.MAXIFS(Orders!$I$2:$I$5001,Orders!$C$2:$C$5001,A1025,Orders!$I$2:$I$5001,"&gt;0"))</f>
        <v/>
      </c>
      <c r="I1025" s="9" t="str">
        <f aca="true">IF(H1025="","",TODAY()-H1025)</f>
        <v/>
      </c>
      <c r="J1025" s="9" t="str">
        <f aca="false">IF(OR(H1025="",N(D1025)&lt;2),"",(H1025-G1025)/(D1025-1))</f>
        <v/>
      </c>
      <c r="K1025" s="12" t="str">
        <f aca="false">IF(A1025="","",IF(N(D1025)=0,"No orders yet",IF(I1025&gt;=Settings!$B$4,IF(OR(N(E1025)&gt;=Settings!$B$5,N(D1025)&gt;=Settings!$B$6),"Lapsed VIP","Lapsed"),IF(I1025&gt;=Settings!$B$3,IF(OR(N(E1025)&gt;=Settings!$B$5,N(D1025)&gt;=Settings!$B$6),"At-risk VIP",IF(D1025=1,"One-time buyer","At risk")),IF(OR(N(E1025)&gt;=Settings!$B$5,N(D1025)&gt;=Settings!$B$6),"VIP",IF(D1025=1,"New","Active"))))))</f>
        <v/>
      </c>
      <c r="L1025" s="12" t="str">
        <f aca="false">IF(OR(J1025="",J1025=0),"",IF(I1025&gt;=J1025*Settings!$B$7,"Yes",""))</f>
        <v/>
      </c>
      <c r="M1025" s="13"/>
      <c r="N1025" s="12" t="str">
        <f aca="true">IF(M1025="","",IF(AND(H1025&lt;&gt;"",H1025&gt;=M1025),"Yes - "&amp;TEXT(H1025,"d mmm yyyy"),IF(TODAY()-M1025&lt;30,"Not yet","No")))</f>
        <v/>
      </c>
      <c r="O1025" s="8"/>
      <c r="P1025" s="12" t="str">
        <f aca="false">IF(A1025="","",IF(COUNTIF($A$2:$A$2001,A1025)&gt;1,"Same email twice - keep one",""))</f>
        <v/>
      </c>
    </row>
    <row r="1026" customFormat="false" ht="15" hidden="false" customHeight="false" outlineLevel="0" collapsed="false">
      <c r="A1026" s="8"/>
      <c r="B1026" s="8"/>
      <c r="C1026" s="8"/>
      <c r="D1026" s="9" t="str">
        <f aca="false">IF(A1026="","",COUNTIFS(Orders!$C$2:$C$5001,A1026,Orders!$I$2:$I$5001,"&gt;0"))</f>
        <v/>
      </c>
      <c r="E1026" s="10" t="str">
        <f aca="false">IF(A1026="","",SUMIFS(Orders!$F$2:$F$5001,Orders!$C$2:$C$5001,A1026,Orders!$I$2:$I$5001,"&gt;0"))</f>
        <v/>
      </c>
      <c r="F1026" s="10" t="str">
        <f aca="false">IF(OR(A1026="",N(D1026)=0),"",E1026/D1026)</f>
        <v/>
      </c>
      <c r="G1026" s="11" t="str">
        <f aca="false">IF(OR(A1026="",N(D1026)=0),"",_xlfn.MINIFS(Orders!$I$2:$I$5001,Orders!$C$2:$C$5001,A1026,Orders!$I$2:$I$5001,"&gt;0"))</f>
        <v/>
      </c>
      <c r="H1026" s="11" t="str">
        <f aca="false">IF(OR(A1026="",N(D1026)=0),"",_xlfn.MAXIFS(Orders!$I$2:$I$5001,Orders!$C$2:$C$5001,A1026,Orders!$I$2:$I$5001,"&gt;0"))</f>
        <v/>
      </c>
      <c r="I1026" s="9" t="str">
        <f aca="true">IF(H1026="","",TODAY()-H1026)</f>
        <v/>
      </c>
      <c r="J1026" s="9" t="str">
        <f aca="false">IF(OR(H1026="",N(D1026)&lt;2),"",(H1026-G1026)/(D1026-1))</f>
        <v/>
      </c>
      <c r="K1026" s="12" t="str">
        <f aca="false">IF(A1026="","",IF(N(D1026)=0,"No orders yet",IF(I1026&gt;=Settings!$B$4,IF(OR(N(E1026)&gt;=Settings!$B$5,N(D1026)&gt;=Settings!$B$6),"Lapsed VIP","Lapsed"),IF(I1026&gt;=Settings!$B$3,IF(OR(N(E1026)&gt;=Settings!$B$5,N(D1026)&gt;=Settings!$B$6),"At-risk VIP",IF(D1026=1,"One-time buyer","At risk")),IF(OR(N(E1026)&gt;=Settings!$B$5,N(D1026)&gt;=Settings!$B$6),"VIP",IF(D1026=1,"New","Active"))))))</f>
        <v/>
      </c>
      <c r="L1026" s="12" t="str">
        <f aca="false">IF(OR(J1026="",J1026=0),"",IF(I1026&gt;=J1026*Settings!$B$7,"Yes",""))</f>
        <v/>
      </c>
      <c r="M1026" s="13"/>
      <c r="N1026" s="12" t="str">
        <f aca="true">IF(M1026="","",IF(AND(H1026&lt;&gt;"",H1026&gt;=M1026),"Yes - "&amp;TEXT(H1026,"d mmm yyyy"),IF(TODAY()-M1026&lt;30,"Not yet","No")))</f>
        <v/>
      </c>
      <c r="O1026" s="8"/>
      <c r="P1026" s="12" t="str">
        <f aca="false">IF(A1026="","",IF(COUNTIF($A$2:$A$2001,A1026)&gt;1,"Same email twice - keep one",""))</f>
        <v/>
      </c>
    </row>
    <row r="1027" customFormat="false" ht="15" hidden="false" customHeight="false" outlineLevel="0" collapsed="false">
      <c r="A1027" s="8"/>
      <c r="B1027" s="8"/>
      <c r="C1027" s="8"/>
      <c r="D1027" s="9" t="str">
        <f aca="false">IF(A1027="","",COUNTIFS(Orders!$C$2:$C$5001,A1027,Orders!$I$2:$I$5001,"&gt;0"))</f>
        <v/>
      </c>
      <c r="E1027" s="10" t="str">
        <f aca="false">IF(A1027="","",SUMIFS(Orders!$F$2:$F$5001,Orders!$C$2:$C$5001,A1027,Orders!$I$2:$I$5001,"&gt;0"))</f>
        <v/>
      </c>
      <c r="F1027" s="10" t="str">
        <f aca="false">IF(OR(A1027="",N(D1027)=0),"",E1027/D1027)</f>
        <v/>
      </c>
      <c r="G1027" s="11" t="str">
        <f aca="false">IF(OR(A1027="",N(D1027)=0),"",_xlfn.MINIFS(Orders!$I$2:$I$5001,Orders!$C$2:$C$5001,A1027,Orders!$I$2:$I$5001,"&gt;0"))</f>
        <v/>
      </c>
      <c r="H1027" s="11" t="str">
        <f aca="false">IF(OR(A1027="",N(D1027)=0),"",_xlfn.MAXIFS(Orders!$I$2:$I$5001,Orders!$C$2:$C$5001,A1027,Orders!$I$2:$I$5001,"&gt;0"))</f>
        <v/>
      </c>
      <c r="I1027" s="9" t="str">
        <f aca="true">IF(H1027="","",TODAY()-H1027)</f>
        <v/>
      </c>
      <c r="J1027" s="9" t="str">
        <f aca="false">IF(OR(H1027="",N(D1027)&lt;2),"",(H1027-G1027)/(D1027-1))</f>
        <v/>
      </c>
      <c r="K1027" s="12" t="str">
        <f aca="false">IF(A1027="","",IF(N(D1027)=0,"No orders yet",IF(I1027&gt;=Settings!$B$4,IF(OR(N(E1027)&gt;=Settings!$B$5,N(D1027)&gt;=Settings!$B$6),"Lapsed VIP","Lapsed"),IF(I1027&gt;=Settings!$B$3,IF(OR(N(E1027)&gt;=Settings!$B$5,N(D1027)&gt;=Settings!$B$6),"At-risk VIP",IF(D1027=1,"One-time buyer","At risk")),IF(OR(N(E1027)&gt;=Settings!$B$5,N(D1027)&gt;=Settings!$B$6),"VIP",IF(D1027=1,"New","Active"))))))</f>
        <v/>
      </c>
      <c r="L1027" s="12" t="str">
        <f aca="false">IF(OR(J1027="",J1027=0),"",IF(I1027&gt;=J1027*Settings!$B$7,"Yes",""))</f>
        <v/>
      </c>
      <c r="M1027" s="13"/>
      <c r="N1027" s="12" t="str">
        <f aca="true">IF(M1027="","",IF(AND(H1027&lt;&gt;"",H1027&gt;=M1027),"Yes - "&amp;TEXT(H1027,"d mmm yyyy"),IF(TODAY()-M1027&lt;30,"Not yet","No")))</f>
        <v/>
      </c>
      <c r="O1027" s="8"/>
      <c r="P1027" s="12" t="str">
        <f aca="false">IF(A1027="","",IF(COUNTIF($A$2:$A$2001,A1027)&gt;1,"Same email twice - keep one",""))</f>
        <v/>
      </c>
    </row>
    <row r="1028" customFormat="false" ht="15" hidden="false" customHeight="false" outlineLevel="0" collapsed="false">
      <c r="A1028" s="8"/>
      <c r="B1028" s="8"/>
      <c r="C1028" s="8"/>
      <c r="D1028" s="9" t="str">
        <f aca="false">IF(A1028="","",COUNTIFS(Orders!$C$2:$C$5001,A1028,Orders!$I$2:$I$5001,"&gt;0"))</f>
        <v/>
      </c>
      <c r="E1028" s="10" t="str">
        <f aca="false">IF(A1028="","",SUMIFS(Orders!$F$2:$F$5001,Orders!$C$2:$C$5001,A1028,Orders!$I$2:$I$5001,"&gt;0"))</f>
        <v/>
      </c>
      <c r="F1028" s="10" t="str">
        <f aca="false">IF(OR(A1028="",N(D1028)=0),"",E1028/D1028)</f>
        <v/>
      </c>
      <c r="G1028" s="11" t="str">
        <f aca="false">IF(OR(A1028="",N(D1028)=0),"",_xlfn.MINIFS(Orders!$I$2:$I$5001,Orders!$C$2:$C$5001,A1028,Orders!$I$2:$I$5001,"&gt;0"))</f>
        <v/>
      </c>
      <c r="H1028" s="11" t="str">
        <f aca="false">IF(OR(A1028="",N(D1028)=0),"",_xlfn.MAXIFS(Orders!$I$2:$I$5001,Orders!$C$2:$C$5001,A1028,Orders!$I$2:$I$5001,"&gt;0"))</f>
        <v/>
      </c>
      <c r="I1028" s="9" t="str">
        <f aca="true">IF(H1028="","",TODAY()-H1028)</f>
        <v/>
      </c>
      <c r="J1028" s="9" t="str">
        <f aca="false">IF(OR(H1028="",N(D1028)&lt;2),"",(H1028-G1028)/(D1028-1))</f>
        <v/>
      </c>
      <c r="K1028" s="12" t="str">
        <f aca="false">IF(A1028="","",IF(N(D1028)=0,"No orders yet",IF(I1028&gt;=Settings!$B$4,IF(OR(N(E1028)&gt;=Settings!$B$5,N(D1028)&gt;=Settings!$B$6),"Lapsed VIP","Lapsed"),IF(I1028&gt;=Settings!$B$3,IF(OR(N(E1028)&gt;=Settings!$B$5,N(D1028)&gt;=Settings!$B$6),"At-risk VIP",IF(D1028=1,"One-time buyer","At risk")),IF(OR(N(E1028)&gt;=Settings!$B$5,N(D1028)&gt;=Settings!$B$6),"VIP",IF(D1028=1,"New","Active"))))))</f>
        <v/>
      </c>
      <c r="L1028" s="12" t="str">
        <f aca="false">IF(OR(J1028="",J1028=0),"",IF(I1028&gt;=J1028*Settings!$B$7,"Yes",""))</f>
        <v/>
      </c>
      <c r="M1028" s="13"/>
      <c r="N1028" s="12" t="str">
        <f aca="true">IF(M1028="","",IF(AND(H1028&lt;&gt;"",H1028&gt;=M1028),"Yes - "&amp;TEXT(H1028,"d mmm yyyy"),IF(TODAY()-M1028&lt;30,"Not yet","No")))</f>
        <v/>
      </c>
      <c r="O1028" s="8"/>
      <c r="P1028" s="12" t="str">
        <f aca="false">IF(A1028="","",IF(COUNTIF($A$2:$A$2001,A1028)&gt;1,"Same email twice - keep one",""))</f>
        <v/>
      </c>
    </row>
    <row r="1029" customFormat="false" ht="15" hidden="false" customHeight="false" outlineLevel="0" collapsed="false">
      <c r="A1029" s="8"/>
      <c r="B1029" s="8"/>
      <c r="C1029" s="8"/>
      <c r="D1029" s="9" t="str">
        <f aca="false">IF(A1029="","",COUNTIFS(Orders!$C$2:$C$5001,A1029,Orders!$I$2:$I$5001,"&gt;0"))</f>
        <v/>
      </c>
      <c r="E1029" s="10" t="str">
        <f aca="false">IF(A1029="","",SUMIFS(Orders!$F$2:$F$5001,Orders!$C$2:$C$5001,A1029,Orders!$I$2:$I$5001,"&gt;0"))</f>
        <v/>
      </c>
      <c r="F1029" s="10" t="str">
        <f aca="false">IF(OR(A1029="",N(D1029)=0),"",E1029/D1029)</f>
        <v/>
      </c>
      <c r="G1029" s="11" t="str">
        <f aca="false">IF(OR(A1029="",N(D1029)=0),"",_xlfn.MINIFS(Orders!$I$2:$I$5001,Orders!$C$2:$C$5001,A1029,Orders!$I$2:$I$5001,"&gt;0"))</f>
        <v/>
      </c>
      <c r="H1029" s="11" t="str">
        <f aca="false">IF(OR(A1029="",N(D1029)=0),"",_xlfn.MAXIFS(Orders!$I$2:$I$5001,Orders!$C$2:$C$5001,A1029,Orders!$I$2:$I$5001,"&gt;0"))</f>
        <v/>
      </c>
      <c r="I1029" s="9" t="str">
        <f aca="true">IF(H1029="","",TODAY()-H1029)</f>
        <v/>
      </c>
      <c r="J1029" s="9" t="str">
        <f aca="false">IF(OR(H1029="",N(D1029)&lt;2),"",(H1029-G1029)/(D1029-1))</f>
        <v/>
      </c>
      <c r="K1029" s="12" t="str">
        <f aca="false">IF(A1029="","",IF(N(D1029)=0,"No orders yet",IF(I1029&gt;=Settings!$B$4,IF(OR(N(E1029)&gt;=Settings!$B$5,N(D1029)&gt;=Settings!$B$6),"Lapsed VIP","Lapsed"),IF(I1029&gt;=Settings!$B$3,IF(OR(N(E1029)&gt;=Settings!$B$5,N(D1029)&gt;=Settings!$B$6),"At-risk VIP",IF(D1029=1,"One-time buyer","At risk")),IF(OR(N(E1029)&gt;=Settings!$B$5,N(D1029)&gt;=Settings!$B$6),"VIP",IF(D1029=1,"New","Active"))))))</f>
        <v/>
      </c>
      <c r="L1029" s="12" t="str">
        <f aca="false">IF(OR(J1029="",J1029=0),"",IF(I1029&gt;=J1029*Settings!$B$7,"Yes",""))</f>
        <v/>
      </c>
      <c r="M1029" s="13"/>
      <c r="N1029" s="12" t="str">
        <f aca="true">IF(M1029="","",IF(AND(H1029&lt;&gt;"",H1029&gt;=M1029),"Yes - "&amp;TEXT(H1029,"d mmm yyyy"),IF(TODAY()-M1029&lt;30,"Not yet","No")))</f>
        <v/>
      </c>
      <c r="O1029" s="8"/>
      <c r="P1029" s="12" t="str">
        <f aca="false">IF(A1029="","",IF(COUNTIF($A$2:$A$2001,A1029)&gt;1,"Same email twice - keep one",""))</f>
        <v/>
      </c>
    </row>
    <row r="1030" customFormat="false" ht="15" hidden="false" customHeight="false" outlineLevel="0" collapsed="false">
      <c r="A1030" s="8"/>
      <c r="B1030" s="8"/>
      <c r="C1030" s="8"/>
      <c r="D1030" s="9" t="str">
        <f aca="false">IF(A1030="","",COUNTIFS(Orders!$C$2:$C$5001,A1030,Orders!$I$2:$I$5001,"&gt;0"))</f>
        <v/>
      </c>
      <c r="E1030" s="10" t="str">
        <f aca="false">IF(A1030="","",SUMIFS(Orders!$F$2:$F$5001,Orders!$C$2:$C$5001,A1030,Orders!$I$2:$I$5001,"&gt;0"))</f>
        <v/>
      </c>
      <c r="F1030" s="10" t="str">
        <f aca="false">IF(OR(A1030="",N(D1030)=0),"",E1030/D1030)</f>
        <v/>
      </c>
      <c r="G1030" s="11" t="str">
        <f aca="false">IF(OR(A1030="",N(D1030)=0),"",_xlfn.MINIFS(Orders!$I$2:$I$5001,Orders!$C$2:$C$5001,A1030,Orders!$I$2:$I$5001,"&gt;0"))</f>
        <v/>
      </c>
      <c r="H1030" s="11" t="str">
        <f aca="false">IF(OR(A1030="",N(D1030)=0),"",_xlfn.MAXIFS(Orders!$I$2:$I$5001,Orders!$C$2:$C$5001,A1030,Orders!$I$2:$I$5001,"&gt;0"))</f>
        <v/>
      </c>
      <c r="I1030" s="9" t="str">
        <f aca="true">IF(H1030="","",TODAY()-H1030)</f>
        <v/>
      </c>
      <c r="J1030" s="9" t="str">
        <f aca="false">IF(OR(H1030="",N(D1030)&lt;2),"",(H1030-G1030)/(D1030-1))</f>
        <v/>
      </c>
      <c r="K1030" s="12" t="str">
        <f aca="false">IF(A1030="","",IF(N(D1030)=0,"No orders yet",IF(I1030&gt;=Settings!$B$4,IF(OR(N(E1030)&gt;=Settings!$B$5,N(D1030)&gt;=Settings!$B$6),"Lapsed VIP","Lapsed"),IF(I1030&gt;=Settings!$B$3,IF(OR(N(E1030)&gt;=Settings!$B$5,N(D1030)&gt;=Settings!$B$6),"At-risk VIP",IF(D1030=1,"One-time buyer","At risk")),IF(OR(N(E1030)&gt;=Settings!$B$5,N(D1030)&gt;=Settings!$B$6),"VIP",IF(D1030=1,"New","Active"))))))</f>
        <v/>
      </c>
      <c r="L1030" s="12" t="str">
        <f aca="false">IF(OR(J1030="",J1030=0),"",IF(I1030&gt;=J1030*Settings!$B$7,"Yes",""))</f>
        <v/>
      </c>
      <c r="M1030" s="13"/>
      <c r="N1030" s="12" t="str">
        <f aca="true">IF(M1030="","",IF(AND(H1030&lt;&gt;"",H1030&gt;=M1030),"Yes - "&amp;TEXT(H1030,"d mmm yyyy"),IF(TODAY()-M1030&lt;30,"Not yet","No")))</f>
        <v/>
      </c>
      <c r="O1030" s="8"/>
      <c r="P1030" s="12" t="str">
        <f aca="false">IF(A1030="","",IF(COUNTIF($A$2:$A$2001,A1030)&gt;1,"Same email twice - keep one",""))</f>
        <v/>
      </c>
    </row>
    <row r="1031" customFormat="false" ht="15" hidden="false" customHeight="false" outlineLevel="0" collapsed="false">
      <c r="A1031" s="8"/>
      <c r="B1031" s="8"/>
      <c r="C1031" s="8"/>
      <c r="D1031" s="9" t="str">
        <f aca="false">IF(A1031="","",COUNTIFS(Orders!$C$2:$C$5001,A1031,Orders!$I$2:$I$5001,"&gt;0"))</f>
        <v/>
      </c>
      <c r="E1031" s="10" t="str">
        <f aca="false">IF(A1031="","",SUMIFS(Orders!$F$2:$F$5001,Orders!$C$2:$C$5001,A1031,Orders!$I$2:$I$5001,"&gt;0"))</f>
        <v/>
      </c>
      <c r="F1031" s="10" t="str">
        <f aca="false">IF(OR(A1031="",N(D1031)=0),"",E1031/D1031)</f>
        <v/>
      </c>
      <c r="G1031" s="11" t="str">
        <f aca="false">IF(OR(A1031="",N(D1031)=0),"",_xlfn.MINIFS(Orders!$I$2:$I$5001,Orders!$C$2:$C$5001,A1031,Orders!$I$2:$I$5001,"&gt;0"))</f>
        <v/>
      </c>
      <c r="H1031" s="11" t="str">
        <f aca="false">IF(OR(A1031="",N(D1031)=0),"",_xlfn.MAXIFS(Orders!$I$2:$I$5001,Orders!$C$2:$C$5001,A1031,Orders!$I$2:$I$5001,"&gt;0"))</f>
        <v/>
      </c>
      <c r="I1031" s="9" t="str">
        <f aca="true">IF(H1031="","",TODAY()-H1031)</f>
        <v/>
      </c>
      <c r="J1031" s="9" t="str">
        <f aca="false">IF(OR(H1031="",N(D1031)&lt;2),"",(H1031-G1031)/(D1031-1))</f>
        <v/>
      </c>
      <c r="K1031" s="12" t="str">
        <f aca="false">IF(A1031="","",IF(N(D1031)=0,"No orders yet",IF(I1031&gt;=Settings!$B$4,IF(OR(N(E1031)&gt;=Settings!$B$5,N(D1031)&gt;=Settings!$B$6),"Lapsed VIP","Lapsed"),IF(I1031&gt;=Settings!$B$3,IF(OR(N(E1031)&gt;=Settings!$B$5,N(D1031)&gt;=Settings!$B$6),"At-risk VIP",IF(D1031=1,"One-time buyer","At risk")),IF(OR(N(E1031)&gt;=Settings!$B$5,N(D1031)&gt;=Settings!$B$6),"VIP",IF(D1031=1,"New","Active"))))))</f>
        <v/>
      </c>
      <c r="L1031" s="12" t="str">
        <f aca="false">IF(OR(J1031="",J1031=0),"",IF(I1031&gt;=J1031*Settings!$B$7,"Yes",""))</f>
        <v/>
      </c>
      <c r="M1031" s="13"/>
      <c r="N1031" s="12" t="str">
        <f aca="true">IF(M1031="","",IF(AND(H1031&lt;&gt;"",H1031&gt;=M1031),"Yes - "&amp;TEXT(H1031,"d mmm yyyy"),IF(TODAY()-M1031&lt;30,"Not yet","No")))</f>
        <v/>
      </c>
      <c r="O1031" s="8"/>
      <c r="P1031" s="12" t="str">
        <f aca="false">IF(A1031="","",IF(COUNTIF($A$2:$A$2001,A1031)&gt;1,"Same email twice - keep one",""))</f>
        <v/>
      </c>
    </row>
    <row r="1032" customFormat="false" ht="15" hidden="false" customHeight="false" outlineLevel="0" collapsed="false">
      <c r="A1032" s="8"/>
      <c r="B1032" s="8"/>
      <c r="C1032" s="8"/>
      <c r="D1032" s="9" t="str">
        <f aca="false">IF(A1032="","",COUNTIFS(Orders!$C$2:$C$5001,A1032,Orders!$I$2:$I$5001,"&gt;0"))</f>
        <v/>
      </c>
      <c r="E1032" s="10" t="str">
        <f aca="false">IF(A1032="","",SUMIFS(Orders!$F$2:$F$5001,Orders!$C$2:$C$5001,A1032,Orders!$I$2:$I$5001,"&gt;0"))</f>
        <v/>
      </c>
      <c r="F1032" s="10" t="str">
        <f aca="false">IF(OR(A1032="",N(D1032)=0),"",E1032/D1032)</f>
        <v/>
      </c>
      <c r="G1032" s="11" t="str">
        <f aca="false">IF(OR(A1032="",N(D1032)=0),"",_xlfn.MINIFS(Orders!$I$2:$I$5001,Orders!$C$2:$C$5001,A1032,Orders!$I$2:$I$5001,"&gt;0"))</f>
        <v/>
      </c>
      <c r="H1032" s="11" t="str">
        <f aca="false">IF(OR(A1032="",N(D1032)=0),"",_xlfn.MAXIFS(Orders!$I$2:$I$5001,Orders!$C$2:$C$5001,A1032,Orders!$I$2:$I$5001,"&gt;0"))</f>
        <v/>
      </c>
      <c r="I1032" s="9" t="str">
        <f aca="true">IF(H1032="","",TODAY()-H1032)</f>
        <v/>
      </c>
      <c r="J1032" s="9" t="str">
        <f aca="false">IF(OR(H1032="",N(D1032)&lt;2),"",(H1032-G1032)/(D1032-1))</f>
        <v/>
      </c>
      <c r="K1032" s="12" t="str">
        <f aca="false">IF(A1032="","",IF(N(D1032)=0,"No orders yet",IF(I1032&gt;=Settings!$B$4,IF(OR(N(E1032)&gt;=Settings!$B$5,N(D1032)&gt;=Settings!$B$6),"Lapsed VIP","Lapsed"),IF(I1032&gt;=Settings!$B$3,IF(OR(N(E1032)&gt;=Settings!$B$5,N(D1032)&gt;=Settings!$B$6),"At-risk VIP",IF(D1032=1,"One-time buyer","At risk")),IF(OR(N(E1032)&gt;=Settings!$B$5,N(D1032)&gt;=Settings!$B$6),"VIP",IF(D1032=1,"New","Active"))))))</f>
        <v/>
      </c>
      <c r="L1032" s="12" t="str">
        <f aca="false">IF(OR(J1032="",J1032=0),"",IF(I1032&gt;=J1032*Settings!$B$7,"Yes",""))</f>
        <v/>
      </c>
      <c r="M1032" s="13"/>
      <c r="N1032" s="12" t="str">
        <f aca="true">IF(M1032="","",IF(AND(H1032&lt;&gt;"",H1032&gt;=M1032),"Yes - "&amp;TEXT(H1032,"d mmm yyyy"),IF(TODAY()-M1032&lt;30,"Not yet","No")))</f>
        <v/>
      </c>
      <c r="O1032" s="8"/>
      <c r="P1032" s="12" t="str">
        <f aca="false">IF(A1032="","",IF(COUNTIF($A$2:$A$2001,A1032)&gt;1,"Same email twice - keep one",""))</f>
        <v/>
      </c>
    </row>
    <row r="1033" customFormat="false" ht="15" hidden="false" customHeight="false" outlineLevel="0" collapsed="false">
      <c r="A1033" s="8"/>
      <c r="B1033" s="8"/>
      <c r="C1033" s="8"/>
      <c r="D1033" s="9" t="str">
        <f aca="false">IF(A1033="","",COUNTIFS(Orders!$C$2:$C$5001,A1033,Orders!$I$2:$I$5001,"&gt;0"))</f>
        <v/>
      </c>
      <c r="E1033" s="10" t="str">
        <f aca="false">IF(A1033="","",SUMIFS(Orders!$F$2:$F$5001,Orders!$C$2:$C$5001,A1033,Orders!$I$2:$I$5001,"&gt;0"))</f>
        <v/>
      </c>
      <c r="F1033" s="10" t="str">
        <f aca="false">IF(OR(A1033="",N(D1033)=0),"",E1033/D1033)</f>
        <v/>
      </c>
      <c r="G1033" s="11" t="str">
        <f aca="false">IF(OR(A1033="",N(D1033)=0),"",_xlfn.MINIFS(Orders!$I$2:$I$5001,Orders!$C$2:$C$5001,A1033,Orders!$I$2:$I$5001,"&gt;0"))</f>
        <v/>
      </c>
      <c r="H1033" s="11" t="str">
        <f aca="false">IF(OR(A1033="",N(D1033)=0),"",_xlfn.MAXIFS(Orders!$I$2:$I$5001,Orders!$C$2:$C$5001,A1033,Orders!$I$2:$I$5001,"&gt;0"))</f>
        <v/>
      </c>
      <c r="I1033" s="9" t="str">
        <f aca="true">IF(H1033="","",TODAY()-H1033)</f>
        <v/>
      </c>
      <c r="J1033" s="9" t="str">
        <f aca="false">IF(OR(H1033="",N(D1033)&lt;2),"",(H1033-G1033)/(D1033-1))</f>
        <v/>
      </c>
      <c r="K1033" s="12" t="str">
        <f aca="false">IF(A1033="","",IF(N(D1033)=0,"No orders yet",IF(I1033&gt;=Settings!$B$4,IF(OR(N(E1033)&gt;=Settings!$B$5,N(D1033)&gt;=Settings!$B$6),"Lapsed VIP","Lapsed"),IF(I1033&gt;=Settings!$B$3,IF(OR(N(E1033)&gt;=Settings!$B$5,N(D1033)&gt;=Settings!$B$6),"At-risk VIP",IF(D1033=1,"One-time buyer","At risk")),IF(OR(N(E1033)&gt;=Settings!$B$5,N(D1033)&gt;=Settings!$B$6),"VIP",IF(D1033=1,"New","Active"))))))</f>
        <v/>
      </c>
      <c r="L1033" s="12" t="str">
        <f aca="false">IF(OR(J1033="",J1033=0),"",IF(I1033&gt;=J1033*Settings!$B$7,"Yes",""))</f>
        <v/>
      </c>
      <c r="M1033" s="13"/>
      <c r="N1033" s="12" t="str">
        <f aca="true">IF(M1033="","",IF(AND(H1033&lt;&gt;"",H1033&gt;=M1033),"Yes - "&amp;TEXT(H1033,"d mmm yyyy"),IF(TODAY()-M1033&lt;30,"Not yet","No")))</f>
        <v/>
      </c>
      <c r="O1033" s="8"/>
      <c r="P1033" s="12" t="str">
        <f aca="false">IF(A1033="","",IF(COUNTIF($A$2:$A$2001,A1033)&gt;1,"Same email twice - keep one",""))</f>
        <v/>
      </c>
    </row>
    <row r="1034" customFormat="false" ht="15" hidden="false" customHeight="false" outlineLevel="0" collapsed="false">
      <c r="A1034" s="8"/>
      <c r="B1034" s="8"/>
      <c r="C1034" s="8"/>
      <c r="D1034" s="9" t="str">
        <f aca="false">IF(A1034="","",COUNTIFS(Orders!$C$2:$C$5001,A1034,Orders!$I$2:$I$5001,"&gt;0"))</f>
        <v/>
      </c>
      <c r="E1034" s="10" t="str">
        <f aca="false">IF(A1034="","",SUMIFS(Orders!$F$2:$F$5001,Orders!$C$2:$C$5001,A1034,Orders!$I$2:$I$5001,"&gt;0"))</f>
        <v/>
      </c>
      <c r="F1034" s="10" t="str">
        <f aca="false">IF(OR(A1034="",N(D1034)=0),"",E1034/D1034)</f>
        <v/>
      </c>
      <c r="G1034" s="11" t="str">
        <f aca="false">IF(OR(A1034="",N(D1034)=0),"",_xlfn.MINIFS(Orders!$I$2:$I$5001,Orders!$C$2:$C$5001,A1034,Orders!$I$2:$I$5001,"&gt;0"))</f>
        <v/>
      </c>
      <c r="H1034" s="11" t="str">
        <f aca="false">IF(OR(A1034="",N(D1034)=0),"",_xlfn.MAXIFS(Orders!$I$2:$I$5001,Orders!$C$2:$C$5001,A1034,Orders!$I$2:$I$5001,"&gt;0"))</f>
        <v/>
      </c>
      <c r="I1034" s="9" t="str">
        <f aca="true">IF(H1034="","",TODAY()-H1034)</f>
        <v/>
      </c>
      <c r="J1034" s="9" t="str">
        <f aca="false">IF(OR(H1034="",N(D1034)&lt;2),"",(H1034-G1034)/(D1034-1))</f>
        <v/>
      </c>
      <c r="K1034" s="12" t="str">
        <f aca="false">IF(A1034="","",IF(N(D1034)=0,"No orders yet",IF(I1034&gt;=Settings!$B$4,IF(OR(N(E1034)&gt;=Settings!$B$5,N(D1034)&gt;=Settings!$B$6),"Lapsed VIP","Lapsed"),IF(I1034&gt;=Settings!$B$3,IF(OR(N(E1034)&gt;=Settings!$B$5,N(D1034)&gt;=Settings!$B$6),"At-risk VIP",IF(D1034=1,"One-time buyer","At risk")),IF(OR(N(E1034)&gt;=Settings!$B$5,N(D1034)&gt;=Settings!$B$6),"VIP",IF(D1034=1,"New","Active"))))))</f>
        <v/>
      </c>
      <c r="L1034" s="12" t="str">
        <f aca="false">IF(OR(J1034="",J1034=0),"",IF(I1034&gt;=J1034*Settings!$B$7,"Yes",""))</f>
        <v/>
      </c>
      <c r="M1034" s="13"/>
      <c r="N1034" s="12" t="str">
        <f aca="true">IF(M1034="","",IF(AND(H1034&lt;&gt;"",H1034&gt;=M1034),"Yes - "&amp;TEXT(H1034,"d mmm yyyy"),IF(TODAY()-M1034&lt;30,"Not yet","No")))</f>
        <v/>
      </c>
      <c r="O1034" s="8"/>
      <c r="P1034" s="12" t="str">
        <f aca="false">IF(A1034="","",IF(COUNTIF($A$2:$A$2001,A1034)&gt;1,"Same email twice - keep one",""))</f>
        <v/>
      </c>
    </row>
    <row r="1035" customFormat="false" ht="15" hidden="false" customHeight="false" outlineLevel="0" collapsed="false">
      <c r="A1035" s="8"/>
      <c r="B1035" s="8"/>
      <c r="C1035" s="8"/>
      <c r="D1035" s="9" t="str">
        <f aca="false">IF(A1035="","",COUNTIFS(Orders!$C$2:$C$5001,A1035,Orders!$I$2:$I$5001,"&gt;0"))</f>
        <v/>
      </c>
      <c r="E1035" s="10" t="str">
        <f aca="false">IF(A1035="","",SUMIFS(Orders!$F$2:$F$5001,Orders!$C$2:$C$5001,A1035,Orders!$I$2:$I$5001,"&gt;0"))</f>
        <v/>
      </c>
      <c r="F1035" s="10" t="str">
        <f aca="false">IF(OR(A1035="",N(D1035)=0),"",E1035/D1035)</f>
        <v/>
      </c>
      <c r="G1035" s="11" t="str">
        <f aca="false">IF(OR(A1035="",N(D1035)=0),"",_xlfn.MINIFS(Orders!$I$2:$I$5001,Orders!$C$2:$C$5001,A1035,Orders!$I$2:$I$5001,"&gt;0"))</f>
        <v/>
      </c>
      <c r="H1035" s="11" t="str">
        <f aca="false">IF(OR(A1035="",N(D1035)=0),"",_xlfn.MAXIFS(Orders!$I$2:$I$5001,Orders!$C$2:$C$5001,A1035,Orders!$I$2:$I$5001,"&gt;0"))</f>
        <v/>
      </c>
      <c r="I1035" s="9" t="str">
        <f aca="true">IF(H1035="","",TODAY()-H1035)</f>
        <v/>
      </c>
      <c r="J1035" s="9" t="str">
        <f aca="false">IF(OR(H1035="",N(D1035)&lt;2),"",(H1035-G1035)/(D1035-1))</f>
        <v/>
      </c>
      <c r="K1035" s="12" t="str">
        <f aca="false">IF(A1035="","",IF(N(D1035)=0,"No orders yet",IF(I1035&gt;=Settings!$B$4,IF(OR(N(E1035)&gt;=Settings!$B$5,N(D1035)&gt;=Settings!$B$6),"Lapsed VIP","Lapsed"),IF(I1035&gt;=Settings!$B$3,IF(OR(N(E1035)&gt;=Settings!$B$5,N(D1035)&gt;=Settings!$B$6),"At-risk VIP",IF(D1035=1,"One-time buyer","At risk")),IF(OR(N(E1035)&gt;=Settings!$B$5,N(D1035)&gt;=Settings!$B$6),"VIP",IF(D1035=1,"New","Active"))))))</f>
        <v/>
      </c>
      <c r="L1035" s="12" t="str">
        <f aca="false">IF(OR(J1035="",J1035=0),"",IF(I1035&gt;=J1035*Settings!$B$7,"Yes",""))</f>
        <v/>
      </c>
      <c r="M1035" s="13"/>
      <c r="N1035" s="12" t="str">
        <f aca="true">IF(M1035="","",IF(AND(H1035&lt;&gt;"",H1035&gt;=M1035),"Yes - "&amp;TEXT(H1035,"d mmm yyyy"),IF(TODAY()-M1035&lt;30,"Not yet","No")))</f>
        <v/>
      </c>
      <c r="O1035" s="8"/>
      <c r="P1035" s="12" t="str">
        <f aca="false">IF(A1035="","",IF(COUNTIF($A$2:$A$2001,A1035)&gt;1,"Same email twice - keep one",""))</f>
        <v/>
      </c>
    </row>
    <row r="1036" customFormat="false" ht="15" hidden="false" customHeight="false" outlineLevel="0" collapsed="false">
      <c r="A1036" s="8"/>
      <c r="B1036" s="8"/>
      <c r="C1036" s="8"/>
      <c r="D1036" s="9" t="str">
        <f aca="false">IF(A1036="","",COUNTIFS(Orders!$C$2:$C$5001,A1036,Orders!$I$2:$I$5001,"&gt;0"))</f>
        <v/>
      </c>
      <c r="E1036" s="10" t="str">
        <f aca="false">IF(A1036="","",SUMIFS(Orders!$F$2:$F$5001,Orders!$C$2:$C$5001,A1036,Orders!$I$2:$I$5001,"&gt;0"))</f>
        <v/>
      </c>
      <c r="F1036" s="10" t="str">
        <f aca="false">IF(OR(A1036="",N(D1036)=0),"",E1036/D1036)</f>
        <v/>
      </c>
      <c r="G1036" s="11" t="str">
        <f aca="false">IF(OR(A1036="",N(D1036)=0),"",_xlfn.MINIFS(Orders!$I$2:$I$5001,Orders!$C$2:$C$5001,A1036,Orders!$I$2:$I$5001,"&gt;0"))</f>
        <v/>
      </c>
      <c r="H1036" s="11" t="str">
        <f aca="false">IF(OR(A1036="",N(D1036)=0),"",_xlfn.MAXIFS(Orders!$I$2:$I$5001,Orders!$C$2:$C$5001,A1036,Orders!$I$2:$I$5001,"&gt;0"))</f>
        <v/>
      </c>
      <c r="I1036" s="9" t="str">
        <f aca="true">IF(H1036="","",TODAY()-H1036)</f>
        <v/>
      </c>
      <c r="J1036" s="9" t="str">
        <f aca="false">IF(OR(H1036="",N(D1036)&lt;2),"",(H1036-G1036)/(D1036-1))</f>
        <v/>
      </c>
      <c r="K1036" s="12" t="str">
        <f aca="false">IF(A1036="","",IF(N(D1036)=0,"No orders yet",IF(I1036&gt;=Settings!$B$4,IF(OR(N(E1036)&gt;=Settings!$B$5,N(D1036)&gt;=Settings!$B$6),"Lapsed VIP","Lapsed"),IF(I1036&gt;=Settings!$B$3,IF(OR(N(E1036)&gt;=Settings!$B$5,N(D1036)&gt;=Settings!$B$6),"At-risk VIP",IF(D1036=1,"One-time buyer","At risk")),IF(OR(N(E1036)&gt;=Settings!$B$5,N(D1036)&gt;=Settings!$B$6),"VIP",IF(D1036=1,"New","Active"))))))</f>
        <v/>
      </c>
      <c r="L1036" s="12" t="str">
        <f aca="false">IF(OR(J1036="",J1036=0),"",IF(I1036&gt;=J1036*Settings!$B$7,"Yes",""))</f>
        <v/>
      </c>
      <c r="M1036" s="13"/>
      <c r="N1036" s="12" t="str">
        <f aca="true">IF(M1036="","",IF(AND(H1036&lt;&gt;"",H1036&gt;=M1036),"Yes - "&amp;TEXT(H1036,"d mmm yyyy"),IF(TODAY()-M1036&lt;30,"Not yet","No")))</f>
        <v/>
      </c>
      <c r="O1036" s="8"/>
      <c r="P1036" s="12" t="str">
        <f aca="false">IF(A1036="","",IF(COUNTIF($A$2:$A$2001,A1036)&gt;1,"Same email twice - keep one",""))</f>
        <v/>
      </c>
    </row>
    <row r="1037" customFormat="false" ht="15" hidden="false" customHeight="false" outlineLevel="0" collapsed="false">
      <c r="A1037" s="8"/>
      <c r="B1037" s="8"/>
      <c r="C1037" s="8"/>
      <c r="D1037" s="9" t="str">
        <f aca="false">IF(A1037="","",COUNTIFS(Orders!$C$2:$C$5001,A1037,Orders!$I$2:$I$5001,"&gt;0"))</f>
        <v/>
      </c>
      <c r="E1037" s="10" t="str">
        <f aca="false">IF(A1037="","",SUMIFS(Orders!$F$2:$F$5001,Orders!$C$2:$C$5001,A1037,Orders!$I$2:$I$5001,"&gt;0"))</f>
        <v/>
      </c>
      <c r="F1037" s="10" t="str">
        <f aca="false">IF(OR(A1037="",N(D1037)=0),"",E1037/D1037)</f>
        <v/>
      </c>
      <c r="G1037" s="11" t="str">
        <f aca="false">IF(OR(A1037="",N(D1037)=0),"",_xlfn.MINIFS(Orders!$I$2:$I$5001,Orders!$C$2:$C$5001,A1037,Orders!$I$2:$I$5001,"&gt;0"))</f>
        <v/>
      </c>
      <c r="H1037" s="11" t="str">
        <f aca="false">IF(OR(A1037="",N(D1037)=0),"",_xlfn.MAXIFS(Orders!$I$2:$I$5001,Orders!$C$2:$C$5001,A1037,Orders!$I$2:$I$5001,"&gt;0"))</f>
        <v/>
      </c>
      <c r="I1037" s="9" t="str">
        <f aca="true">IF(H1037="","",TODAY()-H1037)</f>
        <v/>
      </c>
      <c r="J1037" s="9" t="str">
        <f aca="false">IF(OR(H1037="",N(D1037)&lt;2),"",(H1037-G1037)/(D1037-1))</f>
        <v/>
      </c>
      <c r="K1037" s="12" t="str">
        <f aca="false">IF(A1037="","",IF(N(D1037)=0,"No orders yet",IF(I1037&gt;=Settings!$B$4,IF(OR(N(E1037)&gt;=Settings!$B$5,N(D1037)&gt;=Settings!$B$6),"Lapsed VIP","Lapsed"),IF(I1037&gt;=Settings!$B$3,IF(OR(N(E1037)&gt;=Settings!$B$5,N(D1037)&gt;=Settings!$B$6),"At-risk VIP",IF(D1037=1,"One-time buyer","At risk")),IF(OR(N(E1037)&gt;=Settings!$B$5,N(D1037)&gt;=Settings!$B$6),"VIP",IF(D1037=1,"New","Active"))))))</f>
        <v/>
      </c>
      <c r="L1037" s="12" t="str">
        <f aca="false">IF(OR(J1037="",J1037=0),"",IF(I1037&gt;=J1037*Settings!$B$7,"Yes",""))</f>
        <v/>
      </c>
      <c r="M1037" s="13"/>
      <c r="N1037" s="12" t="str">
        <f aca="true">IF(M1037="","",IF(AND(H1037&lt;&gt;"",H1037&gt;=M1037),"Yes - "&amp;TEXT(H1037,"d mmm yyyy"),IF(TODAY()-M1037&lt;30,"Not yet","No")))</f>
        <v/>
      </c>
      <c r="O1037" s="8"/>
      <c r="P1037" s="12" t="str">
        <f aca="false">IF(A1037="","",IF(COUNTIF($A$2:$A$2001,A1037)&gt;1,"Same email twice - keep one",""))</f>
        <v/>
      </c>
    </row>
    <row r="1038" customFormat="false" ht="15" hidden="false" customHeight="false" outlineLevel="0" collapsed="false">
      <c r="A1038" s="8"/>
      <c r="B1038" s="8"/>
      <c r="C1038" s="8"/>
      <c r="D1038" s="9" t="str">
        <f aca="false">IF(A1038="","",COUNTIFS(Orders!$C$2:$C$5001,A1038,Orders!$I$2:$I$5001,"&gt;0"))</f>
        <v/>
      </c>
      <c r="E1038" s="10" t="str">
        <f aca="false">IF(A1038="","",SUMIFS(Orders!$F$2:$F$5001,Orders!$C$2:$C$5001,A1038,Orders!$I$2:$I$5001,"&gt;0"))</f>
        <v/>
      </c>
      <c r="F1038" s="10" t="str">
        <f aca="false">IF(OR(A1038="",N(D1038)=0),"",E1038/D1038)</f>
        <v/>
      </c>
      <c r="G1038" s="11" t="str">
        <f aca="false">IF(OR(A1038="",N(D1038)=0),"",_xlfn.MINIFS(Orders!$I$2:$I$5001,Orders!$C$2:$C$5001,A1038,Orders!$I$2:$I$5001,"&gt;0"))</f>
        <v/>
      </c>
      <c r="H1038" s="11" t="str">
        <f aca="false">IF(OR(A1038="",N(D1038)=0),"",_xlfn.MAXIFS(Orders!$I$2:$I$5001,Orders!$C$2:$C$5001,A1038,Orders!$I$2:$I$5001,"&gt;0"))</f>
        <v/>
      </c>
      <c r="I1038" s="9" t="str">
        <f aca="true">IF(H1038="","",TODAY()-H1038)</f>
        <v/>
      </c>
      <c r="J1038" s="9" t="str">
        <f aca="false">IF(OR(H1038="",N(D1038)&lt;2),"",(H1038-G1038)/(D1038-1))</f>
        <v/>
      </c>
      <c r="K1038" s="12" t="str">
        <f aca="false">IF(A1038="","",IF(N(D1038)=0,"No orders yet",IF(I1038&gt;=Settings!$B$4,IF(OR(N(E1038)&gt;=Settings!$B$5,N(D1038)&gt;=Settings!$B$6),"Lapsed VIP","Lapsed"),IF(I1038&gt;=Settings!$B$3,IF(OR(N(E1038)&gt;=Settings!$B$5,N(D1038)&gt;=Settings!$B$6),"At-risk VIP",IF(D1038=1,"One-time buyer","At risk")),IF(OR(N(E1038)&gt;=Settings!$B$5,N(D1038)&gt;=Settings!$B$6),"VIP",IF(D1038=1,"New","Active"))))))</f>
        <v/>
      </c>
      <c r="L1038" s="12" t="str">
        <f aca="false">IF(OR(J1038="",J1038=0),"",IF(I1038&gt;=J1038*Settings!$B$7,"Yes",""))</f>
        <v/>
      </c>
      <c r="M1038" s="13"/>
      <c r="N1038" s="12" t="str">
        <f aca="true">IF(M1038="","",IF(AND(H1038&lt;&gt;"",H1038&gt;=M1038),"Yes - "&amp;TEXT(H1038,"d mmm yyyy"),IF(TODAY()-M1038&lt;30,"Not yet","No")))</f>
        <v/>
      </c>
      <c r="O1038" s="8"/>
      <c r="P1038" s="12" t="str">
        <f aca="false">IF(A1038="","",IF(COUNTIF($A$2:$A$2001,A1038)&gt;1,"Same email twice - keep one",""))</f>
        <v/>
      </c>
    </row>
    <row r="1039" customFormat="false" ht="15" hidden="false" customHeight="false" outlineLevel="0" collapsed="false">
      <c r="A1039" s="8"/>
      <c r="B1039" s="8"/>
      <c r="C1039" s="8"/>
      <c r="D1039" s="9" t="str">
        <f aca="false">IF(A1039="","",COUNTIFS(Orders!$C$2:$C$5001,A1039,Orders!$I$2:$I$5001,"&gt;0"))</f>
        <v/>
      </c>
      <c r="E1039" s="10" t="str">
        <f aca="false">IF(A1039="","",SUMIFS(Orders!$F$2:$F$5001,Orders!$C$2:$C$5001,A1039,Orders!$I$2:$I$5001,"&gt;0"))</f>
        <v/>
      </c>
      <c r="F1039" s="10" t="str">
        <f aca="false">IF(OR(A1039="",N(D1039)=0),"",E1039/D1039)</f>
        <v/>
      </c>
      <c r="G1039" s="11" t="str">
        <f aca="false">IF(OR(A1039="",N(D1039)=0),"",_xlfn.MINIFS(Orders!$I$2:$I$5001,Orders!$C$2:$C$5001,A1039,Orders!$I$2:$I$5001,"&gt;0"))</f>
        <v/>
      </c>
      <c r="H1039" s="11" t="str">
        <f aca="false">IF(OR(A1039="",N(D1039)=0),"",_xlfn.MAXIFS(Orders!$I$2:$I$5001,Orders!$C$2:$C$5001,A1039,Orders!$I$2:$I$5001,"&gt;0"))</f>
        <v/>
      </c>
      <c r="I1039" s="9" t="str">
        <f aca="true">IF(H1039="","",TODAY()-H1039)</f>
        <v/>
      </c>
      <c r="J1039" s="9" t="str">
        <f aca="false">IF(OR(H1039="",N(D1039)&lt;2),"",(H1039-G1039)/(D1039-1))</f>
        <v/>
      </c>
      <c r="K1039" s="12" t="str">
        <f aca="false">IF(A1039="","",IF(N(D1039)=0,"No orders yet",IF(I1039&gt;=Settings!$B$4,IF(OR(N(E1039)&gt;=Settings!$B$5,N(D1039)&gt;=Settings!$B$6),"Lapsed VIP","Lapsed"),IF(I1039&gt;=Settings!$B$3,IF(OR(N(E1039)&gt;=Settings!$B$5,N(D1039)&gt;=Settings!$B$6),"At-risk VIP",IF(D1039=1,"One-time buyer","At risk")),IF(OR(N(E1039)&gt;=Settings!$B$5,N(D1039)&gt;=Settings!$B$6),"VIP",IF(D1039=1,"New","Active"))))))</f>
        <v/>
      </c>
      <c r="L1039" s="12" t="str">
        <f aca="false">IF(OR(J1039="",J1039=0),"",IF(I1039&gt;=J1039*Settings!$B$7,"Yes",""))</f>
        <v/>
      </c>
      <c r="M1039" s="13"/>
      <c r="N1039" s="12" t="str">
        <f aca="true">IF(M1039="","",IF(AND(H1039&lt;&gt;"",H1039&gt;=M1039),"Yes - "&amp;TEXT(H1039,"d mmm yyyy"),IF(TODAY()-M1039&lt;30,"Not yet","No")))</f>
        <v/>
      </c>
      <c r="O1039" s="8"/>
      <c r="P1039" s="12" t="str">
        <f aca="false">IF(A1039="","",IF(COUNTIF($A$2:$A$2001,A1039)&gt;1,"Same email twice - keep one",""))</f>
        <v/>
      </c>
    </row>
    <row r="1040" customFormat="false" ht="15" hidden="false" customHeight="false" outlineLevel="0" collapsed="false">
      <c r="A1040" s="8"/>
      <c r="B1040" s="8"/>
      <c r="C1040" s="8"/>
      <c r="D1040" s="9" t="str">
        <f aca="false">IF(A1040="","",COUNTIFS(Orders!$C$2:$C$5001,A1040,Orders!$I$2:$I$5001,"&gt;0"))</f>
        <v/>
      </c>
      <c r="E1040" s="10" t="str">
        <f aca="false">IF(A1040="","",SUMIFS(Orders!$F$2:$F$5001,Orders!$C$2:$C$5001,A1040,Orders!$I$2:$I$5001,"&gt;0"))</f>
        <v/>
      </c>
      <c r="F1040" s="10" t="str">
        <f aca="false">IF(OR(A1040="",N(D1040)=0),"",E1040/D1040)</f>
        <v/>
      </c>
      <c r="G1040" s="11" t="str">
        <f aca="false">IF(OR(A1040="",N(D1040)=0),"",_xlfn.MINIFS(Orders!$I$2:$I$5001,Orders!$C$2:$C$5001,A1040,Orders!$I$2:$I$5001,"&gt;0"))</f>
        <v/>
      </c>
      <c r="H1040" s="11" t="str">
        <f aca="false">IF(OR(A1040="",N(D1040)=0),"",_xlfn.MAXIFS(Orders!$I$2:$I$5001,Orders!$C$2:$C$5001,A1040,Orders!$I$2:$I$5001,"&gt;0"))</f>
        <v/>
      </c>
      <c r="I1040" s="9" t="str">
        <f aca="true">IF(H1040="","",TODAY()-H1040)</f>
        <v/>
      </c>
      <c r="J1040" s="9" t="str">
        <f aca="false">IF(OR(H1040="",N(D1040)&lt;2),"",(H1040-G1040)/(D1040-1))</f>
        <v/>
      </c>
      <c r="K1040" s="12" t="str">
        <f aca="false">IF(A1040="","",IF(N(D1040)=0,"No orders yet",IF(I1040&gt;=Settings!$B$4,IF(OR(N(E1040)&gt;=Settings!$B$5,N(D1040)&gt;=Settings!$B$6),"Lapsed VIP","Lapsed"),IF(I1040&gt;=Settings!$B$3,IF(OR(N(E1040)&gt;=Settings!$B$5,N(D1040)&gt;=Settings!$B$6),"At-risk VIP",IF(D1040=1,"One-time buyer","At risk")),IF(OR(N(E1040)&gt;=Settings!$B$5,N(D1040)&gt;=Settings!$B$6),"VIP",IF(D1040=1,"New","Active"))))))</f>
        <v/>
      </c>
      <c r="L1040" s="12" t="str">
        <f aca="false">IF(OR(J1040="",J1040=0),"",IF(I1040&gt;=J1040*Settings!$B$7,"Yes",""))</f>
        <v/>
      </c>
      <c r="M1040" s="13"/>
      <c r="N1040" s="12" t="str">
        <f aca="true">IF(M1040="","",IF(AND(H1040&lt;&gt;"",H1040&gt;=M1040),"Yes - "&amp;TEXT(H1040,"d mmm yyyy"),IF(TODAY()-M1040&lt;30,"Not yet","No")))</f>
        <v/>
      </c>
      <c r="O1040" s="8"/>
      <c r="P1040" s="12" t="str">
        <f aca="false">IF(A1040="","",IF(COUNTIF($A$2:$A$2001,A1040)&gt;1,"Same email twice - keep one",""))</f>
        <v/>
      </c>
    </row>
    <row r="1041" customFormat="false" ht="15" hidden="false" customHeight="false" outlineLevel="0" collapsed="false">
      <c r="A1041" s="8"/>
      <c r="B1041" s="8"/>
      <c r="C1041" s="8"/>
      <c r="D1041" s="9" t="str">
        <f aca="false">IF(A1041="","",COUNTIFS(Orders!$C$2:$C$5001,A1041,Orders!$I$2:$I$5001,"&gt;0"))</f>
        <v/>
      </c>
      <c r="E1041" s="10" t="str">
        <f aca="false">IF(A1041="","",SUMIFS(Orders!$F$2:$F$5001,Orders!$C$2:$C$5001,A1041,Orders!$I$2:$I$5001,"&gt;0"))</f>
        <v/>
      </c>
      <c r="F1041" s="10" t="str">
        <f aca="false">IF(OR(A1041="",N(D1041)=0),"",E1041/D1041)</f>
        <v/>
      </c>
      <c r="G1041" s="11" t="str">
        <f aca="false">IF(OR(A1041="",N(D1041)=0),"",_xlfn.MINIFS(Orders!$I$2:$I$5001,Orders!$C$2:$C$5001,A1041,Orders!$I$2:$I$5001,"&gt;0"))</f>
        <v/>
      </c>
      <c r="H1041" s="11" t="str">
        <f aca="false">IF(OR(A1041="",N(D1041)=0),"",_xlfn.MAXIFS(Orders!$I$2:$I$5001,Orders!$C$2:$C$5001,A1041,Orders!$I$2:$I$5001,"&gt;0"))</f>
        <v/>
      </c>
      <c r="I1041" s="9" t="str">
        <f aca="true">IF(H1041="","",TODAY()-H1041)</f>
        <v/>
      </c>
      <c r="J1041" s="9" t="str">
        <f aca="false">IF(OR(H1041="",N(D1041)&lt;2),"",(H1041-G1041)/(D1041-1))</f>
        <v/>
      </c>
      <c r="K1041" s="12" t="str">
        <f aca="false">IF(A1041="","",IF(N(D1041)=0,"No orders yet",IF(I1041&gt;=Settings!$B$4,IF(OR(N(E1041)&gt;=Settings!$B$5,N(D1041)&gt;=Settings!$B$6),"Lapsed VIP","Lapsed"),IF(I1041&gt;=Settings!$B$3,IF(OR(N(E1041)&gt;=Settings!$B$5,N(D1041)&gt;=Settings!$B$6),"At-risk VIP",IF(D1041=1,"One-time buyer","At risk")),IF(OR(N(E1041)&gt;=Settings!$B$5,N(D1041)&gt;=Settings!$B$6),"VIP",IF(D1041=1,"New","Active"))))))</f>
        <v/>
      </c>
      <c r="L1041" s="12" t="str">
        <f aca="false">IF(OR(J1041="",J1041=0),"",IF(I1041&gt;=J1041*Settings!$B$7,"Yes",""))</f>
        <v/>
      </c>
      <c r="M1041" s="13"/>
      <c r="N1041" s="12" t="str">
        <f aca="true">IF(M1041="","",IF(AND(H1041&lt;&gt;"",H1041&gt;=M1041),"Yes - "&amp;TEXT(H1041,"d mmm yyyy"),IF(TODAY()-M1041&lt;30,"Not yet","No")))</f>
        <v/>
      </c>
      <c r="O1041" s="8"/>
      <c r="P1041" s="12" t="str">
        <f aca="false">IF(A1041="","",IF(COUNTIF($A$2:$A$2001,A1041)&gt;1,"Same email twice - keep one",""))</f>
        <v/>
      </c>
    </row>
    <row r="1042" customFormat="false" ht="15" hidden="false" customHeight="false" outlineLevel="0" collapsed="false">
      <c r="A1042" s="8"/>
      <c r="B1042" s="8"/>
      <c r="C1042" s="8"/>
      <c r="D1042" s="9" t="str">
        <f aca="false">IF(A1042="","",COUNTIFS(Orders!$C$2:$C$5001,A1042,Orders!$I$2:$I$5001,"&gt;0"))</f>
        <v/>
      </c>
      <c r="E1042" s="10" t="str">
        <f aca="false">IF(A1042="","",SUMIFS(Orders!$F$2:$F$5001,Orders!$C$2:$C$5001,A1042,Orders!$I$2:$I$5001,"&gt;0"))</f>
        <v/>
      </c>
      <c r="F1042" s="10" t="str">
        <f aca="false">IF(OR(A1042="",N(D1042)=0),"",E1042/D1042)</f>
        <v/>
      </c>
      <c r="G1042" s="11" t="str">
        <f aca="false">IF(OR(A1042="",N(D1042)=0),"",_xlfn.MINIFS(Orders!$I$2:$I$5001,Orders!$C$2:$C$5001,A1042,Orders!$I$2:$I$5001,"&gt;0"))</f>
        <v/>
      </c>
      <c r="H1042" s="11" t="str">
        <f aca="false">IF(OR(A1042="",N(D1042)=0),"",_xlfn.MAXIFS(Orders!$I$2:$I$5001,Orders!$C$2:$C$5001,A1042,Orders!$I$2:$I$5001,"&gt;0"))</f>
        <v/>
      </c>
      <c r="I1042" s="9" t="str">
        <f aca="true">IF(H1042="","",TODAY()-H1042)</f>
        <v/>
      </c>
      <c r="J1042" s="9" t="str">
        <f aca="false">IF(OR(H1042="",N(D1042)&lt;2),"",(H1042-G1042)/(D1042-1))</f>
        <v/>
      </c>
      <c r="K1042" s="12" t="str">
        <f aca="false">IF(A1042="","",IF(N(D1042)=0,"No orders yet",IF(I1042&gt;=Settings!$B$4,IF(OR(N(E1042)&gt;=Settings!$B$5,N(D1042)&gt;=Settings!$B$6),"Lapsed VIP","Lapsed"),IF(I1042&gt;=Settings!$B$3,IF(OR(N(E1042)&gt;=Settings!$B$5,N(D1042)&gt;=Settings!$B$6),"At-risk VIP",IF(D1042=1,"One-time buyer","At risk")),IF(OR(N(E1042)&gt;=Settings!$B$5,N(D1042)&gt;=Settings!$B$6),"VIP",IF(D1042=1,"New","Active"))))))</f>
        <v/>
      </c>
      <c r="L1042" s="12" t="str">
        <f aca="false">IF(OR(J1042="",J1042=0),"",IF(I1042&gt;=J1042*Settings!$B$7,"Yes",""))</f>
        <v/>
      </c>
      <c r="M1042" s="13"/>
      <c r="N1042" s="12" t="str">
        <f aca="true">IF(M1042="","",IF(AND(H1042&lt;&gt;"",H1042&gt;=M1042),"Yes - "&amp;TEXT(H1042,"d mmm yyyy"),IF(TODAY()-M1042&lt;30,"Not yet","No")))</f>
        <v/>
      </c>
      <c r="O1042" s="8"/>
      <c r="P1042" s="12" t="str">
        <f aca="false">IF(A1042="","",IF(COUNTIF($A$2:$A$2001,A1042)&gt;1,"Same email twice - keep one",""))</f>
        <v/>
      </c>
    </row>
    <row r="1043" customFormat="false" ht="15" hidden="false" customHeight="false" outlineLevel="0" collapsed="false">
      <c r="A1043" s="8"/>
      <c r="B1043" s="8"/>
      <c r="C1043" s="8"/>
      <c r="D1043" s="9" t="str">
        <f aca="false">IF(A1043="","",COUNTIFS(Orders!$C$2:$C$5001,A1043,Orders!$I$2:$I$5001,"&gt;0"))</f>
        <v/>
      </c>
      <c r="E1043" s="10" t="str">
        <f aca="false">IF(A1043="","",SUMIFS(Orders!$F$2:$F$5001,Orders!$C$2:$C$5001,A1043,Orders!$I$2:$I$5001,"&gt;0"))</f>
        <v/>
      </c>
      <c r="F1043" s="10" t="str">
        <f aca="false">IF(OR(A1043="",N(D1043)=0),"",E1043/D1043)</f>
        <v/>
      </c>
      <c r="G1043" s="11" t="str">
        <f aca="false">IF(OR(A1043="",N(D1043)=0),"",_xlfn.MINIFS(Orders!$I$2:$I$5001,Orders!$C$2:$C$5001,A1043,Orders!$I$2:$I$5001,"&gt;0"))</f>
        <v/>
      </c>
      <c r="H1043" s="11" t="str">
        <f aca="false">IF(OR(A1043="",N(D1043)=0),"",_xlfn.MAXIFS(Orders!$I$2:$I$5001,Orders!$C$2:$C$5001,A1043,Orders!$I$2:$I$5001,"&gt;0"))</f>
        <v/>
      </c>
      <c r="I1043" s="9" t="str">
        <f aca="true">IF(H1043="","",TODAY()-H1043)</f>
        <v/>
      </c>
      <c r="J1043" s="9" t="str">
        <f aca="false">IF(OR(H1043="",N(D1043)&lt;2),"",(H1043-G1043)/(D1043-1))</f>
        <v/>
      </c>
      <c r="K1043" s="12" t="str">
        <f aca="false">IF(A1043="","",IF(N(D1043)=0,"No orders yet",IF(I1043&gt;=Settings!$B$4,IF(OR(N(E1043)&gt;=Settings!$B$5,N(D1043)&gt;=Settings!$B$6),"Lapsed VIP","Lapsed"),IF(I1043&gt;=Settings!$B$3,IF(OR(N(E1043)&gt;=Settings!$B$5,N(D1043)&gt;=Settings!$B$6),"At-risk VIP",IF(D1043=1,"One-time buyer","At risk")),IF(OR(N(E1043)&gt;=Settings!$B$5,N(D1043)&gt;=Settings!$B$6),"VIP",IF(D1043=1,"New","Active"))))))</f>
        <v/>
      </c>
      <c r="L1043" s="12" t="str">
        <f aca="false">IF(OR(J1043="",J1043=0),"",IF(I1043&gt;=J1043*Settings!$B$7,"Yes",""))</f>
        <v/>
      </c>
      <c r="M1043" s="13"/>
      <c r="N1043" s="12" t="str">
        <f aca="true">IF(M1043="","",IF(AND(H1043&lt;&gt;"",H1043&gt;=M1043),"Yes - "&amp;TEXT(H1043,"d mmm yyyy"),IF(TODAY()-M1043&lt;30,"Not yet","No")))</f>
        <v/>
      </c>
      <c r="O1043" s="8"/>
      <c r="P1043" s="12" t="str">
        <f aca="false">IF(A1043="","",IF(COUNTIF($A$2:$A$2001,A1043)&gt;1,"Same email twice - keep one",""))</f>
        <v/>
      </c>
    </row>
    <row r="1044" customFormat="false" ht="15" hidden="false" customHeight="false" outlineLevel="0" collapsed="false">
      <c r="A1044" s="8"/>
      <c r="B1044" s="8"/>
      <c r="C1044" s="8"/>
      <c r="D1044" s="9" t="str">
        <f aca="false">IF(A1044="","",COUNTIFS(Orders!$C$2:$C$5001,A1044,Orders!$I$2:$I$5001,"&gt;0"))</f>
        <v/>
      </c>
      <c r="E1044" s="10" t="str">
        <f aca="false">IF(A1044="","",SUMIFS(Orders!$F$2:$F$5001,Orders!$C$2:$C$5001,A1044,Orders!$I$2:$I$5001,"&gt;0"))</f>
        <v/>
      </c>
      <c r="F1044" s="10" t="str">
        <f aca="false">IF(OR(A1044="",N(D1044)=0),"",E1044/D1044)</f>
        <v/>
      </c>
      <c r="G1044" s="11" t="str">
        <f aca="false">IF(OR(A1044="",N(D1044)=0),"",_xlfn.MINIFS(Orders!$I$2:$I$5001,Orders!$C$2:$C$5001,A1044,Orders!$I$2:$I$5001,"&gt;0"))</f>
        <v/>
      </c>
      <c r="H1044" s="11" t="str">
        <f aca="false">IF(OR(A1044="",N(D1044)=0),"",_xlfn.MAXIFS(Orders!$I$2:$I$5001,Orders!$C$2:$C$5001,A1044,Orders!$I$2:$I$5001,"&gt;0"))</f>
        <v/>
      </c>
      <c r="I1044" s="9" t="str">
        <f aca="true">IF(H1044="","",TODAY()-H1044)</f>
        <v/>
      </c>
      <c r="J1044" s="9" t="str">
        <f aca="false">IF(OR(H1044="",N(D1044)&lt;2),"",(H1044-G1044)/(D1044-1))</f>
        <v/>
      </c>
      <c r="K1044" s="12" t="str">
        <f aca="false">IF(A1044="","",IF(N(D1044)=0,"No orders yet",IF(I1044&gt;=Settings!$B$4,IF(OR(N(E1044)&gt;=Settings!$B$5,N(D1044)&gt;=Settings!$B$6),"Lapsed VIP","Lapsed"),IF(I1044&gt;=Settings!$B$3,IF(OR(N(E1044)&gt;=Settings!$B$5,N(D1044)&gt;=Settings!$B$6),"At-risk VIP",IF(D1044=1,"One-time buyer","At risk")),IF(OR(N(E1044)&gt;=Settings!$B$5,N(D1044)&gt;=Settings!$B$6),"VIP",IF(D1044=1,"New","Active"))))))</f>
        <v/>
      </c>
      <c r="L1044" s="12" t="str">
        <f aca="false">IF(OR(J1044="",J1044=0),"",IF(I1044&gt;=J1044*Settings!$B$7,"Yes",""))</f>
        <v/>
      </c>
      <c r="M1044" s="13"/>
      <c r="N1044" s="12" t="str">
        <f aca="true">IF(M1044="","",IF(AND(H1044&lt;&gt;"",H1044&gt;=M1044),"Yes - "&amp;TEXT(H1044,"d mmm yyyy"),IF(TODAY()-M1044&lt;30,"Not yet","No")))</f>
        <v/>
      </c>
      <c r="O1044" s="8"/>
      <c r="P1044" s="12" t="str">
        <f aca="false">IF(A1044="","",IF(COUNTIF($A$2:$A$2001,A1044)&gt;1,"Same email twice - keep one",""))</f>
        <v/>
      </c>
    </row>
    <row r="1045" customFormat="false" ht="15" hidden="false" customHeight="false" outlineLevel="0" collapsed="false">
      <c r="A1045" s="8"/>
      <c r="B1045" s="8"/>
      <c r="C1045" s="8"/>
      <c r="D1045" s="9" t="str">
        <f aca="false">IF(A1045="","",COUNTIFS(Orders!$C$2:$C$5001,A1045,Orders!$I$2:$I$5001,"&gt;0"))</f>
        <v/>
      </c>
      <c r="E1045" s="10" t="str">
        <f aca="false">IF(A1045="","",SUMIFS(Orders!$F$2:$F$5001,Orders!$C$2:$C$5001,A1045,Orders!$I$2:$I$5001,"&gt;0"))</f>
        <v/>
      </c>
      <c r="F1045" s="10" t="str">
        <f aca="false">IF(OR(A1045="",N(D1045)=0),"",E1045/D1045)</f>
        <v/>
      </c>
      <c r="G1045" s="11" t="str">
        <f aca="false">IF(OR(A1045="",N(D1045)=0),"",_xlfn.MINIFS(Orders!$I$2:$I$5001,Orders!$C$2:$C$5001,A1045,Orders!$I$2:$I$5001,"&gt;0"))</f>
        <v/>
      </c>
      <c r="H1045" s="11" t="str">
        <f aca="false">IF(OR(A1045="",N(D1045)=0),"",_xlfn.MAXIFS(Orders!$I$2:$I$5001,Orders!$C$2:$C$5001,A1045,Orders!$I$2:$I$5001,"&gt;0"))</f>
        <v/>
      </c>
      <c r="I1045" s="9" t="str">
        <f aca="true">IF(H1045="","",TODAY()-H1045)</f>
        <v/>
      </c>
      <c r="J1045" s="9" t="str">
        <f aca="false">IF(OR(H1045="",N(D1045)&lt;2),"",(H1045-G1045)/(D1045-1))</f>
        <v/>
      </c>
      <c r="K1045" s="12" t="str">
        <f aca="false">IF(A1045="","",IF(N(D1045)=0,"No orders yet",IF(I1045&gt;=Settings!$B$4,IF(OR(N(E1045)&gt;=Settings!$B$5,N(D1045)&gt;=Settings!$B$6),"Lapsed VIP","Lapsed"),IF(I1045&gt;=Settings!$B$3,IF(OR(N(E1045)&gt;=Settings!$B$5,N(D1045)&gt;=Settings!$B$6),"At-risk VIP",IF(D1045=1,"One-time buyer","At risk")),IF(OR(N(E1045)&gt;=Settings!$B$5,N(D1045)&gt;=Settings!$B$6),"VIP",IF(D1045=1,"New","Active"))))))</f>
        <v/>
      </c>
      <c r="L1045" s="12" t="str">
        <f aca="false">IF(OR(J1045="",J1045=0),"",IF(I1045&gt;=J1045*Settings!$B$7,"Yes",""))</f>
        <v/>
      </c>
      <c r="M1045" s="13"/>
      <c r="N1045" s="12" t="str">
        <f aca="true">IF(M1045="","",IF(AND(H1045&lt;&gt;"",H1045&gt;=M1045),"Yes - "&amp;TEXT(H1045,"d mmm yyyy"),IF(TODAY()-M1045&lt;30,"Not yet","No")))</f>
        <v/>
      </c>
      <c r="O1045" s="8"/>
      <c r="P1045" s="12" t="str">
        <f aca="false">IF(A1045="","",IF(COUNTIF($A$2:$A$2001,A1045)&gt;1,"Same email twice - keep one",""))</f>
        <v/>
      </c>
    </row>
    <row r="1046" customFormat="false" ht="15" hidden="false" customHeight="false" outlineLevel="0" collapsed="false">
      <c r="A1046" s="8"/>
      <c r="B1046" s="8"/>
      <c r="C1046" s="8"/>
      <c r="D1046" s="9" t="str">
        <f aca="false">IF(A1046="","",COUNTIFS(Orders!$C$2:$C$5001,A1046,Orders!$I$2:$I$5001,"&gt;0"))</f>
        <v/>
      </c>
      <c r="E1046" s="10" t="str">
        <f aca="false">IF(A1046="","",SUMIFS(Orders!$F$2:$F$5001,Orders!$C$2:$C$5001,A1046,Orders!$I$2:$I$5001,"&gt;0"))</f>
        <v/>
      </c>
      <c r="F1046" s="10" t="str">
        <f aca="false">IF(OR(A1046="",N(D1046)=0),"",E1046/D1046)</f>
        <v/>
      </c>
      <c r="G1046" s="11" t="str">
        <f aca="false">IF(OR(A1046="",N(D1046)=0),"",_xlfn.MINIFS(Orders!$I$2:$I$5001,Orders!$C$2:$C$5001,A1046,Orders!$I$2:$I$5001,"&gt;0"))</f>
        <v/>
      </c>
      <c r="H1046" s="11" t="str">
        <f aca="false">IF(OR(A1046="",N(D1046)=0),"",_xlfn.MAXIFS(Orders!$I$2:$I$5001,Orders!$C$2:$C$5001,A1046,Orders!$I$2:$I$5001,"&gt;0"))</f>
        <v/>
      </c>
      <c r="I1046" s="9" t="str">
        <f aca="true">IF(H1046="","",TODAY()-H1046)</f>
        <v/>
      </c>
      <c r="J1046" s="9" t="str">
        <f aca="false">IF(OR(H1046="",N(D1046)&lt;2),"",(H1046-G1046)/(D1046-1))</f>
        <v/>
      </c>
      <c r="K1046" s="12" t="str">
        <f aca="false">IF(A1046="","",IF(N(D1046)=0,"No orders yet",IF(I1046&gt;=Settings!$B$4,IF(OR(N(E1046)&gt;=Settings!$B$5,N(D1046)&gt;=Settings!$B$6),"Lapsed VIP","Lapsed"),IF(I1046&gt;=Settings!$B$3,IF(OR(N(E1046)&gt;=Settings!$B$5,N(D1046)&gt;=Settings!$B$6),"At-risk VIP",IF(D1046=1,"One-time buyer","At risk")),IF(OR(N(E1046)&gt;=Settings!$B$5,N(D1046)&gt;=Settings!$B$6),"VIP",IF(D1046=1,"New","Active"))))))</f>
        <v/>
      </c>
      <c r="L1046" s="12" t="str">
        <f aca="false">IF(OR(J1046="",J1046=0),"",IF(I1046&gt;=J1046*Settings!$B$7,"Yes",""))</f>
        <v/>
      </c>
      <c r="M1046" s="13"/>
      <c r="N1046" s="12" t="str">
        <f aca="true">IF(M1046="","",IF(AND(H1046&lt;&gt;"",H1046&gt;=M1046),"Yes - "&amp;TEXT(H1046,"d mmm yyyy"),IF(TODAY()-M1046&lt;30,"Not yet","No")))</f>
        <v/>
      </c>
      <c r="O1046" s="8"/>
      <c r="P1046" s="12" t="str">
        <f aca="false">IF(A1046="","",IF(COUNTIF($A$2:$A$2001,A1046)&gt;1,"Same email twice - keep one",""))</f>
        <v/>
      </c>
    </row>
    <row r="1047" customFormat="false" ht="15" hidden="false" customHeight="false" outlineLevel="0" collapsed="false">
      <c r="A1047" s="8"/>
      <c r="B1047" s="8"/>
      <c r="C1047" s="8"/>
      <c r="D1047" s="9" t="str">
        <f aca="false">IF(A1047="","",COUNTIFS(Orders!$C$2:$C$5001,A1047,Orders!$I$2:$I$5001,"&gt;0"))</f>
        <v/>
      </c>
      <c r="E1047" s="10" t="str">
        <f aca="false">IF(A1047="","",SUMIFS(Orders!$F$2:$F$5001,Orders!$C$2:$C$5001,A1047,Orders!$I$2:$I$5001,"&gt;0"))</f>
        <v/>
      </c>
      <c r="F1047" s="10" t="str">
        <f aca="false">IF(OR(A1047="",N(D1047)=0),"",E1047/D1047)</f>
        <v/>
      </c>
      <c r="G1047" s="11" t="str">
        <f aca="false">IF(OR(A1047="",N(D1047)=0),"",_xlfn.MINIFS(Orders!$I$2:$I$5001,Orders!$C$2:$C$5001,A1047,Orders!$I$2:$I$5001,"&gt;0"))</f>
        <v/>
      </c>
      <c r="H1047" s="11" t="str">
        <f aca="false">IF(OR(A1047="",N(D1047)=0),"",_xlfn.MAXIFS(Orders!$I$2:$I$5001,Orders!$C$2:$C$5001,A1047,Orders!$I$2:$I$5001,"&gt;0"))</f>
        <v/>
      </c>
      <c r="I1047" s="9" t="str">
        <f aca="true">IF(H1047="","",TODAY()-H1047)</f>
        <v/>
      </c>
      <c r="J1047" s="9" t="str">
        <f aca="false">IF(OR(H1047="",N(D1047)&lt;2),"",(H1047-G1047)/(D1047-1))</f>
        <v/>
      </c>
      <c r="K1047" s="12" t="str">
        <f aca="false">IF(A1047="","",IF(N(D1047)=0,"No orders yet",IF(I1047&gt;=Settings!$B$4,IF(OR(N(E1047)&gt;=Settings!$B$5,N(D1047)&gt;=Settings!$B$6),"Lapsed VIP","Lapsed"),IF(I1047&gt;=Settings!$B$3,IF(OR(N(E1047)&gt;=Settings!$B$5,N(D1047)&gt;=Settings!$B$6),"At-risk VIP",IF(D1047=1,"One-time buyer","At risk")),IF(OR(N(E1047)&gt;=Settings!$B$5,N(D1047)&gt;=Settings!$B$6),"VIP",IF(D1047=1,"New","Active"))))))</f>
        <v/>
      </c>
      <c r="L1047" s="12" t="str">
        <f aca="false">IF(OR(J1047="",J1047=0),"",IF(I1047&gt;=J1047*Settings!$B$7,"Yes",""))</f>
        <v/>
      </c>
      <c r="M1047" s="13"/>
      <c r="N1047" s="12" t="str">
        <f aca="true">IF(M1047="","",IF(AND(H1047&lt;&gt;"",H1047&gt;=M1047),"Yes - "&amp;TEXT(H1047,"d mmm yyyy"),IF(TODAY()-M1047&lt;30,"Not yet","No")))</f>
        <v/>
      </c>
      <c r="O1047" s="8"/>
      <c r="P1047" s="12" t="str">
        <f aca="false">IF(A1047="","",IF(COUNTIF($A$2:$A$2001,A1047)&gt;1,"Same email twice - keep one",""))</f>
        <v/>
      </c>
    </row>
    <row r="1048" customFormat="false" ht="15" hidden="false" customHeight="false" outlineLevel="0" collapsed="false">
      <c r="A1048" s="8"/>
      <c r="B1048" s="8"/>
      <c r="C1048" s="8"/>
      <c r="D1048" s="9" t="str">
        <f aca="false">IF(A1048="","",COUNTIFS(Orders!$C$2:$C$5001,A1048,Orders!$I$2:$I$5001,"&gt;0"))</f>
        <v/>
      </c>
      <c r="E1048" s="10" t="str">
        <f aca="false">IF(A1048="","",SUMIFS(Orders!$F$2:$F$5001,Orders!$C$2:$C$5001,A1048,Orders!$I$2:$I$5001,"&gt;0"))</f>
        <v/>
      </c>
      <c r="F1048" s="10" t="str">
        <f aca="false">IF(OR(A1048="",N(D1048)=0),"",E1048/D1048)</f>
        <v/>
      </c>
      <c r="G1048" s="11" t="str">
        <f aca="false">IF(OR(A1048="",N(D1048)=0),"",_xlfn.MINIFS(Orders!$I$2:$I$5001,Orders!$C$2:$C$5001,A1048,Orders!$I$2:$I$5001,"&gt;0"))</f>
        <v/>
      </c>
      <c r="H1048" s="11" t="str">
        <f aca="false">IF(OR(A1048="",N(D1048)=0),"",_xlfn.MAXIFS(Orders!$I$2:$I$5001,Orders!$C$2:$C$5001,A1048,Orders!$I$2:$I$5001,"&gt;0"))</f>
        <v/>
      </c>
      <c r="I1048" s="9" t="str">
        <f aca="true">IF(H1048="","",TODAY()-H1048)</f>
        <v/>
      </c>
      <c r="J1048" s="9" t="str">
        <f aca="false">IF(OR(H1048="",N(D1048)&lt;2),"",(H1048-G1048)/(D1048-1))</f>
        <v/>
      </c>
      <c r="K1048" s="12" t="str">
        <f aca="false">IF(A1048="","",IF(N(D1048)=0,"No orders yet",IF(I1048&gt;=Settings!$B$4,IF(OR(N(E1048)&gt;=Settings!$B$5,N(D1048)&gt;=Settings!$B$6),"Lapsed VIP","Lapsed"),IF(I1048&gt;=Settings!$B$3,IF(OR(N(E1048)&gt;=Settings!$B$5,N(D1048)&gt;=Settings!$B$6),"At-risk VIP",IF(D1048=1,"One-time buyer","At risk")),IF(OR(N(E1048)&gt;=Settings!$B$5,N(D1048)&gt;=Settings!$B$6),"VIP",IF(D1048=1,"New","Active"))))))</f>
        <v/>
      </c>
      <c r="L1048" s="12" t="str">
        <f aca="false">IF(OR(J1048="",J1048=0),"",IF(I1048&gt;=J1048*Settings!$B$7,"Yes",""))</f>
        <v/>
      </c>
      <c r="M1048" s="13"/>
      <c r="N1048" s="12" t="str">
        <f aca="true">IF(M1048="","",IF(AND(H1048&lt;&gt;"",H1048&gt;=M1048),"Yes - "&amp;TEXT(H1048,"d mmm yyyy"),IF(TODAY()-M1048&lt;30,"Not yet","No")))</f>
        <v/>
      </c>
      <c r="O1048" s="8"/>
      <c r="P1048" s="12" t="str">
        <f aca="false">IF(A1048="","",IF(COUNTIF($A$2:$A$2001,A1048)&gt;1,"Same email twice - keep one",""))</f>
        <v/>
      </c>
    </row>
    <row r="1049" customFormat="false" ht="15" hidden="false" customHeight="false" outlineLevel="0" collapsed="false">
      <c r="A1049" s="8"/>
      <c r="B1049" s="8"/>
      <c r="C1049" s="8"/>
      <c r="D1049" s="9" t="str">
        <f aca="false">IF(A1049="","",COUNTIFS(Orders!$C$2:$C$5001,A1049,Orders!$I$2:$I$5001,"&gt;0"))</f>
        <v/>
      </c>
      <c r="E1049" s="10" t="str">
        <f aca="false">IF(A1049="","",SUMIFS(Orders!$F$2:$F$5001,Orders!$C$2:$C$5001,A1049,Orders!$I$2:$I$5001,"&gt;0"))</f>
        <v/>
      </c>
      <c r="F1049" s="10" t="str">
        <f aca="false">IF(OR(A1049="",N(D1049)=0),"",E1049/D1049)</f>
        <v/>
      </c>
      <c r="G1049" s="11" t="str">
        <f aca="false">IF(OR(A1049="",N(D1049)=0),"",_xlfn.MINIFS(Orders!$I$2:$I$5001,Orders!$C$2:$C$5001,A1049,Orders!$I$2:$I$5001,"&gt;0"))</f>
        <v/>
      </c>
      <c r="H1049" s="11" t="str">
        <f aca="false">IF(OR(A1049="",N(D1049)=0),"",_xlfn.MAXIFS(Orders!$I$2:$I$5001,Orders!$C$2:$C$5001,A1049,Orders!$I$2:$I$5001,"&gt;0"))</f>
        <v/>
      </c>
      <c r="I1049" s="9" t="str">
        <f aca="true">IF(H1049="","",TODAY()-H1049)</f>
        <v/>
      </c>
      <c r="J1049" s="9" t="str">
        <f aca="false">IF(OR(H1049="",N(D1049)&lt;2),"",(H1049-G1049)/(D1049-1))</f>
        <v/>
      </c>
      <c r="K1049" s="12" t="str">
        <f aca="false">IF(A1049="","",IF(N(D1049)=0,"No orders yet",IF(I1049&gt;=Settings!$B$4,IF(OR(N(E1049)&gt;=Settings!$B$5,N(D1049)&gt;=Settings!$B$6),"Lapsed VIP","Lapsed"),IF(I1049&gt;=Settings!$B$3,IF(OR(N(E1049)&gt;=Settings!$B$5,N(D1049)&gt;=Settings!$B$6),"At-risk VIP",IF(D1049=1,"One-time buyer","At risk")),IF(OR(N(E1049)&gt;=Settings!$B$5,N(D1049)&gt;=Settings!$B$6),"VIP",IF(D1049=1,"New","Active"))))))</f>
        <v/>
      </c>
      <c r="L1049" s="12" t="str">
        <f aca="false">IF(OR(J1049="",J1049=0),"",IF(I1049&gt;=J1049*Settings!$B$7,"Yes",""))</f>
        <v/>
      </c>
      <c r="M1049" s="13"/>
      <c r="N1049" s="12" t="str">
        <f aca="true">IF(M1049="","",IF(AND(H1049&lt;&gt;"",H1049&gt;=M1049),"Yes - "&amp;TEXT(H1049,"d mmm yyyy"),IF(TODAY()-M1049&lt;30,"Not yet","No")))</f>
        <v/>
      </c>
      <c r="O1049" s="8"/>
      <c r="P1049" s="12" t="str">
        <f aca="false">IF(A1049="","",IF(COUNTIF($A$2:$A$2001,A1049)&gt;1,"Same email twice - keep one",""))</f>
        <v/>
      </c>
    </row>
    <row r="1050" customFormat="false" ht="15" hidden="false" customHeight="false" outlineLevel="0" collapsed="false">
      <c r="A1050" s="8"/>
      <c r="B1050" s="8"/>
      <c r="C1050" s="8"/>
      <c r="D1050" s="9" t="str">
        <f aca="false">IF(A1050="","",COUNTIFS(Orders!$C$2:$C$5001,A1050,Orders!$I$2:$I$5001,"&gt;0"))</f>
        <v/>
      </c>
      <c r="E1050" s="10" t="str">
        <f aca="false">IF(A1050="","",SUMIFS(Orders!$F$2:$F$5001,Orders!$C$2:$C$5001,A1050,Orders!$I$2:$I$5001,"&gt;0"))</f>
        <v/>
      </c>
      <c r="F1050" s="10" t="str">
        <f aca="false">IF(OR(A1050="",N(D1050)=0),"",E1050/D1050)</f>
        <v/>
      </c>
      <c r="G1050" s="11" t="str">
        <f aca="false">IF(OR(A1050="",N(D1050)=0),"",_xlfn.MINIFS(Orders!$I$2:$I$5001,Orders!$C$2:$C$5001,A1050,Orders!$I$2:$I$5001,"&gt;0"))</f>
        <v/>
      </c>
      <c r="H1050" s="11" t="str">
        <f aca="false">IF(OR(A1050="",N(D1050)=0),"",_xlfn.MAXIFS(Orders!$I$2:$I$5001,Orders!$C$2:$C$5001,A1050,Orders!$I$2:$I$5001,"&gt;0"))</f>
        <v/>
      </c>
      <c r="I1050" s="9" t="str">
        <f aca="true">IF(H1050="","",TODAY()-H1050)</f>
        <v/>
      </c>
      <c r="J1050" s="9" t="str">
        <f aca="false">IF(OR(H1050="",N(D1050)&lt;2),"",(H1050-G1050)/(D1050-1))</f>
        <v/>
      </c>
      <c r="K1050" s="12" t="str">
        <f aca="false">IF(A1050="","",IF(N(D1050)=0,"No orders yet",IF(I1050&gt;=Settings!$B$4,IF(OR(N(E1050)&gt;=Settings!$B$5,N(D1050)&gt;=Settings!$B$6),"Lapsed VIP","Lapsed"),IF(I1050&gt;=Settings!$B$3,IF(OR(N(E1050)&gt;=Settings!$B$5,N(D1050)&gt;=Settings!$B$6),"At-risk VIP",IF(D1050=1,"One-time buyer","At risk")),IF(OR(N(E1050)&gt;=Settings!$B$5,N(D1050)&gt;=Settings!$B$6),"VIP",IF(D1050=1,"New","Active"))))))</f>
        <v/>
      </c>
      <c r="L1050" s="12" t="str">
        <f aca="false">IF(OR(J1050="",J1050=0),"",IF(I1050&gt;=J1050*Settings!$B$7,"Yes",""))</f>
        <v/>
      </c>
      <c r="M1050" s="13"/>
      <c r="N1050" s="12" t="str">
        <f aca="true">IF(M1050="","",IF(AND(H1050&lt;&gt;"",H1050&gt;=M1050),"Yes - "&amp;TEXT(H1050,"d mmm yyyy"),IF(TODAY()-M1050&lt;30,"Not yet","No")))</f>
        <v/>
      </c>
      <c r="O1050" s="8"/>
      <c r="P1050" s="12" t="str">
        <f aca="false">IF(A1050="","",IF(COUNTIF($A$2:$A$2001,A1050)&gt;1,"Same email twice - keep one",""))</f>
        <v/>
      </c>
    </row>
    <row r="1051" customFormat="false" ht="15" hidden="false" customHeight="false" outlineLevel="0" collapsed="false">
      <c r="A1051" s="8"/>
      <c r="B1051" s="8"/>
      <c r="C1051" s="8"/>
      <c r="D1051" s="9" t="str">
        <f aca="false">IF(A1051="","",COUNTIFS(Orders!$C$2:$C$5001,A1051,Orders!$I$2:$I$5001,"&gt;0"))</f>
        <v/>
      </c>
      <c r="E1051" s="10" t="str">
        <f aca="false">IF(A1051="","",SUMIFS(Orders!$F$2:$F$5001,Orders!$C$2:$C$5001,A1051,Orders!$I$2:$I$5001,"&gt;0"))</f>
        <v/>
      </c>
      <c r="F1051" s="10" t="str">
        <f aca="false">IF(OR(A1051="",N(D1051)=0),"",E1051/D1051)</f>
        <v/>
      </c>
      <c r="G1051" s="11" t="str">
        <f aca="false">IF(OR(A1051="",N(D1051)=0),"",_xlfn.MINIFS(Orders!$I$2:$I$5001,Orders!$C$2:$C$5001,A1051,Orders!$I$2:$I$5001,"&gt;0"))</f>
        <v/>
      </c>
      <c r="H1051" s="11" t="str">
        <f aca="false">IF(OR(A1051="",N(D1051)=0),"",_xlfn.MAXIFS(Orders!$I$2:$I$5001,Orders!$C$2:$C$5001,A1051,Orders!$I$2:$I$5001,"&gt;0"))</f>
        <v/>
      </c>
      <c r="I1051" s="9" t="str">
        <f aca="true">IF(H1051="","",TODAY()-H1051)</f>
        <v/>
      </c>
      <c r="J1051" s="9" t="str">
        <f aca="false">IF(OR(H1051="",N(D1051)&lt;2),"",(H1051-G1051)/(D1051-1))</f>
        <v/>
      </c>
      <c r="K1051" s="12" t="str">
        <f aca="false">IF(A1051="","",IF(N(D1051)=0,"No orders yet",IF(I1051&gt;=Settings!$B$4,IF(OR(N(E1051)&gt;=Settings!$B$5,N(D1051)&gt;=Settings!$B$6),"Lapsed VIP","Lapsed"),IF(I1051&gt;=Settings!$B$3,IF(OR(N(E1051)&gt;=Settings!$B$5,N(D1051)&gt;=Settings!$B$6),"At-risk VIP",IF(D1051=1,"One-time buyer","At risk")),IF(OR(N(E1051)&gt;=Settings!$B$5,N(D1051)&gt;=Settings!$B$6),"VIP",IF(D1051=1,"New","Active"))))))</f>
        <v/>
      </c>
      <c r="L1051" s="12" t="str">
        <f aca="false">IF(OR(J1051="",J1051=0),"",IF(I1051&gt;=J1051*Settings!$B$7,"Yes",""))</f>
        <v/>
      </c>
      <c r="M1051" s="13"/>
      <c r="N1051" s="12" t="str">
        <f aca="true">IF(M1051="","",IF(AND(H1051&lt;&gt;"",H1051&gt;=M1051),"Yes - "&amp;TEXT(H1051,"d mmm yyyy"),IF(TODAY()-M1051&lt;30,"Not yet","No")))</f>
        <v/>
      </c>
      <c r="O1051" s="8"/>
      <c r="P1051" s="12" t="str">
        <f aca="false">IF(A1051="","",IF(COUNTIF($A$2:$A$2001,A1051)&gt;1,"Same email twice - keep one",""))</f>
        <v/>
      </c>
    </row>
    <row r="1052" customFormat="false" ht="15" hidden="false" customHeight="false" outlineLevel="0" collapsed="false">
      <c r="A1052" s="8"/>
      <c r="B1052" s="8"/>
      <c r="C1052" s="8"/>
      <c r="D1052" s="9" t="str">
        <f aca="false">IF(A1052="","",COUNTIFS(Orders!$C$2:$C$5001,A1052,Orders!$I$2:$I$5001,"&gt;0"))</f>
        <v/>
      </c>
      <c r="E1052" s="10" t="str">
        <f aca="false">IF(A1052="","",SUMIFS(Orders!$F$2:$F$5001,Orders!$C$2:$C$5001,A1052,Orders!$I$2:$I$5001,"&gt;0"))</f>
        <v/>
      </c>
      <c r="F1052" s="10" t="str">
        <f aca="false">IF(OR(A1052="",N(D1052)=0),"",E1052/D1052)</f>
        <v/>
      </c>
      <c r="G1052" s="11" t="str">
        <f aca="false">IF(OR(A1052="",N(D1052)=0),"",_xlfn.MINIFS(Orders!$I$2:$I$5001,Orders!$C$2:$C$5001,A1052,Orders!$I$2:$I$5001,"&gt;0"))</f>
        <v/>
      </c>
      <c r="H1052" s="11" t="str">
        <f aca="false">IF(OR(A1052="",N(D1052)=0),"",_xlfn.MAXIFS(Orders!$I$2:$I$5001,Orders!$C$2:$C$5001,A1052,Orders!$I$2:$I$5001,"&gt;0"))</f>
        <v/>
      </c>
      <c r="I1052" s="9" t="str">
        <f aca="true">IF(H1052="","",TODAY()-H1052)</f>
        <v/>
      </c>
      <c r="J1052" s="9" t="str">
        <f aca="false">IF(OR(H1052="",N(D1052)&lt;2),"",(H1052-G1052)/(D1052-1))</f>
        <v/>
      </c>
      <c r="K1052" s="12" t="str">
        <f aca="false">IF(A1052="","",IF(N(D1052)=0,"No orders yet",IF(I1052&gt;=Settings!$B$4,IF(OR(N(E1052)&gt;=Settings!$B$5,N(D1052)&gt;=Settings!$B$6),"Lapsed VIP","Lapsed"),IF(I1052&gt;=Settings!$B$3,IF(OR(N(E1052)&gt;=Settings!$B$5,N(D1052)&gt;=Settings!$B$6),"At-risk VIP",IF(D1052=1,"One-time buyer","At risk")),IF(OR(N(E1052)&gt;=Settings!$B$5,N(D1052)&gt;=Settings!$B$6),"VIP",IF(D1052=1,"New","Active"))))))</f>
        <v/>
      </c>
      <c r="L1052" s="12" t="str">
        <f aca="false">IF(OR(J1052="",J1052=0),"",IF(I1052&gt;=J1052*Settings!$B$7,"Yes",""))</f>
        <v/>
      </c>
      <c r="M1052" s="13"/>
      <c r="N1052" s="12" t="str">
        <f aca="true">IF(M1052="","",IF(AND(H1052&lt;&gt;"",H1052&gt;=M1052),"Yes - "&amp;TEXT(H1052,"d mmm yyyy"),IF(TODAY()-M1052&lt;30,"Not yet","No")))</f>
        <v/>
      </c>
      <c r="O1052" s="8"/>
      <c r="P1052" s="12" t="str">
        <f aca="false">IF(A1052="","",IF(COUNTIF($A$2:$A$2001,A1052)&gt;1,"Same email twice - keep one",""))</f>
        <v/>
      </c>
    </row>
    <row r="1053" customFormat="false" ht="15" hidden="false" customHeight="false" outlineLevel="0" collapsed="false">
      <c r="A1053" s="8"/>
      <c r="B1053" s="8"/>
      <c r="C1053" s="8"/>
      <c r="D1053" s="9" t="str">
        <f aca="false">IF(A1053="","",COUNTIFS(Orders!$C$2:$C$5001,A1053,Orders!$I$2:$I$5001,"&gt;0"))</f>
        <v/>
      </c>
      <c r="E1053" s="10" t="str">
        <f aca="false">IF(A1053="","",SUMIFS(Orders!$F$2:$F$5001,Orders!$C$2:$C$5001,A1053,Orders!$I$2:$I$5001,"&gt;0"))</f>
        <v/>
      </c>
      <c r="F1053" s="10" t="str">
        <f aca="false">IF(OR(A1053="",N(D1053)=0),"",E1053/D1053)</f>
        <v/>
      </c>
      <c r="G1053" s="11" t="str">
        <f aca="false">IF(OR(A1053="",N(D1053)=0),"",_xlfn.MINIFS(Orders!$I$2:$I$5001,Orders!$C$2:$C$5001,A1053,Orders!$I$2:$I$5001,"&gt;0"))</f>
        <v/>
      </c>
      <c r="H1053" s="11" t="str">
        <f aca="false">IF(OR(A1053="",N(D1053)=0),"",_xlfn.MAXIFS(Orders!$I$2:$I$5001,Orders!$C$2:$C$5001,A1053,Orders!$I$2:$I$5001,"&gt;0"))</f>
        <v/>
      </c>
      <c r="I1053" s="9" t="str">
        <f aca="true">IF(H1053="","",TODAY()-H1053)</f>
        <v/>
      </c>
      <c r="J1053" s="9" t="str">
        <f aca="false">IF(OR(H1053="",N(D1053)&lt;2),"",(H1053-G1053)/(D1053-1))</f>
        <v/>
      </c>
      <c r="K1053" s="12" t="str">
        <f aca="false">IF(A1053="","",IF(N(D1053)=0,"No orders yet",IF(I1053&gt;=Settings!$B$4,IF(OR(N(E1053)&gt;=Settings!$B$5,N(D1053)&gt;=Settings!$B$6),"Lapsed VIP","Lapsed"),IF(I1053&gt;=Settings!$B$3,IF(OR(N(E1053)&gt;=Settings!$B$5,N(D1053)&gt;=Settings!$B$6),"At-risk VIP",IF(D1053=1,"One-time buyer","At risk")),IF(OR(N(E1053)&gt;=Settings!$B$5,N(D1053)&gt;=Settings!$B$6),"VIP",IF(D1053=1,"New","Active"))))))</f>
        <v/>
      </c>
      <c r="L1053" s="12" t="str">
        <f aca="false">IF(OR(J1053="",J1053=0),"",IF(I1053&gt;=J1053*Settings!$B$7,"Yes",""))</f>
        <v/>
      </c>
      <c r="M1053" s="13"/>
      <c r="N1053" s="12" t="str">
        <f aca="true">IF(M1053="","",IF(AND(H1053&lt;&gt;"",H1053&gt;=M1053),"Yes - "&amp;TEXT(H1053,"d mmm yyyy"),IF(TODAY()-M1053&lt;30,"Not yet","No")))</f>
        <v/>
      </c>
      <c r="O1053" s="8"/>
      <c r="P1053" s="12" t="str">
        <f aca="false">IF(A1053="","",IF(COUNTIF($A$2:$A$2001,A1053)&gt;1,"Same email twice - keep one",""))</f>
        <v/>
      </c>
    </row>
    <row r="1054" customFormat="false" ht="15" hidden="false" customHeight="false" outlineLevel="0" collapsed="false">
      <c r="A1054" s="8"/>
      <c r="B1054" s="8"/>
      <c r="C1054" s="8"/>
      <c r="D1054" s="9" t="str">
        <f aca="false">IF(A1054="","",COUNTIFS(Orders!$C$2:$C$5001,A1054,Orders!$I$2:$I$5001,"&gt;0"))</f>
        <v/>
      </c>
      <c r="E1054" s="10" t="str">
        <f aca="false">IF(A1054="","",SUMIFS(Orders!$F$2:$F$5001,Orders!$C$2:$C$5001,A1054,Orders!$I$2:$I$5001,"&gt;0"))</f>
        <v/>
      </c>
      <c r="F1054" s="10" t="str">
        <f aca="false">IF(OR(A1054="",N(D1054)=0),"",E1054/D1054)</f>
        <v/>
      </c>
      <c r="G1054" s="11" t="str">
        <f aca="false">IF(OR(A1054="",N(D1054)=0),"",_xlfn.MINIFS(Orders!$I$2:$I$5001,Orders!$C$2:$C$5001,A1054,Orders!$I$2:$I$5001,"&gt;0"))</f>
        <v/>
      </c>
      <c r="H1054" s="11" t="str">
        <f aca="false">IF(OR(A1054="",N(D1054)=0),"",_xlfn.MAXIFS(Orders!$I$2:$I$5001,Orders!$C$2:$C$5001,A1054,Orders!$I$2:$I$5001,"&gt;0"))</f>
        <v/>
      </c>
      <c r="I1054" s="9" t="str">
        <f aca="true">IF(H1054="","",TODAY()-H1054)</f>
        <v/>
      </c>
      <c r="J1054" s="9" t="str">
        <f aca="false">IF(OR(H1054="",N(D1054)&lt;2),"",(H1054-G1054)/(D1054-1))</f>
        <v/>
      </c>
      <c r="K1054" s="12" t="str">
        <f aca="false">IF(A1054="","",IF(N(D1054)=0,"No orders yet",IF(I1054&gt;=Settings!$B$4,IF(OR(N(E1054)&gt;=Settings!$B$5,N(D1054)&gt;=Settings!$B$6),"Lapsed VIP","Lapsed"),IF(I1054&gt;=Settings!$B$3,IF(OR(N(E1054)&gt;=Settings!$B$5,N(D1054)&gt;=Settings!$B$6),"At-risk VIP",IF(D1054=1,"One-time buyer","At risk")),IF(OR(N(E1054)&gt;=Settings!$B$5,N(D1054)&gt;=Settings!$B$6),"VIP",IF(D1054=1,"New","Active"))))))</f>
        <v/>
      </c>
      <c r="L1054" s="12" t="str">
        <f aca="false">IF(OR(J1054="",J1054=0),"",IF(I1054&gt;=J1054*Settings!$B$7,"Yes",""))</f>
        <v/>
      </c>
      <c r="M1054" s="13"/>
      <c r="N1054" s="12" t="str">
        <f aca="true">IF(M1054="","",IF(AND(H1054&lt;&gt;"",H1054&gt;=M1054),"Yes - "&amp;TEXT(H1054,"d mmm yyyy"),IF(TODAY()-M1054&lt;30,"Not yet","No")))</f>
        <v/>
      </c>
      <c r="O1054" s="8"/>
      <c r="P1054" s="12" t="str">
        <f aca="false">IF(A1054="","",IF(COUNTIF($A$2:$A$2001,A1054)&gt;1,"Same email twice - keep one",""))</f>
        <v/>
      </c>
    </row>
    <row r="1055" customFormat="false" ht="15" hidden="false" customHeight="false" outlineLevel="0" collapsed="false">
      <c r="A1055" s="8"/>
      <c r="B1055" s="8"/>
      <c r="C1055" s="8"/>
      <c r="D1055" s="9" t="str">
        <f aca="false">IF(A1055="","",COUNTIFS(Orders!$C$2:$C$5001,A1055,Orders!$I$2:$I$5001,"&gt;0"))</f>
        <v/>
      </c>
      <c r="E1055" s="10" t="str">
        <f aca="false">IF(A1055="","",SUMIFS(Orders!$F$2:$F$5001,Orders!$C$2:$C$5001,A1055,Orders!$I$2:$I$5001,"&gt;0"))</f>
        <v/>
      </c>
      <c r="F1055" s="10" t="str">
        <f aca="false">IF(OR(A1055="",N(D1055)=0),"",E1055/D1055)</f>
        <v/>
      </c>
      <c r="G1055" s="11" t="str">
        <f aca="false">IF(OR(A1055="",N(D1055)=0),"",_xlfn.MINIFS(Orders!$I$2:$I$5001,Orders!$C$2:$C$5001,A1055,Orders!$I$2:$I$5001,"&gt;0"))</f>
        <v/>
      </c>
      <c r="H1055" s="11" t="str">
        <f aca="false">IF(OR(A1055="",N(D1055)=0),"",_xlfn.MAXIFS(Orders!$I$2:$I$5001,Orders!$C$2:$C$5001,A1055,Orders!$I$2:$I$5001,"&gt;0"))</f>
        <v/>
      </c>
      <c r="I1055" s="9" t="str">
        <f aca="true">IF(H1055="","",TODAY()-H1055)</f>
        <v/>
      </c>
      <c r="J1055" s="9" t="str">
        <f aca="false">IF(OR(H1055="",N(D1055)&lt;2),"",(H1055-G1055)/(D1055-1))</f>
        <v/>
      </c>
      <c r="K1055" s="12" t="str">
        <f aca="false">IF(A1055="","",IF(N(D1055)=0,"No orders yet",IF(I1055&gt;=Settings!$B$4,IF(OR(N(E1055)&gt;=Settings!$B$5,N(D1055)&gt;=Settings!$B$6),"Lapsed VIP","Lapsed"),IF(I1055&gt;=Settings!$B$3,IF(OR(N(E1055)&gt;=Settings!$B$5,N(D1055)&gt;=Settings!$B$6),"At-risk VIP",IF(D1055=1,"One-time buyer","At risk")),IF(OR(N(E1055)&gt;=Settings!$B$5,N(D1055)&gt;=Settings!$B$6),"VIP",IF(D1055=1,"New","Active"))))))</f>
        <v/>
      </c>
      <c r="L1055" s="12" t="str">
        <f aca="false">IF(OR(J1055="",J1055=0),"",IF(I1055&gt;=J1055*Settings!$B$7,"Yes",""))</f>
        <v/>
      </c>
      <c r="M1055" s="13"/>
      <c r="N1055" s="12" t="str">
        <f aca="true">IF(M1055="","",IF(AND(H1055&lt;&gt;"",H1055&gt;=M1055),"Yes - "&amp;TEXT(H1055,"d mmm yyyy"),IF(TODAY()-M1055&lt;30,"Not yet","No")))</f>
        <v/>
      </c>
      <c r="O1055" s="8"/>
      <c r="P1055" s="12" t="str">
        <f aca="false">IF(A1055="","",IF(COUNTIF($A$2:$A$2001,A1055)&gt;1,"Same email twice - keep one",""))</f>
        <v/>
      </c>
    </row>
    <row r="1056" customFormat="false" ht="15" hidden="false" customHeight="false" outlineLevel="0" collapsed="false">
      <c r="A1056" s="8"/>
      <c r="B1056" s="8"/>
      <c r="C1056" s="8"/>
      <c r="D1056" s="9" t="str">
        <f aca="false">IF(A1056="","",COUNTIFS(Orders!$C$2:$C$5001,A1056,Orders!$I$2:$I$5001,"&gt;0"))</f>
        <v/>
      </c>
      <c r="E1056" s="10" t="str">
        <f aca="false">IF(A1056="","",SUMIFS(Orders!$F$2:$F$5001,Orders!$C$2:$C$5001,A1056,Orders!$I$2:$I$5001,"&gt;0"))</f>
        <v/>
      </c>
      <c r="F1056" s="10" t="str">
        <f aca="false">IF(OR(A1056="",N(D1056)=0),"",E1056/D1056)</f>
        <v/>
      </c>
      <c r="G1056" s="11" t="str">
        <f aca="false">IF(OR(A1056="",N(D1056)=0),"",_xlfn.MINIFS(Orders!$I$2:$I$5001,Orders!$C$2:$C$5001,A1056,Orders!$I$2:$I$5001,"&gt;0"))</f>
        <v/>
      </c>
      <c r="H1056" s="11" t="str">
        <f aca="false">IF(OR(A1056="",N(D1056)=0),"",_xlfn.MAXIFS(Orders!$I$2:$I$5001,Orders!$C$2:$C$5001,A1056,Orders!$I$2:$I$5001,"&gt;0"))</f>
        <v/>
      </c>
      <c r="I1056" s="9" t="str">
        <f aca="true">IF(H1056="","",TODAY()-H1056)</f>
        <v/>
      </c>
      <c r="J1056" s="9" t="str">
        <f aca="false">IF(OR(H1056="",N(D1056)&lt;2),"",(H1056-G1056)/(D1056-1))</f>
        <v/>
      </c>
      <c r="K1056" s="12" t="str">
        <f aca="false">IF(A1056="","",IF(N(D1056)=0,"No orders yet",IF(I1056&gt;=Settings!$B$4,IF(OR(N(E1056)&gt;=Settings!$B$5,N(D1056)&gt;=Settings!$B$6),"Lapsed VIP","Lapsed"),IF(I1056&gt;=Settings!$B$3,IF(OR(N(E1056)&gt;=Settings!$B$5,N(D1056)&gt;=Settings!$B$6),"At-risk VIP",IF(D1056=1,"One-time buyer","At risk")),IF(OR(N(E1056)&gt;=Settings!$B$5,N(D1056)&gt;=Settings!$B$6),"VIP",IF(D1056=1,"New","Active"))))))</f>
        <v/>
      </c>
      <c r="L1056" s="12" t="str">
        <f aca="false">IF(OR(J1056="",J1056=0),"",IF(I1056&gt;=J1056*Settings!$B$7,"Yes",""))</f>
        <v/>
      </c>
      <c r="M1056" s="13"/>
      <c r="N1056" s="12" t="str">
        <f aca="true">IF(M1056="","",IF(AND(H1056&lt;&gt;"",H1056&gt;=M1056),"Yes - "&amp;TEXT(H1056,"d mmm yyyy"),IF(TODAY()-M1056&lt;30,"Not yet","No")))</f>
        <v/>
      </c>
      <c r="O1056" s="8"/>
      <c r="P1056" s="12" t="str">
        <f aca="false">IF(A1056="","",IF(COUNTIF($A$2:$A$2001,A1056)&gt;1,"Same email twice - keep one",""))</f>
        <v/>
      </c>
    </row>
    <row r="1057" customFormat="false" ht="15" hidden="false" customHeight="false" outlineLevel="0" collapsed="false">
      <c r="A1057" s="8"/>
      <c r="B1057" s="8"/>
      <c r="C1057" s="8"/>
      <c r="D1057" s="9" t="str">
        <f aca="false">IF(A1057="","",COUNTIFS(Orders!$C$2:$C$5001,A1057,Orders!$I$2:$I$5001,"&gt;0"))</f>
        <v/>
      </c>
      <c r="E1057" s="10" t="str">
        <f aca="false">IF(A1057="","",SUMIFS(Orders!$F$2:$F$5001,Orders!$C$2:$C$5001,A1057,Orders!$I$2:$I$5001,"&gt;0"))</f>
        <v/>
      </c>
      <c r="F1057" s="10" t="str">
        <f aca="false">IF(OR(A1057="",N(D1057)=0),"",E1057/D1057)</f>
        <v/>
      </c>
      <c r="G1057" s="11" t="str">
        <f aca="false">IF(OR(A1057="",N(D1057)=0),"",_xlfn.MINIFS(Orders!$I$2:$I$5001,Orders!$C$2:$C$5001,A1057,Orders!$I$2:$I$5001,"&gt;0"))</f>
        <v/>
      </c>
      <c r="H1057" s="11" t="str">
        <f aca="false">IF(OR(A1057="",N(D1057)=0),"",_xlfn.MAXIFS(Orders!$I$2:$I$5001,Orders!$C$2:$C$5001,A1057,Orders!$I$2:$I$5001,"&gt;0"))</f>
        <v/>
      </c>
      <c r="I1057" s="9" t="str">
        <f aca="true">IF(H1057="","",TODAY()-H1057)</f>
        <v/>
      </c>
      <c r="J1057" s="9" t="str">
        <f aca="false">IF(OR(H1057="",N(D1057)&lt;2),"",(H1057-G1057)/(D1057-1))</f>
        <v/>
      </c>
      <c r="K1057" s="12" t="str">
        <f aca="false">IF(A1057="","",IF(N(D1057)=0,"No orders yet",IF(I1057&gt;=Settings!$B$4,IF(OR(N(E1057)&gt;=Settings!$B$5,N(D1057)&gt;=Settings!$B$6),"Lapsed VIP","Lapsed"),IF(I1057&gt;=Settings!$B$3,IF(OR(N(E1057)&gt;=Settings!$B$5,N(D1057)&gt;=Settings!$B$6),"At-risk VIP",IF(D1057=1,"One-time buyer","At risk")),IF(OR(N(E1057)&gt;=Settings!$B$5,N(D1057)&gt;=Settings!$B$6),"VIP",IF(D1057=1,"New","Active"))))))</f>
        <v/>
      </c>
      <c r="L1057" s="12" t="str">
        <f aca="false">IF(OR(J1057="",J1057=0),"",IF(I1057&gt;=J1057*Settings!$B$7,"Yes",""))</f>
        <v/>
      </c>
      <c r="M1057" s="13"/>
      <c r="N1057" s="12" t="str">
        <f aca="true">IF(M1057="","",IF(AND(H1057&lt;&gt;"",H1057&gt;=M1057),"Yes - "&amp;TEXT(H1057,"d mmm yyyy"),IF(TODAY()-M1057&lt;30,"Not yet","No")))</f>
        <v/>
      </c>
      <c r="O1057" s="8"/>
      <c r="P1057" s="12" t="str">
        <f aca="false">IF(A1057="","",IF(COUNTIF($A$2:$A$2001,A1057)&gt;1,"Same email twice - keep one",""))</f>
        <v/>
      </c>
    </row>
    <row r="1058" customFormat="false" ht="15" hidden="false" customHeight="false" outlineLevel="0" collapsed="false">
      <c r="A1058" s="8"/>
      <c r="B1058" s="8"/>
      <c r="C1058" s="8"/>
      <c r="D1058" s="9" t="str">
        <f aca="false">IF(A1058="","",COUNTIFS(Orders!$C$2:$C$5001,A1058,Orders!$I$2:$I$5001,"&gt;0"))</f>
        <v/>
      </c>
      <c r="E1058" s="10" t="str">
        <f aca="false">IF(A1058="","",SUMIFS(Orders!$F$2:$F$5001,Orders!$C$2:$C$5001,A1058,Orders!$I$2:$I$5001,"&gt;0"))</f>
        <v/>
      </c>
      <c r="F1058" s="10" t="str">
        <f aca="false">IF(OR(A1058="",N(D1058)=0),"",E1058/D1058)</f>
        <v/>
      </c>
      <c r="G1058" s="11" t="str">
        <f aca="false">IF(OR(A1058="",N(D1058)=0),"",_xlfn.MINIFS(Orders!$I$2:$I$5001,Orders!$C$2:$C$5001,A1058,Orders!$I$2:$I$5001,"&gt;0"))</f>
        <v/>
      </c>
      <c r="H1058" s="11" t="str">
        <f aca="false">IF(OR(A1058="",N(D1058)=0),"",_xlfn.MAXIFS(Orders!$I$2:$I$5001,Orders!$C$2:$C$5001,A1058,Orders!$I$2:$I$5001,"&gt;0"))</f>
        <v/>
      </c>
      <c r="I1058" s="9" t="str">
        <f aca="true">IF(H1058="","",TODAY()-H1058)</f>
        <v/>
      </c>
      <c r="J1058" s="9" t="str">
        <f aca="false">IF(OR(H1058="",N(D1058)&lt;2),"",(H1058-G1058)/(D1058-1))</f>
        <v/>
      </c>
      <c r="K1058" s="12" t="str">
        <f aca="false">IF(A1058="","",IF(N(D1058)=0,"No orders yet",IF(I1058&gt;=Settings!$B$4,IF(OR(N(E1058)&gt;=Settings!$B$5,N(D1058)&gt;=Settings!$B$6),"Lapsed VIP","Lapsed"),IF(I1058&gt;=Settings!$B$3,IF(OR(N(E1058)&gt;=Settings!$B$5,N(D1058)&gt;=Settings!$B$6),"At-risk VIP",IF(D1058=1,"One-time buyer","At risk")),IF(OR(N(E1058)&gt;=Settings!$B$5,N(D1058)&gt;=Settings!$B$6),"VIP",IF(D1058=1,"New","Active"))))))</f>
        <v/>
      </c>
      <c r="L1058" s="12" t="str">
        <f aca="false">IF(OR(J1058="",J1058=0),"",IF(I1058&gt;=J1058*Settings!$B$7,"Yes",""))</f>
        <v/>
      </c>
      <c r="M1058" s="13"/>
      <c r="N1058" s="12" t="str">
        <f aca="true">IF(M1058="","",IF(AND(H1058&lt;&gt;"",H1058&gt;=M1058),"Yes - "&amp;TEXT(H1058,"d mmm yyyy"),IF(TODAY()-M1058&lt;30,"Not yet","No")))</f>
        <v/>
      </c>
      <c r="O1058" s="8"/>
      <c r="P1058" s="12" t="str">
        <f aca="false">IF(A1058="","",IF(COUNTIF($A$2:$A$2001,A1058)&gt;1,"Same email twice - keep one",""))</f>
        <v/>
      </c>
    </row>
    <row r="1059" customFormat="false" ht="15" hidden="false" customHeight="false" outlineLevel="0" collapsed="false">
      <c r="A1059" s="8"/>
      <c r="B1059" s="8"/>
      <c r="C1059" s="8"/>
      <c r="D1059" s="9" t="str">
        <f aca="false">IF(A1059="","",COUNTIFS(Orders!$C$2:$C$5001,A1059,Orders!$I$2:$I$5001,"&gt;0"))</f>
        <v/>
      </c>
      <c r="E1059" s="10" t="str">
        <f aca="false">IF(A1059="","",SUMIFS(Orders!$F$2:$F$5001,Orders!$C$2:$C$5001,A1059,Orders!$I$2:$I$5001,"&gt;0"))</f>
        <v/>
      </c>
      <c r="F1059" s="10" t="str">
        <f aca="false">IF(OR(A1059="",N(D1059)=0),"",E1059/D1059)</f>
        <v/>
      </c>
      <c r="G1059" s="11" t="str">
        <f aca="false">IF(OR(A1059="",N(D1059)=0),"",_xlfn.MINIFS(Orders!$I$2:$I$5001,Orders!$C$2:$C$5001,A1059,Orders!$I$2:$I$5001,"&gt;0"))</f>
        <v/>
      </c>
      <c r="H1059" s="11" t="str">
        <f aca="false">IF(OR(A1059="",N(D1059)=0),"",_xlfn.MAXIFS(Orders!$I$2:$I$5001,Orders!$C$2:$C$5001,A1059,Orders!$I$2:$I$5001,"&gt;0"))</f>
        <v/>
      </c>
      <c r="I1059" s="9" t="str">
        <f aca="true">IF(H1059="","",TODAY()-H1059)</f>
        <v/>
      </c>
      <c r="J1059" s="9" t="str">
        <f aca="false">IF(OR(H1059="",N(D1059)&lt;2),"",(H1059-G1059)/(D1059-1))</f>
        <v/>
      </c>
      <c r="K1059" s="12" t="str">
        <f aca="false">IF(A1059="","",IF(N(D1059)=0,"No orders yet",IF(I1059&gt;=Settings!$B$4,IF(OR(N(E1059)&gt;=Settings!$B$5,N(D1059)&gt;=Settings!$B$6),"Lapsed VIP","Lapsed"),IF(I1059&gt;=Settings!$B$3,IF(OR(N(E1059)&gt;=Settings!$B$5,N(D1059)&gt;=Settings!$B$6),"At-risk VIP",IF(D1059=1,"One-time buyer","At risk")),IF(OR(N(E1059)&gt;=Settings!$B$5,N(D1059)&gt;=Settings!$B$6),"VIP",IF(D1059=1,"New","Active"))))))</f>
        <v/>
      </c>
      <c r="L1059" s="12" t="str">
        <f aca="false">IF(OR(J1059="",J1059=0),"",IF(I1059&gt;=J1059*Settings!$B$7,"Yes",""))</f>
        <v/>
      </c>
      <c r="M1059" s="13"/>
      <c r="N1059" s="12" t="str">
        <f aca="true">IF(M1059="","",IF(AND(H1059&lt;&gt;"",H1059&gt;=M1059),"Yes - "&amp;TEXT(H1059,"d mmm yyyy"),IF(TODAY()-M1059&lt;30,"Not yet","No")))</f>
        <v/>
      </c>
      <c r="O1059" s="8"/>
      <c r="P1059" s="12" t="str">
        <f aca="false">IF(A1059="","",IF(COUNTIF($A$2:$A$2001,A1059)&gt;1,"Same email twice - keep one",""))</f>
        <v/>
      </c>
    </row>
    <row r="1060" customFormat="false" ht="15" hidden="false" customHeight="false" outlineLevel="0" collapsed="false">
      <c r="A1060" s="8"/>
      <c r="B1060" s="8"/>
      <c r="C1060" s="8"/>
      <c r="D1060" s="9" t="str">
        <f aca="false">IF(A1060="","",COUNTIFS(Orders!$C$2:$C$5001,A1060,Orders!$I$2:$I$5001,"&gt;0"))</f>
        <v/>
      </c>
      <c r="E1060" s="10" t="str">
        <f aca="false">IF(A1060="","",SUMIFS(Orders!$F$2:$F$5001,Orders!$C$2:$C$5001,A1060,Orders!$I$2:$I$5001,"&gt;0"))</f>
        <v/>
      </c>
      <c r="F1060" s="10" t="str">
        <f aca="false">IF(OR(A1060="",N(D1060)=0),"",E1060/D1060)</f>
        <v/>
      </c>
      <c r="G1060" s="11" t="str">
        <f aca="false">IF(OR(A1060="",N(D1060)=0),"",_xlfn.MINIFS(Orders!$I$2:$I$5001,Orders!$C$2:$C$5001,A1060,Orders!$I$2:$I$5001,"&gt;0"))</f>
        <v/>
      </c>
      <c r="H1060" s="11" t="str">
        <f aca="false">IF(OR(A1060="",N(D1060)=0),"",_xlfn.MAXIFS(Orders!$I$2:$I$5001,Orders!$C$2:$C$5001,A1060,Orders!$I$2:$I$5001,"&gt;0"))</f>
        <v/>
      </c>
      <c r="I1060" s="9" t="str">
        <f aca="true">IF(H1060="","",TODAY()-H1060)</f>
        <v/>
      </c>
      <c r="J1060" s="9" t="str">
        <f aca="false">IF(OR(H1060="",N(D1060)&lt;2),"",(H1060-G1060)/(D1060-1))</f>
        <v/>
      </c>
      <c r="K1060" s="12" t="str">
        <f aca="false">IF(A1060="","",IF(N(D1060)=0,"No orders yet",IF(I1060&gt;=Settings!$B$4,IF(OR(N(E1060)&gt;=Settings!$B$5,N(D1060)&gt;=Settings!$B$6),"Lapsed VIP","Lapsed"),IF(I1060&gt;=Settings!$B$3,IF(OR(N(E1060)&gt;=Settings!$B$5,N(D1060)&gt;=Settings!$B$6),"At-risk VIP",IF(D1060=1,"One-time buyer","At risk")),IF(OR(N(E1060)&gt;=Settings!$B$5,N(D1060)&gt;=Settings!$B$6),"VIP",IF(D1060=1,"New","Active"))))))</f>
        <v/>
      </c>
      <c r="L1060" s="12" t="str">
        <f aca="false">IF(OR(J1060="",J1060=0),"",IF(I1060&gt;=J1060*Settings!$B$7,"Yes",""))</f>
        <v/>
      </c>
      <c r="M1060" s="13"/>
      <c r="N1060" s="12" t="str">
        <f aca="true">IF(M1060="","",IF(AND(H1060&lt;&gt;"",H1060&gt;=M1060),"Yes - "&amp;TEXT(H1060,"d mmm yyyy"),IF(TODAY()-M1060&lt;30,"Not yet","No")))</f>
        <v/>
      </c>
      <c r="O1060" s="8"/>
      <c r="P1060" s="12" t="str">
        <f aca="false">IF(A1060="","",IF(COUNTIF($A$2:$A$2001,A1060)&gt;1,"Same email twice - keep one",""))</f>
        <v/>
      </c>
    </row>
    <row r="1061" customFormat="false" ht="15" hidden="false" customHeight="false" outlineLevel="0" collapsed="false">
      <c r="A1061" s="8"/>
      <c r="B1061" s="8"/>
      <c r="C1061" s="8"/>
      <c r="D1061" s="9" t="str">
        <f aca="false">IF(A1061="","",COUNTIFS(Orders!$C$2:$C$5001,A1061,Orders!$I$2:$I$5001,"&gt;0"))</f>
        <v/>
      </c>
      <c r="E1061" s="10" t="str">
        <f aca="false">IF(A1061="","",SUMIFS(Orders!$F$2:$F$5001,Orders!$C$2:$C$5001,A1061,Orders!$I$2:$I$5001,"&gt;0"))</f>
        <v/>
      </c>
      <c r="F1061" s="10" t="str">
        <f aca="false">IF(OR(A1061="",N(D1061)=0),"",E1061/D1061)</f>
        <v/>
      </c>
      <c r="G1061" s="11" t="str">
        <f aca="false">IF(OR(A1061="",N(D1061)=0),"",_xlfn.MINIFS(Orders!$I$2:$I$5001,Orders!$C$2:$C$5001,A1061,Orders!$I$2:$I$5001,"&gt;0"))</f>
        <v/>
      </c>
      <c r="H1061" s="11" t="str">
        <f aca="false">IF(OR(A1061="",N(D1061)=0),"",_xlfn.MAXIFS(Orders!$I$2:$I$5001,Orders!$C$2:$C$5001,A1061,Orders!$I$2:$I$5001,"&gt;0"))</f>
        <v/>
      </c>
      <c r="I1061" s="9" t="str">
        <f aca="true">IF(H1061="","",TODAY()-H1061)</f>
        <v/>
      </c>
      <c r="J1061" s="9" t="str">
        <f aca="false">IF(OR(H1061="",N(D1061)&lt;2),"",(H1061-G1061)/(D1061-1))</f>
        <v/>
      </c>
      <c r="K1061" s="12" t="str">
        <f aca="false">IF(A1061="","",IF(N(D1061)=0,"No orders yet",IF(I1061&gt;=Settings!$B$4,IF(OR(N(E1061)&gt;=Settings!$B$5,N(D1061)&gt;=Settings!$B$6),"Lapsed VIP","Lapsed"),IF(I1061&gt;=Settings!$B$3,IF(OR(N(E1061)&gt;=Settings!$B$5,N(D1061)&gt;=Settings!$B$6),"At-risk VIP",IF(D1061=1,"One-time buyer","At risk")),IF(OR(N(E1061)&gt;=Settings!$B$5,N(D1061)&gt;=Settings!$B$6),"VIP",IF(D1061=1,"New","Active"))))))</f>
        <v/>
      </c>
      <c r="L1061" s="12" t="str">
        <f aca="false">IF(OR(J1061="",J1061=0),"",IF(I1061&gt;=J1061*Settings!$B$7,"Yes",""))</f>
        <v/>
      </c>
      <c r="M1061" s="13"/>
      <c r="N1061" s="12" t="str">
        <f aca="true">IF(M1061="","",IF(AND(H1061&lt;&gt;"",H1061&gt;=M1061),"Yes - "&amp;TEXT(H1061,"d mmm yyyy"),IF(TODAY()-M1061&lt;30,"Not yet","No")))</f>
        <v/>
      </c>
      <c r="O1061" s="8"/>
      <c r="P1061" s="12" t="str">
        <f aca="false">IF(A1061="","",IF(COUNTIF($A$2:$A$2001,A1061)&gt;1,"Same email twice - keep one",""))</f>
        <v/>
      </c>
    </row>
    <row r="1062" customFormat="false" ht="15" hidden="false" customHeight="false" outlineLevel="0" collapsed="false">
      <c r="A1062" s="8"/>
      <c r="B1062" s="8"/>
      <c r="C1062" s="8"/>
      <c r="D1062" s="9" t="str">
        <f aca="false">IF(A1062="","",COUNTIFS(Orders!$C$2:$C$5001,A1062,Orders!$I$2:$I$5001,"&gt;0"))</f>
        <v/>
      </c>
      <c r="E1062" s="10" t="str">
        <f aca="false">IF(A1062="","",SUMIFS(Orders!$F$2:$F$5001,Orders!$C$2:$C$5001,A1062,Orders!$I$2:$I$5001,"&gt;0"))</f>
        <v/>
      </c>
      <c r="F1062" s="10" t="str">
        <f aca="false">IF(OR(A1062="",N(D1062)=0),"",E1062/D1062)</f>
        <v/>
      </c>
      <c r="G1062" s="11" t="str">
        <f aca="false">IF(OR(A1062="",N(D1062)=0),"",_xlfn.MINIFS(Orders!$I$2:$I$5001,Orders!$C$2:$C$5001,A1062,Orders!$I$2:$I$5001,"&gt;0"))</f>
        <v/>
      </c>
      <c r="H1062" s="11" t="str">
        <f aca="false">IF(OR(A1062="",N(D1062)=0),"",_xlfn.MAXIFS(Orders!$I$2:$I$5001,Orders!$C$2:$C$5001,A1062,Orders!$I$2:$I$5001,"&gt;0"))</f>
        <v/>
      </c>
      <c r="I1062" s="9" t="str">
        <f aca="true">IF(H1062="","",TODAY()-H1062)</f>
        <v/>
      </c>
      <c r="J1062" s="9" t="str">
        <f aca="false">IF(OR(H1062="",N(D1062)&lt;2),"",(H1062-G1062)/(D1062-1))</f>
        <v/>
      </c>
      <c r="K1062" s="12" t="str">
        <f aca="false">IF(A1062="","",IF(N(D1062)=0,"No orders yet",IF(I1062&gt;=Settings!$B$4,IF(OR(N(E1062)&gt;=Settings!$B$5,N(D1062)&gt;=Settings!$B$6),"Lapsed VIP","Lapsed"),IF(I1062&gt;=Settings!$B$3,IF(OR(N(E1062)&gt;=Settings!$B$5,N(D1062)&gt;=Settings!$B$6),"At-risk VIP",IF(D1062=1,"One-time buyer","At risk")),IF(OR(N(E1062)&gt;=Settings!$B$5,N(D1062)&gt;=Settings!$B$6),"VIP",IF(D1062=1,"New","Active"))))))</f>
        <v/>
      </c>
      <c r="L1062" s="12" t="str">
        <f aca="false">IF(OR(J1062="",J1062=0),"",IF(I1062&gt;=J1062*Settings!$B$7,"Yes",""))</f>
        <v/>
      </c>
      <c r="M1062" s="13"/>
      <c r="N1062" s="12" t="str">
        <f aca="true">IF(M1062="","",IF(AND(H1062&lt;&gt;"",H1062&gt;=M1062),"Yes - "&amp;TEXT(H1062,"d mmm yyyy"),IF(TODAY()-M1062&lt;30,"Not yet","No")))</f>
        <v/>
      </c>
      <c r="O1062" s="8"/>
      <c r="P1062" s="12" t="str">
        <f aca="false">IF(A1062="","",IF(COUNTIF($A$2:$A$2001,A1062)&gt;1,"Same email twice - keep one",""))</f>
        <v/>
      </c>
    </row>
    <row r="1063" customFormat="false" ht="15" hidden="false" customHeight="false" outlineLevel="0" collapsed="false">
      <c r="A1063" s="8"/>
      <c r="B1063" s="8"/>
      <c r="C1063" s="8"/>
      <c r="D1063" s="9" t="str">
        <f aca="false">IF(A1063="","",COUNTIFS(Orders!$C$2:$C$5001,A1063,Orders!$I$2:$I$5001,"&gt;0"))</f>
        <v/>
      </c>
      <c r="E1063" s="10" t="str">
        <f aca="false">IF(A1063="","",SUMIFS(Orders!$F$2:$F$5001,Orders!$C$2:$C$5001,A1063,Orders!$I$2:$I$5001,"&gt;0"))</f>
        <v/>
      </c>
      <c r="F1063" s="10" t="str">
        <f aca="false">IF(OR(A1063="",N(D1063)=0),"",E1063/D1063)</f>
        <v/>
      </c>
      <c r="G1063" s="11" t="str">
        <f aca="false">IF(OR(A1063="",N(D1063)=0),"",_xlfn.MINIFS(Orders!$I$2:$I$5001,Orders!$C$2:$C$5001,A1063,Orders!$I$2:$I$5001,"&gt;0"))</f>
        <v/>
      </c>
      <c r="H1063" s="11" t="str">
        <f aca="false">IF(OR(A1063="",N(D1063)=0),"",_xlfn.MAXIFS(Orders!$I$2:$I$5001,Orders!$C$2:$C$5001,A1063,Orders!$I$2:$I$5001,"&gt;0"))</f>
        <v/>
      </c>
      <c r="I1063" s="9" t="str">
        <f aca="true">IF(H1063="","",TODAY()-H1063)</f>
        <v/>
      </c>
      <c r="J1063" s="9" t="str">
        <f aca="false">IF(OR(H1063="",N(D1063)&lt;2),"",(H1063-G1063)/(D1063-1))</f>
        <v/>
      </c>
      <c r="K1063" s="12" t="str">
        <f aca="false">IF(A1063="","",IF(N(D1063)=0,"No orders yet",IF(I1063&gt;=Settings!$B$4,IF(OR(N(E1063)&gt;=Settings!$B$5,N(D1063)&gt;=Settings!$B$6),"Lapsed VIP","Lapsed"),IF(I1063&gt;=Settings!$B$3,IF(OR(N(E1063)&gt;=Settings!$B$5,N(D1063)&gt;=Settings!$B$6),"At-risk VIP",IF(D1063=1,"One-time buyer","At risk")),IF(OR(N(E1063)&gt;=Settings!$B$5,N(D1063)&gt;=Settings!$B$6),"VIP",IF(D1063=1,"New","Active"))))))</f>
        <v/>
      </c>
      <c r="L1063" s="12" t="str">
        <f aca="false">IF(OR(J1063="",J1063=0),"",IF(I1063&gt;=J1063*Settings!$B$7,"Yes",""))</f>
        <v/>
      </c>
      <c r="M1063" s="13"/>
      <c r="N1063" s="12" t="str">
        <f aca="true">IF(M1063="","",IF(AND(H1063&lt;&gt;"",H1063&gt;=M1063),"Yes - "&amp;TEXT(H1063,"d mmm yyyy"),IF(TODAY()-M1063&lt;30,"Not yet","No")))</f>
        <v/>
      </c>
      <c r="O1063" s="8"/>
      <c r="P1063" s="12" t="str">
        <f aca="false">IF(A1063="","",IF(COUNTIF($A$2:$A$2001,A1063)&gt;1,"Same email twice - keep one",""))</f>
        <v/>
      </c>
    </row>
    <row r="1064" customFormat="false" ht="15" hidden="false" customHeight="false" outlineLevel="0" collapsed="false">
      <c r="A1064" s="8"/>
      <c r="B1064" s="8"/>
      <c r="C1064" s="8"/>
      <c r="D1064" s="9" t="str">
        <f aca="false">IF(A1064="","",COUNTIFS(Orders!$C$2:$C$5001,A1064,Orders!$I$2:$I$5001,"&gt;0"))</f>
        <v/>
      </c>
      <c r="E1064" s="10" t="str">
        <f aca="false">IF(A1064="","",SUMIFS(Orders!$F$2:$F$5001,Orders!$C$2:$C$5001,A1064,Orders!$I$2:$I$5001,"&gt;0"))</f>
        <v/>
      </c>
      <c r="F1064" s="10" t="str">
        <f aca="false">IF(OR(A1064="",N(D1064)=0),"",E1064/D1064)</f>
        <v/>
      </c>
      <c r="G1064" s="11" t="str">
        <f aca="false">IF(OR(A1064="",N(D1064)=0),"",_xlfn.MINIFS(Orders!$I$2:$I$5001,Orders!$C$2:$C$5001,A1064,Orders!$I$2:$I$5001,"&gt;0"))</f>
        <v/>
      </c>
      <c r="H1064" s="11" t="str">
        <f aca="false">IF(OR(A1064="",N(D1064)=0),"",_xlfn.MAXIFS(Orders!$I$2:$I$5001,Orders!$C$2:$C$5001,A1064,Orders!$I$2:$I$5001,"&gt;0"))</f>
        <v/>
      </c>
      <c r="I1064" s="9" t="str">
        <f aca="true">IF(H1064="","",TODAY()-H1064)</f>
        <v/>
      </c>
      <c r="J1064" s="9" t="str">
        <f aca="false">IF(OR(H1064="",N(D1064)&lt;2),"",(H1064-G1064)/(D1064-1))</f>
        <v/>
      </c>
      <c r="K1064" s="12" t="str">
        <f aca="false">IF(A1064="","",IF(N(D1064)=0,"No orders yet",IF(I1064&gt;=Settings!$B$4,IF(OR(N(E1064)&gt;=Settings!$B$5,N(D1064)&gt;=Settings!$B$6),"Lapsed VIP","Lapsed"),IF(I1064&gt;=Settings!$B$3,IF(OR(N(E1064)&gt;=Settings!$B$5,N(D1064)&gt;=Settings!$B$6),"At-risk VIP",IF(D1064=1,"One-time buyer","At risk")),IF(OR(N(E1064)&gt;=Settings!$B$5,N(D1064)&gt;=Settings!$B$6),"VIP",IF(D1064=1,"New","Active"))))))</f>
        <v/>
      </c>
      <c r="L1064" s="12" t="str">
        <f aca="false">IF(OR(J1064="",J1064=0),"",IF(I1064&gt;=J1064*Settings!$B$7,"Yes",""))</f>
        <v/>
      </c>
      <c r="M1064" s="13"/>
      <c r="N1064" s="12" t="str">
        <f aca="true">IF(M1064="","",IF(AND(H1064&lt;&gt;"",H1064&gt;=M1064),"Yes - "&amp;TEXT(H1064,"d mmm yyyy"),IF(TODAY()-M1064&lt;30,"Not yet","No")))</f>
        <v/>
      </c>
      <c r="O1064" s="8"/>
      <c r="P1064" s="12" t="str">
        <f aca="false">IF(A1064="","",IF(COUNTIF($A$2:$A$2001,A1064)&gt;1,"Same email twice - keep one",""))</f>
        <v/>
      </c>
    </row>
    <row r="1065" customFormat="false" ht="15" hidden="false" customHeight="false" outlineLevel="0" collapsed="false">
      <c r="A1065" s="8"/>
      <c r="B1065" s="8"/>
      <c r="C1065" s="8"/>
      <c r="D1065" s="9" t="str">
        <f aca="false">IF(A1065="","",COUNTIFS(Orders!$C$2:$C$5001,A1065,Orders!$I$2:$I$5001,"&gt;0"))</f>
        <v/>
      </c>
      <c r="E1065" s="10" t="str">
        <f aca="false">IF(A1065="","",SUMIFS(Orders!$F$2:$F$5001,Orders!$C$2:$C$5001,A1065,Orders!$I$2:$I$5001,"&gt;0"))</f>
        <v/>
      </c>
      <c r="F1065" s="10" t="str">
        <f aca="false">IF(OR(A1065="",N(D1065)=0),"",E1065/D1065)</f>
        <v/>
      </c>
      <c r="G1065" s="11" t="str">
        <f aca="false">IF(OR(A1065="",N(D1065)=0),"",_xlfn.MINIFS(Orders!$I$2:$I$5001,Orders!$C$2:$C$5001,A1065,Orders!$I$2:$I$5001,"&gt;0"))</f>
        <v/>
      </c>
      <c r="H1065" s="11" t="str">
        <f aca="false">IF(OR(A1065="",N(D1065)=0),"",_xlfn.MAXIFS(Orders!$I$2:$I$5001,Orders!$C$2:$C$5001,A1065,Orders!$I$2:$I$5001,"&gt;0"))</f>
        <v/>
      </c>
      <c r="I1065" s="9" t="str">
        <f aca="true">IF(H1065="","",TODAY()-H1065)</f>
        <v/>
      </c>
      <c r="J1065" s="9" t="str">
        <f aca="false">IF(OR(H1065="",N(D1065)&lt;2),"",(H1065-G1065)/(D1065-1))</f>
        <v/>
      </c>
      <c r="K1065" s="12" t="str">
        <f aca="false">IF(A1065="","",IF(N(D1065)=0,"No orders yet",IF(I1065&gt;=Settings!$B$4,IF(OR(N(E1065)&gt;=Settings!$B$5,N(D1065)&gt;=Settings!$B$6),"Lapsed VIP","Lapsed"),IF(I1065&gt;=Settings!$B$3,IF(OR(N(E1065)&gt;=Settings!$B$5,N(D1065)&gt;=Settings!$B$6),"At-risk VIP",IF(D1065=1,"One-time buyer","At risk")),IF(OR(N(E1065)&gt;=Settings!$B$5,N(D1065)&gt;=Settings!$B$6),"VIP",IF(D1065=1,"New","Active"))))))</f>
        <v/>
      </c>
      <c r="L1065" s="12" t="str">
        <f aca="false">IF(OR(J1065="",J1065=0),"",IF(I1065&gt;=J1065*Settings!$B$7,"Yes",""))</f>
        <v/>
      </c>
      <c r="M1065" s="13"/>
      <c r="N1065" s="12" t="str">
        <f aca="true">IF(M1065="","",IF(AND(H1065&lt;&gt;"",H1065&gt;=M1065),"Yes - "&amp;TEXT(H1065,"d mmm yyyy"),IF(TODAY()-M1065&lt;30,"Not yet","No")))</f>
        <v/>
      </c>
      <c r="O1065" s="8"/>
      <c r="P1065" s="12" t="str">
        <f aca="false">IF(A1065="","",IF(COUNTIF($A$2:$A$2001,A1065)&gt;1,"Same email twice - keep one",""))</f>
        <v/>
      </c>
    </row>
    <row r="1066" customFormat="false" ht="15" hidden="false" customHeight="false" outlineLevel="0" collapsed="false">
      <c r="A1066" s="8"/>
      <c r="B1066" s="8"/>
      <c r="C1066" s="8"/>
      <c r="D1066" s="9" t="str">
        <f aca="false">IF(A1066="","",COUNTIFS(Orders!$C$2:$C$5001,A1066,Orders!$I$2:$I$5001,"&gt;0"))</f>
        <v/>
      </c>
      <c r="E1066" s="10" t="str">
        <f aca="false">IF(A1066="","",SUMIFS(Orders!$F$2:$F$5001,Orders!$C$2:$C$5001,A1066,Orders!$I$2:$I$5001,"&gt;0"))</f>
        <v/>
      </c>
      <c r="F1066" s="10" t="str">
        <f aca="false">IF(OR(A1066="",N(D1066)=0),"",E1066/D1066)</f>
        <v/>
      </c>
      <c r="G1066" s="11" t="str">
        <f aca="false">IF(OR(A1066="",N(D1066)=0),"",_xlfn.MINIFS(Orders!$I$2:$I$5001,Orders!$C$2:$C$5001,A1066,Orders!$I$2:$I$5001,"&gt;0"))</f>
        <v/>
      </c>
      <c r="H1066" s="11" t="str">
        <f aca="false">IF(OR(A1066="",N(D1066)=0),"",_xlfn.MAXIFS(Orders!$I$2:$I$5001,Orders!$C$2:$C$5001,A1066,Orders!$I$2:$I$5001,"&gt;0"))</f>
        <v/>
      </c>
      <c r="I1066" s="9" t="str">
        <f aca="true">IF(H1066="","",TODAY()-H1066)</f>
        <v/>
      </c>
      <c r="J1066" s="9" t="str">
        <f aca="false">IF(OR(H1066="",N(D1066)&lt;2),"",(H1066-G1066)/(D1066-1))</f>
        <v/>
      </c>
      <c r="K1066" s="12" t="str">
        <f aca="false">IF(A1066="","",IF(N(D1066)=0,"No orders yet",IF(I1066&gt;=Settings!$B$4,IF(OR(N(E1066)&gt;=Settings!$B$5,N(D1066)&gt;=Settings!$B$6),"Lapsed VIP","Lapsed"),IF(I1066&gt;=Settings!$B$3,IF(OR(N(E1066)&gt;=Settings!$B$5,N(D1066)&gt;=Settings!$B$6),"At-risk VIP",IF(D1066=1,"One-time buyer","At risk")),IF(OR(N(E1066)&gt;=Settings!$B$5,N(D1066)&gt;=Settings!$B$6),"VIP",IF(D1066=1,"New","Active"))))))</f>
        <v/>
      </c>
      <c r="L1066" s="12" t="str">
        <f aca="false">IF(OR(J1066="",J1066=0),"",IF(I1066&gt;=J1066*Settings!$B$7,"Yes",""))</f>
        <v/>
      </c>
      <c r="M1066" s="13"/>
      <c r="N1066" s="12" t="str">
        <f aca="true">IF(M1066="","",IF(AND(H1066&lt;&gt;"",H1066&gt;=M1066),"Yes - "&amp;TEXT(H1066,"d mmm yyyy"),IF(TODAY()-M1066&lt;30,"Not yet","No")))</f>
        <v/>
      </c>
      <c r="O1066" s="8"/>
      <c r="P1066" s="12" t="str">
        <f aca="false">IF(A1066="","",IF(COUNTIF($A$2:$A$2001,A1066)&gt;1,"Same email twice - keep one",""))</f>
        <v/>
      </c>
    </row>
    <row r="1067" customFormat="false" ht="15" hidden="false" customHeight="false" outlineLevel="0" collapsed="false">
      <c r="A1067" s="8"/>
      <c r="B1067" s="8"/>
      <c r="C1067" s="8"/>
      <c r="D1067" s="9" t="str">
        <f aca="false">IF(A1067="","",COUNTIFS(Orders!$C$2:$C$5001,A1067,Orders!$I$2:$I$5001,"&gt;0"))</f>
        <v/>
      </c>
      <c r="E1067" s="10" t="str">
        <f aca="false">IF(A1067="","",SUMIFS(Orders!$F$2:$F$5001,Orders!$C$2:$C$5001,A1067,Orders!$I$2:$I$5001,"&gt;0"))</f>
        <v/>
      </c>
      <c r="F1067" s="10" t="str">
        <f aca="false">IF(OR(A1067="",N(D1067)=0),"",E1067/D1067)</f>
        <v/>
      </c>
      <c r="G1067" s="11" t="str">
        <f aca="false">IF(OR(A1067="",N(D1067)=0),"",_xlfn.MINIFS(Orders!$I$2:$I$5001,Orders!$C$2:$C$5001,A1067,Orders!$I$2:$I$5001,"&gt;0"))</f>
        <v/>
      </c>
      <c r="H1067" s="11" t="str">
        <f aca="false">IF(OR(A1067="",N(D1067)=0),"",_xlfn.MAXIFS(Orders!$I$2:$I$5001,Orders!$C$2:$C$5001,A1067,Orders!$I$2:$I$5001,"&gt;0"))</f>
        <v/>
      </c>
      <c r="I1067" s="9" t="str">
        <f aca="true">IF(H1067="","",TODAY()-H1067)</f>
        <v/>
      </c>
      <c r="J1067" s="9" t="str">
        <f aca="false">IF(OR(H1067="",N(D1067)&lt;2),"",(H1067-G1067)/(D1067-1))</f>
        <v/>
      </c>
      <c r="K1067" s="12" t="str">
        <f aca="false">IF(A1067="","",IF(N(D1067)=0,"No orders yet",IF(I1067&gt;=Settings!$B$4,IF(OR(N(E1067)&gt;=Settings!$B$5,N(D1067)&gt;=Settings!$B$6),"Lapsed VIP","Lapsed"),IF(I1067&gt;=Settings!$B$3,IF(OR(N(E1067)&gt;=Settings!$B$5,N(D1067)&gt;=Settings!$B$6),"At-risk VIP",IF(D1067=1,"One-time buyer","At risk")),IF(OR(N(E1067)&gt;=Settings!$B$5,N(D1067)&gt;=Settings!$B$6),"VIP",IF(D1067=1,"New","Active"))))))</f>
        <v/>
      </c>
      <c r="L1067" s="12" t="str">
        <f aca="false">IF(OR(J1067="",J1067=0),"",IF(I1067&gt;=J1067*Settings!$B$7,"Yes",""))</f>
        <v/>
      </c>
      <c r="M1067" s="13"/>
      <c r="N1067" s="12" t="str">
        <f aca="true">IF(M1067="","",IF(AND(H1067&lt;&gt;"",H1067&gt;=M1067),"Yes - "&amp;TEXT(H1067,"d mmm yyyy"),IF(TODAY()-M1067&lt;30,"Not yet","No")))</f>
        <v/>
      </c>
      <c r="O1067" s="8"/>
      <c r="P1067" s="12" t="str">
        <f aca="false">IF(A1067="","",IF(COUNTIF($A$2:$A$2001,A1067)&gt;1,"Same email twice - keep one",""))</f>
        <v/>
      </c>
    </row>
    <row r="1068" customFormat="false" ht="15" hidden="false" customHeight="false" outlineLevel="0" collapsed="false">
      <c r="A1068" s="8"/>
      <c r="B1068" s="8"/>
      <c r="C1068" s="8"/>
      <c r="D1068" s="9" t="str">
        <f aca="false">IF(A1068="","",COUNTIFS(Orders!$C$2:$C$5001,A1068,Orders!$I$2:$I$5001,"&gt;0"))</f>
        <v/>
      </c>
      <c r="E1068" s="10" t="str">
        <f aca="false">IF(A1068="","",SUMIFS(Orders!$F$2:$F$5001,Orders!$C$2:$C$5001,A1068,Orders!$I$2:$I$5001,"&gt;0"))</f>
        <v/>
      </c>
      <c r="F1068" s="10" t="str">
        <f aca="false">IF(OR(A1068="",N(D1068)=0),"",E1068/D1068)</f>
        <v/>
      </c>
      <c r="G1068" s="11" t="str">
        <f aca="false">IF(OR(A1068="",N(D1068)=0),"",_xlfn.MINIFS(Orders!$I$2:$I$5001,Orders!$C$2:$C$5001,A1068,Orders!$I$2:$I$5001,"&gt;0"))</f>
        <v/>
      </c>
      <c r="H1068" s="11" t="str">
        <f aca="false">IF(OR(A1068="",N(D1068)=0),"",_xlfn.MAXIFS(Orders!$I$2:$I$5001,Orders!$C$2:$C$5001,A1068,Orders!$I$2:$I$5001,"&gt;0"))</f>
        <v/>
      </c>
      <c r="I1068" s="9" t="str">
        <f aca="true">IF(H1068="","",TODAY()-H1068)</f>
        <v/>
      </c>
      <c r="J1068" s="9" t="str">
        <f aca="false">IF(OR(H1068="",N(D1068)&lt;2),"",(H1068-G1068)/(D1068-1))</f>
        <v/>
      </c>
      <c r="K1068" s="12" t="str">
        <f aca="false">IF(A1068="","",IF(N(D1068)=0,"No orders yet",IF(I1068&gt;=Settings!$B$4,IF(OR(N(E1068)&gt;=Settings!$B$5,N(D1068)&gt;=Settings!$B$6),"Lapsed VIP","Lapsed"),IF(I1068&gt;=Settings!$B$3,IF(OR(N(E1068)&gt;=Settings!$B$5,N(D1068)&gt;=Settings!$B$6),"At-risk VIP",IF(D1068=1,"One-time buyer","At risk")),IF(OR(N(E1068)&gt;=Settings!$B$5,N(D1068)&gt;=Settings!$B$6),"VIP",IF(D1068=1,"New","Active"))))))</f>
        <v/>
      </c>
      <c r="L1068" s="12" t="str">
        <f aca="false">IF(OR(J1068="",J1068=0),"",IF(I1068&gt;=J1068*Settings!$B$7,"Yes",""))</f>
        <v/>
      </c>
      <c r="M1068" s="13"/>
      <c r="N1068" s="12" t="str">
        <f aca="true">IF(M1068="","",IF(AND(H1068&lt;&gt;"",H1068&gt;=M1068),"Yes - "&amp;TEXT(H1068,"d mmm yyyy"),IF(TODAY()-M1068&lt;30,"Not yet","No")))</f>
        <v/>
      </c>
      <c r="O1068" s="8"/>
      <c r="P1068" s="12" t="str">
        <f aca="false">IF(A1068="","",IF(COUNTIF($A$2:$A$2001,A1068)&gt;1,"Same email twice - keep one",""))</f>
        <v/>
      </c>
    </row>
    <row r="1069" customFormat="false" ht="15" hidden="false" customHeight="false" outlineLevel="0" collapsed="false">
      <c r="A1069" s="8"/>
      <c r="B1069" s="8"/>
      <c r="C1069" s="8"/>
      <c r="D1069" s="9" t="str">
        <f aca="false">IF(A1069="","",COUNTIFS(Orders!$C$2:$C$5001,A1069,Orders!$I$2:$I$5001,"&gt;0"))</f>
        <v/>
      </c>
      <c r="E1069" s="10" t="str">
        <f aca="false">IF(A1069="","",SUMIFS(Orders!$F$2:$F$5001,Orders!$C$2:$C$5001,A1069,Orders!$I$2:$I$5001,"&gt;0"))</f>
        <v/>
      </c>
      <c r="F1069" s="10" t="str">
        <f aca="false">IF(OR(A1069="",N(D1069)=0),"",E1069/D1069)</f>
        <v/>
      </c>
      <c r="G1069" s="11" t="str">
        <f aca="false">IF(OR(A1069="",N(D1069)=0),"",_xlfn.MINIFS(Orders!$I$2:$I$5001,Orders!$C$2:$C$5001,A1069,Orders!$I$2:$I$5001,"&gt;0"))</f>
        <v/>
      </c>
      <c r="H1069" s="11" t="str">
        <f aca="false">IF(OR(A1069="",N(D1069)=0),"",_xlfn.MAXIFS(Orders!$I$2:$I$5001,Orders!$C$2:$C$5001,A1069,Orders!$I$2:$I$5001,"&gt;0"))</f>
        <v/>
      </c>
      <c r="I1069" s="9" t="str">
        <f aca="true">IF(H1069="","",TODAY()-H1069)</f>
        <v/>
      </c>
      <c r="J1069" s="9" t="str">
        <f aca="false">IF(OR(H1069="",N(D1069)&lt;2),"",(H1069-G1069)/(D1069-1))</f>
        <v/>
      </c>
      <c r="K1069" s="12" t="str">
        <f aca="false">IF(A1069="","",IF(N(D1069)=0,"No orders yet",IF(I1069&gt;=Settings!$B$4,IF(OR(N(E1069)&gt;=Settings!$B$5,N(D1069)&gt;=Settings!$B$6),"Lapsed VIP","Lapsed"),IF(I1069&gt;=Settings!$B$3,IF(OR(N(E1069)&gt;=Settings!$B$5,N(D1069)&gt;=Settings!$B$6),"At-risk VIP",IF(D1069=1,"One-time buyer","At risk")),IF(OR(N(E1069)&gt;=Settings!$B$5,N(D1069)&gt;=Settings!$B$6),"VIP",IF(D1069=1,"New","Active"))))))</f>
        <v/>
      </c>
      <c r="L1069" s="12" t="str">
        <f aca="false">IF(OR(J1069="",J1069=0),"",IF(I1069&gt;=J1069*Settings!$B$7,"Yes",""))</f>
        <v/>
      </c>
      <c r="M1069" s="13"/>
      <c r="N1069" s="12" t="str">
        <f aca="true">IF(M1069="","",IF(AND(H1069&lt;&gt;"",H1069&gt;=M1069),"Yes - "&amp;TEXT(H1069,"d mmm yyyy"),IF(TODAY()-M1069&lt;30,"Not yet","No")))</f>
        <v/>
      </c>
      <c r="O1069" s="8"/>
      <c r="P1069" s="12" t="str">
        <f aca="false">IF(A1069="","",IF(COUNTIF($A$2:$A$2001,A1069)&gt;1,"Same email twice - keep one",""))</f>
        <v/>
      </c>
    </row>
    <row r="1070" customFormat="false" ht="15" hidden="false" customHeight="false" outlineLevel="0" collapsed="false">
      <c r="A1070" s="8"/>
      <c r="B1070" s="8"/>
      <c r="C1070" s="8"/>
      <c r="D1070" s="9" t="str">
        <f aca="false">IF(A1070="","",COUNTIFS(Orders!$C$2:$C$5001,A1070,Orders!$I$2:$I$5001,"&gt;0"))</f>
        <v/>
      </c>
      <c r="E1070" s="10" t="str">
        <f aca="false">IF(A1070="","",SUMIFS(Orders!$F$2:$F$5001,Orders!$C$2:$C$5001,A1070,Orders!$I$2:$I$5001,"&gt;0"))</f>
        <v/>
      </c>
      <c r="F1070" s="10" t="str">
        <f aca="false">IF(OR(A1070="",N(D1070)=0),"",E1070/D1070)</f>
        <v/>
      </c>
      <c r="G1070" s="11" t="str">
        <f aca="false">IF(OR(A1070="",N(D1070)=0),"",_xlfn.MINIFS(Orders!$I$2:$I$5001,Orders!$C$2:$C$5001,A1070,Orders!$I$2:$I$5001,"&gt;0"))</f>
        <v/>
      </c>
      <c r="H1070" s="11" t="str">
        <f aca="false">IF(OR(A1070="",N(D1070)=0),"",_xlfn.MAXIFS(Orders!$I$2:$I$5001,Orders!$C$2:$C$5001,A1070,Orders!$I$2:$I$5001,"&gt;0"))</f>
        <v/>
      </c>
      <c r="I1070" s="9" t="str">
        <f aca="true">IF(H1070="","",TODAY()-H1070)</f>
        <v/>
      </c>
      <c r="J1070" s="9" t="str">
        <f aca="false">IF(OR(H1070="",N(D1070)&lt;2),"",(H1070-G1070)/(D1070-1))</f>
        <v/>
      </c>
      <c r="K1070" s="12" t="str">
        <f aca="false">IF(A1070="","",IF(N(D1070)=0,"No orders yet",IF(I1070&gt;=Settings!$B$4,IF(OR(N(E1070)&gt;=Settings!$B$5,N(D1070)&gt;=Settings!$B$6),"Lapsed VIP","Lapsed"),IF(I1070&gt;=Settings!$B$3,IF(OR(N(E1070)&gt;=Settings!$B$5,N(D1070)&gt;=Settings!$B$6),"At-risk VIP",IF(D1070=1,"One-time buyer","At risk")),IF(OR(N(E1070)&gt;=Settings!$B$5,N(D1070)&gt;=Settings!$B$6),"VIP",IF(D1070=1,"New","Active"))))))</f>
        <v/>
      </c>
      <c r="L1070" s="12" t="str">
        <f aca="false">IF(OR(J1070="",J1070=0),"",IF(I1070&gt;=J1070*Settings!$B$7,"Yes",""))</f>
        <v/>
      </c>
      <c r="M1070" s="13"/>
      <c r="N1070" s="12" t="str">
        <f aca="true">IF(M1070="","",IF(AND(H1070&lt;&gt;"",H1070&gt;=M1070),"Yes - "&amp;TEXT(H1070,"d mmm yyyy"),IF(TODAY()-M1070&lt;30,"Not yet","No")))</f>
        <v/>
      </c>
      <c r="O1070" s="8"/>
      <c r="P1070" s="12" t="str">
        <f aca="false">IF(A1070="","",IF(COUNTIF($A$2:$A$2001,A1070)&gt;1,"Same email twice - keep one",""))</f>
        <v/>
      </c>
    </row>
    <row r="1071" customFormat="false" ht="15" hidden="false" customHeight="false" outlineLevel="0" collapsed="false">
      <c r="A1071" s="8"/>
      <c r="B1071" s="8"/>
      <c r="C1071" s="8"/>
      <c r="D1071" s="9" t="str">
        <f aca="false">IF(A1071="","",COUNTIFS(Orders!$C$2:$C$5001,A1071,Orders!$I$2:$I$5001,"&gt;0"))</f>
        <v/>
      </c>
      <c r="E1071" s="10" t="str">
        <f aca="false">IF(A1071="","",SUMIFS(Orders!$F$2:$F$5001,Orders!$C$2:$C$5001,A1071,Orders!$I$2:$I$5001,"&gt;0"))</f>
        <v/>
      </c>
      <c r="F1071" s="10" t="str">
        <f aca="false">IF(OR(A1071="",N(D1071)=0),"",E1071/D1071)</f>
        <v/>
      </c>
      <c r="G1071" s="11" t="str">
        <f aca="false">IF(OR(A1071="",N(D1071)=0),"",_xlfn.MINIFS(Orders!$I$2:$I$5001,Orders!$C$2:$C$5001,A1071,Orders!$I$2:$I$5001,"&gt;0"))</f>
        <v/>
      </c>
      <c r="H1071" s="11" t="str">
        <f aca="false">IF(OR(A1071="",N(D1071)=0),"",_xlfn.MAXIFS(Orders!$I$2:$I$5001,Orders!$C$2:$C$5001,A1071,Orders!$I$2:$I$5001,"&gt;0"))</f>
        <v/>
      </c>
      <c r="I1071" s="9" t="str">
        <f aca="true">IF(H1071="","",TODAY()-H1071)</f>
        <v/>
      </c>
      <c r="J1071" s="9" t="str">
        <f aca="false">IF(OR(H1071="",N(D1071)&lt;2),"",(H1071-G1071)/(D1071-1))</f>
        <v/>
      </c>
      <c r="K1071" s="12" t="str">
        <f aca="false">IF(A1071="","",IF(N(D1071)=0,"No orders yet",IF(I1071&gt;=Settings!$B$4,IF(OR(N(E1071)&gt;=Settings!$B$5,N(D1071)&gt;=Settings!$B$6),"Lapsed VIP","Lapsed"),IF(I1071&gt;=Settings!$B$3,IF(OR(N(E1071)&gt;=Settings!$B$5,N(D1071)&gt;=Settings!$B$6),"At-risk VIP",IF(D1071=1,"One-time buyer","At risk")),IF(OR(N(E1071)&gt;=Settings!$B$5,N(D1071)&gt;=Settings!$B$6),"VIP",IF(D1071=1,"New","Active"))))))</f>
        <v/>
      </c>
      <c r="L1071" s="12" t="str">
        <f aca="false">IF(OR(J1071="",J1071=0),"",IF(I1071&gt;=J1071*Settings!$B$7,"Yes",""))</f>
        <v/>
      </c>
      <c r="M1071" s="13"/>
      <c r="N1071" s="12" t="str">
        <f aca="true">IF(M1071="","",IF(AND(H1071&lt;&gt;"",H1071&gt;=M1071),"Yes - "&amp;TEXT(H1071,"d mmm yyyy"),IF(TODAY()-M1071&lt;30,"Not yet","No")))</f>
        <v/>
      </c>
      <c r="O1071" s="8"/>
      <c r="P1071" s="12" t="str">
        <f aca="false">IF(A1071="","",IF(COUNTIF($A$2:$A$2001,A1071)&gt;1,"Same email twice - keep one",""))</f>
        <v/>
      </c>
    </row>
    <row r="1072" customFormat="false" ht="15" hidden="false" customHeight="false" outlineLevel="0" collapsed="false">
      <c r="A1072" s="8"/>
      <c r="B1072" s="8"/>
      <c r="C1072" s="8"/>
      <c r="D1072" s="9" t="str">
        <f aca="false">IF(A1072="","",COUNTIFS(Orders!$C$2:$C$5001,A1072,Orders!$I$2:$I$5001,"&gt;0"))</f>
        <v/>
      </c>
      <c r="E1072" s="10" t="str">
        <f aca="false">IF(A1072="","",SUMIFS(Orders!$F$2:$F$5001,Orders!$C$2:$C$5001,A1072,Orders!$I$2:$I$5001,"&gt;0"))</f>
        <v/>
      </c>
      <c r="F1072" s="10" t="str">
        <f aca="false">IF(OR(A1072="",N(D1072)=0),"",E1072/D1072)</f>
        <v/>
      </c>
      <c r="G1072" s="11" t="str">
        <f aca="false">IF(OR(A1072="",N(D1072)=0),"",_xlfn.MINIFS(Orders!$I$2:$I$5001,Orders!$C$2:$C$5001,A1072,Orders!$I$2:$I$5001,"&gt;0"))</f>
        <v/>
      </c>
      <c r="H1072" s="11" t="str">
        <f aca="false">IF(OR(A1072="",N(D1072)=0),"",_xlfn.MAXIFS(Orders!$I$2:$I$5001,Orders!$C$2:$C$5001,A1072,Orders!$I$2:$I$5001,"&gt;0"))</f>
        <v/>
      </c>
      <c r="I1072" s="9" t="str">
        <f aca="true">IF(H1072="","",TODAY()-H1072)</f>
        <v/>
      </c>
      <c r="J1072" s="9" t="str">
        <f aca="false">IF(OR(H1072="",N(D1072)&lt;2),"",(H1072-G1072)/(D1072-1))</f>
        <v/>
      </c>
      <c r="K1072" s="12" t="str">
        <f aca="false">IF(A1072="","",IF(N(D1072)=0,"No orders yet",IF(I1072&gt;=Settings!$B$4,IF(OR(N(E1072)&gt;=Settings!$B$5,N(D1072)&gt;=Settings!$B$6),"Lapsed VIP","Lapsed"),IF(I1072&gt;=Settings!$B$3,IF(OR(N(E1072)&gt;=Settings!$B$5,N(D1072)&gt;=Settings!$B$6),"At-risk VIP",IF(D1072=1,"One-time buyer","At risk")),IF(OR(N(E1072)&gt;=Settings!$B$5,N(D1072)&gt;=Settings!$B$6),"VIP",IF(D1072=1,"New","Active"))))))</f>
        <v/>
      </c>
      <c r="L1072" s="12" t="str">
        <f aca="false">IF(OR(J1072="",J1072=0),"",IF(I1072&gt;=J1072*Settings!$B$7,"Yes",""))</f>
        <v/>
      </c>
      <c r="M1072" s="13"/>
      <c r="N1072" s="12" t="str">
        <f aca="true">IF(M1072="","",IF(AND(H1072&lt;&gt;"",H1072&gt;=M1072),"Yes - "&amp;TEXT(H1072,"d mmm yyyy"),IF(TODAY()-M1072&lt;30,"Not yet","No")))</f>
        <v/>
      </c>
      <c r="O1072" s="8"/>
      <c r="P1072" s="12" t="str">
        <f aca="false">IF(A1072="","",IF(COUNTIF($A$2:$A$2001,A1072)&gt;1,"Same email twice - keep one",""))</f>
        <v/>
      </c>
    </row>
    <row r="1073" customFormat="false" ht="15" hidden="false" customHeight="false" outlineLevel="0" collapsed="false">
      <c r="A1073" s="8"/>
      <c r="B1073" s="8"/>
      <c r="C1073" s="8"/>
      <c r="D1073" s="9" t="str">
        <f aca="false">IF(A1073="","",COUNTIFS(Orders!$C$2:$C$5001,A1073,Orders!$I$2:$I$5001,"&gt;0"))</f>
        <v/>
      </c>
      <c r="E1073" s="10" t="str">
        <f aca="false">IF(A1073="","",SUMIFS(Orders!$F$2:$F$5001,Orders!$C$2:$C$5001,A1073,Orders!$I$2:$I$5001,"&gt;0"))</f>
        <v/>
      </c>
      <c r="F1073" s="10" t="str">
        <f aca="false">IF(OR(A1073="",N(D1073)=0),"",E1073/D1073)</f>
        <v/>
      </c>
      <c r="G1073" s="11" t="str">
        <f aca="false">IF(OR(A1073="",N(D1073)=0),"",_xlfn.MINIFS(Orders!$I$2:$I$5001,Orders!$C$2:$C$5001,A1073,Orders!$I$2:$I$5001,"&gt;0"))</f>
        <v/>
      </c>
      <c r="H1073" s="11" t="str">
        <f aca="false">IF(OR(A1073="",N(D1073)=0),"",_xlfn.MAXIFS(Orders!$I$2:$I$5001,Orders!$C$2:$C$5001,A1073,Orders!$I$2:$I$5001,"&gt;0"))</f>
        <v/>
      </c>
      <c r="I1073" s="9" t="str">
        <f aca="true">IF(H1073="","",TODAY()-H1073)</f>
        <v/>
      </c>
      <c r="J1073" s="9" t="str">
        <f aca="false">IF(OR(H1073="",N(D1073)&lt;2),"",(H1073-G1073)/(D1073-1))</f>
        <v/>
      </c>
      <c r="K1073" s="12" t="str">
        <f aca="false">IF(A1073="","",IF(N(D1073)=0,"No orders yet",IF(I1073&gt;=Settings!$B$4,IF(OR(N(E1073)&gt;=Settings!$B$5,N(D1073)&gt;=Settings!$B$6),"Lapsed VIP","Lapsed"),IF(I1073&gt;=Settings!$B$3,IF(OR(N(E1073)&gt;=Settings!$B$5,N(D1073)&gt;=Settings!$B$6),"At-risk VIP",IF(D1073=1,"One-time buyer","At risk")),IF(OR(N(E1073)&gt;=Settings!$B$5,N(D1073)&gt;=Settings!$B$6),"VIP",IF(D1073=1,"New","Active"))))))</f>
        <v/>
      </c>
      <c r="L1073" s="12" t="str">
        <f aca="false">IF(OR(J1073="",J1073=0),"",IF(I1073&gt;=J1073*Settings!$B$7,"Yes",""))</f>
        <v/>
      </c>
      <c r="M1073" s="13"/>
      <c r="N1073" s="12" t="str">
        <f aca="true">IF(M1073="","",IF(AND(H1073&lt;&gt;"",H1073&gt;=M1073),"Yes - "&amp;TEXT(H1073,"d mmm yyyy"),IF(TODAY()-M1073&lt;30,"Not yet","No")))</f>
        <v/>
      </c>
      <c r="O1073" s="8"/>
      <c r="P1073" s="12" t="str">
        <f aca="false">IF(A1073="","",IF(COUNTIF($A$2:$A$2001,A1073)&gt;1,"Same email twice - keep one",""))</f>
        <v/>
      </c>
    </row>
    <row r="1074" customFormat="false" ht="15" hidden="false" customHeight="false" outlineLevel="0" collapsed="false">
      <c r="A1074" s="8"/>
      <c r="B1074" s="8"/>
      <c r="C1074" s="8"/>
      <c r="D1074" s="9" t="str">
        <f aca="false">IF(A1074="","",COUNTIFS(Orders!$C$2:$C$5001,A1074,Orders!$I$2:$I$5001,"&gt;0"))</f>
        <v/>
      </c>
      <c r="E1074" s="10" t="str">
        <f aca="false">IF(A1074="","",SUMIFS(Orders!$F$2:$F$5001,Orders!$C$2:$C$5001,A1074,Orders!$I$2:$I$5001,"&gt;0"))</f>
        <v/>
      </c>
      <c r="F1074" s="10" t="str">
        <f aca="false">IF(OR(A1074="",N(D1074)=0),"",E1074/D1074)</f>
        <v/>
      </c>
      <c r="G1074" s="11" t="str">
        <f aca="false">IF(OR(A1074="",N(D1074)=0),"",_xlfn.MINIFS(Orders!$I$2:$I$5001,Orders!$C$2:$C$5001,A1074,Orders!$I$2:$I$5001,"&gt;0"))</f>
        <v/>
      </c>
      <c r="H1074" s="11" t="str">
        <f aca="false">IF(OR(A1074="",N(D1074)=0),"",_xlfn.MAXIFS(Orders!$I$2:$I$5001,Orders!$C$2:$C$5001,A1074,Orders!$I$2:$I$5001,"&gt;0"))</f>
        <v/>
      </c>
      <c r="I1074" s="9" t="str">
        <f aca="true">IF(H1074="","",TODAY()-H1074)</f>
        <v/>
      </c>
      <c r="J1074" s="9" t="str">
        <f aca="false">IF(OR(H1074="",N(D1074)&lt;2),"",(H1074-G1074)/(D1074-1))</f>
        <v/>
      </c>
      <c r="K1074" s="12" t="str">
        <f aca="false">IF(A1074="","",IF(N(D1074)=0,"No orders yet",IF(I1074&gt;=Settings!$B$4,IF(OR(N(E1074)&gt;=Settings!$B$5,N(D1074)&gt;=Settings!$B$6),"Lapsed VIP","Lapsed"),IF(I1074&gt;=Settings!$B$3,IF(OR(N(E1074)&gt;=Settings!$B$5,N(D1074)&gt;=Settings!$B$6),"At-risk VIP",IF(D1074=1,"One-time buyer","At risk")),IF(OR(N(E1074)&gt;=Settings!$B$5,N(D1074)&gt;=Settings!$B$6),"VIP",IF(D1074=1,"New","Active"))))))</f>
        <v/>
      </c>
      <c r="L1074" s="12" t="str">
        <f aca="false">IF(OR(J1074="",J1074=0),"",IF(I1074&gt;=J1074*Settings!$B$7,"Yes",""))</f>
        <v/>
      </c>
      <c r="M1074" s="13"/>
      <c r="N1074" s="12" t="str">
        <f aca="true">IF(M1074="","",IF(AND(H1074&lt;&gt;"",H1074&gt;=M1074),"Yes - "&amp;TEXT(H1074,"d mmm yyyy"),IF(TODAY()-M1074&lt;30,"Not yet","No")))</f>
        <v/>
      </c>
      <c r="O1074" s="8"/>
      <c r="P1074" s="12" t="str">
        <f aca="false">IF(A1074="","",IF(COUNTIF($A$2:$A$2001,A1074)&gt;1,"Same email twice - keep one",""))</f>
        <v/>
      </c>
    </row>
    <row r="1075" customFormat="false" ht="15" hidden="false" customHeight="false" outlineLevel="0" collapsed="false">
      <c r="A1075" s="8"/>
      <c r="B1075" s="8"/>
      <c r="C1075" s="8"/>
      <c r="D1075" s="9" t="str">
        <f aca="false">IF(A1075="","",COUNTIFS(Orders!$C$2:$C$5001,A1075,Orders!$I$2:$I$5001,"&gt;0"))</f>
        <v/>
      </c>
      <c r="E1075" s="10" t="str">
        <f aca="false">IF(A1075="","",SUMIFS(Orders!$F$2:$F$5001,Orders!$C$2:$C$5001,A1075,Orders!$I$2:$I$5001,"&gt;0"))</f>
        <v/>
      </c>
      <c r="F1075" s="10" t="str">
        <f aca="false">IF(OR(A1075="",N(D1075)=0),"",E1075/D1075)</f>
        <v/>
      </c>
      <c r="G1075" s="11" t="str">
        <f aca="false">IF(OR(A1075="",N(D1075)=0),"",_xlfn.MINIFS(Orders!$I$2:$I$5001,Orders!$C$2:$C$5001,A1075,Orders!$I$2:$I$5001,"&gt;0"))</f>
        <v/>
      </c>
      <c r="H1075" s="11" t="str">
        <f aca="false">IF(OR(A1075="",N(D1075)=0),"",_xlfn.MAXIFS(Orders!$I$2:$I$5001,Orders!$C$2:$C$5001,A1075,Orders!$I$2:$I$5001,"&gt;0"))</f>
        <v/>
      </c>
      <c r="I1075" s="9" t="str">
        <f aca="true">IF(H1075="","",TODAY()-H1075)</f>
        <v/>
      </c>
      <c r="J1075" s="9" t="str">
        <f aca="false">IF(OR(H1075="",N(D1075)&lt;2),"",(H1075-G1075)/(D1075-1))</f>
        <v/>
      </c>
      <c r="K1075" s="12" t="str">
        <f aca="false">IF(A1075="","",IF(N(D1075)=0,"No orders yet",IF(I1075&gt;=Settings!$B$4,IF(OR(N(E1075)&gt;=Settings!$B$5,N(D1075)&gt;=Settings!$B$6),"Lapsed VIP","Lapsed"),IF(I1075&gt;=Settings!$B$3,IF(OR(N(E1075)&gt;=Settings!$B$5,N(D1075)&gt;=Settings!$B$6),"At-risk VIP",IF(D1075=1,"One-time buyer","At risk")),IF(OR(N(E1075)&gt;=Settings!$B$5,N(D1075)&gt;=Settings!$B$6),"VIP",IF(D1075=1,"New","Active"))))))</f>
        <v/>
      </c>
      <c r="L1075" s="12" t="str">
        <f aca="false">IF(OR(J1075="",J1075=0),"",IF(I1075&gt;=J1075*Settings!$B$7,"Yes",""))</f>
        <v/>
      </c>
      <c r="M1075" s="13"/>
      <c r="N1075" s="12" t="str">
        <f aca="true">IF(M1075="","",IF(AND(H1075&lt;&gt;"",H1075&gt;=M1075),"Yes - "&amp;TEXT(H1075,"d mmm yyyy"),IF(TODAY()-M1075&lt;30,"Not yet","No")))</f>
        <v/>
      </c>
      <c r="O1075" s="8"/>
      <c r="P1075" s="12" t="str">
        <f aca="false">IF(A1075="","",IF(COUNTIF($A$2:$A$2001,A1075)&gt;1,"Same email twice - keep one",""))</f>
        <v/>
      </c>
    </row>
    <row r="1076" customFormat="false" ht="15" hidden="false" customHeight="false" outlineLevel="0" collapsed="false">
      <c r="A1076" s="8"/>
      <c r="B1076" s="8"/>
      <c r="C1076" s="8"/>
      <c r="D1076" s="9" t="str">
        <f aca="false">IF(A1076="","",COUNTIFS(Orders!$C$2:$C$5001,A1076,Orders!$I$2:$I$5001,"&gt;0"))</f>
        <v/>
      </c>
      <c r="E1076" s="10" t="str">
        <f aca="false">IF(A1076="","",SUMIFS(Orders!$F$2:$F$5001,Orders!$C$2:$C$5001,A1076,Orders!$I$2:$I$5001,"&gt;0"))</f>
        <v/>
      </c>
      <c r="F1076" s="10" t="str">
        <f aca="false">IF(OR(A1076="",N(D1076)=0),"",E1076/D1076)</f>
        <v/>
      </c>
      <c r="G1076" s="11" t="str">
        <f aca="false">IF(OR(A1076="",N(D1076)=0),"",_xlfn.MINIFS(Orders!$I$2:$I$5001,Orders!$C$2:$C$5001,A1076,Orders!$I$2:$I$5001,"&gt;0"))</f>
        <v/>
      </c>
      <c r="H1076" s="11" t="str">
        <f aca="false">IF(OR(A1076="",N(D1076)=0),"",_xlfn.MAXIFS(Orders!$I$2:$I$5001,Orders!$C$2:$C$5001,A1076,Orders!$I$2:$I$5001,"&gt;0"))</f>
        <v/>
      </c>
      <c r="I1076" s="9" t="str">
        <f aca="true">IF(H1076="","",TODAY()-H1076)</f>
        <v/>
      </c>
      <c r="J1076" s="9" t="str">
        <f aca="false">IF(OR(H1076="",N(D1076)&lt;2),"",(H1076-G1076)/(D1076-1))</f>
        <v/>
      </c>
      <c r="K1076" s="12" t="str">
        <f aca="false">IF(A1076="","",IF(N(D1076)=0,"No orders yet",IF(I1076&gt;=Settings!$B$4,IF(OR(N(E1076)&gt;=Settings!$B$5,N(D1076)&gt;=Settings!$B$6),"Lapsed VIP","Lapsed"),IF(I1076&gt;=Settings!$B$3,IF(OR(N(E1076)&gt;=Settings!$B$5,N(D1076)&gt;=Settings!$B$6),"At-risk VIP",IF(D1076=1,"One-time buyer","At risk")),IF(OR(N(E1076)&gt;=Settings!$B$5,N(D1076)&gt;=Settings!$B$6),"VIP",IF(D1076=1,"New","Active"))))))</f>
        <v/>
      </c>
      <c r="L1076" s="12" t="str">
        <f aca="false">IF(OR(J1076="",J1076=0),"",IF(I1076&gt;=J1076*Settings!$B$7,"Yes",""))</f>
        <v/>
      </c>
      <c r="M1076" s="13"/>
      <c r="N1076" s="12" t="str">
        <f aca="true">IF(M1076="","",IF(AND(H1076&lt;&gt;"",H1076&gt;=M1076),"Yes - "&amp;TEXT(H1076,"d mmm yyyy"),IF(TODAY()-M1076&lt;30,"Not yet","No")))</f>
        <v/>
      </c>
      <c r="O1076" s="8"/>
      <c r="P1076" s="12" t="str">
        <f aca="false">IF(A1076="","",IF(COUNTIF($A$2:$A$2001,A1076)&gt;1,"Same email twice - keep one",""))</f>
        <v/>
      </c>
    </row>
    <row r="1077" customFormat="false" ht="15" hidden="false" customHeight="false" outlineLevel="0" collapsed="false">
      <c r="A1077" s="8"/>
      <c r="B1077" s="8"/>
      <c r="C1077" s="8"/>
      <c r="D1077" s="9" t="str">
        <f aca="false">IF(A1077="","",COUNTIFS(Orders!$C$2:$C$5001,A1077,Orders!$I$2:$I$5001,"&gt;0"))</f>
        <v/>
      </c>
      <c r="E1077" s="10" t="str">
        <f aca="false">IF(A1077="","",SUMIFS(Orders!$F$2:$F$5001,Orders!$C$2:$C$5001,A1077,Orders!$I$2:$I$5001,"&gt;0"))</f>
        <v/>
      </c>
      <c r="F1077" s="10" t="str">
        <f aca="false">IF(OR(A1077="",N(D1077)=0),"",E1077/D1077)</f>
        <v/>
      </c>
      <c r="G1077" s="11" t="str">
        <f aca="false">IF(OR(A1077="",N(D1077)=0),"",_xlfn.MINIFS(Orders!$I$2:$I$5001,Orders!$C$2:$C$5001,A1077,Orders!$I$2:$I$5001,"&gt;0"))</f>
        <v/>
      </c>
      <c r="H1077" s="11" t="str">
        <f aca="false">IF(OR(A1077="",N(D1077)=0),"",_xlfn.MAXIFS(Orders!$I$2:$I$5001,Orders!$C$2:$C$5001,A1077,Orders!$I$2:$I$5001,"&gt;0"))</f>
        <v/>
      </c>
      <c r="I1077" s="9" t="str">
        <f aca="true">IF(H1077="","",TODAY()-H1077)</f>
        <v/>
      </c>
      <c r="J1077" s="9" t="str">
        <f aca="false">IF(OR(H1077="",N(D1077)&lt;2),"",(H1077-G1077)/(D1077-1))</f>
        <v/>
      </c>
      <c r="K1077" s="12" t="str">
        <f aca="false">IF(A1077="","",IF(N(D1077)=0,"No orders yet",IF(I1077&gt;=Settings!$B$4,IF(OR(N(E1077)&gt;=Settings!$B$5,N(D1077)&gt;=Settings!$B$6),"Lapsed VIP","Lapsed"),IF(I1077&gt;=Settings!$B$3,IF(OR(N(E1077)&gt;=Settings!$B$5,N(D1077)&gt;=Settings!$B$6),"At-risk VIP",IF(D1077=1,"One-time buyer","At risk")),IF(OR(N(E1077)&gt;=Settings!$B$5,N(D1077)&gt;=Settings!$B$6),"VIP",IF(D1077=1,"New","Active"))))))</f>
        <v/>
      </c>
      <c r="L1077" s="12" t="str">
        <f aca="false">IF(OR(J1077="",J1077=0),"",IF(I1077&gt;=J1077*Settings!$B$7,"Yes",""))</f>
        <v/>
      </c>
      <c r="M1077" s="13"/>
      <c r="N1077" s="12" t="str">
        <f aca="true">IF(M1077="","",IF(AND(H1077&lt;&gt;"",H1077&gt;=M1077),"Yes - "&amp;TEXT(H1077,"d mmm yyyy"),IF(TODAY()-M1077&lt;30,"Not yet","No")))</f>
        <v/>
      </c>
      <c r="O1077" s="8"/>
      <c r="P1077" s="12" t="str">
        <f aca="false">IF(A1077="","",IF(COUNTIF($A$2:$A$2001,A1077)&gt;1,"Same email twice - keep one",""))</f>
        <v/>
      </c>
    </row>
    <row r="1078" customFormat="false" ht="15" hidden="false" customHeight="false" outlineLevel="0" collapsed="false">
      <c r="A1078" s="8"/>
      <c r="B1078" s="8"/>
      <c r="C1078" s="8"/>
      <c r="D1078" s="9" t="str">
        <f aca="false">IF(A1078="","",COUNTIFS(Orders!$C$2:$C$5001,A1078,Orders!$I$2:$I$5001,"&gt;0"))</f>
        <v/>
      </c>
      <c r="E1078" s="10" t="str">
        <f aca="false">IF(A1078="","",SUMIFS(Orders!$F$2:$F$5001,Orders!$C$2:$C$5001,A1078,Orders!$I$2:$I$5001,"&gt;0"))</f>
        <v/>
      </c>
      <c r="F1078" s="10" t="str">
        <f aca="false">IF(OR(A1078="",N(D1078)=0),"",E1078/D1078)</f>
        <v/>
      </c>
      <c r="G1078" s="11" t="str">
        <f aca="false">IF(OR(A1078="",N(D1078)=0),"",_xlfn.MINIFS(Orders!$I$2:$I$5001,Orders!$C$2:$C$5001,A1078,Orders!$I$2:$I$5001,"&gt;0"))</f>
        <v/>
      </c>
      <c r="H1078" s="11" t="str">
        <f aca="false">IF(OR(A1078="",N(D1078)=0),"",_xlfn.MAXIFS(Orders!$I$2:$I$5001,Orders!$C$2:$C$5001,A1078,Orders!$I$2:$I$5001,"&gt;0"))</f>
        <v/>
      </c>
      <c r="I1078" s="9" t="str">
        <f aca="true">IF(H1078="","",TODAY()-H1078)</f>
        <v/>
      </c>
      <c r="J1078" s="9" t="str">
        <f aca="false">IF(OR(H1078="",N(D1078)&lt;2),"",(H1078-G1078)/(D1078-1))</f>
        <v/>
      </c>
      <c r="K1078" s="12" t="str">
        <f aca="false">IF(A1078="","",IF(N(D1078)=0,"No orders yet",IF(I1078&gt;=Settings!$B$4,IF(OR(N(E1078)&gt;=Settings!$B$5,N(D1078)&gt;=Settings!$B$6),"Lapsed VIP","Lapsed"),IF(I1078&gt;=Settings!$B$3,IF(OR(N(E1078)&gt;=Settings!$B$5,N(D1078)&gt;=Settings!$B$6),"At-risk VIP",IF(D1078=1,"One-time buyer","At risk")),IF(OR(N(E1078)&gt;=Settings!$B$5,N(D1078)&gt;=Settings!$B$6),"VIP",IF(D1078=1,"New","Active"))))))</f>
        <v/>
      </c>
      <c r="L1078" s="12" t="str">
        <f aca="false">IF(OR(J1078="",J1078=0),"",IF(I1078&gt;=J1078*Settings!$B$7,"Yes",""))</f>
        <v/>
      </c>
      <c r="M1078" s="13"/>
      <c r="N1078" s="12" t="str">
        <f aca="true">IF(M1078="","",IF(AND(H1078&lt;&gt;"",H1078&gt;=M1078),"Yes - "&amp;TEXT(H1078,"d mmm yyyy"),IF(TODAY()-M1078&lt;30,"Not yet","No")))</f>
        <v/>
      </c>
      <c r="O1078" s="8"/>
      <c r="P1078" s="12" t="str">
        <f aca="false">IF(A1078="","",IF(COUNTIF($A$2:$A$2001,A1078)&gt;1,"Same email twice - keep one",""))</f>
        <v/>
      </c>
    </row>
    <row r="1079" customFormat="false" ht="15" hidden="false" customHeight="false" outlineLevel="0" collapsed="false">
      <c r="A1079" s="8"/>
      <c r="B1079" s="8"/>
      <c r="C1079" s="8"/>
      <c r="D1079" s="9" t="str">
        <f aca="false">IF(A1079="","",COUNTIFS(Orders!$C$2:$C$5001,A1079,Orders!$I$2:$I$5001,"&gt;0"))</f>
        <v/>
      </c>
      <c r="E1079" s="10" t="str">
        <f aca="false">IF(A1079="","",SUMIFS(Orders!$F$2:$F$5001,Orders!$C$2:$C$5001,A1079,Orders!$I$2:$I$5001,"&gt;0"))</f>
        <v/>
      </c>
      <c r="F1079" s="10" t="str">
        <f aca="false">IF(OR(A1079="",N(D1079)=0),"",E1079/D1079)</f>
        <v/>
      </c>
      <c r="G1079" s="11" t="str">
        <f aca="false">IF(OR(A1079="",N(D1079)=0),"",_xlfn.MINIFS(Orders!$I$2:$I$5001,Orders!$C$2:$C$5001,A1079,Orders!$I$2:$I$5001,"&gt;0"))</f>
        <v/>
      </c>
      <c r="H1079" s="11" t="str">
        <f aca="false">IF(OR(A1079="",N(D1079)=0),"",_xlfn.MAXIFS(Orders!$I$2:$I$5001,Orders!$C$2:$C$5001,A1079,Orders!$I$2:$I$5001,"&gt;0"))</f>
        <v/>
      </c>
      <c r="I1079" s="9" t="str">
        <f aca="true">IF(H1079="","",TODAY()-H1079)</f>
        <v/>
      </c>
      <c r="J1079" s="9" t="str">
        <f aca="false">IF(OR(H1079="",N(D1079)&lt;2),"",(H1079-G1079)/(D1079-1))</f>
        <v/>
      </c>
      <c r="K1079" s="12" t="str">
        <f aca="false">IF(A1079="","",IF(N(D1079)=0,"No orders yet",IF(I1079&gt;=Settings!$B$4,IF(OR(N(E1079)&gt;=Settings!$B$5,N(D1079)&gt;=Settings!$B$6),"Lapsed VIP","Lapsed"),IF(I1079&gt;=Settings!$B$3,IF(OR(N(E1079)&gt;=Settings!$B$5,N(D1079)&gt;=Settings!$B$6),"At-risk VIP",IF(D1079=1,"One-time buyer","At risk")),IF(OR(N(E1079)&gt;=Settings!$B$5,N(D1079)&gt;=Settings!$B$6),"VIP",IF(D1079=1,"New","Active"))))))</f>
        <v/>
      </c>
      <c r="L1079" s="12" t="str">
        <f aca="false">IF(OR(J1079="",J1079=0),"",IF(I1079&gt;=J1079*Settings!$B$7,"Yes",""))</f>
        <v/>
      </c>
      <c r="M1079" s="13"/>
      <c r="N1079" s="12" t="str">
        <f aca="true">IF(M1079="","",IF(AND(H1079&lt;&gt;"",H1079&gt;=M1079),"Yes - "&amp;TEXT(H1079,"d mmm yyyy"),IF(TODAY()-M1079&lt;30,"Not yet","No")))</f>
        <v/>
      </c>
      <c r="O1079" s="8"/>
      <c r="P1079" s="12" t="str">
        <f aca="false">IF(A1079="","",IF(COUNTIF($A$2:$A$2001,A1079)&gt;1,"Same email twice - keep one",""))</f>
        <v/>
      </c>
    </row>
    <row r="1080" customFormat="false" ht="15" hidden="false" customHeight="false" outlineLevel="0" collapsed="false">
      <c r="A1080" s="8"/>
      <c r="B1080" s="8"/>
      <c r="C1080" s="8"/>
      <c r="D1080" s="9" t="str">
        <f aca="false">IF(A1080="","",COUNTIFS(Orders!$C$2:$C$5001,A1080,Orders!$I$2:$I$5001,"&gt;0"))</f>
        <v/>
      </c>
      <c r="E1080" s="10" t="str">
        <f aca="false">IF(A1080="","",SUMIFS(Orders!$F$2:$F$5001,Orders!$C$2:$C$5001,A1080,Orders!$I$2:$I$5001,"&gt;0"))</f>
        <v/>
      </c>
      <c r="F1080" s="10" t="str">
        <f aca="false">IF(OR(A1080="",N(D1080)=0),"",E1080/D1080)</f>
        <v/>
      </c>
      <c r="G1080" s="11" t="str">
        <f aca="false">IF(OR(A1080="",N(D1080)=0),"",_xlfn.MINIFS(Orders!$I$2:$I$5001,Orders!$C$2:$C$5001,A1080,Orders!$I$2:$I$5001,"&gt;0"))</f>
        <v/>
      </c>
      <c r="H1080" s="11" t="str">
        <f aca="false">IF(OR(A1080="",N(D1080)=0),"",_xlfn.MAXIFS(Orders!$I$2:$I$5001,Orders!$C$2:$C$5001,A1080,Orders!$I$2:$I$5001,"&gt;0"))</f>
        <v/>
      </c>
      <c r="I1080" s="9" t="str">
        <f aca="true">IF(H1080="","",TODAY()-H1080)</f>
        <v/>
      </c>
      <c r="J1080" s="9" t="str">
        <f aca="false">IF(OR(H1080="",N(D1080)&lt;2),"",(H1080-G1080)/(D1080-1))</f>
        <v/>
      </c>
      <c r="K1080" s="12" t="str">
        <f aca="false">IF(A1080="","",IF(N(D1080)=0,"No orders yet",IF(I1080&gt;=Settings!$B$4,IF(OR(N(E1080)&gt;=Settings!$B$5,N(D1080)&gt;=Settings!$B$6),"Lapsed VIP","Lapsed"),IF(I1080&gt;=Settings!$B$3,IF(OR(N(E1080)&gt;=Settings!$B$5,N(D1080)&gt;=Settings!$B$6),"At-risk VIP",IF(D1080=1,"One-time buyer","At risk")),IF(OR(N(E1080)&gt;=Settings!$B$5,N(D1080)&gt;=Settings!$B$6),"VIP",IF(D1080=1,"New","Active"))))))</f>
        <v/>
      </c>
      <c r="L1080" s="12" t="str">
        <f aca="false">IF(OR(J1080="",J1080=0),"",IF(I1080&gt;=J1080*Settings!$B$7,"Yes",""))</f>
        <v/>
      </c>
      <c r="M1080" s="13"/>
      <c r="N1080" s="12" t="str">
        <f aca="true">IF(M1080="","",IF(AND(H1080&lt;&gt;"",H1080&gt;=M1080),"Yes - "&amp;TEXT(H1080,"d mmm yyyy"),IF(TODAY()-M1080&lt;30,"Not yet","No")))</f>
        <v/>
      </c>
      <c r="O1080" s="8"/>
      <c r="P1080" s="12" t="str">
        <f aca="false">IF(A1080="","",IF(COUNTIF($A$2:$A$2001,A1080)&gt;1,"Same email twice - keep one",""))</f>
        <v/>
      </c>
    </row>
    <row r="1081" customFormat="false" ht="15" hidden="false" customHeight="false" outlineLevel="0" collapsed="false">
      <c r="A1081" s="8"/>
      <c r="B1081" s="8"/>
      <c r="C1081" s="8"/>
      <c r="D1081" s="9" t="str">
        <f aca="false">IF(A1081="","",COUNTIFS(Orders!$C$2:$C$5001,A1081,Orders!$I$2:$I$5001,"&gt;0"))</f>
        <v/>
      </c>
      <c r="E1081" s="10" t="str">
        <f aca="false">IF(A1081="","",SUMIFS(Orders!$F$2:$F$5001,Orders!$C$2:$C$5001,A1081,Orders!$I$2:$I$5001,"&gt;0"))</f>
        <v/>
      </c>
      <c r="F1081" s="10" t="str">
        <f aca="false">IF(OR(A1081="",N(D1081)=0),"",E1081/D1081)</f>
        <v/>
      </c>
      <c r="G1081" s="11" t="str">
        <f aca="false">IF(OR(A1081="",N(D1081)=0),"",_xlfn.MINIFS(Orders!$I$2:$I$5001,Orders!$C$2:$C$5001,A1081,Orders!$I$2:$I$5001,"&gt;0"))</f>
        <v/>
      </c>
      <c r="H1081" s="11" t="str">
        <f aca="false">IF(OR(A1081="",N(D1081)=0),"",_xlfn.MAXIFS(Orders!$I$2:$I$5001,Orders!$C$2:$C$5001,A1081,Orders!$I$2:$I$5001,"&gt;0"))</f>
        <v/>
      </c>
      <c r="I1081" s="9" t="str">
        <f aca="true">IF(H1081="","",TODAY()-H1081)</f>
        <v/>
      </c>
      <c r="J1081" s="9" t="str">
        <f aca="false">IF(OR(H1081="",N(D1081)&lt;2),"",(H1081-G1081)/(D1081-1))</f>
        <v/>
      </c>
      <c r="K1081" s="12" t="str">
        <f aca="false">IF(A1081="","",IF(N(D1081)=0,"No orders yet",IF(I1081&gt;=Settings!$B$4,IF(OR(N(E1081)&gt;=Settings!$B$5,N(D1081)&gt;=Settings!$B$6),"Lapsed VIP","Lapsed"),IF(I1081&gt;=Settings!$B$3,IF(OR(N(E1081)&gt;=Settings!$B$5,N(D1081)&gt;=Settings!$B$6),"At-risk VIP",IF(D1081=1,"One-time buyer","At risk")),IF(OR(N(E1081)&gt;=Settings!$B$5,N(D1081)&gt;=Settings!$B$6),"VIP",IF(D1081=1,"New","Active"))))))</f>
        <v/>
      </c>
      <c r="L1081" s="12" t="str">
        <f aca="false">IF(OR(J1081="",J1081=0),"",IF(I1081&gt;=J1081*Settings!$B$7,"Yes",""))</f>
        <v/>
      </c>
      <c r="M1081" s="13"/>
      <c r="N1081" s="12" t="str">
        <f aca="true">IF(M1081="","",IF(AND(H1081&lt;&gt;"",H1081&gt;=M1081),"Yes - "&amp;TEXT(H1081,"d mmm yyyy"),IF(TODAY()-M1081&lt;30,"Not yet","No")))</f>
        <v/>
      </c>
      <c r="O1081" s="8"/>
      <c r="P1081" s="12" t="str">
        <f aca="false">IF(A1081="","",IF(COUNTIF($A$2:$A$2001,A1081)&gt;1,"Same email twice - keep one",""))</f>
        <v/>
      </c>
    </row>
    <row r="1082" customFormat="false" ht="15" hidden="false" customHeight="false" outlineLevel="0" collapsed="false">
      <c r="A1082" s="8"/>
      <c r="B1082" s="8"/>
      <c r="C1082" s="8"/>
      <c r="D1082" s="9" t="str">
        <f aca="false">IF(A1082="","",COUNTIFS(Orders!$C$2:$C$5001,A1082,Orders!$I$2:$I$5001,"&gt;0"))</f>
        <v/>
      </c>
      <c r="E1082" s="10" t="str">
        <f aca="false">IF(A1082="","",SUMIFS(Orders!$F$2:$F$5001,Orders!$C$2:$C$5001,A1082,Orders!$I$2:$I$5001,"&gt;0"))</f>
        <v/>
      </c>
      <c r="F1082" s="10" t="str">
        <f aca="false">IF(OR(A1082="",N(D1082)=0),"",E1082/D1082)</f>
        <v/>
      </c>
      <c r="G1082" s="11" t="str">
        <f aca="false">IF(OR(A1082="",N(D1082)=0),"",_xlfn.MINIFS(Orders!$I$2:$I$5001,Orders!$C$2:$C$5001,A1082,Orders!$I$2:$I$5001,"&gt;0"))</f>
        <v/>
      </c>
      <c r="H1082" s="11" t="str">
        <f aca="false">IF(OR(A1082="",N(D1082)=0),"",_xlfn.MAXIFS(Orders!$I$2:$I$5001,Orders!$C$2:$C$5001,A1082,Orders!$I$2:$I$5001,"&gt;0"))</f>
        <v/>
      </c>
      <c r="I1082" s="9" t="str">
        <f aca="true">IF(H1082="","",TODAY()-H1082)</f>
        <v/>
      </c>
      <c r="J1082" s="9" t="str">
        <f aca="false">IF(OR(H1082="",N(D1082)&lt;2),"",(H1082-G1082)/(D1082-1))</f>
        <v/>
      </c>
      <c r="K1082" s="12" t="str">
        <f aca="false">IF(A1082="","",IF(N(D1082)=0,"No orders yet",IF(I1082&gt;=Settings!$B$4,IF(OR(N(E1082)&gt;=Settings!$B$5,N(D1082)&gt;=Settings!$B$6),"Lapsed VIP","Lapsed"),IF(I1082&gt;=Settings!$B$3,IF(OR(N(E1082)&gt;=Settings!$B$5,N(D1082)&gt;=Settings!$B$6),"At-risk VIP",IF(D1082=1,"One-time buyer","At risk")),IF(OR(N(E1082)&gt;=Settings!$B$5,N(D1082)&gt;=Settings!$B$6),"VIP",IF(D1082=1,"New","Active"))))))</f>
        <v/>
      </c>
      <c r="L1082" s="12" t="str">
        <f aca="false">IF(OR(J1082="",J1082=0),"",IF(I1082&gt;=J1082*Settings!$B$7,"Yes",""))</f>
        <v/>
      </c>
      <c r="M1082" s="13"/>
      <c r="N1082" s="12" t="str">
        <f aca="true">IF(M1082="","",IF(AND(H1082&lt;&gt;"",H1082&gt;=M1082),"Yes - "&amp;TEXT(H1082,"d mmm yyyy"),IF(TODAY()-M1082&lt;30,"Not yet","No")))</f>
        <v/>
      </c>
      <c r="O1082" s="8"/>
      <c r="P1082" s="12" t="str">
        <f aca="false">IF(A1082="","",IF(COUNTIF($A$2:$A$2001,A1082)&gt;1,"Same email twice - keep one",""))</f>
        <v/>
      </c>
    </row>
    <row r="1083" customFormat="false" ht="15" hidden="false" customHeight="false" outlineLevel="0" collapsed="false">
      <c r="A1083" s="8"/>
      <c r="B1083" s="8"/>
      <c r="C1083" s="8"/>
      <c r="D1083" s="9" t="str">
        <f aca="false">IF(A1083="","",COUNTIFS(Orders!$C$2:$C$5001,A1083,Orders!$I$2:$I$5001,"&gt;0"))</f>
        <v/>
      </c>
      <c r="E1083" s="10" t="str">
        <f aca="false">IF(A1083="","",SUMIFS(Orders!$F$2:$F$5001,Orders!$C$2:$C$5001,A1083,Orders!$I$2:$I$5001,"&gt;0"))</f>
        <v/>
      </c>
      <c r="F1083" s="10" t="str">
        <f aca="false">IF(OR(A1083="",N(D1083)=0),"",E1083/D1083)</f>
        <v/>
      </c>
      <c r="G1083" s="11" t="str">
        <f aca="false">IF(OR(A1083="",N(D1083)=0),"",_xlfn.MINIFS(Orders!$I$2:$I$5001,Orders!$C$2:$C$5001,A1083,Orders!$I$2:$I$5001,"&gt;0"))</f>
        <v/>
      </c>
      <c r="H1083" s="11" t="str">
        <f aca="false">IF(OR(A1083="",N(D1083)=0),"",_xlfn.MAXIFS(Orders!$I$2:$I$5001,Orders!$C$2:$C$5001,A1083,Orders!$I$2:$I$5001,"&gt;0"))</f>
        <v/>
      </c>
      <c r="I1083" s="9" t="str">
        <f aca="true">IF(H1083="","",TODAY()-H1083)</f>
        <v/>
      </c>
      <c r="J1083" s="9" t="str">
        <f aca="false">IF(OR(H1083="",N(D1083)&lt;2),"",(H1083-G1083)/(D1083-1))</f>
        <v/>
      </c>
      <c r="K1083" s="12" t="str">
        <f aca="false">IF(A1083="","",IF(N(D1083)=0,"No orders yet",IF(I1083&gt;=Settings!$B$4,IF(OR(N(E1083)&gt;=Settings!$B$5,N(D1083)&gt;=Settings!$B$6),"Lapsed VIP","Lapsed"),IF(I1083&gt;=Settings!$B$3,IF(OR(N(E1083)&gt;=Settings!$B$5,N(D1083)&gt;=Settings!$B$6),"At-risk VIP",IF(D1083=1,"One-time buyer","At risk")),IF(OR(N(E1083)&gt;=Settings!$B$5,N(D1083)&gt;=Settings!$B$6),"VIP",IF(D1083=1,"New","Active"))))))</f>
        <v/>
      </c>
      <c r="L1083" s="12" t="str">
        <f aca="false">IF(OR(J1083="",J1083=0),"",IF(I1083&gt;=J1083*Settings!$B$7,"Yes",""))</f>
        <v/>
      </c>
      <c r="M1083" s="13"/>
      <c r="N1083" s="12" t="str">
        <f aca="true">IF(M1083="","",IF(AND(H1083&lt;&gt;"",H1083&gt;=M1083),"Yes - "&amp;TEXT(H1083,"d mmm yyyy"),IF(TODAY()-M1083&lt;30,"Not yet","No")))</f>
        <v/>
      </c>
      <c r="O1083" s="8"/>
      <c r="P1083" s="12" t="str">
        <f aca="false">IF(A1083="","",IF(COUNTIF($A$2:$A$2001,A1083)&gt;1,"Same email twice - keep one",""))</f>
        <v/>
      </c>
    </row>
    <row r="1084" customFormat="false" ht="15" hidden="false" customHeight="false" outlineLevel="0" collapsed="false">
      <c r="A1084" s="8"/>
      <c r="B1084" s="8"/>
      <c r="C1084" s="8"/>
      <c r="D1084" s="9" t="str">
        <f aca="false">IF(A1084="","",COUNTIFS(Orders!$C$2:$C$5001,A1084,Orders!$I$2:$I$5001,"&gt;0"))</f>
        <v/>
      </c>
      <c r="E1084" s="10" t="str">
        <f aca="false">IF(A1084="","",SUMIFS(Orders!$F$2:$F$5001,Orders!$C$2:$C$5001,A1084,Orders!$I$2:$I$5001,"&gt;0"))</f>
        <v/>
      </c>
      <c r="F1084" s="10" t="str">
        <f aca="false">IF(OR(A1084="",N(D1084)=0),"",E1084/D1084)</f>
        <v/>
      </c>
      <c r="G1084" s="11" t="str">
        <f aca="false">IF(OR(A1084="",N(D1084)=0),"",_xlfn.MINIFS(Orders!$I$2:$I$5001,Orders!$C$2:$C$5001,A1084,Orders!$I$2:$I$5001,"&gt;0"))</f>
        <v/>
      </c>
      <c r="H1084" s="11" t="str">
        <f aca="false">IF(OR(A1084="",N(D1084)=0),"",_xlfn.MAXIFS(Orders!$I$2:$I$5001,Orders!$C$2:$C$5001,A1084,Orders!$I$2:$I$5001,"&gt;0"))</f>
        <v/>
      </c>
      <c r="I1084" s="9" t="str">
        <f aca="true">IF(H1084="","",TODAY()-H1084)</f>
        <v/>
      </c>
      <c r="J1084" s="9" t="str">
        <f aca="false">IF(OR(H1084="",N(D1084)&lt;2),"",(H1084-G1084)/(D1084-1))</f>
        <v/>
      </c>
      <c r="K1084" s="12" t="str">
        <f aca="false">IF(A1084="","",IF(N(D1084)=0,"No orders yet",IF(I1084&gt;=Settings!$B$4,IF(OR(N(E1084)&gt;=Settings!$B$5,N(D1084)&gt;=Settings!$B$6),"Lapsed VIP","Lapsed"),IF(I1084&gt;=Settings!$B$3,IF(OR(N(E1084)&gt;=Settings!$B$5,N(D1084)&gt;=Settings!$B$6),"At-risk VIP",IF(D1084=1,"One-time buyer","At risk")),IF(OR(N(E1084)&gt;=Settings!$B$5,N(D1084)&gt;=Settings!$B$6),"VIP",IF(D1084=1,"New","Active"))))))</f>
        <v/>
      </c>
      <c r="L1084" s="12" t="str">
        <f aca="false">IF(OR(J1084="",J1084=0),"",IF(I1084&gt;=J1084*Settings!$B$7,"Yes",""))</f>
        <v/>
      </c>
      <c r="M1084" s="13"/>
      <c r="N1084" s="12" t="str">
        <f aca="true">IF(M1084="","",IF(AND(H1084&lt;&gt;"",H1084&gt;=M1084),"Yes - "&amp;TEXT(H1084,"d mmm yyyy"),IF(TODAY()-M1084&lt;30,"Not yet","No")))</f>
        <v/>
      </c>
      <c r="O1084" s="8"/>
      <c r="P1084" s="12" t="str">
        <f aca="false">IF(A1084="","",IF(COUNTIF($A$2:$A$2001,A1084)&gt;1,"Same email twice - keep one",""))</f>
        <v/>
      </c>
    </row>
    <row r="1085" customFormat="false" ht="15" hidden="false" customHeight="false" outlineLevel="0" collapsed="false">
      <c r="A1085" s="8"/>
      <c r="B1085" s="8"/>
      <c r="C1085" s="8"/>
      <c r="D1085" s="9" t="str">
        <f aca="false">IF(A1085="","",COUNTIFS(Orders!$C$2:$C$5001,A1085,Orders!$I$2:$I$5001,"&gt;0"))</f>
        <v/>
      </c>
      <c r="E1085" s="10" t="str">
        <f aca="false">IF(A1085="","",SUMIFS(Orders!$F$2:$F$5001,Orders!$C$2:$C$5001,A1085,Orders!$I$2:$I$5001,"&gt;0"))</f>
        <v/>
      </c>
      <c r="F1085" s="10" t="str">
        <f aca="false">IF(OR(A1085="",N(D1085)=0),"",E1085/D1085)</f>
        <v/>
      </c>
      <c r="G1085" s="11" t="str">
        <f aca="false">IF(OR(A1085="",N(D1085)=0),"",_xlfn.MINIFS(Orders!$I$2:$I$5001,Orders!$C$2:$C$5001,A1085,Orders!$I$2:$I$5001,"&gt;0"))</f>
        <v/>
      </c>
      <c r="H1085" s="11" t="str">
        <f aca="false">IF(OR(A1085="",N(D1085)=0),"",_xlfn.MAXIFS(Orders!$I$2:$I$5001,Orders!$C$2:$C$5001,A1085,Orders!$I$2:$I$5001,"&gt;0"))</f>
        <v/>
      </c>
      <c r="I1085" s="9" t="str">
        <f aca="true">IF(H1085="","",TODAY()-H1085)</f>
        <v/>
      </c>
      <c r="J1085" s="9" t="str">
        <f aca="false">IF(OR(H1085="",N(D1085)&lt;2),"",(H1085-G1085)/(D1085-1))</f>
        <v/>
      </c>
      <c r="K1085" s="12" t="str">
        <f aca="false">IF(A1085="","",IF(N(D1085)=0,"No orders yet",IF(I1085&gt;=Settings!$B$4,IF(OR(N(E1085)&gt;=Settings!$B$5,N(D1085)&gt;=Settings!$B$6),"Lapsed VIP","Lapsed"),IF(I1085&gt;=Settings!$B$3,IF(OR(N(E1085)&gt;=Settings!$B$5,N(D1085)&gt;=Settings!$B$6),"At-risk VIP",IF(D1085=1,"One-time buyer","At risk")),IF(OR(N(E1085)&gt;=Settings!$B$5,N(D1085)&gt;=Settings!$B$6),"VIP",IF(D1085=1,"New","Active"))))))</f>
        <v/>
      </c>
      <c r="L1085" s="12" t="str">
        <f aca="false">IF(OR(J1085="",J1085=0),"",IF(I1085&gt;=J1085*Settings!$B$7,"Yes",""))</f>
        <v/>
      </c>
      <c r="M1085" s="13"/>
      <c r="N1085" s="12" t="str">
        <f aca="true">IF(M1085="","",IF(AND(H1085&lt;&gt;"",H1085&gt;=M1085),"Yes - "&amp;TEXT(H1085,"d mmm yyyy"),IF(TODAY()-M1085&lt;30,"Not yet","No")))</f>
        <v/>
      </c>
      <c r="O1085" s="8"/>
      <c r="P1085" s="12" t="str">
        <f aca="false">IF(A1085="","",IF(COUNTIF($A$2:$A$2001,A1085)&gt;1,"Same email twice - keep one",""))</f>
        <v/>
      </c>
    </row>
    <row r="1086" customFormat="false" ht="15" hidden="false" customHeight="false" outlineLevel="0" collapsed="false">
      <c r="A1086" s="8"/>
      <c r="B1086" s="8"/>
      <c r="C1086" s="8"/>
      <c r="D1086" s="9" t="str">
        <f aca="false">IF(A1086="","",COUNTIFS(Orders!$C$2:$C$5001,A1086,Orders!$I$2:$I$5001,"&gt;0"))</f>
        <v/>
      </c>
      <c r="E1086" s="10" t="str">
        <f aca="false">IF(A1086="","",SUMIFS(Orders!$F$2:$F$5001,Orders!$C$2:$C$5001,A1086,Orders!$I$2:$I$5001,"&gt;0"))</f>
        <v/>
      </c>
      <c r="F1086" s="10" t="str">
        <f aca="false">IF(OR(A1086="",N(D1086)=0),"",E1086/D1086)</f>
        <v/>
      </c>
      <c r="G1086" s="11" t="str">
        <f aca="false">IF(OR(A1086="",N(D1086)=0),"",_xlfn.MINIFS(Orders!$I$2:$I$5001,Orders!$C$2:$C$5001,A1086,Orders!$I$2:$I$5001,"&gt;0"))</f>
        <v/>
      </c>
      <c r="H1086" s="11" t="str">
        <f aca="false">IF(OR(A1086="",N(D1086)=0),"",_xlfn.MAXIFS(Orders!$I$2:$I$5001,Orders!$C$2:$C$5001,A1086,Orders!$I$2:$I$5001,"&gt;0"))</f>
        <v/>
      </c>
      <c r="I1086" s="9" t="str">
        <f aca="true">IF(H1086="","",TODAY()-H1086)</f>
        <v/>
      </c>
      <c r="J1086" s="9" t="str">
        <f aca="false">IF(OR(H1086="",N(D1086)&lt;2),"",(H1086-G1086)/(D1086-1))</f>
        <v/>
      </c>
      <c r="K1086" s="12" t="str">
        <f aca="false">IF(A1086="","",IF(N(D1086)=0,"No orders yet",IF(I1086&gt;=Settings!$B$4,IF(OR(N(E1086)&gt;=Settings!$B$5,N(D1086)&gt;=Settings!$B$6),"Lapsed VIP","Lapsed"),IF(I1086&gt;=Settings!$B$3,IF(OR(N(E1086)&gt;=Settings!$B$5,N(D1086)&gt;=Settings!$B$6),"At-risk VIP",IF(D1086=1,"One-time buyer","At risk")),IF(OR(N(E1086)&gt;=Settings!$B$5,N(D1086)&gt;=Settings!$B$6),"VIP",IF(D1086=1,"New","Active"))))))</f>
        <v/>
      </c>
      <c r="L1086" s="12" t="str">
        <f aca="false">IF(OR(J1086="",J1086=0),"",IF(I1086&gt;=J1086*Settings!$B$7,"Yes",""))</f>
        <v/>
      </c>
      <c r="M1086" s="13"/>
      <c r="N1086" s="12" t="str">
        <f aca="true">IF(M1086="","",IF(AND(H1086&lt;&gt;"",H1086&gt;=M1086),"Yes - "&amp;TEXT(H1086,"d mmm yyyy"),IF(TODAY()-M1086&lt;30,"Not yet","No")))</f>
        <v/>
      </c>
      <c r="O1086" s="8"/>
      <c r="P1086" s="12" t="str">
        <f aca="false">IF(A1086="","",IF(COUNTIF($A$2:$A$2001,A1086)&gt;1,"Same email twice - keep one",""))</f>
        <v/>
      </c>
    </row>
    <row r="1087" customFormat="false" ht="15" hidden="false" customHeight="false" outlineLevel="0" collapsed="false">
      <c r="A1087" s="8"/>
      <c r="B1087" s="8"/>
      <c r="C1087" s="8"/>
      <c r="D1087" s="9" t="str">
        <f aca="false">IF(A1087="","",COUNTIFS(Orders!$C$2:$C$5001,A1087,Orders!$I$2:$I$5001,"&gt;0"))</f>
        <v/>
      </c>
      <c r="E1087" s="10" t="str">
        <f aca="false">IF(A1087="","",SUMIFS(Orders!$F$2:$F$5001,Orders!$C$2:$C$5001,A1087,Orders!$I$2:$I$5001,"&gt;0"))</f>
        <v/>
      </c>
      <c r="F1087" s="10" t="str">
        <f aca="false">IF(OR(A1087="",N(D1087)=0),"",E1087/D1087)</f>
        <v/>
      </c>
      <c r="G1087" s="11" t="str">
        <f aca="false">IF(OR(A1087="",N(D1087)=0),"",_xlfn.MINIFS(Orders!$I$2:$I$5001,Orders!$C$2:$C$5001,A1087,Orders!$I$2:$I$5001,"&gt;0"))</f>
        <v/>
      </c>
      <c r="H1087" s="11" t="str">
        <f aca="false">IF(OR(A1087="",N(D1087)=0),"",_xlfn.MAXIFS(Orders!$I$2:$I$5001,Orders!$C$2:$C$5001,A1087,Orders!$I$2:$I$5001,"&gt;0"))</f>
        <v/>
      </c>
      <c r="I1087" s="9" t="str">
        <f aca="true">IF(H1087="","",TODAY()-H1087)</f>
        <v/>
      </c>
      <c r="J1087" s="9" t="str">
        <f aca="false">IF(OR(H1087="",N(D1087)&lt;2),"",(H1087-G1087)/(D1087-1))</f>
        <v/>
      </c>
      <c r="K1087" s="12" t="str">
        <f aca="false">IF(A1087="","",IF(N(D1087)=0,"No orders yet",IF(I1087&gt;=Settings!$B$4,IF(OR(N(E1087)&gt;=Settings!$B$5,N(D1087)&gt;=Settings!$B$6),"Lapsed VIP","Lapsed"),IF(I1087&gt;=Settings!$B$3,IF(OR(N(E1087)&gt;=Settings!$B$5,N(D1087)&gt;=Settings!$B$6),"At-risk VIP",IF(D1087=1,"One-time buyer","At risk")),IF(OR(N(E1087)&gt;=Settings!$B$5,N(D1087)&gt;=Settings!$B$6),"VIP",IF(D1087=1,"New","Active"))))))</f>
        <v/>
      </c>
      <c r="L1087" s="12" t="str">
        <f aca="false">IF(OR(J1087="",J1087=0),"",IF(I1087&gt;=J1087*Settings!$B$7,"Yes",""))</f>
        <v/>
      </c>
      <c r="M1087" s="13"/>
      <c r="N1087" s="12" t="str">
        <f aca="true">IF(M1087="","",IF(AND(H1087&lt;&gt;"",H1087&gt;=M1087),"Yes - "&amp;TEXT(H1087,"d mmm yyyy"),IF(TODAY()-M1087&lt;30,"Not yet","No")))</f>
        <v/>
      </c>
      <c r="O1087" s="8"/>
      <c r="P1087" s="12" t="str">
        <f aca="false">IF(A1087="","",IF(COUNTIF($A$2:$A$2001,A1087)&gt;1,"Same email twice - keep one",""))</f>
        <v/>
      </c>
    </row>
    <row r="1088" customFormat="false" ht="15" hidden="false" customHeight="false" outlineLevel="0" collapsed="false">
      <c r="A1088" s="8"/>
      <c r="B1088" s="8"/>
      <c r="C1088" s="8"/>
      <c r="D1088" s="9" t="str">
        <f aca="false">IF(A1088="","",COUNTIFS(Orders!$C$2:$C$5001,A1088,Orders!$I$2:$I$5001,"&gt;0"))</f>
        <v/>
      </c>
      <c r="E1088" s="10" t="str">
        <f aca="false">IF(A1088="","",SUMIFS(Orders!$F$2:$F$5001,Orders!$C$2:$C$5001,A1088,Orders!$I$2:$I$5001,"&gt;0"))</f>
        <v/>
      </c>
      <c r="F1088" s="10" t="str">
        <f aca="false">IF(OR(A1088="",N(D1088)=0),"",E1088/D1088)</f>
        <v/>
      </c>
      <c r="G1088" s="11" t="str">
        <f aca="false">IF(OR(A1088="",N(D1088)=0),"",_xlfn.MINIFS(Orders!$I$2:$I$5001,Orders!$C$2:$C$5001,A1088,Orders!$I$2:$I$5001,"&gt;0"))</f>
        <v/>
      </c>
      <c r="H1088" s="11" t="str">
        <f aca="false">IF(OR(A1088="",N(D1088)=0),"",_xlfn.MAXIFS(Orders!$I$2:$I$5001,Orders!$C$2:$C$5001,A1088,Orders!$I$2:$I$5001,"&gt;0"))</f>
        <v/>
      </c>
      <c r="I1088" s="9" t="str">
        <f aca="true">IF(H1088="","",TODAY()-H1088)</f>
        <v/>
      </c>
      <c r="J1088" s="9" t="str">
        <f aca="false">IF(OR(H1088="",N(D1088)&lt;2),"",(H1088-G1088)/(D1088-1))</f>
        <v/>
      </c>
      <c r="K1088" s="12" t="str">
        <f aca="false">IF(A1088="","",IF(N(D1088)=0,"No orders yet",IF(I1088&gt;=Settings!$B$4,IF(OR(N(E1088)&gt;=Settings!$B$5,N(D1088)&gt;=Settings!$B$6),"Lapsed VIP","Lapsed"),IF(I1088&gt;=Settings!$B$3,IF(OR(N(E1088)&gt;=Settings!$B$5,N(D1088)&gt;=Settings!$B$6),"At-risk VIP",IF(D1088=1,"One-time buyer","At risk")),IF(OR(N(E1088)&gt;=Settings!$B$5,N(D1088)&gt;=Settings!$B$6),"VIP",IF(D1088=1,"New","Active"))))))</f>
        <v/>
      </c>
      <c r="L1088" s="12" t="str">
        <f aca="false">IF(OR(J1088="",J1088=0),"",IF(I1088&gt;=J1088*Settings!$B$7,"Yes",""))</f>
        <v/>
      </c>
      <c r="M1088" s="13"/>
      <c r="N1088" s="12" t="str">
        <f aca="true">IF(M1088="","",IF(AND(H1088&lt;&gt;"",H1088&gt;=M1088),"Yes - "&amp;TEXT(H1088,"d mmm yyyy"),IF(TODAY()-M1088&lt;30,"Not yet","No")))</f>
        <v/>
      </c>
      <c r="O1088" s="8"/>
      <c r="P1088" s="12" t="str">
        <f aca="false">IF(A1088="","",IF(COUNTIF($A$2:$A$2001,A1088)&gt;1,"Same email twice - keep one",""))</f>
        <v/>
      </c>
    </row>
    <row r="1089" customFormat="false" ht="15" hidden="false" customHeight="false" outlineLevel="0" collapsed="false">
      <c r="A1089" s="8"/>
      <c r="B1089" s="8"/>
      <c r="C1089" s="8"/>
      <c r="D1089" s="9" t="str">
        <f aca="false">IF(A1089="","",COUNTIFS(Orders!$C$2:$C$5001,A1089,Orders!$I$2:$I$5001,"&gt;0"))</f>
        <v/>
      </c>
      <c r="E1089" s="10" t="str">
        <f aca="false">IF(A1089="","",SUMIFS(Orders!$F$2:$F$5001,Orders!$C$2:$C$5001,A1089,Orders!$I$2:$I$5001,"&gt;0"))</f>
        <v/>
      </c>
      <c r="F1089" s="10" t="str">
        <f aca="false">IF(OR(A1089="",N(D1089)=0),"",E1089/D1089)</f>
        <v/>
      </c>
      <c r="G1089" s="11" t="str">
        <f aca="false">IF(OR(A1089="",N(D1089)=0),"",_xlfn.MINIFS(Orders!$I$2:$I$5001,Orders!$C$2:$C$5001,A1089,Orders!$I$2:$I$5001,"&gt;0"))</f>
        <v/>
      </c>
      <c r="H1089" s="11" t="str">
        <f aca="false">IF(OR(A1089="",N(D1089)=0),"",_xlfn.MAXIFS(Orders!$I$2:$I$5001,Orders!$C$2:$C$5001,A1089,Orders!$I$2:$I$5001,"&gt;0"))</f>
        <v/>
      </c>
      <c r="I1089" s="9" t="str">
        <f aca="true">IF(H1089="","",TODAY()-H1089)</f>
        <v/>
      </c>
      <c r="J1089" s="9" t="str">
        <f aca="false">IF(OR(H1089="",N(D1089)&lt;2),"",(H1089-G1089)/(D1089-1))</f>
        <v/>
      </c>
      <c r="K1089" s="12" t="str">
        <f aca="false">IF(A1089="","",IF(N(D1089)=0,"No orders yet",IF(I1089&gt;=Settings!$B$4,IF(OR(N(E1089)&gt;=Settings!$B$5,N(D1089)&gt;=Settings!$B$6),"Lapsed VIP","Lapsed"),IF(I1089&gt;=Settings!$B$3,IF(OR(N(E1089)&gt;=Settings!$B$5,N(D1089)&gt;=Settings!$B$6),"At-risk VIP",IF(D1089=1,"One-time buyer","At risk")),IF(OR(N(E1089)&gt;=Settings!$B$5,N(D1089)&gt;=Settings!$B$6),"VIP",IF(D1089=1,"New","Active"))))))</f>
        <v/>
      </c>
      <c r="L1089" s="12" t="str">
        <f aca="false">IF(OR(J1089="",J1089=0),"",IF(I1089&gt;=J1089*Settings!$B$7,"Yes",""))</f>
        <v/>
      </c>
      <c r="M1089" s="13"/>
      <c r="N1089" s="12" t="str">
        <f aca="true">IF(M1089="","",IF(AND(H1089&lt;&gt;"",H1089&gt;=M1089),"Yes - "&amp;TEXT(H1089,"d mmm yyyy"),IF(TODAY()-M1089&lt;30,"Not yet","No")))</f>
        <v/>
      </c>
      <c r="O1089" s="8"/>
      <c r="P1089" s="12" t="str">
        <f aca="false">IF(A1089="","",IF(COUNTIF($A$2:$A$2001,A1089)&gt;1,"Same email twice - keep one",""))</f>
        <v/>
      </c>
    </row>
    <row r="1090" customFormat="false" ht="15" hidden="false" customHeight="false" outlineLevel="0" collapsed="false">
      <c r="A1090" s="8"/>
      <c r="B1090" s="8"/>
      <c r="C1090" s="8"/>
      <c r="D1090" s="9" t="str">
        <f aca="false">IF(A1090="","",COUNTIFS(Orders!$C$2:$C$5001,A1090,Orders!$I$2:$I$5001,"&gt;0"))</f>
        <v/>
      </c>
      <c r="E1090" s="10" t="str">
        <f aca="false">IF(A1090="","",SUMIFS(Orders!$F$2:$F$5001,Orders!$C$2:$C$5001,A1090,Orders!$I$2:$I$5001,"&gt;0"))</f>
        <v/>
      </c>
      <c r="F1090" s="10" t="str">
        <f aca="false">IF(OR(A1090="",N(D1090)=0),"",E1090/D1090)</f>
        <v/>
      </c>
      <c r="G1090" s="11" t="str">
        <f aca="false">IF(OR(A1090="",N(D1090)=0),"",_xlfn.MINIFS(Orders!$I$2:$I$5001,Orders!$C$2:$C$5001,A1090,Orders!$I$2:$I$5001,"&gt;0"))</f>
        <v/>
      </c>
      <c r="H1090" s="11" t="str">
        <f aca="false">IF(OR(A1090="",N(D1090)=0),"",_xlfn.MAXIFS(Orders!$I$2:$I$5001,Orders!$C$2:$C$5001,A1090,Orders!$I$2:$I$5001,"&gt;0"))</f>
        <v/>
      </c>
      <c r="I1090" s="9" t="str">
        <f aca="true">IF(H1090="","",TODAY()-H1090)</f>
        <v/>
      </c>
      <c r="J1090" s="9" t="str">
        <f aca="false">IF(OR(H1090="",N(D1090)&lt;2),"",(H1090-G1090)/(D1090-1))</f>
        <v/>
      </c>
      <c r="K1090" s="12" t="str">
        <f aca="false">IF(A1090="","",IF(N(D1090)=0,"No orders yet",IF(I1090&gt;=Settings!$B$4,IF(OR(N(E1090)&gt;=Settings!$B$5,N(D1090)&gt;=Settings!$B$6),"Lapsed VIP","Lapsed"),IF(I1090&gt;=Settings!$B$3,IF(OR(N(E1090)&gt;=Settings!$B$5,N(D1090)&gt;=Settings!$B$6),"At-risk VIP",IF(D1090=1,"One-time buyer","At risk")),IF(OR(N(E1090)&gt;=Settings!$B$5,N(D1090)&gt;=Settings!$B$6),"VIP",IF(D1090=1,"New","Active"))))))</f>
        <v/>
      </c>
      <c r="L1090" s="12" t="str">
        <f aca="false">IF(OR(J1090="",J1090=0),"",IF(I1090&gt;=J1090*Settings!$B$7,"Yes",""))</f>
        <v/>
      </c>
      <c r="M1090" s="13"/>
      <c r="N1090" s="12" t="str">
        <f aca="true">IF(M1090="","",IF(AND(H1090&lt;&gt;"",H1090&gt;=M1090),"Yes - "&amp;TEXT(H1090,"d mmm yyyy"),IF(TODAY()-M1090&lt;30,"Not yet","No")))</f>
        <v/>
      </c>
      <c r="O1090" s="8"/>
      <c r="P1090" s="12" t="str">
        <f aca="false">IF(A1090="","",IF(COUNTIF($A$2:$A$2001,A1090)&gt;1,"Same email twice - keep one",""))</f>
        <v/>
      </c>
    </row>
    <row r="1091" customFormat="false" ht="15" hidden="false" customHeight="false" outlineLevel="0" collapsed="false">
      <c r="A1091" s="8"/>
      <c r="B1091" s="8"/>
      <c r="C1091" s="8"/>
      <c r="D1091" s="9" t="str">
        <f aca="false">IF(A1091="","",COUNTIFS(Orders!$C$2:$C$5001,A1091,Orders!$I$2:$I$5001,"&gt;0"))</f>
        <v/>
      </c>
      <c r="E1091" s="10" t="str">
        <f aca="false">IF(A1091="","",SUMIFS(Orders!$F$2:$F$5001,Orders!$C$2:$C$5001,A1091,Orders!$I$2:$I$5001,"&gt;0"))</f>
        <v/>
      </c>
      <c r="F1091" s="10" t="str">
        <f aca="false">IF(OR(A1091="",N(D1091)=0),"",E1091/D1091)</f>
        <v/>
      </c>
      <c r="G1091" s="11" t="str">
        <f aca="false">IF(OR(A1091="",N(D1091)=0),"",_xlfn.MINIFS(Orders!$I$2:$I$5001,Orders!$C$2:$C$5001,A1091,Orders!$I$2:$I$5001,"&gt;0"))</f>
        <v/>
      </c>
      <c r="H1091" s="11" t="str">
        <f aca="false">IF(OR(A1091="",N(D1091)=0),"",_xlfn.MAXIFS(Orders!$I$2:$I$5001,Orders!$C$2:$C$5001,A1091,Orders!$I$2:$I$5001,"&gt;0"))</f>
        <v/>
      </c>
      <c r="I1091" s="9" t="str">
        <f aca="true">IF(H1091="","",TODAY()-H1091)</f>
        <v/>
      </c>
      <c r="J1091" s="9" t="str">
        <f aca="false">IF(OR(H1091="",N(D1091)&lt;2),"",(H1091-G1091)/(D1091-1))</f>
        <v/>
      </c>
      <c r="K1091" s="12" t="str">
        <f aca="false">IF(A1091="","",IF(N(D1091)=0,"No orders yet",IF(I1091&gt;=Settings!$B$4,IF(OR(N(E1091)&gt;=Settings!$B$5,N(D1091)&gt;=Settings!$B$6),"Lapsed VIP","Lapsed"),IF(I1091&gt;=Settings!$B$3,IF(OR(N(E1091)&gt;=Settings!$B$5,N(D1091)&gt;=Settings!$B$6),"At-risk VIP",IF(D1091=1,"One-time buyer","At risk")),IF(OR(N(E1091)&gt;=Settings!$B$5,N(D1091)&gt;=Settings!$B$6),"VIP",IF(D1091=1,"New","Active"))))))</f>
        <v/>
      </c>
      <c r="L1091" s="12" t="str">
        <f aca="false">IF(OR(J1091="",J1091=0),"",IF(I1091&gt;=J1091*Settings!$B$7,"Yes",""))</f>
        <v/>
      </c>
      <c r="M1091" s="13"/>
      <c r="N1091" s="12" t="str">
        <f aca="true">IF(M1091="","",IF(AND(H1091&lt;&gt;"",H1091&gt;=M1091),"Yes - "&amp;TEXT(H1091,"d mmm yyyy"),IF(TODAY()-M1091&lt;30,"Not yet","No")))</f>
        <v/>
      </c>
      <c r="O1091" s="8"/>
      <c r="P1091" s="12" t="str">
        <f aca="false">IF(A1091="","",IF(COUNTIF($A$2:$A$2001,A1091)&gt;1,"Same email twice - keep one",""))</f>
        <v/>
      </c>
    </row>
    <row r="1092" customFormat="false" ht="15" hidden="false" customHeight="false" outlineLevel="0" collapsed="false">
      <c r="A1092" s="8"/>
      <c r="B1092" s="8"/>
      <c r="C1092" s="8"/>
      <c r="D1092" s="9" t="str">
        <f aca="false">IF(A1092="","",COUNTIFS(Orders!$C$2:$C$5001,A1092,Orders!$I$2:$I$5001,"&gt;0"))</f>
        <v/>
      </c>
      <c r="E1092" s="10" t="str">
        <f aca="false">IF(A1092="","",SUMIFS(Orders!$F$2:$F$5001,Orders!$C$2:$C$5001,A1092,Orders!$I$2:$I$5001,"&gt;0"))</f>
        <v/>
      </c>
      <c r="F1092" s="10" t="str">
        <f aca="false">IF(OR(A1092="",N(D1092)=0),"",E1092/D1092)</f>
        <v/>
      </c>
      <c r="G1092" s="11" t="str">
        <f aca="false">IF(OR(A1092="",N(D1092)=0),"",_xlfn.MINIFS(Orders!$I$2:$I$5001,Orders!$C$2:$C$5001,A1092,Orders!$I$2:$I$5001,"&gt;0"))</f>
        <v/>
      </c>
      <c r="H1092" s="11" t="str">
        <f aca="false">IF(OR(A1092="",N(D1092)=0),"",_xlfn.MAXIFS(Orders!$I$2:$I$5001,Orders!$C$2:$C$5001,A1092,Orders!$I$2:$I$5001,"&gt;0"))</f>
        <v/>
      </c>
      <c r="I1092" s="9" t="str">
        <f aca="true">IF(H1092="","",TODAY()-H1092)</f>
        <v/>
      </c>
      <c r="J1092" s="9" t="str">
        <f aca="false">IF(OR(H1092="",N(D1092)&lt;2),"",(H1092-G1092)/(D1092-1))</f>
        <v/>
      </c>
      <c r="K1092" s="12" t="str">
        <f aca="false">IF(A1092="","",IF(N(D1092)=0,"No orders yet",IF(I1092&gt;=Settings!$B$4,IF(OR(N(E1092)&gt;=Settings!$B$5,N(D1092)&gt;=Settings!$B$6),"Lapsed VIP","Lapsed"),IF(I1092&gt;=Settings!$B$3,IF(OR(N(E1092)&gt;=Settings!$B$5,N(D1092)&gt;=Settings!$B$6),"At-risk VIP",IF(D1092=1,"One-time buyer","At risk")),IF(OR(N(E1092)&gt;=Settings!$B$5,N(D1092)&gt;=Settings!$B$6),"VIP",IF(D1092=1,"New","Active"))))))</f>
        <v/>
      </c>
      <c r="L1092" s="12" t="str">
        <f aca="false">IF(OR(J1092="",J1092=0),"",IF(I1092&gt;=J1092*Settings!$B$7,"Yes",""))</f>
        <v/>
      </c>
      <c r="M1092" s="13"/>
      <c r="N1092" s="12" t="str">
        <f aca="true">IF(M1092="","",IF(AND(H1092&lt;&gt;"",H1092&gt;=M1092),"Yes - "&amp;TEXT(H1092,"d mmm yyyy"),IF(TODAY()-M1092&lt;30,"Not yet","No")))</f>
        <v/>
      </c>
      <c r="O1092" s="8"/>
      <c r="P1092" s="12" t="str">
        <f aca="false">IF(A1092="","",IF(COUNTIF($A$2:$A$2001,A1092)&gt;1,"Same email twice - keep one",""))</f>
        <v/>
      </c>
    </row>
    <row r="1093" customFormat="false" ht="15" hidden="false" customHeight="false" outlineLevel="0" collapsed="false">
      <c r="A1093" s="8"/>
      <c r="B1093" s="8"/>
      <c r="C1093" s="8"/>
      <c r="D1093" s="9" t="str">
        <f aca="false">IF(A1093="","",COUNTIFS(Orders!$C$2:$C$5001,A1093,Orders!$I$2:$I$5001,"&gt;0"))</f>
        <v/>
      </c>
      <c r="E1093" s="10" t="str">
        <f aca="false">IF(A1093="","",SUMIFS(Orders!$F$2:$F$5001,Orders!$C$2:$C$5001,A1093,Orders!$I$2:$I$5001,"&gt;0"))</f>
        <v/>
      </c>
      <c r="F1093" s="10" t="str">
        <f aca="false">IF(OR(A1093="",N(D1093)=0),"",E1093/D1093)</f>
        <v/>
      </c>
      <c r="G1093" s="11" t="str">
        <f aca="false">IF(OR(A1093="",N(D1093)=0),"",_xlfn.MINIFS(Orders!$I$2:$I$5001,Orders!$C$2:$C$5001,A1093,Orders!$I$2:$I$5001,"&gt;0"))</f>
        <v/>
      </c>
      <c r="H1093" s="11" t="str">
        <f aca="false">IF(OR(A1093="",N(D1093)=0),"",_xlfn.MAXIFS(Orders!$I$2:$I$5001,Orders!$C$2:$C$5001,A1093,Orders!$I$2:$I$5001,"&gt;0"))</f>
        <v/>
      </c>
      <c r="I1093" s="9" t="str">
        <f aca="true">IF(H1093="","",TODAY()-H1093)</f>
        <v/>
      </c>
      <c r="J1093" s="9" t="str">
        <f aca="false">IF(OR(H1093="",N(D1093)&lt;2),"",(H1093-G1093)/(D1093-1))</f>
        <v/>
      </c>
      <c r="K1093" s="12" t="str">
        <f aca="false">IF(A1093="","",IF(N(D1093)=0,"No orders yet",IF(I1093&gt;=Settings!$B$4,IF(OR(N(E1093)&gt;=Settings!$B$5,N(D1093)&gt;=Settings!$B$6),"Lapsed VIP","Lapsed"),IF(I1093&gt;=Settings!$B$3,IF(OR(N(E1093)&gt;=Settings!$B$5,N(D1093)&gt;=Settings!$B$6),"At-risk VIP",IF(D1093=1,"One-time buyer","At risk")),IF(OR(N(E1093)&gt;=Settings!$B$5,N(D1093)&gt;=Settings!$B$6),"VIP",IF(D1093=1,"New","Active"))))))</f>
        <v/>
      </c>
      <c r="L1093" s="12" t="str">
        <f aca="false">IF(OR(J1093="",J1093=0),"",IF(I1093&gt;=J1093*Settings!$B$7,"Yes",""))</f>
        <v/>
      </c>
      <c r="M1093" s="13"/>
      <c r="N1093" s="12" t="str">
        <f aca="true">IF(M1093="","",IF(AND(H1093&lt;&gt;"",H1093&gt;=M1093),"Yes - "&amp;TEXT(H1093,"d mmm yyyy"),IF(TODAY()-M1093&lt;30,"Not yet","No")))</f>
        <v/>
      </c>
      <c r="O1093" s="8"/>
      <c r="P1093" s="12" t="str">
        <f aca="false">IF(A1093="","",IF(COUNTIF($A$2:$A$2001,A1093)&gt;1,"Same email twice - keep one",""))</f>
        <v/>
      </c>
    </row>
    <row r="1094" customFormat="false" ht="15" hidden="false" customHeight="false" outlineLevel="0" collapsed="false">
      <c r="A1094" s="8"/>
      <c r="B1094" s="8"/>
      <c r="C1094" s="8"/>
      <c r="D1094" s="9" t="str">
        <f aca="false">IF(A1094="","",COUNTIFS(Orders!$C$2:$C$5001,A1094,Orders!$I$2:$I$5001,"&gt;0"))</f>
        <v/>
      </c>
      <c r="E1094" s="10" t="str">
        <f aca="false">IF(A1094="","",SUMIFS(Orders!$F$2:$F$5001,Orders!$C$2:$C$5001,A1094,Orders!$I$2:$I$5001,"&gt;0"))</f>
        <v/>
      </c>
      <c r="F1094" s="10" t="str">
        <f aca="false">IF(OR(A1094="",N(D1094)=0),"",E1094/D1094)</f>
        <v/>
      </c>
      <c r="G1094" s="11" t="str">
        <f aca="false">IF(OR(A1094="",N(D1094)=0),"",_xlfn.MINIFS(Orders!$I$2:$I$5001,Orders!$C$2:$C$5001,A1094,Orders!$I$2:$I$5001,"&gt;0"))</f>
        <v/>
      </c>
      <c r="H1094" s="11" t="str">
        <f aca="false">IF(OR(A1094="",N(D1094)=0),"",_xlfn.MAXIFS(Orders!$I$2:$I$5001,Orders!$C$2:$C$5001,A1094,Orders!$I$2:$I$5001,"&gt;0"))</f>
        <v/>
      </c>
      <c r="I1094" s="9" t="str">
        <f aca="true">IF(H1094="","",TODAY()-H1094)</f>
        <v/>
      </c>
      <c r="J1094" s="9" t="str">
        <f aca="false">IF(OR(H1094="",N(D1094)&lt;2),"",(H1094-G1094)/(D1094-1))</f>
        <v/>
      </c>
      <c r="K1094" s="12" t="str">
        <f aca="false">IF(A1094="","",IF(N(D1094)=0,"No orders yet",IF(I1094&gt;=Settings!$B$4,IF(OR(N(E1094)&gt;=Settings!$B$5,N(D1094)&gt;=Settings!$B$6),"Lapsed VIP","Lapsed"),IF(I1094&gt;=Settings!$B$3,IF(OR(N(E1094)&gt;=Settings!$B$5,N(D1094)&gt;=Settings!$B$6),"At-risk VIP",IF(D1094=1,"One-time buyer","At risk")),IF(OR(N(E1094)&gt;=Settings!$B$5,N(D1094)&gt;=Settings!$B$6),"VIP",IF(D1094=1,"New","Active"))))))</f>
        <v/>
      </c>
      <c r="L1094" s="12" t="str">
        <f aca="false">IF(OR(J1094="",J1094=0),"",IF(I1094&gt;=J1094*Settings!$B$7,"Yes",""))</f>
        <v/>
      </c>
      <c r="M1094" s="13"/>
      <c r="N1094" s="12" t="str">
        <f aca="true">IF(M1094="","",IF(AND(H1094&lt;&gt;"",H1094&gt;=M1094),"Yes - "&amp;TEXT(H1094,"d mmm yyyy"),IF(TODAY()-M1094&lt;30,"Not yet","No")))</f>
        <v/>
      </c>
      <c r="O1094" s="8"/>
      <c r="P1094" s="12" t="str">
        <f aca="false">IF(A1094="","",IF(COUNTIF($A$2:$A$2001,A1094)&gt;1,"Same email twice - keep one",""))</f>
        <v/>
      </c>
    </row>
    <row r="1095" customFormat="false" ht="15" hidden="false" customHeight="false" outlineLevel="0" collapsed="false">
      <c r="A1095" s="8"/>
      <c r="B1095" s="8"/>
      <c r="C1095" s="8"/>
      <c r="D1095" s="9" t="str">
        <f aca="false">IF(A1095="","",COUNTIFS(Orders!$C$2:$C$5001,A1095,Orders!$I$2:$I$5001,"&gt;0"))</f>
        <v/>
      </c>
      <c r="E1095" s="10" t="str">
        <f aca="false">IF(A1095="","",SUMIFS(Orders!$F$2:$F$5001,Orders!$C$2:$C$5001,A1095,Orders!$I$2:$I$5001,"&gt;0"))</f>
        <v/>
      </c>
      <c r="F1095" s="10" t="str">
        <f aca="false">IF(OR(A1095="",N(D1095)=0),"",E1095/D1095)</f>
        <v/>
      </c>
      <c r="G1095" s="11" t="str">
        <f aca="false">IF(OR(A1095="",N(D1095)=0),"",_xlfn.MINIFS(Orders!$I$2:$I$5001,Orders!$C$2:$C$5001,A1095,Orders!$I$2:$I$5001,"&gt;0"))</f>
        <v/>
      </c>
      <c r="H1095" s="11" t="str">
        <f aca="false">IF(OR(A1095="",N(D1095)=0),"",_xlfn.MAXIFS(Orders!$I$2:$I$5001,Orders!$C$2:$C$5001,A1095,Orders!$I$2:$I$5001,"&gt;0"))</f>
        <v/>
      </c>
      <c r="I1095" s="9" t="str">
        <f aca="true">IF(H1095="","",TODAY()-H1095)</f>
        <v/>
      </c>
      <c r="J1095" s="9" t="str">
        <f aca="false">IF(OR(H1095="",N(D1095)&lt;2),"",(H1095-G1095)/(D1095-1))</f>
        <v/>
      </c>
      <c r="K1095" s="12" t="str">
        <f aca="false">IF(A1095="","",IF(N(D1095)=0,"No orders yet",IF(I1095&gt;=Settings!$B$4,IF(OR(N(E1095)&gt;=Settings!$B$5,N(D1095)&gt;=Settings!$B$6),"Lapsed VIP","Lapsed"),IF(I1095&gt;=Settings!$B$3,IF(OR(N(E1095)&gt;=Settings!$B$5,N(D1095)&gt;=Settings!$B$6),"At-risk VIP",IF(D1095=1,"One-time buyer","At risk")),IF(OR(N(E1095)&gt;=Settings!$B$5,N(D1095)&gt;=Settings!$B$6),"VIP",IF(D1095=1,"New","Active"))))))</f>
        <v/>
      </c>
      <c r="L1095" s="12" t="str">
        <f aca="false">IF(OR(J1095="",J1095=0),"",IF(I1095&gt;=J1095*Settings!$B$7,"Yes",""))</f>
        <v/>
      </c>
      <c r="M1095" s="13"/>
      <c r="N1095" s="12" t="str">
        <f aca="true">IF(M1095="","",IF(AND(H1095&lt;&gt;"",H1095&gt;=M1095),"Yes - "&amp;TEXT(H1095,"d mmm yyyy"),IF(TODAY()-M1095&lt;30,"Not yet","No")))</f>
        <v/>
      </c>
      <c r="O1095" s="8"/>
      <c r="P1095" s="12" t="str">
        <f aca="false">IF(A1095="","",IF(COUNTIF($A$2:$A$2001,A1095)&gt;1,"Same email twice - keep one",""))</f>
        <v/>
      </c>
    </row>
    <row r="1096" customFormat="false" ht="15" hidden="false" customHeight="false" outlineLevel="0" collapsed="false">
      <c r="A1096" s="8"/>
      <c r="B1096" s="8"/>
      <c r="C1096" s="8"/>
      <c r="D1096" s="9" t="str">
        <f aca="false">IF(A1096="","",COUNTIFS(Orders!$C$2:$C$5001,A1096,Orders!$I$2:$I$5001,"&gt;0"))</f>
        <v/>
      </c>
      <c r="E1096" s="10" t="str">
        <f aca="false">IF(A1096="","",SUMIFS(Orders!$F$2:$F$5001,Orders!$C$2:$C$5001,A1096,Orders!$I$2:$I$5001,"&gt;0"))</f>
        <v/>
      </c>
      <c r="F1096" s="10" t="str">
        <f aca="false">IF(OR(A1096="",N(D1096)=0),"",E1096/D1096)</f>
        <v/>
      </c>
      <c r="G1096" s="11" t="str">
        <f aca="false">IF(OR(A1096="",N(D1096)=0),"",_xlfn.MINIFS(Orders!$I$2:$I$5001,Orders!$C$2:$C$5001,A1096,Orders!$I$2:$I$5001,"&gt;0"))</f>
        <v/>
      </c>
      <c r="H1096" s="11" t="str">
        <f aca="false">IF(OR(A1096="",N(D1096)=0),"",_xlfn.MAXIFS(Orders!$I$2:$I$5001,Orders!$C$2:$C$5001,A1096,Orders!$I$2:$I$5001,"&gt;0"))</f>
        <v/>
      </c>
      <c r="I1096" s="9" t="str">
        <f aca="true">IF(H1096="","",TODAY()-H1096)</f>
        <v/>
      </c>
      <c r="J1096" s="9" t="str">
        <f aca="false">IF(OR(H1096="",N(D1096)&lt;2),"",(H1096-G1096)/(D1096-1))</f>
        <v/>
      </c>
      <c r="K1096" s="12" t="str">
        <f aca="false">IF(A1096="","",IF(N(D1096)=0,"No orders yet",IF(I1096&gt;=Settings!$B$4,IF(OR(N(E1096)&gt;=Settings!$B$5,N(D1096)&gt;=Settings!$B$6),"Lapsed VIP","Lapsed"),IF(I1096&gt;=Settings!$B$3,IF(OR(N(E1096)&gt;=Settings!$B$5,N(D1096)&gt;=Settings!$B$6),"At-risk VIP",IF(D1096=1,"One-time buyer","At risk")),IF(OR(N(E1096)&gt;=Settings!$B$5,N(D1096)&gt;=Settings!$B$6),"VIP",IF(D1096=1,"New","Active"))))))</f>
        <v/>
      </c>
      <c r="L1096" s="12" t="str">
        <f aca="false">IF(OR(J1096="",J1096=0),"",IF(I1096&gt;=J1096*Settings!$B$7,"Yes",""))</f>
        <v/>
      </c>
      <c r="M1096" s="13"/>
      <c r="N1096" s="12" t="str">
        <f aca="true">IF(M1096="","",IF(AND(H1096&lt;&gt;"",H1096&gt;=M1096),"Yes - "&amp;TEXT(H1096,"d mmm yyyy"),IF(TODAY()-M1096&lt;30,"Not yet","No")))</f>
        <v/>
      </c>
      <c r="O1096" s="8"/>
      <c r="P1096" s="12" t="str">
        <f aca="false">IF(A1096="","",IF(COUNTIF($A$2:$A$2001,A1096)&gt;1,"Same email twice - keep one",""))</f>
        <v/>
      </c>
    </row>
    <row r="1097" customFormat="false" ht="15" hidden="false" customHeight="false" outlineLevel="0" collapsed="false">
      <c r="A1097" s="8"/>
      <c r="B1097" s="8"/>
      <c r="C1097" s="8"/>
      <c r="D1097" s="9" t="str">
        <f aca="false">IF(A1097="","",COUNTIFS(Orders!$C$2:$C$5001,A1097,Orders!$I$2:$I$5001,"&gt;0"))</f>
        <v/>
      </c>
      <c r="E1097" s="10" t="str">
        <f aca="false">IF(A1097="","",SUMIFS(Orders!$F$2:$F$5001,Orders!$C$2:$C$5001,A1097,Orders!$I$2:$I$5001,"&gt;0"))</f>
        <v/>
      </c>
      <c r="F1097" s="10" t="str">
        <f aca="false">IF(OR(A1097="",N(D1097)=0),"",E1097/D1097)</f>
        <v/>
      </c>
      <c r="G1097" s="11" t="str">
        <f aca="false">IF(OR(A1097="",N(D1097)=0),"",_xlfn.MINIFS(Orders!$I$2:$I$5001,Orders!$C$2:$C$5001,A1097,Orders!$I$2:$I$5001,"&gt;0"))</f>
        <v/>
      </c>
      <c r="H1097" s="11" t="str">
        <f aca="false">IF(OR(A1097="",N(D1097)=0),"",_xlfn.MAXIFS(Orders!$I$2:$I$5001,Orders!$C$2:$C$5001,A1097,Orders!$I$2:$I$5001,"&gt;0"))</f>
        <v/>
      </c>
      <c r="I1097" s="9" t="str">
        <f aca="true">IF(H1097="","",TODAY()-H1097)</f>
        <v/>
      </c>
      <c r="J1097" s="9" t="str">
        <f aca="false">IF(OR(H1097="",N(D1097)&lt;2),"",(H1097-G1097)/(D1097-1))</f>
        <v/>
      </c>
      <c r="K1097" s="12" t="str">
        <f aca="false">IF(A1097="","",IF(N(D1097)=0,"No orders yet",IF(I1097&gt;=Settings!$B$4,IF(OR(N(E1097)&gt;=Settings!$B$5,N(D1097)&gt;=Settings!$B$6),"Lapsed VIP","Lapsed"),IF(I1097&gt;=Settings!$B$3,IF(OR(N(E1097)&gt;=Settings!$B$5,N(D1097)&gt;=Settings!$B$6),"At-risk VIP",IF(D1097=1,"One-time buyer","At risk")),IF(OR(N(E1097)&gt;=Settings!$B$5,N(D1097)&gt;=Settings!$B$6),"VIP",IF(D1097=1,"New","Active"))))))</f>
        <v/>
      </c>
      <c r="L1097" s="12" t="str">
        <f aca="false">IF(OR(J1097="",J1097=0),"",IF(I1097&gt;=J1097*Settings!$B$7,"Yes",""))</f>
        <v/>
      </c>
      <c r="M1097" s="13"/>
      <c r="N1097" s="12" t="str">
        <f aca="true">IF(M1097="","",IF(AND(H1097&lt;&gt;"",H1097&gt;=M1097),"Yes - "&amp;TEXT(H1097,"d mmm yyyy"),IF(TODAY()-M1097&lt;30,"Not yet","No")))</f>
        <v/>
      </c>
      <c r="O1097" s="8"/>
      <c r="P1097" s="12" t="str">
        <f aca="false">IF(A1097="","",IF(COUNTIF($A$2:$A$2001,A1097)&gt;1,"Same email twice - keep one",""))</f>
        <v/>
      </c>
    </row>
    <row r="1098" customFormat="false" ht="15" hidden="false" customHeight="false" outlineLevel="0" collapsed="false">
      <c r="A1098" s="8"/>
      <c r="B1098" s="8"/>
      <c r="C1098" s="8"/>
      <c r="D1098" s="9" t="str">
        <f aca="false">IF(A1098="","",COUNTIFS(Orders!$C$2:$C$5001,A1098,Orders!$I$2:$I$5001,"&gt;0"))</f>
        <v/>
      </c>
      <c r="E1098" s="10" t="str">
        <f aca="false">IF(A1098="","",SUMIFS(Orders!$F$2:$F$5001,Orders!$C$2:$C$5001,A1098,Orders!$I$2:$I$5001,"&gt;0"))</f>
        <v/>
      </c>
      <c r="F1098" s="10" t="str">
        <f aca="false">IF(OR(A1098="",N(D1098)=0),"",E1098/D1098)</f>
        <v/>
      </c>
      <c r="G1098" s="11" t="str">
        <f aca="false">IF(OR(A1098="",N(D1098)=0),"",_xlfn.MINIFS(Orders!$I$2:$I$5001,Orders!$C$2:$C$5001,A1098,Orders!$I$2:$I$5001,"&gt;0"))</f>
        <v/>
      </c>
      <c r="H1098" s="11" t="str">
        <f aca="false">IF(OR(A1098="",N(D1098)=0),"",_xlfn.MAXIFS(Orders!$I$2:$I$5001,Orders!$C$2:$C$5001,A1098,Orders!$I$2:$I$5001,"&gt;0"))</f>
        <v/>
      </c>
      <c r="I1098" s="9" t="str">
        <f aca="true">IF(H1098="","",TODAY()-H1098)</f>
        <v/>
      </c>
      <c r="J1098" s="9" t="str">
        <f aca="false">IF(OR(H1098="",N(D1098)&lt;2),"",(H1098-G1098)/(D1098-1))</f>
        <v/>
      </c>
      <c r="K1098" s="12" t="str">
        <f aca="false">IF(A1098="","",IF(N(D1098)=0,"No orders yet",IF(I1098&gt;=Settings!$B$4,IF(OR(N(E1098)&gt;=Settings!$B$5,N(D1098)&gt;=Settings!$B$6),"Lapsed VIP","Lapsed"),IF(I1098&gt;=Settings!$B$3,IF(OR(N(E1098)&gt;=Settings!$B$5,N(D1098)&gt;=Settings!$B$6),"At-risk VIP",IF(D1098=1,"One-time buyer","At risk")),IF(OR(N(E1098)&gt;=Settings!$B$5,N(D1098)&gt;=Settings!$B$6),"VIP",IF(D1098=1,"New","Active"))))))</f>
        <v/>
      </c>
      <c r="L1098" s="12" t="str">
        <f aca="false">IF(OR(J1098="",J1098=0),"",IF(I1098&gt;=J1098*Settings!$B$7,"Yes",""))</f>
        <v/>
      </c>
      <c r="M1098" s="13"/>
      <c r="N1098" s="12" t="str">
        <f aca="true">IF(M1098="","",IF(AND(H1098&lt;&gt;"",H1098&gt;=M1098),"Yes - "&amp;TEXT(H1098,"d mmm yyyy"),IF(TODAY()-M1098&lt;30,"Not yet","No")))</f>
        <v/>
      </c>
      <c r="O1098" s="8"/>
      <c r="P1098" s="12" t="str">
        <f aca="false">IF(A1098="","",IF(COUNTIF($A$2:$A$2001,A1098)&gt;1,"Same email twice - keep one",""))</f>
        <v/>
      </c>
    </row>
    <row r="1099" customFormat="false" ht="15" hidden="false" customHeight="false" outlineLevel="0" collapsed="false">
      <c r="A1099" s="8"/>
      <c r="B1099" s="8"/>
      <c r="C1099" s="8"/>
      <c r="D1099" s="9" t="str">
        <f aca="false">IF(A1099="","",COUNTIFS(Orders!$C$2:$C$5001,A1099,Orders!$I$2:$I$5001,"&gt;0"))</f>
        <v/>
      </c>
      <c r="E1099" s="10" t="str">
        <f aca="false">IF(A1099="","",SUMIFS(Orders!$F$2:$F$5001,Orders!$C$2:$C$5001,A1099,Orders!$I$2:$I$5001,"&gt;0"))</f>
        <v/>
      </c>
      <c r="F1099" s="10" t="str">
        <f aca="false">IF(OR(A1099="",N(D1099)=0),"",E1099/D1099)</f>
        <v/>
      </c>
      <c r="G1099" s="11" t="str">
        <f aca="false">IF(OR(A1099="",N(D1099)=0),"",_xlfn.MINIFS(Orders!$I$2:$I$5001,Orders!$C$2:$C$5001,A1099,Orders!$I$2:$I$5001,"&gt;0"))</f>
        <v/>
      </c>
      <c r="H1099" s="11" t="str">
        <f aca="false">IF(OR(A1099="",N(D1099)=0),"",_xlfn.MAXIFS(Orders!$I$2:$I$5001,Orders!$C$2:$C$5001,A1099,Orders!$I$2:$I$5001,"&gt;0"))</f>
        <v/>
      </c>
      <c r="I1099" s="9" t="str">
        <f aca="true">IF(H1099="","",TODAY()-H1099)</f>
        <v/>
      </c>
      <c r="J1099" s="9" t="str">
        <f aca="false">IF(OR(H1099="",N(D1099)&lt;2),"",(H1099-G1099)/(D1099-1))</f>
        <v/>
      </c>
      <c r="K1099" s="12" t="str">
        <f aca="false">IF(A1099="","",IF(N(D1099)=0,"No orders yet",IF(I1099&gt;=Settings!$B$4,IF(OR(N(E1099)&gt;=Settings!$B$5,N(D1099)&gt;=Settings!$B$6),"Lapsed VIP","Lapsed"),IF(I1099&gt;=Settings!$B$3,IF(OR(N(E1099)&gt;=Settings!$B$5,N(D1099)&gt;=Settings!$B$6),"At-risk VIP",IF(D1099=1,"One-time buyer","At risk")),IF(OR(N(E1099)&gt;=Settings!$B$5,N(D1099)&gt;=Settings!$B$6),"VIP",IF(D1099=1,"New","Active"))))))</f>
        <v/>
      </c>
      <c r="L1099" s="12" t="str">
        <f aca="false">IF(OR(J1099="",J1099=0),"",IF(I1099&gt;=J1099*Settings!$B$7,"Yes",""))</f>
        <v/>
      </c>
      <c r="M1099" s="13"/>
      <c r="N1099" s="12" t="str">
        <f aca="true">IF(M1099="","",IF(AND(H1099&lt;&gt;"",H1099&gt;=M1099),"Yes - "&amp;TEXT(H1099,"d mmm yyyy"),IF(TODAY()-M1099&lt;30,"Not yet","No")))</f>
        <v/>
      </c>
      <c r="O1099" s="8"/>
      <c r="P1099" s="12" t="str">
        <f aca="false">IF(A1099="","",IF(COUNTIF($A$2:$A$2001,A1099)&gt;1,"Same email twice - keep one",""))</f>
        <v/>
      </c>
    </row>
    <row r="1100" customFormat="false" ht="15" hidden="false" customHeight="false" outlineLevel="0" collapsed="false">
      <c r="A1100" s="8"/>
      <c r="B1100" s="8"/>
      <c r="C1100" s="8"/>
      <c r="D1100" s="9" t="str">
        <f aca="false">IF(A1100="","",COUNTIFS(Orders!$C$2:$C$5001,A1100,Orders!$I$2:$I$5001,"&gt;0"))</f>
        <v/>
      </c>
      <c r="E1100" s="10" t="str">
        <f aca="false">IF(A1100="","",SUMIFS(Orders!$F$2:$F$5001,Orders!$C$2:$C$5001,A1100,Orders!$I$2:$I$5001,"&gt;0"))</f>
        <v/>
      </c>
      <c r="F1100" s="10" t="str">
        <f aca="false">IF(OR(A1100="",N(D1100)=0),"",E1100/D1100)</f>
        <v/>
      </c>
      <c r="G1100" s="11" t="str">
        <f aca="false">IF(OR(A1100="",N(D1100)=0),"",_xlfn.MINIFS(Orders!$I$2:$I$5001,Orders!$C$2:$C$5001,A1100,Orders!$I$2:$I$5001,"&gt;0"))</f>
        <v/>
      </c>
      <c r="H1100" s="11" t="str">
        <f aca="false">IF(OR(A1100="",N(D1100)=0),"",_xlfn.MAXIFS(Orders!$I$2:$I$5001,Orders!$C$2:$C$5001,A1100,Orders!$I$2:$I$5001,"&gt;0"))</f>
        <v/>
      </c>
      <c r="I1100" s="9" t="str">
        <f aca="true">IF(H1100="","",TODAY()-H1100)</f>
        <v/>
      </c>
      <c r="J1100" s="9" t="str">
        <f aca="false">IF(OR(H1100="",N(D1100)&lt;2),"",(H1100-G1100)/(D1100-1))</f>
        <v/>
      </c>
      <c r="K1100" s="12" t="str">
        <f aca="false">IF(A1100="","",IF(N(D1100)=0,"No orders yet",IF(I1100&gt;=Settings!$B$4,IF(OR(N(E1100)&gt;=Settings!$B$5,N(D1100)&gt;=Settings!$B$6),"Lapsed VIP","Lapsed"),IF(I1100&gt;=Settings!$B$3,IF(OR(N(E1100)&gt;=Settings!$B$5,N(D1100)&gt;=Settings!$B$6),"At-risk VIP",IF(D1100=1,"One-time buyer","At risk")),IF(OR(N(E1100)&gt;=Settings!$B$5,N(D1100)&gt;=Settings!$B$6),"VIP",IF(D1100=1,"New","Active"))))))</f>
        <v/>
      </c>
      <c r="L1100" s="12" t="str">
        <f aca="false">IF(OR(J1100="",J1100=0),"",IF(I1100&gt;=J1100*Settings!$B$7,"Yes",""))</f>
        <v/>
      </c>
      <c r="M1100" s="13"/>
      <c r="N1100" s="12" t="str">
        <f aca="true">IF(M1100="","",IF(AND(H1100&lt;&gt;"",H1100&gt;=M1100),"Yes - "&amp;TEXT(H1100,"d mmm yyyy"),IF(TODAY()-M1100&lt;30,"Not yet","No")))</f>
        <v/>
      </c>
      <c r="O1100" s="8"/>
      <c r="P1100" s="12" t="str">
        <f aca="false">IF(A1100="","",IF(COUNTIF($A$2:$A$2001,A1100)&gt;1,"Same email twice - keep one",""))</f>
        <v/>
      </c>
    </row>
    <row r="1101" customFormat="false" ht="15" hidden="false" customHeight="false" outlineLevel="0" collapsed="false">
      <c r="A1101" s="8"/>
      <c r="B1101" s="8"/>
      <c r="C1101" s="8"/>
      <c r="D1101" s="9" t="str">
        <f aca="false">IF(A1101="","",COUNTIFS(Orders!$C$2:$C$5001,A1101,Orders!$I$2:$I$5001,"&gt;0"))</f>
        <v/>
      </c>
      <c r="E1101" s="10" t="str">
        <f aca="false">IF(A1101="","",SUMIFS(Orders!$F$2:$F$5001,Orders!$C$2:$C$5001,A1101,Orders!$I$2:$I$5001,"&gt;0"))</f>
        <v/>
      </c>
      <c r="F1101" s="10" t="str">
        <f aca="false">IF(OR(A1101="",N(D1101)=0),"",E1101/D1101)</f>
        <v/>
      </c>
      <c r="G1101" s="11" t="str">
        <f aca="false">IF(OR(A1101="",N(D1101)=0),"",_xlfn.MINIFS(Orders!$I$2:$I$5001,Orders!$C$2:$C$5001,A1101,Orders!$I$2:$I$5001,"&gt;0"))</f>
        <v/>
      </c>
      <c r="H1101" s="11" t="str">
        <f aca="false">IF(OR(A1101="",N(D1101)=0),"",_xlfn.MAXIFS(Orders!$I$2:$I$5001,Orders!$C$2:$C$5001,A1101,Orders!$I$2:$I$5001,"&gt;0"))</f>
        <v/>
      </c>
      <c r="I1101" s="9" t="str">
        <f aca="true">IF(H1101="","",TODAY()-H1101)</f>
        <v/>
      </c>
      <c r="J1101" s="9" t="str">
        <f aca="false">IF(OR(H1101="",N(D1101)&lt;2),"",(H1101-G1101)/(D1101-1))</f>
        <v/>
      </c>
      <c r="K1101" s="12" t="str">
        <f aca="false">IF(A1101="","",IF(N(D1101)=0,"No orders yet",IF(I1101&gt;=Settings!$B$4,IF(OR(N(E1101)&gt;=Settings!$B$5,N(D1101)&gt;=Settings!$B$6),"Lapsed VIP","Lapsed"),IF(I1101&gt;=Settings!$B$3,IF(OR(N(E1101)&gt;=Settings!$B$5,N(D1101)&gt;=Settings!$B$6),"At-risk VIP",IF(D1101=1,"One-time buyer","At risk")),IF(OR(N(E1101)&gt;=Settings!$B$5,N(D1101)&gt;=Settings!$B$6),"VIP",IF(D1101=1,"New","Active"))))))</f>
        <v/>
      </c>
      <c r="L1101" s="12" t="str">
        <f aca="false">IF(OR(J1101="",J1101=0),"",IF(I1101&gt;=J1101*Settings!$B$7,"Yes",""))</f>
        <v/>
      </c>
      <c r="M1101" s="13"/>
      <c r="N1101" s="12" t="str">
        <f aca="true">IF(M1101="","",IF(AND(H1101&lt;&gt;"",H1101&gt;=M1101),"Yes - "&amp;TEXT(H1101,"d mmm yyyy"),IF(TODAY()-M1101&lt;30,"Not yet","No")))</f>
        <v/>
      </c>
      <c r="O1101" s="8"/>
      <c r="P1101" s="12" t="str">
        <f aca="false">IF(A1101="","",IF(COUNTIF($A$2:$A$2001,A1101)&gt;1,"Same email twice - keep one",""))</f>
        <v/>
      </c>
    </row>
    <row r="1102" customFormat="false" ht="15" hidden="false" customHeight="false" outlineLevel="0" collapsed="false">
      <c r="A1102" s="8"/>
      <c r="B1102" s="8"/>
      <c r="C1102" s="8"/>
      <c r="D1102" s="9" t="str">
        <f aca="false">IF(A1102="","",COUNTIFS(Orders!$C$2:$C$5001,A1102,Orders!$I$2:$I$5001,"&gt;0"))</f>
        <v/>
      </c>
      <c r="E1102" s="10" t="str">
        <f aca="false">IF(A1102="","",SUMIFS(Orders!$F$2:$F$5001,Orders!$C$2:$C$5001,A1102,Orders!$I$2:$I$5001,"&gt;0"))</f>
        <v/>
      </c>
      <c r="F1102" s="10" t="str">
        <f aca="false">IF(OR(A1102="",N(D1102)=0),"",E1102/D1102)</f>
        <v/>
      </c>
      <c r="G1102" s="11" t="str">
        <f aca="false">IF(OR(A1102="",N(D1102)=0),"",_xlfn.MINIFS(Orders!$I$2:$I$5001,Orders!$C$2:$C$5001,A1102,Orders!$I$2:$I$5001,"&gt;0"))</f>
        <v/>
      </c>
      <c r="H1102" s="11" t="str">
        <f aca="false">IF(OR(A1102="",N(D1102)=0),"",_xlfn.MAXIFS(Orders!$I$2:$I$5001,Orders!$C$2:$C$5001,A1102,Orders!$I$2:$I$5001,"&gt;0"))</f>
        <v/>
      </c>
      <c r="I1102" s="9" t="str">
        <f aca="true">IF(H1102="","",TODAY()-H1102)</f>
        <v/>
      </c>
      <c r="J1102" s="9" t="str">
        <f aca="false">IF(OR(H1102="",N(D1102)&lt;2),"",(H1102-G1102)/(D1102-1))</f>
        <v/>
      </c>
      <c r="K1102" s="12" t="str">
        <f aca="false">IF(A1102="","",IF(N(D1102)=0,"No orders yet",IF(I1102&gt;=Settings!$B$4,IF(OR(N(E1102)&gt;=Settings!$B$5,N(D1102)&gt;=Settings!$B$6),"Lapsed VIP","Lapsed"),IF(I1102&gt;=Settings!$B$3,IF(OR(N(E1102)&gt;=Settings!$B$5,N(D1102)&gt;=Settings!$B$6),"At-risk VIP",IF(D1102=1,"One-time buyer","At risk")),IF(OR(N(E1102)&gt;=Settings!$B$5,N(D1102)&gt;=Settings!$B$6),"VIP",IF(D1102=1,"New","Active"))))))</f>
        <v/>
      </c>
      <c r="L1102" s="12" t="str">
        <f aca="false">IF(OR(J1102="",J1102=0),"",IF(I1102&gt;=J1102*Settings!$B$7,"Yes",""))</f>
        <v/>
      </c>
      <c r="M1102" s="13"/>
      <c r="N1102" s="12" t="str">
        <f aca="true">IF(M1102="","",IF(AND(H1102&lt;&gt;"",H1102&gt;=M1102),"Yes - "&amp;TEXT(H1102,"d mmm yyyy"),IF(TODAY()-M1102&lt;30,"Not yet","No")))</f>
        <v/>
      </c>
      <c r="O1102" s="8"/>
      <c r="P1102" s="12" t="str">
        <f aca="false">IF(A1102="","",IF(COUNTIF($A$2:$A$2001,A1102)&gt;1,"Same email twice - keep one",""))</f>
        <v/>
      </c>
    </row>
    <row r="1103" customFormat="false" ht="15" hidden="false" customHeight="false" outlineLevel="0" collapsed="false">
      <c r="A1103" s="8"/>
      <c r="B1103" s="8"/>
      <c r="C1103" s="8"/>
      <c r="D1103" s="9" t="str">
        <f aca="false">IF(A1103="","",COUNTIFS(Orders!$C$2:$C$5001,A1103,Orders!$I$2:$I$5001,"&gt;0"))</f>
        <v/>
      </c>
      <c r="E1103" s="10" t="str">
        <f aca="false">IF(A1103="","",SUMIFS(Orders!$F$2:$F$5001,Orders!$C$2:$C$5001,A1103,Orders!$I$2:$I$5001,"&gt;0"))</f>
        <v/>
      </c>
      <c r="F1103" s="10" t="str">
        <f aca="false">IF(OR(A1103="",N(D1103)=0),"",E1103/D1103)</f>
        <v/>
      </c>
      <c r="G1103" s="11" t="str">
        <f aca="false">IF(OR(A1103="",N(D1103)=0),"",_xlfn.MINIFS(Orders!$I$2:$I$5001,Orders!$C$2:$C$5001,A1103,Orders!$I$2:$I$5001,"&gt;0"))</f>
        <v/>
      </c>
      <c r="H1103" s="11" t="str">
        <f aca="false">IF(OR(A1103="",N(D1103)=0),"",_xlfn.MAXIFS(Orders!$I$2:$I$5001,Orders!$C$2:$C$5001,A1103,Orders!$I$2:$I$5001,"&gt;0"))</f>
        <v/>
      </c>
      <c r="I1103" s="9" t="str">
        <f aca="true">IF(H1103="","",TODAY()-H1103)</f>
        <v/>
      </c>
      <c r="J1103" s="9" t="str">
        <f aca="false">IF(OR(H1103="",N(D1103)&lt;2),"",(H1103-G1103)/(D1103-1))</f>
        <v/>
      </c>
      <c r="K1103" s="12" t="str">
        <f aca="false">IF(A1103="","",IF(N(D1103)=0,"No orders yet",IF(I1103&gt;=Settings!$B$4,IF(OR(N(E1103)&gt;=Settings!$B$5,N(D1103)&gt;=Settings!$B$6),"Lapsed VIP","Lapsed"),IF(I1103&gt;=Settings!$B$3,IF(OR(N(E1103)&gt;=Settings!$B$5,N(D1103)&gt;=Settings!$B$6),"At-risk VIP",IF(D1103=1,"One-time buyer","At risk")),IF(OR(N(E1103)&gt;=Settings!$B$5,N(D1103)&gt;=Settings!$B$6),"VIP",IF(D1103=1,"New","Active"))))))</f>
        <v/>
      </c>
      <c r="L1103" s="12" t="str">
        <f aca="false">IF(OR(J1103="",J1103=0),"",IF(I1103&gt;=J1103*Settings!$B$7,"Yes",""))</f>
        <v/>
      </c>
      <c r="M1103" s="13"/>
      <c r="N1103" s="12" t="str">
        <f aca="true">IF(M1103="","",IF(AND(H1103&lt;&gt;"",H1103&gt;=M1103),"Yes - "&amp;TEXT(H1103,"d mmm yyyy"),IF(TODAY()-M1103&lt;30,"Not yet","No")))</f>
        <v/>
      </c>
      <c r="O1103" s="8"/>
      <c r="P1103" s="12" t="str">
        <f aca="false">IF(A1103="","",IF(COUNTIF($A$2:$A$2001,A1103)&gt;1,"Same email twice - keep one",""))</f>
        <v/>
      </c>
    </row>
    <row r="1104" customFormat="false" ht="15" hidden="false" customHeight="false" outlineLevel="0" collapsed="false">
      <c r="A1104" s="8"/>
      <c r="B1104" s="8"/>
      <c r="C1104" s="8"/>
      <c r="D1104" s="9" t="str">
        <f aca="false">IF(A1104="","",COUNTIFS(Orders!$C$2:$C$5001,A1104,Orders!$I$2:$I$5001,"&gt;0"))</f>
        <v/>
      </c>
      <c r="E1104" s="10" t="str">
        <f aca="false">IF(A1104="","",SUMIFS(Orders!$F$2:$F$5001,Orders!$C$2:$C$5001,A1104,Orders!$I$2:$I$5001,"&gt;0"))</f>
        <v/>
      </c>
      <c r="F1104" s="10" t="str">
        <f aca="false">IF(OR(A1104="",N(D1104)=0),"",E1104/D1104)</f>
        <v/>
      </c>
      <c r="G1104" s="11" t="str">
        <f aca="false">IF(OR(A1104="",N(D1104)=0),"",_xlfn.MINIFS(Orders!$I$2:$I$5001,Orders!$C$2:$C$5001,A1104,Orders!$I$2:$I$5001,"&gt;0"))</f>
        <v/>
      </c>
      <c r="H1104" s="11" t="str">
        <f aca="false">IF(OR(A1104="",N(D1104)=0),"",_xlfn.MAXIFS(Orders!$I$2:$I$5001,Orders!$C$2:$C$5001,A1104,Orders!$I$2:$I$5001,"&gt;0"))</f>
        <v/>
      </c>
      <c r="I1104" s="9" t="str">
        <f aca="true">IF(H1104="","",TODAY()-H1104)</f>
        <v/>
      </c>
      <c r="J1104" s="9" t="str">
        <f aca="false">IF(OR(H1104="",N(D1104)&lt;2),"",(H1104-G1104)/(D1104-1))</f>
        <v/>
      </c>
      <c r="K1104" s="12" t="str">
        <f aca="false">IF(A1104="","",IF(N(D1104)=0,"No orders yet",IF(I1104&gt;=Settings!$B$4,IF(OR(N(E1104)&gt;=Settings!$B$5,N(D1104)&gt;=Settings!$B$6),"Lapsed VIP","Lapsed"),IF(I1104&gt;=Settings!$B$3,IF(OR(N(E1104)&gt;=Settings!$B$5,N(D1104)&gt;=Settings!$B$6),"At-risk VIP",IF(D1104=1,"One-time buyer","At risk")),IF(OR(N(E1104)&gt;=Settings!$B$5,N(D1104)&gt;=Settings!$B$6),"VIP",IF(D1104=1,"New","Active"))))))</f>
        <v/>
      </c>
      <c r="L1104" s="12" t="str">
        <f aca="false">IF(OR(J1104="",J1104=0),"",IF(I1104&gt;=J1104*Settings!$B$7,"Yes",""))</f>
        <v/>
      </c>
      <c r="M1104" s="13"/>
      <c r="N1104" s="12" t="str">
        <f aca="true">IF(M1104="","",IF(AND(H1104&lt;&gt;"",H1104&gt;=M1104),"Yes - "&amp;TEXT(H1104,"d mmm yyyy"),IF(TODAY()-M1104&lt;30,"Not yet","No")))</f>
        <v/>
      </c>
      <c r="O1104" s="8"/>
      <c r="P1104" s="12" t="str">
        <f aca="false">IF(A1104="","",IF(COUNTIF($A$2:$A$2001,A1104)&gt;1,"Same email twice - keep one",""))</f>
        <v/>
      </c>
    </row>
    <row r="1105" customFormat="false" ht="15" hidden="false" customHeight="false" outlineLevel="0" collapsed="false">
      <c r="A1105" s="8"/>
      <c r="B1105" s="8"/>
      <c r="C1105" s="8"/>
      <c r="D1105" s="9" t="str">
        <f aca="false">IF(A1105="","",COUNTIFS(Orders!$C$2:$C$5001,A1105,Orders!$I$2:$I$5001,"&gt;0"))</f>
        <v/>
      </c>
      <c r="E1105" s="10" t="str">
        <f aca="false">IF(A1105="","",SUMIFS(Orders!$F$2:$F$5001,Orders!$C$2:$C$5001,A1105,Orders!$I$2:$I$5001,"&gt;0"))</f>
        <v/>
      </c>
      <c r="F1105" s="10" t="str">
        <f aca="false">IF(OR(A1105="",N(D1105)=0),"",E1105/D1105)</f>
        <v/>
      </c>
      <c r="G1105" s="11" t="str">
        <f aca="false">IF(OR(A1105="",N(D1105)=0),"",_xlfn.MINIFS(Orders!$I$2:$I$5001,Orders!$C$2:$C$5001,A1105,Orders!$I$2:$I$5001,"&gt;0"))</f>
        <v/>
      </c>
      <c r="H1105" s="11" t="str">
        <f aca="false">IF(OR(A1105="",N(D1105)=0),"",_xlfn.MAXIFS(Orders!$I$2:$I$5001,Orders!$C$2:$C$5001,A1105,Orders!$I$2:$I$5001,"&gt;0"))</f>
        <v/>
      </c>
      <c r="I1105" s="9" t="str">
        <f aca="true">IF(H1105="","",TODAY()-H1105)</f>
        <v/>
      </c>
      <c r="J1105" s="9" t="str">
        <f aca="false">IF(OR(H1105="",N(D1105)&lt;2),"",(H1105-G1105)/(D1105-1))</f>
        <v/>
      </c>
      <c r="K1105" s="12" t="str">
        <f aca="false">IF(A1105="","",IF(N(D1105)=0,"No orders yet",IF(I1105&gt;=Settings!$B$4,IF(OR(N(E1105)&gt;=Settings!$B$5,N(D1105)&gt;=Settings!$B$6),"Lapsed VIP","Lapsed"),IF(I1105&gt;=Settings!$B$3,IF(OR(N(E1105)&gt;=Settings!$B$5,N(D1105)&gt;=Settings!$B$6),"At-risk VIP",IF(D1105=1,"One-time buyer","At risk")),IF(OR(N(E1105)&gt;=Settings!$B$5,N(D1105)&gt;=Settings!$B$6),"VIP",IF(D1105=1,"New","Active"))))))</f>
        <v/>
      </c>
      <c r="L1105" s="12" t="str">
        <f aca="false">IF(OR(J1105="",J1105=0),"",IF(I1105&gt;=J1105*Settings!$B$7,"Yes",""))</f>
        <v/>
      </c>
      <c r="M1105" s="13"/>
      <c r="N1105" s="12" t="str">
        <f aca="true">IF(M1105="","",IF(AND(H1105&lt;&gt;"",H1105&gt;=M1105),"Yes - "&amp;TEXT(H1105,"d mmm yyyy"),IF(TODAY()-M1105&lt;30,"Not yet","No")))</f>
        <v/>
      </c>
      <c r="O1105" s="8"/>
      <c r="P1105" s="12" t="str">
        <f aca="false">IF(A1105="","",IF(COUNTIF($A$2:$A$2001,A1105)&gt;1,"Same email twice - keep one",""))</f>
        <v/>
      </c>
    </row>
    <row r="1106" customFormat="false" ht="15" hidden="false" customHeight="false" outlineLevel="0" collapsed="false">
      <c r="A1106" s="8"/>
      <c r="B1106" s="8"/>
      <c r="C1106" s="8"/>
      <c r="D1106" s="9" t="str">
        <f aca="false">IF(A1106="","",COUNTIFS(Orders!$C$2:$C$5001,A1106,Orders!$I$2:$I$5001,"&gt;0"))</f>
        <v/>
      </c>
      <c r="E1106" s="10" t="str">
        <f aca="false">IF(A1106="","",SUMIFS(Orders!$F$2:$F$5001,Orders!$C$2:$C$5001,A1106,Orders!$I$2:$I$5001,"&gt;0"))</f>
        <v/>
      </c>
      <c r="F1106" s="10" t="str">
        <f aca="false">IF(OR(A1106="",N(D1106)=0),"",E1106/D1106)</f>
        <v/>
      </c>
      <c r="G1106" s="11" t="str">
        <f aca="false">IF(OR(A1106="",N(D1106)=0),"",_xlfn.MINIFS(Orders!$I$2:$I$5001,Orders!$C$2:$C$5001,A1106,Orders!$I$2:$I$5001,"&gt;0"))</f>
        <v/>
      </c>
      <c r="H1106" s="11" t="str">
        <f aca="false">IF(OR(A1106="",N(D1106)=0),"",_xlfn.MAXIFS(Orders!$I$2:$I$5001,Orders!$C$2:$C$5001,A1106,Orders!$I$2:$I$5001,"&gt;0"))</f>
        <v/>
      </c>
      <c r="I1106" s="9" t="str">
        <f aca="true">IF(H1106="","",TODAY()-H1106)</f>
        <v/>
      </c>
      <c r="J1106" s="9" t="str">
        <f aca="false">IF(OR(H1106="",N(D1106)&lt;2),"",(H1106-G1106)/(D1106-1))</f>
        <v/>
      </c>
      <c r="K1106" s="12" t="str">
        <f aca="false">IF(A1106="","",IF(N(D1106)=0,"No orders yet",IF(I1106&gt;=Settings!$B$4,IF(OR(N(E1106)&gt;=Settings!$B$5,N(D1106)&gt;=Settings!$B$6),"Lapsed VIP","Lapsed"),IF(I1106&gt;=Settings!$B$3,IF(OR(N(E1106)&gt;=Settings!$B$5,N(D1106)&gt;=Settings!$B$6),"At-risk VIP",IF(D1106=1,"One-time buyer","At risk")),IF(OR(N(E1106)&gt;=Settings!$B$5,N(D1106)&gt;=Settings!$B$6),"VIP",IF(D1106=1,"New","Active"))))))</f>
        <v/>
      </c>
      <c r="L1106" s="12" t="str">
        <f aca="false">IF(OR(J1106="",J1106=0),"",IF(I1106&gt;=J1106*Settings!$B$7,"Yes",""))</f>
        <v/>
      </c>
      <c r="M1106" s="13"/>
      <c r="N1106" s="12" t="str">
        <f aca="true">IF(M1106="","",IF(AND(H1106&lt;&gt;"",H1106&gt;=M1106),"Yes - "&amp;TEXT(H1106,"d mmm yyyy"),IF(TODAY()-M1106&lt;30,"Not yet","No")))</f>
        <v/>
      </c>
      <c r="O1106" s="8"/>
      <c r="P1106" s="12" t="str">
        <f aca="false">IF(A1106="","",IF(COUNTIF($A$2:$A$2001,A1106)&gt;1,"Same email twice - keep one",""))</f>
        <v/>
      </c>
    </row>
    <row r="1107" customFormat="false" ht="15" hidden="false" customHeight="false" outlineLevel="0" collapsed="false">
      <c r="A1107" s="8"/>
      <c r="B1107" s="8"/>
      <c r="C1107" s="8"/>
      <c r="D1107" s="9" t="str">
        <f aca="false">IF(A1107="","",COUNTIFS(Orders!$C$2:$C$5001,A1107,Orders!$I$2:$I$5001,"&gt;0"))</f>
        <v/>
      </c>
      <c r="E1107" s="10" t="str">
        <f aca="false">IF(A1107="","",SUMIFS(Orders!$F$2:$F$5001,Orders!$C$2:$C$5001,A1107,Orders!$I$2:$I$5001,"&gt;0"))</f>
        <v/>
      </c>
      <c r="F1107" s="10" t="str">
        <f aca="false">IF(OR(A1107="",N(D1107)=0),"",E1107/D1107)</f>
        <v/>
      </c>
      <c r="G1107" s="11" t="str">
        <f aca="false">IF(OR(A1107="",N(D1107)=0),"",_xlfn.MINIFS(Orders!$I$2:$I$5001,Orders!$C$2:$C$5001,A1107,Orders!$I$2:$I$5001,"&gt;0"))</f>
        <v/>
      </c>
      <c r="H1107" s="11" t="str">
        <f aca="false">IF(OR(A1107="",N(D1107)=0),"",_xlfn.MAXIFS(Orders!$I$2:$I$5001,Orders!$C$2:$C$5001,A1107,Orders!$I$2:$I$5001,"&gt;0"))</f>
        <v/>
      </c>
      <c r="I1107" s="9" t="str">
        <f aca="true">IF(H1107="","",TODAY()-H1107)</f>
        <v/>
      </c>
      <c r="J1107" s="9" t="str">
        <f aca="false">IF(OR(H1107="",N(D1107)&lt;2),"",(H1107-G1107)/(D1107-1))</f>
        <v/>
      </c>
      <c r="K1107" s="12" t="str">
        <f aca="false">IF(A1107="","",IF(N(D1107)=0,"No orders yet",IF(I1107&gt;=Settings!$B$4,IF(OR(N(E1107)&gt;=Settings!$B$5,N(D1107)&gt;=Settings!$B$6),"Lapsed VIP","Lapsed"),IF(I1107&gt;=Settings!$B$3,IF(OR(N(E1107)&gt;=Settings!$B$5,N(D1107)&gt;=Settings!$B$6),"At-risk VIP",IF(D1107=1,"One-time buyer","At risk")),IF(OR(N(E1107)&gt;=Settings!$B$5,N(D1107)&gt;=Settings!$B$6),"VIP",IF(D1107=1,"New","Active"))))))</f>
        <v/>
      </c>
      <c r="L1107" s="12" t="str">
        <f aca="false">IF(OR(J1107="",J1107=0),"",IF(I1107&gt;=J1107*Settings!$B$7,"Yes",""))</f>
        <v/>
      </c>
      <c r="M1107" s="13"/>
      <c r="N1107" s="12" t="str">
        <f aca="true">IF(M1107="","",IF(AND(H1107&lt;&gt;"",H1107&gt;=M1107),"Yes - "&amp;TEXT(H1107,"d mmm yyyy"),IF(TODAY()-M1107&lt;30,"Not yet","No")))</f>
        <v/>
      </c>
      <c r="O1107" s="8"/>
      <c r="P1107" s="12" t="str">
        <f aca="false">IF(A1107="","",IF(COUNTIF($A$2:$A$2001,A1107)&gt;1,"Same email twice - keep one",""))</f>
        <v/>
      </c>
    </row>
    <row r="1108" customFormat="false" ht="15" hidden="false" customHeight="false" outlineLevel="0" collapsed="false">
      <c r="A1108" s="8"/>
      <c r="B1108" s="8"/>
      <c r="C1108" s="8"/>
      <c r="D1108" s="9" t="str">
        <f aca="false">IF(A1108="","",COUNTIFS(Orders!$C$2:$C$5001,A1108,Orders!$I$2:$I$5001,"&gt;0"))</f>
        <v/>
      </c>
      <c r="E1108" s="10" t="str">
        <f aca="false">IF(A1108="","",SUMIFS(Orders!$F$2:$F$5001,Orders!$C$2:$C$5001,A1108,Orders!$I$2:$I$5001,"&gt;0"))</f>
        <v/>
      </c>
      <c r="F1108" s="10" t="str">
        <f aca="false">IF(OR(A1108="",N(D1108)=0),"",E1108/D1108)</f>
        <v/>
      </c>
      <c r="G1108" s="11" t="str">
        <f aca="false">IF(OR(A1108="",N(D1108)=0),"",_xlfn.MINIFS(Orders!$I$2:$I$5001,Orders!$C$2:$C$5001,A1108,Orders!$I$2:$I$5001,"&gt;0"))</f>
        <v/>
      </c>
      <c r="H1108" s="11" t="str">
        <f aca="false">IF(OR(A1108="",N(D1108)=0),"",_xlfn.MAXIFS(Orders!$I$2:$I$5001,Orders!$C$2:$C$5001,A1108,Orders!$I$2:$I$5001,"&gt;0"))</f>
        <v/>
      </c>
      <c r="I1108" s="9" t="str">
        <f aca="true">IF(H1108="","",TODAY()-H1108)</f>
        <v/>
      </c>
      <c r="J1108" s="9" t="str">
        <f aca="false">IF(OR(H1108="",N(D1108)&lt;2),"",(H1108-G1108)/(D1108-1))</f>
        <v/>
      </c>
      <c r="K1108" s="12" t="str">
        <f aca="false">IF(A1108="","",IF(N(D1108)=0,"No orders yet",IF(I1108&gt;=Settings!$B$4,IF(OR(N(E1108)&gt;=Settings!$B$5,N(D1108)&gt;=Settings!$B$6),"Lapsed VIP","Lapsed"),IF(I1108&gt;=Settings!$B$3,IF(OR(N(E1108)&gt;=Settings!$B$5,N(D1108)&gt;=Settings!$B$6),"At-risk VIP",IF(D1108=1,"One-time buyer","At risk")),IF(OR(N(E1108)&gt;=Settings!$B$5,N(D1108)&gt;=Settings!$B$6),"VIP",IF(D1108=1,"New","Active"))))))</f>
        <v/>
      </c>
      <c r="L1108" s="12" t="str">
        <f aca="false">IF(OR(J1108="",J1108=0),"",IF(I1108&gt;=J1108*Settings!$B$7,"Yes",""))</f>
        <v/>
      </c>
      <c r="M1108" s="13"/>
      <c r="N1108" s="12" t="str">
        <f aca="true">IF(M1108="","",IF(AND(H1108&lt;&gt;"",H1108&gt;=M1108),"Yes - "&amp;TEXT(H1108,"d mmm yyyy"),IF(TODAY()-M1108&lt;30,"Not yet","No")))</f>
        <v/>
      </c>
      <c r="O1108" s="8"/>
      <c r="P1108" s="12" t="str">
        <f aca="false">IF(A1108="","",IF(COUNTIF($A$2:$A$2001,A1108)&gt;1,"Same email twice - keep one",""))</f>
        <v/>
      </c>
    </row>
    <row r="1109" customFormat="false" ht="15" hidden="false" customHeight="false" outlineLevel="0" collapsed="false">
      <c r="A1109" s="8"/>
      <c r="B1109" s="8"/>
      <c r="C1109" s="8"/>
      <c r="D1109" s="9" t="str">
        <f aca="false">IF(A1109="","",COUNTIFS(Orders!$C$2:$C$5001,A1109,Orders!$I$2:$I$5001,"&gt;0"))</f>
        <v/>
      </c>
      <c r="E1109" s="10" t="str">
        <f aca="false">IF(A1109="","",SUMIFS(Orders!$F$2:$F$5001,Orders!$C$2:$C$5001,A1109,Orders!$I$2:$I$5001,"&gt;0"))</f>
        <v/>
      </c>
      <c r="F1109" s="10" t="str">
        <f aca="false">IF(OR(A1109="",N(D1109)=0),"",E1109/D1109)</f>
        <v/>
      </c>
      <c r="G1109" s="11" t="str">
        <f aca="false">IF(OR(A1109="",N(D1109)=0),"",_xlfn.MINIFS(Orders!$I$2:$I$5001,Orders!$C$2:$C$5001,A1109,Orders!$I$2:$I$5001,"&gt;0"))</f>
        <v/>
      </c>
      <c r="H1109" s="11" t="str">
        <f aca="false">IF(OR(A1109="",N(D1109)=0),"",_xlfn.MAXIFS(Orders!$I$2:$I$5001,Orders!$C$2:$C$5001,A1109,Orders!$I$2:$I$5001,"&gt;0"))</f>
        <v/>
      </c>
      <c r="I1109" s="9" t="str">
        <f aca="true">IF(H1109="","",TODAY()-H1109)</f>
        <v/>
      </c>
      <c r="J1109" s="9" t="str">
        <f aca="false">IF(OR(H1109="",N(D1109)&lt;2),"",(H1109-G1109)/(D1109-1))</f>
        <v/>
      </c>
      <c r="K1109" s="12" t="str">
        <f aca="false">IF(A1109="","",IF(N(D1109)=0,"No orders yet",IF(I1109&gt;=Settings!$B$4,IF(OR(N(E1109)&gt;=Settings!$B$5,N(D1109)&gt;=Settings!$B$6),"Lapsed VIP","Lapsed"),IF(I1109&gt;=Settings!$B$3,IF(OR(N(E1109)&gt;=Settings!$B$5,N(D1109)&gt;=Settings!$B$6),"At-risk VIP",IF(D1109=1,"One-time buyer","At risk")),IF(OR(N(E1109)&gt;=Settings!$B$5,N(D1109)&gt;=Settings!$B$6),"VIP",IF(D1109=1,"New","Active"))))))</f>
        <v/>
      </c>
      <c r="L1109" s="12" t="str">
        <f aca="false">IF(OR(J1109="",J1109=0),"",IF(I1109&gt;=J1109*Settings!$B$7,"Yes",""))</f>
        <v/>
      </c>
      <c r="M1109" s="13"/>
      <c r="N1109" s="12" t="str">
        <f aca="true">IF(M1109="","",IF(AND(H1109&lt;&gt;"",H1109&gt;=M1109),"Yes - "&amp;TEXT(H1109,"d mmm yyyy"),IF(TODAY()-M1109&lt;30,"Not yet","No")))</f>
        <v/>
      </c>
      <c r="O1109" s="8"/>
      <c r="P1109" s="12" t="str">
        <f aca="false">IF(A1109="","",IF(COUNTIF($A$2:$A$2001,A1109)&gt;1,"Same email twice - keep one",""))</f>
        <v/>
      </c>
    </row>
    <row r="1110" customFormat="false" ht="15" hidden="false" customHeight="false" outlineLevel="0" collapsed="false">
      <c r="A1110" s="8"/>
      <c r="B1110" s="8"/>
      <c r="C1110" s="8"/>
      <c r="D1110" s="9" t="str">
        <f aca="false">IF(A1110="","",COUNTIFS(Orders!$C$2:$C$5001,A1110,Orders!$I$2:$I$5001,"&gt;0"))</f>
        <v/>
      </c>
      <c r="E1110" s="10" t="str">
        <f aca="false">IF(A1110="","",SUMIFS(Orders!$F$2:$F$5001,Orders!$C$2:$C$5001,A1110,Orders!$I$2:$I$5001,"&gt;0"))</f>
        <v/>
      </c>
      <c r="F1110" s="10" t="str">
        <f aca="false">IF(OR(A1110="",N(D1110)=0),"",E1110/D1110)</f>
        <v/>
      </c>
      <c r="G1110" s="11" t="str">
        <f aca="false">IF(OR(A1110="",N(D1110)=0),"",_xlfn.MINIFS(Orders!$I$2:$I$5001,Orders!$C$2:$C$5001,A1110,Orders!$I$2:$I$5001,"&gt;0"))</f>
        <v/>
      </c>
      <c r="H1110" s="11" t="str">
        <f aca="false">IF(OR(A1110="",N(D1110)=0),"",_xlfn.MAXIFS(Orders!$I$2:$I$5001,Orders!$C$2:$C$5001,A1110,Orders!$I$2:$I$5001,"&gt;0"))</f>
        <v/>
      </c>
      <c r="I1110" s="9" t="str">
        <f aca="true">IF(H1110="","",TODAY()-H1110)</f>
        <v/>
      </c>
      <c r="J1110" s="9" t="str">
        <f aca="false">IF(OR(H1110="",N(D1110)&lt;2),"",(H1110-G1110)/(D1110-1))</f>
        <v/>
      </c>
      <c r="K1110" s="12" t="str">
        <f aca="false">IF(A1110="","",IF(N(D1110)=0,"No orders yet",IF(I1110&gt;=Settings!$B$4,IF(OR(N(E1110)&gt;=Settings!$B$5,N(D1110)&gt;=Settings!$B$6),"Lapsed VIP","Lapsed"),IF(I1110&gt;=Settings!$B$3,IF(OR(N(E1110)&gt;=Settings!$B$5,N(D1110)&gt;=Settings!$B$6),"At-risk VIP",IF(D1110=1,"One-time buyer","At risk")),IF(OR(N(E1110)&gt;=Settings!$B$5,N(D1110)&gt;=Settings!$B$6),"VIP",IF(D1110=1,"New","Active"))))))</f>
        <v/>
      </c>
      <c r="L1110" s="12" t="str">
        <f aca="false">IF(OR(J1110="",J1110=0),"",IF(I1110&gt;=J1110*Settings!$B$7,"Yes",""))</f>
        <v/>
      </c>
      <c r="M1110" s="13"/>
      <c r="N1110" s="12" t="str">
        <f aca="true">IF(M1110="","",IF(AND(H1110&lt;&gt;"",H1110&gt;=M1110),"Yes - "&amp;TEXT(H1110,"d mmm yyyy"),IF(TODAY()-M1110&lt;30,"Not yet","No")))</f>
        <v/>
      </c>
      <c r="O1110" s="8"/>
      <c r="P1110" s="12" t="str">
        <f aca="false">IF(A1110="","",IF(COUNTIF($A$2:$A$2001,A1110)&gt;1,"Same email twice - keep one",""))</f>
        <v/>
      </c>
    </row>
    <row r="1111" customFormat="false" ht="15" hidden="false" customHeight="false" outlineLevel="0" collapsed="false">
      <c r="A1111" s="8"/>
      <c r="B1111" s="8"/>
      <c r="C1111" s="8"/>
      <c r="D1111" s="9" t="str">
        <f aca="false">IF(A1111="","",COUNTIFS(Orders!$C$2:$C$5001,A1111,Orders!$I$2:$I$5001,"&gt;0"))</f>
        <v/>
      </c>
      <c r="E1111" s="10" t="str">
        <f aca="false">IF(A1111="","",SUMIFS(Orders!$F$2:$F$5001,Orders!$C$2:$C$5001,A1111,Orders!$I$2:$I$5001,"&gt;0"))</f>
        <v/>
      </c>
      <c r="F1111" s="10" t="str">
        <f aca="false">IF(OR(A1111="",N(D1111)=0),"",E1111/D1111)</f>
        <v/>
      </c>
      <c r="G1111" s="11" t="str">
        <f aca="false">IF(OR(A1111="",N(D1111)=0),"",_xlfn.MINIFS(Orders!$I$2:$I$5001,Orders!$C$2:$C$5001,A1111,Orders!$I$2:$I$5001,"&gt;0"))</f>
        <v/>
      </c>
      <c r="H1111" s="11" t="str">
        <f aca="false">IF(OR(A1111="",N(D1111)=0),"",_xlfn.MAXIFS(Orders!$I$2:$I$5001,Orders!$C$2:$C$5001,A1111,Orders!$I$2:$I$5001,"&gt;0"))</f>
        <v/>
      </c>
      <c r="I1111" s="9" t="str">
        <f aca="true">IF(H1111="","",TODAY()-H1111)</f>
        <v/>
      </c>
      <c r="J1111" s="9" t="str">
        <f aca="false">IF(OR(H1111="",N(D1111)&lt;2),"",(H1111-G1111)/(D1111-1))</f>
        <v/>
      </c>
      <c r="K1111" s="12" t="str">
        <f aca="false">IF(A1111="","",IF(N(D1111)=0,"No orders yet",IF(I1111&gt;=Settings!$B$4,IF(OR(N(E1111)&gt;=Settings!$B$5,N(D1111)&gt;=Settings!$B$6),"Lapsed VIP","Lapsed"),IF(I1111&gt;=Settings!$B$3,IF(OR(N(E1111)&gt;=Settings!$B$5,N(D1111)&gt;=Settings!$B$6),"At-risk VIP",IF(D1111=1,"One-time buyer","At risk")),IF(OR(N(E1111)&gt;=Settings!$B$5,N(D1111)&gt;=Settings!$B$6),"VIP",IF(D1111=1,"New","Active"))))))</f>
        <v/>
      </c>
      <c r="L1111" s="12" t="str">
        <f aca="false">IF(OR(J1111="",J1111=0),"",IF(I1111&gt;=J1111*Settings!$B$7,"Yes",""))</f>
        <v/>
      </c>
      <c r="M1111" s="13"/>
      <c r="N1111" s="12" t="str">
        <f aca="true">IF(M1111="","",IF(AND(H1111&lt;&gt;"",H1111&gt;=M1111),"Yes - "&amp;TEXT(H1111,"d mmm yyyy"),IF(TODAY()-M1111&lt;30,"Not yet","No")))</f>
        <v/>
      </c>
      <c r="O1111" s="8"/>
      <c r="P1111" s="12" t="str">
        <f aca="false">IF(A1111="","",IF(COUNTIF($A$2:$A$2001,A1111)&gt;1,"Same email twice - keep one",""))</f>
        <v/>
      </c>
    </row>
    <row r="1112" customFormat="false" ht="15" hidden="false" customHeight="false" outlineLevel="0" collapsed="false">
      <c r="A1112" s="8"/>
      <c r="B1112" s="8"/>
      <c r="C1112" s="8"/>
      <c r="D1112" s="9" t="str">
        <f aca="false">IF(A1112="","",COUNTIFS(Orders!$C$2:$C$5001,A1112,Orders!$I$2:$I$5001,"&gt;0"))</f>
        <v/>
      </c>
      <c r="E1112" s="10" t="str">
        <f aca="false">IF(A1112="","",SUMIFS(Orders!$F$2:$F$5001,Orders!$C$2:$C$5001,A1112,Orders!$I$2:$I$5001,"&gt;0"))</f>
        <v/>
      </c>
      <c r="F1112" s="10" t="str">
        <f aca="false">IF(OR(A1112="",N(D1112)=0),"",E1112/D1112)</f>
        <v/>
      </c>
      <c r="G1112" s="11" t="str">
        <f aca="false">IF(OR(A1112="",N(D1112)=0),"",_xlfn.MINIFS(Orders!$I$2:$I$5001,Orders!$C$2:$C$5001,A1112,Orders!$I$2:$I$5001,"&gt;0"))</f>
        <v/>
      </c>
      <c r="H1112" s="11" t="str">
        <f aca="false">IF(OR(A1112="",N(D1112)=0),"",_xlfn.MAXIFS(Orders!$I$2:$I$5001,Orders!$C$2:$C$5001,A1112,Orders!$I$2:$I$5001,"&gt;0"))</f>
        <v/>
      </c>
      <c r="I1112" s="9" t="str">
        <f aca="true">IF(H1112="","",TODAY()-H1112)</f>
        <v/>
      </c>
      <c r="J1112" s="9" t="str">
        <f aca="false">IF(OR(H1112="",N(D1112)&lt;2),"",(H1112-G1112)/(D1112-1))</f>
        <v/>
      </c>
      <c r="K1112" s="12" t="str">
        <f aca="false">IF(A1112="","",IF(N(D1112)=0,"No orders yet",IF(I1112&gt;=Settings!$B$4,IF(OR(N(E1112)&gt;=Settings!$B$5,N(D1112)&gt;=Settings!$B$6),"Lapsed VIP","Lapsed"),IF(I1112&gt;=Settings!$B$3,IF(OR(N(E1112)&gt;=Settings!$B$5,N(D1112)&gt;=Settings!$B$6),"At-risk VIP",IF(D1112=1,"One-time buyer","At risk")),IF(OR(N(E1112)&gt;=Settings!$B$5,N(D1112)&gt;=Settings!$B$6),"VIP",IF(D1112=1,"New","Active"))))))</f>
        <v/>
      </c>
      <c r="L1112" s="12" t="str">
        <f aca="false">IF(OR(J1112="",J1112=0),"",IF(I1112&gt;=J1112*Settings!$B$7,"Yes",""))</f>
        <v/>
      </c>
      <c r="M1112" s="13"/>
      <c r="N1112" s="12" t="str">
        <f aca="true">IF(M1112="","",IF(AND(H1112&lt;&gt;"",H1112&gt;=M1112),"Yes - "&amp;TEXT(H1112,"d mmm yyyy"),IF(TODAY()-M1112&lt;30,"Not yet","No")))</f>
        <v/>
      </c>
      <c r="O1112" s="8"/>
      <c r="P1112" s="12" t="str">
        <f aca="false">IF(A1112="","",IF(COUNTIF($A$2:$A$2001,A1112)&gt;1,"Same email twice - keep one",""))</f>
        <v/>
      </c>
    </row>
    <row r="1113" customFormat="false" ht="15" hidden="false" customHeight="false" outlineLevel="0" collapsed="false">
      <c r="A1113" s="8"/>
      <c r="B1113" s="8"/>
      <c r="C1113" s="8"/>
      <c r="D1113" s="9" t="str">
        <f aca="false">IF(A1113="","",COUNTIFS(Orders!$C$2:$C$5001,A1113,Orders!$I$2:$I$5001,"&gt;0"))</f>
        <v/>
      </c>
      <c r="E1113" s="10" t="str">
        <f aca="false">IF(A1113="","",SUMIFS(Orders!$F$2:$F$5001,Orders!$C$2:$C$5001,A1113,Orders!$I$2:$I$5001,"&gt;0"))</f>
        <v/>
      </c>
      <c r="F1113" s="10" t="str">
        <f aca="false">IF(OR(A1113="",N(D1113)=0),"",E1113/D1113)</f>
        <v/>
      </c>
      <c r="G1113" s="11" t="str">
        <f aca="false">IF(OR(A1113="",N(D1113)=0),"",_xlfn.MINIFS(Orders!$I$2:$I$5001,Orders!$C$2:$C$5001,A1113,Orders!$I$2:$I$5001,"&gt;0"))</f>
        <v/>
      </c>
      <c r="H1113" s="11" t="str">
        <f aca="false">IF(OR(A1113="",N(D1113)=0),"",_xlfn.MAXIFS(Orders!$I$2:$I$5001,Orders!$C$2:$C$5001,A1113,Orders!$I$2:$I$5001,"&gt;0"))</f>
        <v/>
      </c>
      <c r="I1113" s="9" t="str">
        <f aca="true">IF(H1113="","",TODAY()-H1113)</f>
        <v/>
      </c>
      <c r="J1113" s="9" t="str">
        <f aca="false">IF(OR(H1113="",N(D1113)&lt;2),"",(H1113-G1113)/(D1113-1))</f>
        <v/>
      </c>
      <c r="K1113" s="12" t="str">
        <f aca="false">IF(A1113="","",IF(N(D1113)=0,"No orders yet",IF(I1113&gt;=Settings!$B$4,IF(OR(N(E1113)&gt;=Settings!$B$5,N(D1113)&gt;=Settings!$B$6),"Lapsed VIP","Lapsed"),IF(I1113&gt;=Settings!$B$3,IF(OR(N(E1113)&gt;=Settings!$B$5,N(D1113)&gt;=Settings!$B$6),"At-risk VIP",IF(D1113=1,"One-time buyer","At risk")),IF(OR(N(E1113)&gt;=Settings!$B$5,N(D1113)&gt;=Settings!$B$6),"VIP",IF(D1113=1,"New","Active"))))))</f>
        <v/>
      </c>
      <c r="L1113" s="12" t="str">
        <f aca="false">IF(OR(J1113="",J1113=0),"",IF(I1113&gt;=J1113*Settings!$B$7,"Yes",""))</f>
        <v/>
      </c>
      <c r="M1113" s="13"/>
      <c r="N1113" s="12" t="str">
        <f aca="true">IF(M1113="","",IF(AND(H1113&lt;&gt;"",H1113&gt;=M1113),"Yes - "&amp;TEXT(H1113,"d mmm yyyy"),IF(TODAY()-M1113&lt;30,"Not yet","No")))</f>
        <v/>
      </c>
      <c r="O1113" s="8"/>
      <c r="P1113" s="12" t="str">
        <f aca="false">IF(A1113="","",IF(COUNTIF($A$2:$A$2001,A1113)&gt;1,"Same email twice - keep one",""))</f>
        <v/>
      </c>
    </row>
    <row r="1114" customFormat="false" ht="15" hidden="false" customHeight="false" outlineLevel="0" collapsed="false">
      <c r="A1114" s="8"/>
      <c r="B1114" s="8"/>
      <c r="C1114" s="8"/>
      <c r="D1114" s="9" t="str">
        <f aca="false">IF(A1114="","",COUNTIFS(Orders!$C$2:$C$5001,A1114,Orders!$I$2:$I$5001,"&gt;0"))</f>
        <v/>
      </c>
      <c r="E1114" s="10" t="str">
        <f aca="false">IF(A1114="","",SUMIFS(Orders!$F$2:$F$5001,Orders!$C$2:$C$5001,A1114,Orders!$I$2:$I$5001,"&gt;0"))</f>
        <v/>
      </c>
      <c r="F1114" s="10" t="str">
        <f aca="false">IF(OR(A1114="",N(D1114)=0),"",E1114/D1114)</f>
        <v/>
      </c>
      <c r="G1114" s="11" t="str">
        <f aca="false">IF(OR(A1114="",N(D1114)=0),"",_xlfn.MINIFS(Orders!$I$2:$I$5001,Orders!$C$2:$C$5001,A1114,Orders!$I$2:$I$5001,"&gt;0"))</f>
        <v/>
      </c>
      <c r="H1114" s="11" t="str">
        <f aca="false">IF(OR(A1114="",N(D1114)=0),"",_xlfn.MAXIFS(Orders!$I$2:$I$5001,Orders!$C$2:$C$5001,A1114,Orders!$I$2:$I$5001,"&gt;0"))</f>
        <v/>
      </c>
      <c r="I1114" s="9" t="str">
        <f aca="true">IF(H1114="","",TODAY()-H1114)</f>
        <v/>
      </c>
      <c r="J1114" s="9" t="str">
        <f aca="false">IF(OR(H1114="",N(D1114)&lt;2),"",(H1114-G1114)/(D1114-1))</f>
        <v/>
      </c>
      <c r="K1114" s="12" t="str">
        <f aca="false">IF(A1114="","",IF(N(D1114)=0,"No orders yet",IF(I1114&gt;=Settings!$B$4,IF(OR(N(E1114)&gt;=Settings!$B$5,N(D1114)&gt;=Settings!$B$6),"Lapsed VIP","Lapsed"),IF(I1114&gt;=Settings!$B$3,IF(OR(N(E1114)&gt;=Settings!$B$5,N(D1114)&gt;=Settings!$B$6),"At-risk VIP",IF(D1114=1,"One-time buyer","At risk")),IF(OR(N(E1114)&gt;=Settings!$B$5,N(D1114)&gt;=Settings!$B$6),"VIP",IF(D1114=1,"New","Active"))))))</f>
        <v/>
      </c>
      <c r="L1114" s="12" t="str">
        <f aca="false">IF(OR(J1114="",J1114=0),"",IF(I1114&gt;=J1114*Settings!$B$7,"Yes",""))</f>
        <v/>
      </c>
      <c r="M1114" s="13"/>
      <c r="N1114" s="12" t="str">
        <f aca="true">IF(M1114="","",IF(AND(H1114&lt;&gt;"",H1114&gt;=M1114),"Yes - "&amp;TEXT(H1114,"d mmm yyyy"),IF(TODAY()-M1114&lt;30,"Not yet","No")))</f>
        <v/>
      </c>
      <c r="O1114" s="8"/>
      <c r="P1114" s="12" t="str">
        <f aca="false">IF(A1114="","",IF(COUNTIF($A$2:$A$2001,A1114)&gt;1,"Same email twice - keep one",""))</f>
        <v/>
      </c>
    </row>
    <row r="1115" customFormat="false" ht="15" hidden="false" customHeight="false" outlineLevel="0" collapsed="false">
      <c r="A1115" s="8"/>
      <c r="B1115" s="8"/>
      <c r="C1115" s="8"/>
      <c r="D1115" s="9" t="str">
        <f aca="false">IF(A1115="","",COUNTIFS(Orders!$C$2:$C$5001,A1115,Orders!$I$2:$I$5001,"&gt;0"))</f>
        <v/>
      </c>
      <c r="E1115" s="10" t="str">
        <f aca="false">IF(A1115="","",SUMIFS(Orders!$F$2:$F$5001,Orders!$C$2:$C$5001,A1115,Orders!$I$2:$I$5001,"&gt;0"))</f>
        <v/>
      </c>
      <c r="F1115" s="10" t="str">
        <f aca="false">IF(OR(A1115="",N(D1115)=0),"",E1115/D1115)</f>
        <v/>
      </c>
      <c r="G1115" s="11" t="str">
        <f aca="false">IF(OR(A1115="",N(D1115)=0),"",_xlfn.MINIFS(Orders!$I$2:$I$5001,Orders!$C$2:$C$5001,A1115,Orders!$I$2:$I$5001,"&gt;0"))</f>
        <v/>
      </c>
      <c r="H1115" s="11" t="str">
        <f aca="false">IF(OR(A1115="",N(D1115)=0),"",_xlfn.MAXIFS(Orders!$I$2:$I$5001,Orders!$C$2:$C$5001,A1115,Orders!$I$2:$I$5001,"&gt;0"))</f>
        <v/>
      </c>
      <c r="I1115" s="9" t="str">
        <f aca="true">IF(H1115="","",TODAY()-H1115)</f>
        <v/>
      </c>
      <c r="J1115" s="9" t="str">
        <f aca="false">IF(OR(H1115="",N(D1115)&lt;2),"",(H1115-G1115)/(D1115-1))</f>
        <v/>
      </c>
      <c r="K1115" s="12" t="str">
        <f aca="false">IF(A1115="","",IF(N(D1115)=0,"No orders yet",IF(I1115&gt;=Settings!$B$4,IF(OR(N(E1115)&gt;=Settings!$B$5,N(D1115)&gt;=Settings!$B$6),"Lapsed VIP","Lapsed"),IF(I1115&gt;=Settings!$B$3,IF(OR(N(E1115)&gt;=Settings!$B$5,N(D1115)&gt;=Settings!$B$6),"At-risk VIP",IF(D1115=1,"One-time buyer","At risk")),IF(OR(N(E1115)&gt;=Settings!$B$5,N(D1115)&gt;=Settings!$B$6),"VIP",IF(D1115=1,"New","Active"))))))</f>
        <v/>
      </c>
      <c r="L1115" s="12" t="str">
        <f aca="false">IF(OR(J1115="",J1115=0),"",IF(I1115&gt;=J1115*Settings!$B$7,"Yes",""))</f>
        <v/>
      </c>
      <c r="M1115" s="13"/>
      <c r="N1115" s="12" t="str">
        <f aca="true">IF(M1115="","",IF(AND(H1115&lt;&gt;"",H1115&gt;=M1115),"Yes - "&amp;TEXT(H1115,"d mmm yyyy"),IF(TODAY()-M1115&lt;30,"Not yet","No")))</f>
        <v/>
      </c>
      <c r="O1115" s="8"/>
      <c r="P1115" s="12" t="str">
        <f aca="false">IF(A1115="","",IF(COUNTIF($A$2:$A$2001,A1115)&gt;1,"Same email twice - keep one",""))</f>
        <v/>
      </c>
    </row>
    <row r="1116" customFormat="false" ht="15" hidden="false" customHeight="false" outlineLevel="0" collapsed="false">
      <c r="A1116" s="8"/>
      <c r="B1116" s="8"/>
      <c r="C1116" s="8"/>
      <c r="D1116" s="9" t="str">
        <f aca="false">IF(A1116="","",COUNTIFS(Orders!$C$2:$C$5001,A1116,Orders!$I$2:$I$5001,"&gt;0"))</f>
        <v/>
      </c>
      <c r="E1116" s="10" t="str">
        <f aca="false">IF(A1116="","",SUMIFS(Orders!$F$2:$F$5001,Orders!$C$2:$C$5001,A1116,Orders!$I$2:$I$5001,"&gt;0"))</f>
        <v/>
      </c>
      <c r="F1116" s="10" t="str">
        <f aca="false">IF(OR(A1116="",N(D1116)=0),"",E1116/D1116)</f>
        <v/>
      </c>
      <c r="G1116" s="11" t="str">
        <f aca="false">IF(OR(A1116="",N(D1116)=0),"",_xlfn.MINIFS(Orders!$I$2:$I$5001,Orders!$C$2:$C$5001,A1116,Orders!$I$2:$I$5001,"&gt;0"))</f>
        <v/>
      </c>
      <c r="H1116" s="11" t="str">
        <f aca="false">IF(OR(A1116="",N(D1116)=0),"",_xlfn.MAXIFS(Orders!$I$2:$I$5001,Orders!$C$2:$C$5001,A1116,Orders!$I$2:$I$5001,"&gt;0"))</f>
        <v/>
      </c>
      <c r="I1116" s="9" t="str">
        <f aca="true">IF(H1116="","",TODAY()-H1116)</f>
        <v/>
      </c>
      <c r="J1116" s="9" t="str">
        <f aca="false">IF(OR(H1116="",N(D1116)&lt;2),"",(H1116-G1116)/(D1116-1))</f>
        <v/>
      </c>
      <c r="K1116" s="12" t="str">
        <f aca="false">IF(A1116="","",IF(N(D1116)=0,"No orders yet",IF(I1116&gt;=Settings!$B$4,IF(OR(N(E1116)&gt;=Settings!$B$5,N(D1116)&gt;=Settings!$B$6),"Lapsed VIP","Lapsed"),IF(I1116&gt;=Settings!$B$3,IF(OR(N(E1116)&gt;=Settings!$B$5,N(D1116)&gt;=Settings!$B$6),"At-risk VIP",IF(D1116=1,"One-time buyer","At risk")),IF(OR(N(E1116)&gt;=Settings!$B$5,N(D1116)&gt;=Settings!$B$6),"VIP",IF(D1116=1,"New","Active"))))))</f>
        <v/>
      </c>
      <c r="L1116" s="12" t="str">
        <f aca="false">IF(OR(J1116="",J1116=0),"",IF(I1116&gt;=J1116*Settings!$B$7,"Yes",""))</f>
        <v/>
      </c>
      <c r="M1116" s="13"/>
      <c r="N1116" s="12" t="str">
        <f aca="true">IF(M1116="","",IF(AND(H1116&lt;&gt;"",H1116&gt;=M1116),"Yes - "&amp;TEXT(H1116,"d mmm yyyy"),IF(TODAY()-M1116&lt;30,"Not yet","No")))</f>
        <v/>
      </c>
      <c r="O1116" s="8"/>
      <c r="P1116" s="12" t="str">
        <f aca="false">IF(A1116="","",IF(COUNTIF($A$2:$A$2001,A1116)&gt;1,"Same email twice - keep one",""))</f>
        <v/>
      </c>
    </row>
    <row r="1117" customFormat="false" ht="15" hidden="false" customHeight="false" outlineLevel="0" collapsed="false">
      <c r="A1117" s="8"/>
      <c r="B1117" s="8"/>
      <c r="C1117" s="8"/>
      <c r="D1117" s="9" t="str">
        <f aca="false">IF(A1117="","",COUNTIFS(Orders!$C$2:$C$5001,A1117,Orders!$I$2:$I$5001,"&gt;0"))</f>
        <v/>
      </c>
      <c r="E1117" s="10" t="str">
        <f aca="false">IF(A1117="","",SUMIFS(Orders!$F$2:$F$5001,Orders!$C$2:$C$5001,A1117,Orders!$I$2:$I$5001,"&gt;0"))</f>
        <v/>
      </c>
      <c r="F1117" s="10" t="str">
        <f aca="false">IF(OR(A1117="",N(D1117)=0),"",E1117/D1117)</f>
        <v/>
      </c>
      <c r="G1117" s="11" t="str">
        <f aca="false">IF(OR(A1117="",N(D1117)=0),"",_xlfn.MINIFS(Orders!$I$2:$I$5001,Orders!$C$2:$C$5001,A1117,Orders!$I$2:$I$5001,"&gt;0"))</f>
        <v/>
      </c>
      <c r="H1117" s="11" t="str">
        <f aca="false">IF(OR(A1117="",N(D1117)=0),"",_xlfn.MAXIFS(Orders!$I$2:$I$5001,Orders!$C$2:$C$5001,A1117,Orders!$I$2:$I$5001,"&gt;0"))</f>
        <v/>
      </c>
      <c r="I1117" s="9" t="str">
        <f aca="true">IF(H1117="","",TODAY()-H1117)</f>
        <v/>
      </c>
      <c r="J1117" s="9" t="str">
        <f aca="false">IF(OR(H1117="",N(D1117)&lt;2),"",(H1117-G1117)/(D1117-1))</f>
        <v/>
      </c>
      <c r="K1117" s="12" t="str">
        <f aca="false">IF(A1117="","",IF(N(D1117)=0,"No orders yet",IF(I1117&gt;=Settings!$B$4,IF(OR(N(E1117)&gt;=Settings!$B$5,N(D1117)&gt;=Settings!$B$6),"Lapsed VIP","Lapsed"),IF(I1117&gt;=Settings!$B$3,IF(OR(N(E1117)&gt;=Settings!$B$5,N(D1117)&gt;=Settings!$B$6),"At-risk VIP",IF(D1117=1,"One-time buyer","At risk")),IF(OR(N(E1117)&gt;=Settings!$B$5,N(D1117)&gt;=Settings!$B$6),"VIP",IF(D1117=1,"New","Active"))))))</f>
        <v/>
      </c>
      <c r="L1117" s="12" t="str">
        <f aca="false">IF(OR(J1117="",J1117=0),"",IF(I1117&gt;=J1117*Settings!$B$7,"Yes",""))</f>
        <v/>
      </c>
      <c r="M1117" s="13"/>
      <c r="N1117" s="12" t="str">
        <f aca="true">IF(M1117="","",IF(AND(H1117&lt;&gt;"",H1117&gt;=M1117),"Yes - "&amp;TEXT(H1117,"d mmm yyyy"),IF(TODAY()-M1117&lt;30,"Not yet","No")))</f>
        <v/>
      </c>
      <c r="O1117" s="8"/>
      <c r="P1117" s="12" t="str">
        <f aca="false">IF(A1117="","",IF(COUNTIF($A$2:$A$2001,A1117)&gt;1,"Same email twice - keep one",""))</f>
        <v/>
      </c>
    </row>
    <row r="1118" customFormat="false" ht="15" hidden="false" customHeight="false" outlineLevel="0" collapsed="false">
      <c r="A1118" s="8"/>
      <c r="B1118" s="8"/>
      <c r="C1118" s="8"/>
      <c r="D1118" s="9" t="str">
        <f aca="false">IF(A1118="","",COUNTIFS(Orders!$C$2:$C$5001,A1118,Orders!$I$2:$I$5001,"&gt;0"))</f>
        <v/>
      </c>
      <c r="E1118" s="10" t="str">
        <f aca="false">IF(A1118="","",SUMIFS(Orders!$F$2:$F$5001,Orders!$C$2:$C$5001,A1118,Orders!$I$2:$I$5001,"&gt;0"))</f>
        <v/>
      </c>
      <c r="F1118" s="10" t="str">
        <f aca="false">IF(OR(A1118="",N(D1118)=0),"",E1118/D1118)</f>
        <v/>
      </c>
      <c r="G1118" s="11" t="str">
        <f aca="false">IF(OR(A1118="",N(D1118)=0),"",_xlfn.MINIFS(Orders!$I$2:$I$5001,Orders!$C$2:$C$5001,A1118,Orders!$I$2:$I$5001,"&gt;0"))</f>
        <v/>
      </c>
      <c r="H1118" s="11" t="str">
        <f aca="false">IF(OR(A1118="",N(D1118)=0),"",_xlfn.MAXIFS(Orders!$I$2:$I$5001,Orders!$C$2:$C$5001,A1118,Orders!$I$2:$I$5001,"&gt;0"))</f>
        <v/>
      </c>
      <c r="I1118" s="9" t="str">
        <f aca="true">IF(H1118="","",TODAY()-H1118)</f>
        <v/>
      </c>
      <c r="J1118" s="9" t="str">
        <f aca="false">IF(OR(H1118="",N(D1118)&lt;2),"",(H1118-G1118)/(D1118-1))</f>
        <v/>
      </c>
      <c r="K1118" s="12" t="str">
        <f aca="false">IF(A1118="","",IF(N(D1118)=0,"No orders yet",IF(I1118&gt;=Settings!$B$4,IF(OR(N(E1118)&gt;=Settings!$B$5,N(D1118)&gt;=Settings!$B$6),"Lapsed VIP","Lapsed"),IF(I1118&gt;=Settings!$B$3,IF(OR(N(E1118)&gt;=Settings!$B$5,N(D1118)&gt;=Settings!$B$6),"At-risk VIP",IF(D1118=1,"One-time buyer","At risk")),IF(OR(N(E1118)&gt;=Settings!$B$5,N(D1118)&gt;=Settings!$B$6),"VIP",IF(D1118=1,"New","Active"))))))</f>
        <v/>
      </c>
      <c r="L1118" s="12" t="str">
        <f aca="false">IF(OR(J1118="",J1118=0),"",IF(I1118&gt;=J1118*Settings!$B$7,"Yes",""))</f>
        <v/>
      </c>
      <c r="M1118" s="13"/>
      <c r="N1118" s="12" t="str">
        <f aca="true">IF(M1118="","",IF(AND(H1118&lt;&gt;"",H1118&gt;=M1118),"Yes - "&amp;TEXT(H1118,"d mmm yyyy"),IF(TODAY()-M1118&lt;30,"Not yet","No")))</f>
        <v/>
      </c>
      <c r="O1118" s="8"/>
      <c r="P1118" s="12" t="str">
        <f aca="false">IF(A1118="","",IF(COUNTIF($A$2:$A$2001,A1118)&gt;1,"Same email twice - keep one",""))</f>
        <v/>
      </c>
    </row>
    <row r="1119" customFormat="false" ht="15" hidden="false" customHeight="false" outlineLevel="0" collapsed="false">
      <c r="A1119" s="8"/>
      <c r="B1119" s="8"/>
      <c r="C1119" s="8"/>
      <c r="D1119" s="9" t="str">
        <f aca="false">IF(A1119="","",COUNTIFS(Orders!$C$2:$C$5001,A1119,Orders!$I$2:$I$5001,"&gt;0"))</f>
        <v/>
      </c>
      <c r="E1119" s="10" t="str">
        <f aca="false">IF(A1119="","",SUMIFS(Orders!$F$2:$F$5001,Orders!$C$2:$C$5001,A1119,Orders!$I$2:$I$5001,"&gt;0"))</f>
        <v/>
      </c>
      <c r="F1119" s="10" t="str">
        <f aca="false">IF(OR(A1119="",N(D1119)=0),"",E1119/D1119)</f>
        <v/>
      </c>
      <c r="G1119" s="11" t="str">
        <f aca="false">IF(OR(A1119="",N(D1119)=0),"",_xlfn.MINIFS(Orders!$I$2:$I$5001,Orders!$C$2:$C$5001,A1119,Orders!$I$2:$I$5001,"&gt;0"))</f>
        <v/>
      </c>
      <c r="H1119" s="11" t="str">
        <f aca="false">IF(OR(A1119="",N(D1119)=0),"",_xlfn.MAXIFS(Orders!$I$2:$I$5001,Orders!$C$2:$C$5001,A1119,Orders!$I$2:$I$5001,"&gt;0"))</f>
        <v/>
      </c>
      <c r="I1119" s="9" t="str">
        <f aca="true">IF(H1119="","",TODAY()-H1119)</f>
        <v/>
      </c>
      <c r="J1119" s="9" t="str">
        <f aca="false">IF(OR(H1119="",N(D1119)&lt;2),"",(H1119-G1119)/(D1119-1))</f>
        <v/>
      </c>
      <c r="K1119" s="12" t="str">
        <f aca="false">IF(A1119="","",IF(N(D1119)=0,"No orders yet",IF(I1119&gt;=Settings!$B$4,IF(OR(N(E1119)&gt;=Settings!$B$5,N(D1119)&gt;=Settings!$B$6),"Lapsed VIP","Lapsed"),IF(I1119&gt;=Settings!$B$3,IF(OR(N(E1119)&gt;=Settings!$B$5,N(D1119)&gt;=Settings!$B$6),"At-risk VIP",IF(D1119=1,"One-time buyer","At risk")),IF(OR(N(E1119)&gt;=Settings!$B$5,N(D1119)&gt;=Settings!$B$6),"VIP",IF(D1119=1,"New","Active"))))))</f>
        <v/>
      </c>
      <c r="L1119" s="12" t="str">
        <f aca="false">IF(OR(J1119="",J1119=0),"",IF(I1119&gt;=J1119*Settings!$B$7,"Yes",""))</f>
        <v/>
      </c>
      <c r="M1119" s="13"/>
      <c r="N1119" s="12" t="str">
        <f aca="true">IF(M1119="","",IF(AND(H1119&lt;&gt;"",H1119&gt;=M1119),"Yes - "&amp;TEXT(H1119,"d mmm yyyy"),IF(TODAY()-M1119&lt;30,"Not yet","No")))</f>
        <v/>
      </c>
      <c r="O1119" s="8"/>
      <c r="P1119" s="12" t="str">
        <f aca="false">IF(A1119="","",IF(COUNTIF($A$2:$A$2001,A1119)&gt;1,"Same email twice - keep one",""))</f>
        <v/>
      </c>
    </row>
    <row r="1120" customFormat="false" ht="15" hidden="false" customHeight="false" outlineLevel="0" collapsed="false">
      <c r="A1120" s="8"/>
      <c r="B1120" s="8"/>
      <c r="C1120" s="8"/>
      <c r="D1120" s="9" t="str">
        <f aca="false">IF(A1120="","",COUNTIFS(Orders!$C$2:$C$5001,A1120,Orders!$I$2:$I$5001,"&gt;0"))</f>
        <v/>
      </c>
      <c r="E1120" s="10" t="str">
        <f aca="false">IF(A1120="","",SUMIFS(Orders!$F$2:$F$5001,Orders!$C$2:$C$5001,A1120,Orders!$I$2:$I$5001,"&gt;0"))</f>
        <v/>
      </c>
      <c r="F1120" s="10" t="str">
        <f aca="false">IF(OR(A1120="",N(D1120)=0),"",E1120/D1120)</f>
        <v/>
      </c>
      <c r="G1120" s="11" t="str">
        <f aca="false">IF(OR(A1120="",N(D1120)=0),"",_xlfn.MINIFS(Orders!$I$2:$I$5001,Orders!$C$2:$C$5001,A1120,Orders!$I$2:$I$5001,"&gt;0"))</f>
        <v/>
      </c>
      <c r="H1120" s="11" t="str">
        <f aca="false">IF(OR(A1120="",N(D1120)=0),"",_xlfn.MAXIFS(Orders!$I$2:$I$5001,Orders!$C$2:$C$5001,A1120,Orders!$I$2:$I$5001,"&gt;0"))</f>
        <v/>
      </c>
      <c r="I1120" s="9" t="str">
        <f aca="true">IF(H1120="","",TODAY()-H1120)</f>
        <v/>
      </c>
      <c r="J1120" s="9" t="str">
        <f aca="false">IF(OR(H1120="",N(D1120)&lt;2),"",(H1120-G1120)/(D1120-1))</f>
        <v/>
      </c>
      <c r="K1120" s="12" t="str">
        <f aca="false">IF(A1120="","",IF(N(D1120)=0,"No orders yet",IF(I1120&gt;=Settings!$B$4,IF(OR(N(E1120)&gt;=Settings!$B$5,N(D1120)&gt;=Settings!$B$6),"Lapsed VIP","Lapsed"),IF(I1120&gt;=Settings!$B$3,IF(OR(N(E1120)&gt;=Settings!$B$5,N(D1120)&gt;=Settings!$B$6),"At-risk VIP",IF(D1120=1,"One-time buyer","At risk")),IF(OR(N(E1120)&gt;=Settings!$B$5,N(D1120)&gt;=Settings!$B$6),"VIP",IF(D1120=1,"New","Active"))))))</f>
        <v/>
      </c>
      <c r="L1120" s="12" t="str">
        <f aca="false">IF(OR(J1120="",J1120=0),"",IF(I1120&gt;=J1120*Settings!$B$7,"Yes",""))</f>
        <v/>
      </c>
      <c r="M1120" s="13"/>
      <c r="N1120" s="12" t="str">
        <f aca="true">IF(M1120="","",IF(AND(H1120&lt;&gt;"",H1120&gt;=M1120),"Yes - "&amp;TEXT(H1120,"d mmm yyyy"),IF(TODAY()-M1120&lt;30,"Not yet","No")))</f>
        <v/>
      </c>
      <c r="O1120" s="8"/>
      <c r="P1120" s="12" t="str">
        <f aca="false">IF(A1120="","",IF(COUNTIF($A$2:$A$2001,A1120)&gt;1,"Same email twice - keep one",""))</f>
        <v/>
      </c>
    </row>
    <row r="1121" customFormat="false" ht="15" hidden="false" customHeight="false" outlineLevel="0" collapsed="false">
      <c r="A1121" s="8"/>
      <c r="B1121" s="8"/>
      <c r="C1121" s="8"/>
      <c r="D1121" s="9" t="str">
        <f aca="false">IF(A1121="","",COUNTIFS(Orders!$C$2:$C$5001,A1121,Orders!$I$2:$I$5001,"&gt;0"))</f>
        <v/>
      </c>
      <c r="E1121" s="10" t="str">
        <f aca="false">IF(A1121="","",SUMIFS(Orders!$F$2:$F$5001,Orders!$C$2:$C$5001,A1121,Orders!$I$2:$I$5001,"&gt;0"))</f>
        <v/>
      </c>
      <c r="F1121" s="10" t="str">
        <f aca="false">IF(OR(A1121="",N(D1121)=0),"",E1121/D1121)</f>
        <v/>
      </c>
      <c r="G1121" s="11" t="str">
        <f aca="false">IF(OR(A1121="",N(D1121)=0),"",_xlfn.MINIFS(Orders!$I$2:$I$5001,Orders!$C$2:$C$5001,A1121,Orders!$I$2:$I$5001,"&gt;0"))</f>
        <v/>
      </c>
      <c r="H1121" s="11" t="str">
        <f aca="false">IF(OR(A1121="",N(D1121)=0),"",_xlfn.MAXIFS(Orders!$I$2:$I$5001,Orders!$C$2:$C$5001,A1121,Orders!$I$2:$I$5001,"&gt;0"))</f>
        <v/>
      </c>
      <c r="I1121" s="9" t="str">
        <f aca="true">IF(H1121="","",TODAY()-H1121)</f>
        <v/>
      </c>
      <c r="J1121" s="9" t="str">
        <f aca="false">IF(OR(H1121="",N(D1121)&lt;2),"",(H1121-G1121)/(D1121-1))</f>
        <v/>
      </c>
      <c r="K1121" s="12" t="str">
        <f aca="false">IF(A1121="","",IF(N(D1121)=0,"No orders yet",IF(I1121&gt;=Settings!$B$4,IF(OR(N(E1121)&gt;=Settings!$B$5,N(D1121)&gt;=Settings!$B$6),"Lapsed VIP","Lapsed"),IF(I1121&gt;=Settings!$B$3,IF(OR(N(E1121)&gt;=Settings!$B$5,N(D1121)&gt;=Settings!$B$6),"At-risk VIP",IF(D1121=1,"One-time buyer","At risk")),IF(OR(N(E1121)&gt;=Settings!$B$5,N(D1121)&gt;=Settings!$B$6),"VIP",IF(D1121=1,"New","Active"))))))</f>
        <v/>
      </c>
      <c r="L1121" s="12" t="str">
        <f aca="false">IF(OR(J1121="",J1121=0),"",IF(I1121&gt;=J1121*Settings!$B$7,"Yes",""))</f>
        <v/>
      </c>
      <c r="M1121" s="13"/>
      <c r="N1121" s="12" t="str">
        <f aca="true">IF(M1121="","",IF(AND(H1121&lt;&gt;"",H1121&gt;=M1121),"Yes - "&amp;TEXT(H1121,"d mmm yyyy"),IF(TODAY()-M1121&lt;30,"Not yet","No")))</f>
        <v/>
      </c>
      <c r="O1121" s="8"/>
      <c r="P1121" s="12" t="str">
        <f aca="false">IF(A1121="","",IF(COUNTIF($A$2:$A$2001,A1121)&gt;1,"Same email twice - keep one",""))</f>
        <v/>
      </c>
    </row>
    <row r="1122" customFormat="false" ht="15" hidden="false" customHeight="false" outlineLevel="0" collapsed="false">
      <c r="A1122" s="8"/>
      <c r="B1122" s="8"/>
      <c r="C1122" s="8"/>
      <c r="D1122" s="9" t="str">
        <f aca="false">IF(A1122="","",COUNTIFS(Orders!$C$2:$C$5001,A1122,Orders!$I$2:$I$5001,"&gt;0"))</f>
        <v/>
      </c>
      <c r="E1122" s="10" t="str">
        <f aca="false">IF(A1122="","",SUMIFS(Orders!$F$2:$F$5001,Orders!$C$2:$C$5001,A1122,Orders!$I$2:$I$5001,"&gt;0"))</f>
        <v/>
      </c>
      <c r="F1122" s="10" t="str">
        <f aca="false">IF(OR(A1122="",N(D1122)=0),"",E1122/D1122)</f>
        <v/>
      </c>
      <c r="G1122" s="11" t="str">
        <f aca="false">IF(OR(A1122="",N(D1122)=0),"",_xlfn.MINIFS(Orders!$I$2:$I$5001,Orders!$C$2:$C$5001,A1122,Orders!$I$2:$I$5001,"&gt;0"))</f>
        <v/>
      </c>
      <c r="H1122" s="11" t="str">
        <f aca="false">IF(OR(A1122="",N(D1122)=0),"",_xlfn.MAXIFS(Orders!$I$2:$I$5001,Orders!$C$2:$C$5001,A1122,Orders!$I$2:$I$5001,"&gt;0"))</f>
        <v/>
      </c>
      <c r="I1122" s="9" t="str">
        <f aca="true">IF(H1122="","",TODAY()-H1122)</f>
        <v/>
      </c>
      <c r="J1122" s="9" t="str">
        <f aca="false">IF(OR(H1122="",N(D1122)&lt;2),"",(H1122-G1122)/(D1122-1))</f>
        <v/>
      </c>
      <c r="K1122" s="12" t="str">
        <f aca="false">IF(A1122="","",IF(N(D1122)=0,"No orders yet",IF(I1122&gt;=Settings!$B$4,IF(OR(N(E1122)&gt;=Settings!$B$5,N(D1122)&gt;=Settings!$B$6),"Lapsed VIP","Lapsed"),IF(I1122&gt;=Settings!$B$3,IF(OR(N(E1122)&gt;=Settings!$B$5,N(D1122)&gt;=Settings!$B$6),"At-risk VIP",IF(D1122=1,"One-time buyer","At risk")),IF(OR(N(E1122)&gt;=Settings!$B$5,N(D1122)&gt;=Settings!$B$6),"VIP",IF(D1122=1,"New","Active"))))))</f>
        <v/>
      </c>
      <c r="L1122" s="12" t="str">
        <f aca="false">IF(OR(J1122="",J1122=0),"",IF(I1122&gt;=J1122*Settings!$B$7,"Yes",""))</f>
        <v/>
      </c>
      <c r="M1122" s="13"/>
      <c r="N1122" s="12" t="str">
        <f aca="true">IF(M1122="","",IF(AND(H1122&lt;&gt;"",H1122&gt;=M1122),"Yes - "&amp;TEXT(H1122,"d mmm yyyy"),IF(TODAY()-M1122&lt;30,"Not yet","No")))</f>
        <v/>
      </c>
      <c r="O1122" s="8"/>
      <c r="P1122" s="12" t="str">
        <f aca="false">IF(A1122="","",IF(COUNTIF($A$2:$A$2001,A1122)&gt;1,"Same email twice - keep one",""))</f>
        <v/>
      </c>
    </row>
    <row r="1123" customFormat="false" ht="15" hidden="false" customHeight="false" outlineLevel="0" collapsed="false">
      <c r="A1123" s="8"/>
      <c r="B1123" s="8"/>
      <c r="C1123" s="8"/>
      <c r="D1123" s="9" t="str">
        <f aca="false">IF(A1123="","",COUNTIFS(Orders!$C$2:$C$5001,A1123,Orders!$I$2:$I$5001,"&gt;0"))</f>
        <v/>
      </c>
      <c r="E1123" s="10" t="str">
        <f aca="false">IF(A1123="","",SUMIFS(Orders!$F$2:$F$5001,Orders!$C$2:$C$5001,A1123,Orders!$I$2:$I$5001,"&gt;0"))</f>
        <v/>
      </c>
      <c r="F1123" s="10" t="str">
        <f aca="false">IF(OR(A1123="",N(D1123)=0),"",E1123/D1123)</f>
        <v/>
      </c>
      <c r="G1123" s="11" t="str">
        <f aca="false">IF(OR(A1123="",N(D1123)=0),"",_xlfn.MINIFS(Orders!$I$2:$I$5001,Orders!$C$2:$C$5001,A1123,Orders!$I$2:$I$5001,"&gt;0"))</f>
        <v/>
      </c>
      <c r="H1123" s="11" t="str">
        <f aca="false">IF(OR(A1123="",N(D1123)=0),"",_xlfn.MAXIFS(Orders!$I$2:$I$5001,Orders!$C$2:$C$5001,A1123,Orders!$I$2:$I$5001,"&gt;0"))</f>
        <v/>
      </c>
      <c r="I1123" s="9" t="str">
        <f aca="true">IF(H1123="","",TODAY()-H1123)</f>
        <v/>
      </c>
      <c r="J1123" s="9" t="str">
        <f aca="false">IF(OR(H1123="",N(D1123)&lt;2),"",(H1123-G1123)/(D1123-1))</f>
        <v/>
      </c>
      <c r="K1123" s="12" t="str">
        <f aca="false">IF(A1123="","",IF(N(D1123)=0,"No orders yet",IF(I1123&gt;=Settings!$B$4,IF(OR(N(E1123)&gt;=Settings!$B$5,N(D1123)&gt;=Settings!$B$6),"Lapsed VIP","Lapsed"),IF(I1123&gt;=Settings!$B$3,IF(OR(N(E1123)&gt;=Settings!$B$5,N(D1123)&gt;=Settings!$B$6),"At-risk VIP",IF(D1123=1,"One-time buyer","At risk")),IF(OR(N(E1123)&gt;=Settings!$B$5,N(D1123)&gt;=Settings!$B$6),"VIP",IF(D1123=1,"New","Active"))))))</f>
        <v/>
      </c>
      <c r="L1123" s="12" t="str">
        <f aca="false">IF(OR(J1123="",J1123=0),"",IF(I1123&gt;=J1123*Settings!$B$7,"Yes",""))</f>
        <v/>
      </c>
      <c r="M1123" s="13"/>
      <c r="N1123" s="12" t="str">
        <f aca="true">IF(M1123="","",IF(AND(H1123&lt;&gt;"",H1123&gt;=M1123),"Yes - "&amp;TEXT(H1123,"d mmm yyyy"),IF(TODAY()-M1123&lt;30,"Not yet","No")))</f>
        <v/>
      </c>
      <c r="O1123" s="8"/>
      <c r="P1123" s="12" t="str">
        <f aca="false">IF(A1123="","",IF(COUNTIF($A$2:$A$2001,A1123)&gt;1,"Same email twice - keep one",""))</f>
        <v/>
      </c>
    </row>
    <row r="1124" customFormat="false" ht="15" hidden="false" customHeight="false" outlineLevel="0" collapsed="false">
      <c r="A1124" s="8"/>
      <c r="B1124" s="8"/>
      <c r="C1124" s="8"/>
      <c r="D1124" s="9" t="str">
        <f aca="false">IF(A1124="","",COUNTIFS(Orders!$C$2:$C$5001,A1124,Orders!$I$2:$I$5001,"&gt;0"))</f>
        <v/>
      </c>
      <c r="E1124" s="10" t="str">
        <f aca="false">IF(A1124="","",SUMIFS(Orders!$F$2:$F$5001,Orders!$C$2:$C$5001,A1124,Orders!$I$2:$I$5001,"&gt;0"))</f>
        <v/>
      </c>
      <c r="F1124" s="10" t="str">
        <f aca="false">IF(OR(A1124="",N(D1124)=0),"",E1124/D1124)</f>
        <v/>
      </c>
      <c r="G1124" s="11" t="str">
        <f aca="false">IF(OR(A1124="",N(D1124)=0),"",_xlfn.MINIFS(Orders!$I$2:$I$5001,Orders!$C$2:$C$5001,A1124,Orders!$I$2:$I$5001,"&gt;0"))</f>
        <v/>
      </c>
      <c r="H1124" s="11" t="str">
        <f aca="false">IF(OR(A1124="",N(D1124)=0),"",_xlfn.MAXIFS(Orders!$I$2:$I$5001,Orders!$C$2:$C$5001,A1124,Orders!$I$2:$I$5001,"&gt;0"))</f>
        <v/>
      </c>
      <c r="I1124" s="9" t="str">
        <f aca="true">IF(H1124="","",TODAY()-H1124)</f>
        <v/>
      </c>
      <c r="J1124" s="9" t="str">
        <f aca="false">IF(OR(H1124="",N(D1124)&lt;2),"",(H1124-G1124)/(D1124-1))</f>
        <v/>
      </c>
      <c r="K1124" s="12" t="str">
        <f aca="false">IF(A1124="","",IF(N(D1124)=0,"No orders yet",IF(I1124&gt;=Settings!$B$4,IF(OR(N(E1124)&gt;=Settings!$B$5,N(D1124)&gt;=Settings!$B$6),"Lapsed VIP","Lapsed"),IF(I1124&gt;=Settings!$B$3,IF(OR(N(E1124)&gt;=Settings!$B$5,N(D1124)&gt;=Settings!$B$6),"At-risk VIP",IF(D1124=1,"One-time buyer","At risk")),IF(OR(N(E1124)&gt;=Settings!$B$5,N(D1124)&gt;=Settings!$B$6),"VIP",IF(D1124=1,"New","Active"))))))</f>
        <v/>
      </c>
      <c r="L1124" s="12" t="str">
        <f aca="false">IF(OR(J1124="",J1124=0),"",IF(I1124&gt;=J1124*Settings!$B$7,"Yes",""))</f>
        <v/>
      </c>
      <c r="M1124" s="13"/>
      <c r="N1124" s="12" t="str">
        <f aca="true">IF(M1124="","",IF(AND(H1124&lt;&gt;"",H1124&gt;=M1124),"Yes - "&amp;TEXT(H1124,"d mmm yyyy"),IF(TODAY()-M1124&lt;30,"Not yet","No")))</f>
        <v/>
      </c>
      <c r="O1124" s="8"/>
      <c r="P1124" s="12" t="str">
        <f aca="false">IF(A1124="","",IF(COUNTIF($A$2:$A$2001,A1124)&gt;1,"Same email twice - keep one",""))</f>
        <v/>
      </c>
    </row>
    <row r="1125" customFormat="false" ht="15" hidden="false" customHeight="false" outlineLevel="0" collapsed="false">
      <c r="A1125" s="8"/>
      <c r="B1125" s="8"/>
      <c r="C1125" s="8"/>
      <c r="D1125" s="9" t="str">
        <f aca="false">IF(A1125="","",COUNTIFS(Orders!$C$2:$C$5001,A1125,Orders!$I$2:$I$5001,"&gt;0"))</f>
        <v/>
      </c>
      <c r="E1125" s="10" t="str">
        <f aca="false">IF(A1125="","",SUMIFS(Orders!$F$2:$F$5001,Orders!$C$2:$C$5001,A1125,Orders!$I$2:$I$5001,"&gt;0"))</f>
        <v/>
      </c>
      <c r="F1125" s="10" t="str">
        <f aca="false">IF(OR(A1125="",N(D1125)=0),"",E1125/D1125)</f>
        <v/>
      </c>
      <c r="G1125" s="11" t="str">
        <f aca="false">IF(OR(A1125="",N(D1125)=0),"",_xlfn.MINIFS(Orders!$I$2:$I$5001,Orders!$C$2:$C$5001,A1125,Orders!$I$2:$I$5001,"&gt;0"))</f>
        <v/>
      </c>
      <c r="H1125" s="11" t="str">
        <f aca="false">IF(OR(A1125="",N(D1125)=0),"",_xlfn.MAXIFS(Orders!$I$2:$I$5001,Orders!$C$2:$C$5001,A1125,Orders!$I$2:$I$5001,"&gt;0"))</f>
        <v/>
      </c>
      <c r="I1125" s="9" t="str">
        <f aca="true">IF(H1125="","",TODAY()-H1125)</f>
        <v/>
      </c>
      <c r="J1125" s="9" t="str">
        <f aca="false">IF(OR(H1125="",N(D1125)&lt;2),"",(H1125-G1125)/(D1125-1))</f>
        <v/>
      </c>
      <c r="K1125" s="12" t="str">
        <f aca="false">IF(A1125="","",IF(N(D1125)=0,"No orders yet",IF(I1125&gt;=Settings!$B$4,IF(OR(N(E1125)&gt;=Settings!$B$5,N(D1125)&gt;=Settings!$B$6),"Lapsed VIP","Lapsed"),IF(I1125&gt;=Settings!$B$3,IF(OR(N(E1125)&gt;=Settings!$B$5,N(D1125)&gt;=Settings!$B$6),"At-risk VIP",IF(D1125=1,"One-time buyer","At risk")),IF(OR(N(E1125)&gt;=Settings!$B$5,N(D1125)&gt;=Settings!$B$6),"VIP",IF(D1125=1,"New","Active"))))))</f>
        <v/>
      </c>
      <c r="L1125" s="12" t="str">
        <f aca="false">IF(OR(J1125="",J1125=0),"",IF(I1125&gt;=J1125*Settings!$B$7,"Yes",""))</f>
        <v/>
      </c>
      <c r="M1125" s="13"/>
      <c r="N1125" s="12" t="str">
        <f aca="true">IF(M1125="","",IF(AND(H1125&lt;&gt;"",H1125&gt;=M1125),"Yes - "&amp;TEXT(H1125,"d mmm yyyy"),IF(TODAY()-M1125&lt;30,"Not yet","No")))</f>
        <v/>
      </c>
      <c r="O1125" s="8"/>
      <c r="P1125" s="12" t="str">
        <f aca="false">IF(A1125="","",IF(COUNTIF($A$2:$A$2001,A1125)&gt;1,"Same email twice - keep one",""))</f>
        <v/>
      </c>
    </row>
    <row r="1126" customFormat="false" ht="15" hidden="false" customHeight="false" outlineLevel="0" collapsed="false">
      <c r="A1126" s="8"/>
      <c r="B1126" s="8"/>
      <c r="C1126" s="8"/>
      <c r="D1126" s="9" t="str">
        <f aca="false">IF(A1126="","",COUNTIFS(Orders!$C$2:$C$5001,A1126,Orders!$I$2:$I$5001,"&gt;0"))</f>
        <v/>
      </c>
      <c r="E1126" s="10" t="str">
        <f aca="false">IF(A1126="","",SUMIFS(Orders!$F$2:$F$5001,Orders!$C$2:$C$5001,A1126,Orders!$I$2:$I$5001,"&gt;0"))</f>
        <v/>
      </c>
      <c r="F1126" s="10" t="str">
        <f aca="false">IF(OR(A1126="",N(D1126)=0),"",E1126/D1126)</f>
        <v/>
      </c>
      <c r="G1126" s="11" t="str">
        <f aca="false">IF(OR(A1126="",N(D1126)=0),"",_xlfn.MINIFS(Orders!$I$2:$I$5001,Orders!$C$2:$C$5001,A1126,Orders!$I$2:$I$5001,"&gt;0"))</f>
        <v/>
      </c>
      <c r="H1126" s="11" t="str">
        <f aca="false">IF(OR(A1126="",N(D1126)=0),"",_xlfn.MAXIFS(Orders!$I$2:$I$5001,Orders!$C$2:$C$5001,A1126,Orders!$I$2:$I$5001,"&gt;0"))</f>
        <v/>
      </c>
      <c r="I1126" s="9" t="str">
        <f aca="true">IF(H1126="","",TODAY()-H1126)</f>
        <v/>
      </c>
      <c r="J1126" s="9" t="str">
        <f aca="false">IF(OR(H1126="",N(D1126)&lt;2),"",(H1126-G1126)/(D1126-1))</f>
        <v/>
      </c>
      <c r="K1126" s="12" t="str">
        <f aca="false">IF(A1126="","",IF(N(D1126)=0,"No orders yet",IF(I1126&gt;=Settings!$B$4,IF(OR(N(E1126)&gt;=Settings!$B$5,N(D1126)&gt;=Settings!$B$6),"Lapsed VIP","Lapsed"),IF(I1126&gt;=Settings!$B$3,IF(OR(N(E1126)&gt;=Settings!$B$5,N(D1126)&gt;=Settings!$B$6),"At-risk VIP",IF(D1126=1,"One-time buyer","At risk")),IF(OR(N(E1126)&gt;=Settings!$B$5,N(D1126)&gt;=Settings!$B$6),"VIP",IF(D1126=1,"New","Active"))))))</f>
        <v/>
      </c>
      <c r="L1126" s="12" t="str">
        <f aca="false">IF(OR(J1126="",J1126=0),"",IF(I1126&gt;=J1126*Settings!$B$7,"Yes",""))</f>
        <v/>
      </c>
      <c r="M1126" s="13"/>
      <c r="N1126" s="12" t="str">
        <f aca="true">IF(M1126="","",IF(AND(H1126&lt;&gt;"",H1126&gt;=M1126),"Yes - "&amp;TEXT(H1126,"d mmm yyyy"),IF(TODAY()-M1126&lt;30,"Not yet","No")))</f>
        <v/>
      </c>
      <c r="O1126" s="8"/>
      <c r="P1126" s="12" t="str">
        <f aca="false">IF(A1126="","",IF(COUNTIF($A$2:$A$2001,A1126)&gt;1,"Same email twice - keep one",""))</f>
        <v/>
      </c>
    </row>
    <row r="1127" customFormat="false" ht="15" hidden="false" customHeight="false" outlineLevel="0" collapsed="false">
      <c r="A1127" s="8"/>
      <c r="B1127" s="8"/>
      <c r="C1127" s="8"/>
      <c r="D1127" s="9" t="str">
        <f aca="false">IF(A1127="","",COUNTIFS(Orders!$C$2:$C$5001,A1127,Orders!$I$2:$I$5001,"&gt;0"))</f>
        <v/>
      </c>
      <c r="E1127" s="10" t="str">
        <f aca="false">IF(A1127="","",SUMIFS(Orders!$F$2:$F$5001,Orders!$C$2:$C$5001,A1127,Orders!$I$2:$I$5001,"&gt;0"))</f>
        <v/>
      </c>
      <c r="F1127" s="10" t="str">
        <f aca="false">IF(OR(A1127="",N(D1127)=0),"",E1127/D1127)</f>
        <v/>
      </c>
      <c r="G1127" s="11" t="str">
        <f aca="false">IF(OR(A1127="",N(D1127)=0),"",_xlfn.MINIFS(Orders!$I$2:$I$5001,Orders!$C$2:$C$5001,A1127,Orders!$I$2:$I$5001,"&gt;0"))</f>
        <v/>
      </c>
      <c r="H1127" s="11" t="str">
        <f aca="false">IF(OR(A1127="",N(D1127)=0),"",_xlfn.MAXIFS(Orders!$I$2:$I$5001,Orders!$C$2:$C$5001,A1127,Orders!$I$2:$I$5001,"&gt;0"))</f>
        <v/>
      </c>
      <c r="I1127" s="9" t="str">
        <f aca="true">IF(H1127="","",TODAY()-H1127)</f>
        <v/>
      </c>
      <c r="J1127" s="9" t="str">
        <f aca="false">IF(OR(H1127="",N(D1127)&lt;2),"",(H1127-G1127)/(D1127-1))</f>
        <v/>
      </c>
      <c r="K1127" s="12" t="str">
        <f aca="false">IF(A1127="","",IF(N(D1127)=0,"No orders yet",IF(I1127&gt;=Settings!$B$4,IF(OR(N(E1127)&gt;=Settings!$B$5,N(D1127)&gt;=Settings!$B$6),"Lapsed VIP","Lapsed"),IF(I1127&gt;=Settings!$B$3,IF(OR(N(E1127)&gt;=Settings!$B$5,N(D1127)&gt;=Settings!$B$6),"At-risk VIP",IF(D1127=1,"One-time buyer","At risk")),IF(OR(N(E1127)&gt;=Settings!$B$5,N(D1127)&gt;=Settings!$B$6),"VIP",IF(D1127=1,"New","Active"))))))</f>
        <v/>
      </c>
      <c r="L1127" s="12" t="str">
        <f aca="false">IF(OR(J1127="",J1127=0),"",IF(I1127&gt;=J1127*Settings!$B$7,"Yes",""))</f>
        <v/>
      </c>
      <c r="M1127" s="13"/>
      <c r="N1127" s="12" t="str">
        <f aca="true">IF(M1127="","",IF(AND(H1127&lt;&gt;"",H1127&gt;=M1127),"Yes - "&amp;TEXT(H1127,"d mmm yyyy"),IF(TODAY()-M1127&lt;30,"Not yet","No")))</f>
        <v/>
      </c>
      <c r="O1127" s="8"/>
      <c r="P1127" s="12" t="str">
        <f aca="false">IF(A1127="","",IF(COUNTIF($A$2:$A$2001,A1127)&gt;1,"Same email twice - keep one",""))</f>
        <v/>
      </c>
    </row>
    <row r="1128" customFormat="false" ht="15" hidden="false" customHeight="false" outlineLevel="0" collapsed="false">
      <c r="A1128" s="8"/>
      <c r="B1128" s="8"/>
      <c r="C1128" s="8"/>
      <c r="D1128" s="9" t="str">
        <f aca="false">IF(A1128="","",COUNTIFS(Orders!$C$2:$C$5001,A1128,Orders!$I$2:$I$5001,"&gt;0"))</f>
        <v/>
      </c>
      <c r="E1128" s="10" t="str">
        <f aca="false">IF(A1128="","",SUMIFS(Orders!$F$2:$F$5001,Orders!$C$2:$C$5001,A1128,Orders!$I$2:$I$5001,"&gt;0"))</f>
        <v/>
      </c>
      <c r="F1128" s="10" t="str">
        <f aca="false">IF(OR(A1128="",N(D1128)=0),"",E1128/D1128)</f>
        <v/>
      </c>
      <c r="G1128" s="11" t="str">
        <f aca="false">IF(OR(A1128="",N(D1128)=0),"",_xlfn.MINIFS(Orders!$I$2:$I$5001,Orders!$C$2:$C$5001,A1128,Orders!$I$2:$I$5001,"&gt;0"))</f>
        <v/>
      </c>
      <c r="H1128" s="11" t="str">
        <f aca="false">IF(OR(A1128="",N(D1128)=0),"",_xlfn.MAXIFS(Orders!$I$2:$I$5001,Orders!$C$2:$C$5001,A1128,Orders!$I$2:$I$5001,"&gt;0"))</f>
        <v/>
      </c>
      <c r="I1128" s="9" t="str">
        <f aca="true">IF(H1128="","",TODAY()-H1128)</f>
        <v/>
      </c>
      <c r="J1128" s="9" t="str">
        <f aca="false">IF(OR(H1128="",N(D1128)&lt;2),"",(H1128-G1128)/(D1128-1))</f>
        <v/>
      </c>
      <c r="K1128" s="12" t="str">
        <f aca="false">IF(A1128="","",IF(N(D1128)=0,"No orders yet",IF(I1128&gt;=Settings!$B$4,IF(OR(N(E1128)&gt;=Settings!$B$5,N(D1128)&gt;=Settings!$B$6),"Lapsed VIP","Lapsed"),IF(I1128&gt;=Settings!$B$3,IF(OR(N(E1128)&gt;=Settings!$B$5,N(D1128)&gt;=Settings!$B$6),"At-risk VIP",IF(D1128=1,"One-time buyer","At risk")),IF(OR(N(E1128)&gt;=Settings!$B$5,N(D1128)&gt;=Settings!$B$6),"VIP",IF(D1128=1,"New","Active"))))))</f>
        <v/>
      </c>
      <c r="L1128" s="12" t="str">
        <f aca="false">IF(OR(J1128="",J1128=0),"",IF(I1128&gt;=J1128*Settings!$B$7,"Yes",""))</f>
        <v/>
      </c>
      <c r="M1128" s="13"/>
      <c r="N1128" s="12" t="str">
        <f aca="true">IF(M1128="","",IF(AND(H1128&lt;&gt;"",H1128&gt;=M1128),"Yes - "&amp;TEXT(H1128,"d mmm yyyy"),IF(TODAY()-M1128&lt;30,"Not yet","No")))</f>
        <v/>
      </c>
      <c r="O1128" s="8"/>
      <c r="P1128" s="12" t="str">
        <f aca="false">IF(A1128="","",IF(COUNTIF($A$2:$A$2001,A1128)&gt;1,"Same email twice - keep one",""))</f>
        <v/>
      </c>
    </row>
    <row r="1129" customFormat="false" ht="15" hidden="false" customHeight="false" outlineLevel="0" collapsed="false">
      <c r="A1129" s="8"/>
      <c r="B1129" s="8"/>
      <c r="C1129" s="8"/>
      <c r="D1129" s="9" t="str">
        <f aca="false">IF(A1129="","",COUNTIFS(Orders!$C$2:$C$5001,A1129,Orders!$I$2:$I$5001,"&gt;0"))</f>
        <v/>
      </c>
      <c r="E1129" s="10" t="str">
        <f aca="false">IF(A1129="","",SUMIFS(Orders!$F$2:$F$5001,Orders!$C$2:$C$5001,A1129,Orders!$I$2:$I$5001,"&gt;0"))</f>
        <v/>
      </c>
      <c r="F1129" s="10" t="str">
        <f aca="false">IF(OR(A1129="",N(D1129)=0),"",E1129/D1129)</f>
        <v/>
      </c>
      <c r="G1129" s="11" t="str">
        <f aca="false">IF(OR(A1129="",N(D1129)=0),"",_xlfn.MINIFS(Orders!$I$2:$I$5001,Orders!$C$2:$C$5001,A1129,Orders!$I$2:$I$5001,"&gt;0"))</f>
        <v/>
      </c>
      <c r="H1129" s="11" t="str">
        <f aca="false">IF(OR(A1129="",N(D1129)=0),"",_xlfn.MAXIFS(Orders!$I$2:$I$5001,Orders!$C$2:$C$5001,A1129,Orders!$I$2:$I$5001,"&gt;0"))</f>
        <v/>
      </c>
      <c r="I1129" s="9" t="str">
        <f aca="true">IF(H1129="","",TODAY()-H1129)</f>
        <v/>
      </c>
      <c r="J1129" s="9" t="str">
        <f aca="false">IF(OR(H1129="",N(D1129)&lt;2),"",(H1129-G1129)/(D1129-1))</f>
        <v/>
      </c>
      <c r="K1129" s="12" t="str">
        <f aca="false">IF(A1129="","",IF(N(D1129)=0,"No orders yet",IF(I1129&gt;=Settings!$B$4,IF(OR(N(E1129)&gt;=Settings!$B$5,N(D1129)&gt;=Settings!$B$6),"Lapsed VIP","Lapsed"),IF(I1129&gt;=Settings!$B$3,IF(OR(N(E1129)&gt;=Settings!$B$5,N(D1129)&gt;=Settings!$B$6),"At-risk VIP",IF(D1129=1,"One-time buyer","At risk")),IF(OR(N(E1129)&gt;=Settings!$B$5,N(D1129)&gt;=Settings!$B$6),"VIP",IF(D1129=1,"New","Active"))))))</f>
        <v/>
      </c>
      <c r="L1129" s="12" t="str">
        <f aca="false">IF(OR(J1129="",J1129=0),"",IF(I1129&gt;=J1129*Settings!$B$7,"Yes",""))</f>
        <v/>
      </c>
      <c r="M1129" s="13"/>
      <c r="N1129" s="12" t="str">
        <f aca="true">IF(M1129="","",IF(AND(H1129&lt;&gt;"",H1129&gt;=M1129),"Yes - "&amp;TEXT(H1129,"d mmm yyyy"),IF(TODAY()-M1129&lt;30,"Not yet","No")))</f>
        <v/>
      </c>
      <c r="O1129" s="8"/>
      <c r="P1129" s="12" t="str">
        <f aca="false">IF(A1129="","",IF(COUNTIF($A$2:$A$2001,A1129)&gt;1,"Same email twice - keep one",""))</f>
        <v/>
      </c>
    </row>
    <row r="1130" customFormat="false" ht="15" hidden="false" customHeight="false" outlineLevel="0" collapsed="false">
      <c r="A1130" s="8"/>
      <c r="B1130" s="8"/>
      <c r="C1130" s="8"/>
      <c r="D1130" s="9" t="str">
        <f aca="false">IF(A1130="","",COUNTIFS(Orders!$C$2:$C$5001,A1130,Orders!$I$2:$I$5001,"&gt;0"))</f>
        <v/>
      </c>
      <c r="E1130" s="10" t="str">
        <f aca="false">IF(A1130="","",SUMIFS(Orders!$F$2:$F$5001,Orders!$C$2:$C$5001,A1130,Orders!$I$2:$I$5001,"&gt;0"))</f>
        <v/>
      </c>
      <c r="F1130" s="10" t="str">
        <f aca="false">IF(OR(A1130="",N(D1130)=0),"",E1130/D1130)</f>
        <v/>
      </c>
      <c r="G1130" s="11" t="str">
        <f aca="false">IF(OR(A1130="",N(D1130)=0),"",_xlfn.MINIFS(Orders!$I$2:$I$5001,Orders!$C$2:$C$5001,A1130,Orders!$I$2:$I$5001,"&gt;0"))</f>
        <v/>
      </c>
      <c r="H1130" s="11" t="str">
        <f aca="false">IF(OR(A1130="",N(D1130)=0),"",_xlfn.MAXIFS(Orders!$I$2:$I$5001,Orders!$C$2:$C$5001,A1130,Orders!$I$2:$I$5001,"&gt;0"))</f>
        <v/>
      </c>
      <c r="I1130" s="9" t="str">
        <f aca="true">IF(H1130="","",TODAY()-H1130)</f>
        <v/>
      </c>
      <c r="J1130" s="9" t="str">
        <f aca="false">IF(OR(H1130="",N(D1130)&lt;2),"",(H1130-G1130)/(D1130-1))</f>
        <v/>
      </c>
      <c r="K1130" s="12" t="str">
        <f aca="false">IF(A1130="","",IF(N(D1130)=0,"No orders yet",IF(I1130&gt;=Settings!$B$4,IF(OR(N(E1130)&gt;=Settings!$B$5,N(D1130)&gt;=Settings!$B$6),"Lapsed VIP","Lapsed"),IF(I1130&gt;=Settings!$B$3,IF(OR(N(E1130)&gt;=Settings!$B$5,N(D1130)&gt;=Settings!$B$6),"At-risk VIP",IF(D1130=1,"One-time buyer","At risk")),IF(OR(N(E1130)&gt;=Settings!$B$5,N(D1130)&gt;=Settings!$B$6),"VIP",IF(D1130=1,"New","Active"))))))</f>
        <v/>
      </c>
      <c r="L1130" s="12" t="str">
        <f aca="false">IF(OR(J1130="",J1130=0),"",IF(I1130&gt;=J1130*Settings!$B$7,"Yes",""))</f>
        <v/>
      </c>
      <c r="M1130" s="13"/>
      <c r="N1130" s="12" t="str">
        <f aca="true">IF(M1130="","",IF(AND(H1130&lt;&gt;"",H1130&gt;=M1130),"Yes - "&amp;TEXT(H1130,"d mmm yyyy"),IF(TODAY()-M1130&lt;30,"Not yet","No")))</f>
        <v/>
      </c>
      <c r="O1130" s="8"/>
      <c r="P1130" s="12" t="str">
        <f aca="false">IF(A1130="","",IF(COUNTIF($A$2:$A$2001,A1130)&gt;1,"Same email twice - keep one",""))</f>
        <v/>
      </c>
    </row>
    <row r="1131" customFormat="false" ht="15" hidden="false" customHeight="false" outlineLevel="0" collapsed="false">
      <c r="A1131" s="8"/>
      <c r="B1131" s="8"/>
      <c r="C1131" s="8"/>
      <c r="D1131" s="9" t="str">
        <f aca="false">IF(A1131="","",COUNTIFS(Orders!$C$2:$C$5001,A1131,Orders!$I$2:$I$5001,"&gt;0"))</f>
        <v/>
      </c>
      <c r="E1131" s="10" t="str">
        <f aca="false">IF(A1131="","",SUMIFS(Orders!$F$2:$F$5001,Orders!$C$2:$C$5001,A1131,Orders!$I$2:$I$5001,"&gt;0"))</f>
        <v/>
      </c>
      <c r="F1131" s="10" t="str">
        <f aca="false">IF(OR(A1131="",N(D1131)=0),"",E1131/D1131)</f>
        <v/>
      </c>
      <c r="G1131" s="11" t="str">
        <f aca="false">IF(OR(A1131="",N(D1131)=0),"",_xlfn.MINIFS(Orders!$I$2:$I$5001,Orders!$C$2:$C$5001,A1131,Orders!$I$2:$I$5001,"&gt;0"))</f>
        <v/>
      </c>
      <c r="H1131" s="11" t="str">
        <f aca="false">IF(OR(A1131="",N(D1131)=0),"",_xlfn.MAXIFS(Orders!$I$2:$I$5001,Orders!$C$2:$C$5001,A1131,Orders!$I$2:$I$5001,"&gt;0"))</f>
        <v/>
      </c>
      <c r="I1131" s="9" t="str">
        <f aca="true">IF(H1131="","",TODAY()-H1131)</f>
        <v/>
      </c>
      <c r="J1131" s="9" t="str">
        <f aca="false">IF(OR(H1131="",N(D1131)&lt;2),"",(H1131-G1131)/(D1131-1))</f>
        <v/>
      </c>
      <c r="K1131" s="12" t="str">
        <f aca="false">IF(A1131="","",IF(N(D1131)=0,"No orders yet",IF(I1131&gt;=Settings!$B$4,IF(OR(N(E1131)&gt;=Settings!$B$5,N(D1131)&gt;=Settings!$B$6),"Lapsed VIP","Lapsed"),IF(I1131&gt;=Settings!$B$3,IF(OR(N(E1131)&gt;=Settings!$B$5,N(D1131)&gt;=Settings!$B$6),"At-risk VIP",IF(D1131=1,"One-time buyer","At risk")),IF(OR(N(E1131)&gt;=Settings!$B$5,N(D1131)&gt;=Settings!$B$6),"VIP",IF(D1131=1,"New","Active"))))))</f>
        <v/>
      </c>
      <c r="L1131" s="12" t="str">
        <f aca="false">IF(OR(J1131="",J1131=0),"",IF(I1131&gt;=J1131*Settings!$B$7,"Yes",""))</f>
        <v/>
      </c>
      <c r="M1131" s="13"/>
      <c r="N1131" s="12" t="str">
        <f aca="true">IF(M1131="","",IF(AND(H1131&lt;&gt;"",H1131&gt;=M1131),"Yes - "&amp;TEXT(H1131,"d mmm yyyy"),IF(TODAY()-M1131&lt;30,"Not yet","No")))</f>
        <v/>
      </c>
      <c r="O1131" s="8"/>
      <c r="P1131" s="12" t="str">
        <f aca="false">IF(A1131="","",IF(COUNTIF($A$2:$A$2001,A1131)&gt;1,"Same email twice - keep one",""))</f>
        <v/>
      </c>
    </row>
    <row r="1132" customFormat="false" ht="15" hidden="false" customHeight="false" outlineLevel="0" collapsed="false">
      <c r="A1132" s="8"/>
      <c r="B1132" s="8"/>
      <c r="C1132" s="8"/>
      <c r="D1132" s="9" t="str">
        <f aca="false">IF(A1132="","",COUNTIFS(Orders!$C$2:$C$5001,A1132,Orders!$I$2:$I$5001,"&gt;0"))</f>
        <v/>
      </c>
      <c r="E1132" s="10" t="str">
        <f aca="false">IF(A1132="","",SUMIFS(Orders!$F$2:$F$5001,Orders!$C$2:$C$5001,A1132,Orders!$I$2:$I$5001,"&gt;0"))</f>
        <v/>
      </c>
      <c r="F1132" s="10" t="str">
        <f aca="false">IF(OR(A1132="",N(D1132)=0),"",E1132/D1132)</f>
        <v/>
      </c>
      <c r="G1132" s="11" t="str">
        <f aca="false">IF(OR(A1132="",N(D1132)=0),"",_xlfn.MINIFS(Orders!$I$2:$I$5001,Orders!$C$2:$C$5001,A1132,Orders!$I$2:$I$5001,"&gt;0"))</f>
        <v/>
      </c>
      <c r="H1132" s="11" t="str">
        <f aca="false">IF(OR(A1132="",N(D1132)=0),"",_xlfn.MAXIFS(Orders!$I$2:$I$5001,Orders!$C$2:$C$5001,A1132,Orders!$I$2:$I$5001,"&gt;0"))</f>
        <v/>
      </c>
      <c r="I1132" s="9" t="str">
        <f aca="true">IF(H1132="","",TODAY()-H1132)</f>
        <v/>
      </c>
      <c r="J1132" s="9" t="str">
        <f aca="false">IF(OR(H1132="",N(D1132)&lt;2),"",(H1132-G1132)/(D1132-1))</f>
        <v/>
      </c>
      <c r="K1132" s="12" t="str">
        <f aca="false">IF(A1132="","",IF(N(D1132)=0,"No orders yet",IF(I1132&gt;=Settings!$B$4,IF(OR(N(E1132)&gt;=Settings!$B$5,N(D1132)&gt;=Settings!$B$6),"Lapsed VIP","Lapsed"),IF(I1132&gt;=Settings!$B$3,IF(OR(N(E1132)&gt;=Settings!$B$5,N(D1132)&gt;=Settings!$B$6),"At-risk VIP",IF(D1132=1,"One-time buyer","At risk")),IF(OR(N(E1132)&gt;=Settings!$B$5,N(D1132)&gt;=Settings!$B$6),"VIP",IF(D1132=1,"New","Active"))))))</f>
        <v/>
      </c>
      <c r="L1132" s="12" t="str">
        <f aca="false">IF(OR(J1132="",J1132=0),"",IF(I1132&gt;=J1132*Settings!$B$7,"Yes",""))</f>
        <v/>
      </c>
      <c r="M1132" s="13"/>
      <c r="N1132" s="12" t="str">
        <f aca="true">IF(M1132="","",IF(AND(H1132&lt;&gt;"",H1132&gt;=M1132),"Yes - "&amp;TEXT(H1132,"d mmm yyyy"),IF(TODAY()-M1132&lt;30,"Not yet","No")))</f>
        <v/>
      </c>
      <c r="O1132" s="8"/>
      <c r="P1132" s="12" t="str">
        <f aca="false">IF(A1132="","",IF(COUNTIF($A$2:$A$2001,A1132)&gt;1,"Same email twice - keep one",""))</f>
        <v/>
      </c>
    </row>
    <row r="1133" customFormat="false" ht="15" hidden="false" customHeight="false" outlineLevel="0" collapsed="false">
      <c r="A1133" s="8"/>
      <c r="B1133" s="8"/>
      <c r="C1133" s="8"/>
      <c r="D1133" s="9" t="str">
        <f aca="false">IF(A1133="","",COUNTIFS(Orders!$C$2:$C$5001,A1133,Orders!$I$2:$I$5001,"&gt;0"))</f>
        <v/>
      </c>
      <c r="E1133" s="10" t="str">
        <f aca="false">IF(A1133="","",SUMIFS(Orders!$F$2:$F$5001,Orders!$C$2:$C$5001,A1133,Orders!$I$2:$I$5001,"&gt;0"))</f>
        <v/>
      </c>
      <c r="F1133" s="10" t="str">
        <f aca="false">IF(OR(A1133="",N(D1133)=0),"",E1133/D1133)</f>
        <v/>
      </c>
      <c r="G1133" s="11" t="str">
        <f aca="false">IF(OR(A1133="",N(D1133)=0),"",_xlfn.MINIFS(Orders!$I$2:$I$5001,Orders!$C$2:$C$5001,A1133,Orders!$I$2:$I$5001,"&gt;0"))</f>
        <v/>
      </c>
      <c r="H1133" s="11" t="str">
        <f aca="false">IF(OR(A1133="",N(D1133)=0),"",_xlfn.MAXIFS(Orders!$I$2:$I$5001,Orders!$C$2:$C$5001,A1133,Orders!$I$2:$I$5001,"&gt;0"))</f>
        <v/>
      </c>
      <c r="I1133" s="9" t="str">
        <f aca="true">IF(H1133="","",TODAY()-H1133)</f>
        <v/>
      </c>
      <c r="J1133" s="9" t="str">
        <f aca="false">IF(OR(H1133="",N(D1133)&lt;2),"",(H1133-G1133)/(D1133-1))</f>
        <v/>
      </c>
      <c r="K1133" s="12" t="str">
        <f aca="false">IF(A1133="","",IF(N(D1133)=0,"No orders yet",IF(I1133&gt;=Settings!$B$4,IF(OR(N(E1133)&gt;=Settings!$B$5,N(D1133)&gt;=Settings!$B$6),"Lapsed VIP","Lapsed"),IF(I1133&gt;=Settings!$B$3,IF(OR(N(E1133)&gt;=Settings!$B$5,N(D1133)&gt;=Settings!$B$6),"At-risk VIP",IF(D1133=1,"One-time buyer","At risk")),IF(OR(N(E1133)&gt;=Settings!$B$5,N(D1133)&gt;=Settings!$B$6),"VIP",IF(D1133=1,"New","Active"))))))</f>
        <v/>
      </c>
      <c r="L1133" s="12" t="str">
        <f aca="false">IF(OR(J1133="",J1133=0),"",IF(I1133&gt;=J1133*Settings!$B$7,"Yes",""))</f>
        <v/>
      </c>
      <c r="M1133" s="13"/>
      <c r="N1133" s="12" t="str">
        <f aca="true">IF(M1133="","",IF(AND(H1133&lt;&gt;"",H1133&gt;=M1133),"Yes - "&amp;TEXT(H1133,"d mmm yyyy"),IF(TODAY()-M1133&lt;30,"Not yet","No")))</f>
        <v/>
      </c>
      <c r="O1133" s="8"/>
      <c r="P1133" s="12" t="str">
        <f aca="false">IF(A1133="","",IF(COUNTIF($A$2:$A$2001,A1133)&gt;1,"Same email twice - keep one",""))</f>
        <v/>
      </c>
    </row>
    <row r="1134" customFormat="false" ht="15" hidden="false" customHeight="false" outlineLevel="0" collapsed="false">
      <c r="A1134" s="8"/>
      <c r="B1134" s="8"/>
      <c r="C1134" s="8"/>
      <c r="D1134" s="9" t="str">
        <f aca="false">IF(A1134="","",COUNTIFS(Orders!$C$2:$C$5001,A1134,Orders!$I$2:$I$5001,"&gt;0"))</f>
        <v/>
      </c>
      <c r="E1134" s="10" t="str">
        <f aca="false">IF(A1134="","",SUMIFS(Orders!$F$2:$F$5001,Orders!$C$2:$C$5001,A1134,Orders!$I$2:$I$5001,"&gt;0"))</f>
        <v/>
      </c>
      <c r="F1134" s="10" t="str">
        <f aca="false">IF(OR(A1134="",N(D1134)=0),"",E1134/D1134)</f>
        <v/>
      </c>
      <c r="G1134" s="11" t="str">
        <f aca="false">IF(OR(A1134="",N(D1134)=0),"",_xlfn.MINIFS(Orders!$I$2:$I$5001,Orders!$C$2:$C$5001,A1134,Orders!$I$2:$I$5001,"&gt;0"))</f>
        <v/>
      </c>
      <c r="H1134" s="11" t="str">
        <f aca="false">IF(OR(A1134="",N(D1134)=0),"",_xlfn.MAXIFS(Orders!$I$2:$I$5001,Orders!$C$2:$C$5001,A1134,Orders!$I$2:$I$5001,"&gt;0"))</f>
        <v/>
      </c>
      <c r="I1134" s="9" t="str">
        <f aca="true">IF(H1134="","",TODAY()-H1134)</f>
        <v/>
      </c>
      <c r="J1134" s="9" t="str">
        <f aca="false">IF(OR(H1134="",N(D1134)&lt;2),"",(H1134-G1134)/(D1134-1))</f>
        <v/>
      </c>
      <c r="K1134" s="12" t="str">
        <f aca="false">IF(A1134="","",IF(N(D1134)=0,"No orders yet",IF(I1134&gt;=Settings!$B$4,IF(OR(N(E1134)&gt;=Settings!$B$5,N(D1134)&gt;=Settings!$B$6),"Lapsed VIP","Lapsed"),IF(I1134&gt;=Settings!$B$3,IF(OR(N(E1134)&gt;=Settings!$B$5,N(D1134)&gt;=Settings!$B$6),"At-risk VIP",IF(D1134=1,"One-time buyer","At risk")),IF(OR(N(E1134)&gt;=Settings!$B$5,N(D1134)&gt;=Settings!$B$6),"VIP",IF(D1134=1,"New","Active"))))))</f>
        <v/>
      </c>
      <c r="L1134" s="12" t="str">
        <f aca="false">IF(OR(J1134="",J1134=0),"",IF(I1134&gt;=J1134*Settings!$B$7,"Yes",""))</f>
        <v/>
      </c>
      <c r="M1134" s="13"/>
      <c r="N1134" s="12" t="str">
        <f aca="true">IF(M1134="","",IF(AND(H1134&lt;&gt;"",H1134&gt;=M1134),"Yes - "&amp;TEXT(H1134,"d mmm yyyy"),IF(TODAY()-M1134&lt;30,"Not yet","No")))</f>
        <v/>
      </c>
      <c r="O1134" s="8"/>
      <c r="P1134" s="12" t="str">
        <f aca="false">IF(A1134="","",IF(COUNTIF($A$2:$A$2001,A1134)&gt;1,"Same email twice - keep one",""))</f>
        <v/>
      </c>
    </row>
    <row r="1135" customFormat="false" ht="15" hidden="false" customHeight="false" outlineLevel="0" collapsed="false">
      <c r="A1135" s="8"/>
      <c r="B1135" s="8"/>
      <c r="C1135" s="8"/>
      <c r="D1135" s="9" t="str">
        <f aca="false">IF(A1135="","",COUNTIFS(Orders!$C$2:$C$5001,A1135,Orders!$I$2:$I$5001,"&gt;0"))</f>
        <v/>
      </c>
      <c r="E1135" s="10" t="str">
        <f aca="false">IF(A1135="","",SUMIFS(Orders!$F$2:$F$5001,Orders!$C$2:$C$5001,A1135,Orders!$I$2:$I$5001,"&gt;0"))</f>
        <v/>
      </c>
      <c r="F1135" s="10" t="str">
        <f aca="false">IF(OR(A1135="",N(D1135)=0),"",E1135/D1135)</f>
        <v/>
      </c>
      <c r="G1135" s="11" t="str">
        <f aca="false">IF(OR(A1135="",N(D1135)=0),"",_xlfn.MINIFS(Orders!$I$2:$I$5001,Orders!$C$2:$C$5001,A1135,Orders!$I$2:$I$5001,"&gt;0"))</f>
        <v/>
      </c>
      <c r="H1135" s="11" t="str">
        <f aca="false">IF(OR(A1135="",N(D1135)=0),"",_xlfn.MAXIFS(Orders!$I$2:$I$5001,Orders!$C$2:$C$5001,A1135,Orders!$I$2:$I$5001,"&gt;0"))</f>
        <v/>
      </c>
      <c r="I1135" s="9" t="str">
        <f aca="true">IF(H1135="","",TODAY()-H1135)</f>
        <v/>
      </c>
      <c r="J1135" s="9" t="str">
        <f aca="false">IF(OR(H1135="",N(D1135)&lt;2),"",(H1135-G1135)/(D1135-1))</f>
        <v/>
      </c>
      <c r="K1135" s="12" t="str">
        <f aca="false">IF(A1135="","",IF(N(D1135)=0,"No orders yet",IF(I1135&gt;=Settings!$B$4,IF(OR(N(E1135)&gt;=Settings!$B$5,N(D1135)&gt;=Settings!$B$6),"Lapsed VIP","Lapsed"),IF(I1135&gt;=Settings!$B$3,IF(OR(N(E1135)&gt;=Settings!$B$5,N(D1135)&gt;=Settings!$B$6),"At-risk VIP",IF(D1135=1,"One-time buyer","At risk")),IF(OR(N(E1135)&gt;=Settings!$B$5,N(D1135)&gt;=Settings!$B$6),"VIP",IF(D1135=1,"New","Active"))))))</f>
        <v/>
      </c>
      <c r="L1135" s="12" t="str">
        <f aca="false">IF(OR(J1135="",J1135=0),"",IF(I1135&gt;=J1135*Settings!$B$7,"Yes",""))</f>
        <v/>
      </c>
      <c r="M1135" s="13"/>
      <c r="N1135" s="12" t="str">
        <f aca="true">IF(M1135="","",IF(AND(H1135&lt;&gt;"",H1135&gt;=M1135),"Yes - "&amp;TEXT(H1135,"d mmm yyyy"),IF(TODAY()-M1135&lt;30,"Not yet","No")))</f>
        <v/>
      </c>
      <c r="O1135" s="8"/>
      <c r="P1135" s="12" t="str">
        <f aca="false">IF(A1135="","",IF(COUNTIF($A$2:$A$2001,A1135)&gt;1,"Same email twice - keep one",""))</f>
        <v/>
      </c>
    </row>
    <row r="1136" customFormat="false" ht="15" hidden="false" customHeight="false" outlineLevel="0" collapsed="false">
      <c r="A1136" s="8"/>
      <c r="B1136" s="8"/>
      <c r="C1136" s="8"/>
      <c r="D1136" s="9" t="str">
        <f aca="false">IF(A1136="","",COUNTIFS(Orders!$C$2:$C$5001,A1136,Orders!$I$2:$I$5001,"&gt;0"))</f>
        <v/>
      </c>
      <c r="E1136" s="10" t="str">
        <f aca="false">IF(A1136="","",SUMIFS(Orders!$F$2:$F$5001,Orders!$C$2:$C$5001,A1136,Orders!$I$2:$I$5001,"&gt;0"))</f>
        <v/>
      </c>
      <c r="F1136" s="10" t="str">
        <f aca="false">IF(OR(A1136="",N(D1136)=0),"",E1136/D1136)</f>
        <v/>
      </c>
      <c r="G1136" s="11" t="str">
        <f aca="false">IF(OR(A1136="",N(D1136)=0),"",_xlfn.MINIFS(Orders!$I$2:$I$5001,Orders!$C$2:$C$5001,A1136,Orders!$I$2:$I$5001,"&gt;0"))</f>
        <v/>
      </c>
      <c r="H1136" s="11" t="str">
        <f aca="false">IF(OR(A1136="",N(D1136)=0),"",_xlfn.MAXIFS(Orders!$I$2:$I$5001,Orders!$C$2:$C$5001,A1136,Orders!$I$2:$I$5001,"&gt;0"))</f>
        <v/>
      </c>
      <c r="I1136" s="9" t="str">
        <f aca="true">IF(H1136="","",TODAY()-H1136)</f>
        <v/>
      </c>
      <c r="J1136" s="9" t="str">
        <f aca="false">IF(OR(H1136="",N(D1136)&lt;2),"",(H1136-G1136)/(D1136-1))</f>
        <v/>
      </c>
      <c r="K1136" s="12" t="str">
        <f aca="false">IF(A1136="","",IF(N(D1136)=0,"No orders yet",IF(I1136&gt;=Settings!$B$4,IF(OR(N(E1136)&gt;=Settings!$B$5,N(D1136)&gt;=Settings!$B$6),"Lapsed VIP","Lapsed"),IF(I1136&gt;=Settings!$B$3,IF(OR(N(E1136)&gt;=Settings!$B$5,N(D1136)&gt;=Settings!$B$6),"At-risk VIP",IF(D1136=1,"One-time buyer","At risk")),IF(OR(N(E1136)&gt;=Settings!$B$5,N(D1136)&gt;=Settings!$B$6),"VIP",IF(D1136=1,"New","Active"))))))</f>
        <v/>
      </c>
      <c r="L1136" s="12" t="str">
        <f aca="false">IF(OR(J1136="",J1136=0),"",IF(I1136&gt;=J1136*Settings!$B$7,"Yes",""))</f>
        <v/>
      </c>
      <c r="M1136" s="13"/>
      <c r="N1136" s="12" t="str">
        <f aca="true">IF(M1136="","",IF(AND(H1136&lt;&gt;"",H1136&gt;=M1136),"Yes - "&amp;TEXT(H1136,"d mmm yyyy"),IF(TODAY()-M1136&lt;30,"Not yet","No")))</f>
        <v/>
      </c>
      <c r="O1136" s="8"/>
      <c r="P1136" s="12" t="str">
        <f aca="false">IF(A1136="","",IF(COUNTIF($A$2:$A$2001,A1136)&gt;1,"Same email twice - keep one",""))</f>
        <v/>
      </c>
    </row>
    <row r="1137" customFormat="false" ht="15" hidden="false" customHeight="false" outlineLevel="0" collapsed="false">
      <c r="A1137" s="8"/>
      <c r="B1137" s="8"/>
      <c r="C1137" s="8"/>
      <c r="D1137" s="9" t="str">
        <f aca="false">IF(A1137="","",COUNTIFS(Orders!$C$2:$C$5001,A1137,Orders!$I$2:$I$5001,"&gt;0"))</f>
        <v/>
      </c>
      <c r="E1137" s="10" t="str">
        <f aca="false">IF(A1137="","",SUMIFS(Orders!$F$2:$F$5001,Orders!$C$2:$C$5001,A1137,Orders!$I$2:$I$5001,"&gt;0"))</f>
        <v/>
      </c>
      <c r="F1137" s="10" t="str">
        <f aca="false">IF(OR(A1137="",N(D1137)=0),"",E1137/D1137)</f>
        <v/>
      </c>
      <c r="G1137" s="11" t="str">
        <f aca="false">IF(OR(A1137="",N(D1137)=0),"",_xlfn.MINIFS(Orders!$I$2:$I$5001,Orders!$C$2:$C$5001,A1137,Orders!$I$2:$I$5001,"&gt;0"))</f>
        <v/>
      </c>
      <c r="H1137" s="11" t="str">
        <f aca="false">IF(OR(A1137="",N(D1137)=0),"",_xlfn.MAXIFS(Orders!$I$2:$I$5001,Orders!$C$2:$C$5001,A1137,Orders!$I$2:$I$5001,"&gt;0"))</f>
        <v/>
      </c>
      <c r="I1137" s="9" t="str">
        <f aca="true">IF(H1137="","",TODAY()-H1137)</f>
        <v/>
      </c>
      <c r="J1137" s="9" t="str">
        <f aca="false">IF(OR(H1137="",N(D1137)&lt;2),"",(H1137-G1137)/(D1137-1))</f>
        <v/>
      </c>
      <c r="K1137" s="12" t="str">
        <f aca="false">IF(A1137="","",IF(N(D1137)=0,"No orders yet",IF(I1137&gt;=Settings!$B$4,IF(OR(N(E1137)&gt;=Settings!$B$5,N(D1137)&gt;=Settings!$B$6),"Lapsed VIP","Lapsed"),IF(I1137&gt;=Settings!$B$3,IF(OR(N(E1137)&gt;=Settings!$B$5,N(D1137)&gt;=Settings!$B$6),"At-risk VIP",IF(D1137=1,"One-time buyer","At risk")),IF(OR(N(E1137)&gt;=Settings!$B$5,N(D1137)&gt;=Settings!$B$6),"VIP",IF(D1137=1,"New","Active"))))))</f>
        <v/>
      </c>
      <c r="L1137" s="12" t="str">
        <f aca="false">IF(OR(J1137="",J1137=0),"",IF(I1137&gt;=J1137*Settings!$B$7,"Yes",""))</f>
        <v/>
      </c>
      <c r="M1137" s="13"/>
      <c r="N1137" s="12" t="str">
        <f aca="true">IF(M1137="","",IF(AND(H1137&lt;&gt;"",H1137&gt;=M1137),"Yes - "&amp;TEXT(H1137,"d mmm yyyy"),IF(TODAY()-M1137&lt;30,"Not yet","No")))</f>
        <v/>
      </c>
      <c r="O1137" s="8"/>
      <c r="P1137" s="12" t="str">
        <f aca="false">IF(A1137="","",IF(COUNTIF($A$2:$A$2001,A1137)&gt;1,"Same email twice - keep one",""))</f>
        <v/>
      </c>
    </row>
    <row r="1138" customFormat="false" ht="15" hidden="false" customHeight="false" outlineLevel="0" collapsed="false">
      <c r="A1138" s="8"/>
      <c r="B1138" s="8"/>
      <c r="C1138" s="8"/>
      <c r="D1138" s="9" t="str">
        <f aca="false">IF(A1138="","",COUNTIFS(Orders!$C$2:$C$5001,A1138,Orders!$I$2:$I$5001,"&gt;0"))</f>
        <v/>
      </c>
      <c r="E1138" s="10" t="str">
        <f aca="false">IF(A1138="","",SUMIFS(Orders!$F$2:$F$5001,Orders!$C$2:$C$5001,A1138,Orders!$I$2:$I$5001,"&gt;0"))</f>
        <v/>
      </c>
      <c r="F1138" s="10" t="str">
        <f aca="false">IF(OR(A1138="",N(D1138)=0),"",E1138/D1138)</f>
        <v/>
      </c>
      <c r="G1138" s="11" t="str">
        <f aca="false">IF(OR(A1138="",N(D1138)=0),"",_xlfn.MINIFS(Orders!$I$2:$I$5001,Orders!$C$2:$C$5001,A1138,Orders!$I$2:$I$5001,"&gt;0"))</f>
        <v/>
      </c>
      <c r="H1138" s="11" t="str">
        <f aca="false">IF(OR(A1138="",N(D1138)=0),"",_xlfn.MAXIFS(Orders!$I$2:$I$5001,Orders!$C$2:$C$5001,A1138,Orders!$I$2:$I$5001,"&gt;0"))</f>
        <v/>
      </c>
      <c r="I1138" s="9" t="str">
        <f aca="true">IF(H1138="","",TODAY()-H1138)</f>
        <v/>
      </c>
      <c r="J1138" s="9" t="str">
        <f aca="false">IF(OR(H1138="",N(D1138)&lt;2),"",(H1138-G1138)/(D1138-1))</f>
        <v/>
      </c>
      <c r="K1138" s="12" t="str">
        <f aca="false">IF(A1138="","",IF(N(D1138)=0,"No orders yet",IF(I1138&gt;=Settings!$B$4,IF(OR(N(E1138)&gt;=Settings!$B$5,N(D1138)&gt;=Settings!$B$6),"Lapsed VIP","Lapsed"),IF(I1138&gt;=Settings!$B$3,IF(OR(N(E1138)&gt;=Settings!$B$5,N(D1138)&gt;=Settings!$B$6),"At-risk VIP",IF(D1138=1,"One-time buyer","At risk")),IF(OR(N(E1138)&gt;=Settings!$B$5,N(D1138)&gt;=Settings!$B$6),"VIP",IF(D1138=1,"New","Active"))))))</f>
        <v/>
      </c>
      <c r="L1138" s="12" t="str">
        <f aca="false">IF(OR(J1138="",J1138=0),"",IF(I1138&gt;=J1138*Settings!$B$7,"Yes",""))</f>
        <v/>
      </c>
      <c r="M1138" s="13"/>
      <c r="N1138" s="12" t="str">
        <f aca="true">IF(M1138="","",IF(AND(H1138&lt;&gt;"",H1138&gt;=M1138),"Yes - "&amp;TEXT(H1138,"d mmm yyyy"),IF(TODAY()-M1138&lt;30,"Not yet","No")))</f>
        <v/>
      </c>
      <c r="O1138" s="8"/>
      <c r="P1138" s="12" t="str">
        <f aca="false">IF(A1138="","",IF(COUNTIF($A$2:$A$2001,A1138)&gt;1,"Same email twice - keep one",""))</f>
        <v/>
      </c>
    </row>
    <row r="1139" customFormat="false" ht="15" hidden="false" customHeight="false" outlineLevel="0" collapsed="false">
      <c r="A1139" s="8"/>
      <c r="B1139" s="8"/>
      <c r="C1139" s="8"/>
      <c r="D1139" s="9" t="str">
        <f aca="false">IF(A1139="","",COUNTIFS(Orders!$C$2:$C$5001,A1139,Orders!$I$2:$I$5001,"&gt;0"))</f>
        <v/>
      </c>
      <c r="E1139" s="10" t="str">
        <f aca="false">IF(A1139="","",SUMIFS(Orders!$F$2:$F$5001,Orders!$C$2:$C$5001,A1139,Orders!$I$2:$I$5001,"&gt;0"))</f>
        <v/>
      </c>
      <c r="F1139" s="10" t="str">
        <f aca="false">IF(OR(A1139="",N(D1139)=0),"",E1139/D1139)</f>
        <v/>
      </c>
      <c r="G1139" s="11" t="str">
        <f aca="false">IF(OR(A1139="",N(D1139)=0),"",_xlfn.MINIFS(Orders!$I$2:$I$5001,Orders!$C$2:$C$5001,A1139,Orders!$I$2:$I$5001,"&gt;0"))</f>
        <v/>
      </c>
      <c r="H1139" s="11" t="str">
        <f aca="false">IF(OR(A1139="",N(D1139)=0),"",_xlfn.MAXIFS(Orders!$I$2:$I$5001,Orders!$C$2:$C$5001,A1139,Orders!$I$2:$I$5001,"&gt;0"))</f>
        <v/>
      </c>
      <c r="I1139" s="9" t="str">
        <f aca="true">IF(H1139="","",TODAY()-H1139)</f>
        <v/>
      </c>
      <c r="J1139" s="9" t="str">
        <f aca="false">IF(OR(H1139="",N(D1139)&lt;2),"",(H1139-G1139)/(D1139-1))</f>
        <v/>
      </c>
      <c r="K1139" s="12" t="str">
        <f aca="false">IF(A1139="","",IF(N(D1139)=0,"No orders yet",IF(I1139&gt;=Settings!$B$4,IF(OR(N(E1139)&gt;=Settings!$B$5,N(D1139)&gt;=Settings!$B$6),"Lapsed VIP","Lapsed"),IF(I1139&gt;=Settings!$B$3,IF(OR(N(E1139)&gt;=Settings!$B$5,N(D1139)&gt;=Settings!$B$6),"At-risk VIP",IF(D1139=1,"One-time buyer","At risk")),IF(OR(N(E1139)&gt;=Settings!$B$5,N(D1139)&gt;=Settings!$B$6),"VIP",IF(D1139=1,"New","Active"))))))</f>
        <v/>
      </c>
      <c r="L1139" s="12" t="str">
        <f aca="false">IF(OR(J1139="",J1139=0),"",IF(I1139&gt;=J1139*Settings!$B$7,"Yes",""))</f>
        <v/>
      </c>
      <c r="M1139" s="13"/>
      <c r="N1139" s="12" t="str">
        <f aca="true">IF(M1139="","",IF(AND(H1139&lt;&gt;"",H1139&gt;=M1139),"Yes - "&amp;TEXT(H1139,"d mmm yyyy"),IF(TODAY()-M1139&lt;30,"Not yet","No")))</f>
        <v/>
      </c>
      <c r="O1139" s="8"/>
      <c r="P1139" s="12" t="str">
        <f aca="false">IF(A1139="","",IF(COUNTIF($A$2:$A$2001,A1139)&gt;1,"Same email twice - keep one",""))</f>
        <v/>
      </c>
    </row>
    <row r="1140" customFormat="false" ht="15" hidden="false" customHeight="false" outlineLevel="0" collapsed="false">
      <c r="A1140" s="8"/>
      <c r="B1140" s="8"/>
      <c r="C1140" s="8"/>
      <c r="D1140" s="9" t="str">
        <f aca="false">IF(A1140="","",COUNTIFS(Orders!$C$2:$C$5001,A1140,Orders!$I$2:$I$5001,"&gt;0"))</f>
        <v/>
      </c>
      <c r="E1140" s="10" t="str">
        <f aca="false">IF(A1140="","",SUMIFS(Orders!$F$2:$F$5001,Orders!$C$2:$C$5001,A1140,Orders!$I$2:$I$5001,"&gt;0"))</f>
        <v/>
      </c>
      <c r="F1140" s="10" t="str">
        <f aca="false">IF(OR(A1140="",N(D1140)=0),"",E1140/D1140)</f>
        <v/>
      </c>
      <c r="G1140" s="11" t="str">
        <f aca="false">IF(OR(A1140="",N(D1140)=0),"",_xlfn.MINIFS(Orders!$I$2:$I$5001,Orders!$C$2:$C$5001,A1140,Orders!$I$2:$I$5001,"&gt;0"))</f>
        <v/>
      </c>
      <c r="H1140" s="11" t="str">
        <f aca="false">IF(OR(A1140="",N(D1140)=0),"",_xlfn.MAXIFS(Orders!$I$2:$I$5001,Orders!$C$2:$C$5001,A1140,Orders!$I$2:$I$5001,"&gt;0"))</f>
        <v/>
      </c>
      <c r="I1140" s="9" t="str">
        <f aca="true">IF(H1140="","",TODAY()-H1140)</f>
        <v/>
      </c>
      <c r="J1140" s="9" t="str">
        <f aca="false">IF(OR(H1140="",N(D1140)&lt;2),"",(H1140-G1140)/(D1140-1))</f>
        <v/>
      </c>
      <c r="K1140" s="12" t="str">
        <f aca="false">IF(A1140="","",IF(N(D1140)=0,"No orders yet",IF(I1140&gt;=Settings!$B$4,IF(OR(N(E1140)&gt;=Settings!$B$5,N(D1140)&gt;=Settings!$B$6),"Lapsed VIP","Lapsed"),IF(I1140&gt;=Settings!$B$3,IF(OR(N(E1140)&gt;=Settings!$B$5,N(D1140)&gt;=Settings!$B$6),"At-risk VIP",IF(D1140=1,"One-time buyer","At risk")),IF(OR(N(E1140)&gt;=Settings!$B$5,N(D1140)&gt;=Settings!$B$6),"VIP",IF(D1140=1,"New","Active"))))))</f>
        <v/>
      </c>
      <c r="L1140" s="12" t="str">
        <f aca="false">IF(OR(J1140="",J1140=0),"",IF(I1140&gt;=J1140*Settings!$B$7,"Yes",""))</f>
        <v/>
      </c>
      <c r="M1140" s="13"/>
      <c r="N1140" s="12" t="str">
        <f aca="true">IF(M1140="","",IF(AND(H1140&lt;&gt;"",H1140&gt;=M1140),"Yes - "&amp;TEXT(H1140,"d mmm yyyy"),IF(TODAY()-M1140&lt;30,"Not yet","No")))</f>
        <v/>
      </c>
      <c r="O1140" s="8"/>
      <c r="P1140" s="12" t="str">
        <f aca="false">IF(A1140="","",IF(COUNTIF($A$2:$A$2001,A1140)&gt;1,"Same email twice - keep one",""))</f>
        <v/>
      </c>
    </row>
    <row r="1141" customFormat="false" ht="15" hidden="false" customHeight="false" outlineLevel="0" collapsed="false">
      <c r="A1141" s="8"/>
      <c r="B1141" s="8"/>
      <c r="C1141" s="8"/>
      <c r="D1141" s="9" t="str">
        <f aca="false">IF(A1141="","",COUNTIFS(Orders!$C$2:$C$5001,A1141,Orders!$I$2:$I$5001,"&gt;0"))</f>
        <v/>
      </c>
      <c r="E1141" s="10" t="str">
        <f aca="false">IF(A1141="","",SUMIFS(Orders!$F$2:$F$5001,Orders!$C$2:$C$5001,A1141,Orders!$I$2:$I$5001,"&gt;0"))</f>
        <v/>
      </c>
      <c r="F1141" s="10" t="str">
        <f aca="false">IF(OR(A1141="",N(D1141)=0),"",E1141/D1141)</f>
        <v/>
      </c>
      <c r="G1141" s="11" t="str">
        <f aca="false">IF(OR(A1141="",N(D1141)=0),"",_xlfn.MINIFS(Orders!$I$2:$I$5001,Orders!$C$2:$C$5001,A1141,Orders!$I$2:$I$5001,"&gt;0"))</f>
        <v/>
      </c>
      <c r="H1141" s="11" t="str">
        <f aca="false">IF(OR(A1141="",N(D1141)=0),"",_xlfn.MAXIFS(Orders!$I$2:$I$5001,Orders!$C$2:$C$5001,A1141,Orders!$I$2:$I$5001,"&gt;0"))</f>
        <v/>
      </c>
      <c r="I1141" s="9" t="str">
        <f aca="true">IF(H1141="","",TODAY()-H1141)</f>
        <v/>
      </c>
      <c r="J1141" s="9" t="str">
        <f aca="false">IF(OR(H1141="",N(D1141)&lt;2),"",(H1141-G1141)/(D1141-1))</f>
        <v/>
      </c>
      <c r="K1141" s="12" t="str">
        <f aca="false">IF(A1141="","",IF(N(D1141)=0,"No orders yet",IF(I1141&gt;=Settings!$B$4,IF(OR(N(E1141)&gt;=Settings!$B$5,N(D1141)&gt;=Settings!$B$6),"Lapsed VIP","Lapsed"),IF(I1141&gt;=Settings!$B$3,IF(OR(N(E1141)&gt;=Settings!$B$5,N(D1141)&gt;=Settings!$B$6),"At-risk VIP",IF(D1141=1,"One-time buyer","At risk")),IF(OR(N(E1141)&gt;=Settings!$B$5,N(D1141)&gt;=Settings!$B$6),"VIP",IF(D1141=1,"New","Active"))))))</f>
        <v/>
      </c>
      <c r="L1141" s="12" t="str">
        <f aca="false">IF(OR(J1141="",J1141=0),"",IF(I1141&gt;=J1141*Settings!$B$7,"Yes",""))</f>
        <v/>
      </c>
      <c r="M1141" s="13"/>
      <c r="N1141" s="12" t="str">
        <f aca="true">IF(M1141="","",IF(AND(H1141&lt;&gt;"",H1141&gt;=M1141),"Yes - "&amp;TEXT(H1141,"d mmm yyyy"),IF(TODAY()-M1141&lt;30,"Not yet","No")))</f>
        <v/>
      </c>
      <c r="O1141" s="8"/>
      <c r="P1141" s="12" t="str">
        <f aca="false">IF(A1141="","",IF(COUNTIF($A$2:$A$2001,A1141)&gt;1,"Same email twice - keep one",""))</f>
        <v/>
      </c>
    </row>
    <row r="1142" customFormat="false" ht="15" hidden="false" customHeight="false" outlineLevel="0" collapsed="false">
      <c r="A1142" s="8"/>
      <c r="B1142" s="8"/>
      <c r="C1142" s="8"/>
      <c r="D1142" s="9" t="str">
        <f aca="false">IF(A1142="","",COUNTIFS(Orders!$C$2:$C$5001,A1142,Orders!$I$2:$I$5001,"&gt;0"))</f>
        <v/>
      </c>
      <c r="E1142" s="10" t="str">
        <f aca="false">IF(A1142="","",SUMIFS(Orders!$F$2:$F$5001,Orders!$C$2:$C$5001,A1142,Orders!$I$2:$I$5001,"&gt;0"))</f>
        <v/>
      </c>
      <c r="F1142" s="10" t="str">
        <f aca="false">IF(OR(A1142="",N(D1142)=0),"",E1142/D1142)</f>
        <v/>
      </c>
      <c r="G1142" s="11" t="str">
        <f aca="false">IF(OR(A1142="",N(D1142)=0),"",_xlfn.MINIFS(Orders!$I$2:$I$5001,Orders!$C$2:$C$5001,A1142,Orders!$I$2:$I$5001,"&gt;0"))</f>
        <v/>
      </c>
      <c r="H1142" s="11" t="str">
        <f aca="false">IF(OR(A1142="",N(D1142)=0),"",_xlfn.MAXIFS(Orders!$I$2:$I$5001,Orders!$C$2:$C$5001,A1142,Orders!$I$2:$I$5001,"&gt;0"))</f>
        <v/>
      </c>
      <c r="I1142" s="9" t="str">
        <f aca="true">IF(H1142="","",TODAY()-H1142)</f>
        <v/>
      </c>
      <c r="J1142" s="9" t="str">
        <f aca="false">IF(OR(H1142="",N(D1142)&lt;2),"",(H1142-G1142)/(D1142-1))</f>
        <v/>
      </c>
      <c r="K1142" s="12" t="str">
        <f aca="false">IF(A1142="","",IF(N(D1142)=0,"No orders yet",IF(I1142&gt;=Settings!$B$4,IF(OR(N(E1142)&gt;=Settings!$B$5,N(D1142)&gt;=Settings!$B$6),"Lapsed VIP","Lapsed"),IF(I1142&gt;=Settings!$B$3,IF(OR(N(E1142)&gt;=Settings!$B$5,N(D1142)&gt;=Settings!$B$6),"At-risk VIP",IF(D1142=1,"One-time buyer","At risk")),IF(OR(N(E1142)&gt;=Settings!$B$5,N(D1142)&gt;=Settings!$B$6),"VIP",IF(D1142=1,"New","Active"))))))</f>
        <v/>
      </c>
      <c r="L1142" s="12" t="str">
        <f aca="false">IF(OR(J1142="",J1142=0),"",IF(I1142&gt;=J1142*Settings!$B$7,"Yes",""))</f>
        <v/>
      </c>
      <c r="M1142" s="13"/>
      <c r="N1142" s="12" t="str">
        <f aca="true">IF(M1142="","",IF(AND(H1142&lt;&gt;"",H1142&gt;=M1142),"Yes - "&amp;TEXT(H1142,"d mmm yyyy"),IF(TODAY()-M1142&lt;30,"Not yet","No")))</f>
        <v/>
      </c>
      <c r="O1142" s="8"/>
      <c r="P1142" s="12" t="str">
        <f aca="false">IF(A1142="","",IF(COUNTIF($A$2:$A$2001,A1142)&gt;1,"Same email twice - keep one",""))</f>
        <v/>
      </c>
    </row>
    <row r="1143" customFormat="false" ht="15" hidden="false" customHeight="false" outlineLevel="0" collapsed="false">
      <c r="A1143" s="8"/>
      <c r="B1143" s="8"/>
      <c r="C1143" s="8"/>
      <c r="D1143" s="9" t="str">
        <f aca="false">IF(A1143="","",COUNTIFS(Orders!$C$2:$C$5001,A1143,Orders!$I$2:$I$5001,"&gt;0"))</f>
        <v/>
      </c>
      <c r="E1143" s="10" t="str">
        <f aca="false">IF(A1143="","",SUMIFS(Orders!$F$2:$F$5001,Orders!$C$2:$C$5001,A1143,Orders!$I$2:$I$5001,"&gt;0"))</f>
        <v/>
      </c>
      <c r="F1143" s="10" t="str">
        <f aca="false">IF(OR(A1143="",N(D1143)=0),"",E1143/D1143)</f>
        <v/>
      </c>
      <c r="G1143" s="11" t="str">
        <f aca="false">IF(OR(A1143="",N(D1143)=0),"",_xlfn.MINIFS(Orders!$I$2:$I$5001,Orders!$C$2:$C$5001,A1143,Orders!$I$2:$I$5001,"&gt;0"))</f>
        <v/>
      </c>
      <c r="H1143" s="11" t="str">
        <f aca="false">IF(OR(A1143="",N(D1143)=0),"",_xlfn.MAXIFS(Orders!$I$2:$I$5001,Orders!$C$2:$C$5001,A1143,Orders!$I$2:$I$5001,"&gt;0"))</f>
        <v/>
      </c>
      <c r="I1143" s="9" t="str">
        <f aca="true">IF(H1143="","",TODAY()-H1143)</f>
        <v/>
      </c>
      <c r="J1143" s="9" t="str">
        <f aca="false">IF(OR(H1143="",N(D1143)&lt;2),"",(H1143-G1143)/(D1143-1))</f>
        <v/>
      </c>
      <c r="K1143" s="12" t="str">
        <f aca="false">IF(A1143="","",IF(N(D1143)=0,"No orders yet",IF(I1143&gt;=Settings!$B$4,IF(OR(N(E1143)&gt;=Settings!$B$5,N(D1143)&gt;=Settings!$B$6),"Lapsed VIP","Lapsed"),IF(I1143&gt;=Settings!$B$3,IF(OR(N(E1143)&gt;=Settings!$B$5,N(D1143)&gt;=Settings!$B$6),"At-risk VIP",IF(D1143=1,"One-time buyer","At risk")),IF(OR(N(E1143)&gt;=Settings!$B$5,N(D1143)&gt;=Settings!$B$6),"VIP",IF(D1143=1,"New","Active"))))))</f>
        <v/>
      </c>
      <c r="L1143" s="12" t="str">
        <f aca="false">IF(OR(J1143="",J1143=0),"",IF(I1143&gt;=J1143*Settings!$B$7,"Yes",""))</f>
        <v/>
      </c>
      <c r="M1143" s="13"/>
      <c r="N1143" s="12" t="str">
        <f aca="true">IF(M1143="","",IF(AND(H1143&lt;&gt;"",H1143&gt;=M1143),"Yes - "&amp;TEXT(H1143,"d mmm yyyy"),IF(TODAY()-M1143&lt;30,"Not yet","No")))</f>
        <v/>
      </c>
      <c r="O1143" s="8"/>
      <c r="P1143" s="12" t="str">
        <f aca="false">IF(A1143="","",IF(COUNTIF($A$2:$A$2001,A1143)&gt;1,"Same email twice - keep one",""))</f>
        <v/>
      </c>
    </row>
    <row r="1144" customFormat="false" ht="15" hidden="false" customHeight="false" outlineLevel="0" collapsed="false">
      <c r="A1144" s="8"/>
      <c r="B1144" s="8"/>
      <c r="C1144" s="8"/>
      <c r="D1144" s="9" t="str">
        <f aca="false">IF(A1144="","",COUNTIFS(Orders!$C$2:$C$5001,A1144,Orders!$I$2:$I$5001,"&gt;0"))</f>
        <v/>
      </c>
      <c r="E1144" s="10" t="str">
        <f aca="false">IF(A1144="","",SUMIFS(Orders!$F$2:$F$5001,Orders!$C$2:$C$5001,A1144,Orders!$I$2:$I$5001,"&gt;0"))</f>
        <v/>
      </c>
      <c r="F1144" s="10" t="str">
        <f aca="false">IF(OR(A1144="",N(D1144)=0),"",E1144/D1144)</f>
        <v/>
      </c>
      <c r="G1144" s="11" t="str">
        <f aca="false">IF(OR(A1144="",N(D1144)=0),"",_xlfn.MINIFS(Orders!$I$2:$I$5001,Orders!$C$2:$C$5001,A1144,Orders!$I$2:$I$5001,"&gt;0"))</f>
        <v/>
      </c>
      <c r="H1144" s="11" t="str">
        <f aca="false">IF(OR(A1144="",N(D1144)=0),"",_xlfn.MAXIFS(Orders!$I$2:$I$5001,Orders!$C$2:$C$5001,A1144,Orders!$I$2:$I$5001,"&gt;0"))</f>
        <v/>
      </c>
      <c r="I1144" s="9" t="str">
        <f aca="true">IF(H1144="","",TODAY()-H1144)</f>
        <v/>
      </c>
      <c r="J1144" s="9" t="str">
        <f aca="false">IF(OR(H1144="",N(D1144)&lt;2),"",(H1144-G1144)/(D1144-1))</f>
        <v/>
      </c>
      <c r="K1144" s="12" t="str">
        <f aca="false">IF(A1144="","",IF(N(D1144)=0,"No orders yet",IF(I1144&gt;=Settings!$B$4,IF(OR(N(E1144)&gt;=Settings!$B$5,N(D1144)&gt;=Settings!$B$6),"Lapsed VIP","Lapsed"),IF(I1144&gt;=Settings!$B$3,IF(OR(N(E1144)&gt;=Settings!$B$5,N(D1144)&gt;=Settings!$B$6),"At-risk VIP",IF(D1144=1,"One-time buyer","At risk")),IF(OR(N(E1144)&gt;=Settings!$B$5,N(D1144)&gt;=Settings!$B$6),"VIP",IF(D1144=1,"New","Active"))))))</f>
        <v/>
      </c>
      <c r="L1144" s="12" t="str">
        <f aca="false">IF(OR(J1144="",J1144=0),"",IF(I1144&gt;=J1144*Settings!$B$7,"Yes",""))</f>
        <v/>
      </c>
      <c r="M1144" s="13"/>
      <c r="N1144" s="12" t="str">
        <f aca="true">IF(M1144="","",IF(AND(H1144&lt;&gt;"",H1144&gt;=M1144),"Yes - "&amp;TEXT(H1144,"d mmm yyyy"),IF(TODAY()-M1144&lt;30,"Not yet","No")))</f>
        <v/>
      </c>
      <c r="O1144" s="8"/>
      <c r="P1144" s="12" t="str">
        <f aca="false">IF(A1144="","",IF(COUNTIF($A$2:$A$2001,A1144)&gt;1,"Same email twice - keep one",""))</f>
        <v/>
      </c>
    </row>
    <row r="1145" customFormat="false" ht="15" hidden="false" customHeight="false" outlineLevel="0" collapsed="false">
      <c r="A1145" s="8"/>
      <c r="B1145" s="8"/>
      <c r="C1145" s="8"/>
      <c r="D1145" s="9" t="str">
        <f aca="false">IF(A1145="","",COUNTIFS(Orders!$C$2:$C$5001,A1145,Orders!$I$2:$I$5001,"&gt;0"))</f>
        <v/>
      </c>
      <c r="E1145" s="10" t="str">
        <f aca="false">IF(A1145="","",SUMIFS(Orders!$F$2:$F$5001,Orders!$C$2:$C$5001,A1145,Orders!$I$2:$I$5001,"&gt;0"))</f>
        <v/>
      </c>
      <c r="F1145" s="10" t="str">
        <f aca="false">IF(OR(A1145="",N(D1145)=0),"",E1145/D1145)</f>
        <v/>
      </c>
      <c r="G1145" s="11" t="str">
        <f aca="false">IF(OR(A1145="",N(D1145)=0),"",_xlfn.MINIFS(Orders!$I$2:$I$5001,Orders!$C$2:$C$5001,A1145,Orders!$I$2:$I$5001,"&gt;0"))</f>
        <v/>
      </c>
      <c r="H1145" s="11" t="str">
        <f aca="false">IF(OR(A1145="",N(D1145)=0),"",_xlfn.MAXIFS(Orders!$I$2:$I$5001,Orders!$C$2:$C$5001,A1145,Orders!$I$2:$I$5001,"&gt;0"))</f>
        <v/>
      </c>
      <c r="I1145" s="9" t="str">
        <f aca="true">IF(H1145="","",TODAY()-H1145)</f>
        <v/>
      </c>
      <c r="J1145" s="9" t="str">
        <f aca="false">IF(OR(H1145="",N(D1145)&lt;2),"",(H1145-G1145)/(D1145-1))</f>
        <v/>
      </c>
      <c r="K1145" s="12" t="str">
        <f aca="false">IF(A1145="","",IF(N(D1145)=0,"No orders yet",IF(I1145&gt;=Settings!$B$4,IF(OR(N(E1145)&gt;=Settings!$B$5,N(D1145)&gt;=Settings!$B$6),"Lapsed VIP","Lapsed"),IF(I1145&gt;=Settings!$B$3,IF(OR(N(E1145)&gt;=Settings!$B$5,N(D1145)&gt;=Settings!$B$6),"At-risk VIP",IF(D1145=1,"One-time buyer","At risk")),IF(OR(N(E1145)&gt;=Settings!$B$5,N(D1145)&gt;=Settings!$B$6),"VIP",IF(D1145=1,"New","Active"))))))</f>
        <v/>
      </c>
      <c r="L1145" s="12" t="str">
        <f aca="false">IF(OR(J1145="",J1145=0),"",IF(I1145&gt;=J1145*Settings!$B$7,"Yes",""))</f>
        <v/>
      </c>
      <c r="M1145" s="13"/>
      <c r="N1145" s="12" t="str">
        <f aca="true">IF(M1145="","",IF(AND(H1145&lt;&gt;"",H1145&gt;=M1145),"Yes - "&amp;TEXT(H1145,"d mmm yyyy"),IF(TODAY()-M1145&lt;30,"Not yet","No")))</f>
        <v/>
      </c>
      <c r="O1145" s="8"/>
      <c r="P1145" s="12" t="str">
        <f aca="false">IF(A1145="","",IF(COUNTIF($A$2:$A$2001,A1145)&gt;1,"Same email twice - keep one",""))</f>
        <v/>
      </c>
    </row>
    <row r="1146" customFormat="false" ht="15" hidden="false" customHeight="false" outlineLevel="0" collapsed="false">
      <c r="A1146" s="8"/>
      <c r="B1146" s="8"/>
      <c r="C1146" s="8"/>
      <c r="D1146" s="9" t="str">
        <f aca="false">IF(A1146="","",COUNTIFS(Orders!$C$2:$C$5001,A1146,Orders!$I$2:$I$5001,"&gt;0"))</f>
        <v/>
      </c>
      <c r="E1146" s="10" t="str">
        <f aca="false">IF(A1146="","",SUMIFS(Orders!$F$2:$F$5001,Orders!$C$2:$C$5001,A1146,Orders!$I$2:$I$5001,"&gt;0"))</f>
        <v/>
      </c>
      <c r="F1146" s="10" t="str">
        <f aca="false">IF(OR(A1146="",N(D1146)=0),"",E1146/D1146)</f>
        <v/>
      </c>
      <c r="G1146" s="11" t="str">
        <f aca="false">IF(OR(A1146="",N(D1146)=0),"",_xlfn.MINIFS(Orders!$I$2:$I$5001,Orders!$C$2:$C$5001,A1146,Orders!$I$2:$I$5001,"&gt;0"))</f>
        <v/>
      </c>
      <c r="H1146" s="11" t="str">
        <f aca="false">IF(OR(A1146="",N(D1146)=0),"",_xlfn.MAXIFS(Orders!$I$2:$I$5001,Orders!$C$2:$C$5001,A1146,Orders!$I$2:$I$5001,"&gt;0"))</f>
        <v/>
      </c>
      <c r="I1146" s="9" t="str">
        <f aca="true">IF(H1146="","",TODAY()-H1146)</f>
        <v/>
      </c>
      <c r="J1146" s="9" t="str">
        <f aca="false">IF(OR(H1146="",N(D1146)&lt;2),"",(H1146-G1146)/(D1146-1))</f>
        <v/>
      </c>
      <c r="K1146" s="12" t="str">
        <f aca="false">IF(A1146="","",IF(N(D1146)=0,"No orders yet",IF(I1146&gt;=Settings!$B$4,IF(OR(N(E1146)&gt;=Settings!$B$5,N(D1146)&gt;=Settings!$B$6),"Lapsed VIP","Lapsed"),IF(I1146&gt;=Settings!$B$3,IF(OR(N(E1146)&gt;=Settings!$B$5,N(D1146)&gt;=Settings!$B$6),"At-risk VIP",IF(D1146=1,"One-time buyer","At risk")),IF(OR(N(E1146)&gt;=Settings!$B$5,N(D1146)&gt;=Settings!$B$6),"VIP",IF(D1146=1,"New","Active"))))))</f>
        <v/>
      </c>
      <c r="L1146" s="12" t="str">
        <f aca="false">IF(OR(J1146="",J1146=0),"",IF(I1146&gt;=J1146*Settings!$B$7,"Yes",""))</f>
        <v/>
      </c>
      <c r="M1146" s="13"/>
      <c r="N1146" s="12" t="str">
        <f aca="true">IF(M1146="","",IF(AND(H1146&lt;&gt;"",H1146&gt;=M1146),"Yes - "&amp;TEXT(H1146,"d mmm yyyy"),IF(TODAY()-M1146&lt;30,"Not yet","No")))</f>
        <v/>
      </c>
      <c r="O1146" s="8"/>
      <c r="P1146" s="12" t="str">
        <f aca="false">IF(A1146="","",IF(COUNTIF($A$2:$A$2001,A1146)&gt;1,"Same email twice - keep one",""))</f>
        <v/>
      </c>
    </row>
    <row r="1147" customFormat="false" ht="15" hidden="false" customHeight="false" outlineLevel="0" collapsed="false">
      <c r="A1147" s="8"/>
      <c r="B1147" s="8"/>
      <c r="C1147" s="8"/>
      <c r="D1147" s="9" t="str">
        <f aca="false">IF(A1147="","",COUNTIFS(Orders!$C$2:$C$5001,A1147,Orders!$I$2:$I$5001,"&gt;0"))</f>
        <v/>
      </c>
      <c r="E1147" s="10" t="str">
        <f aca="false">IF(A1147="","",SUMIFS(Orders!$F$2:$F$5001,Orders!$C$2:$C$5001,A1147,Orders!$I$2:$I$5001,"&gt;0"))</f>
        <v/>
      </c>
      <c r="F1147" s="10" t="str">
        <f aca="false">IF(OR(A1147="",N(D1147)=0),"",E1147/D1147)</f>
        <v/>
      </c>
      <c r="G1147" s="11" t="str">
        <f aca="false">IF(OR(A1147="",N(D1147)=0),"",_xlfn.MINIFS(Orders!$I$2:$I$5001,Orders!$C$2:$C$5001,A1147,Orders!$I$2:$I$5001,"&gt;0"))</f>
        <v/>
      </c>
      <c r="H1147" s="11" t="str">
        <f aca="false">IF(OR(A1147="",N(D1147)=0),"",_xlfn.MAXIFS(Orders!$I$2:$I$5001,Orders!$C$2:$C$5001,A1147,Orders!$I$2:$I$5001,"&gt;0"))</f>
        <v/>
      </c>
      <c r="I1147" s="9" t="str">
        <f aca="true">IF(H1147="","",TODAY()-H1147)</f>
        <v/>
      </c>
      <c r="J1147" s="9" t="str">
        <f aca="false">IF(OR(H1147="",N(D1147)&lt;2),"",(H1147-G1147)/(D1147-1))</f>
        <v/>
      </c>
      <c r="K1147" s="12" t="str">
        <f aca="false">IF(A1147="","",IF(N(D1147)=0,"No orders yet",IF(I1147&gt;=Settings!$B$4,IF(OR(N(E1147)&gt;=Settings!$B$5,N(D1147)&gt;=Settings!$B$6),"Lapsed VIP","Lapsed"),IF(I1147&gt;=Settings!$B$3,IF(OR(N(E1147)&gt;=Settings!$B$5,N(D1147)&gt;=Settings!$B$6),"At-risk VIP",IF(D1147=1,"One-time buyer","At risk")),IF(OR(N(E1147)&gt;=Settings!$B$5,N(D1147)&gt;=Settings!$B$6),"VIP",IF(D1147=1,"New","Active"))))))</f>
        <v/>
      </c>
      <c r="L1147" s="12" t="str">
        <f aca="false">IF(OR(J1147="",J1147=0),"",IF(I1147&gt;=J1147*Settings!$B$7,"Yes",""))</f>
        <v/>
      </c>
      <c r="M1147" s="13"/>
      <c r="N1147" s="12" t="str">
        <f aca="true">IF(M1147="","",IF(AND(H1147&lt;&gt;"",H1147&gt;=M1147),"Yes - "&amp;TEXT(H1147,"d mmm yyyy"),IF(TODAY()-M1147&lt;30,"Not yet","No")))</f>
        <v/>
      </c>
      <c r="O1147" s="8"/>
      <c r="P1147" s="12" t="str">
        <f aca="false">IF(A1147="","",IF(COUNTIF($A$2:$A$2001,A1147)&gt;1,"Same email twice - keep one",""))</f>
        <v/>
      </c>
    </row>
    <row r="1148" customFormat="false" ht="15" hidden="false" customHeight="false" outlineLevel="0" collapsed="false">
      <c r="A1148" s="8"/>
      <c r="B1148" s="8"/>
      <c r="C1148" s="8"/>
      <c r="D1148" s="9" t="str">
        <f aca="false">IF(A1148="","",COUNTIFS(Orders!$C$2:$C$5001,A1148,Orders!$I$2:$I$5001,"&gt;0"))</f>
        <v/>
      </c>
      <c r="E1148" s="10" t="str">
        <f aca="false">IF(A1148="","",SUMIFS(Orders!$F$2:$F$5001,Orders!$C$2:$C$5001,A1148,Orders!$I$2:$I$5001,"&gt;0"))</f>
        <v/>
      </c>
      <c r="F1148" s="10" t="str">
        <f aca="false">IF(OR(A1148="",N(D1148)=0),"",E1148/D1148)</f>
        <v/>
      </c>
      <c r="G1148" s="11" t="str">
        <f aca="false">IF(OR(A1148="",N(D1148)=0),"",_xlfn.MINIFS(Orders!$I$2:$I$5001,Orders!$C$2:$C$5001,A1148,Orders!$I$2:$I$5001,"&gt;0"))</f>
        <v/>
      </c>
      <c r="H1148" s="11" t="str">
        <f aca="false">IF(OR(A1148="",N(D1148)=0),"",_xlfn.MAXIFS(Orders!$I$2:$I$5001,Orders!$C$2:$C$5001,A1148,Orders!$I$2:$I$5001,"&gt;0"))</f>
        <v/>
      </c>
      <c r="I1148" s="9" t="str">
        <f aca="true">IF(H1148="","",TODAY()-H1148)</f>
        <v/>
      </c>
      <c r="J1148" s="9" t="str">
        <f aca="false">IF(OR(H1148="",N(D1148)&lt;2),"",(H1148-G1148)/(D1148-1))</f>
        <v/>
      </c>
      <c r="K1148" s="12" t="str">
        <f aca="false">IF(A1148="","",IF(N(D1148)=0,"No orders yet",IF(I1148&gt;=Settings!$B$4,IF(OR(N(E1148)&gt;=Settings!$B$5,N(D1148)&gt;=Settings!$B$6),"Lapsed VIP","Lapsed"),IF(I1148&gt;=Settings!$B$3,IF(OR(N(E1148)&gt;=Settings!$B$5,N(D1148)&gt;=Settings!$B$6),"At-risk VIP",IF(D1148=1,"One-time buyer","At risk")),IF(OR(N(E1148)&gt;=Settings!$B$5,N(D1148)&gt;=Settings!$B$6),"VIP",IF(D1148=1,"New","Active"))))))</f>
        <v/>
      </c>
      <c r="L1148" s="12" t="str">
        <f aca="false">IF(OR(J1148="",J1148=0),"",IF(I1148&gt;=J1148*Settings!$B$7,"Yes",""))</f>
        <v/>
      </c>
      <c r="M1148" s="13"/>
      <c r="N1148" s="12" t="str">
        <f aca="true">IF(M1148="","",IF(AND(H1148&lt;&gt;"",H1148&gt;=M1148),"Yes - "&amp;TEXT(H1148,"d mmm yyyy"),IF(TODAY()-M1148&lt;30,"Not yet","No")))</f>
        <v/>
      </c>
      <c r="O1148" s="8"/>
      <c r="P1148" s="12" t="str">
        <f aca="false">IF(A1148="","",IF(COUNTIF($A$2:$A$2001,A1148)&gt;1,"Same email twice - keep one",""))</f>
        <v/>
      </c>
    </row>
    <row r="1149" customFormat="false" ht="15" hidden="false" customHeight="false" outlineLevel="0" collapsed="false">
      <c r="A1149" s="8"/>
      <c r="B1149" s="8"/>
      <c r="C1149" s="8"/>
      <c r="D1149" s="9" t="str">
        <f aca="false">IF(A1149="","",COUNTIFS(Orders!$C$2:$C$5001,A1149,Orders!$I$2:$I$5001,"&gt;0"))</f>
        <v/>
      </c>
      <c r="E1149" s="10" t="str">
        <f aca="false">IF(A1149="","",SUMIFS(Orders!$F$2:$F$5001,Orders!$C$2:$C$5001,A1149,Orders!$I$2:$I$5001,"&gt;0"))</f>
        <v/>
      </c>
      <c r="F1149" s="10" t="str">
        <f aca="false">IF(OR(A1149="",N(D1149)=0),"",E1149/D1149)</f>
        <v/>
      </c>
      <c r="G1149" s="11" t="str">
        <f aca="false">IF(OR(A1149="",N(D1149)=0),"",_xlfn.MINIFS(Orders!$I$2:$I$5001,Orders!$C$2:$C$5001,A1149,Orders!$I$2:$I$5001,"&gt;0"))</f>
        <v/>
      </c>
      <c r="H1149" s="11" t="str">
        <f aca="false">IF(OR(A1149="",N(D1149)=0),"",_xlfn.MAXIFS(Orders!$I$2:$I$5001,Orders!$C$2:$C$5001,A1149,Orders!$I$2:$I$5001,"&gt;0"))</f>
        <v/>
      </c>
      <c r="I1149" s="9" t="str">
        <f aca="true">IF(H1149="","",TODAY()-H1149)</f>
        <v/>
      </c>
      <c r="J1149" s="9" t="str">
        <f aca="false">IF(OR(H1149="",N(D1149)&lt;2),"",(H1149-G1149)/(D1149-1))</f>
        <v/>
      </c>
      <c r="K1149" s="12" t="str">
        <f aca="false">IF(A1149="","",IF(N(D1149)=0,"No orders yet",IF(I1149&gt;=Settings!$B$4,IF(OR(N(E1149)&gt;=Settings!$B$5,N(D1149)&gt;=Settings!$B$6),"Lapsed VIP","Lapsed"),IF(I1149&gt;=Settings!$B$3,IF(OR(N(E1149)&gt;=Settings!$B$5,N(D1149)&gt;=Settings!$B$6),"At-risk VIP",IF(D1149=1,"One-time buyer","At risk")),IF(OR(N(E1149)&gt;=Settings!$B$5,N(D1149)&gt;=Settings!$B$6),"VIP",IF(D1149=1,"New","Active"))))))</f>
        <v/>
      </c>
      <c r="L1149" s="12" t="str">
        <f aca="false">IF(OR(J1149="",J1149=0),"",IF(I1149&gt;=J1149*Settings!$B$7,"Yes",""))</f>
        <v/>
      </c>
      <c r="M1149" s="13"/>
      <c r="N1149" s="12" t="str">
        <f aca="true">IF(M1149="","",IF(AND(H1149&lt;&gt;"",H1149&gt;=M1149),"Yes - "&amp;TEXT(H1149,"d mmm yyyy"),IF(TODAY()-M1149&lt;30,"Not yet","No")))</f>
        <v/>
      </c>
      <c r="O1149" s="8"/>
      <c r="P1149" s="12" t="str">
        <f aca="false">IF(A1149="","",IF(COUNTIF($A$2:$A$2001,A1149)&gt;1,"Same email twice - keep one",""))</f>
        <v/>
      </c>
    </row>
    <row r="1150" customFormat="false" ht="15" hidden="false" customHeight="false" outlineLevel="0" collapsed="false">
      <c r="A1150" s="8"/>
      <c r="B1150" s="8"/>
      <c r="C1150" s="8"/>
      <c r="D1150" s="9" t="str">
        <f aca="false">IF(A1150="","",COUNTIFS(Orders!$C$2:$C$5001,A1150,Orders!$I$2:$I$5001,"&gt;0"))</f>
        <v/>
      </c>
      <c r="E1150" s="10" t="str">
        <f aca="false">IF(A1150="","",SUMIFS(Orders!$F$2:$F$5001,Orders!$C$2:$C$5001,A1150,Orders!$I$2:$I$5001,"&gt;0"))</f>
        <v/>
      </c>
      <c r="F1150" s="10" t="str">
        <f aca="false">IF(OR(A1150="",N(D1150)=0),"",E1150/D1150)</f>
        <v/>
      </c>
      <c r="G1150" s="11" t="str">
        <f aca="false">IF(OR(A1150="",N(D1150)=0),"",_xlfn.MINIFS(Orders!$I$2:$I$5001,Orders!$C$2:$C$5001,A1150,Orders!$I$2:$I$5001,"&gt;0"))</f>
        <v/>
      </c>
      <c r="H1150" s="11" t="str">
        <f aca="false">IF(OR(A1150="",N(D1150)=0),"",_xlfn.MAXIFS(Orders!$I$2:$I$5001,Orders!$C$2:$C$5001,A1150,Orders!$I$2:$I$5001,"&gt;0"))</f>
        <v/>
      </c>
      <c r="I1150" s="9" t="str">
        <f aca="true">IF(H1150="","",TODAY()-H1150)</f>
        <v/>
      </c>
      <c r="J1150" s="9" t="str">
        <f aca="false">IF(OR(H1150="",N(D1150)&lt;2),"",(H1150-G1150)/(D1150-1))</f>
        <v/>
      </c>
      <c r="K1150" s="12" t="str">
        <f aca="false">IF(A1150="","",IF(N(D1150)=0,"No orders yet",IF(I1150&gt;=Settings!$B$4,IF(OR(N(E1150)&gt;=Settings!$B$5,N(D1150)&gt;=Settings!$B$6),"Lapsed VIP","Lapsed"),IF(I1150&gt;=Settings!$B$3,IF(OR(N(E1150)&gt;=Settings!$B$5,N(D1150)&gt;=Settings!$B$6),"At-risk VIP",IF(D1150=1,"One-time buyer","At risk")),IF(OR(N(E1150)&gt;=Settings!$B$5,N(D1150)&gt;=Settings!$B$6),"VIP",IF(D1150=1,"New","Active"))))))</f>
        <v/>
      </c>
      <c r="L1150" s="12" t="str">
        <f aca="false">IF(OR(J1150="",J1150=0),"",IF(I1150&gt;=J1150*Settings!$B$7,"Yes",""))</f>
        <v/>
      </c>
      <c r="M1150" s="13"/>
      <c r="N1150" s="12" t="str">
        <f aca="true">IF(M1150="","",IF(AND(H1150&lt;&gt;"",H1150&gt;=M1150),"Yes - "&amp;TEXT(H1150,"d mmm yyyy"),IF(TODAY()-M1150&lt;30,"Not yet","No")))</f>
        <v/>
      </c>
      <c r="O1150" s="8"/>
      <c r="P1150" s="12" t="str">
        <f aca="false">IF(A1150="","",IF(COUNTIF($A$2:$A$2001,A1150)&gt;1,"Same email twice - keep one",""))</f>
        <v/>
      </c>
    </row>
    <row r="1151" customFormat="false" ht="15" hidden="false" customHeight="false" outlineLevel="0" collapsed="false">
      <c r="A1151" s="8"/>
      <c r="B1151" s="8"/>
      <c r="C1151" s="8"/>
      <c r="D1151" s="9" t="str">
        <f aca="false">IF(A1151="","",COUNTIFS(Orders!$C$2:$C$5001,A1151,Orders!$I$2:$I$5001,"&gt;0"))</f>
        <v/>
      </c>
      <c r="E1151" s="10" t="str">
        <f aca="false">IF(A1151="","",SUMIFS(Orders!$F$2:$F$5001,Orders!$C$2:$C$5001,A1151,Orders!$I$2:$I$5001,"&gt;0"))</f>
        <v/>
      </c>
      <c r="F1151" s="10" t="str">
        <f aca="false">IF(OR(A1151="",N(D1151)=0),"",E1151/D1151)</f>
        <v/>
      </c>
      <c r="G1151" s="11" t="str">
        <f aca="false">IF(OR(A1151="",N(D1151)=0),"",_xlfn.MINIFS(Orders!$I$2:$I$5001,Orders!$C$2:$C$5001,A1151,Orders!$I$2:$I$5001,"&gt;0"))</f>
        <v/>
      </c>
      <c r="H1151" s="11" t="str">
        <f aca="false">IF(OR(A1151="",N(D1151)=0),"",_xlfn.MAXIFS(Orders!$I$2:$I$5001,Orders!$C$2:$C$5001,A1151,Orders!$I$2:$I$5001,"&gt;0"))</f>
        <v/>
      </c>
      <c r="I1151" s="9" t="str">
        <f aca="true">IF(H1151="","",TODAY()-H1151)</f>
        <v/>
      </c>
      <c r="J1151" s="9" t="str">
        <f aca="false">IF(OR(H1151="",N(D1151)&lt;2),"",(H1151-G1151)/(D1151-1))</f>
        <v/>
      </c>
      <c r="K1151" s="12" t="str">
        <f aca="false">IF(A1151="","",IF(N(D1151)=0,"No orders yet",IF(I1151&gt;=Settings!$B$4,IF(OR(N(E1151)&gt;=Settings!$B$5,N(D1151)&gt;=Settings!$B$6),"Lapsed VIP","Lapsed"),IF(I1151&gt;=Settings!$B$3,IF(OR(N(E1151)&gt;=Settings!$B$5,N(D1151)&gt;=Settings!$B$6),"At-risk VIP",IF(D1151=1,"One-time buyer","At risk")),IF(OR(N(E1151)&gt;=Settings!$B$5,N(D1151)&gt;=Settings!$B$6),"VIP",IF(D1151=1,"New","Active"))))))</f>
        <v/>
      </c>
      <c r="L1151" s="12" t="str">
        <f aca="false">IF(OR(J1151="",J1151=0),"",IF(I1151&gt;=J1151*Settings!$B$7,"Yes",""))</f>
        <v/>
      </c>
      <c r="M1151" s="13"/>
      <c r="N1151" s="12" t="str">
        <f aca="true">IF(M1151="","",IF(AND(H1151&lt;&gt;"",H1151&gt;=M1151),"Yes - "&amp;TEXT(H1151,"d mmm yyyy"),IF(TODAY()-M1151&lt;30,"Not yet","No")))</f>
        <v/>
      </c>
      <c r="O1151" s="8"/>
      <c r="P1151" s="12" t="str">
        <f aca="false">IF(A1151="","",IF(COUNTIF($A$2:$A$2001,A1151)&gt;1,"Same email twice - keep one",""))</f>
        <v/>
      </c>
    </row>
    <row r="1152" customFormat="false" ht="15" hidden="false" customHeight="false" outlineLevel="0" collapsed="false">
      <c r="A1152" s="8"/>
      <c r="B1152" s="8"/>
      <c r="C1152" s="8"/>
      <c r="D1152" s="9" t="str">
        <f aca="false">IF(A1152="","",COUNTIFS(Orders!$C$2:$C$5001,A1152,Orders!$I$2:$I$5001,"&gt;0"))</f>
        <v/>
      </c>
      <c r="E1152" s="10" t="str">
        <f aca="false">IF(A1152="","",SUMIFS(Orders!$F$2:$F$5001,Orders!$C$2:$C$5001,A1152,Orders!$I$2:$I$5001,"&gt;0"))</f>
        <v/>
      </c>
      <c r="F1152" s="10" t="str">
        <f aca="false">IF(OR(A1152="",N(D1152)=0),"",E1152/D1152)</f>
        <v/>
      </c>
      <c r="G1152" s="11" t="str">
        <f aca="false">IF(OR(A1152="",N(D1152)=0),"",_xlfn.MINIFS(Orders!$I$2:$I$5001,Orders!$C$2:$C$5001,A1152,Orders!$I$2:$I$5001,"&gt;0"))</f>
        <v/>
      </c>
      <c r="H1152" s="11" t="str">
        <f aca="false">IF(OR(A1152="",N(D1152)=0),"",_xlfn.MAXIFS(Orders!$I$2:$I$5001,Orders!$C$2:$C$5001,A1152,Orders!$I$2:$I$5001,"&gt;0"))</f>
        <v/>
      </c>
      <c r="I1152" s="9" t="str">
        <f aca="true">IF(H1152="","",TODAY()-H1152)</f>
        <v/>
      </c>
      <c r="J1152" s="9" t="str">
        <f aca="false">IF(OR(H1152="",N(D1152)&lt;2),"",(H1152-G1152)/(D1152-1))</f>
        <v/>
      </c>
      <c r="K1152" s="12" t="str">
        <f aca="false">IF(A1152="","",IF(N(D1152)=0,"No orders yet",IF(I1152&gt;=Settings!$B$4,IF(OR(N(E1152)&gt;=Settings!$B$5,N(D1152)&gt;=Settings!$B$6),"Lapsed VIP","Lapsed"),IF(I1152&gt;=Settings!$B$3,IF(OR(N(E1152)&gt;=Settings!$B$5,N(D1152)&gt;=Settings!$B$6),"At-risk VIP",IF(D1152=1,"One-time buyer","At risk")),IF(OR(N(E1152)&gt;=Settings!$B$5,N(D1152)&gt;=Settings!$B$6),"VIP",IF(D1152=1,"New","Active"))))))</f>
        <v/>
      </c>
      <c r="L1152" s="12" t="str">
        <f aca="false">IF(OR(J1152="",J1152=0),"",IF(I1152&gt;=J1152*Settings!$B$7,"Yes",""))</f>
        <v/>
      </c>
      <c r="M1152" s="13"/>
      <c r="N1152" s="12" t="str">
        <f aca="true">IF(M1152="","",IF(AND(H1152&lt;&gt;"",H1152&gt;=M1152),"Yes - "&amp;TEXT(H1152,"d mmm yyyy"),IF(TODAY()-M1152&lt;30,"Not yet","No")))</f>
        <v/>
      </c>
      <c r="O1152" s="8"/>
      <c r="P1152" s="12" t="str">
        <f aca="false">IF(A1152="","",IF(COUNTIF($A$2:$A$2001,A1152)&gt;1,"Same email twice - keep one",""))</f>
        <v/>
      </c>
    </row>
    <row r="1153" customFormat="false" ht="15" hidden="false" customHeight="false" outlineLevel="0" collapsed="false">
      <c r="A1153" s="8"/>
      <c r="B1153" s="8"/>
      <c r="C1153" s="8"/>
      <c r="D1153" s="9" t="str">
        <f aca="false">IF(A1153="","",COUNTIFS(Orders!$C$2:$C$5001,A1153,Orders!$I$2:$I$5001,"&gt;0"))</f>
        <v/>
      </c>
      <c r="E1153" s="10" t="str">
        <f aca="false">IF(A1153="","",SUMIFS(Orders!$F$2:$F$5001,Orders!$C$2:$C$5001,A1153,Orders!$I$2:$I$5001,"&gt;0"))</f>
        <v/>
      </c>
      <c r="F1153" s="10" t="str">
        <f aca="false">IF(OR(A1153="",N(D1153)=0),"",E1153/D1153)</f>
        <v/>
      </c>
      <c r="G1153" s="11" t="str">
        <f aca="false">IF(OR(A1153="",N(D1153)=0),"",_xlfn.MINIFS(Orders!$I$2:$I$5001,Orders!$C$2:$C$5001,A1153,Orders!$I$2:$I$5001,"&gt;0"))</f>
        <v/>
      </c>
      <c r="H1153" s="11" t="str">
        <f aca="false">IF(OR(A1153="",N(D1153)=0),"",_xlfn.MAXIFS(Orders!$I$2:$I$5001,Orders!$C$2:$C$5001,A1153,Orders!$I$2:$I$5001,"&gt;0"))</f>
        <v/>
      </c>
      <c r="I1153" s="9" t="str">
        <f aca="true">IF(H1153="","",TODAY()-H1153)</f>
        <v/>
      </c>
      <c r="J1153" s="9" t="str">
        <f aca="false">IF(OR(H1153="",N(D1153)&lt;2),"",(H1153-G1153)/(D1153-1))</f>
        <v/>
      </c>
      <c r="K1153" s="12" t="str">
        <f aca="false">IF(A1153="","",IF(N(D1153)=0,"No orders yet",IF(I1153&gt;=Settings!$B$4,IF(OR(N(E1153)&gt;=Settings!$B$5,N(D1153)&gt;=Settings!$B$6),"Lapsed VIP","Lapsed"),IF(I1153&gt;=Settings!$B$3,IF(OR(N(E1153)&gt;=Settings!$B$5,N(D1153)&gt;=Settings!$B$6),"At-risk VIP",IF(D1153=1,"One-time buyer","At risk")),IF(OR(N(E1153)&gt;=Settings!$B$5,N(D1153)&gt;=Settings!$B$6),"VIP",IF(D1153=1,"New","Active"))))))</f>
        <v/>
      </c>
      <c r="L1153" s="12" t="str">
        <f aca="false">IF(OR(J1153="",J1153=0),"",IF(I1153&gt;=J1153*Settings!$B$7,"Yes",""))</f>
        <v/>
      </c>
      <c r="M1153" s="13"/>
      <c r="N1153" s="12" t="str">
        <f aca="true">IF(M1153="","",IF(AND(H1153&lt;&gt;"",H1153&gt;=M1153),"Yes - "&amp;TEXT(H1153,"d mmm yyyy"),IF(TODAY()-M1153&lt;30,"Not yet","No")))</f>
        <v/>
      </c>
      <c r="O1153" s="8"/>
      <c r="P1153" s="12" t="str">
        <f aca="false">IF(A1153="","",IF(COUNTIF($A$2:$A$2001,A1153)&gt;1,"Same email twice - keep one",""))</f>
        <v/>
      </c>
    </row>
    <row r="1154" customFormat="false" ht="15" hidden="false" customHeight="false" outlineLevel="0" collapsed="false">
      <c r="A1154" s="8"/>
      <c r="B1154" s="8"/>
      <c r="C1154" s="8"/>
      <c r="D1154" s="9" t="str">
        <f aca="false">IF(A1154="","",COUNTIFS(Orders!$C$2:$C$5001,A1154,Orders!$I$2:$I$5001,"&gt;0"))</f>
        <v/>
      </c>
      <c r="E1154" s="10" t="str">
        <f aca="false">IF(A1154="","",SUMIFS(Orders!$F$2:$F$5001,Orders!$C$2:$C$5001,A1154,Orders!$I$2:$I$5001,"&gt;0"))</f>
        <v/>
      </c>
      <c r="F1154" s="10" t="str">
        <f aca="false">IF(OR(A1154="",N(D1154)=0),"",E1154/D1154)</f>
        <v/>
      </c>
      <c r="G1154" s="11" t="str">
        <f aca="false">IF(OR(A1154="",N(D1154)=0),"",_xlfn.MINIFS(Orders!$I$2:$I$5001,Orders!$C$2:$C$5001,A1154,Orders!$I$2:$I$5001,"&gt;0"))</f>
        <v/>
      </c>
      <c r="H1154" s="11" t="str">
        <f aca="false">IF(OR(A1154="",N(D1154)=0),"",_xlfn.MAXIFS(Orders!$I$2:$I$5001,Orders!$C$2:$C$5001,A1154,Orders!$I$2:$I$5001,"&gt;0"))</f>
        <v/>
      </c>
      <c r="I1154" s="9" t="str">
        <f aca="true">IF(H1154="","",TODAY()-H1154)</f>
        <v/>
      </c>
      <c r="J1154" s="9" t="str">
        <f aca="false">IF(OR(H1154="",N(D1154)&lt;2),"",(H1154-G1154)/(D1154-1))</f>
        <v/>
      </c>
      <c r="K1154" s="12" t="str">
        <f aca="false">IF(A1154="","",IF(N(D1154)=0,"No orders yet",IF(I1154&gt;=Settings!$B$4,IF(OR(N(E1154)&gt;=Settings!$B$5,N(D1154)&gt;=Settings!$B$6),"Lapsed VIP","Lapsed"),IF(I1154&gt;=Settings!$B$3,IF(OR(N(E1154)&gt;=Settings!$B$5,N(D1154)&gt;=Settings!$B$6),"At-risk VIP",IF(D1154=1,"One-time buyer","At risk")),IF(OR(N(E1154)&gt;=Settings!$B$5,N(D1154)&gt;=Settings!$B$6),"VIP",IF(D1154=1,"New","Active"))))))</f>
        <v/>
      </c>
      <c r="L1154" s="12" t="str">
        <f aca="false">IF(OR(J1154="",J1154=0),"",IF(I1154&gt;=J1154*Settings!$B$7,"Yes",""))</f>
        <v/>
      </c>
      <c r="M1154" s="13"/>
      <c r="N1154" s="12" t="str">
        <f aca="true">IF(M1154="","",IF(AND(H1154&lt;&gt;"",H1154&gt;=M1154),"Yes - "&amp;TEXT(H1154,"d mmm yyyy"),IF(TODAY()-M1154&lt;30,"Not yet","No")))</f>
        <v/>
      </c>
      <c r="O1154" s="8"/>
      <c r="P1154" s="12" t="str">
        <f aca="false">IF(A1154="","",IF(COUNTIF($A$2:$A$2001,A1154)&gt;1,"Same email twice - keep one",""))</f>
        <v/>
      </c>
    </row>
    <row r="1155" customFormat="false" ht="15" hidden="false" customHeight="false" outlineLevel="0" collapsed="false">
      <c r="A1155" s="8"/>
      <c r="B1155" s="8"/>
      <c r="C1155" s="8"/>
      <c r="D1155" s="9" t="str">
        <f aca="false">IF(A1155="","",COUNTIFS(Orders!$C$2:$C$5001,A1155,Orders!$I$2:$I$5001,"&gt;0"))</f>
        <v/>
      </c>
      <c r="E1155" s="10" t="str">
        <f aca="false">IF(A1155="","",SUMIFS(Orders!$F$2:$F$5001,Orders!$C$2:$C$5001,A1155,Orders!$I$2:$I$5001,"&gt;0"))</f>
        <v/>
      </c>
      <c r="F1155" s="10" t="str">
        <f aca="false">IF(OR(A1155="",N(D1155)=0),"",E1155/D1155)</f>
        <v/>
      </c>
      <c r="G1155" s="11" t="str">
        <f aca="false">IF(OR(A1155="",N(D1155)=0),"",_xlfn.MINIFS(Orders!$I$2:$I$5001,Orders!$C$2:$C$5001,A1155,Orders!$I$2:$I$5001,"&gt;0"))</f>
        <v/>
      </c>
      <c r="H1155" s="11" t="str">
        <f aca="false">IF(OR(A1155="",N(D1155)=0),"",_xlfn.MAXIFS(Orders!$I$2:$I$5001,Orders!$C$2:$C$5001,A1155,Orders!$I$2:$I$5001,"&gt;0"))</f>
        <v/>
      </c>
      <c r="I1155" s="9" t="str">
        <f aca="true">IF(H1155="","",TODAY()-H1155)</f>
        <v/>
      </c>
      <c r="J1155" s="9" t="str">
        <f aca="false">IF(OR(H1155="",N(D1155)&lt;2),"",(H1155-G1155)/(D1155-1))</f>
        <v/>
      </c>
      <c r="K1155" s="12" t="str">
        <f aca="false">IF(A1155="","",IF(N(D1155)=0,"No orders yet",IF(I1155&gt;=Settings!$B$4,IF(OR(N(E1155)&gt;=Settings!$B$5,N(D1155)&gt;=Settings!$B$6),"Lapsed VIP","Lapsed"),IF(I1155&gt;=Settings!$B$3,IF(OR(N(E1155)&gt;=Settings!$B$5,N(D1155)&gt;=Settings!$B$6),"At-risk VIP",IF(D1155=1,"One-time buyer","At risk")),IF(OR(N(E1155)&gt;=Settings!$B$5,N(D1155)&gt;=Settings!$B$6),"VIP",IF(D1155=1,"New","Active"))))))</f>
        <v/>
      </c>
      <c r="L1155" s="12" t="str">
        <f aca="false">IF(OR(J1155="",J1155=0),"",IF(I1155&gt;=J1155*Settings!$B$7,"Yes",""))</f>
        <v/>
      </c>
      <c r="M1155" s="13"/>
      <c r="N1155" s="12" t="str">
        <f aca="true">IF(M1155="","",IF(AND(H1155&lt;&gt;"",H1155&gt;=M1155),"Yes - "&amp;TEXT(H1155,"d mmm yyyy"),IF(TODAY()-M1155&lt;30,"Not yet","No")))</f>
        <v/>
      </c>
      <c r="O1155" s="8"/>
      <c r="P1155" s="12" t="str">
        <f aca="false">IF(A1155="","",IF(COUNTIF($A$2:$A$2001,A1155)&gt;1,"Same email twice - keep one",""))</f>
        <v/>
      </c>
    </row>
    <row r="1156" customFormat="false" ht="15" hidden="false" customHeight="false" outlineLevel="0" collapsed="false">
      <c r="A1156" s="8"/>
      <c r="B1156" s="8"/>
      <c r="C1156" s="8"/>
      <c r="D1156" s="9" t="str">
        <f aca="false">IF(A1156="","",COUNTIFS(Orders!$C$2:$C$5001,A1156,Orders!$I$2:$I$5001,"&gt;0"))</f>
        <v/>
      </c>
      <c r="E1156" s="10" t="str">
        <f aca="false">IF(A1156="","",SUMIFS(Orders!$F$2:$F$5001,Orders!$C$2:$C$5001,A1156,Orders!$I$2:$I$5001,"&gt;0"))</f>
        <v/>
      </c>
      <c r="F1156" s="10" t="str">
        <f aca="false">IF(OR(A1156="",N(D1156)=0),"",E1156/D1156)</f>
        <v/>
      </c>
      <c r="G1156" s="11" t="str">
        <f aca="false">IF(OR(A1156="",N(D1156)=0),"",_xlfn.MINIFS(Orders!$I$2:$I$5001,Orders!$C$2:$C$5001,A1156,Orders!$I$2:$I$5001,"&gt;0"))</f>
        <v/>
      </c>
      <c r="H1156" s="11" t="str">
        <f aca="false">IF(OR(A1156="",N(D1156)=0),"",_xlfn.MAXIFS(Orders!$I$2:$I$5001,Orders!$C$2:$C$5001,A1156,Orders!$I$2:$I$5001,"&gt;0"))</f>
        <v/>
      </c>
      <c r="I1156" s="9" t="str">
        <f aca="true">IF(H1156="","",TODAY()-H1156)</f>
        <v/>
      </c>
      <c r="J1156" s="9" t="str">
        <f aca="false">IF(OR(H1156="",N(D1156)&lt;2),"",(H1156-G1156)/(D1156-1))</f>
        <v/>
      </c>
      <c r="K1156" s="12" t="str">
        <f aca="false">IF(A1156="","",IF(N(D1156)=0,"No orders yet",IF(I1156&gt;=Settings!$B$4,IF(OR(N(E1156)&gt;=Settings!$B$5,N(D1156)&gt;=Settings!$B$6),"Lapsed VIP","Lapsed"),IF(I1156&gt;=Settings!$B$3,IF(OR(N(E1156)&gt;=Settings!$B$5,N(D1156)&gt;=Settings!$B$6),"At-risk VIP",IF(D1156=1,"One-time buyer","At risk")),IF(OR(N(E1156)&gt;=Settings!$B$5,N(D1156)&gt;=Settings!$B$6),"VIP",IF(D1156=1,"New","Active"))))))</f>
        <v/>
      </c>
      <c r="L1156" s="12" t="str">
        <f aca="false">IF(OR(J1156="",J1156=0),"",IF(I1156&gt;=J1156*Settings!$B$7,"Yes",""))</f>
        <v/>
      </c>
      <c r="M1156" s="13"/>
      <c r="N1156" s="12" t="str">
        <f aca="true">IF(M1156="","",IF(AND(H1156&lt;&gt;"",H1156&gt;=M1156),"Yes - "&amp;TEXT(H1156,"d mmm yyyy"),IF(TODAY()-M1156&lt;30,"Not yet","No")))</f>
        <v/>
      </c>
      <c r="O1156" s="8"/>
      <c r="P1156" s="12" t="str">
        <f aca="false">IF(A1156="","",IF(COUNTIF($A$2:$A$2001,A1156)&gt;1,"Same email twice - keep one",""))</f>
        <v/>
      </c>
    </row>
    <row r="1157" customFormat="false" ht="15" hidden="false" customHeight="false" outlineLevel="0" collapsed="false">
      <c r="A1157" s="8"/>
      <c r="B1157" s="8"/>
      <c r="C1157" s="8"/>
      <c r="D1157" s="9" t="str">
        <f aca="false">IF(A1157="","",COUNTIFS(Orders!$C$2:$C$5001,A1157,Orders!$I$2:$I$5001,"&gt;0"))</f>
        <v/>
      </c>
      <c r="E1157" s="10" t="str">
        <f aca="false">IF(A1157="","",SUMIFS(Orders!$F$2:$F$5001,Orders!$C$2:$C$5001,A1157,Orders!$I$2:$I$5001,"&gt;0"))</f>
        <v/>
      </c>
      <c r="F1157" s="10" t="str">
        <f aca="false">IF(OR(A1157="",N(D1157)=0),"",E1157/D1157)</f>
        <v/>
      </c>
      <c r="G1157" s="11" t="str">
        <f aca="false">IF(OR(A1157="",N(D1157)=0),"",_xlfn.MINIFS(Orders!$I$2:$I$5001,Orders!$C$2:$C$5001,A1157,Orders!$I$2:$I$5001,"&gt;0"))</f>
        <v/>
      </c>
      <c r="H1157" s="11" t="str">
        <f aca="false">IF(OR(A1157="",N(D1157)=0),"",_xlfn.MAXIFS(Orders!$I$2:$I$5001,Orders!$C$2:$C$5001,A1157,Orders!$I$2:$I$5001,"&gt;0"))</f>
        <v/>
      </c>
      <c r="I1157" s="9" t="str">
        <f aca="true">IF(H1157="","",TODAY()-H1157)</f>
        <v/>
      </c>
      <c r="J1157" s="9" t="str">
        <f aca="false">IF(OR(H1157="",N(D1157)&lt;2),"",(H1157-G1157)/(D1157-1))</f>
        <v/>
      </c>
      <c r="K1157" s="12" t="str">
        <f aca="false">IF(A1157="","",IF(N(D1157)=0,"No orders yet",IF(I1157&gt;=Settings!$B$4,IF(OR(N(E1157)&gt;=Settings!$B$5,N(D1157)&gt;=Settings!$B$6),"Lapsed VIP","Lapsed"),IF(I1157&gt;=Settings!$B$3,IF(OR(N(E1157)&gt;=Settings!$B$5,N(D1157)&gt;=Settings!$B$6),"At-risk VIP",IF(D1157=1,"One-time buyer","At risk")),IF(OR(N(E1157)&gt;=Settings!$B$5,N(D1157)&gt;=Settings!$B$6),"VIP",IF(D1157=1,"New","Active"))))))</f>
        <v/>
      </c>
      <c r="L1157" s="12" t="str">
        <f aca="false">IF(OR(J1157="",J1157=0),"",IF(I1157&gt;=J1157*Settings!$B$7,"Yes",""))</f>
        <v/>
      </c>
      <c r="M1157" s="13"/>
      <c r="N1157" s="12" t="str">
        <f aca="true">IF(M1157="","",IF(AND(H1157&lt;&gt;"",H1157&gt;=M1157),"Yes - "&amp;TEXT(H1157,"d mmm yyyy"),IF(TODAY()-M1157&lt;30,"Not yet","No")))</f>
        <v/>
      </c>
      <c r="O1157" s="8"/>
      <c r="P1157" s="12" t="str">
        <f aca="false">IF(A1157="","",IF(COUNTIF($A$2:$A$2001,A1157)&gt;1,"Same email twice - keep one",""))</f>
        <v/>
      </c>
    </row>
    <row r="1158" customFormat="false" ht="15" hidden="false" customHeight="false" outlineLevel="0" collapsed="false">
      <c r="A1158" s="8"/>
      <c r="B1158" s="8"/>
      <c r="C1158" s="8"/>
      <c r="D1158" s="9" t="str">
        <f aca="false">IF(A1158="","",COUNTIFS(Orders!$C$2:$C$5001,A1158,Orders!$I$2:$I$5001,"&gt;0"))</f>
        <v/>
      </c>
      <c r="E1158" s="10" t="str">
        <f aca="false">IF(A1158="","",SUMIFS(Orders!$F$2:$F$5001,Orders!$C$2:$C$5001,A1158,Orders!$I$2:$I$5001,"&gt;0"))</f>
        <v/>
      </c>
      <c r="F1158" s="10" t="str">
        <f aca="false">IF(OR(A1158="",N(D1158)=0),"",E1158/D1158)</f>
        <v/>
      </c>
      <c r="G1158" s="11" t="str">
        <f aca="false">IF(OR(A1158="",N(D1158)=0),"",_xlfn.MINIFS(Orders!$I$2:$I$5001,Orders!$C$2:$C$5001,A1158,Orders!$I$2:$I$5001,"&gt;0"))</f>
        <v/>
      </c>
      <c r="H1158" s="11" t="str">
        <f aca="false">IF(OR(A1158="",N(D1158)=0),"",_xlfn.MAXIFS(Orders!$I$2:$I$5001,Orders!$C$2:$C$5001,A1158,Orders!$I$2:$I$5001,"&gt;0"))</f>
        <v/>
      </c>
      <c r="I1158" s="9" t="str">
        <f aca="true">IF(H1158="","",TODAY()-H1158)</f>
        <v/>
      </c>
      <c r="J1158" s="9" t="str">
        <f aca="false">IF(OR(H1158="",N(D1158)&lt;2),"",(H1158-G1158)/(D1158-1))</f>
        <v/>
      </c>
      <c r="K1158" s="12" t="str">
        <f aca="false">IF(A1158="","",IF(N(D1158)=0,"No orders yet",IF(I1158&gt;=Settings!$B$4,IF(OR(N(E1158)&gt;=Settings!$B$5,N(D1158)&gt;=Settings!$B$6),"Lapsed VIP","Lapsed"),IF(I1158&gt;=Settings!$B$3,IF(OR(N(E1158)&gt;=Settings!$B$5,N(D1158)&gt;=Settings!$B$6),"At-risk VIP",IF(D1158=1,"One-time buyer","At risk")),IF(OR(N(E1158)&gt;=Settings!$B$5,N(D1158)&gt;=Settings!$B$6),"VIP",IF(D1158=1,"New","Active"))))))</f>
        <v/>
      </c>
      <c r="L1158" s="12" t="str">
        <f aca="false">IF(OR(J1158="",J1158=0),"",IF(I1158&gt;=J1158*Settings!$B$7,"Yes",""))</f>
        <v/>
      </c>
      <c r="M1158" s="13"/>
      <c r="N1158" s="12" t="str">
        <f aca="true">IF(M1158="","",IF(AND(H1158&lt;&gt;"",H1158&gt;=M1158),"Yes - "&amp;TEXT(H1158,"d mmm yyyy"),IF(TODAY()-M1158&lt;30,"Not yet","No")))</f>
        <v/>
      </c>
      <c r="O1158" s="8"/>
      <c r="P1158" s="12" t="str">
        <f aca="false">IF(A1158="","",IF(COUNTIF($A$2:$A$2001,A1158)&gt;1,"Same email twice - keep one",""))</f>
        <v/>
      </c>
    </row>
    <row r="1159" customFormat="false" ht="15" hidden="false" customHeight="false" outlineLevel="0" collapsed="false">
      <c r="A1159" s="8"/>
      <c r="B1159" s="8"/>
      <c r="C1159" s="8"/>
      <c r="D1159" s="9" t="str">
        <f aca="false">IF(A1159="","",COUNTIFS(Orders!$C$2:$C$5001,A1159,Orders!$I$2:$I$5001,"&gt;0"))</f>
        <v/>
      </c>
      <c r="E1159" s="10" t="str">
        <f aca="false">IF(A1159="","",SUMIFS(Orders!$F$2:$F$5001,Orders!$C$2:$C$5001,A1159,Orders!$I$2:$I$5001,"&gt;0"))</f>
        <v/>
      </c>
      <c r="F1159" s="10" t="str">
        <f aca="false">IF(OR(A1159="",N(D1159)=0),"",E1159/D1159)</f>
        <v/>
      </c>
      <c r="G1159" s="11" t="str">
        <f aca="false">IF(OR(A1159="",N(D1159)=0),"",_xlfn.MINIFS(Orders!$I$2:$I$5001,Orders!$C$2:$C$5001,A1159,Orders!$I$2:$I$5001,"&gt;0"))</f>
        <v/>
      </c>
      <c r="H1159" s="11" t="str">
        <f aca="false">IF(OR(A1159="",N(D1159)=0),"",_xlfn.MAXIFS(Orders!$I$2:$I$5001,Orders!$C$2:$C$5001,A1159,Orders!$I$2:$I$5001,"&gt;0"))</f>
        <v/>
      </c>
      <c r="I1159" s="9" t="str">
        <f aca="true">IF(H1159="","",TODAY()-H1159)</f>
        <v/>
      </c>
      <c r="J1159" s="9" t="str">
        <f aca="false">IF(OR(H1159="",N(D1159)&lt;2),"",(H1159-G1159)/(D1159-1))</f>
        <v/>
      </c>
      <c r="K1159" s="12" t="str">
        <f aca="false">IF(A1159="","",IF(N(D1159)=0,"No orders yet",IF(I1159&gt;=Settings!$B$4,IF(OR(N(E1159)&gt;=Settings!$B$5,N(D1159)&gt;=Settings!$B$6),"Lapsed VIP","Lapsed"),IF(I1159&gt;=Settings!$B$3,IF(OR(N(E1159)&gt;=Settings!$B$5,N(D1159)&gt;=Settings!$B$6),"At-risk VIP",IF(D1159=1,"One-time buyer","At risk")),IF(OR(N(E1159)&gt;=Settings!$B$5,N(D1159)&gt;=Settings!$B$6),"VIP",IF(D1159=1,"New","Active"))))))</f>
        <v/>
      </c>
      <c r="L1159" s="12" t="str">
        <f aca="false">IF(OR(J1159="",J1159=0),"",IF(I1159&gt;=J1159*Settings!$B$7,"Yes",""))</f>
        <v/>
      </c>
      <c r="M1159" s="13"/>
      <c r="N1159" s="12" t="str">
        <f aca="true">IF(M1159="","",IF(AND(H1159&lt;&gt;"",H1159&gt;=M1159),"Yes - "&amp;TEXT(H1159,"d mmm yyyy"),IF(TODAY()-M1159&lt;30,"Not yet","No")))</f>
        <v/>
      </c>
      <c r="O1159" s="8"/>
      <c r="P1159" s="12" t="str">
        <f aca="false">IF(A1159="","",IF(COUNTIF($A$2:$A$2001,A1159)&gt;1,"Same email twice - keep one",""))</f>
        <v/>
      </c>
    </row>
    <row r="1160" customFormat="false" ht="15" hidden="false" customHeight="false" outlineLevel="0" collapsed="false">
      <c r="A1160" s="8"/>
      <c r="B1160" s="8"/>
      <c r="C1160" s="8"/>
      <c r="D1160" s="9" t="str">
        <f aca="false">IF(A1160="","",COUNTIFS(Orders!$C$2:$C$5001,A1160,Orders!$I$2:$I$5001,"&gt;0"))</f>
        <v/>
      </c>
      <c r="E1160" s="10" t="str">
        <f aca="false">IF(A1160="","",SUMIFS(Orders!$F$2:$F$5001,Orders!$C$2:$C$5001,A1160,Orders!$I$2:$I$5001,"&gt;0"))</f>
        <v/>
      </c>
      <c r="F1160" s="10" t="str">
        <f aca="false">IF(OR(A1160="",N(D1160)=0),"",E1160/D1160)</f>
        <v/>
      </c>
      <c r="G1160" s="11" t="str">
        <f aca="false">IF(OR(A1160="",N(D1160)=0),"",_xlfn.MINIFS(Orders!$I$2:$I$5001,Orders!$C$2:$C$5001,A1160,Orders!$I$2:$I$5001,"&gt;0"))</f>
        <v/>
      </c>
      <c r="H1160" s="11" t="str">
        <f aca="false">IF(OR(A1160="",N(D1160)=0),"",_xlfn.MAXIFS(Orders!$I$2:$I$5001,Orders!$C$2:$C$5001,A1160,Orders!$I$2:$I$5001,"&gt;0"))</f>
        <v/>
      </c>
      <c r="I1160" s="9" t="str">
        <f aca="true">IF(H1160="","",TODAY()-H1160)</f>
        <v/>
      </c>
      <c r="J1160" s="9" t="str">
        <f aca="false">IF(OR(H1160="",N(D1160)&lt;2),"",(H1160-G1160)/(D1160-1))</f>
        <v/>
      </c>
      <c r="K1160" s="12" t="str">
        <f aca="false">IF(A1160="","",IF(N(D1160)=0,"No orders yet",IF(I1160&gt;=Settings!$B$4,IF(OR(N(E1160)&gt;=Settings!$B$5,N(D1160)&gt;=Settings!$B$6),"Lapsed VIP","Lapsed"),IF(I1160&gt;=Settings!$B$3,IF(OR(N(E1160)&gt;=Settings!$B$5,N(D1160)&gt;=Settings!$B$6),"At-risk VIP",IF(D1160=1,"One-time buyer","At risk")),IF(OR(N(E1160)&gt;=Settings!$B$5,N(D1160)&gt;=Settings!$B$6),"VIP",IF(D1160=1,"New","Active"))))))</f>
        <v/>
      </c>
      <c r="L1160" s="12" t="str">
        <f aca="false">IF(OR(J1160="",J1160=0),"",IF(I1160&gt;=J1160*Settings!$B$7,"Yes",""))</f>
        <v/>
      </c>
      <c r="M1160" s="13"/>
      <c r="N1160" s="12" t="str">
        <f aca="true">IF(M1160="","",IF(AND(H1160&lt;&gt;"",H1160&gt;=M1160),"Yes - "&amp;TEXT(H1160,"d mmm yyyy"),IF(TODAY()-M1160&lt;30,"Not yet","No")))</f>
        <v/>
      </c>
      <c r="O1160" s="8"/>
      <c r="P1160" s="12" t="str">
        <f aca="false">IF(A1160="","",IF(COUNTIF($A$2:$A$2001,A1160)&gt;1,"Same email twice - keep one",""))</f>
        <v/>
      </c>
    </row>
    <row r="1161" customFormat="false" ht="15" hidden="false" customHeight="false" outlineLevel="0" collapsed="false">
      <c r="A1161" s="8"/>
      <c r="B1161" s="8"/>
      <c r="C1161" s="8"/>
      <c r="D1161" s="9" t="str">
        <f aca="false">IF(A1161="","",COUNTIFS(Orders!$C$2:$C$5001,A1161,Orders!$I$2:$I$5001,"&gt;0"))</f>
        <v/>
      </c>
      <c r="E1161" s="10" t="str">
        <f aca="false">IF(A1161="","",SUMIFS(Orders!$F$2:$F$5001,Orders!$C$2:$C$5001,A1161,Orders!$I$2:$I$5001,"&gt;0"))</f>
        <v/>
      </c>
      <c r="F1161" s="10" t="str">
        <f aca="false">IF(OR(A1161="",N(D1161)=0),"",E1161/D1161)</f>
        <v/>
      </c>
      <c r="G1161" s="11" t="str">
        <f aca="false">IF(OR(A1161="",N(D1161)=0),"",_xlfn.MINIFS(Orders!$I$2:$I$5001,Orders!$C$2:$C$5001,A1161,Orders!$I$2:$I$5001,"&gt;0"))</f>
        <v/>
      </c>
      <c r="H1161" s="11" t="str">
        <f aca="false">IF(OR(A1161="",N(D1161)=0),"",_xlfn.MAXIFS(Orders!$I$2:$I$5001,Orders!$C$2:$C$5001,A1161,Orders!$I$2:$I$5001,"&gt;0"))</f>
        <v/>
      </c>
      <c r="I1161" s="9" t="str">
        <f aca="true">IF(H1161="","",TODAY()-H1161)</f>
        <v/>
      </c>
      <c r="J1161" s="9" t="str">
        <f aca="false">IF(OR(H1161="",N(D1161)&lt;2),"",(H1161-G1161)/(D1161-1))</f>
        <v/>
      </c>
      <c r="K1161" s="12" t="str">
        <f aca="false">IF(A1161="","",IF(N(D1161)=0,"No orders yet",IF(I1161&gt;=Settings!$B$4,IF(OR(N(E1161)&gt;=Settings!$B$5,N(D1161)&gt;=Settings!$B$6),"Lapsed VIP","Lapsed"),IF(I1161&gt;=Settings!$B$3,IF(OR(N(E1161)&gt;=Settings!$B$5,N(D1161)&gt;=Settings!$B$6),"At-risk VIP",IF(D1161=1,"One-time buyer","At risk")),IF(OR(N(E1161)&gt;=Settings!$B$5,N(D1161)&gt;=Settings!$B$6),"VIP",IF(D1161=1,"New","Active"))))))</f>
        <v/>
      </c>
      <c r="L1161" s="12" t="str">
        <f aca="false">IF(OR(J1161="",J1161=0),"",IF(I1161&gt;=J1161*Settings!$B$7,"Yes",""))</f>
        <v/>
      </c>
      <c r="M1161" s="13"/>
      <c r="N1161" s="12" t="str">
        <f aca="true">IF(M1161="","",IF(AND(H1161&lt;&gt;"",H1161&gt;=M1161),"Yes - "&amp;TEXT(H1161,"d mmm yyyy"),IF(TODAY()-M1161&lt;30,"Not yet","No")))</f>
        <v/>
      </c>
      <c r="O1161" s="8"/>
      <c r="P1161" s="12" t="str">
        <f aca="false">IF(A1161="","",IF(COUNTIF($A$2:$A$2001,A1161)&gt;1,"Same email twice - keep one",""))</f>
        <v/>
      </c>
    </row>
    <row r="1162" customFormat="false" ht="15" hidden="false" customHeight="false" outlineLevel="0" collapsed="false">
      <c r="A1162" s="8"/>
      <c r="B1162" s="8"/>
      <c r="C1162" s="8"/>
      <c r="D1162" s="9" t="str">
        <f aca="false">IF(A1162="","",COUNTIFS(Orders!$C$2:$C$5001,A1162,Orders!$I$2:$I$5001,"&gt;0"))</f>
        <v/>
      </c>
      <c r="E1162" s="10" t="str">
        <f aca="false">IF(A1162="","",SUMIFS(Orders!$F$2:$F$5001,Orders!$C$2:$C$5001,A1162,Orders!$I$2:$I$5001,"&gt;0"))</f>
        <v/>
      </c>
      <c r="F1162" s="10" t="str">
        <f aca="false">IF(OR(A1162="",N(D1162)=0),"",E1162/D1162)</f>
        <v/>
      </c>
      <c r="G1162" s="11" t="str">
        <f aca="false">IF(OR(A1162="",N(D1162)=0),"",_xlfn.MINIFS(Orders!$I$2:$I$5001,Orders!$C$2:$C$5001,A1162,Orders!$I$2:$I$5001,"&gt;0"))</f>
        <v/>
      </c>
      <c r="H1162" s="11" t="str">
        <f aca="false">IF(OR(A1162="",N(D1162)=0),"",_xlfn.MAXIFS(Orders!$I$2:$I$5001,Orders!$C$2:$C$5001,A1162,Orders!$I$2:$I$5001,"&gt;0"))</f>
        <v/>
      </c>
      <c r="I1162" s="9" t="str">
        <f aca="true">IF(H1162="","",TODAY()-H1162)</f>
        <v/>
      </c>
      <c r="J1162" s="9" t="str">
        <f aca="false">IF(OR(H1162="",N(D1162)&lt;2),"",(H1162-G1162)/(D1162-1))</f>
        <v/>
      </c>
      <c r="K1162" s="12" t="str">
        <f aca="false">IF(A1162="","",IF(N(D1162)=0,"No orders yet",IF(I1162&gt;=Settings!$B$4,IF(OR(N(E1162)&gt;=Settings!$B$5,N(D1162)&gt;=Settings!$B$6),"Lapsed VIP","Lapsed"),IF(I1162&gt;=Settings!$B$3,IF(OR(N(E1162)&gt;=Settings!$B$5,N(D1162)&gt;=Settings!$B$6),"At-risk VIP",IF(D1162=1,"One-time buyer","At risk")),IF(OR(N(E1162)&gt;=Settings!$B$5,N(D1162)&gt;=Settings!$B$6),"VIP",IF(D1162=1,"New","Active"))))))</f>
        <v/>
      </c>
      <c r="L1162" s="12" t="str">
        <f aca="false">IF(OR(J1162="",J1162=0),"",IF(I1162&gt;=J1162*Settings!$B$7,"Yes",""))</f>
        <v/>
      </c>
      <c r="M1162" s="13"/>
      <c r="N1162" s="12" t="str">
        <f aca="true">IF(M1162="","",IF(AND(H1162&lt;&gt;"",H1162&gt;=M1162),"Yes - "&amp;TEXT(H1162,"d mmm yyyy"),IF(TODAY()-M1162&lt;30,"Not yet","No")))</f>
        <v/>
      </c>
      <c r="O1162" s="8"/>
      <c r="P1162" s="12" t="str">
        <f aca="false">IF(A1162="","",IF(COUNTIF($A$2:$A$2001,A1162)&gt;1,"Same email twice - keep one",""))</f>
        <v/>
      </c>
    </row>
    <row r="1163" customFormat="false" ht="15" hidden="false" customHeight="false" outlineLevel="0" collapsed="false">
      <c r="A1163" s="8"/>
      <c r="B1163" s="8"/>
      <c r="C1163" s="8"/>
      <c r="D1163" s="9" t="str">
        <f aca="false">IF(A1163="","",COUNTIFS(Orders!$C$2:$C$5001,A1163,Orders!$I$2:$I$5001,"&gt;0"))</f>
        <v/>
      </c>
      <c r="E1163" s="10" t="str">
        <f aca="false">IF(A1163="","",SUMIFS(Orders!$F$2:$F$5001,Orders!$C$2:$C$5001,A1163,Orders!$I$2:$I$5001,"&gt;0"))</f>
        <v/>
      </c>
      <c r="F1163" s="10" t="str">
        <f aca="false">IF(OR(A1163="",N(D1163)=0),"",E1163/D1163)</f>
        <v/>
      </c>
      <c r="G1163" s="11" t="str">
        <f aca="false">IF(OR(A1163="",N(D1163)=0),"",_xlfn.MINIFS(Orders!$I$2:$I$5001,Orders!$C$2:$C$5001,A1163,Orders!$I$2:$I$5001,"&gt;0"))</f>
        <v/>
      </c>
      <c r="H1163" s="11" t="str">
        <f aca="false">IF(OR(A1163="",N(D1163)=0),"",_xlfn.MAXIFS(Orders!$I$2:$I$5001,Orders!$C$2:$C$5001,A1163,Orders!$I$2:$I$5001,"&gt;0"))</f>
        <v/>
      </c>
      <c r="I1163" s="9" t="str">
        <f aca="true">IF(H1163="","",TODAY()-H1163)</f>
        <v/>
      </c>
      <c r="J1163" s="9" t="str">
        <f aca="false">IF(OR(H1163="",N(D1163)&lt;2),"",(H1163-G1163)/(D1163-1))</f>
        <v/>
      </c>
      <c r="K1163" s="12" t="str">
        <f aca="false">IF(A1163="","",IF(N(D1163)=0,"No orders yet",IF(I1163&gt;=Settings!$B$4,IF(OR(N(E1163)&gt;=Settings!$B$5,N(D1163)&gt;=Settings!$B$6),"Lapsed VIP","Lapsed"),IF(I1163&gt;=Settings!$B$3,IF(OR(N(E1163)&gt;=Settings!$B$5,N(D1163)&gt;=Settings!$B$6),"At-risk VIP",IF(D1163=1,"One-time buyer","At risk")),IF(OR(N(E1163)&gt;=Settings!$B$5,N(D1163)&gt;=Settings!$B$6),"VIP",IF(D1163=1,"New","Active"))))))</f>
        <v/>
      </c>
      <c r="L1163" s="12" t="str">
        <f aca="false">IF(OR(J1163="",J1163=0),"",IF(I1163&gt;=J1163*Settings!$B$7,"Yes",""))</f>
        <v/>
      </c>
      <c r="M1163" s="13"/>
      <c r="N1163" s="12" t="str">
        <f aca="true">IF(M1163="","",IF(AND(H1163&lt;&gt;"",H1163&gt;=M1163),"Yes - "&amp;TEXT(H1163,"d mmm yyyy"),IF(TODAY()-M1163&lt;30,"Not yet","No")))</f>
        <v/>
      </c>
      <c r="O1163" s="8"/>
      <c r="P1163" s="12" t="str">
        <f aca="false">IF(A1163="","",IF(COUNTIF($A$2:$A$2001,A1163)&gt;1,"Same email twice - keep one",""))</f>
        <v/>
      </c>
    </row>
    <row r="1164" customFormat="false" ht="15" hidden="false" customHeight="false" outlineLevel="0" collapsed="false">
      <c r="A1164" s="8"/>
      <c r="B1164" s="8"/>
      <c r="C1164" s="8"/>
      <c r="D1164" s="9" t="str">
        <f aca="false">IF(A1164="","",COUNTIFS(Orders!$C$2:$C$5001,A1164,Orders!$I$2:$I$5001,"&gt;0"))</f>
        <v/>
      </c>
      <c r="E1164" s="10" t="str">
        <f aca="false">IF(A1164="","",SUMIFS(Orders!$F$2:$F$5001,Orders!$C$2:$C$5001,A1164,Orders!$I$2:$I$5001,"&gt;0"))</f>
        <v/>
      </c>
      <c r="F1164" s="10" t="str">
        <f aca="false">IF(OR(A1164="",N(D1164)=0),"",E1164/D1164)</f>
        <v/>
      </c>
      <c r="G1164" s="11" t="str">
        <f aca="false">IF(OR(A1164="",N(D1164)=0),"",_xlfn.MINIFS(Orders!$I$2:$I$5001,Orders!$C$2:$C$5001,A1164,Orders!$I$2:$I$5001,"&gt;0"))</f>
        <v/>
      </c>
      <c r="H1164" s="11" t="str">
        <f aca="false">IF(OR(A1164="",N(D1164)=0),"",_xlfn.MAXIFS(Orders!$I$2:$I$5001,Orders!$C$2:$C$5001,A1164,Orders!$I$2:$I$5001,"&gt;0"))</f>
        <v/>
      </c>
      <c r="I1164" s="9" t="str">
        <f aca="true">IF(H1164="","",TODAY()-H1164)</f>
        <v/>
      </c>
      <c r="J1164" s="9" t="str">
        <f aca="false">IF(OR(H1164="",N(D1164)&lt;2),"",(H1164-G1164)/(D1164-1))</f>
        <v/>
      </c>
      <c r="K1164" s="12" t="str">
        <f aca="false">IF(A1164="","",IF(N(D1164)=0,"No orders yet",IF(I1164&gt;=Settings!$B$4,IF(OR(N(E1164)&gt;=Settings!$B$5,N(D1164)&gt;=Settings!$B$6),"Lapsed VIP","Lapsed"),IF(I1164&gt;=Settings!$B$3,IF(OR(N(E1164)&gt;=Settings!$B$5,N(D1164)&gt;=Settings!$B$6),"At-risk VIP",IF(D1164=1,"One-time buyer","At risk")),IF(OR(N(E1164)&gt;=Settings!$B$5,N(D1164)&gt;=Settings!$B$6),"VIP",IF(D1164=1,"New","Active"))))))</f>
        <v/>
      </c>
      <c r="L1164" s="12" t="str">
        <f aca="false">IF(OR(J1164="",J1164=0),"",IF(I1164&gt;=J1164*Settings!$B$7,"Yes",""))</f>
        <v/>
      </c>
      <c r="M1164" s="13"/>
      <c r="N1164" s="12" t="str">
        <f aca="true">IF(M1164="","",IF(AND(H1164&lt;&gt;"",H1164&gt;=M1164),"Yes - "&amp;TEXT(H1164,"d mmm yyyy"),IF(TODAY()-M1164&lt;30,"Not yet","No")))</f>
        <v/>
      </c>
      <c r="O1164" s="8"/>
      <c r="P1164" s="12" t="str">
        <f aca="false">IF(A1164="","",IF(COUNTIF($A$2:$A$2001,A1164)&gt;1,"Same email twice - keep one",""))</f>
        <v/>
      </c>
    </row>
    <row r="1165" customFormat="false" ht="15" hidden="false" customHeight="false" outlineLevel="0" collapsed="false">
      <c r="A1165" s="8"/>
      <c r="B1165" s="8"/>
      <c r="C1165" s="8"/>
      <c r="D1165" s="9" t="str">
        <f aca="false">IF(A1165="","",COUNTIFS(Orders!$C$2:$C$5001,A1165,Orders!$I$2:$I$5001,"&gt;0"))</f>
        <v/>
      </c>
      <c r="E1165" s="10" t="str">
        <f aca="false">IF(A1165="","",SUMIFS(Orders!$F$2:$F$5001,Orders!$C$2:$C$5001,A1165,Orders!$I$2:$I$5001,"&gt;0"))</f>
        <v/>
      </c>
      <c r="F1165" s="10" t="str">
        <f aca="false">IF(OR(A1165="",N(D1165)=0),"",E1165/D1165)</f>
        <v/>
      </c>
      <c r="G1165" s="11" t="str">
        <f aca="false">IF(OR(A1165="",N(D1165)=0),"",_xlfn.MINIFS(Orders!$I$2:$I$5001,Orders!$C$2:$C$5001,A1165,Orders!$I$2:$I$5001,"&gt;0"))</f>
        <v/>
      </c>
      <c r="H1165" s="11" t="str">
        <f aca="false">IF(OR(A1165="",N(D1165)=0),"",_xlfn.MAXIFS(Orders!$I$2:$I$5001,Orders!$C$2:$C$5001,A1165,Orders!$I$2:$I$5001,"&gt;0"))</f>
        <v/>
      </c>
      <c r="I1165" s="9" t="str">
        <f aca="true">IF(H1165="","",TODAY()-H1165)</f>
        <v/>
      </c>
      <c r="J1165" s="9" t="str">
        <f aca="false">IF(OR(H1165="",N(D1165)&lt;2),"",(H1165-G1165)/(D1165-1))</f>
        <v/>
      </c>
      <c r="K1165" s="12" t="str">
        <f aca="false">IF(A1165="","",IF(N(D1165)=0,"No orders yet",IF(I1165&gt;=Settings!$B$4,IF(OR(N(E1165)&gt;=Settings!$B$5,N(D1165)&gt;=Settings!$B$6),"Lapsed VIP","Lapsed"),IF(I1165&gt;=Settings!$B$3,IF(OR(N(E1165)&gt;=Settings!$B$5,N(D1165)&gt;=Settings!$B$6),"At-risk VIP",IF(D1165=1,"One-time buyer","At risk")),IF(OR(N(E1165)&gt;=Settings!$B$5,N(D1165)&gt;=Settings!$B$6),"VIP",IF(D1165=1,"New","Active"))))))</f>
        <v/>
      </c>
      <c r="L1165" s="12" t="str">
        <f aca="false">IF(OR(J1165="",J1165=0),"",IF(I1165&gt;=J1165*Settings!$B$7,"Yes",""))</f>
        <v/>
      </c>
      <c r="M1165" s="13"/>
      <c r="N1165" s="12" t="str">
        <f aca="true">IF(M1165="","",IF(AND(H1165&lt;&gt;"",H1165&gt;=M1165),"Yes - "&amp;TEXT(H1165,"d mmm yyyy"),IF(TODAY()-M1165&lt;30,"Not yet","No")))</f>
        <v/>
      </c>
      <c r="O1165" s="8"/>
      <c r="P1165" s="12" t="str">
        <f aca="false">IF(A1165="","",IF(COUNTIF($A$2:$A$2001,A1165)&gt;1,"Same email twice - keep one",""))</f>
        <v/>
      </c>
    </row>
    <row r="1166" customFormat="false" ht="15" hidden="false" customHeight="false" outlineLevel="0" collapsed="false">
      <c r="A1166" s="8"/>
      <c r="B1166" s="8"/>
      <c r="C1166" s="8"/>
      <c r="D1166" s="9" t="str">
        <f aca="false">IF(A1166="","",COUNTIFS(Orders!$C$2:$C$5001,A1166,Orders!$I$2:$I$5001,"&gt;0"))</f>
        <v/>
      </c>
      <c r="E1166" s="10" t="str">
        <f aca="false">IF(A1166="","",SUMIFS(Orders!$F$2:$F$5001,Orders!$C$2:$C$5001,A1166,Orders!$I$2:$I$5001,"&gt;0"))</f>
        <v/>
      </c>
      <c r="F1166" s="10" t="str">
        <f aca="false">IF(OR(A1166="",N(D1166)=0),"",E1166/D1166)</f>
        <v/>
      </c>
      <c r="G1166" s="11" t="str">
        <f aca="false">IF(OR(A1166="",N(D1166)=0),"",_xlfn.MINIFS(Orders!$I$2:$I$5001,Orders!$C$2:$C$5001,A1166,Orders!$I$2:$I$5001,"&gt;0"))</f>
        <v/>
      </c>
      <c r="H1166" s="11" t="str">
        <f aca="false">IF(OR(A1166="",N(D1166)=0),"",_xlfn.MAXIFS(Orders!$I$2:$I$5001,Orders!$C$2:$C$5001,A1166,Orders!$I$2:$I$5001,"&gt;0"))</f>
        <v/>
      </c>
      <c r="I1166" s="9" t="str">
        <f aca="true">IF(H1166="","",TODAY()-H1166)</f>
        <v/>
      </c>
      <c r="J1166" s="9" t="str">
        <f aca="false">IF(OR(H1166="",N(D1166)&lt;2),"",(H1166-G1166)/(D1166-1))</f>
        <v/>
      </c>
      <c r="K1166" s="12" t="str">
        <f aca="false">IF(A1166="","",IF(N(D1166)=0,"No orders yet",IF(I1166&gt;=Settings!$B$4,IF(OR(N(E1166)&gt;=Settings!$B$5,N(D1166)&gt;=Settings!$B$6),"Lapsed VIP","Lapsed"),IF(I1166&gt;=Settings!$B$3,IF(OR(N(E1166)&gt;=Settings!$B$5,N(D1166)&gt;=Settings!$B$6),"At-risk VIP",IF(D1166=1,"One-time buyer","At risk")),IF(OR(N(E1166)&gt;=Settings!$B$5,N(D1166)&gt;=Settings!$B$6),"VIP",IF(D1166=1,"New","Active"))))))</f>
        <v/>
      </c>
      <c r="L1166" s="12" t="str">
        <f aca="false">IF(OR(J1166="",J1166=0),"",IF(I1166&gt;=J1166*Settings!$B$7,"Yes",""))</f>
        <v/>
      </c>
      <c r="M1166" s="13"/>
      <c r="N1166" s="12" t="str">
        <f aca="true">IF(M1166="","",IF(AND(H1166&lt;&gt;"",H1166&gt;=M1166),"Yes - "&amp;TEXT(H1166,"d mmm yyyy"),IF(TODAY()-M1166&lt;30,"Not yet","No")))</f>
        <v/>
      </c>
      <c r="O1166" s="8"/>
      <c r="P1166" s="12" t="str">
        <f aca="false">IF(A1166="","",IF(COUNTIF($A$2:$A$2001,A1166)&gt;1,"Same email twice - keep one",""))</f>
        <v/>
      </c>
    </row>
    <row r="1167" customFormat="false" ht="15" hidden="false" customHeight="false" outlineLevel="0" collapsed="false">
      <c r="A1167" s="8"/>
      <c r="B1167" s="8"/>
      <c r="C1167" s="8"/>
      <c r="D1167" s="9" t="str">
        <f aca="false">IF(A1167="","",COUNTIFS(Orders!$C$2:$C$5001,A1167,Orders!$I$2:$I$5001,"&gt;0"))</f>
        <v/>
      </c>
      <c r="E1167" s="10" t="str">
        <f aca="false">IF(A1167="","",SUMIFS(Orders!$F$2:$F$5001,Orders!$C$2:$C$5001,A1167,Orders!$I$2:$I$5001,"&gt;0"))</f>
        <v/>
      </c>
      <c r="F1167" s="10" t="str">
        <f aca="false">IF(OR(A1167="",N(D1167)=0),"",E1167/D1167)</f>
        <v/>
      </c>
      <c r="G1167" s="11" t="str">
        <f aca="false">IF(OR(A1167="",N(D1167)=0),"",_xlfn.MINIFS(Orders!$I$2:$I$5001,Orders!$C$2:$C$5001,A1167,Orders!$I$2:$I$5001,"&gt;0"))</f>
        <v/>
      </c>
      <c r="H1167" s="11" t="str">
        <f aca="false">IF(OR(A1167="",N(D1167)=0),"",_xlfn.MAXIFS(Orders!$I$2:$I$5001,Orders!$C$2:$C$5001,A1167,Orders!$I$2:$I$5001,"&gt;0"))</f>
        <v/>
      </c>
      <c r="I1167" s="9" t="str">
        <f aca="true">IF(H1167="","",TODAY()-H1167)</f>
        <v/>
      </c>
      <c r="J1167" s="9" t="str">
        <f aca="false">IF(OR(H1167="",N(D1167)&lt;2),"",(H1167-G1167)/(D1167-1))</f>
        <v/>
      </c>
      <c r="K1167" s="12" t="str">
        <f aca="false">IF(A1167="","",IF(N(D1167)=0,"No orders yet",IF(I1167&gt;=Settings!$B$4,IF(OR(N(E1167)&gt;=Settings!$B$5,N(D1167)&gt;=Settings!$B$6),"Lapsed VIP","Lapsed"),IF(I1167&gt;=Settings!$B$3,IF(OR(N(E1167)&gt;=Settings!$B$5,N(D1167)&gt;=Settings!$B$6),"At-risk VIP",IF(D1167=1,"One-time buyer","At risk")),IF(OR(N(E1167)&gt;=Settings!$B$5,N(D1167)&gt;=Settings!$B$6),"VIP",IF(D1167=1,"New","Active"))))))</f>
        <v/>
      </c>
      <c r="L1167" s="12" t="str">
        <f aca="false">IF(OR(J1167="",J1167=0),"",IF(I1167&gt;=J1167*Settings!$B$7,"Yes",""))</f>
        <v/>
      </c>
      <c r="M1167" s="13"/>
      <c r="N1167" s="12" t="str">
        <f aca="true">IF(M1167="","",IF(AND(H1167&lt;&gt;"",H1167&gt;=M1167),"Yes - "&amp;TEXT(H1167,"d mmm yyyy"),IF(TODAY()-M1167&lt;30,"Not yet","No")))</f>
        <v/>
      </c>
      <c r="O1167" s="8"/>
      <c r="P1167" s="12" t="str">
        <f aca="false">IF(A1167="","",IF(COUNTIF($A$2:$A$2001,A1167)&gt;1,"Same email twice - keep one",""))</f>
        <v/>
      </c>
    </row>
    <row r="1168" customFormat="false" ht="15" hidden="false" customHeight="false" outlineLevel="0" collapsed="false">
      <c r="A1168" s="8"/>
      <c r="B1168" s="8"/>
      <c r="C1168" s="8"/>
      <c r="D1168" s="9" t="str">
        <f aca="false">IF(A1168="","",COUNTIFS(Orders!$C$2:$C$5001,A1168,Orders!$I$2:$I$5001,"&gt;0"))</f>
        <v/>
      </c>
      <c r="E1168" s="10" t="str">
        <f aca="false">IF(A1168="","",SUMIFS(Orders!$F$2:$F$5001,Orders!$C$2:$C$5001,A1168,Orders!$I$2:$I$5001,"&gt;0"))</f>
        <v/>
      </c>
      <c r="F1168" s="10" t="str">
        <f aca="false">IF(OR(A1168="",N(D1168)=0),"",E1168/D1168)</f>
        <v/>
      </c>
      <c r="G1168" s="11" t="str">
        <f aca="false">IF(OR(A1168="",N(D1168)=0),"",_xlfn.MINIFS(Orders!$I$2:$I$5001,Orders!$C$2:$C$5001,A1168,Orders!$I$2:$I$5001,"&gt;0"))</f>
        <v/>
      </c>
      <c r="H1168" s="11" t="str">
        <f aca="false">IF(OR(A1168="",N(D1168)=0),"",_xlfn.MAXIFS(Orders!$I$2:$I$5001,Orders!$C$2:$C$5001,A1168,Orders!$I$2:$I$5001,"&gt;0"))</f>
        <v/>
      </c>
      <c r="I1168" s="9" t="str">
        <f aca="true">IF(H1168="","",TODAY()-H1168)</f>
        <v/>
      </c>
      <c r="J1168" s="9" t="str">
        <f aca="false">IF(OR(H1168="",N(D1168)&lt;2),"",(H1168-G1168)/(D1168-1))</f>
        <v/>
      </c>
      <c r="K1168" s="12" t="str">
        <f aca="false">IF(A1168="","",IF(N(D1168)=0,"No orders yet",IF(I1168&gt;=Settings!$B$4,IF(OR(N(E1168)&gt;=Settings!$B$5,N(D1168)&gt;=Settings!$B$6),"Lapsed VIP","Lapsed"),IF(I1168&gt;=Settings!$B$3,IF(OR(N(E1168)&gt;=Settings!$B$5,N(D1168)&gt;=Settings!$B$6),"At-risk VIP",IF(D1168=1,"One-time buyer","At risk")),IF(OR(N(E1168)&gt;=Settings!$B$5,N(D1168)&gt;=Settings!$B$6),"VIP",IF(D1168=1,"New","Active"))))))</f>
        <v/>
      </c>
      <c r="L1168" s="12" t="str">
        <f aca="false">IF(OR(J1168="",J1168=0),"",IF(I1168&gt;=J1168*Settings!$B$7,"Yes",""))</f>
        <v/>
      </c>
      <c r="M1168" s="13"/>
      <c r="N1168" s="12" t="str">
        <f aca="true">IF(M1168="","",IF(AND(H1168&lt;&gt;"",H1168&gt;=M1168),"Yes - "&amp;TEXT(H1168,"d mmm yyyy"),IF(TODAY()-M1168&lt;30,"Not yet","No")))</f>
        <v/>
      </c>
      <c r="O1168" s="8"/>
      <c r="P1168" s="12" t="str">
        <f aca="false">IF(A1168="","",IF(COUNTIF($A$2:$A$2001,A1168)&gt;1,"Same email twice - keep one",""))</f>
        <v/>
      </c>
    </row>
    <row r="1169" customFormat="false" ht="15" hidden="false" customHeight="false" outlineLevel="0" collapsed="false">
      <c r="A1169" s="8"/>
      <c r="B1169" s="8"/>
      <c r="C1169" s="8"/>
      <c r="D1169" s="9" t="str">
        <f aca="false">IF(A1169="","",COUNTIFS(Orders!$C$2:$C$5001,A1169,Orders!$I$2:$I$5001,"&gt;0"))</f>
        <v/>
      </c>
      <c r="E1169" s="10" t="str">
        <f aca="false">IF(A1169="","",SUMIFS(Orders!$F$2:$F$5001,Orders!$C$2:$C$5001,A1169,Orders!$I$2:$I$5001,"&gt;0"))</f>
        <v/>
      </c>
      <c r="F1169" s="10" t="str">
        <f aca="false">IF(OR(A1169="",N(D1169)=0),"",E1169/D1169)</f>
        <v/>
      </c>
      <c r="G1169" s="11" t="str">
        <f aca="false">IF(OR(A1169="",N(D1169)=0),"",_xlfn.MINIFS(Orders!$I$2:$I$5001,Orders!$C$2:$C$5001,A1169,Orders!$I$2:$I$5001,"&gt;0"))</f>
        <v/>
      </c>
      <c r="H1169" s="11" t="str">
        <f aca="false">IF(OR(A1169="",N(D1169)=0),"",_xlfn.MAXIFS(Orders!$I$2:$I$5001,Orders!$C$2:$C$5001,A1169,Orders!$I$2:$I$5001,"&gt;0"))</f>
        <v/>
      </c>
      <c r="I1169" s="9" t="str">
        <f aca="true">IF(H1169="","",TODAY()-H1169)</f>
        <v/>
      </c>
      <c r="J1169" s="9" t="str">
        <f aca="false">IF(OR(H1169="",N(D1169)&lt;2),"",(H1169-G1169)/(D1169-1))</f>
        <v/>
      </c>
      <c r="K1169" s="12" t="str">
        <f aca="false">IF(A1169="","",IF(N(D1169)=0,"No orders yet",IF(I1169&gt;=Settings!$B$4,IF(OR(N(E1169)&gt;=Settings!$B$5,N(D1169)&gt;=Settings!$B$6),"Lapsed VIP","Lapsed"),IF(I1169&gt;=Settings!$B$3,IF(OR(N(E1169)&gt;=Settings!$B$5,N(D1169)&gt;=Settings!$B$6),"At-risk VIP",IF(D1169=1,"One-time buyer","At risk")),IF(OR(N(E1169)&gt;=Settings!$B$5,N(D1169)&gt;=Settings!$B$6),"VIP",IF(D1169=1,"New","Active"))))))</f>
        <v/>
      </c>
      <c r="L1169" s="12" t="str">
        <f aca="false">IF(OR(J1169="",J1169=0),"",IF(I1169&gt;=J1169*Settings!$B$7,"Yes",""))</f>
        <v/>
      </c>
      <c r="M1169" s="13"/>
      <c r="N1169" s="12" t="str">
        <f aca="true">IF(M1169="","",IF(AND(H1169&lt;&gt;"",H1169&gt;=M1169),"Yes - "&amp;TEXT(H1169,"d mmm yyyy"),IF(TODAY()-M1169&lt;30,"Not yet","No")))</f>
        <v/>
      </c>
      <c r="O1169" s="8"/>
      <c r="P1169" s="12" t="str">
        <f aca="false">IF(A1169="","",IF(COUNTIF($A$2:$A$2001,A1169)&gt;1,"Same email twice - keep one",""))</f>
        <v/>
      </c>
    </row>
    <row r="1170" customFormat="false" ht="15" hidden="false" customHeight="false" outlineLevel="0" collapsed="false">
      <c r="A1170" s="8"/>
      <c r="B1170" s="8"/>
      <c r="C1170" s="8"/>
      <c r="D1170" s="9" t="str">
        <f aca="false">IF(A1170="","",COUNTIFS(Orders!$C$2:$C$5001,A1170,Orders!$I$2:$I$5001,"&gt;0"))</f>
        <v/>
      </c>
      <c r="E1170" s="10" t="str">
        <f aca="false">IF(A1170="","",SUMIFS(Orders!$F$2:$F$5001,Orders!$C$2:$C$5001,A1170,Orders!$I$2:$I$5001,"&gt;0"))</f>
        <v/>
      </c>
      <c r="F1170" s="10" t="str">
        <f aca="false">IF(OR(A1170="",N(D1170)=0),"",E1170/D1170)</f>
        <v/>
      </c>
      <c r="G1170" s="11" t="str">
        <f aca="false">IF(OR(A1170="",N(D1170)=0),"",_xlfn.MINIFS(Orders!$I$2:$I$5001,Orders!$C$2:$C$5001,A1170,Orders!$I$2:$I$5001,"&gt;0"))</f>
        <v/>
      </c>
      <c r="H1170" s="11" t="str">
        <f aca="false">IF(OR(A1170="",N(D1170)=0),"",_xlfn.MAXIFS(Orders!$I$2:$I$5001,Orders!$C$2:$C$5001,A1170,Orders!$I$2:$I$5001,"&gt;0"))</f>
        <v/>
      </c>
      <c r="I1170" s="9" t="str">
        <f aca="true">IF(H1170="","",TODAY()-H1170)</f>
        <v/>
      </c>
      <c r="J1170" s="9" t="str">
        <f aca="false">IF(OR(H1170="",N(D1170)&lt;2),"",(H1170-G1170)/(D1170-1))</f>
        <v/>
      </c>
      <c r="K1170" s="12" t="str">
        <f aca="false">IF(A1170="","",IF(N(D1170)=0,"No orders yet",IF(I1170&gt;=Settings!$B$4,IF(OR(N(E1170)&gt;=Settings!$B$5,N(D1170)&gt;=Settings!$B$6),"Lapsed VIP","Lapsed"),IF(I1170&gt;=Settings!$B$3,IF(OR(N(E1170)&gt;=Settings!$B$5,N(D1170)&gt;=Settings!$B$6),"At-risk VIP",IF(D1170=1,"One-time buyer","At risk")),IF(OR(N(E1170)&gt;=Settings!$B$5,N(D1170)&gt;=Settings!$B$6),"VIP",IF(D1170=1,"New","Active"))))))</f>
        <v/>
      </c>
      <c r="L1170" s="12" t="str">
        <f aca="false">IF(OR(J1170="",J1170=0),"",IF(I1170&gt;=J1170*Settings!$B$7,"Yes",""))</f>
        <v/>
      </c>
      <c r="M1170" s="13"/>
      <c r="N1170" s="12" t="str">
        <f aca="true">IF(M1170="","",IF(AND(H1170&lt;&gt;"",H1170&gt;=M1170),"Yes - "&amp;TEXT(H1170,"d mmm yyyy"),IF(TODAY()-M1170&lt;30,"Not yet","No")))</f>
        <v/>
      </c>
      <c r="O1170" s="8"/>
      <c r="P1170" s="12" t="str">
        <f aca="false">IF(A1170="","",IF(COUNTIF($A$2:$A$2001,A1170)&gt;1,"Same email twice - keep one",""))</f>
        <v/>
      </c>
    </row>
    <row r="1171" customFormat="false" ht="15" hidden="false" customHeight="false" outlineLevel="0" collapsed="false">
      <c r="A1171" s="8"/>
      <c r="B1171" s="8"/>
      <c r="C1171" s="8"/>
      <c r="D1171" s="9" t="str">
        <f aca="false">IF(A1171="","",COUNTIFS(Orders!$C$2:$C$5001,A1171,Orders!$I$2:$I$5001,"&gt;0"))</f>
        <v/>
      </c>
      <c r="E1171" s="10" t="str">
        <f aca="false">IF(A1171="","",SUMIFS(Orders!$F$2:$F$5001,Orders!$C$2:$C$5001,A1171,Orders!$I$2:$I$5001,"&gt;0"))</f>
        <v/>
      </c>
      <c r="F1171" s="10" t="str">
        <f aca="false">IF(OR(A1171="",N(D1171)=0),"",E1171/D1171)</f>
        <v/>
      </c>
      <c r="G1171" s="11" t="str">
        <f aca="false">IF(OR(A1171="",N(D1171)=0),"",_xlfn.MINIFS(Orders!$I$2:$I$5001,Orders!$C$2:$C$5001,A1171,Orders!$I$2:$I$5001,"&gt;0"))</f>
        <v/>
      </c>
      <c r="H1171" s="11" t="str">
        <f aca="false">IF(OR(A1171="",N(D1171)=0),"",_xlfn.MAXIFS(Orders!$I$2:$I$5001,Orders!$C$2:$C$5001,A1171,Orders!$I$2:$I$5001,"&gt;0"))</f>
        <v/>
      </c>
      <c r="I1171" s="9" t="str">
        <f aca="true">IF(H1171="","",TODAY()-H1171)</f>
        <v/>
      </c>
      <c r="J1171" s="9" t="str">
        <f aca="false">IF(OR(H1171="",N(D1171)&lt;2),"",(H1171-G1171)/(D1171-1))</f>
        <v/>
      </c>
      <c r="K1171" s="12" t="str">
        <f aca="false">IF(A1171="","",IF(N(D1171)=0,"No orders yet",IF(I1171&gt;=Settings!$B$4,IF(OR(N(E1171)&gt;=Settings!$B$5,N(D1171)&gt;=Settings!$B$6),"Lapsed VIP","Lapsed"),IF(I1171&gt;=Settings!$B$3,IF(OR(N(E1171)&gt;=Settings!$B$5,N(D1171)&gt;=Settings!$B$6),"At-risk VIP",IF(D1171=1,"One-time buyer","At risk")),IF(OR(N(E1171)&gt;=Settings!$B$5,N(D1171)&gt;=Settings!$B$6),"VIP",IF(D1171=1,"New","Active"))))))</f>
        <v/>
      </c>
      <c r="L1171" s="12" t="str">
        <f aca="false">IF(OR(J1171="",J1171=0),"",IF(I1171&gt;=J1171*Settings!$B$7,"Yes",""))</f>
        <v/>
      </c>
      <c r="M1171" s="13"/>
      <c r="N1171" s="12" t="str">
        <f aca="true">IF(M1171="","",IF(AND(H1171&lt;&gt;"",H1171&gt;=M1171),"Yes - "&amp;TEXT(H1171,"d mmm yyyy"),IF(TODAY()-M1171&lt;30,"Not yet","No")))</f>
        <v/>
      </c>
      <c r="O1171" s="8"/>
      <c r="P1171" s="12" t="str">
        <f aca="false">IF(A1171="","",IF(COUNTIF($A$2:$A$2001,A1171)&gt;1,"Same email twice - keep one",""))</f>
        <v/>
      </c>
    </row>
    <row r="1172" customFormat="false" ht="15" hidden="false" customHeight="false" outlineLevel="0" collapsed="false">
      <c r="A1172" s="8"/>
      <c r="B1172" s="8"/>
      <c r="C1172" s="8"/>
      <c r="D1172" s="9" t="str">
        <f aca="false">IF(A1172="","",COUNTIFS(Orders!$C$2:$C$5001,A1172,Orders!$I$2:$I$5001,"&gt;0"))</f>
        <v/>
      </c>
      <c r="E1172" s="10" t="str">
        <f aca="false">IF(A1172="","",SUMIFS(Orders!$F$2:$F$5001,Orders!$C$2:$C$5001,A1172,Orders!$I$2:$I$5001,"&gt;0"))</f>
        <v/>
      </c>
      <c r="F1172" s="10" t="str">
        <f aca="false">IF(OR(A1172="",N(D1172)=0),"",E1172/D1172)</f>
        <v/>
      </c>
      <c r="G1172" s="11" t="str">
        <f aca="false">IF(OR(A1172="",N(D1172)=0),"",_xlfn.MINIFS(Orders!$I$2:$I$5001,Orders!$C$2:$C$5001,A1172,Orders!$I$2:$I$5001,"&gt;0"))</f>
        <v/>
      </c>
      <c r="H1172" s="11" t="str">
        <f aca="false">IF(OR(A1172="",N(D1172)=0),"",_xlfn.MAXIFS(Orders!$I$2:$I$5001,Orders!$C$2:$C$5001,A1172,Orders!$I$2:$I$5001,"&gt;0"))</f>
        <v/>
      </c>
      <c r="I1172" s="9" t="str">
        <f aca="true">IF(H1172="","",TODAY()-H1172)</f>
        <v/>
      </c>
      <c r="J1172" s="9" t="str">
        <f aca="false">IF(OR(H1172="",N(D1172)&lt;2),"",(H1172-G1172)/(D1172-1))</f>
        <v/>
      </c>
      <c r="K1172" s="12" t="str">
        <f aca="false">IF(A1172="","",IF(N(D1172)=0,"No orders yet",IF(I1172&gt;=Settings!$B$4,IF(OR(N(E1172)&gt;=Settings!$B$5,N(D1172)&gt;=Settings!$B$6),"Lapsed VIP","Lapsed"),IF(I1172&gt;=Settings!$B$3,IF(OR(N(E1172)&gt;=Settings!$B$5,N(D1172)&gt;=Settings!$B$6),"At-risk VIP",IF(D1172=1,"One-time buyer","At risk")),IF(OR(N(E1172)&gt;=Settings!$B$5,N(D1172)&gt;=Settings!$B$6),"VIP",IF(D1172=1,"New","Active"))))))</f>
        <v/>
      </c>
      <c r="L1172" s="12" t="str">
        <f aca="false">IF(OR(J1172="",J1172=0),"",IF(I1172&gt;=J1172*Settings!$B$7,"Yes",""))</f>
        <v/>
      </c>
      <c r="M1172" s="13"/>
      <c r="N1172" s="12" t="str">
        <f aca="true">IF(M1172="","",IF(AND(H1172&lt;&gt;"",H1172&gt;=M1172),"Yes - "&amp;TEXT(H1172,"d mmm yyyy"),IF(TODAY()-M1172&lt;30,"Not yet","No")))</f>
        <v/>
      </c>
      <c r="O1172" s="8"/>
      <c r="P1172" s="12" t="str">
        <f aca="false">IF(A1172="","",IF(COUNTIF($A$2:$A$2001,A1172)&gt;1,"Same email twice - keep one",""))</f>
        <v/>
      </c>
    </row>
    <row r="1173" customFormat="false" ht="15" hidden="false" customHeight="false" outlineLevel="0" collapsed="false">
      <c r="A1173" s="8"/>
      <c r="B1173" s="8"/>
      <c r="C1173" s="8"/>
      <c r="D1173" s="9" t="str">
        <f aca="false">IF(A1173="","",COUNTIFS(Orders!$C$2:$C$5001,A1173,Orders!$I$2:$I$5001,"&gt;0"))</f>
        <v/>
      </c>
      <c r="E1173" s="10" t="str">
        <f aca="false">IF(A1173="","",SUMIFS(Orders!$F$2:$F$5001,Orders!$C$2:$C$5001,A1173,Orders!$I$2:$I$5001,"&gt;0"))</f>
        <v/>
      </c>
      <c r="F1173" s="10" t="str">
        <f aca="false">IF(OR(A1173="",N(D1173)=0),"",E1173/D1173)</f>
        <v/>
      </c>
      <c r="G1173" s="11" t="str">
        <f aca="false">IF(OR(A1173="",N(D1173)=0),"",_xlfn.MINIFS(Orders!$I$2:$I$5001,Orders!$C$2:$C$5001,A1173,Orders!$I$2:$I$5001,"&gt;0"))</f>
        <v/>
      </c>
      <c r="H1173" s="11" t="str">
        <f aca="false">IF(OR(A1173="",N(D1173)=0),"",_xlfn.MAXIFS(Orders!$I$2:$I$5001,Orders!$C$2:$C$5001,A1173,Orders!$I$2:$I$5001,"&gt;0"))</f>
        <v/>
      </c>
      <c r="I1173" s="9" t="str">
        <f aca="true">IF(H1173="","",TODAY()-H1173)</f>
        <v/>
      </c>
      <c r="J1173" s="9" t="str">
        <f aca="false">IF(OR(H1173="",N(D1173)&lt;2),"",(H1173-G1173)/(D1173-1))</f>
        <v/>
      </c>
      <c r="K1173" s="12" t="str">
        <f aca="false">IF(A1173="","",IF(N(D1173)=0,"No orders yet",IF(I1173&gt;=Settings!$B$4,IF(OR(N(E1173)&gt;=Settings!$B$5,N(D1173)&gt;=Settings!$B$6),"Lapsed VIP","Lapsed"),IF(I1173&gt;=Settings!$B$3,IF(OR(N(E1173)&gt;=Settings!$B$5,N(D1173)&gt;=Settings!$B$6),"At-risk VIP",IF(D1173=1,"One-time buyer","At risk")),IF(OR(N(E1173)&gt;=Settings!$B$5,N(D1173)&gt;=Settings!$B$6),"VIP",IF(D1173=1,"New","Active"))))))</f>
        <v/>
      </c>
      <c r="L1173" s="12" t="str">
        <f aca="false">IF(OR(J1173="",J1173=0),"",IF(I1173&gt;=J1173*Settings!$B$7,"Yes",""))</f>
        <v/>
      </c>
      <c r="M1173" s="13"/>
      <c r="N1173" s="12" t="str">
        <f aca="true">IF(M1173="","",IF(AND(H1173&lt;&gt;"",H1173&gt;=M1173),"Yes - "&amp;TEXT(H1173,"d mmm yyyy"),IF(TODAY()-M1173&lt;30,"Not yet","No")))</f>
        <v/>
      </c>
      <c r="O1173" s="8"/>
      <c r="P1173" s="12" t="str">
        <f aca="false">IF(A1173="","",IF(COUNTIF($A$2:$A$2001,A1173)&gt;1,"Same email twice - keep one",""))</f>
        <v/>
      </c>
    </row>
    <row r="1174" customFormat="false" ht="15" hidden="false" customHeight="false" outlineLevel="0" collapsed="false">
      <c r="A1174" s="8"/>
      <c r="B1174" s="8"/>
      <c r="C1174" s="8"/>
      <c r="D1174" s="9" t="str">
        <f aca="false">IF(A1174="","",COUNTIFS(Orders!$C$2:$C$5001,A1174,Orders!$I$2:$I$5001,"&gt;0"))</f>
        <v/>
      </c>
      <c r="E1174" s="10" t="str">
        <f aca="false">IF(A1174="","",SUMIFS(Orders!$F$2:$F$5001,Orders!$C$2:$C$5001,A1174,Orders!$I$2:$I$5001,"&gt;0"))</f>
        <v/>
      </c>
      <c r="F1174" s="10" t="str">
        <f aca="false">IF(OR(A1174="",N(D1174)=0),"",E1174/D1174)</f>
        <v/>
      </c>
      <c r="G1174" s="11" t="str">
        <f aca="false">IF(OR(A1174="",N(D1174)=0),"",_xlfn.MINIFS(Orders!$I$2:$I$5001,Orders!$C$2:$C$5001,A1174,Orders!$I$2:$I$5001,"&gt;0"))</f>
        <v/>
      </c>
      <c r="H1174" s="11" t="str">
        <f aca="false">IF(OR(A1174="",N(D1174)=0),"",_xlfn.MAXIFS(Orders!$I$2:$I$5001,Orders!$C$2:$C$5001,A1174,Orders!$I$2:$I$5001,"&gt;0"))</f>
        <v/>
      </c>
      <c r="I1174" s="9" t="str">
        <f aca="true">IF(H1174="","",TODAY()-H1174)</f>
        <v/>
      </c>
      <c r="J1174" s="9" t="str">
        <f aca="false">IF(OR(H1174="",N(D1174)&lt;2),"",(H1174-G1174)/(D1174-1))</f>
        <v/>
      </c>
      <c r="K1174" s="12" t="str">
        <f aca="false">IF(A1174="","",IF(N(D1174)=0,"No orders yet",IF(I1174&gt;=Settings!$B$4,IF(OR(N(E1174)&gt;=Settings!$B$5,N(D1174)&gt;=Settings!$B$6),"Lapsed VIP","Lapsed"),IF(I1174&gt;=Settings!$B$3,IF(OR(N(E1174)&gt;=Settings!$B$5,N(D1174)&gt;=Settings!$B$6),"At-risk VIP",IF(D1174=1,"One-time buyer","At risk")),IF(OR(N(E1174)&gt;=Settings!$B$5,N(D1174)&gt;=Settings!$B$6),"VIP",IF(D1174=1,"New","Active"))))))</f>
        <v/>
      </c>
      <c r="L1174" s="12" t="str">
        <f aca="false">IF(OR(J1174="",J1174=0),"",IF(I1174&gt;=J1174*Settings!$B$7,"Yes",""))</f>
        <v/>
      </c>
      <c r="M1174" s="13"/>
      <c r="N1174" s="12" t="str">
        <f aca="true">IF(M1174="","",IF(AND(H1174&lt;&gt;"",H1174&gt;=M1174),"Yes - "&amp;TEXT(H1174,"d mmm yyyy"),IF(TODAY()-M1174&lt;30,"Not yet","No")))</f>
        <v/>
      </c>
      <c r="O1174" s="8"/>
      <c r="P1174" s="12" t="str">
        <f aca="false">IF(A1174="","",IF(COUNTIF($A$2:$A$2001,A1174)&gt;1,"Same email twice - keep one",""))</f>
        <v/>
      </c>
    </row>
    <row r="1175" customFormat="false" ht="15" hidden="false" customHeight="false" outlineLevel="0" collapsed="false">
      <c r="A1175" s="8"/>
      <c r="B1175" s="8"/>
      <c r="C1175" s="8"/>
      <c r="D1175" s="9" t="str">
        <f aca="false">IF(A1175="","",COUNTIFS(Orders!$C$2:$C$5001,A1175,Orders!$I$2:$I$5001,"&gt;0"))</f>
        <v/>
      </c>
      <c r="E1175" s="10" t="str">
        <f aca="false">IF(A1175="","",SUMIFS(Orders!$F$2:$F$5001,Orders!$C$2:$C$5001,A1175,Orders!$I$2:$I$5001,"&gt;0"))</f>
        <v/>
      </c>
      <c r="F1175" s="10" t="str">
        <f aca="false">IF(OR(A1175="",N(D1175)=0),"",E1175/D1175)</f>
        <v/>
      </c>
      <c r="G1175" s="11" t="str">
        <f aca="false">IF(OR(A1175="",N(D1175)=0),"",_xlfn.MINIFS(Orders!$I$2:$I$5001,Orders!$C$2:$C$5001,A1175,Orders!$I$2:$I$5001,"&gt;0"))</f>
        <v/>
      </c>
      <c r="H1175" s="11" t="str">
        <f aca="false">IF(OR(A1175="",N(D1175)=0),"",_xlfn.MAXIFS(Orders!$I$2:$I$5001,Orders!$C$2:$C$5001,A1175,Orders!$I$2:$I$5001,"&gt;0"))</f>
        <v/>
      </c>
      <c r="I1175" s="9" t="str">
        <f aca="true">IF(H1175="","",TODAY()-H1175)</f>
        <v/>
      </c>
      <c r="J1175" s="9" t="str">
        <f aca="false">IF(OR(H1175="",N(D1175)&lt;2),"",(H1175-G1175)/(D1175-1))</f>
        <v/>
      </c>
      <c r="K1175" s="12" t="str">
        <f aca="false">IF(A1175="","",IF(N(D1175)=0,"No orders yet",IF(I1175&gt;=Settings!$B$4,IF(OR(N(E1175)&gt;=Settings!$B$5,N(D1175)&gt;=Settings!$B$6),"Lapsed VIP","Lapsed"),IF(I1175&gt;=Settings!$B$3,IF(OR(N(E1175)&gt;=Settings!$B$5,N(D1175)&gt;=Settings!$B$6),"At-risk VIP",IF(D1175=1,"One-time buyer","At risk")),IF(OR(N(E1175)&gt;=Settings!$B$5,N(D1175)&gt;=Settings!$B$6),"VIP",IF(D1175=1,"New","Active"))))))</f>
        <v/>
      </c>
      <c r="L1175" s="12" t="str">
        <f aca="false">IF(OR(J1175="",J1175=0),"",IF(I1175&gt;=J1175*Settings!$B$7,"Yes",""))</f>
        <v/>
      </c>
      <c r="M1175" s="13"/>
      <c r="N1175" s="12" t="str">
        <f aca="true">IF(M1175="","",IF(AND(H1175&lt;&gt;"",H1175&gt;=M1175),"Yes - "&amp;TEXT(H1175,"d mmm yyyy"),IF(TODAY()-M1175&lt;30,"Not yet","No")))</f>
        <v/>
      </c>
      <c r="O1175" s="8"/>
      <c r="P1175" s="12" t="str">
        <f aca="false">IF(A1175="","",IF(COUNTIF($A$2:$A$2001,A1175)&gt;1,"Same email twice - keep one",""))</f>
        <v/>
      </c>
    </row>
    <row r="1176" customFormat="false" ht="15" hidden="false" customHeight="false" outlineLevel="0" collapsed="false">
      <c r="A1176" s="8"/>
      <c r="B1176" s="8"/>
      <c r="C1176" s="8"/>
      <c r="D1176" s="9" t="str">
        <f aca="false">IF(A1176="","",COUNTIFS(Orders!$C$2:$C$5001,A1176,Orders!$I$2:$I$5001,"&gt;0"))</f>
        <v/>
      </c>
      <c r="E1176" s="10" t="str">
        <f aca="false">IF(A1176="","",SUMIFS(Orders!$F$2:$F$5001,Orders!$C$2:$C$5001,A1176,Orders!$I$2:$I$5001,"&gt;0"))</f>
        <v/>
      </c>
      <c r="F1176" s="10" t="str">
        <f aca="false">IF(OR(A1176="",N(D1176)=0),"",E1176/D1176)</f>
        <v/>
      </c>
      <c r="G1176" s="11" t="str">
        <f aca="false">IF(OR(A1176="",N(D1176)=0),"",_xlfn.MINIFS(Orders!$I$2:$I$5001,Orders!$C$2:$C$5001,A1176,Orders!$I$2:$I$5001,"&gt;0"))</f>
        <v/>
      </c>
      <c r="H1176" s="11" t="str">
        <f aca="false">IF(OR(A1176="",N(D1176)=0),"",_xlfn.MAXIFS(Orders!$I$2:$I$5001,Orders!$C$2:$C$5001,A1176,Orders!$I$2:$I$5001,"&gt;0"))</f>
        <v/>
      </c>
      <c r="I1176" s="9" t="str">
        <f aca="true">IF(H1176="","",TODAY()-H1176)</f>
        <v/>
      </c>
      <c r="J1176" s="9" t="str">
        <f aca="false">IF(OR(H1176="",N(D1176)&lt;2),"",(H1176-G1176)/(D1176-1))</f>
        <v/>
      </c>
      <c r="K1176" s="12" t="str">
        <f aca="false">IF(A1176="","",IF(N(D1176)=0,"No orders yet",IF(I1176&gt;=Settings!$B$4,IF(OR(N(E1176)&gt;=Settings!$B$5,N(D1176)&gt;=Settings!$B$6),"Lapsed VIP","Lapsed"),IF(I1176&gt;=Settings!$B$3,IF(OR(N(E1176)&gt;=Settings!$B$5,N(D1176)&gt;=Settings!$B$6),"At-risk VIP",IF(D1176=1,"One-time buyer","At risk")),IF(OR(N(E1176)&gt;=Settings!$B$5,N(D1176)&gt;=Settings!$B$6),"VIP",IF(D1176=1,"New","Active"))))))</f>
        <v/>
      </c>
      <c r="L1176" s="12" t="str">
        <f aca="false">IF(OR(J1176="",J1176=0),"",IF(I1176&gt;=J1176*Settings!$B$7,"Yes",""))</f>
        <v/>
      </c>
      <c r="M1176" s="13"/>
      <c r="N1176" s="12" t="str">
        <f aca="true">IF(M1176="","",IF(AND(H1176&lt;&gt;"",H1176&gt;=M1176),"Yes - "&amp;TEXT(H1176,"d mmm yyyy"),IF(TODAY()-M1176&lt;30,"Not yet","No")))</f>
        <v/>
      </c>
      <c r="O1176" s="8"/>
      <c r="P1176" s="12" t="str">
        <f aca="false">IF(A1176="","",IF(COUNTIF($A$2:$A$2001,A1176)&gt;1,"Same email twice - keep one",""))</f>
        <v/>
      </c>
    </row>
    <row r="1177" customFormat="false" ht="15" hidden="false" customHeight="false" outlineLevel="0" collapsed="false">
      <c r="A1177" s="8"/>
      <c r="B1177" s="8"/>
      <c r="C1177" s="8"/>
      <c r="D1177" s="9" t="str">
        <f aca="false">IF(A1177="","",COUNTIFS(Orders!$C$2:$C$5001,A1177,Orders!$I$2:$I$5001,"&gt;0"))</f>
        <v/>
      </c>
      <c r="E1177" s="10" t="str">
        <f aca="false">IF(A1177="","",SUMIFS(Orders!$F$2:$F$5001,Orders!$C$2:$C$5001,A1177,Orders!$I$2:$I$5001,"&gt;0"))</f>
        <v/>
      </c>
      <c r="F1177" s="10" t="str">
        <f aca="false">IF(OR(A1177="",N(D1177)=0),"",E1177/D1177)</f>
        <v/>
      </c>
      <c r="G1177" s="11" t="str">
        <f aca="false">IF(OR(A1177="",N(D1177)=0),"",_xlfn.MINIFS(Orders!$I$2:$I$5001,Orders!$C$2:$C$5001,A1177,Orders!$I$2:$I$5001,"&gt;0"))</f>
        <v/>
      </c>
      <c r="H1177" s="11" t="str">
        <f aca="false">IF(OR(A1177="",N(D1177)=0),"",_xlfn.MAXIFS(Orders!$I$2:$I$5001,Orders!$C$2:$C$5001,A1177,Orders!$I$2:$I$5001,"&gt;0"))</f>
        <v/>
      </c>
      <c r="I1177" s="9" t="str">
        <f aca="true">IF(H1177="","",TODAY()-H1177)</f>
        <v/>
      </c>
      <c r="J1177" s="9" t="str">
        <f aca="false">IF(OR(H1177="",N(D1177)&lt;2),"",(H1177-G1177)/(D1177-1))</f>
        <v/>
      </c>
      <c r="K1177" s="12" t="str">
        <f aca="false">IF(A1177="","",IF(N(D1177)=0,"No orders yet",IF(I1177&gt;=Settings!$B$4,IF(OR(N(E1177)&gt;=Settings!$B$5,N(D1177)&gt;=Settings!$B$6),"Lapsed VIP","Lapsed"),IF(I1177&gt;=Settings!$B$3,IF(OR(N(E1177)&gt;=Settings!$B$5,N(D1177)&gt;=Settings!$B$6),"At-risk VIP",IF(D1177=1,"One-time buyer","At risk")),IF(OR(N(E1177)&gt;=Settings!$B$5,N(D1177)&gt;=Settings!$B$6),"VIP",IF(D1177=1,"New","Active"))))))</f>
        <v/>
      </c>
      <c r="L1177" s="12" t="str">
        <f aca="false">IF(OR(J1177="",J1177=0),"",IF(I1177&gt;=J1177*Settings!$B$7,"Yes",""))</f>
        <v/>
      </c>
      <c r="M1177" s="13"/>
      <c r="N1177" s="12" t="str">
        <f aca="true">IF(M1177="","",IF(AND(H1177&lt;&gt;"",H1177&gt;=M1177),"Yes - "&amp;TEXT(H1177,"d mmm yyyy"),IF(TODAY()-M1177&lt;30,"Not yet","No")))</f>
        <v/>
      </c>
      <c r="O1177" s="8"/>
      <c r="P1177" s="12" t="str">
        <f aca="false">IF(A1177="","",IF(COUNTIF($A$2:$A$2001,A1177)&gt;1,"Same email twice - keep one",""))</f>
        <v/>
      </c>
    </row>
    <row r="1178" customFormat="false" ht="15" hidden="false" customHeight="false" outlineLevel="0" collapsed="false">
      <c r="A1178" s="8"/>
      <c r="B1178" s="8"/>
      <c r="C1178" s="8"/>
      <c r="D1178" s="9" t="str">
        <f aca="false">IF(A1178="","",COUNTIFS(Orders!$C$2:$C$5001,A1178,Orders!$I$2:$I$5001,"&gt;0"))</f>
        <v/>
      </c>
      <c r="E1178" s="10" t="str">
        <f aca="false">IF(A1178="","",SUMIFS(Orders!$F$2:$F$5001,Orders!$C$2:$C$5001,A1178,Orders!$I$2:$I$5001,"&gt;0"))</f>
        <v/>
      </c>
      <c r="F1178" s="10" t="str">
        <f aca="false">IF(OR(A1178="",N(D1178)=0),"",E1178/D1178)</f>
        <v/>
      </c>
      <c r="G1178" s="11" t="str">
        <f aca="false">IF(OR(A1178="",N(D1178)=0),"",_xlfn.MINIFS(Orders!$I$2:$I$5001,Orders!$C$2:$C$5001,A1178,Orders!$I$2:$I$5001,"&gt;0"))</f>
        <v/>
      </c>
      <c r="H1178" s="11" t="str">
        <f aca="false">IF(OR(A1178="",N(D1178)=0),"",_xlfn.MAXIFS(Orders!$I$2:$I$5001,Orders!$C$2:$C$5001,A1178,Orders!$I$2:$I$5001,"&gt;0"))</f>
        <v/>
      </c>
      <c r="I1178" s="9" t="str">
        <f aca="true">IF(H1178="","",TODAY()-H1178)</f>
        <v/>
      </c>
      <c r="J1178" s="9" t="str">
        <f aca="false">IF(OR(H1178="",N(D1178)&lt;2),"",(H1178-G1178)/(D1178-1))</f>
        <v/>
      </c>
      <c r="K1178" s="12" t="str">
        <f aca="false">IF(A1178="","",IF(N(D1178)=0,"No orders yet",IF(I1178&gt;=Settings!$B$4,IF(OR(N(E1178)&gt;=Settings!$B$5,N(D1178)&gt;=Settings!$B$6),"Lapsed VIP","Lapsed"),IF(I1178&gt;=Settings!$B$3,IF(OR(N(E1178)&gt;=Settings!$B$5,N(D1178)&gt;=Settings!$B$6),"At-risk VIP",IF(D1178=1,"One-time buyer","At risk")),IF(OR(N(E1178)&gt;=Settings!$B$5,N(D1178)&gt;=Settings!$B$6),"VIP",IF(D1178=1,"New","Active"))))))</f>
        <v/>
      </c>
      <c r="L1178" s="12" t="str">
        <f aca="false">IF(OR(J1178="",J1178=0),"",IF(I1178&gt;=J1178*Settings!$B$7,"Yes",""))</f>
        <v/>
      </c>
      <c r="M1178" s="13"/>
      <c r="N1178" s="12" t="str">
        <f aca="true">IF(M1178="","",IF(AND(H1178&lt;&gt;"",H1178&gt;=M1178),"Yes - "&amp;TEXT(H1178,"d mmm yyyy"),IF(TODAY()-M1178&lt;30,"Not yet","No")))</f>
        <v/>
      </c>
      <c r="O1178" s="8"/>
      <c r="P1178" s="12" t="str">
        <f aca="false">IF(A1178="","",IF(COUNTIF($A$2:$A$2001,A1178)&gt;1,"Same email twice - keep one",""))</f>
        <v/>
      </c>
    </row>
    <row r="1179" customFormat="false" ht="15" hidden="false" customHeight="false" outlineLevel="0" collapsed="false">
      <c r="A1179" s="8"/>
      <c r="B1179" s="8"/>
      <c r="C1179" s="8"/>
      <c r="D1179" s="9" t="str">
        <f aca="false">IF(A1179="","",COUNTIFS(Orders!$C$2:$C$5001,A1179,Orders!$I$2:$I$5001,"&gt;0"))</f>
        <v/>
      </c>
      <c r="E1179" s="10" t="str">
        <f aca="false">IF(A1179="","",SUMIFS(Orders!$F$2:$F$5001,Orders!$C$2:$C$5001,A1179,Orders!$I$2:$I$5001,"&gt;0"))</f>
        <v/>
      </c>
      <c r="F1179" s="10" t="str">
        <f aca="false">IF(OR(A1179="",N(D1179)=0),"",E1179/D1179)</f>
        <v/>
      </c>
      <c r="G1179" s="11" t="str">
        <f aca="false">IF(OR(A1179="",N(D1179)=0),"",_xlfn.MINIFS(Orders!$I$2:$I$5001,Orders!$C$2:$C$5001,A1179,Orders!$I$2:$I$5001,"&gt;0"))</f>
        <v/>
      </c>
      <c r="H1179" s="11" t="str">
        <f aca="false">IF(OR(A1179="",N(D1179)=0),"",_xlfn.MAXIFS(Orders!$I$2:$I$5001,Orders!$C$2:$C$5001,A1179,Orders!$I$2:$I$5001,"&gt;0"))</f>
        <v/>
      </c>
      <c r="I1179" s="9" t="str">
        <f aca="true">IF(H1179="","",TODAY()-H1179)</f>
        <v/>
      </c>
      <c r="J1179" s="9" t="str">
        <f aca="false">IF(OR(H1179="",N(D1179)&lt;2),"",(H1179-G1179)/(D1179-1))</f>
        <v/>
      </c>
      <c r="K1179" s="12" t="str">
        <f aca="false">IF(A1179="","",IF(N(D1179)=0,"No orders yet",IF(I1179&gt;=Settings!$B$4,IF(OR(N(E1179)&gt;=Settings!$B$5,N(D1179)&gt;=Settings!$B$6),"Lapsed VIP","Lapsed"),IF(I1179&gt;=Settings!$B$3,IF(OR(N(E1179)&gt;=Settings!$B$5,N(D1179)&gt;=Settings!$B$6),"At-risk VIP",IF(D1179=1,"One-time buyer","At risk")),IF(OR(N(E1179)&gt;=Settings!$B$5,N(D1179)&gt;=Settings!$B$6),"VIP",IF(D1179=1,"New","Active"))))))</f>
        <v/>
      </c>
      <c r="L1179" s="12" t="str">
        <f aca="false">IF(OR(J1179="",J1179=0),"",IF(I1179&gt;=J1179*Settings!$B$7,"Yes",""))</f>
        <v/>
      </c>
      <c r="M1179" s="13"/>
      <c r="N1179" s="12" t="str">
        <f aca="true">IF(M1179="","",IF(AND(H1179&lt;&gt;"",H1179&gt;=M1179),"Yes - "&amp;TEXT(H1179,"d mmm yyyy"),IF(TODAY()-M1179&lt;30,"Not yet","No")))</f>
        <v/>
      </c>
      <c r="O1179" s="8"/>
      <c r="P1179" s="12" t="str">
        <f aca="false">IF(A1179="","",IF(COUNTIF($A$2:$A$2001,A1179)&gt;1,"Same email twice - keep one",""))</f>
        <v/>
      </c>
    </row>
    <row r="1180" customFormat="false" ht="15" hidden="false" customHeight="false" outlineLevel="0" collapsed="false">
      <c r="A1180" s="8"/>
      <c r="B1180" s="8"/>
      <c r="C1180" s="8"/>
      <c r="D1180" s="9" t="str">
        <f aca="false">IF(A1180="","",COUNTIFS(Orders!$C$2:$C$5001,A1180,Orders!$I$2:$I$5001,"&gt;0"))</f>
        <v/>
      </c>
      <c r="E1180" s="10" t="str">
        <f aca="false">IF(A1180="","",SUMIFS(Orders!$F$2:$F$5001,Orders!$C$2:$C$5001,A1180,Orders!$I$2:$I$5001,"&gt;0"))</f>
        <v/>
      </c>
      <c r="F1180" s="10" t="str">
        <f aca="false">IF(OR(A1180="",N(D1180)=0),"",E1180/D1180)</f>
        <v/>
      </c>
      <c r="G1180" s="11" t="str">
        <f aca="false">IF(OR(A1180="",N(D1180)=0),"",_xlfn.MINIFS(Orders!$I$2:$I$5001,Orders!$C$2:$C$5001,A1180,Orders!$I$2:$I$5001,"&gt;0"))</f>
        <v/>
      </c>
      <c r="H1180" s="11" t="str">
        <f aca="false">IF(OR(A1180="",N(D1180)=0),"",_xlfn.MAXIFS(Orders!$I$2:$I$5001,Orders!$C$2:$C$5001,A1180,Orders!$I$2:$I$5001,"&gt;0"))</f>
        <v/>
      </c>
      <c r="I1180" s="9" t="str">
        <f aca="true">IF(H1180="","",TODAY()-H1180)</f>
        <v/>
      </c>
      <c r="J1180" s="9" t="str">
        <f aca="false">IF(OR(H1180="",N(D1180)&lt;2),"",(H1180-G1180)/(D1180-1))</f>
        <v/>
      </c>
      <c r="K1180" s="12" t="str">
        <f aca="false">IF(A1180="","",IF(N(D1180)=0,"No orders yet",IF(I1180&gt;=Settings!$B$4,IF(OR(N(E1180)&gt;=Settings!$B$5,N(D1180)&gt;=Settings!$B$6),"Lapsed VIP","Lapsed"),IF(I1180&gt;=Settings!$B$3,IF(OR(N(E1180)&gt;=Settings!$B$5,N(D1180)&gt;=Settings!$B$6),"At-risk VIP",IF(D1180=1,"One-time buyer","At risk")),IF(OR(N(E1180)&gt;=Settings!$B$5,N(D1180)&gt;=Settings!$B$6),"VIP",IF(D1180=1,"New","Active"))))))</f>
        <v/>
      </c>
      <c r="L1180" s="12" t="str">
        <f aca="false">IF(OR(J1180="",J1180=0),"",IF(I1180&gt;=J1180*Settings!$B$7,"Yes",""))</f>
        <v/>
      </c>
      <c r="M1180" s="13"/>
      <c r="N1180" s="12" t="str">
        <f aca="true">IF(M1180="","",IF(AND(H1180&lt;&gt;"",H1180&gt;=M1180),"Yes - "&amp;TEXT(H1180,"d mmm yyyy"),IF(TODAY()-M1180&lt;30,"Not yet","No")))</f>
        <v/>
      </c>
      <c r="O1180" s="8"/>
      <c r="P1180" s="12" t="str">
        <f aca="false">IF(A1180="","",IF(COUNTIF($A$2:$A$2001,A1180)&gt;1,"Same email twice - keep one",""))</f>
        <v/>
      </c>
    </row>
    <row r="1181" customFormat="false" ht="15" hidden="false" customHeight="false" outlineLevel="0" collapsed="false">
      <c r="A1181" s="8"/>
      <c r="B1181" s="8"/>
      <c r="C1181" s="8"/>
      <c r="D1181" s="9" t="str">
        <f aca="false">IF(A1181="","",COUNTIFS(Orders!$C$2:$C$5001,A1181,Orders!$I$2:$I$5001,"&gt;0"))</f>
        <v/>
      </c>
      <c r="E1181" s="10" t="str">
        <f aca="false">IF(A1181="","",SUMIFS(Orders!$F$2:$F$5001,Orders!$C$2:$C$5001,A1181,Orders!$I$2:$I$5001,"&gt;0"))</f>
        <v/>
      </c>
      <c r="F1181" s="10" t="str">
        <f aca="false">IF(OR(A1181="",N(D1181)=0),"",E1181/D1181)</f>
        <v/>
      </c>
      <c r="G1181" s="11" t="str">
        <f aca="false">IF(OR(A1181="",N(D1181)=0),"",_xlfn.MINIFS(Orders!$I$2:$I$5001,Orders!$C$2:$C$5001,A1181,Orders!$I$2:$I$5001,"&gt;0"))</f>
        <v/>
      </c>
      <c r="H1181" s="11" t="str">
        <f aca="false">IF(OR(A1181="",N(D1181)=0),"",_xlfn.MAXIFS(Orders!$I$2:$I$5001,Orders!$C$2:$C$5001,A1181,Orders!$I$2:$I$5001,"&gt;0"))</f>
        <v/>
      </c>
      <c r="I1181" s="9" t="str">
        <f aca="true">IF(H1181="","",TODAY()-H1181)</f>
        <v/>
      </c>
      <c r="J1181" s="9" t="str">
        <f aca="false">IF(OR(H1181="",N(D1181)&lt;2),"",(H1181-G1181)/(D1181-1))</f>
        <v/>
      </c>
      <c r="K1181" s="12" t="str">
        <f aca="false">IF(A1181="","",IF(N(D1181)=0,"No orders yet",IF(I1181&gt;=Settings!$B$4,IF(OR(N(E1181)&gt;=Settings!$B$5,N(D1181)&gt;=Settings!$B$6),"Lapsed VIP","Lapsed"),IF(I1181&gt;=Settings!$B$3,IF(OR(N(E1181)&gt;=Settings!$B$5,N(D1181)&gt;=Settings!$B$6),"At-risk VIP",IF(D1181=1,"One-time buyer","At risk")),IF(OR(N(E1181)&gt;=Settings!$B$5,N(D1181)&gt;=Settings!$B$6),"VIP",IF(D1181=1,"New","Active"))))))</f>
        <v/>
      </c>
      <c r="L1181" s="12" t="str">
        <f aca="false">IF(OR(J1181="",J1181=0),"",IF(I1181&gt;=J1181*Settings!$B$7,"Yes",""))</f>
        <v/>
      </c>
      <c r="M1181" s="13"/>
      <c r="N1181" s="12" t="str">
        <f aca="true">IF(M1181="","",IF(AND(H1181&lt;&gt;"",H1181&gt;=M1181),"Yes - "&amp;TEXT(H1181,"d mmm yyyy"),IF(TODAY()-M1181&lt;30,"Not yet","No")))</f>
        <v/>
      </c>
      <c r="O1181" s="8"/>
      <c r="P1181" s="12" t="str">
        <f aca="false">IF(A1181="","",IF(COUNTIF($A$2:$A$2001,A1181)&gt;1,"Same email twice - keep one",""))</f>
        <v/>
      </c>
    </row>
    <row r="1182" customFormat="false" ht="15" hidden="false" customHeight="false" outlineLevel="0" collapsed="false">
      <c r="A1182" s="8"/>
      <c r="B1182" s="8"/>
      <c r="C1182" s="8"/>
      <c r="D1182" s="9" t="str">
        <f aca="false">IF(A1182="","",COUNTIFS(Orders!$C$2:$C$5001,A1182,Orders!$I$2:$I$5001,"&gt;0"))</f>
        <v/>
      </c>
      <c r="E1182" s="10" t="str">
        <f aca="false">IF(A1182="","",SUMIFS(Orders!$F$2:$F$5001,Orders!$C$2:$C$5001,A1182,Orders!$I$2:$I$5001,"&gt;0"))</f>
        <v/>
      </c>
      <c r="F1182" s="10" t="str">
        <f aca="false">IF(OR(A1182="",N(D1182)=0),"",E1182/D1182)</f>
        <v/>
      </c>
      <c r="G1182" s="11" t="str">
        <f aca="false">IF(OR(A1182="",N(D1182)=0),"",_xlfn.MINIFS(Orders!$I$2:$I$5001,Orders!$C$2:$C$5001,A1182,Orders!$I$2:$I$5001,"&gt;0"))</f>
        <v/>
      </c>
      <c r="H1182" s="11" t="str">
        <f aca="false">IF(OR(A1182="",N(D1182)=0),"",_xlfn.MAXIFS(Orders!$I$2:$I$5001,Orders!$C$2:$C$5001,A1182,Orders!$I$2:$I$5001,"&gt;0"))</f>
        <v/>
      </c>
      <c r="I1182" s="9" t="str">
        <f aca="true">IF(H1182="","",TODAY()-H1182)</f>
        <v/>
      </c>
      <c r="J1182" s="9" t="str">
        <f aca="false">IF(OR(H1182="",N(D1182)&lt;2),"",(H1182-G1182)/(D1182-1))</f>
        <v/>
      </c>
      <c r="K1182" s="12" t="str">
        <f aca="false">IF(A1182="","",IF(N(D1182)=0,"No orders yet",IF(I1182&gt;=Settings!$B$4,IF(OR(N(E1182)&gt;=Settings!$B$5,N(D1182)&gt;=Settings!$B$6),"Lapsed VIP","Lapsed"),IF(I1182&gt;=Settings!$B$3,IF(OR(N(E1182)&gt;=Settings!$B$5,N(D1182)&gt;=Settings!$B$6),"At-risk VIP",IF(D1182=1,"One-time buyer","At risk")),IF(OR(N(E1182)&gt;=Settings!$B$5,N(D1182)&gt;=Settings!$B$6),"VIP",IF(D1182=1,"New","Active"))))))</f>
        <v/>
      </c>
      <c r="L1182" s="12" t="str">
        <f aca="false">IF(OR(J1182="",J1182=0),"",IF(I1182&gt;=J1182*Settings!$B$7,"Yes",""))</f>
        <v/>
      </c>
      <c r="M1182" s="13"/>
      <c r="N1182" s="12" t="str">
        <f aca="true">IF(M1182="","",IF(AND(H1182&lt;&gt;"",H1182&gt;=M1182),"Yes - "&amp;TEXT(H1182,"d mmm yyyy"),IF(TODAY()-M1182&lt;30,"Not yet","No")))</f>
        <v/>
      </c>
      <c r="O1182" s="8"/>
      <c r="P1182" s="12" t="str">
        <f aca="false">IF(A1182="","",IF(COUNTIF($A$2:$A$2001,A1182)&gt;1,"Same email twice - keep one",""))</f>
        <v/>
      </c>
    </row>
    <row r="1183" customFormat="false" ht="15" hidden="false" customHeight="false" outlineLevel="0" collapsed="false">
      <c r="A1183" s="8"/>
      <c r="B1183" s="8"/>
      <c r="C1183" s="8"/>
      <c r="D1183" s="9" t="str">
        <f aca="false">IF(A1183="","",COUNTIFS(Orders!$C$2:$C$5001,A1183,Orders!$I$2:$I$5001,"&gt;0"))</f>
        <v/>
      </c>
      <c r="E1183" s="10" t="str">
        <f aca="false">IF(A1183="","",SUMIFS(Orders!$F$2:$F$5001,Orders!$C$2:$C$5001,A1183,Orders!$I$2:$I$5001,"&gt;0"))</f>
        <v/>
      </c>
      <c r="F1183" s="10" t="str">
        <f aca="false">IF(OR(A1183="",N(D1183)=0),"",E1183/D1183)</f>
        <v/>
      </c>
      <c r="G1183" s="11" t="str">
        <f aca="false">IF(OR(A1183="",N(D1183)=0),"",_xlfn.MINIFS(Orders!$I$2:$I$5001,Orders!$C$2:$C$5001,A1183,Orders!$I$2:$I$5001,"&gt;0"))</f>
        <v/>
      </c>
      <c r="H1183" s="11" t="str">
        <f aca="false">IF(OR(A1183="",N(D1183)=0),"",_xlfn.MAXIFS(Orders!$I$2:$I$5001,Orders!$C$2:$C$5001,A1183,Orders!$I$2:$I$5001,"&gt;0"))</f>
        <v/>
      </c>
      <c r="I1183" s="9" t="str">
        <f aca="true">IF(H1183="","",TODAY()-H1183)</f>
        <v/>
      </c>
      <c r="J1183" s="9" t="str">
        <f aca="false">IF(OR(H1183="",N(D1183)&lt;2),"",(H1183-G1183)/(D1183-1))</f>
        <v/>
      </c>
      <c r="K1183" s="12" t="str">
        <f aca="false">IF(A1183="","",IF(N(D1183)=0,"No orders yet",IF(I1183&gt;=Settings!$B$4,IF(OR(N(E1183)&gt;=Settings!$B$5,N(D1183)&gt;=Settings!$B$6),"Lapsed VIP","Lapsed"),IF(I1183&gt;=Settings!$B$3,IF(OR(N(E1183)&gt;=Settings!$B$5,N(D1183)&gt;=Settings!$B$6),"At-risk VIP",IF(D1183=1,"One-time buyer","At risk")),IF(OR(N(E1183)&gt;=Settings!$B$5,N(D1183)&gt;=Settings!$B$6),"VIP",IF(D1183=1,"New","Active"))))))</f>
        <v/>
      </c>
      <c r="L1183" s="12" t="str">
        <f aca="false">IF(OR(J1183="",J1183=0),"",IF(I1183&gt;=J1183*Settings!$B$7,"Yes",""))</f>
        <v/>
      </c>
      <c r="M1183" s="13"/>
      <c r="N1183" s="12" t="str">
        <f aca="true">IF(M1183="","",IF(AND(H1183&lt;&gt;"",H1183&gt;=M1183),"Yes - "&amp;TEXT(H1183,"d mmm yyyy"),IF(TODAY()-M1183&lt;30,"Not yet","No")))</f>
        <v/>
      </c>
      <c r="O1183" s="8"/>
      <c r="P1183" s="12" t="str">
        <f aca="false">IF(A1183="","",IF(COUNTIF($A$2:$A$2001,A1183)&gt;1,"Same email twice - keep one",""))</f>
        <v/>
      </c>
    </row>
    <row r="1184" customFormat="false" ht="15" hidden="false" customHeight="false" outlineLevel="0" collapsed="false">
      <c r="A1184" s="8"/>
      <c r="B1184" s="8"/>
      <c r="C1184" s="8"/>
      <c r="D1184" s="9" t="str">
        <f aca="false">IF(A1184="","",COUNTIFS(Orders!$C$2:$C$5001,A1184,Orders!$I$2:$I$5001,"&gt;0"))</f>
        <v/>
      </c>
      <c r="E1184" s="10" t="str">
        <f aca="false">IF(A1184="","",SUMIFS(Orders!$F$2:$F$5001,Orders!$C$2:$C$5001,A1184,Orders!$I$2:$I$5001,"&gt;0"))</f>
        <v/>
      </c>
      <c r="F1184" s="10" t="str">
        <f aca="false">IF(OR(A1184="",N(D1184)=0),"",E1184/D1184)</f>
        <v/>
      </c>
      <c r="G1184" s="11" t="str">
        <f aca="false">IF(OR(A1184="",N(D1184)=0),"",_xlfn.MINIFS(Orders!$I$2:$I$5001,Orders!$C$2:$C$5001,A1184,Orders!$I$2:$I$5001,"&gt;0"))</f>
        <v/>
      </c>
      <c r="H1184" s="11" t="str">
        <f aca="false">IF(OR(A1184="",N(D1184)=0),"",_xlfn.MAXIFS(Orders!$I$2:$I$5001,Orders!$C$2:$C$5001,A1184,Orders!$I$2:$I$5001,"&gt;0"))</f>
        <v/>
      </c>
      <c r="I1184" s="9" t="str">
        <f aca="true">IF(H1184="","",TODAY()-H1184)</f>
        <v/>
      </c>
      <c r="J1184" s="9" t="str">
        <f aca="false">IF(OR(H1184="",N(D1184)&lt;2),"",(H1184-G1184)/(D1184-1))</f>
        <v/>
      </c>
      <c r="K1184" s="12" t="str">
        <f aca="false">IF(A1184="","",IF(N(D1184)=0,"No orders yet",IF(I1184&gt;=Settings!$B$4,IF(OR(N(E1184)&gt;=Settings!$B$5,N(D1184)&gt;=Settings!$B$6),"Lapsed VIP","Lapsed"),IF(I1184&gt;=Settings!$B$3,IF(OR(N(E1184)&gt;=Settings!$B$5,N(D1184)&gt;=Settings!$B$6),"At-risk VIP",IF(D1184=1,"One-time buyer","At risk")),IF(OR(N(E1184)&gt;=Settings!$B$5,N(D1184)&gt;=Settings!$B$6),"VIP",IF(D1184=1,"New","Active"))))))</f>
        <v/>
      </c>
      <c r="L1184" s="12" t="str">
        <f aca="false">IF(OR(J1184="",J1184=0),"",IF(I1184&gt;=J1184*Settings!$B$7,"Yes",""))</f>
        <v/>
      </c>
      <c r="M1184" s="13"/>
      <c r="N1184" s="12" t="str">
        <f aca="true">IF(M1184="","",IF(AND(H1184&lt;&gt;"",H1184&gt;=M1184),"Yes - "&amp;TEXT(H1184,"d mmm yyyy"),IF(TODAY()-M1184&lt;30,"Not yet","No")))</f>
        <v/>
      </c>
      <c r="O1184" s="8"/>
      <c r="P1184" s="12" t="str">
        <f aca="false">IF(A1184="","",IF(COUNTIF($A$2:$A$2001,A1184)&gt;1,"Same email twice - keep one",""))</f>
        <v/>
      </c>
    </row>
    <row r="1185" customFormat="false" ht="15" hidden="false" customHeight="false" outlineLevel="0" collapsed="false">
      <c r="A1185" s="8"/>
      <c r="B1185" s="8"/>
      <c r="C1185" s="8"/>
      <c r="D1185" s="9" t="str">
        <f aca="false">IF(A1185="","",COUNTIFS(Orders!$C$2:$C$5001,A1185,Orders!$I$2:$I$5001,"&gt;0"))</f>
        <v/>
      </c>
      <c r="E1185" s="10" t="str">
        <f aca="false">IF(A1185="","",SUMIFS(Orders!$F$2:$F$5001,Orders!$C$2:$C$5001,A1185,Orders!$I$2:$I$5001,"&gt;0"))</f>
        <v/>
      </c>
      <c r="F1185" s="10" t="str">
        <f aca="false">IF(OR(A1185="",N(D1185)=0),"",E1185/D1185)</f>
        <v/>
      </c>
      <c r="G1185" s="11" t="str">
        <f aca="false">IF(OR(A1185="",N(D1185)=0),"",_xlfn.MINIFS(Orders!$I$2:$I$5001,Orders!$C$2:$C$5001,A1185,Orders!$I$2:$I$5001,"&gt;0"))</f>
        <v/>
      </c>
      <c r="H1185" s="11" t="str">
        <f aca="false">IF(OR(A1185="",N(D1185)=0),"",_xlfn.MAXIFS(Orders!$I$2:$I$5001,Orders!$C$2:$C$5001,A1185,Orders!$I$2:$I$5001,"&gt;0"))</f>
        <v/>
      </c>
      <c r="I1185" s="9" t="str">
        <f aca="true">IF(H1185="","",TODAY()-H1185)</f>
        <v/>
      </c>
      <c r="J1185" s="9" t="str">
        <f aca="false">IF(OR(H1185="",N(D1185)&lt;2),"",(H1185-G1185)/(D1185-1))</f>
        <v/>
      </c>
      <c r="K1185" s="12" t="str">
        <f aca="false">IF(A1185="","",IF(N(D1185)=0,"No orders yet",IF(I1185&gt;=Settings!$B$4,IF(OR(N(E1185)&gt;=Settings!$B$5,N(D1185)&gt;=Settings!$B$6),"Lapsed VIP","Lapsed"),IF(I1185&gt;=Settings!$B$3,IF(OR(N(E1185)&gt;=Settings!$B$5,N(D1185)&gt;=Settings!$B$6),"At-risk VIP",IF(D1185=1,"One-time buyer","At risk")),IF(OR(N(E1185)&gt;=Settings!$B$5,N(D1185)&gt;=Settings!$B$6),"VIP",IF(D1185=1,"New","Active"))))))</f>
        <v/>
      </c>
      <c r="L1185" s="12" t="str">
        <f aca="false">IF(OR(J1185="",J1185=0),"",IF(I1185&gt;=J1185*Settings!$B$7,"Yes",""))</f>
        <v/>
      </c>
      <c r="M1185" s="13"/>
      <c r="N1185" s="12" t="str">
        <f aca="true">IF(M1185="","",IF(AND(H1185&lt;&gt;"",H1185&gt;=M1185),"Yes - "&amp;TEXT(H1185,"d mmm yyyy"),IF(TODAY()-M1185&lt;30,"Not yet","No")))</f>
        <v/>
      </c>
      <c r="O1185" s="8"/>
      <c r="P1185" s="12" t="str">
        <f aca="false">IF(A1185="","",IF(COUNTIF($A$2:$A$2001,A1185)&gt;1,"Same email twice - keep one",""))</f>
        <v/>
      </c>
    </row>
    <row r="1186" customFormat="false" ht="15" hidden="false" customHeight="false" outlineLevel="0" collapsed="false">
      <c r="A1186" s="8"/>
      <c r="B1186" s="8"/>
      <c r="C1186" s="8"/>
      <c r="D1186" s="9" t="str">
        <f aca="false">IF(A1186="","",COUNTIFS(Orders!$C$2:$C$5001,A1186,Orders!$I$2:$I$5001,"&gt;0"))</f>
        <v/>
      </c>
      <c r="E1186" s="10" t="str">
        <f aca="false">IF(A1186="","",SUMIFS(Orders!$F$2:$F$5001,Orders!$C$2:$C$5001,A1186,Orders!$I$2:$I$5001,"&gt;0"))</f>
        <v/>
      </c>
      <c r="F1186" s="10" t="str">
        <f aca="false">IF(OR(A1186="",N(D1186)=0),"",E1186/D1186)</f>
        <v/>
      </c>
      <c r="G1186" s="11" t="str">
        <f aca="false">IF(OR(A1186="",N(D1186)=0),"",_xlfn.MINIFS(Orders!$I$2:$I$5001,Orders!$C$2:$C$5001,A1186,Orders!$I$2:$I$5001,"&gt;0"))</f>
        <v/>
      </c>
      <c r="H1186" s="11" t="str">
        <f aca="false">IF(OR(A1186="",N(D1186)=0),"",_xlfn.MAXIFS(Orders!$I$2:$I$5001,Orders!$C$2:$C$5001,A1186,Orders!$I$2:$I$5001,"&gt;0"))</f>
        <v/>
      </c>
      <c r="I1186" s="9" t="str">
        <f aca="true">IF(H1186="","",TODAY()-H1186)</f>
        <v/>
      </c>
      <c r="J1186" s="9" t="str">
        <f aca="false">IF(OR(H1186="",N(D1186)&lt;2),"",(H1186-G1186)/(D1186-1))</f>
        <v/>
      </c>
      <c r="K1186" s="12" t="str">
        <f aca="false">IF(A1186="","",IF(N(D1186)=0,"No orders yet",IF(I1186&gt;=Settings!$B$4,IF(OR(N(E1186)&gt;=Settings!$B$5,N(D1186)&gt;=Settings!$B$6),"Lapsed VIP","Lapsed"),IF(I1186&gt;=Settings!$B$3,IF(OR(N(E1186)&gt;=Settings!$B$5,N(D1186)&gt;=Settings!$B$6),"At-risk VIP",IF(D1186=1,"One-time buyer","At risk")),IF(OR(N(E1186)&gt;=Settings!$B$5,N(D1186)&gt;=Settings!$B$6),"VIP",IF(D1186=1,"New","Active"))))))</f>
        <v/>
      </c>
      <c r="L1186" s="12" t="str">
        <f aca="false">IF(OR(J1186="",J1186=0),"",IF(I1186&gt;=J1186*Settings!$B$7,"Yes",""))</f>
        <v/>
      </c>
      <c r="M1186" s="13"/>
      <c r="N1186" s="12" t="str">
        <f aca="true">IF(M1186="","",IF(AND(H1186&lt;&gt;"",H1186&gt;=M1186),"Yes - "&amp;TEXT(H1186,"d mmm yyyy"),IF(TODAY()-M1186&lt;30,"Not yet","No")))</f>
        <v/>
      </c>
      <c r="O1186" s="8"/>
      <c r="P1186" s="12" t="str">
        <f aca="false">IF(A1186="","",IF(COUNTIF($A$2:$A$2001,A1186)&gt;1,"Same email twice - keep one",""))</f>
        <v/>
      </c>
    </row>
    <row r="1187" customFormat="false" ht="15" hidden="false" customHeight="false" outlineLevel="0" collapsed="false">
      <c r="A1187" s="8"/>
      <c r="B1187" s="8"/>
      <c r="C1187" s="8"/>
      <c r="D1187" s="9" t="str">
        <f aca="false">IF(A1187="","",COUNTIFS(Orders!$C$2:$C$5001,A1187,Orders!$I$2:$I$5001,"&gt;0"))</f>
        <v/>
      </c>
      <c r="E1187" s="10" t="str">
        <f aca="false">IF(A1187="","",SUMIFS(Orders!$F$2:$F$5001,Orders!$C$2:$C$5001,A1187,Orders!$I$2:$I$5001,"&gt;0"))</f>
        <v/>
      </c>
      <c r="F1187" s="10" t="str">
        <f aca="false">IF(OR(A1187="",N(D1187)=0),"",E1187/D1187)</f>
        <v/>
      </c>
      <c r="G1187" s="11" t="str">
        <f aca="false">IF(OR(A1187="",N(D1187)=0),"",_xlfn.MINIFS(Orders!$I$2:$I$5001,Orders!$C$2:$C$5001,A1187,Orders!$I$2:$I$5001,"&gt;0"))</f>
        <v/>
      </c>
      <c r="H1187" s="11" t="str">
        <f aca="false">IF(OR(A1187="",N(D1187)=0),"",_xlfn.MAXIFS(Orders!$I$2:$I$5001,Orders!$C$2:$C$5001,A1187,Orders!$I$2:$I$5001,"&gt;0"))</f>
        <v/>
      </c>
      <c r="I1187" s="9" t="str">
        <f aca="true">IF(H1187="","",TODAY()-H1187)</f>
        <v/>
      </c>
      <c r="J1187" s="9" t="str">
        <f aca="false">IF(OR(H1187="",N(D1187)&lt;2),"",(H1187-G1187)/(D1187-1))</f>
        <v/>
      </c>
      <c r="K1187" s="12" t="str">
        <f aca="false">IF(A1187="","",IF(N(D1187)=0,"No orders yet",IF(I1187&gt;=Settings!$B$4,IF(OR(N(E1187)&gt;=Settings!$B$5,N(D1187)&gt;=Settings!$B$6),"Lapsed VIP","Lapsed"),IF(I1187&gt;=Settings!$B$3,IF(OR(N(E1187)&gt;=Settings!$B$5,N(D1187)&gt;=Settings!$B$6),"At-risk VIP",IF(D1187=1,"One-time buyer","At risk")),IF(OR(N(E1187)&gt;=Settings!$B$5,N(D1187)&gt;=Settings!$B$6),"VIP",IF(D1187=1,"New","Active"))))))</f>
        <v/>
      </c>
      <c r="L1187" s="12" t="str">
        <f aca="false">IF(OR(J1187="",J1187=0),"",IF(I1187&gt;=J1187*Settings!$B$7,"Yes",""))</f>
        <v/>
      </c>
      <c r="M1187" s="13"/>
      <c r="N1187" s="12" t="str">
        <f aca="true">IF(M1187="","",IF(AND(H1187&lt;&gt;"",H1187&gt;=M1187),"Yes - "&amp;TEXT(H1187,"d mmm yyyy"),IF(TODAY()-M1187&lt;30,"Not yet","No")))</f>
        <v/>
      </c>
      <c r="O1187" s="8"/>
      <c r="P1187" s="12" t="str">
        <f aca="false">IF(A1187="","",IF(COUNTIF($A$2:$A$2001,A1187)&gt;1,"Same email twice - keep one",""))</f>
        <v/>
      </c>
    </row>
    <row r="1188" customFormat="false" ht="15" hidden="false" customHeight="false" outlineLevel="0" collapsed="false">
      <c r="A1188" s="8"/>
      <c r="B1188" s="8"/>
      <c r="C1188" s="8"/>
      <c r="D1188" s="9" t="str">
        <f aca="false">IF(A1188="","",COUNTIFS(Orders!$C$2:$C$5001,A1188,Orders!$I$2:$I$5001,"&gt;0"))</f>
        <v/>
      </c>
      <c r="E1188" s="10" t="str">
        <f aca="false">IF(A1188="","",SUMIFS(Orders!$F$2:$F$5001,Orders!$C$2:$C$5001,A1188,Orders!$I$2:$I$5001,"&gt;0"))</f>
        <v/>
      </c>
      <c r="F1188" s="10" t="str">
        <f aca="false">IF(OR(A1188="",N(D1188)=0),"",E1188/D1188)</f>
        <v/>
      </c>
      <c r="G1188" s="11" t="str">
        <f aca="false">IF(OR(A1188="",N(D1188)=0),"",_xlfn.MINIFS(Orders!$I$2:$I$5001,Orders!$C$2:$C$5001,A1188,Orders!$I$2:$I$5001,"&gt;0"))</f>
        <v/>
      </c>
      <c r="H1188" s="11" t="str">
        <f aca="false">IF(OR(A1188="",N(D1188)=0),"",_xlfn.MAXIFS(Orders!$I$2:$I$5001,Orders!$C$2:$C$5001,A1188,Orders!$I$2:$I$5001,"&gt;0"))</f>
        <v/>
      </c>
      <c r="I1188" s="9" t="str">
        <f aca="true">IF(H1188="","",TODAY()-H1188)</f>
        <v/>
      </c>
      <c r="J1188" s="9" t="str">
        <f aca="false">IF(OR(H1188="",N(D1188)&lt;2),"",(H1188-G1188)/(D1188-1))</f>
        <v/>
      </c>
      <c r="K1188" s="12" t="str">
        <f aca="false">IF(A1188="","",IF(N(D1188)=0,"No orders yet",IF(I1188&gt;=Settings!$B$4,IF(OR(N(E1188)&gt;=Settings!$B$5,N(D1188)&gt;=Settings!$B$6),"Lapsed VIP","Lapsed"),IF(I1188&gt;=Settings!$B$3,IF(OR(N(E1188)&gt;=Settings!$B$5,N(D1188)&gt;=Settings!$B$6),"At-risk VIP",IF(D1188=1,"One-time buyer","At risk")),IF(OR(N(E1188)&gt;=Settings!$B$5,N(D1188)&gt;=Settings!$B$6),"VIP",IF(D1188=1,"New","Active"))))))</f>
        <v/>
      </c>
      <c r="L1188" s="12" t="str">
        <f aca="false">IF(OR(J1188="",J1188=0),"",IF(I1188&gt;=J1188*Settings!$B$7,"Yes",""))</f>
        <v/>
      </c>
      <c r="M1188" s="13"/>
      <c r="N1188" s="12" t="str">
        <f aca="true">IF(M1188="","",IF(AND(H1188&lt;&gt;"",H1188&gt;=M1188),"Yes - "&amp;TEXT(H1188,"d mmm yyyy"),IF(TODAY()-M1188&lt;30,"Not yet","No")))</f>
        <v/>
      </c>
      <c r="O1188" s="8"/>
      <c r="P1188" s="12" t="str">
        <f aca="false">IF(A1188="","",IF(COUNTIF($A$2:$A$2001,A1188)&gt;1,"Same email twice - keep one",""))</f>
        <v/>
      </c>
    </row>
    <row r="1189" customFormat="false" ht="15" hidden="false" customHeight="false" outlineLevel="0" collapsed="false">
      <c r="A1189" s="8"/>
      <c r="B1189" s="8"/>
      <c r="C1189" s="8"/>
      <c r="D1189" s="9" t="str">
        <f aca="false">IF(A1189="","",COUNTIFS(Orders!$C$2:$C$5001,A1189,Orders!$I$2:$I$5001,"&gt;0"))</f>
        <v/>
      </c>
      <c r="E1189" s="10" t="str">
        <f aca="false">IF(A1189="","",SUMIFS(Orders!$F$2:$F$5001,Orders!$C$2:$C$5001,A1189,Orders!$I$2:$I$5001,"&gt;0"))</f>
        <v/>
      </c>
      <c r="F1189" s="10" t="str">
        <f aca="false">IF(OR(A1189="",N(D1189)=0),"",E1189/D1189)</f>
        <v/>
      </c>
      <c r="G1189" s="11" t="str">
        <f aca="false">IF(OR(A1189="",N(D1189)=0),"",_xlfn.MINIFS(Orders!$I$2:$I$5001,Orders!$C$2:$C$5001,A1189,Orders!$I$2:$I$5001,"&gt;0"))</f>
        <v/>
      </c>
      <c r="H1189" s="11" t="str">
        <f aca="false">IF(OR(A1189="",N(D1189)=0),"",_xlfn.MAXIFS(Orders!$I$2:$I$5001,Orders!$C$2:$C$5001,A1189,Orders!$I$2:$I$5001,"&gt;0"))</f>
        <v/>
      </c>
      <c r="I1189" s="9" t="str">
        <f aca="true">IF(H1189="","",TODAY()-H1189)</f>
        <v/>
      </c>
      <c r="J1189" s="9" t="str">
        <f aca="false">IF(OR(H1189="",N(D1189)&lt;2),"",(H1189-G1189)/(D1189-1))</f>
        <v/>
      </c>
      <c r="K1189" s="12" t="str">
        <f aca="false">IF(A1189="","",IF(N(D1189)=0,"No orders yet",IF(I1189&gt;=Settings!$B$4,IF(OR(N(E1189)&gt;=Settings!$B$5,N(D1189)&gt;=Settings!$B$6),"Lapsed VIP","Lapsed"),IF(I1189&gt;=Settings!$B$3,IF(OR(N(E1189)&gt;=Settings!$B$5,N(D1189)&gt;=Settings!$B$6),"At-risk VIP",IF(D1189=1,"One-time buyer","At risk")),IF(OR(N(E1189)&gt;=Settings!$B$5,N(D1189)&gt;=Settings!$B$6),"VIP",IF(D1189=1,"New","Active"))))))</f>
        <v/>
      </c>
      <c r="L1189" s="12" t="str">
        <f aca="false">IF(OR(J1189="",J1189=0),"",IF(I1189&gt;=J1189*Settings!$B$7,"Yes",""))</f>
        <v/>
      </c>
      <c r="M1189" s="13"/>
      <c r="N1189" s="12" t="str">
        <f aca="true">IF(M1189="","",IF(AND(H1189&lt;&gt;"",H1189&gt;=M1189),"Yes - "&amp;TEXT(H1189,"d mmm yyyy"),IF(TODAY()-M1189&lt;30,"Not yet","No")))</f>
        <v/>
      </c>
      <c r="O1189" s="8"/>
      <c r="P1189" s="12" t="str">
        <f aca="false">IF(A1189="","",IF(COUNTIF($A$2:$A$2001,A1189)&gt;1,"Same email twice - keep one",""))</f>
        <v/>
      </c>
    </row>
    <row r="1190" customFormat="false" ht="15" hidden="false" customHeight="false" outlineLevel="0" collapsed="false">
      <c r="A1190" s="8"/>
      <c r="B1190" s="8"/>
      <c r="C1190" s="8"/>
      <c r="D1190" s="9" t="str">
        <f aca="false">IF(A1190="","",COUNTIFS(Orders!$C$2:$C$5001,A1190,Orders!$I$2:$I$5001,"&gt;0"))</f>
        <v/>
      </c>
      <c r="E1190" s="10" t="str">
        <f aca="false">IF(A1190="","",SUMIFS(Orders!$F$2:$F$5001,Orders!$C$2:$C$5001,A1190,Orders!$I$2:$I$5001,"&gt;0"))</f>
        <v/>
      </c>
      <c r="F1190" s="10" t="str">
        <f aca="false">IF(OR(A1190="",N(D1190)=0),"",E1190/D1190)</f>
        <v/>
      </c>
      <c r="G1190" s="11" t="str">
        <f aca="false">IF(OR(A1190="",N(D1190)=0),"",_xlfn.MINIFS(Orders!$I$2:$I$5001,Orders!$C$2:$C$5001,A1190,Orders!$I$2:$I$5001,"&gt;0"))</f>
        <v/>
      </c>
      <c r="H1190" s="11" t="str">
        <f aca="false">IF(OR(A1190="",N(D1190)=0),"",_xlfn.MAXIFS(Orders!$I$2:$I$5001,Orders!$C$2:$C$5001,A1190,Orders!$I$2:$I$5001,"&gt;0"))</f>
        <v/>
      </c>
      <c r="I1190" s="9" t="str">
        <f aca="true">IF(H1190="","",TODAY()-H1190)</f>
        <v/>
      </c>
      <c r="J1190" s="9" t="str">
        <f aca="false">IF(OR(H1190="",N(D1190)&lt;2),"",(H1190-G1190)/(D1190-1))</f>
        <v/>
      </c>
      <c r="K1190" s="12" t="str">
        <f aca="false">IF(A1190="","",IF(N(D1190)=0,"No orders yet",IF(I1190&gt;=Settings!$B$4,IF(OR(N(E1190)&gt;=Settings!$B$5,N(D1190)&gt;=Settings!$B$6),"Lapsed VIP","Lapsed"),IF(I1190&gt;=Settings!$B$3,IF(OR(N(E1190)&gt;=Settings!$B$5,N(D1190)&gt;=Settings!$B$6),"At-risk VIP",IF(D1190=1,"One-time buyer","At risk")),IF(OR(N(E1190)&gt;=Settings!$B$5,N(D1190)&gt;=Settings!$B$6),"VIP",IF(D1190=1,"New","Active"))))))</f>
        <v/>
      </c>
      <c r="L1190" s="12" t="str">
        <f aca="false">IF(OR(J1190="",J1190=0),"",IF(I1190&gt;=J1190*Settings!$B$7,"Yes",""))</f>
        <v/>
      </c>
      <c r="M1190" s="13"/>
      <c r="N1190" s="12" t="str">
        <f aca="true">IF(M1190="","",IF(AND(H1190&lt;&gt;"",H1190&gt;=M1190),"Yes - "&amp;TEXT(H1190,"d mmm yyyy"),IF(TODAY()-M1190&lt;30,"Not yet","No")))</f>
        <v/>
      </c>
      <c r="O1190" s="8"/>
      <c r="P1190" s="12" t="str">
        <f aca="false">IF(A1190="","",IF(COUNTIF($A$2:$A$2001,A1190)&gt;1,"Same email twice - keep one",""))</f>
        <v/>
      </c>
    </row>
    <row r="1191" customFormat="false" ht="15" hidden="false" customHeight="false" outlineLevel="0" collapsed="false">
      <c r="A1191" s="8"/>
      <c r="B1191" s="8"/>
      <c r="C1191" s="8"/>
      <c r="D1191" s="9" t="str">
        <f aca="false">IF(A1191="","",COUNTIFS(Orders!$C$2:$C$5001,A1191,Orders!$I$2:$I$5001,"&gt;0"))</f>
        <v/>
      </c>
      <c r="E1191" s="10" t="str">
        <f aca="false">IF(A1191="","",SUMIFS(Orders!$F$2:$F$5001,Orders!$C$2:$C$5001,A1191,Orders!$I$2:$I$5001,"&gt;0"))</f>
        <v/>
      </c>
      <c r="F1191" s="10" t="str">
        <f aca="false">IF(OR(A1191="",N(D1191)=0),"",E1191/D1191)</f>
        <v/>
      </c>
      <c r="G1191" s="11" t="str">
        <f aca="false">IF(OR(A1191="",N(D1191)=0),"",_xlfn.MINIFS(Orders!$I$2:$I$5001,Orders!$C$2:$C$5001,A1191,Orders!$I$2:$I$5001,"&gt;0"))</f>
        <v/>
      </c>
      <c r="H1191" s="11" t="str">
        <f aca="false">IF(OR(A1191="",N(D1191)=0),"",_xlfn.MAXIFS(Orders!$I$2:$I$5001,Orders!$C$2:$C$5001,A1191,Orders!$I$2:$I$5001,"&gt;0"))</f>
        <v/>
      </c>
      <c r="I1191" s="9" t="str">
        <f aca="true">IF(H1191="","",TODAY()-H1191)</f>
        <v/>
      </c>
      <c r="J1191" s="9" t="str">
        <f aca="false">IF(OR(H1191="",N(D1191)&lt;2),"",(H1191-G1191)/(D1191-1))</f>
        <v/>
      </c>
      <c r="K1191" s="12" t="str">
        <f aca="false">IF(A1191="","",IF(N(D1191)=0,"No orders yet",IF(I1191&gt;=Settings!$B$4,IF(OR(N(E1191)&gt;=Settings!$B$5,N(D1191)&gt;=Settings!$B$6),"Lapsed VIP","Lapsed"),IF(I1191&gt;=Settings!$B$3,IF(OR(N(E1191)&gt;=Settings!$B$5,N(D1191)&gt;=Settings!$B$6),"At-risk VIP",IF(D1191=1,"One-time buyer","At risk")),IF(OR(N(E1191)&gt;=Settings!$B$5,N(D1191)&gt;=Settings!$B$6),"VIP",IF(D1191=1,"New","Active"))))))</f>
        <v/>
      </c>
      <c r="L1191" s="12" t="str">
        <f aca="false">IF(OR(J1191="",J1191=0),"",IF(I1191&gt;=J1191*Settings!$B$7,"Yes",""))</f>
        <v/>
      </c>
      <c r="M1191" s="13"/>
      <c r="N1191" s="12" t="str">
        <f aca="true">IF(M1191="","",IF(AND(H1191&lt;&gt;"",H1191&gt;=M1191),"Yes - "&amp;TEXT(H1191,"d mmm yyyy"),IF(TODAY()-M1191&lt;30,"Not yet","No")))</f>
        <v/>
      </c>
      <c r="O1191" s="8"/>
      <c r="P1191" s="12" t="str">
        <f aca="false">IF(A1191="","",IF(COUNTIF($A$2:$A$2001,A1191)&gt;1,"Same email twice - keep one",""))</f>
        <v/>
      </c>
    </row>
    <row r="1192" customFormat="false" ht="15" hidden="false" customHeight="false" outlineLevel="0" collapsed="false">
      <c r="A1192" s="8"/>
      <c r="B1192" s="8"/>
      <c r="C1192" s="8"/>
      <c r="D1192" s="9" t="str">
        <f aca="false">IF(A1192="","",COUNTIFS(Orders!$C$2:$C$5001,A1192,Orders!$I$2:$I$5001,"&gt;0"))</f>
        <v/>
      </c>
      <c r="E1192" s="10" t="str">
        <f aca="false">IF(A1192="","",SUMIFS(Orders!$F$2:$F$5001,Orders!$C$2:$C$5001,A1192,Orders!$I$2:$I$5001,"&gt;0"))</f>
        <v/>
      </c>
      <c r="F1192" s="10" t="str">
        <f aca="false">IF(OR(A1192="",N(D1192)=0),"",E1192/D1192)</f>
        <v/>
      </c>
      <c r="G1192" s="11" t="str">
        <f aca="false">IF(OR(A1192="",N(D1192)=0),"",_xlfn.MINIFS(Orders!$I$2:$I$5001,Orders!$C$2:$C$5001,A1192,Orders!$I$2:$I$5001,"&gt;0"))</f>
        <v/>
      </c>
      <c r="H1192" s="11" t="str">
        <f aca="false">IF(OR(A1192="",N(D1192)=0),"",_xlfn.MAXIFS(Orders!$I$2:$I$5001,Orders!$C$2:$C$5001,A1192,Orders!$I$2:$I$5001,"&gt;0"))</f>
        <v/>
      </c>
      <c r="I1192" s="9" t="str">
        <f aca="true">IF(H1192="","",TODAY()-H1192)</f>
        <v/>
      </c>
      <c r="J1192" s="9" t="str">
        <f aca="false">IF(OR(H1192="",N(D1192)&lt;2),"",(H1192-G1192)/(D1192-1))</f>
        <v/>
      </c>
      <c r="K1192" s="12" t="str">
        <f aca="false">IF(A1192="","",IF(N(D1192)=0,"No orders yet",IF(I1192&gt;=Settings!$B$4,IF(OR(N(E1192)&gt;=Settings!$B$5,N(D1192)&gt;=Settings!$B$6),"Lapsed VIP","Lapsed"),IF(I1192&gt;=Settings!$B$3,IF(OR(N(E1192)&gt;=Settings!$B$5,N(D1192)&gt;=Settings!$B$6),"At-risk VIP",IF(D1192=1,"One-time buyer","At risk")),IF(OR(N(E1192)&gt;=Settings!$B$5,N(D1192)&gt;=Settings!$B$6),"VIP",IF(D1192=1,"New","Active"))))))</f>
        <v/>
      </c>
      <c r="L1192" s="12" t="str">
        <f aca="false">IF(OR(J1192="",J1192=0),"",IF(I1192&gt;=J1192*Settings!$B$7,"Yes",""))</f>
        <v/>
      </c>
      <c r="M1192" s="13"/>
      <c r="N1192" s="12" t="str">
        <f aca="true">IF(M1192="","",IF(AND(H1192&lt;&gt;"",H1192&gt;=M1192),"Yes - "&amp;TEXT(H1192,"d mmm yyyy"),IF(TODAY()-M1192&lt;30,"Not yet","No")))</f>
        <v/>
      </c>
      <c r="O1192" s="8"/>
      <c r="P1192" s="12" t="str">
        <f aca="false">IF(A1192="","",IF(COUNTIF($A$2:$A$2001,A1192)&gt;1,"Same email twice - keep one",""))</f>
        <v/>
      </c>
    </row>
    <row r="1193" customFormat="false" ht="15" hidden="false" customHeight="false" outlineLevel="0" collapsed="false">
      <c r="A1193" s="8"/>
      <c r="B1193" s="8"/>
      <c r="C1193" s="8"/>
      <c r="D1193" s="9" t="str">
        <f aca="false">IF(A1193="","",COUNTIFS(Orders!$C$2:$C$5001,A1193,Orders!$I$2:$I$5001,"&gt;0"))</f>
        <v/>
      </c>
      <c r="E1193" s="10" t="str">
        <f aca="false">IF(A1193="","",SUMIFS(Orders!$F$2:$F$5001,Orders!$C$2:$C$5001,A1193,Orders!$I$2:$I$5001,"&gt;0"))</f>
        <v/>
      </c>
      <c r="F1193" s="10" t="str">
        <f aca="false">IF(OR(A1193="",N(D1193)=0),"",E1193/D1193)</f>
        <v/>
      </c>
      <c r="G1193" s="11" t="str">
        <f aca="false">IF(OR(A1193="",N(D1193)=0),"",_xlfn.MINIFS(Orders!$I$2:$I$5001,Orders!$C$2:$C$5001,A1193,Orders!$I$2:$I$5001,"&gt;0"))</f>
        <v/>
      </c>
      <c r="H1193" s="11" t="str">
        <f aca="false">IF(OR(A1193="",N(D1193)=0),"",_xlfn.MAXIFS(Orders!$I$2:$I$5001,Orders!$C$2:$C$5001,A1193,Orders!$I$2:$I$5001,"&gt;0"))</f>
        <v/>
      </c>
      <c r="I1193" s="9" t="str">
        <f aca="true">IF(H1193="","",TODAY()-H1193)</f>
        <v/>
      </c>
      <c r="J1193" s="9" t="str">
        <f aca="false">IF(OR(H1193="",N(D1193)&lt;2),"",(H1193-G1193)/(D1193-1))</f>
        <v/>
      </c>
      <c r="K1193" s="12" t="str">
        <f aca="false">IF(A1193="","",IF(N(D1193)=0,"No orders yet",IF(I1193&gt;=Settings!$B$4,IF(OR(N(E1193)&gt;=Settings!$B$5,N(D1193)&gt;=Settings!$B$6),"Lapsed VIP","Lapsed"),IF(I1193&gt;=Settings!$B$3,IF(OR(N(E1193)&gt;=Settings!$B$5,N(D1193)&gt;=Settings!$B$6),"At-risk VIP",IF(D1193=1,"One-time buyer","At risk")),IF(OR(N(E1193)&gt;=Settings!$B$5,N(D1193)&gt;=Settings!$B$6),"VIP",IF(D1193=1,"New","Active"))))))</f>
        <v/>
      </c>
      <c r="L1193" s="12" t="str">
        <f aca="false">IF(OR(J1193="",J1193=0),"",IF(I1193&gt;=J1193*Settings!$B$7,"Yes",""))</f>
        <v/>
      </c>
      <c r="M1193" s="13"/>
      <c r="N1193" s="12" t="str">
        <f aca="true">IF(M1193="","",IF(AND(H1193&lt;&gt;"",H1193&gt;=M1193),"Yes - "&amp;TEXT(H1193,"d mmm yyyy"),IF(TODAY()-M1193&lt;30,"Not yet","No")))</f>
        <v/>
      </c>
      <c r="O1193" s="8"/>
      <c r="P1193" s="12" t="str">
        <f aca="false">IF(A1193="","",IF(COUNTIF($A$2:$A$2001,A1193)&gt;1,"Same email twice - keep one",""))</f>
        <v/>
      </c>
    </row>
    <row r="1194" customFormat="false" ht="15" hidden="false" customHeight="false" outlineLevel="0" collapsed="false">
      <c r="A1194" s="8"/>
      <c r="B1194" s="8"/>
      <c r="C1194" s="8"/>
      <c r="D1194" s="9" t="str">
        <f aca="false">IF(A1194="","",COUNTIFS(Orders!$C$2:$C$5001,A1194,Orders!$I$2:$I$5001,"&gt;0"))</f>
        <v/>
      </c>
      <c r="E1194" s="10" t="str">
        <f aca="false">IF(A1194="","",SUMIFS(Orders!$F$2:$F$5001,Orders!$C$2:$C$5001,A1194,Orders!$I$2:$I$5001,"&gt;0"))</f>
        <v/>
      </c>
      <c r="F1194" s="10" t="str">
        <f aca="false">IF(OR(A1194="",N(D1194)=0),"",E1194/D1194)</f>
        <v/>
      </c>
      <c r="G1194" s="11" t="str">
        <f aca="false">IF(OR(A1194="",N(D1194)=0),"",_xlfn.MINIFS(Orders!$I$2:$I$5001,Orders!$C$2:$C$5001,A1194,Orders!$I$2:$I$5001,"&gt;0"))</f>
        <v/>
      </c>
      <c r="H1194" s="11" t="str">
        <f aca="false">IF(OR(A1194="",N(D1194)=0),"",_xlfn.MAXIFS(Orders!$I$2:$I$5001,Orders!$C$2:$C$5001,A1194,Orders!$I$2:$I$5001,"&gt;0"))</f>
        <v/>
      </c>
      <c r="I1194" s="9" t="str">
        <f aca="true">IF(H1194="","",TODAY()-H1194)</f>
        <v/>
      </c>
      <c r="J1194" s="9" t="str">
        <f aca="false">IF(OR(H1194="",N(D1194)&lt;2),"",(H1194-G1194)/(D1194-1))</f>
        <v/>
      </c>
      <c r="K1194" s="12" t="str">
        <f aca="false">IF(A1194="","",IF(N(D1194)=0,"No orders yet",IF(I1194&gt;=Settings!$B$4,IF(OR(N(E1194)&gt;=Settings!$B$5,N(D1194)&gt;=Settings!$B$6),"Lapsed VIP","Lapsed"),IF(I1194&gt;=Settings!$B$3,IF(OR(N(E1194)&gt;=Settings!$B$5,N(D1194)&gt;=Settings!$B$6),"At-risk VIP",IF(D1194=1,"One-time buyer","At risk")),IF(OR(N(E1194)&gt;=Settings!$B$5,N(D1194)&gt;=Settings!$B$6),"VIP",IF(D1194=1,"New","Active"))))))</f>
        <v/>
      </c>
      <c r="L1194" s="12" t="str">
        <f aca="false">IF(OR(J1194="",J1194=0),"",IF(I1194&gt;=J1194*Settings!$B$7,"Yes",""))</f>
        <v/>
      </c>
      <c r="M1194" s="13"/>
      <c r="N1194" s="12" t="str">
        <f aca="true">IF(M1194="","",IF(AND(H1194&lt;&gt;"",H1194&gt;=M1194),"Yes - "&amp;TEXT(H1194,"d mmm yyyy"),IF(TODAY()-M1194&lt;30,"Not yet","No")))</f>
        <v/>
      </c>
      <c r="O1194" s="8"/>
      <c r="P1194" s="12" t="str">
        <f aca="false">IF(A1194="","",IF(COUNTIF($A$2:$A$2001,A1194)&gt;1,"Same email twice - keep one",""))</f>
        <v/>
      </c>
    </row>
    <row r="1195" customFormat="false" ht="15" hidden="false" customHeight="false" outlineLevel="0" collapsed="false">
      <c r="A1195" s="8"/>
      <c r="B1195" s="8"/>
      <c r="C1195" s="8"/>
      <c r="D1195" s="9" t="str">
        <f aca="false">IF(A1195="","",COUNTIFS(Orders!$C$2:$C$5001,A1195,Orders!$I$2:$I$5001,"&gt;0"))</f>
        <v/>
      </c>
      <c r="E1195" s="10" t="str">
        <f aca="false">IF(A1195="","",SUMIFS(Orders!$F$2:$F$5001,Orders!$C$2:$C$5001,A1195,Orders!$I$2:$I$5001,"&gt;0"))</f>
        <v/>
      </c>
      <c r="F1195" s="10" t="str">
        <f aca="false">IF(OR(A1195="",N(D1195)=0),"",E1195/D1195)</f>
        <v/>
      </c>
      <c r="G1195" s="11" t="str">
        <f aca="false">IF(OR(A1195="",N(D1195)=0),"",_xlfn.MINIFS(Orders!$I$2:$I$5001,Orders!$C$2:$C$5001,A1195,Orders!$I$2:$I$5001,"&gt;0"))</f>
        <v/>
      </c>
      <c r="H1195" s="11" t="str">
        <f aca="false">IF(OR(A1195="",N(D1195)=0),"",_xlfn.MAXIFS(Orders!$I$2:$I$5001,Orders!$C$2:$C$5001,A1195,Orders!$I$2:$I$5001,"&gt;0"))</f>
        <v/>
      </c>
      <c r="I1195" s="9" t="str">
        <f aca="true">IF(H1195="","",TODAY()-H1195)</f>
        <v/>
      </c>
      <c r="J1195" s="9" t="str">
        <f aca="false">IF(OR(H1195="",N(D1195)&lt;2),"",(H1195-G1195)/(D1195-1))</f>
        <v/>
      </c>
      <c r="K1195" s="12" t="str">
        <f aca="false">IF(A1195="","",IF(N(D1195)=0,"No orders yet",IF(I1195&gt;=Settings!$B$4,IF(OR(N(E1195)&gt;=Settings!$B$5,N(D1195)&gt;=Settings!$B$6),"Lapsed VIP","Lapsed"),IF(I1195&gt;=Settings!$B$3,IF(OR(N(E1195)&gt;=Settings!$B$5,N(D1195)&gt;=Settings!$B$6),"At-risk VIP",IF(D1195=1,"One-time buyer","At risk")),IF(OR(N(E1195)&gt;=Settings!$B$5,N(D1195)&gt;=Settings!$B$6),"VIP",IF(D1195=1,"New","Active"))))))</f>
        <v/>
      </c>
      <c r="L1195" s="12" t="str">
        <f aca="false">IF(OR(J1195="",J1195=0),"",IF(I1195&gt;=J1195*Settings!$B$7,"Yes",""))</f>
        <v/>
      </c>
      <c r="M1195" s="13"/>
      <c r="N1195" s="12" t="str">
        <f aca="true">IF(M1195="","",IF(AND(H1195&lt;&gt;"",H1195&gt;=M1195),"Yes - "&amp;TEXT(H1195,"d mmm yyyy"),IF(TODAY()-M1195&lt;30,"Not yet","No")))</f>
        <v/>
      </c>
      <c r="O1195" s="8"/>
      <c r="P1195" s="12" t="str">
        <f aca="false">IF(A1195="","",IF(COUNTIF($A$2:$A$2001,A1195)&gt;1,"Same email twice - keep one",""))</f>
        <v/>
      </c>
    </row>
    <row r="1196" customFormat="false" ht="15" hidden="false" customHeight="false" outlineLevel="0" collapsed="false">
      <c r="A1196" s="8"/>
      <c r="B1196" s="8"/>
      <c r="C1196" s="8"/>
      <c r="D1196" s="9" t="str">
        <f aca="false">IF(A1196="","",COUNTIFS(Orders!$C$2:$C$5001,A1196,Orders!$I$2:$I$5001,"&gt;0"))</f>
        <v/>
      </c>
      <c r="E1196" s="10" t="str">
        <f aca="false">IF(A1196="","",SUMIFS(Orders!$F$2:$F$5001,Orders!$C$2:$C$5001,A1196,Orders!$I$2:$I$5001,"&gt;0"))</f>
        <v/>
      </c>
      <c r="F1196" s="10" t="str">
        <f aca="false">IF(OR(A1196="",N(D1196)=0),"",E1196/D1196)</f>
        <v/>
      </c>
      <c r="G1196" s="11" t="str">
        <f aca="false">IF(OR(A1196="",N(D1196)=0),"",_xlfn.MINIFS(Orders!$I$2:$I$5001,Orders!$C$2:$C$5001,A1196,Orders!$I$2:$I$5001,"&gt;0"))</f>
        <v/>
      </c>
      <c r="H1196" s="11" t="str">
        <f aca="false">IF(OR(A1196="",N(D1196)=0),"",_xlfn.MAXIFS(Orders!$I$2:$I$5001,Orders!$C$2:$C$5001,A1196,Orders!$I$2:$I$5001,"&gt;0"))</f>
        <v/>
      </c>
      <c r="I1196" s="9" t="str">
        <f aca="true">IF(H1196="","",TODAY()-H1196)</f>
        <v/>
      </c>
      <c r="J1196" s="9" t="str">
        <f aca="false">IF(OR(H1196="",N(D1196)&lt;2),"",(H1196-G1196)/(D1196-1))</f>
        <v/>
      </c>
      <c r="K1196" s="12" t="str">
        <f aca="false">IF(A1196="","",IF(N(D1196)=0,"No orders yet",IF(I1196&gt;=Settings!$B$4,IF(OR(N(E1196)&gt;=Settings!$B$5,N(D1196)&gt;=Settings!$B$6),"Lapsed VIP","Lapsed"),IF(I1196&gt;=Settings!$B$3,IF(OR(N(E1196)&gt;=Settings!$B$5,N(D1196)&gt;=Settings!$B$6),"At-risk VIP",IF(D1196=1,"One-time buyer","At risk")),IF(OR(N(E1196)&gt;=Settings!$B$5,N(D1196)&gt;=Settings!$B$6),"VIP",IF(D1196=1,"New","Active"))))))</f>
        <v/>
      </c>
      <c r="L1196" s="12" t="str">
        <f aca="false">IF(OR(J1196="",J1196=0),"",IF(I1196&gt;=J1196*Settings!$B$7,"Yes",""))</f>
        <v/>
      </c>
      <c r="M1196" s="13"/>
      <c r="N1196" s="12" t="str">
        <f aca="true">IF(M1196="","",IF(AND(H1196&lt;&gt;"",H1196&gt;=M1196),"Yes - "&amp;TEXT(H1196,"d mmm yyyy"),IF(TODAY()-M1196&lt;30,"Not yet","No")))</f>
        <v/>
      </c>
      <c r="O1196" s="8"/>
      <c r="P1196" s="12" t="str">
        <f aca="false">IF(A1196="","",IF(COUNTIF($A$2:$A$2001,A1196)&gt;1,"Same email twice - keep one",""))</f>
        <v/>
      </c>
    </row>
    <row r="1197" customFormat="false" ht="15" hidden="false" customHeight="false" outlineLevel="0" collapsed="false">
      <c r="A1197" s="8"/>
      <c r="B1197" s="8"/>
      <c r="C1197" s="8"/>
      <c r="D1197" s="9" t="str">
        <f aca="false">IF(A1197="","",COUNTIFS(Orders!$C$2:$C$5001,A1197,Orders!$I$2:$I$5001,"&gt;0"))</f>
        <v/>
      </c>
      <c r="E1197" s="10" t="str">
        <f aca="false">IF(A1197="","",SUMIFS(Orders!$F$2:$F$5001,Orders!$C$2:$C$5001,A1197,Orders!$I$2:$I$5001,"&gt;0"))</f>
        <v/>
      </c>
      <c r="F1197" s="10" t="str">
        <f aca="false">IF(OR(A1197="",N(D1197)=0),"",E1197/D1197)</f>
        <v/>
      </c>
      <c r="G1197" s="11" t="str">
        <f aca="false">IF(OR(A1197="",N(D1197)=0),"",_xlfn.MINIFS(Orders!$I$2:$I$5001,Orders!$C$2:$C$5001,A1197,Orders!$I$2:$I$5001,"&gt;0"))</f>
        <v/>
      </c>
      <c r="H1197" s="11" t="str">
        <f aca="false">IF(OR(A1197="",N(D1197)=0),"",_xlfn.MAXIFS(Orders!$I$2:$I$5001,Orders!$C$2:$C$5001,A1197,Orders!$I$2:$I$5001,"&gt;0"))</f>
        <v/>
      </c>
      <c r="I1197" s="9" t="str">
        <f aca="true">IF(H1197="","",TODAY()-H1197)</f>
        <v/>
      </c>
      <c r="J1197" s="9" t="str">
        <f aca="false">IF(OR(H1197="",N(D1197)&lt;2),"",(H1197-G1197)/(D1197-1))</f>
        <v/>
      </c>
      <c r="K1197" s="12" t="str">
        <f aca="false">IF(A1197="","",IF(N(D1197)=0,"No orders yet",IF(I1197&gt;=Settings!$B$4,IF(OR(N(E1197)&gt;=Settings!$B$5,N(D1197)&gt;=Settings!$B$6),"Lapsed VIP","Lapsed"),IF(I1197&gt;=Settings!$B$3,IF(OR(N(E1197)&gt;=Settings!$B$5,N(D1197)&gt;=Settings!$B$6),"At-risk VIP",IF(D1197=1,"One-time buyer","At risk")),IF(OR(N(E1197)&gt;=Settings!$B$5,N(D1197)&gt;=Settings!$B$6),"VIP",IF(D1197=1,"New","Active"))))))</f>
        <v/>
      </c>
      <c r="L1197" s="12" t="str">
        <f aca="false">IF(OR(J1197="",J1197=0),"",IF(I1197&gt;=J1197*Settings!$B$7,"Yes",""))</f>
        <v/>
      </c>
      <c r="M1197" s="13"/>
      <c r="N1197" s="12" t="str">
        <f aca="true">IF(M1197="","",IF(AND(H1197&lt;&gt;"",H1197&gt;=M1197),"Yes - "&amp;TEXT(H1197,"d mmm yyyy"),IF(TODAY()-M1197&lt;30,"Not yet","No")))</f>
        <v/>
      </c>
      <c r="O1197" s="8"/>
      <c r="P1197" s="12" t="str">
        <f aca="false">IF(A1197="","",IF(COUNTIF($A$2:$A$2001,A1197)&gt;1,"Same email twice - keep one",""))</f>
        <v/>
      </c>
    </row>
    <row r="1198" customFormat="false" ht="15" hidden="false" customHeight="false" outlineLevel="0" collapsed="false">
      <c r="A1198" s="8"/>
      <c r="B1198" s="8"/>
      <c r="C1198" s="8"/>
      <c r="D1198" s="9" t="str">
        <f aca="false">IF(A1198="","",COUNTIFS(Orders!$C$2:$C$5001,A1198,Orders!$I$2:$I$5001,"&gt;0"))</f>
        <v/>
      </c>
      <c r="E1198" s="10" t="str">
        <f aca="false">IF(A1198="","",SUMIFS(Orders!$F$2:$F$5001,Orders!$C$2:$C$5001,A1198,Orders!$I$2:$I$5001,"&gt;0"))</f>
        <v/>
      </c>
      <c r="F1198" s="10" t="str">
        <f aca="false">IF(OR(A1198="",N(D1198)=0),"",E1198/D1198)</f>
        <v/>
      </c>
      <c r="G1198" s="11" t="str">
        <f aca="false">IF(OR(A1198="",N(D1198)=0),"",_xlfn.MINIFS(Orders!$I$2:$I$5001,Orders!$C$2:$C$5001,A1198,Orders!$I$2:$I$5001,"&gt;0"))</f>
        <v/>
      </c>
      <c r="H1198" s="11" t="str">
        <f aca="false">IF(OR(A1198="",N(D1198)=0),"",_xlfn.MAXIFS(Orders!$I$2:$I$5001,Orders!$C$2:$C$5001,A1198,Orders!$I$2:$I$5001,"&gt;0"))</f>
        <v/>
      </c>
      <c r="I1198" s="9" t="str">
        <f aca="true">IF(H1198="","",TODAY()-H1198)</f>
        <v/>
      </c>
      <c r="J1198" s="9" t="str">
        <f aca="false">IF(OR(H1198="",N(D1198)&lt;2),"",(H1198-G1198)/(D1198-1))</f>
        <v/>
      </c>
      <c r="K1198" s="12" t="str">
        <f aca="false">IF(A1198="","",IF(N(D1198)=0,"No orders yet",IF(I1198&gt;=Settings!$B$4,IF(OR(N(E1198)&gt;=Settings!$B$5,N(D1198)&gt;=Settings!$B$6),"Lapsed VIP","Lapsed"),IF(I1198&gt;=Settings!$B$3,IF(OR(N(E1198)&gt;=Settings!$B$5,N(D1198)&gt;=Settings!$B$6),"At-risk VIP",IF(D1198=1,"One-time buyer","At risk")),IF(OR(N(E1198)&gt;=Settings!$B$5,N(D1198)&gt;=Settings!$B$6),"VIP",IF(D1198=1,"New","Active"))))))</f>
        <v/>
      </c>
      <c r="L1198" s="12" t="str">
        <f aca="false">IF(OR(J1198="",J1198=0),"",IF(I1198&gt;=J1198*Settings!$B$7,"Yes",""))</f>
        <v/>
      </c>
      <c r="M1198" s="13"/>
      <c r="N1198" s="12" t="str">
        <f aca="true">IF(M1198="","",IF(AND(H1198&lt;&gt;"",H1198&gt;=M1198),"Yes - "&amp;TEXT(H1198,"d mmm yyyy"),IF(TODAY()-M1198&lt;30,"Not yet","No")))</f>
        <v/>
      </c>
      <c r="O1198" s="8"/>
      <c r="P1198" s="12" t="str">
        <f aca="false">IF(A1198="","",IF(COUNTIF($A$2:$A$2001,A1198)&gt;1,"Same email twice - keep one",""))</f>
        <v/>
      </c>
    </row>
    <row r="1199" customFormat="false" ht="15" hidden="false" customHeight="false" outlineLevel="0" collapsed="false">
      <c r="A1199" s="8"/>
      <c r="B1199" s="8"/>
      <c r="C1199" s="8"/>
      <c r="D1199" s="9" t="str">
        <f aca="false">IF(A1199="","",COUNTIFS(Orders!$C$2:$C$5001,A1199,Orders!$I$2:$I$5001,"&gt;0"))</f>
        <v/>
      </c>
      <c r="E1199" s="10" t="str">
        <f aca="false">IF(A1199="","",SUMIFS(Orders!$F$2:$F$5001,Orders!$C$2:$C$5001,A1199,Orders!$I$2:$I$5001,"&gt;0"))</f>
        <v/>
      </c>
      <c r="F1199" s="10" t="str">
        <f aca="false">IF(OR(A1199="",N(D1199)=0),"",E1199/D1199)</f>
        <v/>
      </c>
      <c r="G1199" s="11" t="str">
        <f aca="false">IF(OR(A1199="",N(D1199)=0),"",_xlfn.MINIFS(Orders!$I$2:$I$5001,Orders!$C$2:$C$5001,A1199,Orders!$I$2:$I$5001,"&gt;0"))</f>
        <v/>
      </c>
      <c r="H1199" s="11" t="str">
        <f aca="false">IF(OR(A1199="",N(D1199)=0),"",_xlfn.MAXIFS(Orders!$I$2:$I$5001,Orders!$C$2:$C$5001,A1199,Orders!$I$2:$I$5001,"&gt;0"))</f>
        <v/>
      </c>
      <c r="I1199" s="9" t="str">
        <f aca="true">IF(H1199="","",TODAY()-H1199)</f>
        <v/>
      </c>
      <c r="J1199" s="9" t="str">
        <f aca="false">IF(OR(H1199="",N(D1199)&lt;2),"",(H1199-G1199)/(D1199-1))</f>
        <v/>
      </c>
      <c r="K1199" s="12" t="str">
        <f aca="false">IF(A1199="","",IF(N(D1199)=0,"No orders yet",IF(I1199&gt;=Settings!$B$4,IF(OR(N(E1199)&gt;=Settings!$B$5,N(D1199)&gt;=Settings!$B$6),"Lapsed VIP","Lapsed"),IF(I1199&gt;=Settings!$B$3,IF(OR(N(E1199)&gt;=Settings!$B$5,N(D1199)&gt;=Settings!$B$6),"At-risk VIP",IF(D1199=1,"One-time buyer","At risk")),IF(OR(N(E1199)&gt;=Settings!$B$5,N(D1199)&gt;=Settings!$B$6),"VIP",IF(D1199=1,"New","Active"))))))</f>
        <v/>
      </c>
      <c r="L1199" s="12" t="str">
        <f aca="false">IF(OR(J1199="",J1199=0),"",IF(I1199&gt;=J1199*Settings!$B$7,"Yes",""))</f>
        <v/>
      </c>
      <c r="M1199" s="13"/>
      <c r="N1199" s="12" t="str">
        <f aca="true">IF(M1199="","",IF(AND(H1199&lt;&gt;"",H1199&gt;=M1199),"Yes - "&amp;TEXT(H1199,"d mmm yyyy"),IF(TODAY()-M1199&lt;30,"Not yet","No")))</f>
        <v/>
      </c>
      <c r="O1199" s="8"/>
      <c r="P1199" s="12" t="str">
        <f aca="false">IF(A1199="","",IF(COUNTIF($A$2:$A$2001,A1199)&gt;1,"Same email twice - keep one",""))</f>
        <v/>
      </c>
    </row>
    <row r="1200" customFormat="false" ht="15" hidden="false" customHeight="false" outlineLevel="0" collapsed="false">
      <c r="A1200" s="8"/>
      <c r="B1200" s="8"/>
      <c r="C1200" s="8"/>
      <c r="D1200" s="9" t="str">
        <f aca="false">IF(A1200="","",COUNTIFS(Orders!$C$2:$C$5001,A1200,Orders!$I$2:$I$5001,"&gt;0"))</f>
        <v/>
      </c>
      <c r="E1200" s="10" t="str">
        <f aca="false">IF(A1200="","",SUMIFS(Orders!$F$2:$F$5001,Orders!$C$2:$C$5001,A1200,Orders!$I$2:$I$5001,"&gt;0"))</f>
        <v/>
      </c>
      <c r="F1200" s="10" t="str">
        <f aca="false">IF(OR(A1200="",N(D1200)=0),"",E1200/D1200)</f>
        <v/>
      </c>
      <c r="G1200" s="11" t="str">
        <f aca="false">IF(OR(A1200="",N(D1200)=0),"",_xlfn.MINIFS(Orders!$I$2:$I$5001,Orders!$C$2:$C$5001,A1200,Orders!$I$2:$I$5001,"&gt;0"))</f>
        <v/>
      </c>
      <c r="H1200" s="11" t="str">
        <f aca="false">IF(OR(A1200="",N(D1200)=0),"",_xlfn.MAXIFS(Orders!$I$2:$I$5001,Orders!$C$2:$C$5001,A1200,Orders!$I$2:$I$5001,"&gt;0"))</f>
        <v/>
      </c>
      <c r="I1200" s="9" t="str">
        <f aca="true">IF(H1200="","",TODAY()-H1200)</f>
        <v/>
      </c>
      <c r="J1200" s="9" t="str">
        <f aca="false">IF(OR(H1200="",N(D1200)&lt;2),"",(H1200-G1200)/(D1200-1))</f>
        <v/>
      </c>
      <c r="K1200" s="12" t="str">
        <f aca="false">IF(A1200="","",IF(N(D1200)=0,"No orders yet",IF(I1200&gt;=Settings!$B$4,IF(OR(N(E1200)&gt;=Settings!$B$5,N(D1200)&gt;=Settings!$B$6),"Lapsed VIP","Lapsed"),IF(I1200&gt;=Settings!$B$3,IF(OR(N(E1200)&gt;=Settings!$B$5,N(D1200)&gt;=Settings!$B$6),"At-risk VIP",IF(D1200=1,"One-time buyer","At risk")),IF(OR(N(E1200)&gt;=Settings!$B$5,N(D1200)&gt;=Settings!$B$6),"VIP",IF(D1200=1,"New","Active"))))))</f>
        <v/>
      </c>
      <c r="L1200" s="12" t="str">
        <f aca="false">IF(OR(J1200="",J1200=0),"",IF(I1200&gt;=J1200*Settings!$B$7,"Yes",""))</f>
        <v/>
      </c>
      <c r="M1200" s="13"/>
      <c r="N1200" s="12" t="str">
        <f aca="true">IF(M1200="","",IF(AND(H1200&lt;&gt;"",H1200&gt;=M1200),"Yes - "&amp;TEXT(H1200,"d mmm yyyy"),IF(TODAY()-M1200&lt;30,"Not yet","No")))</f>
        <v/>
      </c>
      <c r="O1200" s="8"/>
      <c r="P1200" s="12" t="str">
        <f aca="false">IF(A1200="","",IF(COUNTIF($A$2:$A$2001,A1200)&gt;1,"Same email twice - keep one",""))</f>
        <v/>
      </c>
    </row>
    <row r="1201" customFormat="false" ht="15" hidden="false" customHeight="false" outlineLevel="0" collapsed="false">
      <c r="A1201" s="8"/>
      <c r="B1201" s="8"/>
      <c r="C1201" s="8"/>
      <c r="D1201" s="9" t="str">
        <f aca="false">IF(A1201="","",COUNTIFS(Orders!$C$2:$C$5001,A1201,Orders!$I$2:$I$5001,"&gt;0"))</f>
        <v/>
      </c>
      <c r="E1201" s="10" t="str">
        <f aca="false">IF(A1201="","",SUMIFS(Orders!$F$2:$F$5001,Orders!$C$2:$C$5001,A1201,Orders!$I$2:$I$5001,"&gt;0"))</f>
        <v/>
      </c>
      <c r="F1201" s="10" t="str">
        <f aca="false">IF(OR(A1201="",N(D1201)=0),"",E1201/D1201)</f>
        <v/>
      </c>
      <c r="G1201" s="11" t="str">
        <f aca="false">IF(OR(A1201="",N(D1201)=0),"",_xlfn.MINIFS(Orders!$I$2:$I$5001,Orders!$C$2:$C$5001,A1201,Orders!$I$2:$I$5001,"&gt;0"))</f>
        <v/>
      </c>
      <c r="H1201" s="11" t="str">
        <f aca="false">IF(OR(A1201="",N(D1201)=0),"",_xlfn.MAXIFS(Orders!$I$2:$I$5001,Orders!$C$2:$C$5001,A1201,Orders!$I$2:$I$5001,"&gt;0"))</f>
        <v/>
      </c>
      <c r="I1201" s="9" t="str">
        <f aca="true">IF(H1201="","",TODAY()-H1201)</f>
        <v/>
      </c>
      <c r="J1201" s="9" t="str">
        <f aca="false">IF(OR(H1201="",N(D1201)&lt;2),"",(H1201-G1201)/(D1201-1))</f>
        <v/>
      </c>
      <c r="K1201" s="12" t="str">
        <f aca="false">IF(A1201="","",IF(N(D1201)=0,"No orders yet",IF(I1201&gt;=Settings!$B$4,IF(OR(N(E1201)&gt;=Settings!$B$5,N(D1201)&gt;=Settings!$B$6),"Lapsed VIP","Lapsed"),IF(I1201&gt;=Settings!$B$3,IF(OR(N(E1201)&gt;=Settings!$B$5,N(D1201)&gt;=Settings!$B$6),"At-risk VIP",IF(D1201=1,"One-time buyer","At risk")),IF(OR(N(E1201)&gt;=Settings!$B$5,N(D1201)&gt;=Settings!$B$6),"VIP",IF(D1201=1,"New","Active"))))))</f>
        <v/>
      </c>
      <c r="L1201" s="12" t="str">
        <f aca="false">IF(OR(J1201="",J1201=0),"",IF(I1201&gt;=J1201*Settings!$B$7,"Yes",""))</f>
        <v/>
      </c>
      <c r="M1201" s="13"/>
      <c r="N1201" s="12" t="str">
        <f aca="true">IF(M1201="","",IF(AND(H1201&lt;&gt;"",H1201&gt;=M1201),"Yes - "&amp;TEXT(H1201,"d mmm yyyy"),IF(TODAY()-M1201&lt;30,"Not yet","No")))</f>
        <v/>
      </c>
      <c r="O1201" s="8"/>
      <c r="P1201" s="12" t="str">
        <f aca="false">IF(A1201="","",IF(COUNTIF($A$2:$A$2001,A1201)&gt;1,"Same email twice - keep one",""))</f>
        <v/>
      </c>
    </row>
    <row r="1202" customFormat="false" ht="15" hidden="false" customHeight="false" outlineLevel="0" collapsed="false">
      <c r="A1202" s="8"/>
      <c r="B1202" s="8"/>
      <c r="C1202" s="8"/>
      <c r="D1202" s="9" t="str">
        <f aca="false">IF(A1202="","",COUNTIFS(Orders!$C$2:$C$5001,A1202,Orders!$I$2:$I$5001,"&gt;0"))</f>
        <v/>
      </c>
      <c r="E1202" s="10" t="str">
        <f aca="false">IF(A1202="","",SUMIFS(Orders!$F$2:$F$5001,Orders!$C$2:$C$5001,A1202,Orders!$I$2:$I$5001,"&gt;0"))</f>
        <v/>
      </c>
      <c r="F1202" s="10" t="str">
        <f aca="false">IF(OR(A1202="",N(D1202)=0),"",E1202/D1202)</f>
        <v/>
      </c>
      <c r="G1202" s="11" t="str">
        <f aca="false">IF(OR(A1202="",N(D1202)=0),"",_xlfn.MINIFS(Orders!$I$2:$I$5001,Orders!$C$2:$C$5001,A1202,Orders!$I$2:$I$5001,"&gt;0"))</f>
        <v/>
      </c>
      <c r="H1202" s="11" t="str">
        <f aca="false">IF(OR(A1202="",N(D1202)=0),"",_xlfn.MAXIFS(Orders!$I$2:$I$5001,Orders!$C$2:$C$5001,A1202,Orders!$I$2:$I$5001,"&gt;0"))</f>
        <v/>
      </c>
      <c r="I1202" s="9" t="str">
        <f aca="true">IF(H1202="","",TODAY()-H1202)</f>
        <v/>
      </c>
      <c r="J1202" s="9" t="str">
        <f aca="false">IF(OR(H1202="",N(D1202)&lt;2),"",(H1202-G1202)/(D1202-1))</f>
        <v/>
      </c>
      <c r="K1202" s="12" t="str">
        <f aca="false">IF(A1202="","",IF(N(D1202)=0,"No orders yet",IF(I1202&gt;=Settings!$B$4,IF(OR(N(E1202)&gt;=Settings!$B$5,N(D1202)&gt;=Settings!$B$6),"Lapsed VIP","Lapsed"),IF(I1202&gt;=Settings!$B$3,IF(OR(N(E1202)&gt;=Settings!$B$5,N(D1202)&gt;=Settings!$B$6),"At-risk VIP",IF(D1202=1,"One-time buyer","At risk")),IF(OR(N(E1202)&gt;=Settings!$B$5,N(D1202)&gt;=Settings!$B$6),"VIP",IF(D1202=1,"New","Active"))))))</f>
        <v/>
      </c>
      <c r="L1202" s="12" t="str">
        <f aca="false">IF(OR(J1202="",J1202=0),"",IF(I1202&gt;=J1202*Settings!$B$7,"Yes",""))</f>
        <v/>
      </c>
      <c r="M1202" s="13"/>
      <c r="N1202" s="12" t="str">
        <f aca="true">IF(M1202="","",IF(AND(H1202&lt;&gt;"",H1202&gt;=M1202),"Yes - "&amp;TEXT(H1202,"d mmm yyyy"),IF(TODAY()-M1202&lt;30,"Not yet","No")))</f>
        <v/>
      </c>
      <c r="O1202" s="8"/>
      <c r="P1202" s="12" t="str">
        <f aca="false">IF(A1202="","",IF(COUNTIF($A$2:$A$2001,A1202)&gt;1,"Same email twice - keep one",""))</f>
        <v/>
      </c>
    </row>
    <row r="1203" customFormat="false" ht="15" hidden="false" customHeight="false" outlineLevel="0" collapsed="false">
      <c r="A1203" s="8"/>
      <c r="B1203" s="8"/>
      <c r="C1203" s="8"/>
      <c r="D1203" s="9" t="str">
        <f aca="false">IF(A1203="","",COUNTIFS(Orders!$C$2:$C$5001,A1203,Orders!$I$2:$I$5001,"&gt;0"))</f>
        <v/>
      </c>
      <c r="E1203" s="10" t="str">
        <f aca="false">IF(A1203="","",SUMIFS(Orders!$F$2:$F$5001,Orders!$C$2:$C$5001,A1203,Orders!$I$2:$I$5001,"&gt;0"))</f>
        <v/>
      </c>
      <c r="F1203" s="10" t="str">
        <f aca="false">IF(OR(A1203="",N(D1203)=0),"",E1203/D1203)</f>
        <v/>
      </c>
      <c r="G1203" s="11" t="str">
        <f aca="false">IF(OR(A1203="",N(D1203)=0),"",_xlfn.MINIFS(Orders!$I$2:$I$5001,Orders!$C$2:$C$5001,A1203,Orders!$I$2:$I$5001,"&gt;0"))</f>
        <v/>
      </c>
      <c r="H1203" s="11" t="str">
        <f aca="false">IF(OR(A1203="",N(D1203)=0),"",_xlfn.MAXIFS(Orders!$I$2:$I$5001,Orders!$C$2:$C$5001,A1203,Orders!$I$2:$I$5001,"&gt;0"))</f>
        <v/>
      </c>
      <c r="I1203" s="9" t="str">
        <f aca="true">IF(H1203="","",TODAY()-H1203)</f>
        <v/>
      </c>
      <c r="J1203" s="9" t="str">
        <f aca="false">IF(OR(H1203="",N(D1203)&lt;2),"",(H1203-G1203)/(D1203-1))</f>
        <v/>
      </c>
      <c r="K1203" s="12" t="str">
        <f aca="false">IF(A1203="","",IF(N(D1203)=0,"No orders yet",IF(I1203&gt;=Settings!$B$4,IF(OR(N(E1203)&gt;=Settings!$B$5,N(D1203)&gt;=Settings!$B$6),"Lapsed VIP","Lapsed"),IF(I1203&gt;=Settings!$B$3,IF(OR(N(E1203)&gt;=Settings!$B$5,N(D1203)&gt;=Settings!$B$6),"At-risk VIP",IF(D1203=1,"One-time buyer","At risk")),IF(OR(N(E1203)&gt;=Settings!$B$5,N(D1203)&gt;=Settings!$B$6),"VIP",IF(D1203=1,"New","Active"))))))</f>
        <v/>
      </c>
      <c r="L1203" s="12" t="str">
        <f aca="false">IF(OR(J1203="",J1203=0),"",IF(I1203&gt;=J1203*Settings!$B$7,"Yes",""))</f>
        <v/>
      </c>
      <c r="M1203" s="13"/>
      <c r="N1203" s="12" t="str">
        <f aca="true">IF(M1203="","",IF(AND(H1203&lt;&gt;"",H1203&gt;=M1203),"Yes - "&amp;TEXT(H1203,"d mmm yyyy"),IF(TODAY()-M1203&lt;30,"Not yet","No")))</f>
        <v/>
      </c>
      <c r="O1203" s="8"/>
      <c r="P1203" s="12" t="str">
        <f aca="false">IF(A1203="","",IF(COUNTIF($A$2:$A$2001,A1203)&gt;1,"Same email twice - keep one",""))</f>
        <v/>
      </c>
    </row>
    <row r="1204" customFormat="false" ht="15" hidden="false" customHeight="false" outlineLevel="0" collapsed="false">
      <c r="A1204" s="8"/>
      <c r="B1204" s="8"/>
      <c r="C1204" s="8"/>
      <c r="D1204" s="9" t="str">
        <f aca="false">IF(A1204="","",COUNTIFS(Orders!$C$2:$C$5001,A1204,Orders!$I$2:$I$5001,"&gt;0"))</f>
        <v/>
      </c>
      <c r="E1204" s="10" t="str">
        <f aca="false">IF(A1204="","",SUMIFS(Orders!$F$2:$F$5001,Orders!$C$2:$C$5001,A1204,Orders!$I$2:$I$5001,"&gt;0"))</f>
        <v/>
      </c>
      <c r="F1204" s="10" t="str">
        <f aca="false">IF(OR(A1204="",N(D1204)=0),"",E1204/D1204)</f>
        <v/>
      </c>
      <c r="G1204" s="11" t="str">
        <f aca="false">IF(OR(A1204="",N(D1204)=0),"",_xlfn.MINIFS(Orders!$I$2:$I$5001,Orders!$C$2:$C$5001,A1204,Orders!$I$2:$I$5001,"&gt;0"))</f>
        <v/>
      </c>
      <c r="H1204" s="11" t="str">
        <f aca="false">IF(OR(A1204="",N(D1204)=0),"",_xlfn.MAXIFS(Orders!$I$2:$I$5001,Orders!$C$2:$C$5001,A1204,Orders!$I$2:$I$5001,"&gt;0"))</f>
        <v/>
      </c>
      <c r="I1204" s="9" t="str">
        <f aca="true">IF(H1204="","",TODAY()-H1204)</f>
        <v/>
      </c>
      <c r="J1204" s="9" t="str">
        <f aca="false">IF(OR(H1204="",N(D1204)&lt;2),"",(H1204-G1204)/(D1204-1))</f>
        <v/>
      </c>
      <c r="K1204" s="12" t="str">
        <f aca="false">IF(A1204="","",IF(N(D1204)=0,"No orders yet",IF(I1204&gt;=Settings!$B$4,IF(OR(N(E1204)&gt;=Settings!$B$5,N(D1204)&gt;=Settings!$B$6),"Lapsed VIP","Lapsed"),IF(I1204&gt;=Settings!$B$3,IF(OR(N(E1204)&gt;=Settings!$B$5,N(D1204)&gt;=Settings!$B$6),"At-risk VIP",IF(D1204=1,"One-time buyer","At risk")),IF(OR(N(E1204)&gt;=Settings!$B$5,N(D1204)&gt;=Settings!$B$6),"VIP",IF(D1204=1,"New","Active"))))))</f>
        <v/>
      </c>
      <c r="L1204" s="12" t="str">
        <f aca="false">IF(OR(J1204="",J1204=0),"",IF(I1204&gt;=J1204*Settings!$B$7,"Yes",""))</f>
        <v/>
      </c>
      <c r="M1204" s="13"/>
      <c r="N1204" s="12" t="str">
        <f aca="true">IF(M1204="","",IF(AND(H1204&lt;&gt;"",H1204&gt;=M1204),"Yes - "&amp;TEXT(H1204,"d mmm yyyy"),IF(TODAY()-M1204&lt;30,"Not yet","No")))</f>
        <v/>
      </c>
      <c r="O1204" s="8"/>
      <c r="P1204" s="12" t="str">
        <f aca="false">IF(A1204="","",IF(COUNTIF($A$2:$A$2001,A1204)&gt;1,"Same email twice - keep one",""))</f>
        <v/>
      </c>
    </row>
    <row r="1205" customFormat="false" ht="15" hidden="false" customHeight="false" outlineLevel="0" collapsed="false">
      <c r="A1205" s="8"/>
      <c r="B1205" s="8"/>
      <c r="C1205" s="8"/>
      <c r="D1205" s="9" t="str">
        <f aca="false">IF(A1205="","",COUNTIFS(Orders!$C$2:$C$5001,A1205,Orders!$I$2:$I$5001,"&gt;0"))</f>
        <v/>
      </c>
      <c r="E1205" s="10" t="str">
        <f aca="false">IF(A1205="","",SUMIFS(Orders!$F$2:$F$5001,Orders!$C$2:$C$5001,A1205,Orders!$I$2:$I$5001,"&gt;0"))</f>
        <v/>
      </c>
      <c r="F1205" s="10" t="str">
        <f aca="false">IF(OR(A1205="",N(D1205)=0),"",E1205/D1205)</f>
        <v/>
      </c>
      <c r="G1205" s="11" t="str">
        <f aca="false">IF(OR(A1205="",N(D1205)=0),"",_xlfn.MINIFS(Orders!$I$2:$I$5001,Orders!$C$2:$C$5001,A1205,Orders!$I$2:$I$5001,"&gt;0"))</f>
        <v/>
      </c>
      <c r="H1205" s="11" t="str">
        <f aca="false">IF(OR(A1205="",N(D1205)=0),"",_xlfn.MAXIFS(Orders!$I$2:$I$5001,Orders!$C$2:$C$5001,A1205,Orders!$I$2:$I$5001,"&gt;0"))</f>
        <v/>
      </c>
      <c r="I1205" s="9" t="str">
        <f aca="true">IF(H1205="","",TODAY()-H1205)</f>
        <v/>
      </c>
      <c r="J1205" s="9" t="str">
        <f aca="false">IF(OR(H1205="",N(D1205)&lt;2),"",(H1205-G1205)/(D1205-1))</f>
        <v/>
      </c>
      <c r="K1205" s="12" t="str">
        <f aca="false">IF(A1205="","",IF(N(D1205)=0,"No orders yet",IF(I1205&gt;=Settings!$B$4,IF(OR(N(E1205)&gt;=Settings!$B$5,N(D1205)&gt;=Settings!$B$6),"Lapsed VIP","Lapsed"),IF(I1205&gt;=Settings!$B$3,IF(OR(N(E1205)&gt;=Settings!$B$5,N(D1205)&gt;=Settings!$B$6),"At-risk VIP",IF(D1205=1,"One-time buyer","At risk")),IF(OR(N(E1205)&gt;=Settings!$B$5,N(D1205)&gt;=Settings!$B$6),"VIP",IF(D1205=1,"New","Active"))))))</f>
        <v/>
      </c>
      <c r="L1205" s="12" t="str">
        <f aca="false">IF(OR(J1205="",J1205=0),"",IF(I1205&gt;=J1205*Settings!$B$7,"Yes",""))</f>
        <v/>
      </c>
      <c r="M1205" s="13"/>
      <c r="N1205" s="12" t="str">
        <f aca="true">IF(M1205="","",IF(AND(H1205&lt;&gt;"",H1205&gt;=M1205),"Yes - "&amp;TEXT(H1205,"d mmm yyyy"),IF(TODAY()-M1205&lt;30,"Not yet","No")))</f>
        <v/>
      </c>
      <c r="O1205" s="8"/>
      <c r="P1205" s="12" t="str">
        <f aca="false">IF(A1205="","",IF(COUNTIF($A$2:$A$2001,A1205)&gt;1,"Same email twice - keep one",""))</f>
        <v/>
      </c>
    </row>
    <row r="1206" customFormat="false" ht="15" hidden="false" customHeight="false" outlineLevel="0" collapsed="false">
      <c r="A1206" s="8"/>
      <c r="B1206" s="8"/>
      <c r="C1206" s="8"/>
      <c r="D1206" s="9" t="str">
        <f aca="false">IF(A1206="","",COUNTIFS(Orders!$C$2:$C$5001,A1206,Orders!$I$2:$I$5001,"&gt;0"))</f>
        <v/>
      </c>
      <c r="E1206" s="10" t="str">
        <f aca="false">IF(A1206="","",SUMIFS(Orders!$F$2:$F$5001,Orders!$C$2:$C$5001,A1206,Orders!$I$2:$I$5001,"&gt;0"))</f>
        <v/>
      </c>
      <c r="F1206" s="10" t="str">
        <f aca="false">IF(OR(A1206="",N(D1206)=0),"",E1206/D1206)</f>
        <v/>
      </c>
      <c r="G1206" s="11" t="str">
        <f aca="false">IF(OR(A1206="",N(D1206)=0),"",_xlfn.MINIFS(Orders!$I$2:$I$5001,Orders!$C$2:$C$5001,A1206,Orders!$I$2:$I$5001,"&gt;0"))</f>
        <v/>
      </c>
      <c r="H1206" s="11" t="str">
        <f aca="false">IF(OR(A1206="",N(D1206)=0),"",_xlfn.MAXIFS(Orders!$I$2:$I$5001,Orders!$C$2:$C$5001,A1206,Orders!$I$2:$I$5001,"&gt;0"))</f>
        <v/>
      </c>
      <c r="I1206" s="9" t="str">
        <f aca="true">IF(H1206="","",TODAY()-H1206)</f>
        <v/>
      </c>
      <c r="J1206" s="9" t="str">
        <f aca="false">IF(OR(H1206="",N(D1206)&lt;2),"",(H1206-G1206)/(D1206-1))</f>
        <v/>
      </c>
      <c r="K1206" s="12" t="str">
        <f aca="false">IF(A1206="","",IF(N(D1206)=0,"No orders yet",IF(I1206&gt;=Settings!$B$4,IF(OR(N(E1206)&gt;=Settings!$B$5,N(D1206)&gt;=Settings!$B$6),"Lapsed VIP","Lapsed"),IF(I1206&gt;=Settings!$B$3,IF(OR(N(E1206)&gt;=Settings!$B$5,N(D1206)&gt;=Settings!$B$6),"At-risk VIP",IF(D1206=1,"One-time buyer","At risk")),IF(OR(N(E1206)&gt;=Settings!$B$5,N(D1206)&gt;=Settings!$B$6),"VIP",IF(D1206=1,"New","Active"))))))</f>
        <v/>
      </c>
      <c r="L1206" s="12" t="str">
        <f aca="false">IF(OR(J1206="",J1206=0),"",IF(I1206&gt;=J1206*Settings!$B$7,"Yes",""))</f>
        <v/>
      </c>
      <c r="M1206" s="13"/>
      <c r="N1206" s="12" t="str">
        <f aca="true">IF(M1206="","",IF(AND(H1206&lt;&gt;"",H1206&gt;=M1206),"Yes - "&amp;TEXT(H1206,"d mmm yyyy"),IF(TODAY()-M1206&lt;30,"Not yet","No")))</f>
        <v/>
      </c>
      <c r="O1206" s="8"/>
      <c r="P1206" s="12" t="str">
        <f aca="false">IF(A1206="","",IF(COUNTIF($A$2:$A$2001,A1206)&gt;1,"Same email twice - keep one",""))</f>
        <v/>
      </c>
    </row>
    <row r="1207" customFormat="false" ht="15" hidden="false" customHeight="false" outlineLevel="0" collapsed="false">
      <c r="A1207" s="8"/>
      <c r="B1207" s="8"/>
      <c r="C1207" s="8"/>
      <c r="D1207" s="9" t="str">
        <f aca="false">IF(A1207="","",COUNTIFS(Orders!$C$2:$C$5001,A1207,Orders!$I$2:$I$5001,"&gt;0"))</f>
        <v/>
      </c>
      <c r="E1207" s="10" t="str">
        <f aca="false">IF(A1207="","",SUMIFS(Orders!$F$2:$F$5001,Orders!$C$2:$C$5001,A1207,Orders!$I$2:$I$5001,"&gt;0"))</f>
        <v/>
      </c>
      <c r="F1207" s="10" t="str">
        <f aca="false">IF(OR(A1207="",N(D1207)=0),"",E1207/D1207)</f>
        <v/>
      </c>
      <c r="G1207" s="11" t="str">
        <f aca="false">IF(OR(A1207="",N(D1207)=0),"",_xlfn.MINIFS(Orders!$I$2:$I$5001,Orders!$C$2:$C$5001,A1207,Orders!$I$2:$I$5001,"&gt;0"))</f>
        <v/>
      </c>
      <c r="H1207" s="11" t="str">
        <f aca="false">IF(OR(A1207="",N(D1207)=0),"",_xlfn.MAXIFS(Orders!$I$2:$I$5001,Orders!$C$2:$C$5001,A1207,Orders!$I$2:$I$5001,"&gt;0"))</f>
        <v/>
      </c>
      <c r="I1207" s="9" t="str">
        <f aca="true">IF(H1207="","",TODAY()-H1207)</f>
        <v/>
      </c>
      <c r="J1207" s="9" t="str">
        <f aca="false">IF(OR(H1207="",N(D1207)&lt;2),"",(H1207-G1207)/(D1207-1))</f>
        <v/>
      </c>
      <c r="K1207" s="12" t="str">
        <f aca="false">IF(A1207="","",IF(N(D1207)=0,"No orders yet",IF(I1207&gt;=Settings!$B$4,IF(OR(N(E1207)&gt;=Settings!$B$5,N(D1207)&gt;=Settings!$B$6),"Lapsed VIP","Lapsed"),IF(I1207&gt;=Settings!$B$3,IF(OR(N(E1207)&gt;=Settings!$B$5,N(D1207)&gt;=Settings!$B$6),"At-risk VIP",IF(D1207=1,"One-time buyer","At risk")),IF(OR(N(E1207)&gt;=Settings!$B$5,N(D1207)&gt;=Settings!$B$6),"VIP",IF(D1207=1,"New","Active"))))))</f>
        <v/>
      </c>
      <c r="L1207" s="12" t="str">
        <f aca="false">IF(OR(J1207="",J1207=0),"",IF(I1207&gt;=J1207*Settings!$B$7,"Yes",""))</f>
        <v/>
      </c>
      <c r="M1207" s="13"/>
      <c r="N1207" s="12" t="str">
        <f aca="true">IF(M1207="","",IF(AND(H1207&lt;&gt;"",H1207&gt;=M1207),"Yes - "&amp;TEXT(H1207,"d mmm yyyy"),IF(TODAY()-M1207&lt;30,"Not yet","No")))</f>
        <v/>
      </c>
      <c r="O1207" s="8"/>
      <c r="P1207" s="12" t="str">
        <f aca="false">IF(A1207="","",IF(COUNTIF($A$2:$A$2001,A1207)&gt;1,"Same email twice - keep one",""))</f>
        <v/>
      </c>
    </row>
    <row r="1208" customFormat="false" ht="15" hidden="false" customHeight="false" outlineLevel="0" collapsed="false">
      <c r="A1208" s="8"/>
      <c r="B1208" s="8"/>
      <c r="C1208" s="8"/>
      <c r="D1208" s="9" t="str">
        <f aca="false">IF(A1208="","",COUNTIFS(Orders!$C$2:$C$5001,A1208,Orders!$I$2:$I$5001,"&gt;0"))</f>
        <v/>
      </c>
      <c r="E1208" s="10" t="str">
        <f aca="false">IF(A1208="","",SUMIFS(Orders!$F$2:$F$5001,Orders!$C$2:$C$5001,A1208,Orders!$I$2:$I$5001,"&gt;0"))</f>
        <v/>
      </c>
      <c r="F1208" s="10" t="str">
        <f aca="false">IF(OR(A1208="",N(D1208)=0),"",E1208/D1208)</f>
        <v/>
      </c>
      <c r="G1208" s="11" t="str">
        <f aca="false">IF(OR(A1208="",N(D1208)=0),"",_xlfn.MINIFS(Orders!$I$2:$I$5001,Orders!$C$2:$C$5001,A1208,Orders!$I$2:$I$5001,"&gt;0"))</f>
        <v/>
      </c>
      <c r="H1208" s="11" t="str">
        <f aca="false">IF(OR(A1208="",N(D1208)=0),"",_xlfn.MAXIFS(Orders!$I$2:$I$5001,Orders!$C$2:$C$5001,A1208,Orders!$I$2:$I$5001,"&gt;0"))</f>
        <v/>
      </c>
      <c r="I1208" s="9" t="str">
        <f aca="true">IF(H1208="","",TODAY()-H1208)</f>
        <v/>
      </c>
      <c r="J1208" s="9" t="str">
        <f aca="false">IF(OR(H1208="",N(D1208)&lt;2),"",(H1208-G1208)/(D1208-1))</f>
        <v/>
      </c>
      <c r="K1208" s="12" t="str">
        <f aca="false">IF(A1208="","",IF(N(D1208)=0,"No orders yet",IF(I1208&gt;=Settings!$B$4,IF(OR(N(E1208)&gt;=Settings!$B$5,N(D1208)&gt;=Settings!$B$6),"Lapsed VIP","Lapsed"),IF(I1208&gt;=Settings!$B$3,IF(OR(N(E1208)&gt;=Settings!$B$5,N(D1208)&gt;=Settings!$B$6),"At-risk VIP",IF(D1208=1,"One-time buyer","At risk")),IF(OR(N(E1208)&gt;=Settings!$B$5,N(D1208)&gt;=Settings!$B$6),"VIP",IF(D1208=1,"New","Active"))))))</f>
        <v/>
      </c>
      <c r="L1208" s="12" t="str">
        <f aca="false">IF(OR(J1208="",J1208=0),"",IF(I1208&gt;=J1208*Settings!$B$7,"Yes",""))</f>
        <v/>
      </c>
      <c r="M1208" s="13"/>
      <c r="N1208" s="12" t="str">
        <f aca="true">IF(M1208="","",IF(AND(H1208&lt;&gt;"",H1208&gt;=M1208),"Yes - "&amp;TEXT(H1208,"d mmm yyyy"),IF(TODAY()-M1208&lt;30,"Not yet","No")))</f>
        <v/>
      </c>
      <c r="O1208" s="8"/>
      <c r="P1208" s="12" t="str">
        <f aca="false">IF(A1208="","",IF(COUNTIF($A$2:$A$2001,A1208)&gt;1,"Same email twice - keep one",""))</f>
        <v/>
      </c>
    </row>
    <row r="1209" customFormat="false" ht="15" hidden="false" customHeight="false" outlineLevel="0" collapsed="false">
      <c r="A1209" s="8"/>
      <c r="B1209" s="8"/>
      <c r="C1209" s="8"/>
      <c r="D1209" s="9" t="str">
        <f aca="false">IF(A1209="","",COUNTIFS(Orders!$C$2:$C$5001,A1209,Orders!$I$2:$I$5001,"&gt;0"))</f>
        <v/>
      </c>
      <c r="E1209" s="10" t="str">
        <f aca="false">IF(A1209="","",SUMIFS(Orders!$F$2:$F$5001,Orders!$C$2:$C$5001,A1209,Orders!$I$2:$I$5001,"&gt;0"))</f>
        <v/>
      </c>
      <c r="F1209" s="10" t="str">
        <f aca="false">IF(OR(A1209="",N(D1209)=0),"",E1209/D1209)</f>
        <v/>
      </c>
      <c r="G1209" s="11" t="str">
        <f aca="false">IF(OR(A1209="",N(D1209)=0),"",_xlfn.MINIFS(Orders!$I$2:$I$5001,Orders!$C$2:$C$5001,A1209,Orders!$I$2:$I$5001,"&gt;0"))</f>
        <v/>
      </c>
      <c r="H1209" s="11" t="str">
        <f aca="false">IF(OR(A1209="",N(D1209)=0),"",_xlfn.MAXIFS(Orders!$I$2:$I$5001,Orders!$C$2:$C$5001,A1209,Orders!$I$2:$I$5001,"&gt;0"))</f>
        <v/>
      </c>
      <c r="I1209" s="9" t="str">
        <f aca="true">IF(H1209="","",TODAY()-H1209)</f>
        <v/>
      </c>
      <c r="J1209" s="9" t="str">
        <f aca="false">IF(OR(H1209="",N(D1209)&lt;2),"",(H1209-G1209)/(D1209-1))</f>
        <v/>
      </c>
      <c r="K1209" s="12" t="str">
        <f aca="false">IF(A1209="","",IF(N(D1209)=0,"No orders yet",IF(I1209&gt;=Settings!$B$4,IF(OR(N(E1209)&gt;=Settings!$B$5,N(D1209)&gt;=Settings!$B$6),"Lapsed VIP","Lapsed"),IF(I1209&gt;=Settings!$B$3,IF(OR(N(E1209)&gt;=Settings!$B$5,N(D1209)&gt;=Settings!$B$6),"At-risk VIP",IF(D1209=1,"One-time buyer","At risk")),IF(OR(N(E1209)&gt;=Settings!$B$5,N(D1209)&gt;=Settings!$B$6),"VIP",IF(D1209=1,"New","Active"))))))</f>
        <v/>
      </c>
      <c r="L1209" s="12" t="str">
        <f aca="false">IF(OR(J1209="",J1209=0),"",IF(I1209&gt;=J1209*Settings!$B$7,"Yes",""))</f>
        <v/>
      </c>
      <c r="M1209" s="13"/>
      <c r="N1209" s="12" t="str">
        <f aca="true">IF(M1209="","",IF(AND(H1209&lt;&gt;"",H1209&gt;=M1209),"Yes - "&amp;TEXT(H1209,"d mmm yyyy"),IF(TODAY()-M1209&lt;30,"Not yet","No")))</f>
        <v/>
      </c>
      <c r="O1209" s="8"/>
      <c r="P1209" s="12" t="str">
        <f aca="false">IF(A1209="","",IF(COUNTIF($A$2:$A$2001,A1209)&gt;1,"Same email twice - keep one",""))</f>
        <v/>
      </c>
    </row>
    <row r="1210" customFormat="false" ht="15" hidden="false" customHeight="false" outlineLevel="0" collapsed="false">
      <c r="A1210" s="8"/>
      <c r="B1210" s="8"/>
      <c r="C1210" s="8"/>
      <c r="D1210" s="9" t="str">
        <f aca="false">IF(A1210="","",COUNTIFS(Orders!$C$2:$C$5001,A1210,Orders!$I$2:$I$5001,"&gt;0"))</f>
        <v/>
      </c>
      <c r="E1210" s="10" t="str">
        <f aca="false">IF(A1210="","",SUMIFS(Orders!$F$2:$F$5001,Orders!$C$2:$C$5001,A1210,Orders!$I$2:$I$5001,"&gt;0"))</f>
        <v/>
      </c>
      <c r="F1210" s="10" t="str">
        <f aca="false">IF(OR(A1210="",N(D1210)=0),"",E1210/D1210)</f>
        <v/>
      </c>
      <c r="G1210" s="11" t="str">
        <f aca="false">IF(OR(A1210="",N(D1210)=0),"",_xlfn.MINIFS(Orders!$I$2:$I$5001,Orders!$C$2:$C$5001,A1210,Orders!$I$2:$I$5001,"&gt;0"))</f>
        <v/>
      </c>
      <c r="H1210" s="11" t="str">
        <f aca="false">IF(OR(A1210="",N(D1210)=0),"",_xlfn.MAXIFS(Orders!$I$2:$I$5001,Orders!$C$2:$C$5001,A1210,Orders!$I$2:$I$5001,"&gt;0"))</f>
        <v/>
      </c>
      <c r="I1210" s="9" t="str">
        <f aca="true">IF(H1210="","",TODAY()-H1210)</f>
        <v/>
      </c>
      <c r="J1210" s="9" t="str">
        <f aca="false">IF(OR(H1210="",N(D1210)&lt;2),"",(H1210-G1210)/(D1210-1))</f>
        <v/>
      </c>
      <c r="K1210" s="12" t="str">
        <f aca="false">IF(A1210="","",IF(N(D1210)=0,"No orders yet",IF(I1210&gt;=Settings!$B$4,IF(OR(N(E1210)&gt;=Settings!$B$5,N(D1210)&gt;=Settings!$B$6),"Lapsed VIP","Lapsed"),IF(I1210&gt;=Settings!$B$3,IF(OR(N(E1210)&gt;=Settings!$B$5,N(D1210)&gt;=Settings!$B$6),"At-risk VIP",IF(D1210=1,"One-time buyer","At risk")),IF(OR(N(E1210)&gt;=Settings!$B$5,N(D1210)&gt;=Settings!$B$6),"VIP",IF(D1210=1,"New","Active"))))))</f>
        <v/>
      </c>
      <c r="L1210" s="12" t="str">
        <f aca="false">IF(OR(J1210="",J1210=0),"",IF(I1210&gt;=J1210*Settings!$B$7,"Yes",""))</f>
        <v/>
      </c>
      <c r="M1210" s="13"/>
      <c r="N1210" s="12" t="str">
        <f aca="true">IF(M1210="","",IF(AND(H1210&lt;&gt;"",H1210&gt;=M1210),"Yes - "&amp;TEXT(H1210,"d mmm yyyy"),IF(TODAY()-M1210&lt;30,"Not yet","No")))</f>
        <v/>
      </c>
      <c r="O1210" s="8"/>
      <c r="P1210" s="12" t="str">
        <f aca="false">IF(A1210="","",IF(COUNTIF($A$2:$A$2001,A1210)&gt;1,"Same email twice - keep one",""))</f>
        <v/>
      </c>
    </row>
    <row r="1211" customFormat="false" ht="15" hidden="false" customHeight="false" outlineLevel="0" collapsed="false">
      <c r="A1211" s="8"/>
      <c r="B1211" s="8"/>
      <c r="C1211" s="8"/>
      <c r="D1211" s="9" t="str">
        <f aca="false">IF(A1211="","",COUNTIFS(Orders!$C$2:$C$5001,A1211,Orders!$I$2:$I$5001,"&gt;0"))</f>
        <v/>
      </c>
      <c r="E1211" s="10" t="str">
        <f aca="false">IF(A1211="","",SUMIFS(Orders!$F$2:$F$5001,Orders!$C$2:$C$5001,A1211,Orders!$I$2:$I$5001,"&gt;0"))</f>
        <v/>
      </c>
      <c r="F1211" s="10" t="str">
        <f aca="false">IF(OR(A1211="",N(D1211)=0),"",E1211/D1211)</f>
        <v/>
      </c>
      <c r="G1211" s="11" t="str">
        <f aca="false">IF(OR(A1211="",N(D1211)=0),"",_xlfn.MINIFS(Orders!$I$2:$I$5001,Orders!$C$2:$C$5001,A1211,Orders!$I$2:$I$5001,"&gt;0"))</f>
        <v/>
      </c>
      <c r="H1211" s="11" t="str">
        <f aca="false">IF(OR(A1211="",N(D1211)=0),"",_xlfn.MAXIFS(Orders!$I$2:$I$5001,Orders!$C$2:$C$5001,A1211,Orders!$I$2:$I$5001,"&gt;0"))</f>
        <v/>
      </c>
      <c r="I1211" s="9" t="str">
        <f aca="true">IF(H1211="","",TODAY()-H1211)</f>
        <v/>
      </c>
      <c r="J1211" s="9" t="str">
        <f aca="false">IF(OR(H1211="",N(D1211)&lt;2),"",(H1211-G1211)/(D1211-1))</f>
        <v/>
      </c>
      <c r="K1211" s="12" t="str">
        <f aca="false">IF(A1211="","",IF(N(D1211)=0,"No orders yet",IF(I1211&gt;=Settings!$B$4,IF(OR(N(E1211)&gt;=Settings!$B$5,N(D1211)&gt;=Settings!$B$6),"Lapsed VIP","Lapsed"),IF(I1211&gt;=Settings!$B$3,IF(OR(N(E1211)&gt;=Settings!$B$5,N(D1211)&gt;=Settings!$B$6),"At-risk VIP",IF(D1211=1,"One-time buyer","At risk")),IF(OR(N(E1211)&gt;=Settings!$B$5,N(D1211)&gt;=Settings!$B$6),"VIP",IF(D1211=1,"New","Active"))))))</f>
        <v/>
      </c>
      <c r="L1211" s="12" t="str">
        <f aca="false">IF(OR(J1211="",J1211=0),"",IF(I1211&gt;=J1211*Settings!$B$7,"Yes",""))</f>
        <v/>
      </c>
      <c r="M1211" s="13"/>
      <c r="N1211" s="12" t="str">
        <f aca="true">IF(M1211="","",IF(AND(H1211&lt;&gt;"",H1211&gt;=M1211),"Yes - "&amp;TEXT(H1211,"d mmm yyyy"),IF(TODAY()-M1211&lt;30,"Not yet","No")))</f>
        <v/>
      </c>
      <c r="O1211" s="8"/>
      <c r="P1211" s="12" t="str">
        <f aca="false">IF(A1211="","",IF(COUNTIF($A$2:$A$2001,A1211)&gt;1,"Same email twice - keep one",""))</f>
        <v/>
      </c>
    </row>
    <row r="1212" customFormat="false" ht="15" hidden="false" customHeight="false" outlineLevel="0" collapsed="false">
      <c r="A1212" s="8"/>
      <c r="B1212" s="8"/>
      <c r="C1212" s="8"/>
      <c r="D1212" s="9" t="str">
        <f aca="false">IF(A1212="","",COUNTIFS(Orders!$C$2:$C$5001,A1212,Orders!$I$2:$I$5001,"&gt;0"))</f>
        <v/>
      </c>
      <c r="E1212" s="10" t="str">
        <f aca="false">IF(A1212="","",SUMIFS(Orders!$F$2:$F$5001,Orders!$C$2:$C$5001,A1212,Orders!$I$2:$I$5001,"&gt;0"))</f>
        <v/>
      </c>
      <c r="F1212" s="10" t="str">
        <f aca="false">IF(OR(A1212="",N(D1212)=0),"",E1212/D1212)</f>
        <v/>
      </c>
      <c r="G1212" s="11" t="str">
        <f aca="false">IF(OR(A1212="",N(D1212)=0),"",_xlfn.MINIFS(Orders!$I$2:$I$5001,Orders!$C$2:$C$5001,A1212,Orders!$I$2:$I$5001,"&gt;0"))</f>
        <v/>
      </c>
      <c r="H1212" s="11" t="str">
        <f aca="false">IF(OR(A1212="",N(D1212)=0),"",_xlfn.MAXIFS(Orders!$I$2:$I$5001,Orders!$C$2:$C$5001,A1212,Orders!$I$2:$I$5001,"&gt;0"))</f>
        <v/>
      </c>
      <c r="I1212" s="9" t="str">
        <f aca="true">IF(H1212="","",TODAY()-H1212)</f>
        <v/>
      </c>
      <c r="J1212" s="9" t="str">
        <f aca="false">IF(OR(H1212="",N(D1212)&lt;2),"",(H1212-G1212)/(D1212-1))</f>
        <v/>
      </c>
      <c r="K1212" s="12" t="str">
        <f aca="false">IF(A1212="","",IF(N(D1212)=0,"No orders yet",IF(I1212&gt;=Settings!$B$4,IF(OR(N(E1212)&gt;=Settings!$B$5,N(D1212)&gt;=Settings!$B$6),"Lapsed VIP","Lapsed"),IF(I1212&gt;=Settings!$B$3,IF(OR(N(E1212)&gt;=Settings!$B$5,N(D1212)&gt;=Settings!$B$6),"At-risk VIP",IF(D1212=1,"One-time buyer","At risk")),IF(OR(N(E1212)&gt;=Settings!$B$5,N(D1212)&gt;=Settings!$B$6),"VIP",IF(D1212=1,"New","Active"))))))</f>
        <v/>
      </c>
      <c r="L1212" s="12" t="str">
        <f aca="false">IF(OR(J1212="",J1212=0),"",IF(I1212&gt;=J1212*Settings!$B$7,"Yes",""))</f>
        <v/>
      </c>
      <c r="M1212" s="13"/>
      <c r="N1212" s="12" t="str">
        <f aca="true">IF(M1212="","",IF(AND(H1212&lt;&gt;"",H1212&gt;=M1212),"Yes - "&amp;TEXT(H1212,"d mmm yyyy"),IF(TODAY()-M1212&lt;30,"Not yet","No")))</f>
        <v/>
      </c>
      <c r="O1212" s="8"/>
      <c r="P1212" s="12" t="str">
        <f aca="false">IF(A1212="","",IF(COUNTIF($A$2:$A$2001,A1212)&gt;1,"Same email twice - keep one",""))</f>
        <v/>
      </c>
    </row>
    <row r="1213" customFormat="false" ht="15" hidden="false" customHeight="false" outlineLevel="0" collapsed="false">
      <c r="A1213" s="8"/>
      <c r="B1213" s="8"/>
      <c r="C1213" s="8"/>
      <c r="D1213" s="9" t="str">
        <f aca="false">IF(A1213="","",COUNTIFS(Orders!$C$2:$C$5001,A1213,Orders!$I$2:$I$5001,"&gt;0"))</f>
        <v/>
      </c>
      <c r="E1213" s="10" t="str">
        <f aca="false">IF(A1213="","",SUMIFS(Orders!$F$2:$F$5001,Orders!$C$2:$C$5001,A1213,Orders!$I$2:$I$5001,"&gt;0"))</f>
        <v/>
      </c>
      <c r="F1213" s="10" t="str">
        <f aca="false">IF(OR(A1213="",N(D1213)=0),"",E1213/D1213)</f>
        <v/>
      </c>
      <c r="G1213" s="11" t="str">
        <f aca="false">IF(OR(A1213="",N(D1213)=0),"",_xlfn.MINIFS(Orders!$I$2:$I$5001,Orders!$C$2:$C$5001,A1213,Orders!$I$2:$I$5001,"&gt;0"))</f>
        <v/>
      </c>
      <c r="H1213" s="11" t="str">
        <f aca="false">IF(OR(A1213="",N(D1213)=0),"",_xlfn.MAXIFS(Orders!$I$2:$I$5001,Orders!$C$2:$C$5001,A1213,Orders!$I$2:$I$5001,"&gt;0"))</f>
        <v/>
      </c>
      <c r="I1213" s="9" t="str">
        <f aca="true">IF(H1213="","",TODAY()-H1213)</f>
        <v/>
      </c>
      <c r="J1213" s="9" t="str">
        <f aca="false">IF(OR(H1213="",N(D1213)&lt;2),"",(H1213-G1213)/(D1213-1))</f>
        <v/>
      </c>
      <c r="K1213" s="12" t="str">
        <f aca="false">IF(A1213="","",IF(N(D1213)=0,"No orders yet",IF(I1213&gt;=Settings!$B$4,IF(OR(N(E1213)&gt;=Settings!$B$5,N(D1213)&gt;=Settings!$B$6),"Lapsed VIP","Lapsed"),IF(I1213&gt;=Settings!$B$3,IF(OR(N(E1213)&gt;=Settings!$B$5,N(D1213)&gt;=Settings!$B$6),"At-risk VIP",IF(D1213=1,"One-time buyer","At risk")),IF(OR(N(E1213)&gt;=Settings!$B$5,N(D1213)&gt;=Settings!$B$6),"VIP",IF(D1213=1,"New","Active"))))))</f>
        <v/>
      </c>
      <c r="L1213" s="12" t="str">
        <f aca="false">IF(OR(J1213="",J1213=0),"",IF(I1213&gt;=J1213*Settings!$B$7,"Yes",""))</f>
        <v/>
      </c>
      <c r="M1213" s="13"/>
      <c r="N1213" s="12" t="str">
        <f aca="true">IF(M1213="","",IF(AND(H1213&lt;&gt;"",H1213&gt;=M1213),"Yes - "&amp;TEXT(H1213,"d mmm yyyy"),IF(TODAY()-M1213&lt;30,"Not yet","No")))</f>
        <v/>
      </c>
      <c r="O1213" s="8"/>
      <c r="P1213" s="12" t="str">
        <f aca="false">IF(A1213="","",IF(COUNTIF($A$2:$A$2001,A1213)&gt;1,"Same email twice - keep one",""))</f>
        <v/>
      </c>
    </row>
    <row r="1214" customFormat="false" ht="15" hidden="false" customHeight="false" outlineLevel="0" collapsed="false">
      <c r="A1214" s="8"/>
      <c r="B1214" s="8"/>
      <c r="C1214" s="8"/>
      <c r="D1214" s="9" t="str">
        <f aca="false">IF(A1214="","",COUNTIFS(Orders!$C$2:$C$5001,A1214,Orders!$I$2:$I$5001,"&gt;0"))</f>
        <v/>
      </c>
      <c r="E1214" s="10" t="str">
        <f aca="false">IF(A1214="","",SUMIFS(Orders!$F$2:$F$5001,Orders!$C$2:$C$5001,A1214,Orders!$I$2:$I$5001,"&gt;0"))</f>
        <v/>
      </c>
      <c r="F1214" s="10" t="str">
        <f aca="false">IF(OR(A1214="",N(D1214)=0),"",E1214/D1214)</f>
        <v/>
      </c>
      <c r="G1214" s="11" t="str">
        <f aca="false">IF(OR(A1214="",N(D1214)=0),"",_xlfn.MINIFS(Orders!$I$2:$I$5001,Orders!$C$2:$C$5001,A1214,Orders!$I$2:$I$5001,"&gt;0"))</f>
        <v/>
      </c>
      <c r="H1214" s="11" t="str">
        <f aca="false">IF(OR(A1214="",N(D1214)=0),"",_xlfn.MAXIFS(Orders!$I$2:$I$5001,Orders!$C$2:$C$5001,A1214,Orders!$I$2:$I$5001,"&gt;0"))</f>
        <v/>
      </c>
      <c r="I1214" s="9" t="str">
        <f aca="true">IF(H1214="","",TODAY()-H1214)</f>
        <v/>
      </c>
      <c r="J1214" s="9" t="str">
        <f aca="false">IF(OR(H1214="",N(D1214)&lt;2),"",(H1214-G1214)/(D1214-1))</f>
        <v/>
      </c>
      <c r="K1214" s="12" t="str">
        <f aca="false">IF(A1214="","",IF(N(D1214)=0,"No orders yet",IF(I1214&gt;=Settings!$B$4,IF(OR(N(E1214)&gt;=Settings!$B$5,N(D1214)&gt;=Settings!$B$6),"Lapsed VIP","Lapsed"),IF(I1214&gt;=Settings!$B$3,IF(OR(N(E1214)&gt;=Settings!$B$5,N(D1214)&gt;=Settings!$B$6),"At-risk VIP",IF(D1214=1,"One-time buyer","At risk")),IF(OR(N(E1214)&gt;=Settings!$B$5,N(D1214)&gt;=Settings!$B$6),"VIP",IF(D1214=1,"New","Active"))))))</f>
        <v/>
      </c>
      <c r="L1214" s="12" t="str">
        <f aca="false">IF(OR(J1214="",J1214=0),"",IF(I1214&gt;=J1214*Settings!$B$7,"Yes",""))</f>
        <v/>
      </c>
      <c r="M1214" s="13"/>
      <c r="N1214" s="12" t="str">
        <f aca="true">IF(M1214="","",IF(AND(H1214&lt;&gt;"",H1214&gt;=M1214),"Yes - "&amp;TEXT(H1214,"d mmm yyyy"),IF(TODAY()-M1214&lt;30,"Not yet","No")))</f>
        <v/>
      </c>
      <c r="O1214" s="8"/>
      <c r="P1214" s="12" t="str">
        <f aca="false">IF(A1214="","",IF(COUNTIF($A$2:$A$2001,A1214)&gt;1,"Same email twice - keep one",""))</f>
        <v/>
      </c>
    </row>
    <row r="1215" customFormat="false" ht="15" hidden="false" customHeight="false" outlineLevel="0" collapsed="false">
      <c r="A1215" s="8"/>
      <c r="B1215" s="8"/>
      <c r="C1215" s="8"/>
      <c r="D1215" s="9" t="str">
        <f aca="false">IF(A1215="","",COUNTIFS(Orders!$C$2:$C$5001,A1215,Orders!$I$2:$I$5001,"&gt;0"))</f>
        <v/>
      </c>
      <c r="E1215" s="10" t="str">
        <f aca="false">IF(A1215="","",SUMIFS(Orders!$F$2:$F$5001,Orders!$C$2:$C$5001,A1215,Orders!$I$2:$I$5001,"&gt;0"))</f>
        <v/>
      </c>
      <c r="F1215" s="10" t="str">
        <f aca="false">IF(OR(A1215="",N(D1215)=0),"",E1215/D1215)</f>
        <v/>
      </c>
      <c r="G1215" s="11" t="str">
        <f aca="false">IF(OR(A1215="",N(D1215)=0),"",_xlfn.MINIFS(Orders!$I$2:$I$5001,Orders!$C$2:$C$5001,A1215,Orders!$I$2:$I$5001,"&gt;0"))</f>
        <v/>
      </c>
      <c r="H1215" s="11" t="str">
        <f aca="false">IF(OR(A1215="",N(D1215)=0),"",_xlfn.MAXIFS(Orders!$I$2:$I$5001,Orders!$C$2:$C$5001,A1215,Orders!$I$2:$I$5001,"&gt;0"))</f>
        <v/>
      </c>
      <c r="I1215" s="9" t="str">
        <f aca="true">IF(H1215="","",TODAY()-H1215)</f>
        <v/>
      </c>
      <c r="J1215" s="9" t="str">
        <f aca="false">IF(OR(H1215="",N(D1215)&lt;2),"",(H1215-G1215)/(D1215-1))</f>
        <v/>
      </c>
      <c r="K1215" s="12" t="str">
        <f aca="false">IF(A1215="","",IF(N(D1215)=0,"No orders yet",IF(I1215&gt;=Settings!$B$4,IF(OR(N(E1215)&gt;=Settings!$B$5,N(D1215)&gt;=Settings!$B$6),"Lapsed VIP","Lapsed"),IF(I1215&gt;=Settings!$B$3,IF(OR(N(E1215)&gt;=Settings!$B$5,N(D1215)&gt;=Settings!$B$6),"At-risk VIP",IF(D1215=1,"One-time buyer","At risk")),IF(OR(N(E1215)&gt;=Settings!$B$5,N(D1215)&gt;=Settings!$B$6),"VIP",IF(D1215=1,"New","Active"))))))</f>
        <v/>
      </c>
      <c r="L1215" s="12" t="str">
        <f aca="false">IF(OR(J1215="",J1215=0),"",IF(I1215&gt;=J1215*Settings!$B$7,"Yes",""))</f>
        <v/>
      </c>
      <c r="M1215" s="13"/>
      <c r="N1215" s="12" t="str">
        <f aca="true">IF(M1215="","",IF(AND(H1215&lt;&gt;"",H1215&gt;=M1215),"Yes - "&amp;TEXT(H1215,"d mmm yyyy"),IF(TODAY()-M1215&lt;30,"Not yet","No")))</f>
        <v/>
      </c>
      <c r="O1215" s="8"/>
      <c r="P1215" s="12" t="str">
        <f aca="false">IF(A1215="","",IF(COUNTIF($A$2:$A$2001,A1215)&gt;1,"Same email twice - keep one",""))</f>
        <v/>
      </c>
    </row>
    <row r="1216" customFormat="false" ht="15" hidden="false" customHeight="false" outlineLevel="0" collapsed="false">
      <c r="A1216" s="8"/>
      <c r="B1216" s="8"/>
      <c r="C1216" s="8"/>
      <c r="D1216" s="9" t="str">
        <f aca="false">IF(A1216="","",COUNTIFS(Orders!$C$2:$C$5001,A1216,Orders!$I$2:$I$5001,"&gt;0"))</f>
        <v/>
      </c>
      <c r="E1216" s="10" t="str">
        <f aca="false">IF(A1216="","",SUMIFS(Orders!$F$2:$F$5001,Orders!$C$2:$C$5001,A1216,Orders!$I$2:$I$5001,"&gt;0"))</f>
        <v/>
      </c>
      <c r="F1216" s="10" t="str">
        <f aca="false">IF(OR(A1216="",N(D1216)=0),"",E1216/D1216)</f>
        <v/>
      </c>
      <c r="G1216" s="11" t="str">
        <f aca="false">IF(OR(A1216="",N(D1216)=0),"",_xlfn.MINIFS(Orders!$I$2:$I$5001,Orders!$C$2:$C$5001,A1216,Orders!$I$2:$I$5001,"&gt;0"))</f>
        <v/>
      </c>
      <c r="H1216" s="11" t="str">
        <f aca="false">IF(OR(A1216="",N(D1216)=0),"",_xlfn.MAXIFS(Orders!$I$2:$I$5001,Orders!$C$2:$C$5001,A1216,Orders!$I$2:$I$5001,"&gt;0"))</f>
        <v/>
      </c>
      <c r="I1216" s="9" t="str">
        <f aca="true">IF(H1216="","",TODAY()-H1216)</f>
        <v/>
      </c>
      <c r="J1216" s="9" t="str">
        <f aca="false">IF(OR(H1216="",N(D1216)&lt;2),"",(H1216-G1216)/(D1216-1))</f>
        <v/>
      </c>
      <c r="K1216" s="12" t="str">
        <f aca="false">IF(A1216="","",IF(N(D1216)=0,"No orders yet",IF(I1216&gt;=Settings!$B$4,IF(OR(N(E1216)&gt;=Settings!$B$5,N(D1216)&gt;=Settings!$B$6),"Lapsed VIP","Lapsed"),IF(I1216&gt;=Settings!$B$3,IF(OR(N(E1216)&gt;=Settings!$B$5,N(D1216)&gt;=Settings!$B$6),"At-risk VIP",IF(D1216=1,"One-time buyer","At risk")),IF(OR(N(E1216)&gt;=Settings!$B$5,N(D1216)&gt;=Settings!$B$6),"VIP",IF(D1216=1,"New","Active"))))))</f>
        <v/>
      </c>
      <c r="L1216" s="12" t="str">
        <f aca="false">IF(OR(J1216="",J1216=0),"",IF(I1216&gt;=J1216*Settings!$B$7,"Yes",""))</f>
        <v/>
      </c>
      <c r="M1216" s="13"/>
      <c r="N1216" s="12" t="str">
        <f aca="true">IF(M1216="","",IF(AND(H1216&lt;&gt;"",H1216&gt;=M1216),"Yes - "&amp;TEXT(H1216,"d mmm yyyy"),IF(TODAY()-M1216&lt;30,"Not yet","No")))</f>
        <v/>
      </c>
      <c r="O1216" s="8"/>
      <c r="P1216" s="12" t="str">
        <f aca="false">IF(A1216="","",IF(COUNTIF($A$2:$A$2001,A1216)&gt;1,"Same email twice - keep one",""))</f>
        <v/>
      </c>
    </row>
    <row r="1217" customFormat="false" ht="15" hidden="false" customHeight="false" outlineLevel="0" collapsed="false">
      <c r="A1217" s="8"/>
      <c r="B1217" s="8"/>
      <c r="C1217" s="8"/>
      <c r="D1217" s="9" t="str">
        <f aca="false">IF(A1217="","",COUNTIFS(Orders!$C$2:$C$5001,A1217,Orders!$I$2:$I$5001,"&gt;0"))</f>
        <v/>
      </c>
      <c r="E1217" s="10" t="str">
        <f aca="false">IF(A1217="","",SUMIFS(Orders!$F$2:$F$5001,Orders!$C$2:$C$5001,A1217,Orders!$I$2:$I$5001,"&gt;0"))</f>
        <v/>
      </c>
      <c r="F1217" s="10" t="str">
        <f aca="false">IF(OR(A1217="",N(D1217)=0),"",E1217/D1217)</f>
        <v/>
      </c>
      <c r="G1217" s="11" t="str">
        <f aca="false">IF(OR(A1217="",N(D1217)=0),"",_xlfn.MINIFS(Orders!$I$2:$I$5001,Orders!$C$2:$C$5001,A1217,Orders!$I$2:$I$5001,"&gt;0"))</f>
        <v/>
      </c>
      <c r="H1217" s="11" t="str">
        <f aca="false">IF(OR(A1217="",N(D1217)=0),"",_xlfn.MAXIFS(Orders!$I$2:$I$5001,Orders!$C$2:$C$5001,A1217,Orders!$I$2:$I$5001,"&gt;0"))</f>
        <v/>
      </c>
      <c r="I1217" s="9" t="str">
        <f aca="true">IF(H1217="","",TODAY()-H1217)</f>
        <v/>
      </c>
      <c r="J1217" s="9" t="str">
        <f aca="false">IF(OR(H1217="",N(D1217)&lt;2),"",(H1217-G1217)/(D1217-1))</f>
        <v/>
      </c>
      <c r="K1217" s="12" t="str">
        <f aca="false">IF(A1217="","",IF(N(D1217)=0,"No orders yet",IF(I1217&gt;=Settings!$B$4,IF(OR(N(E1217)&gt;=Settings!$B$5,N(D1217)&gt;=Settings!$B$6),"Lapsed VIP","Lapsed"),IF(I1217&gt;=Settings!$B$3,IF(OR(N(E1217)&gt;=Settings!$B$5,N(D1217)&gt;=Settings!$B$6),"At-risk VIP",IF(D1217=1,"One-time buyer","At risk")),IF(OR(N(E1217)&gt;=Settings!$B$5,N(D1217)&gt;=Settings!$B$6),"VIP",IF(D1217=1,"New","Active"))))))</f>
        <v/>
      </c>
      <c r="L1217" s="12" t="str">
        <f aca="false">IF(OR(J1217="",J1217=0),"",IF(I1217&gt;=J1217*Settings!$B$7,"Yes",""))</f>
        <v/>
      </c>
      <c r="M1217" s="13"/>
      <c r="N1217" s="12" t="str">
        <f aca="true">IF(M1217="","",IF(AND(H1217&lt;&gt;"",H1217&gt;=M1217),"Yes - "&amp;TEXT(H1217,"d mmm yyyy"),IF(TODAY()-M1217&lt;30,"Not yet","No")))</f>
        <v/>
      </c>
      <c r="O1217" s="8"/>
      <c r="P1217" s="12" t="str">
        <f aca="false">IF(A1217="","",IF(COUNTIF($A$2:$A$2001,A1217)&gt;1,"Same email twice - keep one",""))</f>
        <v/>
      </c>
    </row>
    <row r="1218" customFormat="false" ht="15" hidden="false" customHeight="false" outlineLevel="0" collapsed="false">
      <c r="A1218" s="8"/>
      <c r="B1218" s="8"/>
      <c r="C1218" s="8"/>
      <c r="D1218" s="9" t="str">
        <f aca="false">IF(A1218="","",COUNTIFS(Orders!$C$2:$C$5001,A1218,Orders!$I$2:$I$5001,"&gt;0"))</f>
        <v/>
      </c>
      <c r="E1218" s="10" t="str">
        <f aca="false">IF(A1218="","",SUMIFS(Orders!$F$2:$F$5001,Orders!$C$2:$C$5001,A1218,Orders!$I$2:$I$5001,"&gt;0"))</f>
        <v/>
      </c>
      <c r="F1218" s="10" t="str">
        <f aca="false">IF(OR(A1218="",N(D1218)=0),"",E1218/D1218)</f>
        <v/>
      </c>
      <c r="G1218" s="11" t="str">
        <f aca="false">IF(OR(A1218="",N(D1218)=0),"",_xlfn.MINIFS(Orders!$I$2:$I$5001,Orders!$C$2:$C$5001,A1218,Orders!$I$2:$I$5001,"&gt;0"))</f>
        <v/>
      </c>
      <c r="H1218" s="11" t="str">
        <f aca="false">IF(OR(A1218="",N(D1218)=0),"",_xlfn.MAXIFS(Orders!$I$2:$I$5001,Orders!$C$2:$C$5001,A1218,Orders!$I$2:$I$5001,"&gt;0"))</f>
        <v/>
      </c>
      <c r="I1218" s="9" t="str">
        <f aca="true">IF(H1218="","",TODAY()-H1218)</f>
        <v/>
      </c>
      <c r="J1218" s="9" t="str">
        <f aca="false">IF(OR(H1218="",N(D1218)&lt;2),"",(H1218-G1218)/(D1218-1))</f>
        <v/>
      </c>
      <c r="K1218" s="12" t="str">
        <f aca="false">IF(A1218="","",IF(N(D1218)=0,"No orders yet",IF(I1218&gt;=Settings!$B$4,IF(OR(N(E1218)&gt;=Settings!$B$5,N(D1218)&gt;=Settings!$B$6),"Lapsed VIP","Lapsed"),IF(I1218&gt;=Settings!$B$3,IF(OR(N(E1218)&gt;=Settings!$B$5,N(D1218)&gt;=Settings!$B$6),"At-risk VIP",IF(D1218=1,"One-time buyer","At risk")),IF(OR(N(E1218)&gt;=Settings!$B$5,N(D1218)&gt;=Settings!$B$6),"VIP",IF(D1218=1,"New","Active"))))))</f>
        <v/>
      </c>
      <c r="L1218" s="12" t="str">
        <f aca="false">IF(OR(J1218="",J1218=0),"",IF(I1218&gt;=J1218*Settings!$B$7,"Yes",""))</f>
        <v/>
      </c>
      <c r="M1218" s="13"/>
      <c r="N1218" s="12" t="str">
        <f aca="true">IF(M1218="","",IF(AND(H1218&lt;&gt;"",H1218&gt;=M1218),"Yes - "&amp;TEXT(H1218,"d mmm yyyy"),IF(TODAY()-M1218&lt;30,"Not yet","No")))</f>
        <v/>
      </c>
      <c r="O1218" s="8"/>
      <c r="P1218" s="12" t="str">
        <f aca="false">IF(A1218="","",IF(COUNTIF($A$2:$A$2001,A1218)&gt;1,"Same email twice - keep one",""))</f>
        <v/>
      </c>
    </row>
    <row r="1219" customFormat="false" ht="15" hidden="false" customHeight="false" outlineLevel="0" collapsed="false">
      <c r="A1219" s="8"/>
      <c r="B1219" s="8"/>
      <c r="C1219" s="8"/>
      <c r="D1219" s="9" t="str">
        <f aca="false">IF(A1219="","",COUNTIFS(Orders!$C$2:$C$5001,A1219,Orders!$I$2:$I$5001,"&gt;0"))</f>
        <v/>
      </c>
      <c r="E1219" s="10" t="str">
        <f aca="false">IF(A1219="","",SUMIFS(Orders!$F$2:$F$5001,Orders!$C$2:$C$5001,A1219,Orders!$I$2:$I$5001,"&gt;0"))</f>
        <v/>
      </c>
      <c r="F1219" s="10" t="str">
        <f aca="false">IF(OR(A1219="",N(D1219)=0),"",E1219/D1219)</f>
        <v/>
      </c>
      <c r="G1219" s="11" t="str">
        <f aca="false">IF(OR(A1219="",N(D1219)=0),"",_xlfn.MINIFS(Orders!$I$2:$I$5001,Orders!$C$2:$C$5001,A1219,Orders!$I$2:$I$5001,"&gt;0"))</f>
        <v/>
      </c>
      <c r="H1219" s="11" t="str">
        <f aca="false">IF(OR(A1219="",N(D1219)=0),"",_xlfn.MAXIFS(Orders!$I$2:$I$5001,Orders!$C$2:$C$5001,A1219,Orders!$I$2:$I$5001,"&gt;0"))</f>
        <v/>
      </c>
      <c r="I1219" s="9" t="str">
        <f aca="true">IF(H1219="","",TODAY()-H1219)</f>
        <v/>
      </c>
      <c r="J1219" s="9" t="str">
        <f aca="false">IF(OR(H1219="",N(D1219)&lt;2),"",(H1219-G1219)/(D1219-1))</f>
        <v/>
      </c>
      <c r="K1219" s="12" t="str">
        <f aca="false">IF(A1219="","",IF(N(D1219)=0,"No orders yet",IF(I1219&gt;=Settings!$B$4,IF(OR(N(E1219)&gt;=Settings!$B$5,N(D1219)&gt;=Settings!$B$6),"Lapsed VIP","Lapsed"),IF(I1219&gt;=Settings!$B$3,IF(OR(N(E1219)&gt;=Settings!$B$5,N(D1219)&gt;=Settings!$B$6),"At-risk VIP",IF(D1219=1,"One-time buyer","At risk")),IF(OR(N(E1219)&gt;=Settings!$B$5,N(D1219)&gt;=Settings!$B$6),"VIP",IF(D1219=1,"New","Active"))))))</f>
        <v/>
      </c>
      <c r="L1219" s="12" t="str">
        <f aca="false">IF(OR(J1219="",J1219=0),"",IF(I1219&gt;=J1219*Settings!$B$7,"Yes",""))</f>
        <v/>
      </c>
      <c r="M1219" s="13"/>
      <c r="N1219" s="12" t="str">
        <f aca="true">IF(M1219="","",IF(AND(H1219&lt;&gt;"",H1219&gt;=M1219),"Yes - "&amp;TEXT(H1219,"d mmm yyyy"),IF(TODAY()-M1219&lt;30,"Not yet","No")))</f>
        <v/>
      </c>
      <c r="O1219" s="8"/>
      <c r="P1219" s="12" t="str">
        <f aca="false">IF(A1219="","",IF(COUNTIF($A$2:$A$2001,A1219)&gt;1,"Same email twice - keep one",""))</f>
        <v/>
      </c>
    </row>
    <row r="1220" customFormat="false" ht="15" hidden="false" customHeight="false" outlineLevel="0" collapsed="false">
      <c r="A1220" s="8"/>
      <c r="B1220" s="8"/>
      <c r="C1220" s="8"/>
      <c r="D1220" s="9" t="str">
        <f aca="false">IF(A1220="","",COUNTIFS(Orders!$C$2:$C$5001,A1220,Orders!$I$2:$I$5001,"&gt;0"))</f>
        <v/>
      </c>
      <c r="E1220" s="10" t="str">
        <f aca="false">IF(A1220="","",SUMIFS(Orders!$F$2:$F$5001,Orders!$C$2:$C$5001,A1220,Orders!$I$2:$I$5001,"&gt;0"))</f>
        <v/>
      </c>
      <c r="F1220" s="10" t="str">
        <f aca="false">IF(OR(A1220="",N(D1220)=0),"",E1220/D1220)</f>
        <v/>
      </c>
      <c r="G1220" s="11" t="str">
        <f aca="false">IF(OR(A1220="",N(D1220)=0),"",_xlfn.MINIFS(Orders!$I$2:$I$5001,Orders!$C$2:$C$5001,A1220,Orders!$I$2:$I$5001,"&gt;0"))</f>
        <v/>
      </c>
      <c r="H1220" s="11" t="str">
        <f aca="false">IF(OR(A1220="",N(D1220)=0),"",_xlfn.MAXIFS(Orders!$I$2:$I$5001,Orders!$C$2:$C$5001,A1220,Orders!$I$2:$I$5001,"&gt;0"))</f>
        <v/>
      </c>
      <c r="I1220" s="9" t="str">
        <f aca="true">IF(H1220="","",TODAY()-H1220)</f>
        <v/>
      </c>
      <c r="J1220" s="9" t="str">
        <f aca="false">IF(OR(H1220="",N(D1220)&lt;2),"",(H1220-G1220)/(D1220-1))</f>
        <v/>
      </c>
      <c r="K1220" s="12" t="str">
        <f aca="false">IF(A1220="","",IF(N(D1220)=0,"No orders yet",IF(I1220&gt;=Settings!$B$4,IF(OR(N(E1220)&gt;=Settings!$B$5,N(D1220)&gt;=Settings!$B$6),"Lapsed VIP","Lapsed"),IF(I1220&gt;=Settings!$B$3,IF(OR(N(E1220)&gt;=Settings!$B$5,N(D1220)&gt;=Settings!$B$6),"At-risk VIP",IF(D1220=1,"One-time buyer","At risk")),IF(OR(N(E1220)&gt;=Settings!$B$5,N(D1220)&gt;=Settings!$B$6),"VIP",IF(D1220=1,"New","Active"))))))</f>
        <v/>
      </c>
      <c r="L1220" s="12" t="str">
        <f aca="false">IF(OR(J1220="",J1220=0),"",IF(I1220&gt;=J1220*Settings!$B$7,"Yes",""))</f>
        <v/>
      </c>
      <c r="M1220" s="13"/>
      <c r="N1220" s="12" t="str">
        <f aca="true">IF(M1220="","",IF(AND(H1220&lt;&gt;"",H1220&gt;=M1220),"Yes - "&amp;TEXT(H1220,"d mmm yyyy"),IF(TODAY()-M1220&lt;30,"Not yet","No")))</f>
        <v/>
      </c>
      <c r="O1220" s="8"/>
      <c r="P1220" s="12" t="str">
        <f aca="false">IF(A1220="","",IF(COUNTIF($A$2:$A$2001,A1220)&gt;1,"Same email twice - keep one",""))</f>
        <v/>
      </c>
    </row>
    <row r="1221" customFormat="false" ht="15" hidden="false" customHeight="false" outlineLevel="0" collapsed="false">
      <c r="A1221" s="8"/>
      <c r="B1221" s="8"/>
      <c r="C1221" s="8"/>
      <c r="D1221" s="9" t="str">
        <f aca="false">IF(A1221="","",COUNTIFS(Orders!$C$2:$C$5001,A1221,Orders!$I$2:$I$5001,"&gt;0"))</f>
        <v/>
      </c>
      <c r="E1221" s="10" t="str">
        <f aca="false">IF(A1221="","",SUMIFS(Orders!$F$2:$F$5001,Orders!$C$2:$C$5001,A1221,Orders!$I$2:$I$5001,"&gt;0"))</f>
        <v/>
      </c>
      <c r="F1221" s="10" t="str">
        <f aca="false">IF(OR(A1221="",N(D1221)=0),"",E1221/D1221)</f>
        <v/>
      </c>
      <c r="G1221" s="11" t="str">
        <f aca="false">IF(OR(A1221="",N(D1221)=0),"",_xlfn.MINIFS(Orders!$I$2:$I$5001,Orders!$C$2:$C$5001,A1221,Orders!$I$2:$I$5001,"&gt;0"))</f>
        <v/>
      </c>
      <c r="H1221" s="11" t="str">
        <f aca="false">IF(OR(A1221="",N(D1221)=0),"",_xlfn.MAXIFS(Orders!$I$2:$I$5001,Orders!$C$2:$C$5001,A1221,Orders!$I$2:$I$5001,"&gt;0"))</f>
        <v/>
      </c>
      <c r="I1221" s="9" t="str">
        <f aca="true">IF(H1221="","",TODAY()-H1221)</f>
        <v/>
      </c>
      <c r="J1221" s="9" t="str">
        <f aca="false">IF(OR(H1221="",N(D1221)&lt;2),"",(H1221-G1221)/(D1221-1))</f>
        <v/>
      </c>
      <c r="K1221" s="12" t="str">
        <f aca="false">IF(A1221="","",IF(N(D1221)=0,"No orders yet",IF(I1221&gt;=Settings!$B$4,IF(OR(N(E1221)&gt;=Settings!$B$5,N(D1221)&gt;=Settings!$B$6),"Lapsed VIP","Lapsed"),IF(I1221&gt;=Settings!$B$3,IF(OR(N(E1221)&gt;=Settings!$B$5,N(D1221)&gt;=Settings!$B$6),"At-risk VIP",IF(D1221=1,"One-time buyer","At risk")),IF(OR(N(E1221)&gt;=Settings!$B$5,N(D1221)&gt;=Settings!$B$6),"VIP",IF(D1221=1,"New","Active"))))))</f>
        <v/>
      </c>
      <c r="L1221" s="12" t="str">
        <f aca="false">IF(OR(J1221="",J1221=0),"",IF(I1221&gt;=J1221*Settings!$B$7,"Yes",""))</f>
        <v/>
      </c>
      <c r="M1221" s="13"/>
      <c r="N1221" s="12" t="str">
        <f aca="true">IF(M1221="","",IF(AND(H1221&lt;&gt;"",H1221&gt;=M1221),"Yes - "&amp;TEXT(H1221,"d mmm yyyy"),IF(TODAY()-M1221&lt;30,"Not yet","No")))</f>
        <v/>
      </c>
      <c r="O1221" s="8"/>
      <c r="P1221" s="12" t="str">
        <f aca="false">IF(A1221="","",IF(COUNTIF($A$2:$A$2001,A1221)&gt;1,"Same email twice - keep one",""))</f>
        <v/>
      </c>
    </row>
    <row r="1222" customFormat="false" ht="15" hidden="false" customHeight="false" outlineLevel="0" collapsed="false">
      <c r="A1222" s="8"/>
      <c r="B1222" s="8"/>
      <c r="C1222" s="8"/>
      <c r="D1222" s="9" t="str">
        <f aca="false">IF(A1222="","",COUNTIFS(Orders!$C$2:$C$5001,A1222,Orders!$I$2:$I$5001,"&gt;0"))</f>
        <v/>
      </c>
      <c r="E1222" s="10" t="str">
        <f aca="false">IF(A1222="","",SUMIFS(Orders!$F$2:$F$5001,Orders!$C$2:$C$5001,A1222,Orders!$I$2:$I$5001,"&gt;0"))</f>
        <v/>
      </c>
      <c r="F1222" s="10" t="str">
        <f aca="false">IF(OR(A1222="",N(D1222)=0),"",E1222/D1222)</f>
        <v/>
      </c>
      <c r="G1222" s="11" t="str">
        <f aca="false">IF(OR(A1222="",N(D1222)=0),"",_xlfn.MINIFS(Orders!$I$2:$I$5001,Orders!$C$2:$C$5001,A1222,Orders!$I$2:$I$5001,"&gt;0"))</f>
        <v/>
      </c>
      <c r="H1222" s="11" t="str">
        <f aca="false">IF(OR(A1222="",N(D1222)=0),"",_xlfn.MAXIFS(Orders!$I$2:$I$5001,Orders!$C$2:$C$5001,A1222,Orders!$I$2:$I$5001,"&gt;0"))</f>
        <v/>
      </c>
      <c r="I1222" s="9" t="str">
        <f aca="true">IF(H1222="","",TODAY()-H1222)</f>
        <v/>
      </c>
      <c r="J1222" s="9" t="str">
        <f aca="false">IF(OR(H1222="",N(D1222)&lt;2),"",(H1222-G1222)/(D1222-1))</f>
        <v/>
      </c>
      <c r="K1222" s="12" t="str">
        <f aca="false">IF(A1222="","",IF(N(D1222)=0,"No orders yet",IF(I1222&gt;=Settings!$B$4,IF(OR(N(E1222)&gt;=Settings!$B$5,N(D1222)&gt;=Settings!$B$6),"Lapsed VIP","Lapsed"),IF(I1222&gt;=Settings!$B$3,IF(OR(N(E1222)&gt;=Settings!$B$5,N(D1222)&gt;=Settings!$B$6),"At-risk VIP",IF(D1222=1,"One-time buyer","At risk")),IF(OR(N(E1222)&gt;=Settings!$B$5,N(D1222)&gt;=Settings!$B$6),"VIP",IF(D1222=1,"New","Active"))))))</f>
        <v/>
      </c>
      <c r="L1222" s="12" t="str">
        <f aca="false">IF(OR(J1222="",J1222=0),"",IF(I1222&gt;=J1222*Settings!$B$7,"Yes",""))</f>
        <v/>
      </c>
      <c r="M1222" s="13"/>
      <c r="N1222" s="12" t="str">
        <f aca="true">IF(M1222="","",IF(AND(H1222&lt;&gt;"",H1222&gt;=M1222),"Yes - "&amp;TEXT(H1222,"d mmm yyyy"),IF(TODAY()-M1222&lt;30,"Not yet","No")))</f>
        <v/>
      </c>
      <c r="O1222" s="8"/>
      <c r="P1222" s="12" t="str">
        <f aca="false">IF(A1222="","",IF(COUNTIF($A$2:$A$2001,A1222)&gt;1,"Same email twice - keep one",""))</f>
        <v/>
      </c>
    </row>
    <row r="1223" customFormat="false" ht="15" hidden="false" customHeight="false" outlineLevel="0" collapsed="false">
      <c r="A1223" s="8"/>
      <c r="B1223" s="8"/>
      <c r="C1223" s="8"/>
      <c r="D1223" s="9" t="str">
        <f aca="false">IF(A1223="","",COUNTIFS(Orders!$C$2:$C$5001,A1223,Orders!$I$2:$I$5001,"&gt;0"))</f>
        <v/>
      </c>
      <c r="E1223" s="10" t="str">
        <f aca="false">IF(A1223="","",SUMIFS(Orders!$F$2:$F$5001,Orders!$C$2:$C$5001,A1223,Orders!$I$2:$I$5001,"&gt;0"))</f>
        <v/>
      </c>
      <c r="F1223" s="10" t="str">
        <f aca="false">IF(OR(A1223="",N(D1223)=0),"",E1223/D1223)</f>
        <v/>
      </c>
      <c r="G1223" s="11" t="str">
        <f aca="false">IF(OR(A1223="",N(D1223)=0),"",_xlfn.MINIFS(Orders!$I$2:$I$5001,Orders!$C$2:$C$5001,A1223,Orders!$I$2:$I$5001,"&gt;0"))</f>
        <v/>
      </c>
      <c r="H1223" s="11" t="str">
        <f aca="false">IF(OR(A1223="",N(D1223)=0),"",_xlfn.MAXIFS(Orders!$I$2:$I$5001,Orders!$C$2:$C$5001,A1223,Orders!$I$2:$I$5001,"&gt;0"))</f>
        <v/>
      </c>
      <c r="I1223" s="9" t="str">
        <f aca="true">IF(H1223="","",TODAY()-H1223)</f>
        <v/>
      </c>
      <c r="J1223" s="9" t="str">
        <f aca="false">IF(OR(H1223="",N(D1223)&lt;2),"",(H1223-G1223)/(D1223-1))</f>
        <v/>
      </c>
      <c r="K1223" s="12" t="str">
        <f aca="false">IF(A1223="","",IF(N(D1223)=0,"No orders yet",IF(I1223&gt;=Settings!$B$4,IF(OR(N(E1223)&gt;=Settings!$B$5,N(D1223)&gt;=Settings!$B$6),"Lapsed VIP","Lapsed"),IF(I1223&gt;=Settings!$B$3,IF(OR(N(E1223)&gt;=Settings!$B$5,N(D1223)&gt;=Settings!$B$6),"At-risk VIP",IF(D1223=1,"One-time buyer","At risk")),IF(OR(N(E1223)&gt;=Settings!$B$5,N(D1223)&gt;=Settings!$B$6),"VIP",IF(D1223=1,"New","Active"))))))</f>
        <v/>
      </c>
      <c r="L1223" s="12" t="str">
        <f aca="false">IF(OR(J1223="",J1223=0),"",IF(I1223&gt;=J1223*Settings!$B$7,"Yes",""))</f>
        <v/>
      </c>
      <c r="M1223" s="13"/>
      <c r="N1223" s="12" t="str">
        <f aca="true">IF(M1223="","",IF(AND(H1223&lt;&gt;"",H1223&gt;=M1223),"Yes - "&amp;TEXT(H1223,"d mmm yyyy"),IF(TODAY()-M1223&lt;30,"Not yet","No")))</f>
        <v/>
      </c>
      <c r="O1223" s="8"/>
      <c r="P1223" s="12" t="str">
        <f aca="false">IF(A1223="","",IF(COUNTIF($A$2:$A$2001,A1223)&gt;1,"Same email twice - keep one",""))</f>
        <v/>
      </c>
    </row>
    <row r="1224" customFormat="false" ht="15" hidden="false" customHeight="false" outlineLevel="0" collapsed="false">
      <c r="A1224" s="8"/>
      <c r="B1224" s="8"/>
      <c r="C1224" s="8"/>
      <c r="D1224" s="9" t="str">
        <f aca="false">IF(A1224="","",COUNTIFS(Orders!$C$2:$C$5001,A1224,Orders!$I$2:$I$5001,"&gt;0"))</f>
        <v/>
      </c>
      <c r="E1224" s="10" t="str">
        <f aca="false">IF(A1224="","",SUMIFS(Orders!$F$2:$F$5001,Orders!$C$2:$C$5001,A1224,Orders!$I$2:$I$5001,"&gt;0"))</f>
        <v/>
      </c>
      <c r="F1224" s="10" t="str">
        <f aca="false">IF(OR(A1224="",N(D1224)=0),"",E1224/D1224)</f>
        <v/>
      </c>
      <c r="G1224" s="11" t="str">
        <f aca="false">IF(OR(A1224="",N(D1224)=0),"",_xlfn.MINIFS(Orders!$I$2:$I$5001,Orders!$C$2:$C$5001,A1224,Orders!$I$2:$I$5001,"&gt;0"))</f>
        <v/>
      </c>
      <c r="H1224" s="11" t="str">
        <f aca="false">IF(OR(A1224="",N(D1224)=0),"",_xlfn.MAXIFS(Orders!$I$2:$I$5001,Orders!$C$2:$C$5001,A1224,Orders!$I$2:$I$5001,"&gt;0"))</f>
        <v/>
      </c>
      <c r="I1224" s="9" t="str">
        <f aca="true">IF(H1224="","",TODAY()-H1224)</f>
        <v/>
      </c>
      <c r="J1224" s="9" t="str">
        <f aca="false">IF(OR(H1224="",N(D1224)&lt;2),"",(H1224-G1224)/(D1224-1))</f>
        <v/>
      </c>
      <c r="K1224" s="12" t="str">
        <f aca="false">IF(A1224="","",IF(N(D1224)=0,"No orders yet",IF(I1224&gt;=Settings!$B$4,IF(OR(N(E1224)&gt;=Settings!$B$5,N(D1224)&gt;=Settings!$B$6),"Lapsed VIP","Lapsed"),IF(I1224&gt;=Settings!$B$3,IF(OR(N(E1224)&gt;=Settings!$B$5,N(D1224)&gt;=Settings!$B$6),"At-risk VIP",IF(D1224=1,"One-time buyer","At risk")),IF(OR(N(E1224)&gt;=Settings!$B$5,N(D1224)&gt;=Settings!$B$6),"VIP",IF(D1224=1,"New","Active"))))))</f>
        <v/>
      </c>
      <c r="L1224" s="12" t="str">
        <f aca="false">IF(OR(J1224="",J1224=0),"",IF(I1224&gt;=J1224*Settings!$B$7,"Yes",""))</f>
        <v/>
      </c>
      <c r="M1224" s="13"/>
      <c r="N1224" s="12" t="str">
        <f aca="true">IF(M1224="","",IF(AND(H1224&lt;&gt;"",H1224&gt;=M1224),"Yes - "&amp;TEXT(H1224,"d mmm yyyy"),IF(TODAY()-M1224&lt;30,"Not yet","No")))</f>
        <v/>
      </c>
      <c r="O1224" s="8"/>
      <c r="P1224" s="12" t="str">
        <f aca="false">IF(A1224="","",IF(COUNTIF($A$2:$A$2001,A1224)&gt;1,"Same email twice - keep one",""))</f>
        <v/>
      </c>
    </row>
    <row r="1225" customFormat="false" ht="15" hidden="false" customHeight="false" outlineLevel="0" collapsed="false">
      <c r="A1225" s="8"/>
      <c r="B1225" s="8"/>
      <c r="C1225" s="8"/>
      <c r="D1225" s="9" t="str">
        <f aca="false">IF(A1225="","",COUNTIFS(Orders!$C$2:$C$5001,A1225,Orders!$I$2:$I$5001,"&gt;0"))</f>
        <v/>
      </c>
      <c r="E1225" s="10" t="str">
        <f aca="false">IF(A1225="","",SUMIFS(Orders!$F$2:$F$5001,Orders!$C$2:$C$5001,A1225,Orders!$I$2:$I$5001,"&gt;0"))</f>
        <v/>
      </c>
      <c r="F1225" s="10" t="str">
        <f aca="false">IF(OR(A1225="",N(D1225)=0),"",E1225/D1225)</f>
        <v/>
      </c>
      <c r="G1225" s="11" t="str">
        <f aca="false">IF(OR(A1225="",N(D1225)=0),"",_xlfn.MINIFS(Orders!$I$2:$I$5001,Orders!$C$2:$C$5001,A1225,Orders!$I$2:$I$5001,"&gt;0"))</f>
        <v/>
      </c>
      <c r="H1225" s="11" t="str">
        <f aca="false">IF(OR(A1225="",N(D1225)=0),"",_xlfn.MAXIFS(Orders!$I$2:$I$5001,Orders!$C$2:$C$5001,A1225,Orders!$I$2:$I$5001,"&gt;0"))</f>
        <v/>
      </c>
      <c r="I1225" s="9" t="str">
        <f aca="true">IF(H1225="","",TODAY()-H1225)</f>
        <v/>
      </c>
      <c r="J1225" s="9" t="str">
        <f aca="false">IF(OR(H1225="",N(D1225)&lt;2),"",(H1225-G1225)/(D1225-1))</f>
        <v/>
      </c>
      <c r="K1225" s="12" t="str">
        <f aca="false">IF(A1225="","",IF(N(D1225)=0,"No orders yet",IF(I1225&gt;=Settings!$B$4,IF(OR(N(E1225)&gt;=Settings!$B$5,N(D1225)&gt;=Settings!$B$6),"Lapsed VIP","Lapsed"),IF(I1225&gt;=Settings!$B$3,IF(OR(N(E1225)&gt;=Settings!$B$5,N(D1225)&gt;=Settings!$B$6),"At-risk VIP",IF(D1225=1,"One-time buyer","At risk")),IF(OR(N(E1225)&gt;=Settings!$B$5,N(D1225)&gt;=Settings!$B$6),"VIP",IF(D1225=1,"New","Active"))))))</f>
        <v/>
      </c>
      <c r="L1225" s="12" t="str">
        <f aca="false">IF(OR(J1225="",J1225=0),"",IF(I1225&gt;=J1225*Settings!$B$7,"Yes",""))</f>
        <v/>
      </c>
      <c r="M1225" s="13"/>
      <c r="N1225" s="12" t="str">
        <f aca="true">IF(M1225="","",IF(AND(H1225&lt;&gt;"",H1225&gt;=M1225),"Yes - "&amp;TEXT(H1225,"d mmm yyyy"),IF(TODAY()-M1225&lt;30,"Not yet","No")))</f>
        <v/>
      </c>
      <c r="O1225" s="8"/>
      <c r="P1225" s="12" t="str">
        <f aca="false">IF(A1225="","",IF(COUNTIF($A$2:$A$2001,A1225)&gt;1,"Same email twice - keep one",""))</f>
        <v/>
      </c>
    </row>
    <row r="1226" customFormat="false" ht="15" hidden="false" customHeight="false" outlineLevel="0" collapsed="false">
      <c r="A1226" s="8"/>
      <c r="B1226" s="8"/>
      <c r="C1226" s="8"/>
      <c r="D1226" s="9" t="str">
        <f aca="false">IF(A1226="","",COUNTIFS(Orders!$C$2:$C$5001,A1226,Orders!$I$2:$I$5001,"&gt;0"))</f>
        <v/>
      </c>
      <c r="E1226" s="10" t="str">
        <f aca="false">IF(A1226="","",SUMIFS(Orders!$F$2:$F$5001,Orders!$C$2:$C$5001,A1226,Orders!$I$2:$I$5001,"&gt;0"))</f>
        <v/>
      </c>
      <c r="F1226" s="10" t="str">
        <f aca="false">IF(OR(A1226="",N(D1226)=0),"",E1226/D1226)</f>
        <v/>
      </c>
      <c r="G1226" s="11" t="str">
        <f aca="false">IF(OR(A1226="",N(D1226)=0),"",_xlfn.MINIFS(Orders!$I$2:$I$5001,Orders!$C$2:$C$5001,A1226,Orders!$I$2:$I$5001,"&gt;0"))</f>
        <v/>
      </c>
      <c r="H1226" s="11" t="str">
        <f aca="false">IF(OR(A1226="",N(D1226)=0),"",_xlfn.MAXIFS(Orders!$I$2:$I$5001,Orders!$C$2:$C$5001,A1226,Orders!$I$2:$I$5001,"&gt;0"))</f>
        <v/>
      </c>
      <c r="I1226" s="9" t="str">
        <f aca="true">IF(H1226="","",TODAY()-H1226)</f>
        <v/>
      </c>
      <c r="J1226" s="9" t="str">
        <f aca="false">IF(OR(H1226="",N(D1226)&lt;2),"",(H1226-G1226)/(D1226-1))</f>
        <v/>
      </c>
      <c r="K1226" s="12" t="str">
        <f aca="false">IF(A1226="","",IF(N(D1226)=0,"No orders yet",IF(I1226&gt;=Settings!$B$4,IF(OR(N(E1226)&gt;=Settings!$B$5,N(D1226)&gt;=Settings!$B$6),"Lapsed VIP","Lapsed"),IF(I1226&gt;=Settings!$B$3,IF(OR(N(E1226)&gt;=Settings!$B$5,N(D1226)&gt;=Settings!$B$6),"At-risk VIP",IF(D1226=1,"One-time buyer","At risk")),IF(OR(N(E1226)&gt;=Settings!$B$5,N(D1226)&gt;=Settings!$B$6),"VIP",IF(D1226=1,"New","Active"))))))</f>
        <v/>
      </c>
      <c r="L1226" s="12" t="str">
        <f aca="false">IF(OR(J1226="",J1226=0),"",IF(I1226&gt;=J1226*Settings!$B$7,"Yes",""))</f>
        <v/>
      </c>
      <c r="M1226" s="13"/>
      <c r="N1226" s="12" t="str">
        <f aca="true">IF(M1226="","",IF(AND(H1226&lt;&gt;"",H1226&gt;=M1226),"Yes - "&amp;TEXT(H1226,"d mmm yyyy"),IF(TODAY()-M1226&lt;30,"Not yet","No")))</f>
        <v/>
      </c>
      <c r="O1226" s="8"/>
      <c r="P1226" s="12" t="str">
        <f aca="false">IF(A1226="","",IF(COUNTIF($A$2:$A$2001,A1226)&gt;1,"Same email twice - keep one",""))</f>
        <v/>
      </c>
    </row>
    <row r="1227" customFormat="false" ht="15" hidden="false" customHeight="false" outlineLevel="0" collapsed="false">
      <c r="A1227" s="8"/>
      <c r="B1227" s="8"/>
      <c r="C1227" s="8"/>
      <c r="D1227" s="9" t="str">
        <f aca="false">IF(A1227="","",COUNTIFS(Orders!$C$2:$C$5001,A1227,Orders!$I$2:$I$5001,"&gt;0"))</f>
        <v/>
      </c>
      <c r="E1227" s="10" t="str">
        <f aca="false">IF(A1227="","",SUMIFS(Orders!$F$2:$F$5001,Orders!$C$2:$C$5001,A1227,Orders!$I$2:$I$5001,"&gt;0"))</f>
        <v/>
      </c>
      <c r="F1227" s="10" t="str">
        <f aca="false">IF(OR(A1227="",N(D1227)=0),"",E1227/D1227)</f>
        <v/>
      </c>
      <c r="G1227" s="11" t="str">
        <f aca="false">IF(OR(A1227="",N(D1227)=0),"",_xlfn.MINIFS(Orders!$I$2:$I$5001,Orders!$C$2:$C$5001,A1227,Orders!$I$2:$I$5001,"&gt;0"))</f>
        <v/>
      </c>
      <c r="H1227" s="11" t="str">
        <f aca="false">IF(OR(A1227="",N(D1227)=0),"",_xlfn.MAXIFS(Orders!$I$2:$I$5001,Orders!$C$2:$C$5001,A1227,Orders!$I$2:$I$5001,"&gt;0"))</f>
        <v/>
      </c>
      <c r="I1227" s="9" t="str">
        <f aca="true">IF(H1227="","",TODAY()-H1227)</f>
        <v/>
      </c>
      <c r="J1227" s="9" t="str">
        <f aca="false">IF(OR(H1227="",N(D1227)&lt;2),"",(H1227-G1227)/(D1227-1))</f>
        <v/>
      </c>
      <c r="K1227" s="12" t="str">
        <f aca="false">IF(A1227="","",IF(N(D1227)=0,"No orders yet",IF(I1227&gt;=Settings!$B$4,IF(OR(N(E1227)&gt;=Settings!$B$5,N(D1227)&gt;=Settings!$B$6),"Lapsed VIP","Lapsed"),IF(I1227&gt;=Settings!$B$3,IF(OR(N(E1227)&gt;=Settings!$B$5,N(D1227)&gt;=Settings!$B$6),"At-risk VIP",IF(D1227=1,"One-time buyer","At risk")),IF(OR(N(E1227)&gt;=Settings!$B$5,N(D1227)&gt;=Settings!$B$6),"VIP",IF(D1227=1,"New","Active"))))))</f>
        <v/>
      </c>
      <c r="L1227" s="12" t="str">
        <f aca="false">IF(OR(J1227="",J1227=0),"",IF(I1227&gt;=J1227*Settings!$B$7,"Yes",""))</f>
        <v/>
      </c>
      <c r="M1227" s="13"/>
      <c r="N1227" s="12" t="str">
        <f aca="true">IF(M1227="","",IF(AND(H1227&lt;&gt;"",H1227&gt;=M1227),"Yes - "&amp;TEXT(H1227,"d mmm yyyy"),IF(TODAY()-M1227&lt;30,"Not yet","No")))</f>
        <v/>
      </c>
      <c r="O1227" s="8"/>
      <c r="P1227" s="12" t="str">
        <f aca="false">IF(A1227="","",IF(COUNTIF($A$2:$A$2001,A1227)&gt;1,"Same email twice - keep one",""))</f>
        <v/>
      </c>
    </row>
    <row r="1228" customFormat="false" ht="15" hidden="false" customHeight="false" outlineLevel="0" collapsed="false">
      <c r="A1228" s="8"/>
      <c r="B1228" s="8"/>
      <c r="C1228" s="8"/>
      <c r="D1228" s="9" t="str">
        <f aca="false">IF(A1228="","",COUNTIFS(Orders!$C$2:$C$5001,A1228,Orders!$I$2:$I$5001,"&gt;0"))</f>
        <v/>
      </c>
      <c r="E1228" s="10" t="str">
        <f aca="false">IF(A1228="","",SUMIFS(Orders!$F$2:$F$5001,Orders!$C$2:$C$5001,A1228,Orders!$I$2:$I$5001,"&gt;0"))</f>
        <v/>
      </c>
      <c r="F1228" s="10" t="str">
        <f aca="false">IF(OR(A1228="",N(D1228)=0),"",E1228/D1228)</f>
        <v/>
      </c>
      <c r="G1228" s="11" t="str">
        <f aca="false">IF(OR(A1228="",N(D1228)=0),"",_xlfn.MINIFS(Orders!$I$2:$I$5001,Orders!$C$2:$C$5001,A1228,Orders!$I$2:$I$5001,"&gt;0"))</f>
        <v/>
      </c>
      <c r="H1228" s="11" t="str">
        <f aca="false">IF(OR(A1228="",N(D1228)=0),"",_xlfn.MAXIFS(Orders!$I$2:$I$5001,Orders!$C$2:$C$5001,A1228,Orders!$I$2:$I$5001,"&gt;0"))</f>
        <v/>
      </c>
      <c r="I1228" s="9" t="str">
        <f aca="true">IF(H1228="","",TODAY()-H1228)</f>
        <v/>
      </c>
      <c r="J1228" s="9" t="str">
        <f aca="false">IF(OR(H1228="",N(D1228)&lt;2),"",(H1228-G1228)/(D1228-1))</f>
        <v/>
      </c>
      <c r="K1228" s="12" t="str">
        <f aca="false">IF(A1228="","",IF(N(D1228)=0,"No orders yet",IF(I1228&gt;=Settings!$B$4,IF(OR(N(E1228)&gt;=Settings!$B$5,N(D1228)&gt;=Settings!$B$6),"Lapsed VIP","Lapsed"),IF(I1228&gt;=Settings!$B$3,IF(OR(N(E1228)&gt;=Settings!$B$5,N(D1228)&gt;=Settings!$B$6),"At-risk VIP",IF(D1228=1,"One-time buyer","At risk")),IF(OR(N(E1228)&gt;=Settings!$B$5,N(D1228)&gt;=Settings!$B$6),"VIP",IF(D1228=1,"New","Active"))))))</f>
        <v/>
      </c>
      <c r="L1228" s="12" t="str">
        <f aca="false">IF(OR(J1228="",J1228=0),"",IF(I1228&gt;=J1228*Settings!$B$7,"Yes",""))</f>
        <v/>
      </c>
      <c r="M1228" s="13"/>
      <c r="N1228" s="12" t="str">
        <f aca="true">IF(M1228="","",IF(AND(H1228&lt;&gt;"",H1228&gt;=M1228),"Yes - "&amp;TEXT(H1228,"d mmm yyyy"),IF(TODAY()-M1228&lt;30,"Not yet","No")))</f>
        <v/>
      </c>
      <c r="O1228" s="8"/>
      <c r="P1228" s="12" t="str">
        <f aca="false">IF(A1228="","",IF(COUNTIF($A$2:$A$2001,A1228)&gt;1,"Same email twice - keep one",""))</f>
        <v/>
      </c>
    </row>
    <row r="1229" customFormat="false" ht="15" hidden="false" customHeight="false" outlineLevel="0" collapsed="false">
      <c r="A1229" s="8"/>
      <c r="B1229" s="8"/>
      <c r="C1229" s="8"/>
      <c r="D1229" s="9" t="str">
        <f aca="false">IF(A1229="","",COUNTIFS(Orders!$C$2:$C$5001,A1229,Orders!$I$2:$I$5001,"&gt;0"))</f>
        <v/>
      </c>
      <c r="E1229" s="10" t="str">
        <f aca="false">IF(A1229="","",SUMIFS(Orders!$F$2:$F$5001,Orders!$C$2:$C$5001,A1229,Orders!$I$2:$I$5001,"&gt;0"))</f>
        <v/>
      </c>
      <c r="F1229" s="10" t="str">
        <f aca="false">IF(OR(A1229="",N(D1229)=0),"",E1229/D1229)</f>
        <v/>
      </c>
      <c r="G1229" s="11" t="str">
        <f aca="false">IF(OR(A1229="",N(D1229)=0),"",_xlfn.MINIFS(Orders!$I$2:$I$5001,Orders!$C$2:$C$5001,A1229,Orders!$I$2:$I$5001,"&gt;0"))</f>
        <v/>
      </c>
      <c r="H1229" s="11" t="str">
        <f aca="false">IF(OR(A1229="",N(D1229)=0),"",_xlfn.MAXIFS(Orders!$I$2:$I$5001,Orders!$C$2:$C$5001,A1229,Orders!$I$2:$I$5001,"&gt;0"))</f>
        <v/>
      </c>
      <c r="I1229" s="9" t="str">
        <f aca="true">IF(H1229="","",TODAY()-H1229)</f>
        <v/>
      </c>
      <c r="J1229" s="9" t="str">
        <f aca="false">IF(OR(H1229="",N(D1229)&lt;2),"",(H1229-G1229)/(D1229-1))</f>
        <v/>
      </c>
      <c r="K1229" s="12" t="str">
        <f aca="false">IF(A1229="","",IF(N(D1229)=0,"No orders yet",IF(I1229&gt;=Settings!$B$4,IF(OR(N(E1229)&gt;=Settings!$B$5,N(D1229)&gt;=Settings!$B$6),"Lapsed VIP","Lapsed"),IF(I1229&gt;=Settings!$B$3,IF(OR(N(E1229)&gt;=Settings!$B$5,N(D1229)&gt;=Settings!$B$6),"At-risk VIP",IF(D1229=1,"One-time buyer","At risk")),IF(OR(N(E1229)&gt;=Settings!$B$5,N(D1229)&gt;=Settings!$B$6),"VIP",IF(D1229=1,"New","Active"))))))</f>
        <v/>
      </c>
      <c r="L1229" s="12" t="str">
        <f aca="false">IF(OR(J1229="",J1229=0),"",IF(I1229&gt;=J1229*Settings!$B$7,"Yes",""))</f>
        <v/>
      </c>
      <c r="M1229" s="13"/>
      <c r="N1229" s="12" t="str">
        <f aca="true">IF(M1229="","",IF(AND(H1229&lt;&gt;"",H1229&gt;=M1229),"Yes - "&amp;TEXT(H1229,"d mmm yyyy"),IF(TODAY()-M1229&lt;30,"Not yet","No")))</f>
        <v/>
      </c>
      <c r="O1229" s="8"/>
      <c r="P1229" s="12" t="str">
        <f aca="false">IF(A1229="","",IF(COUNTIF($A$2:$A$2001,A1229)&gt;1,"Same email twice - keep one",""))</f>
        <v/>
      </c>
    </row>
    <row r="1230" customFormat="false" ht="15" hidden="false" customHeight="false" outlineLevel="0" collapsed="false">
      <c r="A1230" s="8"/>
      <c r="B1230" s="8"/>
      <c r="C1230" s="8"/>
      <c r="D1230" s="9" t="str">
        <f aca="false">IF(A1230="","",COUNTIFS(Orders!$C$2:$C$5001,A1230,Orders!$I$2:$I$5001,"&gt;0"))</f>
        <v/>
      </c>
      <c r="E1230" s="10" t="str">
        <f aca="false">IF(A1230="","",SUMIFS(Orders!$F$2:$F$5001,Orders!$C$2:$C$5001,A1230,Orders!$I$2:$I$5001,"&gt;0"))</f>
        <v/>
      </c>
      <c r="F1230" s="10" t="str">
        <f aca="false">IF(OR(A1230="",N(D1230)=0),"",E1230/D1230)</f>
        <v/>
      </c>
      <c r="G1230" s="11" t="str">
        <f aca="false">IF(OR(A1230="",N(D1230)=0),"",_xlfn.MINIFS(Orders!$I$2:$I$5001,Orders!$C$2:$C$5001,A1230,Orders!$I$2:$I$5001,"&gt;0"))</f>
        <v/>
      </c>
      <c r="H1230" s="11" t="str">
        <f aca="false">IF(OR(A1230="",N(D1230)=0),"",_xlfn.MAXIFS(Orders!$I$2:$I$5001,Orders!$C$2:$C$5001,A1230,Orders!$I$2:$I$5001,"&gt;0"))</f>
        <v/>
      </c>
      <c r="I1230" s="9" t="str">
        <f aca="true">IF(H1230="","",TODAY()-H1230)</f>
        <v/>
      </c>
      <c r="J1230" s="9" t="str">
        <f aca="false">IF(OR(H1230="",N(D1230)&lt;2),"",(H1230-G1230)/(D1230-1))</f>
        <v/>
      </c>
      <c r="K1230" s="12" t="str">
        <f aca="false">IF(A1230="","",IF(N(D1230)=0,"No orders yet",IF(I1230&gt;=Settings!$B$4,IF(OR(N(E1230)&gt;=Settings!$B$5,N(D1230)&gt;=Settings!$B$6),"Lapsed VIP","Lapsed"),IF(I1230&gt;=Settings!$B$3,IF(OR(N(E1230)&gt;=Settings!$B$5,N(D1230)&gt;=Settings!$B$6),"At-risk VIP",IF(D1230=1,"One-time buyer","At risk")),IF(OR(N(E1230)&gt;=Settings!$B$5,N(D1230)&gt;=Settings!$B$6),"VIP",IF(D1230=1,"New","Active"))))))</f>
        <v/>
      </c>
      <c r="L1230" s="12" t="str">
        <f aca="false">IF(OR(J1230="",J1230=0),"",IF(I1230&gt;=J1230*Settings!$B$7,"Yes",""))</f>
        <v/>
      </c>
      <c r="M1230" s="13"/>
      <c r="N1230" s="12" t="str">
        <f aca="true">IF(M1230="","",IF(AND(H1230&lt;&gt;"",H1230&gt;=M1230),"Yes - "&amp;TEXT(H1230,"d mmm yyyy"),IF(TODAY()-M1230&lt;30,"Not yet","No")))</f>
        <v/>
      </c>
      <c r="O1230" s="8"/>
      <c r="P1230" s="12" t="str">
        <f aca="false">IF(A1230="","",IF(COUNTIF($A$2:$A$2001,A1230)&gt;1,"Same email twice - keep one",""))</f>
        <v/>
      </c>
    </row>
    <row r="1231" customFormat="false" ht="15" hidden="false" customHeight="false" outlineLevel="0" collapsed="false">
      <c r="A1231" s="8"/>
      <c r="B1231" s="8"/>
      <c r="C1231" s="8"/>
      <c r="D1231" s="9" t="str">
        <f aca="false">IF(A1231="","",COUNTIFS(Orders!$C$2:$C$5001,A1231,Orders!$I$2:$I$5001,"&gt;0"))</f>
        <v/>
      </c>
      <c r="E1231" s="10" t="str">
        <f aca="false">IF(A1231="","",SUMIFS(Orders!$F$2:$F$5001,Orders!$C$2:$C$5001,A1231,Orders!$I$2:$I$5001,"&gt;0"))</f>
        <v/>
      </c>
      <c r="F1231" s="10" t="str">
        <f aca="false">IF(OR(A1231="",N(D1231)=0),"",E1231/D1231)</f>
        <v/>
      </c>
      <c r="G1231" s="11" t="str">
        <f aca="false">IF(OR(A1231="",N(D1231)=0),"",_xlfn.MINIFS(Orders!$I$2:$I$5001,Orders!$C$2:$C$5001,A1231,Orders!$I$2:$I$5001,"&gt;0"))</f>
        <v/>
      </c>
      <c r="H1231" s="11" t="str">
        <f aca="false">IF(OR(A1231="",N(D1231)=0),"",_xlfn.MAXIFS(Orders!$I$2:$I$5001,Orders!$C$2:$C$5001,A1231,Orders!$I$2:$I$5001,"&gt;0"))</f>
        <v/>
      </c>
      <c r="I1231" s="9" t="str">
        <f aca="true">IF(H1231="","",TODAY()-H1231)</f>
        <v/>
      </c>
      <c r="J1231" s="9" t="str">
        <f aca="false">IF(OR(H1231="",N(D1231)&lt;2),"",(H1231-G1231)/(D1231-1))</f>
        <v/>
      </c>
      <c r="K1231" s="12" t="str">
        <f aca="false">IF(A1231="","",IF(N(D1231)=0,"No orders yet",IF(I1231&gt;=Settings!$B$4,IF(OR(N(E1231)&gt;=Settings!$B$5,N(D1231)&gt;=Settings!$B$6),"Lapsed VIP","Lapsed"),IF(I1231&gt;=Settings!$B$3,IF(OR(N(E1231)&gt;=Settings!$B$5,N(D1231)&gt;=Settings!$B$6),"At-risk VIP",IF(D1231=1,"One-time buyer","At risk")),IF(OR(N(E1231)&gt;=Settings!$B$5,N(D1231)&gt;=Settings!$B$6),"VIP",IF(D1231=1,"New","Active"))))))</f>
        <v/>
      </c>
      <c r="L1231" s="12" t="str">
        <f aca="false">IF(OR(J1231="",J1231=0),"",IF(I1231&gt;=J1231*Settings!$B$7,"Yes",""))</f>
        <v/>
      </c>
      <c r="M1231" s="13"/>
      <c r="N1231" s="12" t="str">
        <f aca="true">IF(M1231="","",IF(AND(H1231&lt;&gt;"",H1231&gt;=M1231),"Yes - "&amp;TEXT(H1231,"d mmm yyyy"),IF(TODAY()-M1231&lt;30,"Not yet","No")))</f>
        <v/>
      </c>
      <c r="O1231" s="8"/>
      <c r="P1231" s="12" t="str">
        <f aca="false">IF(A1231="","",IF(COUNTIF($A$2:$A$2001,A1231)&gt;1,"Same email twice - keep one",""))</f>
        <v/>
      </c>
    </row>
    <row r="1232" customFormat="false" ht="15" hidden="false" customHeight="false" outlineLevel="0" collapsed="false">
      <c r="A1232" s="8"/>
      <c r="B1232" s="8"/>
      <c r="C1232" s="8"/>
      <c r="D1232" s="9" t="str">
        <f aca="false">IF(A1232="","",COUNTIFS(Orders!$C$2:$C$5001,A1232,Orders!$I$2:$I$5001,"&gt;0"))</f>
        <v/>
      </c>
      <c r="E1232" s="10" t="str">
        <f aca="false">IF(A1232="","",SUMIFS(Orders!$F$2:$F$5001,Orders!$C$2:$C$5001,A1232,Orders!$I$2:$I$5001,"&gt;0"))</f>
        <v/>
      </c>
      <c r="F1232" s="10" t="str">
        <f aca="false">IF(OR(A1232="",N(D1232)=0),"",E1232/D1232)</f>
        <v/>
      </c>
      <c r="G1232" s="11" t="str">
        <f aca="false">IF(OR(A1232="",N(D1232)=0),"",_xlfn.MINIFS(Orders!$I$2:$I$5001,Orders!$C$2:$C$5001,A1232,Orders!$I$2:$I$5001,"&gt;0"))</f>
        <v/>
      </c>
      <c r="H1232" s="11" t="str">
        <f aca="false">IF(OR(A1232="",N(D1232)=0),"",_xlfn.MAXIFS(Orders!$I$2:$I$5001,Orders!$C$2:$C$5001,A1232,Orders!$I$2:$I$5001,"&gt;0"))</f>
        <v/>
      </c>
      <c r="I1232" s="9" t="str">
        <f aca="true">IF(H1232="","",TODAY()-H1232)</f>
        <v/>
      </c>
      <c r="J1232" s="9" t="str">
        <f aca="false">IF(OR(H1232="",N(D1232)&lt;2),"",(H1232-G1232)/(D1232-1))</f>
        <v/>
      </c>
      <c r="K1232" s="12" t="str">
        <f aca="false">IF(A1232="","",IF(N(D1232)=0,"No orders yet",IF(I1232&gt;=Settings!$B$4,IF(OR(N(E1232)&gt;=Settings!$B$5,N(D1232)&gt;=Settings!$B$6),"Lapsed VIP","Lapsed"),IF(I1232&gt;=Settings!$B$3,IF(OR(N(E1232)&gt;=Settings!$B$5,N(D1232)&gt;=Settings!$B$6),"At-risk VIP",IF(D1232=1,"One-time buyer","At risk")),IF(OR(N(E1232)&gt;=Settings!$B$5,N(D1232)&gt;=Settings!$B$6),"VIP",IF(D1232=1,"New","Active"))))))</f>
        <v/>
      </c>
      <c r="L1232" s="12" t="str">
        <f aca="false">IF(OR(J1232="",J1232=0),"",IF(I1232&gt;=J1232*Settings!$B$7,"Yes",""))</f>
        <v/>
      </c>
      <c r="M1232" s="13"/>
      <c r="N1232" s="12" t="str">
        <f aca="true">IF(M1232="","",IF(AND(H1232&lt;&gt;"",H1232&gt;=M1232),"Yes - "&amp;TEXT(H1232,"d mmm yyyy"),IF(TODAY()-M1232&lt;30,"Not yet","No")))</f>
        <v/>
      </c>
      <c r="O1232" s="8"/>
      <c r="P1232" s="12" t="str">
        <f aca="false">IF(A1232="","",IF(COUNTIF($A$2:$A$2001,A1232)&gt;1,"Same email twice - keep one",""))</f>
        <v/>
      </c>
    </row>
    <row r="1233" customFormat="false" ht="15" hidden="false" customHeight="false" outlineLevel="0" collapsed="false">
      <c r="A1233" s="8"/>
      <c r="B1233" s="8"/>
      <c r="C1233" s="8"/>
      <c r="D1233" s="9" t="str">
        <f aca="false">IF(A1233="","",COUNTIFS(Orders!$C$2:$C$5001,A1233,Orders!$I$2:$I$5001,"&gt;0"))</f>
        <v/>
      </c>
      <c r="E1233" s="10" t="str">
        <f aca="false">IF(A1233="","",SUMIFS(Orders!$F$2:$F$5001,Orders!$C$2:$C$5001,A1233,Orders!$I$2:$I$5001,"&gt;0"))</f>
        <v/>
      </c>
      <c r="F1233" s="10" t="str">
        <f aca="false">IF(OR(A1233="",N(D1233)=0),"",E1233/D1233)</f>
        <v/>
      </c>
      <c r="G1233" s="11" t="str">
        <f aca="false">IF(OR(A1233="",N(D1233)=0),"",_xlfn.MINIFS(Orders!$I$2:$I$5001,Orders!$C$2:$C$5001,A1233,Orders!$I$2:$I$5001,"&gt;0"))</f>
        <v/>
      </c>
      <c r="H1233" s="11" t="str">
        <f aca="false">IF(OR(A1233="",N(D1233)=0),"",_xlfn.MAXIFS(Orders!$I$2:$I$5001,Orders!$C$2:$C$5001,A1233,Orders!$I$2:$I$5001,"&gt;0"))</f>
        <v/>
      </c>
      <c r="I1233" s="9" t="str">
        <f aca="true">IF(H1233="","",TODAY()-H1233)</f>
        <v/>
      </c>
      <c r="J1233" s="9" t="str">
        <f aca="false">IF(OR(H1233="",N(D1233)&lt;2),"",(H1233-G1233)/(D1233-1))</f>
        <v/>
      </c>
      <c r="K1233" s="12" t="str">
        <f aca="false">IF(A1233="","",IF(N(D1233)=0,"No orders yet",IF(I1233&gt;=Settings!$B$4,IF(OR(N(E1233)&gt;=Settings!$B$5,N(D1233)&gt;=Settings!$B$6),"Lapsed VIP","Lapsed"),IF(I1233&gt;=Settings!$B$3,IF(OR(N(E1233)&gt;=Settings!$B$5,N(D1233)&gt;=Settings!$B$6),"At-risk VIP",IF(D1233=1,"One-time buyer","At risk")),IF(OR(N(E1233)&gt;=Settings!$B$5,N(D1233)&gt;=Settings!$B$6),"VIP",IF(D1233=1,"New","Active"))))))</f>
        <v/>
      </c>
      <c r="L1233" s="12" t="str">
        <f aca="false">IF(OR(J1233="",J1233=0),"",IF(I1233&gt;=J1233*Settings!$B$7,"Yes",""))</f>
        <v/>
      </c>
      <c r="M1233" s="13"/>
      <c r="N1233" s="12" t="str">
        <f aca="true">IF(M1233="","",IF(AND(H1233&lt;&gt;"",H1233&gt;=M1233),"Yes - "&amp;TEXT(H1233,"d mmm yyyy"),IF(TODAY()-M1233&lt;30,"Not yet","No")))</f>
        <v/>
      </c>
      <c r="O1233" s="8"/>
      <c r="P1233" s="12" t="str">
        <f aca="false">IF(A1233="","",IF(COUNTIF($A$2:$A$2001,A1233)&gt;1,"Same email twice - keep one",""))</f>
        <v/>
      </c>
    </row>
    <row r="1234" customFormat="false" ht="15" hidden="false" customHeight="false" outlineLevel="0" collapsed="false">
      <c r="A1234" s="8"/>
      <c r="B1234" s="8"/>
      <c r="C1234" s="8"/>
      <c r="D1234" s="9" t="str">
        <f aca="false">IF(A1234="","",COUNTIFS(Orders!$C$2:$C$5001,A1234,Orders!$I$2:$I$5001,"&gt;0"))</f>
        <v/>
      </c>
      <c r="E1234" s="10" t="str">
        <f aca="false">IF(A1234="","",SUMIFS(Orders!$F$2:$F$5001,Orders!$C$2:$C$5001,A1234,Orders!$I$2:$I$5001,"&gt;0"))</f>
        <v/>
      </c>
      <c r="F1234" s="10" t="str">
        <f aca="false">IF(OR(A1234="",N(D1234)=0),"",E1234/D1234)</f>
        <v/>
      </c>
      <c r="G1234" s="11" t="str">
        <f aca="false">IF(OR(A1234="",N(D1234)=0),"",_xlfn.MINIFS(Orders!$I$2:$I$5001,Orders!$C$2:$C$5001,A1234,Orders!$I$2:$I$5001,"&gt;0"))</f>
        <v/>
      </c>
      <c r="H1234" s="11" t="str">
        <f aca="false">IF(OR(A1234="",N(D1234)=0),"",_xlfn.MAXIFS(Orders!$I$2:$I$5001,Orders!$C$2:$C$5001,A1234,Orders!$I$2:$I$5001,"&gt;0"))</f>
        <v/>
      </c>
      <c r="I1234" s="9" t="str">
        <f aca="true">IF(H1234="","",TODAY()-H1234)</f>
        <v/>
      </c>
      <c r="J1234" s="9" t="str">
        <f aca="false">IF(OR(H1234="",N(D1234)&lt;2),"",(H1234-G1234)/(D1234-1))</f>
        <v/>
      </c>
      <c r="K1234" s="12" t="str">
        <f aca="false">IF(A1234="","",IF(N(D1234)=0,"No orders yet",IF(I1234&gt;=Settings!$B$4,IF(OR(N(E1234)&gt;=Settings!$B$5,N(D1234)&gt;=Settings!$B$6),"Lapsed VIP","Lapsed"),IF(I1234&gt;=Settings!$B$3,IF(OR(N(E1234)&gt;=Settings!$B$5,N(D1234)&gt;=Settings!$B$6),"At-risk VIP",IF(D1234=1,"One-time buyer","At risk")),IF(OR(N(E1234)&gt;=Settings!$B$5,N(D1234)&gt;=Settings!$B$6),"VIP",IF(D1234=1,"New","Active"))))))</f>
        <v/>
      </c>
      <c r="L1234" s="12" t="str">
        <f aca="false">IF(OR(J1234="",J1234=0),"",IF(I1234&gt;=J1234*Settings!$B$7,"Yes",""))</f>
        <v/>
      </c>
      <c r="M1234" s="13"/>
      <c r="N1234" s="12" t="str">
        <f aca="true">IF(M1234="","",IF(AND(H1234&lt;&gt;"",H1234&gt;=M1234),"Yes - "&amp;TEXT(H1234,"d mmm yyyy"),IF(TODAY()-M1234&lt;30,"Not yet","No")))</f>
        <v/>
      </c>
      <c r="O1234" s="8"/>
      <c r="P1234" s="12" t="str">
        <f aca="false">IF(A1234="","",IF(COUNTIF($A$2:$A$2001,A1234)&gt;1,"Same email twice - keep one",""))</f>
        <v/>
      </c>
    </row>
    <row r="1235" customFormat="false" ht="15" hidden="false" customHeight="false" outlineLevel="0" collapsed="false">
      <c r="A1235" s="8"/>
      <c r="B1235" s="8"/>
      <c r="C1235" s="8"/>
      <c r="D1235" s="9" t="str">
        <f aca="false">IF(A1235="","",COUNTIFS(Orders!$C$2:$C$5001,A1235,Orders!$I$2:$I$5001,"&gt;0"))</f>
        <v/>
      </c>
      <c r="E1235" s="10" t="str">
        <f aca="false">IF(A1235="","",SUMIFS(Orders!$F$2:$F$5001,Orders!$C$2:$C$5001,A1235,Orders!$I$2:$I$5001,"&gt;0"))</f>
        <v/>
      </c>
      <c r="F1235" s="10" t="str">
        <f aca="false">IF(OR(A1235="",N(D1235)=0),"",E1235/D1235)</f>
        <v/>
      </c>
      <c r="G1235" s="11" t="str">
        <f aca="false">IF(OR(A1235="",N(D1235)=0),"",_xlfn.MINIFS(Orders!$I$2:$I$5001,Orders!$C$2:$C$5001,A1235,Orders!$I$2:$I$5001,"&gt;0"))</f>
        <v/>
      </c>
      <c r="H1235" s="11" t="str">
        <f aca="false">IF(OR(A1235="",N(D1235)=0),"",_xlfn.MAXIFS(Orders!$I$2:$I$5001,Orders!$C$2:$C$5001,A1235,Orders!$I$2:$I$5001,"&gt;0"))</f>
        <v/>
      </c>
      <c r="I1235" s="9" t="str">
        <f aca="true">IF(H1235="","",TODAY()-H1235)</f>
        <v/>
      </c>
      <c r="J1235" s="9" t="str">
        <f aca="false">IF(OR(H1235="",N(D1235)&lt;2),"",(H1235-G1235)/(D1235-1))</f>
        <v/>
      </c>
      <c r="K1235" s="12" t="str">
        <f aca="false">IF(A1235="","",IF(N(D1235)=0,"No orders yet",IF(I1235&gt;=Settings!$B$4,IF(OR(N(E1235)&gt;=Settings!$B$5,N(D1235)&gt;=Settings!$B$6),"Lapsed VIP","Lapsed"),IF(I1235&gt;=Settings!$B$3,IF(OR(N(E1235)&gt;=Settings!$B$5,N(D1235)&gt;=Settings!$B$6),"At-risk VIP",IF(D1235=1,"One-time buyer","At risk")),IF(OR(N(E1235)&gt;=Settings!$B$5,N(D1235)&gt;=Settings!$B$6),"VIP",IF(D1235=1,"New","Active"))))))</f>
        <v/>
      </c>
      <c r="L1235" s="12" t="str">
        <f aca="false">IF(OR(J1235="",J1235=0),"",IF(I1235&gt;=J1235*Settings!$B$7,"Yes",""))</f>
        <v/>
      </c>
      <c r="M1235" s="13"/>
      <c r="N1235" s="12" t="str">
        <f aca="true">IF(M1235="","",IF(AND(H1235&lt;&gt;"",H1235&gt;=M1235),"Yes - "&amp;TEXT(H1235,"d mmm yyyy"),IF(TODAY()-M1235&lt;30,"Not yet","No")))</f>
        <v/>
      </c>
      <c r="O1235" s="8"/>
      <c r="P1235" s="12" t="str">
        <f aca="false">IF(A1235="","",IF(COUNTIF($A$2:$A$2001,A1235)&gt;1,"Same email twice - keep one",""))</f>
        <v/>
      </c>
    </row>
    <row r="1236" customFormat="false" ht="15" hidden="false" customHeight="false" outlineLevel="0" collapsed="false">
      <c r="A1236" s="8"/>
      <c r="B1236" s="8"/>
      <c r="C1236" s="8"/>
      <c r="D1236" s="9" t="str">
        <f aca="false">IF(A1236="","",COUNTIFS(Orders!$C$2:$C$5001,A1236,Orders!$I$2:$I$5001,"&gt;0"))</f>
        <v/>
      </c>
      <c r="E1236" s="10" t="str">
        <f aca="false">IF(A1236="","",SUMIFS(Orders!$F$2:$F$5001,Orders!$C$2:$C$5001,A1236,Orders!$I$2:$I$5001,"&gt;0"))</f>
        <v/>
      </c>
      <c r="F1236" s="10" t="str">
        <f aca="false">IF(OR(A1236="",N(D1236)=0),"",E1236/D1236)</f>
        <v/>
      </c>
      <c r="G1236" s="11" t="str">
        <f aca="false">IF(OR(A1236="",N(D1236)=0),"",_xlfn.MINIFS(Orders!$I$2:$I$5001,Orders!$C$2:$C$5001,A1236,Orders!$I$2:$I$5001,"&gt;0"))</f>
        <v/>
      </c>
      <c r="H1236" s="11" t="str">
        <f aca="false">IF(OR(A1236="",N(D1236)=0),"",_xlfn.MAXIFS(Orders!$I$2:$I$5001,Orders!$C$2:$C$5001,A1236,Orders!$I$2:$I$5001,"&gt;0"))</f>
        <v/>
      </c>
      <c r="I1236" s="9" t="str">
        <f aca="true">IF(H1236="","",TODAY()-H1236)</f>
        <v/>
      </c>
      <c r="J1236" s="9" t="str">
        <f aca="false">IF(OR(H1236="",N(D1236)&lt;2),"",(H1236-G1236)/(D1236-1))</f>
        <v/>
      </c>
      <c r="K1236" s="12" t="str">
        <f aca="false">IF(A1236="","",IF(N(D1236)=0,"No orders yet",IF(I1236&gt;=Settings!$B$4,IF(OR(N(E1236)&gt;=Settings!$B$5,N(D1236)&gt;=Settings!$B$6),"Lapsed VIP","Lapsed"),IF(I1236&gt;=Settings!$B$3,IF(OR(N(E1236)&gt;=Settings!$B$5,N(D1236)&gt;=Settings!$B$6),"At-risk VIP",IF(D1236=1,"One-time buyer","At risk")),IF(OR(N(E1236)&gt;=Settings!$B$5,N(D1236)&gt;=Settings!$B$6),"VIP",IF(D1236=1,"New","Active"))))))</f>
        <v/>
      </c>
      <c r="L1236" s="12" t="str">
        <f aca="false">IF(OR(J1236="",J1236=0),"",IF(I1236&gt;=J1236*Settings!$B$7,"Yes",""))</f>
        <v/>
      </c>
      <c r="M1236" s="13"/>
      <c r="N1236" s="12" t="str">
        <f aca="true">IF(M1236="","",IF(AND(H1236&lt;&gt;"",H1236&gt;=M1236),"Yes - "&amp;TEXT(H1236,"d mmm yyyy"),IF(TODAY()-M1236&lt;30,"Not yet","No")))</f>
        <v/>
      </c>
      <c r="O1236" s="8"/>
      <c r="P1236" s="12" t="str">
        <f aca="false">IF(A1236="","",IF(COUNTIF($A$2:$A$2001,A1236)&gt;1,"Same email twice - keep one",""))</f>
        <v/>
      </c>
    </row>
    <row r="1237" customFormat="false" ht="15" hidden="false" customHeight="false" outlineLevel="0" collapsed="false">
      <c r="A1237" s="8"/>
      <c r="B1237" s="8"/>
      <c r="C1237" s="8"/>
      <c r="D1237" s="9" t="str">
        <f aca="false">IF(A1237="","",COUNTIFS(Orders!$C$2:$C$5001,A1237,Orders!$I$2:$I$5001,"&gt;0"))</f>
        <v/>
      </c>
      <c r="E1237" s="10" t="str">
        <f aca="false">IF(A1237="","",SUMIFS(Orders!$F$2:$F$5001,Orders!$C$2:$C$5001,A1237,Orders!$I$2:$I$5001,"&gt;0"))</f>
        <v/>
      </c>
      <c r="F1237" s="10" t="str">
        <f aca="false">IF(OR(A1237="",N(D1237)=0),"",E1237/D1237)</f>
        <v/>
      </c>
      <c r="G1237" s="11" t="str">
        <f aca="false">IF(OR(A1237="",N(D1237)=0),"",_xlfn.MINIFS(Orders!$I$2:$I$5001,Orders!$C$2:$C$5001,A1237,Orders!$I$2:$I$5001,"&gt;0"))</f>
        <v/>
      </c>
      <c r="H1237" s="11" t="str">
        <f aca="false">IF(OR(A1237="",N(D1237)=0),"",_xlfn.MAXIFS(Orders!$I$2:$I$5001,Orders!$C$2:$C$5001,A1237,Orders!$I$2:$I$5001,"&gt;0"))</f>
        <v/>
      </c>
      <c r="I1237" s="9" t="str">
        <f aca="true">IF(H1237="","",TODAY()-H1237)</f>
        <v/>
      </c>
      <c r="J1237" s="9" t="str">
        <f aca="false">IF(OR(H1237="",N(D1237)&lt;2),"",(H1237-G1237)/(D1237-1))</f>
        <v/>
      </c>
      <c r="K1237" s="12" t="str">
        <f aca="false">IF(A1237="","",IF(N(D1237)=0,"No orders yet",IF(I1237&gt;=Settings!$B$4,IF(OR(N(E1237)&gt;=Settings!$B$5,N(D1237)&gt;=Settings!$B$6),"Lapsed VIP","Lapsed"),IF(I1237&gt;=Settings!$B$3,IF(OR(N(E1237)&gt;=Settings!$B$5,N(D1237)&gt;=Settings!$B$6),"At-risk VIP",IF(D1237=1,"One-time buyer","At risk")),IF(OR(N(E1237)&gt;=Settings!$B$5,N(D1237)&gt;=Settings!$B$6),"VIP",IF(D1237=1,"New","Active"))))))</f>
        <v/>
      </c>
      <c r="L1237" s="12" t="str">
        <f aca="false">IF(OR(J1237="",J1237=0),"",IF(I1237&gt;=J1237*Settings!$B$7,"Yes",""))</f>
        <v/>
      </c>
      <c r="M1237" s="13"/>
      <c r="N1237" s="12" t="str">
        <f aca="true">IF(M1237="","",IF(AND(H1237&lt;&gt;"",H1237&gt;=M1237),"Yes - "&amp;TEXT(H1237,"d mmm yyyy"),IF(TODAY()-M1237&lt;30,"Not yet","No")))</f>
        <v/>
      </c>
      <c r="O1237" s="8"/>
      <c r="P1237" s="12" t="str">
        <f aca="false">IF(A1237="","",IF(COUNTIF($A$2:$A$2001,A1237)&gt;1,"Same email twice - keep one",""))</f>
        <v/>
      </c>
    </row>
    <row r="1238" customFormat="false" ht="15" hidden="false" customHeight="false" outlineLevel="0" collapsed="false">
      <c r="A1238" s="8"/>
      <c r="B1238" s="8"/>
      <c r="C1238" s="8"/>
      <c r="D1238" s="9" t="str">
        <f aca="false">IF(A1238="","",COUNTIFS(Orders!$C$2:$C$5001,A1238,Orders!$I$2:$I$5001,"&gt;0"))</f>
        <v/>
      </c>
      <c r="E1238" s="10" t="str">
        <f aca="false">IF(A1238="","",SUMIFS(Orders!$F$2:$F$5001,Orders!$C$2:$C$5001,A1238,Orders!$I$2:$I$5001,"&gt;0"))</f>
        <v/>
      </c>
      <c r="F1238" s="10" t="str">
        <f aca="false">IF(OR(A1238="",N(D1238)=0),"",E1238/D1238)</f>
        <v/>
      </c>
      <c r="G1238" s="11" t="str">
        <f aca="false">IF(OR(A1238="",N(D1238)=0),"",_xlfn.MINIFS(Orders!$I$2:$I$5001,Orders!$C$2:$C$5001,A1238,Orders!$I$2:$I$5001,"&gt;0"))</f>
        <v/>
      </c>
      <c r="H1238" s="11" t="str">
        <f aca="false">IF(OR(A1238="",N(D1238)=0),"",_xlfn.MAXIFS(Orders!$I$2:$I$5001,Orders!$C$2:$C$5001,A1238,Orders!$I$2:$I$5001,"&gt;0"))</f>
        <v/>
      </c>
      <c r="I1238" s="9" t="str">
        <f aca="true">IF(H1238="","",TODAY()-H1238)</f>
        <v/>
      </c>
      <c r="J1238" s="9" t="str">
        <f aca="false">IF(OR(H1238="",N(D1238)&lt;2),"",(H1238-G1238)/(D1238-1))</f>
        <v/>
      </c>
      <c r="K1238" s="12" t="str">
        <f aca="false">IF(A1238="","",IF(N(D1238)=0,"No orders yet",IF(I1238&gt;=Settings!$B$4,IF(OR(N(E1238)&gt;=Settings!$B$5,N(D1238)&gt;=Settings!$B$6),"Lapsed VIP","Lapsed"),IF(I1238&gt;=Settings!$B$3,IF(OR(N(E1238)&gt;=Settings!$B$5,N(D1238)&gt;=Settings!$B$6),"At-risk VIP",IF(D1238=1,"One-time buyer","At risk")),IF(OR(N(E1238)&gt;=Settings!$B$5,N(D1238)&gt;=Settings!$B$6),"VIP",IF(D1238=1,"New","Active"))))))</f>
        <v/>
      </c>
      <c r="L1238" s="12" t="str">
        <f aca="false">IF(OR(J1238="",J1238=0),"",IF(I1238&gt;=J1238*Settings!$B$7,"Yes",""))</f>
        <v/>
      </c>
      <c r="M1238" s="13"/>
      <c r="N1238" s="12" t="str">
        <f aca="true">IF(M1238="","",IF(AND(H1238&lt;&gt;"",H1238&gt;=M1238),"Yes - "&amp;TEXT(H1238,"d mmm yyyy"),IF(TODAY()-M1238&lt;30,"Not yet","No")))</f>
        <v/>
      </c>
      <c r="O1238" s="8"/>
      <c r="P1238" s="12" t="str">
        <f aca="false">IF(A1238="","",IF(COUNTIF($A$2:$A$2001,A1238)&gt;1,"Same email twice - keep one",""))</f>
        <v/>
      </c>
    </row>
    <row r="1239" customFormat="false" ht="15" hidden="false" customHeight="false" outlineLevel="0" collapsed="false">
      <c r="A1239" s="8"/>
      <c r="B1239" s="8"/>
      <c r="C1239" s="8"/>
      <c r="D1239" s="9" t="str">
        <f aca="false">IF(A1239="","",COUNTIFS(Orders!$C$2:$C$5001,A1239,Orders!$I$2:$I$5001,"&gt;0"))</f>
        <v/>
      </c>
      <c r="E1239" s="10" t="str">
        <f aca="false">IF(A1239="","",SUMIFS(Orders!$F$2:$F$5001,Orders!$C$2:$C$5001,A1239,Orders!$I$2:$I$5001,"&gt;0"))</f>
        <v/>
      </c>
      <c r="F1239" s="10" t="str">
        <f aca="false">IF(OR(A1239="",N(D1239)=0),"",E1239/D1239)</f>
        <v/>
      </c>
      <c r="G1239" s="11" t="str">
        <f aca="false">IF(OR(A1239="",N(D1239)=0),"",_xlfn.MINIFS(Orders!$I$2:$I$5001,Orders!$C$2:$C$5001,A1239,Orders!$I$2:$I$5001,"&gt;0"))</f>
        <v/>
      </c>
      <c r="H1239" s="11" t="str">
        <f aca="false">IF(OR(A1239="",N(D1239)=0),"",_xlfn.MAXIFS(Orders!$I$2:$I$5001,Orders!$C$2:$C$5001,A1239,Orders!$I$2:$I$5001,"&gt;0"))</f>
        <v/>
      </c>
      <c r="I1239" s="9" t="str">
        <f aca="true">IF(H1239="","",TODAY()-H1239)</f>
        <v/>
      </c>
      <c r="J1239" s="9" t="str">
        <f aca="false">IF(OR(H1239="",N(D1239)&lt;2),"",(H1239-G1239)/(D1239-1))</f>
        <v/>
      </c>
      <c r="K1239" s="12" t="str">
        <f aca="false">IF(A1239="","",IF(N(D1239)=0,"No orders yet",IF(I1239&gt;=Settings!$B$4,IF(OR(N(E1239)&gt;=Settings!$B$5,N(D1239)&gt;=Settings!$B$6),"Lapsed VIP","Lapsed"),IF(I1239&gt;=Settings!$B$3,IF(OR(N(E1239)&gt;=Settings!$B$5,N(D1239)&gt;=Settings!$B$6),"At-risk VIP",IF(D1239=1,"One-time buyer","At risk")),IF(OR(N(E1239)&gt;=Settings!$B$5,N(D1239)&gt;=Settings!$B$6),"VIP",IF(D1239=1,"New","Active"))))))</f>
        <v/>
      </c>
      <c r="L1239" s="12" t="str">
        <f aca="false">IF(OR(J1239="",J1239=0),"",IF(I1239&gt;=J1239*Settings!$B$7,"Yes",""))</f>
        <v/>
      </c>
      <c r="M1239" s="13"/>
      <c r="N1239" s="12" t="str">
        <f aca="true">IF(M1239="","",IF(AND(H1239&lt;&gt;"",H1239&gt;=M1239),"Yes - "&amp;TEXT(H1239,"d mmm yyyy"),IF(TODAY()-M1239&lt;30,"Not yet","No")))</f>
        <v/>
      </c>
      <c r="O1239" s="8"/>
      <c r="P1239" s="12" t="str">
        <f aca="false">IF(A1239="","",IF(COUNTIF($A$2:$A$2001,A1239)&gt;1,"Same email twice - keep one",""))</f>
        <v/>
      </c>
    </row>
    <row r="1240" customFormat="false" ht="15" hidden="false" customHeight="false" outlineLevel="0" collapsed="false">
      <c r="A1240" s="8"/>
      <c r="B1240" s="8"/>
      <c r="C1240" s="8"/>
      <c r="D1240" s="9" t="str">
        <f aca="false">IF(A1240="","",COUNTIFS(Orders!$C$2:$C$5001,A1240,Orders!$I$2:$I$5001,"&gt;0"))</f>
        <v/>
      </c>
      <c r="E1240" s="10" t="str">
        <f aca="false">IF(A1240="","",SUMIFS(Orders!$F$2:$F$5001,Orders!$C$2:$C$5001,A1240,Orders!$I$2:$I$5001,"&gt;0"))</f>
        <v/>
      </c>
      <c r="F1240" s="10" t="str">
        <f aca="false">IF(OR(A1240="",N(D1240)=0),"",E1240/D1240)</f>
        <v/>
      </c>
      <c r="G1240" s="11" t="str">
        <f aca="false">IF(OR(A1240="",N(D1240)=0),"",_xlfn.MINIFS(Orders!$I$2:$I$5001,Orders!$C$2:$C$5001,A1240,Orders!$I$2:$I$5001,"&gt;0"))</f>
        <v/>
      </c>
      <c r="H1240" s="11" t="str">
        <f aca="false">IF(OR(A1240="",N(D1240)=0),"",_xlfn.MAXIFS(Orders!$I$2:$I$5001,Orders!$C$2:$C$5001,A1240,Orders!$I$2:$I$5001,"&gt;0"))</f>
        <v/>
      </c>
      <c r="I1240" s="9" t="str">
        <f aca="true">IF(H1240="","",TODAY()-H1240)</f>
        <v/>
      </c>
      <c r="J1240" s="9" t="str">
        <f aca="false">IF(OR(H1240="",N(D1240)&lt;2),"",(H1240-G1240)/(D1240-1))</f>
        <v/>
      </c>
      <c r="K1240" s="12" t="str">
        <f aca="false">IF(A1240="","",IF(N(D1240)=0,"No orders yet",IF(I1240&gt;=Settings!$B$4,IF(OR(N(E1240)&gt;=Settings!$B$5,N(D1240)&gt;=Settings!$B$6),"Lapsed VIP","Lapsed"),IF(I1240&gt;=Settings!$B$3,IF(OR(N(E1240)&gt;=Settings!$B$5,N(D1240)&gt;=Settings!$B$6),"At-risk VIP",IF(D1240=1,"One-time buyer","At risk")),IF(OR(N(E1240)&gt;=Settings!$B$5,N(D1240)&gt;=Settings!$B$6),"VIP",IF(D1240=1,"New","Active"))))))</f>
        <v/>
      </c>
      <c r="L1240" s="12" t="str">
        <f aca="false">IF(OR(J1240="",J1240=0),"",IF(I1240&gt;=J1240*Settings!$B$7,"Yes",""))</f>
        <v/>
      </c>
      <c r="M1240" s="13"/>
      <c r="N1240" s="12" t="str">
        <f aca="true">IF(M1240="","",IF(AND(H1240&lt;&gt;"",H1240&gt;=M1240),"Yes - "&amp;TEXT(H1240,"d mmm yyyy"),IF(TODAY()-M1240&lt;30,"Not yet","No")))</f>
        <v/>
      </c>
      <c r="O1240" s="8"/>
      <c r="P1240" s="12" t="str">
        <f aca="false">IF(A1240="","",IF(COUNTIF($A$2:$A$2001,A1240)&gt;1,"Same email twice - keep one",""))</f>
        <v/>
      </c>
    </row>
    <row r="1241" customFormat="false" ht="15" hidden="false" customHeight="false" outlineLevel="0" collapsed="false">
      <c r="A1241" s="8"/>
      <c r="B1241" s="8"/>
      <c r="C1241" s="8"/>
      <c r="D1241" s="9" t="str">
        <f aca="false">IF(A1241="","",COUNTIFS(Orders!$C$2:$C$5001,A1241,Orders!$I$2:$I$5001,"&gt;0"))</f>
        <v/>
      </c>
      <c r="E1241" s="10" t="str">
        <f aca="false">IF(A1241="","",SUMIFS(Orders!$F$2:$F$5001,Orders!$C$2:$C$5001,A1241,Orders!$I$2:$I$5001,"&gt;0"))</f>
        <v/>
      </c>
      <c r="F1241" s="10" t="str">
        <f aca="false">IF(OR(A1241="",N(D1241)=0),"",E1241/D1241)</f>
        <v/>
      </c>
      <c r="G1241" s="11" t="str">
        <f aca="false">IF(OR(A1241="",N(D1241)=0),"",_xlfn.MINIFS(Orders!$I$2:$I$5001,Orders!$C$2:$C$5001,A1241,Orders!$I$2:$I$5001,"&gt;0"))</f>
        <v/>
      </c>
      <c r="H1241" s="11" t="str">
        <f aca="false">IF(OR(A1241="",N(D1241)=0),"",_xlfn.MAXIFS(Orders!$I$2:$I$5001,Orders!$C$2:$C$5001,A1241,Orders!$I$2:$I$5001,"&gt;0"))</f>
        <v/>
      </c>
      <c r="I1241" s="9" t="str">
        <f aca="true">IF(H1241="","",TODAY()-H1241)</f>
        <v/>
      </c>
      <c r="J1241" s="9" t="str">
        <f aca="false">IF(OR(H1241="",N(D1241)&lt;2),"",(H1241-G1241)/(D1241-1))</f>
        <v/>
      </c>
      <c r="K1241" s="12" t="str">
        <f aca="false">IF(A1241="","",IF(N(D1241)=0,"No orders yet",IF(I1241&gt;=Settings!$B$4,IF(OR(N(E1241)&gt;=Settings!$B$5,N(D1241)&gt;=Settings!$B$6),"Lapsed VIP","Lapsed"),IF(I1241&gt;=Settings!$B$3,IF(OR(N(E1241)&gt;=Settings!$B$5,N(D1241)&gt;=Settings!$B$6),"At-risk VIP",IF(D1241=1,"One-time buyer","At risk")),IF(OR(N(E1241)&gt;=Settings!$B$5,N(D1241)&gt;=Settings!$B$6),"VIP",IF(D1241=1,"New","Active"))))))</f>
        <v/>
      </c>
      <c r="L1241" s="12" t="str">
        <f aca="false">IF(OR(J1241="",J1241=0),"",IF(I1241&gt;=J1241*Settings!$B$7,"Yes",""))</f>
        <v/>
      </c>
      <c r="M1241" s="13"/>
      <c r="N1241" s="12" t="str">
        <f aca="true">IF(M1241="","",IF(AND(H1241&lt;&gt;"",H1241&gt;=M1241),"Yes - "&amp;TEXT(H1241,"d mmm yyyy"),IF(TODAY()-M1241&lt;30,"Not yet","No")))</f>
        <v/>
      </c>
      <c r="O1241" s="8"/>
      <c r="P1241" s="12" t="str">
        <f aca="false">IF(A1241="","",IF(COUNTIF($A$2:$A$2001,A1241)&gt;1,"Same email twice - keep one",""))</f>
        <v/>
      </c>
    </row>
    <row r="1242" customFormat="false" ht="15" hidden="false" customHeight="false" outlineLevel="0" collapsed="false">
      <c r="A1242" s="8"/>
      <c r="B1242" s="8"/>
      <c r="C1242" s="8"/>
      <c r="D1242" s="9" t="str">
        <f aca="false">IF(A1242="","",COUNTIFS(Orders!$C$2:$C$5001,A1242,Orders!$I$2:$I$5001,"&gt;0"))</f>
        <v/>
      </c>
      <c r="E1242" s="10" t="str">
        <f aca="false">IF(A1242="","",SUMIFS(Orders!$F$2:$F$5001,Orders!$C$2:$C$5001,A1242,Orders!$I$2:$I$5001,"&gt;0"))</f>
        <v/>
      </c>
      <c r="F1242" s="10" t="str">
        <f aca="false">IF(OR(A1242="",N(D1242)=0),"",E1242/D1242)</f>
        <v/>
      </c>
      <c r="G1242" s="11" t="str">
        <f aca="false">IF(OR(A1242="",N(D1242)=0),"",_xlfn.MINIFS(Orders!$I$2:$I$5001,Orders!$C$2:$C$5001,A1242,Orders!$I$2:$I$5001,"&gt;0"))</f>
        <v/>
      </c>
      <c r="H1242" s="11" t="str">
        <f aca="false">IF(OR(A1242="",N(D1242)=0),"",_xlfn.MAXIFS(Orders!$I$2:$I$5001,Orders!$C$2:$C$5001,A1242,Orders!$I$2:$I$5001,"&gt;0"))</f>
        <v/>
      </c>
      <c r="I1242" s="9" t="str">
        <f aca="true">IF(H1242="","",TODAY()-H1242)</f>
        <v/>
      </c>
      <c r="J1242" s="9" t="str">
        <f aca="false">IF(OR(H1242="",N(D1242)&lt;2),"",(H1242-G1242)/(D1242-1))</f>
        <v/>
      </c>
      <c r="K1242" s="12" t="str">
        <f aca="false">IF(A1242="","",IF(N(D1242)=0,"No orders yet",IF(I1242&gt;=Settings!$B$4,IF(OR(N(E1242)&gt;=Settings!$B$5,N(D1242)&gt;=Settings!$B$6),"Lapsed VIP","Lapsed"),IF(I1242&gt;=Settings!$B$3,IF(OR(N(E1242)&gt;=Settings!$B$5,N(D1242)&gt;=Settings!$B$6),"At-risk VIP",IF(D1242=1,"One-time buyer","At risk")),IF(OR(N(E1242)&gt;=Settings!$B$5,N(D1242)&gt;=Settings!$B$6),"VIP",IF(D1242=1,"New","Active"))))))</f>
        <v/>
      </c>
      <c r="L1242" s="12" t="str">
        <f aca="false">IF(OR(J1242="",J1242=0),"",IF(I1242&gt;=J1242*Settings!$B$7,"Yes",""))</f>
        <v/>
      </c>
      <c r="M1242" s="13"/>
      <c r="N1242" s="12" t="str">
        <f aca="true">IF(M1242="","",IF(AND(H1242&lt;&gt;"",H1242&gt;=M1242),"Yes - "&amp;TEXT(H1242,"d mmm yyyy"),IF(TODAY()-M1242&lt;30,"Not yet","No")))</f>
        <v/>
      </c>
      <c r="O1242" s="8"/>
      <c r="P1242" s="12" t="str">
        <f aca="false">IF(A1242="","",IF(COUNTIF($A$2:$A$2001,A1242)&gt;1,"Same email twice - keep one",""))</f>
        <v/>
      </c>
    </row>
    <row r="1243" customFormat="false" ht="15" hidden="false" customHeight="false" outlineLevel="0" collapsed="false">
      <c r="A1243" s="8"/>
      <c r="B1243" s="8"/>
      <c r="C1243" s="8"/>
      <c r="D1243" s="9" t="str">
        <f aca="false">IF(A1243="","",COUNTIFS(Orders!$C$2:$C$5001,A1243,Orders!$I$2:$I$5001,"&gt;0"))</f>
        <v/>
      </c>
      <c r="E1243" s="10" t="str">
        <f aca="false">IF(A1243="","",SUMIFS(Orders!$F$2:$F$5001,Orders!$C$2:$C$5001,A1243,Orders!$I$2:$I$5001,"&gt;0"))</f>
        <v/>
      </c>
      <c r="F1243" s="10" t="str">
        <f aca="false">IF(OR(A1243="",N(D1243)=0),"",E1243/D1243)</f>
        <v/>
      </c>
      <c r="G1243" s="11" t="str">
        <f aca="false">IF(OR(A1243="",N(D1243)=0),"",_xlfn.MINIFS(Orders!$I$2:$I$5001,Orders!$C$2:$C$5001,A1243,Orders!$I$2:$I$5001,"&gt;0"))</f>
        <v/>
      </c>
      <c r="H1243" s="11" t="str">
        <f aca="false">IF(OR(A1243="",N(D1243)=0),"",_xlfn.MAXIFS(Orders!$I$2:$I$5001,Orders!$C$2:$C$5001,A1243,Orders!$I$2:$I$5001,"&gt;0"))</f>
        <v/>
      </c>
      <c r="I1243" s="9" t="str">
        <f aca="true">IF(H1243="","",TODAY()-H1243)</f>
        <v/>
      </c>
      <c r="J1243" s="9" t="str">
        <f aca="false">IF(OR(H1243="",N(D1243)&lt;2),"",(H1243-G1243)/(D1243-1))</f>
        <v/>
      </c>
      <c r="K1243" s="12" t="str">
        <f aca="false">IF(A1243="","",IF(N(D1243)=0,"No orders yet",IF(I1243&gt;=Settings!$B$4,IF(OR(N(E1243)&gt;=Settings!$B$5,N(D1243)&gt;=Settings!$B$6),"Lapsed VIP","Lapsed"),IF(I1243&gt;=Settings!$B$3,IF(OR(N(E1243)&gt;=Settings!$B$5,N(D1243)&gt;=Settings!$B$6),"At-risk VIP",IF(D1243=1,"One-time buyer","At risk")),IF(OR(N(E1243)&gt;=Settings!$B$5,N(D1243)&gt;=Settings!$B$6),"VIP",IF(D1243=1,"New","Active"))))))</f>
        <v/>
      </c>
      <c r="L1243" s="12" t="str">
        <f aca="false">IF(OR(J1243="",J1243=0),"",IF(I1243&gt;=J1243*Settings!$B$7,"Yes",""))</f>
        <v/>
      </c>
      <c r="M1243" s="13"/>
      <c r="N1243" s="12" t="str">
        <f aca="true">IF(M1243="","",IF(AND(H1243&lt;&gt;"",H1243&gt;=M1243),"Yes - "&amp;TEXT(H1243,"d mmm yyyy"),IF(TODAY()-M1243&lt;30,"Not yet","No")))</f>
        <v/>
      </c>
      <c r="O1243" s="8"/>
      <c r="P1243" s="12" t="str">
        <f aca="false">IF(A1243="","",IF(COUNTIF($A$2:$A$2001,A1243)&gt;1,"Same email twice - keep one",""))</f>
        <v/>
      </c>
    </row>
    <row r="1244" customFormat="false" ht="15" hidden="false" customHeight="false" outlineLevel="0" collapsed="false">
      <c r="A1244" s="8"/>
      <c r="B1244" s="8"/>
      <c r="C1244" s="8"/>
      <c r="D1244" s="9" t="str">
        <f aca="false">IF(A1244="","",COUNTIFS(Orders!$C$2:$C$5001,A1244,Orders!$I$2:$I$5001,"&gt;0"))</f>
        <v/>
      </c>
      <c r="E1244" s="10" t="str">
        <f aca="false">IF(A1244="","",SUMIFS(Orders!$F$2:$F$5001,Orders!$C$2:$C$5001,A1244,Orders!$I$2:$I$5001,"&gt;0"))</f>
        <v/>
      </c>
      <c r="F1244" s="10" t="str">
        <f aca="false">IF(OR(A1244="",N(D1244)=0),"",E1244/D1244)</f>
        <v/>
      </c>
      <c r="G1244" s="11" t="str">
        <f aca="false">IF(OR(A1244="",N(D1244)=0),"",_xlfn.MINIFS(Orders!$I$2:$I$5001,Orders!$C$2:$C$5001,A1244,Orders!$I$2:$I$5001,"&gt;0"))</f>
        <v/>
      </c>
      <c r="H1244" s="11" t="str">
        <f aca="false">IF(OR(A1244="",N(D1244)=0),"",_xlfn.MAXIFS(Orders!$I$2:$I$5001,Orders!$C$2:$C$5001,A1244,Orders!$I$2:$I$5001,"&gt;0"))</f>
        <v/>
      </c>
      <c r="I1244" s="9" t="str">
        <f aca="true">IF(H1244="","",TODAY()-H1244)</f>
        <v/>
      </c>
      <c r="J1244" s="9" t="str">
        <f aca="false">IF(OR(H1244="",N(D1244)&lt;2),"",(H1244-G1244)/(D1244-1))</f>
        <v/>
      </c>
      <c r="K1244" s="12" t="str">
        <f aca="false">IF(A1244="","",IF(N(D1244)=0,"No orders yet",IF(I1244&gt;=Settings!$B$4,IF(OR(N(E1244)&gt;=Settings!$B$5,N(D1244)&gt;=Settings!$B$6),"Lapsed VIP","Lapsed"),IF(I1244&gt;=Settings!$B$3,IF(OR(N(E1244)&gt;=Settings!$B$5,N(D1244)&gt;=Settings!$B$6),"At-risk VIP",IF(D1244=1,"One-time buyer","At risk")),IF(OR(N(E1244)&gt;=Settings!$B$5,N(D1244)&gt;=Settings!$B$6),"VIP",IF(D1244=1,"New","Active"))))))</f>
        <v/>
      </c>
      <c r="L1244" s="12" t="str">
        <f aca="false">IF(OR(J1244="",J1244=0),"",IF(I1244&gt;=J1244*Settings!$B$7,"Yes",""))</f>
        <v/>
      </c>
      <c r="M1244" s="13"/>
      <c r="N1244" s="12" t="str">
        <f aca="true">IF(M1244="","",IF(AND(H1244&lt;&gt;"",H1244&gt;=M1244),"Yes - "&amp;TEXT(H1244,"d mmm yyyy"),IF(TODAY()-M1244&lt;30,"Not yet","No")))</f>
        <v/>
      </c>
      <c r="O1244" s="8"/>
      <c r="P1244" s="12" t="str">
        <f aca="false">IF(A1244="","",IF(COUNTIF($A$2:$A$2001,A1244)&gt;1,"Same email twice - keep one",""))</f>
        <v/>
      </c>
    </row>
    <row r="1245" customFormat="false" ht="15" hidden="false" customHeight="false" outlineLevel="0" collapsed="false">
      <c r="A1245" s="8"/>
      <c r="B1245" s="8"/>
      <c r="C1245" s="8"/>
      <c r="D1245" s="9" t="str">
        <f aca="false">IF(A1245="","",COUNTIFS(Orders!$C$2:$C$5001,A1245,Orders!$I$2:$I$5001,"&gt;0"))</f>
        <v/>
      </c>
      <c r="E1245" s="10" t="str">
        <f aca="false">IF(A1245="","",SUMIFS(Orders!$F$2:$F$5001,Orders!$C$2:$C$5001,A1245,Orders!$I$2:$I$5001,"&gt;0"))</f>
        <v/>
      </c>
      <c r="F1245" s="10" t="str">
        <f aca="false">IF(OR(A1245="",N(D1245)=0),"",E1245/D1245)</f>
        <v/>
      </c>
      <c r="G1245" s="11" t="str">
        <f aca="false">IF(OR(A1245="",N(D1245)=0),"",_xlfn.MINIFS(Orders!$I$2:$I$5001,Orders!$C$2:$C$5001,A1245,Orders!$I$2:$I$5001,"&gt;0"))</f>
        <v/>
      </c>
      <c r="H1245" s="11" t="str">
        <f aca="false">IF(OR(A1245="",N(D1245)=0),"",_xlfn.MAXIFS(Orders!$I$2:$I$5001,Orders!$C$2:$C$5001,A1245,Orders!$I$2:$I$5001,"&gt;0"))</f>
        <v/>
      </c>
      <c r="I1245" s="9" t="str">
        <f aca="true">IF(H1245="","",TODAY()-H1245)</f>
        <v/>
      </c>
      <c r="J1245" s="9" t="str">
        <f aca="false">IF(OR(H1245="",N(D1245)&lt;2),"",(H1245-G1245)/(D1245-1))</f>
        <v/>
      </c>
      <c r="K1245" s="12" t="str">
        <f aca="false">IF(A1245="","",IF(N(D1245)=0,"No orders yet",IF(I1245&gt;=Settings!$B$4,IF(OR(N(E1245)&gt;=Settings!$B$5,N(D1245)&gt;=Settings!$B$6),"Lapsed VIP","Lapsed"),IF(I1245&gt;=Settings!$B$3,IF(OR(N(E1245)&gt;=Settings!$B$5,N(D1245)&gt;=Settings!$B$6),"At-risk VIP",IF(D1245=1,"One-time buyer","At risk")),IF(OR(N(E1245)&gt;=Settings!$B$5,N(D1245)&gt;=Settings!$B$6),"VIP",IF(D1245=1,"New","Active"))))))</f>
        <v/>
      </c>
      <c r="L1245" s="12" t="str">
        <f aca="false">IF(OR(J1245="",J1245=0),"",IF(I1245&gt;=J1245*Settings!$B$7,"Yes",""))</f>
        <v/>
      </c>
      <c r="M1245" s="13"/>
      <c r="N1245" s="12" t="str">
        <f aca="true">IF(M1245="","",IF(AND(H1245&lt;&gt;"",H1245&gt;=M1245),"Yes - "&amp;TEXT(H1245,"d mmm yyyy"),IF(TODAY()-M1245&lt;30,"Not yet","No")))</f>
        <v/>
      </c>
      <c r="O1245" s="8"/>
      <c r="P1245" s="12" t="str">
        <f aca="false">IF(A1245="","",IF(COUNTIF($A$2:$A$2001,A1245)&gt;1,"Same email twice - keep one",""))</f>
        <v/>
      </c>
    </row>
    <row r="1246" customFormat="false" ht="15" hidden="false" customHeight="false" outlineLevel="0" collapsed="false">
      <c r="A1246" s="8"/>
      <c r="B1246" s="8"/>
      <c r="C1246" s="8"/>
      <c r="D1246" s="9" t="str">
        <f aca="false">IF(A1246="","",COUNTIFS(Orders!$C$2:$C$5001,A1246,Orders!$I$2:$I$5001,"&gt;0"))</f>
        <v/>
      </c>
      <c r="E1246" s="10" t="str">
        <f aca="false">IF(A1246="","",SUMIFS(Orders!$F$2:$F$5001,Orders!$C$2:$C$5001,A1246,Orders!$I$2:$I$5001,"&gt;0"))</f>
        <v/>
      </c>
      <c r="F1246" s="10" t="str">
        <f aca="false">IF(OR(A1246="",N(D1246)=0),"",E1246/D1246)</f>
        <v/>
      </c>
      <c r="G1246" s="11" t="str">
        <f aca="false">IF(OR(A1246="",N(D1246)=0),"",_xlfn.MINIFS(Orders!$I$2:$I$5001,Orders!$C$2:$C$5001,A1246,Orders!$I$2:$I$5001,"&gt;0"))</f>
        <v/>
      </c>
      <c r="H1246" s="11" t="str">
        <f aca="false">IF(OR(A1246="",N(D1246)=0),"",_xlfn.MAXIFS(Orders!$I$2:$I$5001,Orders!$C$2:$C$5001,A1246,Orders!$I$2:$I$5001,"&gt;0"))</f>
        <v/>
      </c>
      <c r="I1246" s="9" t="str">
        <f aca="true">IF(H1246="","",TODAY()-H1246)</f>
        <v/>
      </c>
      <c r="J1246" s="9" t="str">
        <f aca="false">IF(OR(H1246="",N(D1246)&lt;2),"",(H1246-G1246)/(D1246-1))</f>
        <v/>
      </c>
      <c r="K1246" s="12" t="str">
        <f aca="false">IF(A1246="","",IF(N(D1246)=0,"No orders yet",IF(I1246&gt;=Settings!$B$4,IF(OR(N(E1246)&gt;=Settings!$B$5,N(D1246)&gt;=Settings!$B$6),"Lapsed VIP","Lapsed"),IF(I1246&gt;=Settings!$B$3,IF(OR(N(E1246)&gt;=Settings!$B$5,N(D1246)&gt;=Settings!$B$6),"At-risk VIP",IF(D1246=1,"One-time buyer","At risk")),IF(OR(N(E1246)&gt;=Settings!$B$5,N(D1246)&gt;=Settings!$B$6),"VIP",IF(D1246=1,"New","Active"))))))</f>
        <v/>
      </c>
      <c r="L1246" s="12" t="str">
        <f aca="false">IF(OR(J1246="",J1246=0),"",IF(I1246&gt;=J1246*Settings!$B$7,"Yes",""))</f>
        <v/>
      </c>
      <c r="M1246" s="13"/>
      <c r="N1246" s="12" t="str">
        <f aca="true">IF(M1246="","",IF(AND(H1246&lt;&gt;"",H1246&gt;=M1246),"Yes - "&amp;TEXT(H1246,"d mmm yyyy"),IF(TODAY()-M1246&lt;30,"Not yet","No")))</f>
        <v/>
      </c>
      <c r="O1246" s="8"/>
      <c r="P1246" s="12" t="str">
        <f aca="false">IF(A1246="","",IF(COUNTIF($A$2:$A$2001,A1246)&gt;1,"Same email twice - keep one",""))</f>
        <v/>
      </c>
    </row>
    <row r="1247" customFormat="false" ht="15" hidden="false" customHeight="false" outlineLevel="0" collapsed="false">
      <c r="A1247" s="8"/>
      <c r="B1247" s="8"/>
      <c r="C1247" s="8"/>
      <c r="D1247" s="9" t="str">
        <f aca="false">IF(A1247="","",COUNTIFS(Orders!$C$2:$C$5001,A1247,Orders!$I$2:$I$5001,"&gt;0"))</f>
        <v/>
      </c>
      <c r="E1247" s="10" t="str">
        <f aca="false">IF(A1247="","",SUMIFS(Orders!$F$2:$F$5001,Orders!$C$2:$C$5001,A1247,Orders!$I$2:$I$5001,"&gt;0"))</f>
        <v/>
      </c>
      <c r="F1247" s="10" t="str">
        <f aca="false">IF(OR(A1247="",N(D1247)=0),"",E1247/D1247)</f>
        <v/>
      </c>
      <c r="G1247" s="11" t="str">
        <f aca="false">IF(OR(A1247="",N(D1247)=0),"",_xlfn.MINIFS(Orders!$I$2:$I$5001,Orders!$C$2:$C$5001,A1247,Orders!$I$2:$I$5001,"&gt;0"))</f>
        <v/>
      </c>
      <c r="H1247" s="11" t="str">
        <f aca="false">IF(OR(A1247="",N(D1247)=0),"",_xlfn.MAXIFS(Orders!$I$2:$I$5001,Orders!$C$2:$C$5001,A1247,Orders!$I$2:$I$5001,"&gt;0"))</f>
        <v/>
      </c>
      <c r="I1247" s="9" t="str">
        <f aca="true">IF(H1247="","",TODAY()-H1247)</f>
        <v/>
      </c>
      <c r="J1247" s="9" t="str">
        <f aca="false">IF(OR(H1247="",N(D1247)&lt;2),"",(H1247-G1247)/(D1247-1))</f>
        <v/>
      </c>
      <c r="K1247" s="12" t="str">
        <f aca="false">IF(A1247="","",IF(N(D1247)=0,"No orders yet",IF(I1247&gt;=Settings!$B$4,IF(OR(N(E1247)&gt;=Settings!$B$5,N(D1247)&gt;=Settings!$B$6),"Lapsed VIP","Lapsed"),IF(I1247&gt;=Settings!$B$3,IF(OR(N(E1247)&gt;=Settings!$B$5,N(D1247)&gt;=Settings!$B$6),"At-risk VIP",IF(D1247=1,"One-time buyer","At risk")),IF(OR(N(E1247)&gt;=Settings!$B$5,N(D1247)&gt;=Settings!$B$6),"VIP",IF(D1247=1,"New","Active"))))))</f>
        <v/>
      </c>
      <c r="L1247" s="12" t="str">
        <f aca="false">IF(OR(J1247="",J1247=0),"",IF(I1247&gt;=J1247*Settings!$B$7,"Yes",""))</f>
        <v/>
      </c>
      <c r="M1247" s="13"/>
      <c r="N1247" s="12" t="str">
        <f aca="true">IF(M1247="","",IF(AND(H1247&lt;&gt;"",H1247&gt;=M1247),"Yes - "&amp;TEXT(H1247,"d mmm yyyy"),IF(TODAY()-M1247&lt;30,"Not yet","No")))</f>
        <v/>
      </c>
      <c r="O1247" s="8"/>
      <c r="P1247" s="12" t="str">
        <f aca="false">IF(A1247="","",IF(COUNTIF($A$2:$A$2001,A1247)&gt;1,"Same email twice - keep one",""))</f>
        <v/>
      </c>
    </row>
    <row r="1248" customFormat="false" ht="15" hidden="false" customHeight="false" outlineLevel="0" collapsed="false">
      <c r="A1248" s="8"/>
      <c r="B1248" s="8"/>
      <c r="C1248" s="8"/>
      <c r="D1248" s="9" t="str">
        <f aca="false">IF(A1248="","",COUNTIFS(Orders!$C$2:$C$5001,A1248,Orders!$I$2:$I$5001,"&gt;0"))</f>
        <v/>
      </c>
      <c r="E1248" s="10" t="str">
        <f aca="false">IF(A1248="","",SUMIFS(Orders!$F$2:$F$5001,Orders!$C$2:$C$5001,A1248,Orders!$I$2:$I$5001,"&gt;0"))</f>
        <v/>
      </c>
      <c r="F1248" s="10" t="str">
        <f aca="false">IF(OR(A1248="",N(D1248)=0),"",E1248/D1248)</f>
        <v/>
      </c>
      <c r="G1248" s="11" t="str">
        <f aca="false">IF(OR(A1248="",N(D1248)=0),"",_xlfn.MINIFS(Orders!$I$2:$I$5001,Orders!$C$2:$C$5001,A1248,Orders!$I$2:$I$5001,"&gt;0"))</f>
        <v/>
      </c>
      <c r="H1248" s="11" t="str">
        <f aca="false">IF(OR(A1248="",N(D1248)=0),"",_xlfn.MAXIFS(Orders!$I$2:$I$5001,Orders!$C$2:$C$5001,A1248,Orders!$I$2:$I$5001,"&gt;0"))</f>
        <v/>
      </c>
      <c r="I1248" s="9" t="str">
        <f aca="true">IF(H1248="","",TODAY()-H1248)</f>
        <v/>
      </c>
      <c r="J1248" s="9" t="str">
        <f aca="false">IF(OR(H1248="",N(D1248)&lt;2),"",(H1248-G1248)/(D1248-1))</f>
        <v/>
      </c>
      <c r="K1248" s="12" t="str">
        <f aca="false">IF(A1248="","",IF(N(D1248)=0,"No orders yet",IF(I1248&gt;=Settings!$B$4,IF(OR(N(E1248)&gt;=Settings!$B$5,N(D1248)&gt;=Settings!$B$6),"Lapsed VIP","Lapsed"),IF(I1248&gt;=Settings!$B$3,IF(OR(N(E1248)&gt;=Settings!$B$5,N(D1248)&gt;=Settings!$B$6),"At-risk VIP",IF(D1248=1,"One-time buyer","At risk")),IF(OR(N(E1248)&gt;=Settings!$B$5,N(D1248)&gt;=Settings!$B$6),"VIP",IF(D1248=1,"New","Active"))))))</f>
        <v/>
      </c>
      <c r="L1248" s="12" t="str">
        <f aca="false">IF(OR(J1248="",J1248=0),"",IF(I1248&gt;=J1248*Settings!$B$7,"Yes",""))</f>
        <v/>
      </c>
      <c r="M1248" s="13"/>
      <c r="N1248" s="12" t="str">
        <f aca="true">IF(M1248="","",IF(AND(H1248&lt;&gt;"",H1248&gt;=M1248),"Yes - "&amp;TEXT(H1248,"d mmm yyyy"),IF(TODAY()-M1248&lt;30,"Not yet","No")))</f>
        <v/>
      </c>
      <c r="O1248" s="8"/>
      <c r="P1248" s="12" t="str">
        <f aca="false">IF(A1248="","",IF(COUNTIF($A$2:$A$2001,A1248)&gt;1,"Same email twice - keep one",""))</f>
        <v/>
      </c>
    </row>
    <row r="1249" customFormat="false" ht="15" hidden="false" customHeight="false" outlineLevel="0" collapsed="false">
      <c r="A1249" s="8"/>
      <c r="B1249" s="8"/>
      <c r="C1249" s="8"/>
      <c r="D1249" s="9" t="str">
        <f aca="false">IF(A1249="","",COUNTIFS(Orders!$C$2:$C$5001,A1249,Orders!$I$2:$I$5001,"&gt;0"))</f>
        <v/>
      </c>
      <c r="E1249" s="10" t="str">
        <f aca="false">IF(A1249="","",SUMIFS(Orders!$F$2:$F$5001,Orders!$C$2:$C$5001,A1249,Orders!$I$2:$I$5001,"&gt;0"))</f>
        <v/>
      </c>
      <c r="F1249" s="10" t="str">
        <f aca="false">IF(OR(A1249="",N(D1249)=0),"",E1249/D1249)</f>
        <v/>
      </c>
      <c r="G1249" s="11" t="str">
        <f aca="false">IF(OR(A1249="",N(D1249)=0),"",_xlfn.MINIFS(Orders!$I$2:$I$5001,Orders!$C$2:$C$5001,A1249,Orders!$I$2:$I$5001,"&gt;0"))</f>
        <v/>
      </c>
      <c r="H1249" s="11" t="str">
        <f aca="false">IF(OR(A1249="",N(D1249)=0),"",_xlfn.MAXIFS(Orders!$I$2:$I$5001,Orders!$C$2:$C$5001,A1249,Orders!$I$2:$I$5001,"&gt;0"))</f>
        <v/>
      </c>
      <c r="I1249" s="9" t="str">
        <f aca="true">IF(H1249="","",TODAY()-H1249)</f>
        <v/>
      </c>
      <c r="J1249" s="9" t="str">
        <f aca="false">IF(OR(H1249="",N(D1249)&lt;2),"",(H1249-G1249)/(D1249-1))</f>
        <v/>
      </c>
      <c r="K1249" s="12" t="str">
        <f aca="false">IF(A1249="","",IF(N(D1249)=0,"No orders yet",IF(I1249&gt;=Settings!$B$4,IF(OR(N(E1249)&gt;=Settings!$B$5,N(D1249)&gt;=Settings!$B$6),"Lapsed VIP","Lapsed"),IF(I1249&gt;=Settings!$B$3,IF(OR(N(E1249)&gt;=Settings!$B$5,N(D1249)&gt;=Settings!$B$6),"At-risk VIP",IF(D1249=1,"One-time buyer","At risk")),IF(OR(N(E1249)&gt;=Settings!$B$5,N(D1249)&gt;=Settings!$B$6),"VIP",IF(D1249=1,"New","Active"))))))</f>
        <v/>
      </c>
      <c r="L1249" s="12" t="str">
        <f aca="false">IF(OR(J1249="",J1249=0),"",IF(I1249&gt;=J1249*Settings!$B$7,"Yes",""))</f>
        <v/>
      </c>
      <c r="M1249" s="13"/>
      <c r="N1249" s="12" t="str">
        <f aca="true">IF(M1249="","",IF(AND(H1249&lt;&gt;"",H1249&gt;=M1249),"Yes - "&amp;TEXT(H1249,"d mmm yyyy"),IF(TODAY()-M1249&lt;30,"Not yet","No")))</f>
        <v/>
      </c>
      <c r="O1249" s="8"/>
      <c r="P1249" s="12" t="str">
        <f aca="false">IF(A1249="","",IF(COUNTIF($A$2:$A$2001,A1249)&gt;1,"Same email twice - keep one",""))</f>
        <v/>
      </c>
    </row>
    <row r="1250" customFormat="false" ht="15" hidden="false" customHeight="false" outlineLevel="0" collapsed="false">
      <c r="A1250" s="8"/>
      <c r="B1250" s="8"/>
      <c r="C1250" s="8"/>
      <c r="D1250" s="9" t="str">
        <f aca="false">IF(A1250="","",COUNTIFS(Orders!$C$2:$C$5001,A1250,Orders!$I$2:$I$5001,"&gt;0"))</f>
        <v/>
      </c>
      <c r="E1250" s="10" t="str">
        <f aca="false">IF(A1250="","",SUMIFS(Orders!$F$2:$F$5001,Orders!$C$2:$C$5001,A1250,Orders!$I$2:$I$5001,"&gt;0"))</f>
        <v/>
      </c>
      <c r="F1250" s="10" t="str">
        <f aca="false">IF(OR(A1250="",N(D1250)=0),"",E1250/D1250)</f>
        <v/>
      </c>
      <c r="G1250" s="11" t="str">
        <f aca="false">IF(OR(A1250="",N(D1250)=0),"",_xlfn.MINIFS(Orders!$I$2:$I$5001,Orders!$C$2:$C$5001,A1250,Orders!$I$2:$I$5001,"&gt;0"))</f>
        <v/>
      </c>
      <c r="H1250" s="11" t="str">
        <f aca="false">IF(OR(A1250="",N(D1250)=0),"",_xlfn.MAXIFS(Orders!$I$2:$I$5001,Orders!$C$2:$C$5001,A1250,Orders!$I$2:$I$5001,"&gt;0"))</f>
        <v/>
      </c>
      <c r="I1250" s="9" t="str">
        <f aca="true">IF(H1250="","",TODAY()-H1250)</f>
        <v/>
      </c>
      <c r="J1250" s="9" t="str">
        <f aca="false">IF(OR(H1250="",N(D1250)&lt;2),"",(H1250-G1250)/(D1250-1))</f>
        <v/>
      </c>
      <c r="K1250" s="12" t="str">
        <f aca="false">IF(A1250="","",IF(N(D1250)=0,"No orders yet",IF(I1250&gt;=Settings!$B$4,IF(OR(N(E1250)&gt;=Settings!$B$5,N(D1250)&gt;=Settings!$B$6),"Lapsed VIP","Lapsed"),IF(I1250&gt;=Settings!$B$3,IF(OR(N(E1250)&gt;=Settings!$B$5,N(D1250)&gt;=Settings!$B$6),"At-risk VIP",IF(D1250=1,"One-time buyer","At risk")),IF(OR(N(E1250)&gt;=Settings!$B$5,N(D1250)&gt;=Settings!$B$6),"VIP",IF(D1250=1,"New","Active"))))))</f>
        <v/>
      </c>
      <c r="L1250" s="12" t="str">
        <f aca="false">IF(OR(J1250="",J1250=0),"",IF(I1250&gt;=J1250*Settings!$B$7,"Yes",""))</f>
        <v/>
      </c>
      <c r="M1250" s="13"/>
      <c r="N1250" s="12" t="str">
        <f aca="true">IF(M1250="","",IF(AND(H1250&lt;&gt;"",H1250&gt;=M1250),"Yes - "&amp;TEXT(H1250,"d mmm yyyy"),IF(TODAY()-M1250&lt;30,"Not yet","No")))</f>
        <v/>
      </c>
      <c r="O1250" s="8"/>
      <c r="P1250" s="12" t="str">
        <f aca="false">IF(A1250="","",IF(COUNTIF($A$2:$A$2001,A1250)&gt;1,"Same email twice - keep one",""))</f>
        <v/>
      </c>
    </row>
    <row r="1251" customFormat="false" ht="15" hidden="false" customHeight="false" outlineLevel="0" collapsed="false">
      <c r="A1251" s="8"/>
      <c r="B1251" s="8"/>
      <c r="C1251" s="8"/>
      <c r="D1251" s="9" t="str">
        <f aca="false">IF(A1251="","",COUNTIFS(Orders!$C$2:$C$5001,A1251,Orders!$I$2:$I$5001,"&gt;0"))</f>
        <v/>
      </c>
      <c r="E1251" s="10" t="str">
        <f aca="false">IF(A1251="","",SUMIFS(Orders!$F$2:$F$5001,Orders!$C$2:$C$5001,A1251,Orders!$I$2:$I$5001,"&gt;0"))</f>
        <v/>
      </c>
      <c r="F1251" s="10" t="str">
        <f aca="false">IF(OR(A1251="",N(D1251)=0),"",E1251/D1251)</f>
        <v/>
      </c>
      <c r="G1251" s="11" t="str">
        <f aca="false">IF(OR(A1251="",N(D1251)=0),"",_xlfn.MINIFS(Orders!$I$2:$I$5001,Orders!$C$2:$C$5001,A1251,Orders!$I$2:$I$5001,"&gt;0"))</f>
        <v/>
      </c>
      <c r="H1251" s="11" t="str">
        <f aca="false">IF(OR(A1251="",N(D1251)=0),"",_xlfn.MAXIFS(Orders!$I$2:$I$5001,Orders!$C$2:$C$5001,A1251,Orders!$I$2:$I$5001,"&gt;0"))</f>
        <v/>
      </c>
      <c r="I1251" s="9" t="str">
        <f aca="true">IF(H1251="","",TODAY()-H1251)</f>
        <v/>
      </c>
      <c r="J1251" s="9" t="str">
        <f aca="false">IF(OR(H1251="",N(D1251)&lt;2),"",(H1251-G1251)/(D1251-1))</f>
        <v/>
      </c>
      <c r="K1251" s="12" t="str">
        <f aca="false">IF(A1251="","",IF(N(D1251)=0,"No orders yet",IF(I1251&gt;=Settings!$B$4,IF(OR(N(E1251)&gt;=Settings!$B$5,N(D1251)&gt;=Settings!$B$6),"Lapsed VIP","Lapsed"),IF(I1251&gt;=Settings!$B$3,IF(OR(N(E1251)&gt;=Settings!$B$5,N(D1251)&gt;=Settings!$B$6),"At-risk VIP",IF(D1251=1,"One-time buyer","At risk")),IF(OR(N(E1251)&gt;=Settings!$B$5,N(D1251)&gt;=Settings!$B$6),"VIP",IF(D1251=1,"New","Active"))))))</f>
        <v/>
      </c>
      <c r="L1251" s="12" t="str">
        <f aca="false">IF(OR(J1251="",J1251=0),"",IF(I1251&gt;=J1251*Settings!$B$7,"Yes",""))</f>
        <v/>
      </c>
      <c r="M1251" s="13"/>
      <c r="N1251" s="12" t="str">
        <f aca="true">IF(M1251="","",IF(AND(H1251&lt;&gt;"",H1251&gt;=M1251),"Yes - "&amp;TEXT(H1251,"d mmm yyyy"),IF(TODAY()-M1251&lt;30,"Not yet","No")))</f>
        <v/>
      </c>
      <c r="O1251" s="8"/>
      <c r="P1251" s="12" t="str">
        <f aca="false">IF(A1251="","",IF(COUNTIF($A$2:$A$2001,A1251)&gt;1,"Same email twice - keep one",""))</f>
        <v/>
      </c>
    </row>
    <row r="1252" customFormat="false" ht="15" hidden="false" customHeight="false" outlineLevel="0" collapsed="false">
      <c r="A1252" s="8"/>
      <c r="B1252" s="8"/>
      <c r="C1252" s="8"/>
      <c r="D1252" s="9" t="str">
        <f aca="false">IF(A1252="","",COUNTIFS(Orders!$C$2:$C$5001,A1252,Orders!$I$2:$I$5001,"&gt;0"))</f>
        <v/>
      </c>
      <c r="E1252" s="10" t="str">
        <f aca="false">IF(A1252="","",SUMIFS(Orders!$F$2:$F$5001,Orders!$C$2:$C$5001,A1252,Orders!$I$2:$I$5001,"&gt;0"))</f>
        <v/>
      </c>
      <c r="F1252" s="10" t="str">
        <f aca="false">IF(OR(A1252="",N(D1252)=0),"",E1252/D1252)</f>
        <v/>
      </c>
      <c r="G1252" s="11" t="str">
        <f aca="false">IF(OR(A1252="",N(D1252)=0),"",_xlfn.MINIFS(Orders!$I$2:$I$5001,Orders!$C$2:$C$5001,A1252,Orders!$I$2:$I$5001,"&gt;0"))</f>
        <v/>
      </c>
      <c r="H1252" s="11" t="str">
        <f aca="false">IF(OR(A1252="",N(D1252)=0),"",_xlfn.MAXIFS(Orders!$I$2:$I$5001,Orders!$C$2:$C$5001,A1252,Orders!$I$2:$I$5001,"&gt;0"))</f>
        <v/>
      </c>
      <c r="I1252" s="9" t="str">
        <f aca="true">IF(H1252="","",TODAY()-H1252)</f>
        <v/>
      </c>
      <c r="J1252" s="9" t="str">
        <f aca="false">IF(OR(H1252="",N(D1252)&lt;2),"",(H1252-G1252)/(D1252-1))</f>
        <v/>
      </c>
      <c r="K1252" s="12" t="str">
        <f aca="false">IF(A1252="","",IF(N(D1252)=0,"No orders yet",IF(I1252&gt;=Settings!$B$4,IF(OR(N(E1252)&gt;=Settings!$B$5,N(D1252)&gt;=Settings!$B$6),"Lapsed VIP","Lapsed"),IF(I1252&gt;=Settings!$B$3,IF(OR(N(E1252)&gt;=Settings!$B$5,N(D1252)&gt;=Settings!$B$6),"At-risk VIP",IF(D1252=1,"One-time buyer","At risk")),IF(OR(N(E1252)&gt;=Settings!$B$5,N(D1252)&gt;=Settings!$B$6),"VIP",IF(D1252=1,"New","Active"))))))</f>
        <v/>
      </c>
      <c r="L1252" s="12" t="str">
        <f aca="false">IF(OR(J1252="",J1252=0),"",IF(I1252&gt;=J1252*Settings!$B$7,"Yes",""))</f>
        <v/>
      </c>
      <c r="M1252" s="13"/>
      <c r="N1252" s="12" t="str">
        <f aca="true">IF(M1252="","",IF(AND(H1252&lt;&gt;"",H1252&gt;=M1252),"Yes - "&amp;TEXT(H1252,"d mmm yyyy"),IF(TODAY()-M1252&lt;30,"Not yet","No")))</f>
        <v/>
      </c>
      <c r="O1252" s="8"/>
      <c r="P1252" s="12" t="str">
        <f aca="false">IF(A1252="","",IF(COUNTIF($A$2:$A$2001,A1252)&gt;1,"Same email twice - keep one",""))</f>
        <v/>
      </c>
    </row>
    <row r="1253" customFormat="false" ht="15" hidden="false" customHeight="false" outlineLevel="0" collapsed="false">
      <c r="A1253" s="8"/>
      <c r="B1253" s="8"/>
      <c r="C1253" s="8"/>
      <c r="D1253" s="9" t="str">
        <f aca="false">IF(A1253="","",COUNTIFS(Orders!$C$2:$C$5001,A1253,Orders!$I$2:$I$5001,"&gt;0"))</f>
        <v/>
      </c>
      <c r="E1253" s="10" t="str">
        <f aca="false">IF(A1253="","",SUMIFS(Orders!$F$2:$F$5001,Orders!$C$2:$C$5001,A1253,Orders!$I$2:$I$5001,"&gt;0"))</f>
        <v/>
      </c>
      <c r="F1253" s="10" t="str">
        <f aca="false">IF(OR(A1253="",N(D1253)=0),"",E1253/D1253)</f>
        <v/>
      </c>
      <c r="G1253" s="11" t="str">
        <f aca="false">IF(OR(A1253="",N(D1253)=0),"",_xlfn.MINIFS(Orders!$I$2:$I$5001,Orders!$C$2:$C$5001,A1253,Orders!$I$2:$I$5001,"&gt;0"))</f>
        <v/>
      </c>
      <c r="H1253" s="11" t="str">
        <f aca="false">IF(OR(A1253="",N(D1253)=0),"",_xlfn.MAXIFS(Orders!$I$2:$I$5001,Orders!$C$2:$C$5001,A1253,Orders!$I$2:$I$5001,"&gt;0"))</f>
        <v/>
      </c>
      <c r="I1253" s="9" t="str">
        <f aca="true">IF(H1253="","",TODAY()-H1253)</f>
        <v/>
      </c>
      <c r="J1253" s="9" t="str">
        <f aca="false">IF(OR(H1253="",N(D1253)&lt;2),"",(H1253-G1253)/(D1253-1))</f>
        <v/>
      </c>
      <c r="K1253" s="12" t="str">
        <f aca="false">IF(A1253="","",IF(N(D1253)=0,"No orders yet",IF(I1253&gt;=Settings!$B$4,IF(OR(N(E1253)&gt;=Settings!$B$5,N(D1253)&gt;=Settings!$B$6),"Lapsed VIP","Lapsed"),IF(I1253&gt;=Settings!$B$3,IF(OR(N(E1253)&gt;=Settings!$B$5,N(D1253)&gt;=Settings!$B$6),"At-risk VIP",IF(D1253=1,"One-time buyer","At risk")),IF(OR(N(E1253)&gt;=Settings!$B$5,N(D1253)&gt;=Settings!$B$6),"VIP",IF(D1253=1,"New","Active"))))))</f>
        <v/>
      </c>
      <c r="L1253" s="12" t="str">
        <f aca="false">IF(OR(J1253="",J1253=0),"",IF(I1253&gt;=J1253*Settings!$B$7,"Yes",""))</f>
        <v/>
      </c>
      <c r="M1253" s="13"/>
      <c r="N1253" s="12" t="str">
        <f aca="true">IF(M1253="","",IF(AND(H1253&lt;&gt;"",H1253&gt;=M1253),"Yes - "&amp;TEXT(H1253,"d mmm yyyy"),IF(TODAY()-M1253&lt;30,"Not yet","No")))</f>
        <v/>
      </c>
      <c r="O1253" s="8"/>
      <c r="P1253" s="12" t="str">
        <f aca="false">IF(A1253="","",IF(COUNTIF($A$2:$A$2001,A1253)&gt;1,"Same email twice - keep one",""))</f>
        <v/>
      </c>
    </row>
    <row r="1254" customFormat="false" ht="15" hidden="false" customHeight="false" outlineLevel="0" collapsed="false">
      <c r="A1254" s="8"/>
      <c r="B1254" s="8"/>
      <c r="C1254" s="8"/>
      <c r="D1254" s="9" t="str">
        <f aca="false">IF(A1254="","",COUNTIFS(Orders!$C$2:$C$5001,A1254,Orders!$I$2:$I$5001,"&gt;0"))</f>
        <v/>
      </c>
      <c r="E1254" s="10" t="str">
        <f aca="false">IF(A1254="","",SUMIFS(Orders!$F$2:$F$5001,Orders!$C$2:$C$5001,A1254,Orders!$I$2:$I$5001,"&gt;0"))</f>
        <v/>
      </c>
      <c r="F1254" s="10" t="str">
        <f aca="false">IF(OR(A1254="",N(D1254)=0),"",E1254/D1254)</f>
        <v/>
      </c>
      <c r="G1254" s="11" t="str">
        <f aca="false">IF(OR(A1254="",N(D1254)=0),"",_xlfn.MINIFS(Orders!$I$2:$I$5001,Orders!$C$2:$C$5001,A1254,Orders!$I$2:$I$5001,"&gt;0"))</f>
        <v/>
      </c>
      <c r="H1254" s="11" t="str">
        <f aca="false">IF(OR(A1254="",N(D1254)=0),"",_xlfn.MAXIFS(Orders!$I$2:$I$5001,Orders!$C$2:$C$5001,A1254,Orders!$I$2:$I$5001,"&gt;0"))</f>
        <v/>
      </c>
      <c r="I1254" s="9" t="str">
        <f aca="true">IF(H1254="","",TODAY()-H1254)</f>
        <v/>
      </c>
      <c r="J1254" s="9" t="str">
        <f aca="false">IF(OR(H1254="",N(D1254)&lt;2),"",(H1254-G1254)/(D1254-1))</f>
        <v/>
      </c>
      <c r="K1254" s="12" t="str">
        <f aca="false">IF(A1254="","",IF(N(D1254)=0,"No orders yet",IF(I1254&gt;=Settings!$B$4,IF(OR(N(E1254)&gt;=Settings!$B$5,N(D1254)&gt;=Settings!$B$6),"Lapsed VIP","Lapsed"),IF(I1254&gt;=Settings!$B$3,IF(OR(N(E1254)&gt;=Settings!$B$5,N(D1254)&gt;=Settings!$B$6),"At-risk VIP",IF(D1254=1,"One-time buyer","At risk")),IF(OR(N(E1254)&gt;=Settings!$B$5,N(D1254)&gt;=Settings!$B$6),"VIP",IF(D1254=1,"New","Active"))))))</f>
        <v/>
      </c>
      <c r="L1254" s="12" t="str">
        <f aca="false">IF(OR(J1254="",J1254=0),"",IF(I1254&gt;=J1254*Settings!$B$7,"Yes",""))</f>
        <v/>
      </c>
      <c r="M1254" s="13"/>
      <c r="N1254" s="12" t="str">
        <f aca="true">IF(M1254="","",IF(AND(H1254&lt;&gt;"",H1254&gt;=M1254),"Yes - "&amp;TEXT(H1254,"d mmm yyyy"),IF(TODAY()-M1254&lt;30,"Not yet","No")))</f>
        <v/>
      </c>
      <c r="O1254" s="8"/>
      <c r="P1254" s="12" t="str">
        <f aca="false">IF(A1254="","",IF(COUNTIF($A$2:$A$2001,A1254)&gt;1,"Same email twice - keep one",""))</f>
        <v/>
      </c>
    </row>
    <row r="1255" customFormat="false" ht="15" hidden="false" customHeight="false" outlineLevel="0" collapsed="false">
      <c r="A1255" s="8"/>
      <c r="B1255" s="8"/>
      <c r="C1255" s="8"/>
      <c r="D1255" s="9" t="str">
        <f aca="false">IF(A1255="","",COUNTIFS(Orders!$C$2:$C$5001,A1255,Orders!$I$2:$I$5001,"&gt;0"))</f>
        <v/>
      </c>
      <c r="E1255" s="10" t="str">
        <f aca="false">IF(A1255="","",SUMIFS(Orders!$F$2:$F$5001,Orders!$C$2:$C$5001,A1255,Orders!$I$2:$I$5001,"&gt;0"))</f>
        <v/>
      </c>
      <c r="F1255" s="10" t="str">
        <f aca="false">IF(OR(A1255="",N(D1255)=0),"",E1255/D1255)</f>
        <v/>
      </c>
      <c r="G1255" s="11" t="str">
        <f aca="false">IF(OR(A1255="",N(D1255)=0),"",_xlfn.MINIFS(Orders!$I$2:$I$5001,Orders!$C$2:$C$5001,A1255,Orders!$I$2:$I$5001,"&gt;0"))</f>
        <v/>
      </c>
      <c r="H1255" s="11" t="str">
        <f aca="false">IF(OR(A1255="",N(D1255)=0),"",_xlfn.MAXIFS(Orders!$I$2:$I$5001,Orders!$C$2:$C$5001,A1255,Orders!$I$2:$I$5001,"&gt;0"))</f>
        <v/>
      </c>
      <c r="I1255" s="9" t="str">
        <f aca="true">IF(H1255="","",TODAY()-H1255)</f>
        <v/>
      </c>
      <c r="J1255" s="9" t="str">
        <f aca="false">IF(OR(H1255="",N(D1255)&lt;2),"",(H1255-G1255)/(D1255-1))</f>
        <v/>
      </c>
      <c r="K1255" s="12" t="str">
        <f aca="false">IF(A1255="","",IF(N(D1255)=0,"No orders yet",IF(I1255&gt;=Settings!$B$4,IF(OR(N(E1255)&gt;=Settings!$B$5,N(D1255)&gt;=Settings!$B$6),"Lapsed VIP","Lapsed"),IF(I1255&gt;=Settings!$B$3,IF(OR(N(E1255)&gt;=Settings!$B$5,N(D1255)&gt;=Settings!$B$6),"At-risk VIP",IF(D1255=1,"One-time buyer","At risk")),IF(OR(N(E1255)&gt;=Settings!$B$5,N(D1255)&gt;=Settings!$B$6),"VIP",IF(D1255=1,"New","Active"))))))</f>
        <v/>
      </c>
      <c r="L1255" s="12" t="str">
        <f aca="false">IF(OR(J1255="",J1255=0),"",IF(I1255&gt;=J1255*Settings!$B$7,"Yes",""))</f>
        <v/>
      </c>
      <c r="M1255" s="13"/>
      <c r="N1255" s="12" t="str">
        <f aca="true">IF(M1255="","",IF(AND(H1255&lt;&gt;"",H1255&gt;=M1255),"Yes - "&amp;TEXT(H1255,"d mmm yyyy"),IF(TODAY()-M1255&lt;30,"Not yet","No")))</f>
        <v/>
      </c>
      <c r="O1255" s="8"/>
      <c r="P1255" s="12" t="str">
        <f aca="false">IF(A1255="","",IF(COUNTIF($A$2:$A$2001,A1255)&gt;1,"Same email twice - keep one",""))</f>
        <v/>
      </c>
    </row>
    <row r="1256" customFormat="false" ht="15" hidden="false" customHeight="false" outlineLevel="0" collapsed="false">
      <c r="A1256" s="8"/>
      <c r="B1256" s="8"/>
      <c r="C1256" s="8"/>
      <c r="D1256" s="9" t="str">
        <f aca="false">IF(A1256="","",COUNTIFS(Orders!$C$2:$C$5001,A1256,Orders!$I$2:$I$5001,"&gt;0"))</f>
        <v/>
      </c>
      <c r="E1256" s="10" t="str">
        <f aca="false">IF(A1256="","",SUMIFS(Orders!$F$2:$F$5001,Orders!$C$2:$C$5001,A1256,Orders!$I$2:$I$5001,"&gt;0"))</f>
        <v/>
      </c>
      <c r="F1256" s="10" t="str">
        <f aca="false">IF(OR(A1256="",N(D1256)=0),"",E1256/D1256)</f>
        <v/>
      </c>
      <c r="G1256" s="11" t="str">
        <f aca="false">IF(OR(A1256="",N(D1256)=0),"",_xlfn.MINIFS(Orders!$I$2:$I$5001,Orders!$C$2:$C$5001,A1256,Orders!$I$2:$I$5001,"&gt;0"))</f>
        <v/>
      </c>
      <c r="H1256" s="11" t="str">
        <f aca="false">IF(OR(A1256="",N(D1256)=0),"",_xlfn.MAXIFS(Orders!$I$2:$I$5001,Orders!$C$2:$C$5001,A1256,Orders!$I$2:$I$5001,"&gt;0"))</f>
        <v/>
      </c>
      <c r="I1256" s="9" t="str">
        <f aca="true">IF(H1256="","",TODAY()-H1256)</f>
        <v/>
      </c>
      <c r="J1256" s="9" t="str">
        <f aca="false">IF(OR(H1256="",N(D1256)&lt;2),"",(H1256-G1256)/(D1256-1))</f>
        <v/>
      </c>
      <c r="K1256" s="12" t="str">
        <f aca="false">IF(A1256="","",IF(N(D1256)=0,"No orders yet",IF(I1256&gt;=Settings!$B$4,IF(OR(N(E1256)&gt;=Settings!$B$5,N(D1256)&gt;=Settings!$B$6),"Lapsed VIP","Lapsed"),IF(I1256&gt;=Settings!$B$3,IF(OR(N(E1256)&gt;=Settings!$B$5,N(D1256)&gt;=Settings!$B$6),"At-risk VIP",IF(D1256=1,"One-time buyer","At risk")),IF(OR(N(E1256)&gt;=Settings!$B$5,N(D1256)&gt;=Settings!$B$6),"VIP",IF(D1256=1,"New","Active"))))))</f>
        <v/>
      </c>
      <c r="L1256" s="12" t="str">
        <f aca="false">IF(OR(J1256="",J1256=0),"",IF(I1256&gt;=J1256*Settings!$B$7,"Yes",""))</f>
        <v/>
      </c>
      <c r="M1256" s="13"/>
      <c r="N1256" s="12" t="str">
        <f aca="true">IF(M1256="","",IF(AND(H1256&lt;&gt;"",H1256&gt;=M1256),"Yes - "&amp;TEXT(H1256,"d mmm yyyy"),IF(TODAY()-M1256&lt;30,"Not yet","No")))</f>
        <v/>
      </c>
      <c r="O1256" s="8"/>
      <c r="P1256" s="12" t="str">
        <f aca="false">IF(A1256="","",IF(COUNTIF($A$2:$A$2001,A1256)&gt;1,"Same email twice - keep one",""))</f>
        <v/>
      </c>
    </row>
    <row r="1257" customFormat="false" ht="15" hidden="false" customHeight="false" outlineLevel="0" collapsed="false">
      <c r="A1257" s="8"/>
      <c r="B1257" s="8"/>
      <c r="C1257" s="8"/>
      <c r="D1257" s="9" t="str">
        <f aca="false">IF(A1257="","",COUNTIFS(Orders!$C$2:$C$5001,A1257,Orders!$I$2:$I$5001,"&gt;0"))</f>
        <v/>
      </c>
      <c r="E1257" s="10" t="str">
        <f aca="false">IF(A1257="","",SUMIFS(Orders!$F$2:$F$5001,Orders!$C$2:$C$5001,A1257,Orders!$I$2:$I$5001,"&gt;0"))</f>
        <v/>
      </c>
      <c r="F1257" s="10" t="str">
        <f aca="false">IF(OR(A1257="",N(D1257)=0),"",E1257/D1257)</f>
        <v/>
      </c>
      <c r="G1257" s="11" t="str">
        <f aca="false">IF(OR(A1257="",N(D1257)=0),"",_xlfn.MINIFS(Orders!$I$2:$I$5001,Orders!$C$2:$C$5001,A1257,Orders!$I$2:$I$5001,"&gt;0"))</f>
        <v/>
      </c>
      <c r="H1257" s="11" t="str">
        <f aca="false">IF(OR(A1257="",N(D1257)=0),"",_xlfn.MAXIFS(Orders!$I$2:$I$5001,Orders!$C$2:$C$5001,A1257,Orders!$I$2:$I$5001,"&gt;0"))</f>
        <v/>
      </c>
      <c r="I1257" s="9" t="str">
        <f aca="true">IF(H1257="","",TODAY()-H1257)</f>
        <v/>
      </c>
      <c r="J1257" s="9" t="str">
        <f aca="false">IF(OR(H1257="",N(D1257)&lt;2),"",(H1257-G1257)/(D1257-1))</f>
        <v/>
      </c>
      <c r="K1257" s="12" t="str">
        <f aca="false">IF(A1257="","",IF(N(D1257)=0,"No orders yet",IF(I1257&gt;=Settings!$B$4,IF(OR(N(E1257)&gt;=Settings!$B$5,N(D1257)&gt;=Settings!$B$6),"Lapsed VIP","Lapsed"),IF(I1257&gt;=Settings!$B$3,IF(OR(N(E1257)&gt;=Settings!$B$5,N(D1257)&gt;=Settings!$B$6),"At-risk VIP",IF(D1257=1,"One-time buyer","At risk")),IF(OR(N(E1257)&gt;=Settings!$B$5,N(D1257)&gt;=Settings!$B$6),"VIP",IF(D1257=1,"New","Active"))))))</f>
        <v/>
      </c>
      <c r="L1257" s="12" t="str">
        <f aca="false">IF(OR(J1257="",J1257=0),"",IF(I1257&gt;=J1257*Settings!$B$7,"Yes",""))</f>
        <v/>
      </c>
      <c r="M1257" s="13"/>
      <c r="N1257" s="12" t="str">
        <f aca="true">IF(M1257="","",IF(AND(H1257&lt;&gt;"",H1257&gt;=M1257),"Yes - "&amp;TEXT(H1257,"d mmm yyyy"),IF(TODAY()-M1257&lt;30,"Not yet","No")))</f>
        <v/>
      </c>
      <c r="O1257" s="8"/>
      <c r="P1257" s="12" t="str">
        <f aca="false">IF(A1257="","",IF(COUNTIF($A$2:$A$2001,A1257)&gt;1,"Same email twice - keep one",""))</f>
        <v/>
      </c>
    </row>
    <row r="1258" customFormat="false" ht="15" hidden="false" customHeight="false" outlineLevel="0" collapsed="false">
      <c r="A1258" s="8"/>
      <c r="B1258" s="8"/>
      <c r="C1258" s="8"/>
      <c r="D1258" s="9" t="str">
        <f aca="false">IF(A1258="","",COUNTIFS(Orders!$C$2:$C$5001,A1258,Orders!$I$2:$I$5001,"&gt;0"))</f>
        <v/>
      </c>
      <c r="E1258" s="10" t="str">
        <f aca="false">IF(A1258="","",SUMIFS(Orders!$F$2:$F$5001,Orders!$C$2:$C$5001,A1258,Orders!$I$2:$I$5001,"&gt;0"))</f>
        <v/>
      </c>
      <c r="F1258" s="10" t="str">
        <f aca="false">IF(OR(A1258="",N(D1258)=0),"",E1258/D1258)</f>
        <v/>
      </c>
      <c r="G1258" s="11" t="str">
        <f aca="false">IF(OR(A1258="",N(D1258)=0),"",_xlfn.MINIFS(Orders!$I$2:$I$5001,Orders!$C$2:$C$5001,A1258,Orders!$I$2:$I$5001,"&gt;0"))</f>
        <v/>
      </c>
      <c r="H1258" s="11" t="str">
        <f aca="false">IF(OR(A1258="",N(D1258)=0),"",_xlfn.MAXIFS(Orders!$I$2:$I$5001,Orders!$C$2:$C$5001,A1258,Orders!$I$2:$I$5001,"&gt;0"))</f>
        <v/>
      </c>
      <c r="I1258" s="9" t="str">
        <f aca="true">IF(H1258="","",TODAY()-H1258)</f>
        <v/>
      </c>
      <c r="J1258" s="9" t="str">
        <f aca="false">IF(OR(H1258="",N(D1258)&lt;2),"",(H1258-G1258)/(D1258-1))</f>
        <v/>
      </c>
      <c r="K1258" s="12" t="str">
        <f aca="false">IF(A1258="","",IF(N(D1258)=0,"No orders yet",IF(I1258&gt;=Settings!$B$4,IF(OR(N(E1258)&gt;=Settings!$B$5,N(D1258)&gt;=Settings!$B$6),"Lapsed VIP","Lapsed"),IF(I1258&gt;=Settings!$B$3,IF(OR(N(E1258)&gt;=Settings!$B$5,N(D1258)&gt;=Settings!$B$6),"At-risk VIP",IF(D1258=1,"One-time buyer","At risk")),IF(OR(N(E1258)&gt;=Settings!$B$5,N(D1258)&gt;=Settings!$B$6),"VIP",IF(D1258=1,"New","Active"))))))</f>
        <v/>
      </c>
      <c r="L1258" s="12" t="str">
        <f aca="false">IF(OR(J1258="",J1258=0),"",IF(I1258&gt;=J1258*Settings!$B$7,"Yes",""))</f>
        <v/>
      </c>
      <c r="M1258" s="13"/>
      <c r="N1258" s="12" t="str">
        <f aca="true">IF(M1258="","",IF(AND(H1258&lt;&gt;"",H1258&gt;=M1258),"Yes - "&amp;TEXT(H1258,"d mmm yyyy"),IF(TODAY()-M1258&lt;30,"Not yet","No")))</f>
        <v/>
      </c>
      <c r="O1258" s="8"/>
      <c r="P1258" s="12" t="str">
        <f aca="false">IF(A1258="","",IF(COUNTIF($A$2:$A$2001,A1258)&gt;1,"Same email twice - keep one",""))</f>
        <v/>
      </c>
    </row>
    <row r="1259" customFormat="false" ht="15" hidden="false" customHeight="false" outlineLevel="0" collapsed="false">
      <c r="A1259" s="8"/>
      <c r="B1259" s="8"/>
      <c r="C1259" s="8"/>
      <c r="D1259" s="9" t="str">
        <f aca="false">IF(A1259="","",COUNTIFS(Orders!$C$2:$C$5001,A1259,Orders!$I$2:$I$5001,"&gt;0"))</f>
        <v/>
      </c>
      <c r="E1259" s="10" t="str">
        <f aca="false">IF(A1259="","",SUMIFS(Orders!$F$2:$F$5001,Orders!$C$2:$C$5001,A1259,Orders!$I$2:$I$5001,"&gt;0"))</f>
        <v/>
      </c>
      <c r="F1259" s="10" t="str">
        <f aca="false">IF(OR(A1259="",N(D1259)=0),"",E1259/D1259)</f>
        <v/>
      </c>
      <c r="G1259" s="11" t="str">
        <f aca="false">IF(OR(A1259="",N(D1259)=0),"",_xlfn.MINIFS(Orders!$I$2:$I$5001,Orders!$C$2:$C$5001,A1259,Orders!$I$2:$I$5001,"&gt;0"))</f>
        <v/>
      </c>
      <c r="H1259" s="11" t="str">
        <f aca="false">IF(OR(A1259="",N(D1259)=0),"",_xlfn.MAXIFS(Orders!$I$2:$I$5001,Orders!$C$2:$C$5001,A1259,Orders!$I$2:$I$5001,"&gt;0"))</f>
        <v/>
      </c>
      <c r="I1259" s="9" t="str">
        <f aca="true">IF(H1259="","",TODAY()-H1259)</f>
        <v/>
      </c>
      <c r="J1259" s="9" t="str">
        <f aca="false">IF(OR(H1259="",N(D1259)&lt;2),"",(H1259-G1259)/(D1259-1))</f>
        <v/>
      </c>
      <c r="K1259" s="12" t="str">
        <f aca="false">IF(A1259="","",IF(N(D1259)=0,"No orders yet",IF(I1259&gt;=Settings!$B$4,IF(OR(N(E1259)&gt;=Settings!$B$5,N(D1259)&gt;=Settings!$B$6),"Lapsed VIP","Lapsed"),IF(I1259&gt;=Settings!$B$3,IF(OR(N(E1259)&gt;=Settings!$B$5,N(D1259)&gt;=Settings!$B$6),"At-risk VIP",IF(D1259=1,"One-time buyer","At risk")),IF(OR(N(E1259)&gt;=Settings!$B$5,N(D1259)&gt;=Settings!$B$6),"VIP",IF(D1259=1,"New","Active"))))))</f>
        <v/>
      </c>
      <c r="L1259" s="12" t="str">
        <f aca="false">IF(OR(J1259="",J1259=0),"",IF(I1259&gt;=J1259*Settings!$B$7,"Yes",""))</f>
        <v/>
      </c>
      <c r="M1259" s="13"/>
      <c r="N1259" s="12" t="str">
        <f aca="true">IF(M1259="","",IF(AND(H1259&lt;&gt;"",H1259&gt;=M1259),"Yes - "&amp;TEXT(H1259,"d mmm yyyy"),IF(TODAY()-M1259&lt;30,"Not yet","No")))</f>
        <v/>
      </c>
      <c r="O1259" s="8"/>
      <c r="P1259" s="12" t="str">
        <f aca="false">IF(A1259="","",IF(COUNTIF($A$2:$A$2001,A1259)&gt;1,"Same email twice - keep one",""))</f>
        <v/>
      </c>
    </row>
    <row r="1260" customFormat="false" ht="15" hidden="false" customHeight="false" outlineLevel="0" collapsed="false">
      <c r="A1260" s="8"/>
      <c r="B1260" s="8"/>
      <c r="C1260" s="8"/>
      <c r="D1260" s="9" t="str">
        <f aca="false">IF(A1260="","",COUNTIFS(Orders!$C$2:$C$5001,A1260,Orders!$I$2:$I$5001,"&gt;0"))</f>
        <v/>
      </c>
      <c r="E1260" s="10" t="str">
        <f aca="false">IF(A1260="","",SUMIFS(Orders!$F$2:$F$5001,Orders!$C$2:$C$5001,A1260,Orders!$I$2:$I$5001,"&gt;0"))</f>
        <v/>
      </c>
      <c r="F1260" s="10" t="str">
        <f aca="false">IF(OR(A1260="",N(D1260)=0),"",E1260/D1260)</f>
        <v/>
      </c>
      <c r="G1260" s="11" t="str">
        <f aca="false">IF(OR(A1260="",N(D1260)=0),"",_xlfn.MINIFS(Orders!$I$2:$I$5001,Orders!$C$2:$C$5001,A1260,Orders!$I$2:$I$5001,"&gt;0"))</f>
        <v/>
      </c>
      <c r="H1260" s="11" t="str">
        <f aca="false">IF(OR(A1260="",N(D1260)=0),"",_xlfn.MAXIFS(Orders!$I$2:$I$5001,Orders!$C$2:$C$5001,A1260,Orders!$I$2:$I$5001,"&gt;0"))</f>
        <v/>
      </c>
      <c r="I1260" s="9" t="str">
        <f aca="true">IF(H1260="","",TODAY()-H1260)</f>
        <v/>
      </c>
      <c r="J1260" s="9" t="str">
        <f aca="false">IF(OR(H1260="",N(D1260)&lt;2),"",(H1260-G1260)/(D1260-1))</f>
        <v/>
      </c>
      <c r="K1260" s="12" t="str">
        <f aca="false">IF(A1260="","",IF(N(D1260)=0,"No orders yet",IF(I1260&gt;=Settings!$B$4,IF(OR(N(E1260)&gt;=Settings!$B$5,N(D1260)&gt;=Settings!$B$6),"Lapsed VIP","Lapsed"),IF(I1260&gt;=Settings!$B$3,IF(OR(N(E1260)&gt;=Settings!$B$5,N(D1260)&gt;=Settings!$B$6),"At-risk VIP",IF(D1260=1,"One-time buyer","At risk")),IF(OR(N(E1260)&gt;=Settings!$B$5,N(D1260)&gt;=Settings!$B$6),"VIP",IF(D1260=1,"New","Active"))))))</f>
        <v/>
      </c>
      <c r="L1260" s="12" t="str">
        <f aca="false">IF(OR(J1260="",J1260=0),"",IF(I1260&gt;=J1260*Settings!$B$7,"Yes",""))</f>
        <v/>
      </c>
      <c r="M1260" s="13"/>
      <c r="N1260" s="12" t="str">
        <f aca="true">IF(M1260="","",IF(AND(H1260&lt;&gt;"",H1260&gt;=M1260),"Yes - "&amp;TEXT(H1260,"d mmm yyyy"),IF(TODAY()-M1260&lt;30,"Not yet","No")))</f>
        <v/>
      </c>
      <c r="O1260" s="8"/>
      <c r="P1260" s="12" t="str">
        <f aca="false">IF(A1260="","",IF(COUNTIF($A$2:$A$2001,A1260)&gt;1,"Same email twice - keep one",""))</f>
        <v/>
      </c>
    </row>
    <row r="1261" customFormat="false" ht="15" hidden="false" customHeight="false" outlineLevel="0" collapsed="false">
      <c r="A1261" s="8"/>
      <c r="B1261" s="8"/>
      <c r="C1261" s="8"/>
      <c r="D1261" s="9" t="str">
        <f aca="false">IF(A1261="","",COUNTIFS(Orders!$C$2:$C$5001,A1261,Orders!$I$2:$I$5001,"&gt;0"))</f>
        <v/>
      </c>
      <c r="E1261" s="10" t="str">
        <f aca="false">IF(A1261="","",SUMIFS(Orders!$F$2:$F$5001,Orders!$C$2:$C$5001,A1261,Orders!$I$2:$I$5001,"&gt;0"))</f>
        <v/>
      </c>
      <c r="F1261" s="10" t="str">
        <f aca="false">IF(OR(A1261="",N(D1261)=0),"",E1261/D1261)</f>
        <v/>
      </c>
      <c r="G1261" s="11" t="str">
        <f aca="false">IF(OR(A1261="",N(D1261)=0),"",_xlfn.MINIFS(Orders!$I$2:$I$5001,Orders!$C$2:$C$5001,A1261,Orders!$I$2:$I$5001,"&gt;0"))</f>
        <v/>
      </c>
      <c r="H1261" s="11" t="str">
        <f aca="false">IF(OR(A1261="",N(D1261)=0),"",_xlfn.MAXIFS(Orders!$I$2:$I$5001,Orders!$C$2:$C$5001,A1261,Orders!$I$2:$I$5001,"&gt;0"))</f>
        <v/>
      </c>
      <c r="I1261" s="9" t="str">
        <f aca="true">IF(H1261="","",TODAY()-H1261)</f>
        <v/>
      </c>
      <c r="J1261" s="9" t="str">
        <f aca="false">IF(OR(H1261="",N(D1261)&lt;2),"",(H1261-G1261)/(D1261-1))</f>
        <v/>
      </c>
      <c r="K1261" s="12" t="str">
        <f aca="false">IF(A1261="","",IF(N(D1261)=0,"No orders yet",IF(I1261&gt;=Settings!$B$4,IF(OR(N(E1261)&gt;=Settings!$B$5,N(D1261)&gt;=Settings!$B$6),"Lapsed VIP","Lapsed"),IF(I1261&gt;=Settings!$B$3,IF(OR(N(E1261)&gt;=Settings!$B$5,N(D1261)&gt;=Settings!$B$6),"At-risk VIP",IF(D1261=1,"One-time buyer","At risk")),IF(OR(N(E1261)&gt;=Settings!$B$5,N(D1261)&gt;=Settings!$B$6),"VIP",IF(D1261=1,"New","Active"))))))</f>
        <v/>
      </c>
      <c r="L1261" s="12" t="str">
        <f aca="false">IF(OR(J1261="",J1261=0),"",IF(I1261&gt;=J1261*Settings!$B$7,"Yes",""))</f>
        <v/>
      </c>
      <c r="M1261" s="13"/>
      <c r="N1261" s="12" t="str">
        <f aca="true">IF(M1261="","",IF(AND(H1261&lt;&gt;"",H1261&gt;=M1261),"Yes - "&amp;TEXT(H1261,"d mmm yyyy"),IF(TODAY()-M1261&lt;30,"Not yet","No")))</f>
        <v/>
      </c>
      <c r="O1261" s="8"/>
      <c r="P1261" s="12" t="str">
        <f aca="false">IF(A1261="","",IF(COUNTIF($A$2:$A$2001,A1261)&gt;1,"Same email twice - keep one",""))</f>
        <v/>
      </c>
    </row>
    <row r="1262" customFormat="false" ht="15" hidden="false" customHeight="false" outlineLevel="0" collapsed="false">
      <c r="A1262" s="8"/>
      <c r="B1262" s="8"/>
      <c r="C1262" s="8"/>
      <c r="D1262" s="9" t="str">
        <f aca="false">IF(A1262="","",COUNTIFS(Orders!$C$2:$C$5001,A1262,Orders!$I$2:$I$5001,"&gt;0"))</f>
        <v/>
      </c>
      <c r="E1262" s="10" t="str">
        <f aca="false">IF(A1262="","",SUMIFS(Orders!$F$2:$F$5001,Orders!$C$2:$C$5001,A1262,Orders!$I$2:$I$5001,"&gt;0"))</f>
        <v/>
      </c>
      <c r="F1262" s="10" t="str">
        <f aca="false">IF(OR(A1262="",N(D1262)=0),"",E1262/D1262)</f>
        <v/>
      </c>
      <c r="G1262" s="11" t="str">
        <f aca="false">IF(OR(A1262="",N(D1262)=0),"",_xlfn.MINIFS(Orders!$I$2:$I$5001,Orders!$C$2:$C$5001,A1262,Orders!$I$2:$I$5001,"&gt;0"))</f>
        <v/>
      </c>
      <c r="H1262" s="11" t="str">
        <f aca="false">IF(OR(A1262="",N(D1262)=0),"",_xlfn.MAXIFS(Orders!$I$2:$I$5001,Orders!$C$2:$C$5001,A1262,Orders!$I$2:$I$5001,"&gt;0"))</f>
        <v/>
      </c>
      <c r="I1262" s="9" t="str">
        <f aca="true">IF(H1262="","",TODAY()-H1262)</f>
        <v/>
      </c>
      <c r="J1262" s="9" t="str">
        <f aca="false">IF(OR(H1262="",N(D1262)&lt;2),"",(H1262-G1262)/(D1262-1))</f>
        <v/>
      </c>
      <c r="K1262" s="12" t="str">
        <f aca="false">IF(A1262="","",IF(N(D1262)=0,"No orders yet",IF(I1262&gt;=Settings!$B$4,IF(OR(N(E1262)&gt;=Settings!$B$5,N(D1262)&gt;=Settings!$B$6),"Lapsed VIP","Lapsed"),IF(I1262&gt;=Settings!$B$3,IF(OR(N(E1262)&gt;=Settings!$B$5,N(D1262)&gt;=Settings!$B$6),"At-risk VIP",IF(D1262=1,"One-time buyer","At risk")),IF(OR(N(E1262)&gt;=Settings!$B$5,N(D1262)&gt;=Settings!$B$6),"VIP",IF(D1262=1,"New","Active"))))))</f>
        <v/>
      </c>
      <c r="L1262" s="12" t="str">
        <f aca="false">IF(OR(J1262="",J1262=0),"",IF(I1262&gt;=J1262*Settings!$B$7,"Yes",""))</f>
        <v/>
      </c>
      <c r="M1262" s="13"/>
      <c r="N1262" s="12" t="str">
        <f aca="true">IF(M1262="","",IF(AND(H1262&lt;&gt;"",H1262&gt;=M1262),"Yes - "&amp;TEXT(H1262,"d mmm yyyy"),IF(TODAY()-M1262&lt;30,"Not yet","No")))</f>
        <v/>
      </c>
      <c r="O1262" s="8"/>
      <c r="P1262" s="12" t="str">
        <f aca="false">IF(A1262="","",IF(COUNTIF($A$2:$A$2001,A1262)&gt;1,"Same email twice - keep one",""))</f>
        <v/>
      </c>
    </row>
    <row r="1263" customFormat="false" ht="15" hidden="false" customHeight="false" outlineLevel="0" collapsed="false">
      <c r="A1263" s="8"/>
      <c r="B1263" s="8"/>
      <c r="C1263" s="8"/>
      <c r="D1263" s="9" t="str">
        <f aca="false">IF(A1263="","",COUNTIFS(Orders!$C$2:$C$5001,A1263,Orders!$I$2:$I$5001,"&gt;0"))</f>
        <v/>
      </c>
      <c r="E1263" s="10" t="str">
        <f aca="false">IF(A1263="","",SUMIFS(Orders!$F$2:$F$5001,Orders!$C$2:$C$5001,A1263,Orders!$I$2:$I$5001,"&gt;0"))</f>
        <v/>
      </c>
      <c r="F1263" s="10" t="str">
        <f aca="false">IF(OR(A1263="",N(D1263)=0),"",E1263/D1263)</f>
        <v/>
      </c>
      <c r="G1263" s="11" t="str">
        <f aca="false">IF(OR(A1263="",N(D1263)=0),"",_xlfn.MINIFS(Orders!$I$2:$I$5001,Orders!$C$2:$C$5001,A1263,Orders!$I$2:$I$5001,"&gt;0"))</f>
        <v/>
      </c>
      <c r="H1263" s="11" t="str">
        <f aca="false">IF(OR(A1263="",N(D1263)=0),"",_xlfn.MAXIFS(Orders!$I$2:$I$5001,Orders!$C$2:$C$5001,A1263,Orders!$I$2:$I$5001,"&gt;0"))</f>
        <v/>
      </c>
      <c r="I1263" s="9" t="str">
        <f aca="true">IF(H1263="","",TODAY()-H1263)</f>
        <v/>
      </c>
      <c r="J1263" s="9" t="str">
        <f aca="false">IF(OR(H1263="",N(D1263)&lt;2),"",(H1263-G1263)/(D1263-1))</f>
        <v/>
      </c>
      <c r="K1263" s="12" t="str">
        <f aca="false">IF(A1263="","",IF(N(D1263)=0,"No orders yet",IF(I1263&gt;=Settings!$B$4,IF(OR(N(E1263)&gt;=Settings!$B$5,N(D1263)&gt;=Settings!$B$6),"Lapsed VIP","Lapsed"),IF(I1263&gt;=Settings!$B$3,IF(OR(N(E1263)&gt;=Settings!$B$5,N(D1263)&gt;=Settings!$B$6),"At-risk VIP",IF(D1263=1,"One-time buyer","At risk")),IF(OR(N(E1263)&gt;=Settings!$B$5,N(D1263)&gt;=Settings!$B$6),"VIP",IF(D1263=1,"New","Active"))))))</f>
        <v/>
      </c>
      <c r="L1263" s="12" t="str">
        <f aca="false">IF(OR(J1263="",J1263=0),"",IF(I1263&gt;=J1263*Settings!$B$7,"Yes",""))</f>
        <v/>
      </c>
      <c r="M1263" s="13"/>
      <c r="N1263" s="12" t="str">
        <f aca="true">IF(M1263="","",IF(AND(H1263&lt;&gt;"",H1263&gt;=M1263),"Yes - "&amp;TEXT(H1263,"d mmm yyyy"),IF(TODAY()-M1263&lt;30,"Not yet","No")))</f>
        <v/>
      </c>
      <c r="O1263" s="8"/>
      <c r="P1263" s="12" t="str">
        <f aca="false">IF(A1263="","",IF(COUNTIF($A$2:$A$2001,A1263)&gt;1,"Same email twice - keep one",""))</f>
        <v/>
      </c>
    </row>
    <row r="1264" customFormat="false" ht="15" hidden="false" customHeight="false" outlineLevel="0" collapsed="false">
      <c r="A1264" s="8"/>
      <c r="B1264" s="8"/>
      <c r="C1264" s="8"/>
      <c r="D1264" s="9" t="str">
        <f aca="false">IF(A1264="","",COUNTIFS(Orders!$C$2:$C$5001,A1264,Orders!$I$2:$I$5001,"&gt;0"))</f>
        <v/>
      </c>
      <c r="E1264" s="10" t="str">
        <f aca="false">IF(A1264="","",SUMIFS(Orders!$F$2:$F$5001,Orders!$C$2:$C$5001,A1264,Orders!$I$2:$I$5001,"&gt;0"))</f>
        <v/>
      </c>
      <c r="F1264" s="10" t="str">
        <f aca="false">IF(OR(A1264="",N(D1264)=0),"",E1264/D1264)</f>
        <v/>
      </c>
      <c r="G1264" s="11" t="str">
        <f aca="false">IF(OR(A1264="",N(D1264)=0),"",_xlfn.MINIFS(Orders!$I$2:$I$5001,Orders!$C$2:$C$5001,A1264,Orders!$I$2:$I$5001,"&gt;0"))</f>
        <v/>
      </c>
      <c r="H1264" s="11" t="str">
        <f aca="false">IF(OR(A1264="",N(D1264)=0),"",_xlfn.MAXIFS(Orders!$I$2:$I$5001,Orders!$C$2:$C$5001,A1264,Orders!$I$2:$I$5001,"&gt;0"))</f>
        <v/>
      </c>
      <c r="I1264" s="9" t="str">
        <f aca="true">IF(H1264="","",TODAY()-H1264)</f>
        <v/>
      </c>
      <c r="J1264" s="9" t="str">
        <f aca="false">IF(OR(H1264="",N(D1264)&lt;2),"",(H1264-G1264)/(D1264-1))</f>
        <v/>
      </c>
      <c r="K1264" s="12" t="str">
        <f aca="false">IF(A1264="","",IF(N(D1264)=0,"No orders yet",IF(I1264&gt;=Settings!$B$4,IF(OR(N(E1264)&gt;=Settings!$B$5,N(D1264)&gt;=Settings!$B$6),"Lapsed VIP","Lapsed"),IF(I1264&gt;=Settings!$B$3,IF(OR(N(E1264)&gt;=Settings!$B$5,N(D1264)&gt;=Settings!$B$6),"At-risk VIP",IF(D1264=1,"One-time buyer","At risk")),IF(OR(N(E1264)&gt;=Settings!$B$5,N(D1264)&gt;=Settings!$B$6),"VIP",IF(D1264=1,"New","Active"))))))</f>
        <v/>
      </c>
      <c r="L1264" s="12" t="str">
        <f aca="false">IF(OR(J1264="",J1264=0),"",IF(I1264&gt;=J1264*Settings!$B$7,"Yes",""))</f>
        <v/>
      </c>
      <c r="M1264" s="13"/>
      <c r="N1264" s="12" t="str">
        <f aca="true">IF(M1264="","",IF(AND(H1264&lt;&gt;"",H1264&gt;=M1264),"Yes - "&amp;TEXT(H1264,"d mmm yyyy"),IF(TODAY()-M1264&lt;30,"Not yet","No")))</f>
        <v/>
      </c>
      <c r="O1264" s="8"/>
      <c r="P1264" s="12" t="str">
        <f aca="false">IF(A1264="","",IF(COUNTIF($A$2:$A$2001,A1264)&gt;1,"Same email twice - keep one",""))</f>
        <v/>
      </c>
    </row>
    <row r="1265" customFormat="false" ht="15" hidden="false" customHeight="false" outlineLevel="0" collapsed="false">
      <c r="A1265" s="8"/>
      <c r="B1265" s="8"/>
      <c r="C1265" s="8"/>
      <c r="D1265" s="9" t="str">
        <f aca="false">IF(A1265="","",COUNTIFS(Orders!$C$2:$C$5001,A1265,Orders!$I$2:$I$5001,"&gt;0"))</f>
        <v/>
      </c>
      <c r="E1265" s="10" t="str">
        <f aca="false">IF(A1265="","",SUMIFS(Orders!$F$2:$F$5001,Orders!$C$2:$C$5001,A1265,Orders!$I$2:$I$5001,"&gt;0"))</f>
        <v/>
      </c>
      <c r="F1265" s="10" t="str">
        <f aca="false">IF(OR(A1265="",N(D1265)=0),"",E1265/D1265)</f>
        <v/>
      </c>
      <c r="G1265" s="11" t="str">
        <f aca="false">IF(OR(A1265="",N(D1265)=0),"",_xlfn.MINIFS(Orders!$I$2:$I$5001,Orders!$C$2:$C$5001,A1265,Orders!$I$2:$I$5001,"&gt;0"))</f>
        <v/>
      </c>
      <c r="H1265" s="11" t="str">
        <f aca="false">IF(OR(A1265="",N(D1265)=0),"",_xlfn.MAXIFS(Orders!$I$2:$I$5001,Orders!$C$2:$C$5001,A1265,Orders!$I$2:$I$5001,"&gt;0"))</f>
        <v/>
      </c>
      <c r="I1265" s="9" t="str">
        <f aca="true">IF(H1265="","",TODAY()-H1265)</f>
        <v/>
      </c>
      <c r="J1265" s="9" t="str">
        <f aca="false">IF(OR(H1265="",N(D1265)&lt;2),"",(H1265-G1265)/(D1265-1))</f>
        <v/>
      </c>
      <c r="K1265" s="12" t="str">
        <f aca="false">IF(A1265="","",IF(N(D1265)=0,"No orders yet",IF(I1265&gt;=Settings!$B$4,IF(OR(N(E1265)&gt;=Settings!$B$5,N(D1265)&gt;=Settings!$B$6),"Lapsed VIP","Lapsed"),IF(I1265&gt;=Settings!$B$3,IF(OR(N(E1265)&gt;=Settings!$B$5,N(D1265)&gt;=Settings!$B$6),"At-risk VIP",IF(D1265=1,"One-time buyer","At risk")),IF(OR(N(E1265)&gt;=Settings!$B$5,N(D1265)&gt;=Settings!$B$6),"VIP",IF(D1265=1,"New","Active"))))))</f>
        <v/>
      </c>
      <c r="L1265" s="12" t="str">
        <f aca="false">IF(OR(J1265="",J1265=0),"",IF(I1265&gt;=J1265*Settings!$B$7,"Yes",""))</f>
        <v/>
      </c>
      <c r="M1265" s="13"/>
      <c r="N1265" s="12" t="str">
        <f aca="true">IF(M1265="","",IF(AND(H1265&lt;&gt;"",H1265&gt;=M1265),"Yes - "&amp;TEXT(H1265,"d mmm yyyy"),IF(TODAY()-M1265&lt;30,"Not yet","No")))</f>
        <v/>
      </c>
      <c r="O1265" s="8"/>
      <c r="P1265" s="12" t="str">
        <f aca="false">IF(A1265="","",IF(COUNTIF($A$2:$A$2001,A1265)&gt;1,"Same email twice - keep one",""))</f>
        <v/>
      </c>
    </row>
    <row r="1266" customFormat="false" ht="15" hidden="false" customHeight="false" outlineLevel="0" collapsed="false">
      <c r="A1266" s="8"/>
      <c r="B1266" s="8"/>
      <c r="C1266" s="8"/>
      <c r="D1266" s="9" t="str">
        <f aca="false">IF(A1266="","",COUNTIFS(Orders!$C$2:$C$5001,A1266,Orders!$I$2:$I$5001,"&gt;0"))</f>
        <v/>
      </c>
      <c r="E1266" s="10" t="str">
        <f aca="false">IF(A1266="","",SUMIFS(Orders!$F$2:$F$5001,Orders!$C$2:$C$5001,A1266,Orders!$I$2:$I$5001,"&gt;0"))</f>
        <v/>
      </c>
      <c r="F1266" s="10" t="str">
        <f aca="false">IF(OR(A1266="",N(D1266)=0),"",E1266/D1266)</f>
        <v/>
      </c>
      <c r="G1266" s="11" t="str">
        <f aca="false">IF(OR(A1266="",N(D1266)=0),"",_xlfn.MINIFS(Orders!$I$2:$I$5001,Orders!$C$2:$C$5001,A1266,Orders!$I$2:$I$5001,"&gt;0"))</f>
        <v/>
      </c>
      <c r="H1266" s="11" t="str">
        <f aca="false">IF(OR(A1266="",N(D1266)=0),"",_xlfn.MAXIFS(Orders!$I$2:$I$5001,Orders!$C$2:$C$5001,A1266,Orders!$I$2:$I$5001,"&gt;0"))</f>
        <v/>
      </c>
      <c r="I1266" s="9" t="str">
        <f aca="true">IF(H1266="","",TODAY()-H1266)</f>
        <v/>
      </c>
      <c r="J1266" s="9" t="str">
        <f aca="false">IF(OR(H1266="",N(D1266)&lt;2),"",(H1266-G1266)/(D1266-1))</f>
        <v/>
      </c>
      <c r="K1266" s="12" t="str">
        <f aca="false">IF(A1266="","",IF(N(D1266)=0,"No orders yet",IF(I1266&gt;=Settings!$B$4,IF(OR(N(E1266)&gt;=Settings!$B$5,N(D1266)&gt;=Settings!$B$6),"Lapsed VIP","Lapsed"),IF(I1266&gt;=Settings!$B$3,IF(OR(N(E1266)&gt;=Settings!$B$5,N(D1266)&gt;=Settings!$B$6),"At-risk VIP",IF(D1266=1,"One-time buyer","At risk")),IF(OR(N(E1266)&gt;=Settings!$B$5,N(D1266)&gt;=Settings!$B$6),"VIP",IF(D1266=1,"New","Active"))))))</f>
        <v/>
      </c>
      <c r="L1266" s="12" t="str">
        <f aca="false">IF(OR(J1266="",J1266=0),"",IF(I1266&gt;=J1266*Settings!$B$7,"Yes",""))</f>
        <v/>
      </c>
      <c r="M1266" s="13"/>
      <c r="N1266" s="12" t="str">
        <f aca="true">IF(M1266="","",IF(AND(H1266&lt;&gt;"",H1266&gt;=M1266),"Yes - "&amp;TEXT(H1266,"d mmm yyyy"),IF(TODAY()-M1266&lt;30,"Not yet","No")))</f>
        <v/>
      </c>
      <c r="O1266" s="8"/>
      <c r="P1266" s="12" t="str">
        <f aca="false">IF(A1266="","",IF(COUNTIF($A$2:$A$2001,A1266)&gt;1,"Same email twice - keep one",""))</f>
        <v/>
      </c>
    </row>
    <row r="1267" customFormat="false" ht="15" hidden="false" customHeight="false" outlineLevel="0" collapsed="false">
      <c r="A1267" s="8"/>
      <c r="B1267" s="8"/>
      <c r="C1267" s="8"/>
      <c r="D1267" s="9" t="str">
        <f aca="false">IF(A1267="","",COUNTIFS(Orders!$C$2:$C$5001,A1267,Orders!$I$2:$I$5001,"&gt;0"))</f>
        <v/>
      </c>
      <c r="E1267" s="10" t="str">
        <f aca="false">IF(A1267="","",SUMIFS(Orders!$F$2:$F$5001,Orders!$C$2:$C$5001,A1267,Orders!$I$2:$I$5001,"&gt;0"))</f>
        <v/>
      </c>
      <c r="F1267" s="10" t="str">
        <f aca="false">IF(OR(A1267="",N(D1267)=0),"",E1267/D1267)</f>
        <v/>
      </c>
      <c r="G1267" s="11" t="str">
        <f aca="false">IF(OR(A1267="",N(D1267)=0),"",_xlfn.MINIFS(Orders!$I$2:$I$5001,Orders!$C$2:$C$5001,A1267,Orders!$I$2:$I$5001,"&gt;0"))</f>
        <v/>
      </c>
      <c r="H1267" s="11" t="str">
        <f aca="false">IF(OR(A1267="",N(D1267)=0),"",_xlfn.MAXIFS(Orders!$I$2:$I$5001,Orders!$C$2:$C$5001,A1267,Orders!$I$2:$I$5001,"&gt;0"))</f>
        <v/>
      </c>
      <c r="I1267" s="9" t="str">
        <f aca="true">IF(H1267="","",TODAY()-H1267)</f>
        <v/>
      </c>
      <c r="J1267" s="9" t="str">
        <f aca="false">IF(OR(H1267="",N(D1267)&lt;2),"",(H1267-G1267)/(D1267-1))</f>
        <v/>
      </c>
      <c r="K1267" s="12" t="str">
        <f aca="false">IF(A1267="","",IF(N(D1267)=0,"No orders yet",IF(I1267&gt;=Settings!$B$4,IF(OR(N(E1267)&gt;=Settings!$B$5,N(D1267)&gt;=Settings!$B$6),"Lapsed VIP","Lapsed"),IF(I1267&gt;=Settings!$B$3,IF(OR(N(E1267)&gt;=Settings!$B$5,N(D1267)&gt;=Settings!$B$6),"At-risk VIP",IF(D1267=1,"One-time buyer","At risk")),IF(OR(N(E1267)&gt;=Settings!$B$5,N(D1267)&gt;=Settings!$B$6),"VIP",IF(D1267=1,"New","Active"))))))</f>
        <v/>
      </c>
      <c r="L1267" s="12" t="str">
        <f aca="false">IF(OR(J1267="",J1267=0),"",IF(I1267&gt;=J1267*Settings!$B$7,"Yes",""))</f>
        <v/>
      </c>
      <c r="M1267" s="13"/>
      <c r="N1267" s="12" t="str">
        <f aca="true">IF(M1267="","",IF(AND(H1267&lt;&gt;"",H1267&gt;=M1267),"Yes - "&amp;TEXT(H1267,"d mmm yyyy"),IF(TODAY()-M1267&lt;30,"Not yet","No")))</f>
        <v/>
      </c>
      <c r="O1267" s="8"/>
      <c r="P1267" s="12" t="str">
        <f aca="false">IF(A1267="","",IF(COUNTIF($A$2:$A$2001,A1267)&gt;1,"Same email twice - keep one",""))</f>
        <v/>
      </c>
    </row>
    <row r="1268" customFormat="false" ht="15" hidden="false" customHeight="false" outlineLevel="0" collapsed="false">
      <c r="A1268" s="8"/>
      <c r="B1268" s="8"/>
      <c r="C1268" s="8"/>
      <c r="D1268" s="9" t="str">
        <f aca="false">IF(A1268="","",COUNTIFS(Orders!$C$2:$C$5001,A1268,Orders!$I$2:$I$5001,"&gt;0"))</f>
        <v/>
      </c>
      <c r="E1268" s="10" t="str">
        <f aca="false">IF(A1268="","",SUMIFS(Orders!$F$2:$F$5001,Orders!$C$2:$C$5001,A1268,Orders!$I$2:$I$5001,"&gt;0"))</f>
        <v/>
      </c>
      <c r="F1268" s="10" t="str">
        <f aca="false">IF(OR(A1268="",N(D1268)=0),"",E1268/D1268)</f>
        <v/>
      </c>
      <c r="G1268" s="11" t="str">
        <f aca="false">IF(OR(A1268="",N(D1268)=0),"",_xlfn.MINIFS(Orders!$I$2:$I$5001,Orders!$C$2:$C$5001,A1268,Orders!$I$2:$I$5001,"&gt;0"))</f>
        <v/>
      </c>
      <c r="H1268" s="11" t="str">
        <f aca="false">IF(OR(A1268="",N(D1268)=0),"",_xlfn.MAXIFS(Orders!$I$2:$I$5001,Orders!$C$2:$C$5001,A1268,Orders!$I$2:$I$5001,"&gt;0"))</f>
        <v/>
      </c>
      <c r="I1268" s="9" t="str">
        <f aca="true">IF(H1268="","",TODAY()-H1268)</f>
        <v/>
      </c>
      <c r="J1268" s="9" t="str">
        <f aca="false">IF(OR(H1268="",N(D1268)&lt;2),"",(H1268-G1268)/(D1268-1))</f>
        <v/>
      </c>
      <c r="K1268" s="12" t="str">
        <f aca="false">IF(A1268="","",IF(N(D1268)=0,"No orders yet",IF(I1268&gt;=Settings!$B$4,IF(OR(N(E1268)&gt;=Settings!$B$5,N(D1268)&gt;=Settings!$B$6),"Lapsed VIP","Lapsed"),IF(I1268&gt;=Settings!$B$3,IF(OR(N(E1268)&gt;=Settings!$B$5,N(D1268)&gt;=Settings!$B$6),"At-risk VIP",IF(D1268=1,"One-time buyer","At risk")),IF(OR(N(E1268)&gt;=Settings!$B$5,N(D1268)&gt;=Settings!$B$6),"VIP",IF(D1268=1,"New","Active"))))))</f>
        <v/>
      </c>
      <c r="L1268" s="12" t="str">
        <f aca="false">IF(OR(J1268="",J1268=0),"",IF(I1268&gt;=J1268*Settings!$B$7,"Yes",""))</f>
        <v/>
      </c>
      <c r="M1268" s="13"/>
      <c r="N1268" s="12" t="str">
        <f aca="true">IF(M1268="","",IF(AND(H1268&lt;&gt;"",H1268&gt;=M1268),"Yes - "&amp;TEXT(H1268,"d mmm yyyy"),IF(TODAY()-M1268&lt;30,"Not yet","No")))</f>
        <v/>
      </c>
      <c r="O1268" s="8"/>
      <c r="P1268" s="12" t="str">
        <f aca="false">IF(A1268="","",IF(COUNTIF($A$2:$A$2001,A1268)&gt;1,"Same email twice - keep one",""))</f>
        <v/>
      </c>
    </row>
    <row r="1269" customFormat="false" ht="15" hidden="false" customHeight="false" outlineLevel="0" collapsed="false">
      <c r="A1269" s="8"/>
      <c r="B1269" s="8"/>
      <c r="C1269" s="8"/>
      <c r="D1269" s="9" t="str">
        <f aca="false">IF(A1269="","",COUNTIFS(Orders!$C$2:$C$5001,A1269,Orders!$I$2:$I$5001,"&gt;0"))</f>
        <v/>
      </c>
      <c r="E1269" s="10" t="str">
        <f aca="false">IF(A1269="","",SUMIFS(Orders!$F$2:$F$5001,Orders!$C$2:$C$5001,A1269,Orders!$I$2:$I$5001,"&gt;0"))</f>
        <v/>
      </c>
      <c r="F1269" s="10" t="str">
        <f aca="false">IF(OR(A1269="",N(D1269)=0),"",E1269/D1269)</f>
        <v/>
      </c>
      <c r="G1269" s="11" t="str">
        <f aca="false">IF(OR(A1269="",N(D1269)=0),"",_xlfn.MINIFS(Orders!$I$2:$I$5001,Orders!$C$2:$C$5001,A1269,Orders!$I$2:$I$5001,"&gt;0"))</f>
        <v/>
      </c>
      <c r="H1269" s="11" t="str">
        <f aca="false">IF(OR(A1269="",N(D1269)=0),"",_xlfn.MAXIFS(Orders!$I$2:$I$5001,Orders!$C$2:$C$5001,A1269,Orders!$I$2:$I$5001,"&gt;0"))</f>
        <v/>
      </c>
      <c r="I1269" s="9" t="str">
        <f aca="true">IF(H1269="","",TODAY()-H1269)</f>
        <v/>
      </c>
      <c r="J1269" s="9" t="str">
        <f aca="false">IF(OR(H1269="",N(D1269)&lt;2),"",(H1269-G1269)/(D1269-1))</f>
        <v/>
      </c>
      <c r="K1269" s="12" t="str">
        <f aca="false">IF(A1269="","",IF(N(D1269)=0,"No orders yet",IF(I1269&gt;=Settings!$B$4,IF(OR(N(E1269)&gt;=Settings!$B$5,N(D1269)&gt;=Settings!$B$6),"Lapsed VIP","Lapsed"),IF(I1269&gt;=Settings!$B$3,IF(OR(N(E1269)&gt;=Settings!$B$5,N(D1269)&gt;=Settings!$B$6),"At-risk VIP",IF(D1269=1,"One-time buyer","At risk")),IF(OR(N(E1269)&gt;=Settings!$B$5,N(D1269)&gt;=Settings!$B$6),"VIP",IF(D1269=1,"New","Active"))))))</f>
        <v/>
      </c>
      <c r="L1269" s="12" t="str">
        <f aca="false">IF(OR(J1269="",J1269=0),"",IF(I1269&gt;=J1269*Settings!$B$7,"Yes",""))</f>
        <v/>
      </c>
      <c r="M1269" s="13"/>
      <c r="N1269" s="12" t="str">
        <f aca="true">IF(M1269="","",IF(AND(H1269&lt;&gt;"",H1269&gt;=M1269),"Yes - "&amp;TEXT(H1269,"d mmm yyyy"),IF(TODAY()-M1269&lt;30,"Not yet","No")))</f>
        <v/>
      </c>
      <c r="O1269" s="8"/>
      <c r="P1269" s="12" t="str">
        <f aca="false">IF(A1269="","",IF(COUNTIF($A$2:$A$2001,A1269)&gt;1,"Same email twice - keep one",""))</f>
        <v/>
      </c>
    </row>
    <row r="1270" customFormat="false" ht="15" hidden="false" customHeight="false" outlineLevel="0" collapsed="false">
      <c r="A1270" s="8"/>
      <c r="B1270" s="8"/>
      <c r="C1270" s="8"/>
      <c r="D1270" s="9" t="str">
        <f aca="false">IF(A1270="","",COUNTIFS(Orders!$C$2:$C$5001,A1270,Orders!$I$2:$I$5001,"&gt;0"))</f>
        <v/>
      </c>
      <c r="E1270" s="10" t="str">
        <f aca="false">IF(A1270="","",SUMIFS(Orders!$F$2:$F$5001,Orders!$C$2:$C$5001,A1270,Orders!$I$2:$I$5001,"&gt;0"))</f>
        <v/>
      </c>
      <c r="F1270" s="10" t="str">
        <f aca="false">IF(OR(A1270="",N(D1270)=0),"",E1270/D1270)</f>
        <v/>
      </c>
      <c r="G1270" s="11" t="str">
        <f aca="false">IF(OR(A1270="",N(D1270)=0),"",_xlfn.MINIFS(Orders!$I$2:$I$5001,Orders!$C$2:$C$5001,A1270,Orders!$I$2:$I$5001,"&gt;0"))</f>
        <v/>
      </c>
      <c r="H1270" s="11" t="str">
        <f aca="false">IF(OR(A1270="",N(D1270)=0),"",_xlfn.MAXIFS(Orders!$I$2:$I$5001,Orders!$C$2:$C$5001,A1270,Orders!$I$2:$I$5001,"&gt;0"))</f>
        <v/>
      </c>
      <c r="I1270" s="9" t="str">
        <f aca="true">IF(H1270="","",TODAY()-H1270)</f>
        <v/>
      </c>
      <c r="J1270" s="9" t="str">
        <f aca="false">IF(OR(H1270="",N(D1270)&lt;2),"",(H1270-G1270)/(D1270-1))</f>
        <v/>
      </c>
      <c r="K1270" s="12" t="str">
        <f aca="false">IF(A1270="","",IF(N(D1270)=0,"No orders yet",IF(I1270&gt;=Settings!$B$4,IF(OR(N(E1270)&gt;=Settings!$B$5,N(D1270)&gt;=Settings!$B$6),"Lapsed VIP","Lapsed"),IF(I1270&gt;=Settings!$B$3,IF(OR(N(E1270)&gt;=Settings!$B$5,N(D1270)&gt;=Settings!$B$6),"At-risk VIP",IF(D1270=1,"One-time buyer","At risk")),IF(OR(N(E1270)&gt;=Settings!$B$5,N(D1270)&gt;=Settings!$B$6),"VIP",IF(D1270=1,"New","Active"))))))</f>
        <v/>
      </c>
      <c r="L1270" s="12" t="str">
        <f aca="false">IF(OR(J1270="",J1270=0),"",IF(I1270&gt;=J1270*Settings!$B$7,"Yes",""))</f>
        <v/>
      </c>
      <c r="M1270" s="13"/>
      <c r="N1270" s="12" t="str">
        <f aca="true">IF(M1270="","",IF(AND(H1270&lt;&gt;"",H1270&gt;=M1270),"Yes - "&amp;TEXT(H1270,"d mmm yyyy"),IF(TODAY()-M1270&lt;30,"Not yet","No")))</f>
        <v/>
      </c>
      <c r="O1270" s="8"/>
      <c r="P1270" s="12" t="str">
        <f aca="false">IF(A1270="","",IF(COUNTIF($A$2:$A$2001,A1270)&gt;1,"Same email twice - keep one",""))</f>
        <v/>
      </c>
    </row>
    <row r="1271" customFormat="false" ht="15" hidden="false" customHeight="false" outlineLevel="0" collapsed="false">
      <c r="A1271" s="8"/>
      <c r="B1271" s="8"/>
      <c r="C1271" s="8"/>
      <c r="D1271" s="9" t="str">
        <f aca="false">IF(A1271="","",COUNTIFS(Orders!$C$2:$C$5001,A1271,Orders!$I$2:$I$5001,"&gt;0"))</f>
        <v/>
      </c>
      <c r="E1271" s="10" t="str">
        <f aca="false">IF(A1271="","",SUMIFS(Orders!$F$2:$F$5001,Orders!$C$2:$C$5001,A1271,Orders!$I$2:$I$5001,"&gt;0"))</f>
        <v/>
      </c>
      <c r="F1271" s="10" t="str">
        <f aca="false">IF(OR(A1271="",N(D1271)=0),"",E1271/D1271)</f>
        <v/>
      </c>
      <c r="G1271" s="11" t="str">
        <f aca="false">IF(OR(A1271="",N(D1271)=0),"",_xlfn.MINIFS(Orders!$I$2:$I$5001,Orders!$C$2:$C$5001,A1271,Orders!$I$2:$I$5001,"&gt;0"))</f>
        <v/>
      </c>
      <c r="H1271" s="11" t="str">
        <f aca="false">IF(OR(A1271="",N(D1271)=0),"",_xlfn.MAXIFS(Orders!$I$2:$I$5001,Orders!$C$2:$C$5001,A1271,Orders!$I$2:$I$5001,"&gt;0"))</f>
        <v/>
      </c>
      <c r="I1271" s="9" t="str">
        <f aca="true">IF(H1271="","",TODAY()-H1271)</f>
        <v/>
      </c>
      <c r="J1271" s="9" t="str">
        <f aca="false">IF(OR(H1271="",N(D1271)&lt;2),"",(H1271-G1271)/(D1271-1))</f>
        <v/>
      </c>
      <c r="K1271" s="12" t="str">
        <f aca="false">IF(A1271="","",IF(N(D1271)=0,"No orders yet",IF(I1271&gt;=Settings!$B$4,IF(OR(N(E1271)&gt;=Settings!$B$5,N(D1271)&gt;=Settings!$B$6),"Lapsed VIP","Lapsed"),IF(I1271&gt;=Settings!$B$3,IF(OR(N(E1271)&gt;=Settings!$B$5,N(D1271)&gt;=Settings!$B$6),"At-risk VIP",IF(D1271=1,"One-time buyer","At risk")),IF(OR(N(E1271)&gt;=Settings!$B$5,N(D1271)&gt;=Settings!$B$6),"VIP",IF(D1271=1,"New","Active"))))))</f>
        <v/>
      </c>
      <c r="L1271" s="12" t="str">
        <f aca="false">IF(OR(J1271="",J1271=0),"",IF(I1271&gt;=J1271*Settings!$B$7,"Yes",""))</f>
        <v/>
      </c>
      <c r="M1271" s="13"/>
      <c r="N1271" s="12" t="str">
        <f aca="true">IF(M1271="","",IF(AND(H1271&lt;&gt;"",H1271&gt;=M1271),"Yes - "&amp;TEXT(H1271,"d mmm yyyy"),IF(TODAY()-M1271&lt;30,"Not yet","No")))</f>
        <v/>
      </c>
      <c r="O1271" s="8"/>
      <c r="P1271" s="12" t="str">
        <f aca="false">IF(A1271="","",IF(COUNTIF($A$2:$A$2001,A1271)&gt;1,"Same email twice - keep one",""))</f>
        <v/>
      </c>
    </row>
    <row r="1272" customFormat="false" ht="15" hidden="false" customHeight="false" outlineLevel="0" collapsed="false">
      <c r="A1272" s="8"/>
      <c r="B1272" s="8"/>
      <c r="C1272" s="8"/>
      <c r="D1272" s="9" t="str">
        <f aca="false">IF(A1272="","",COUNTIFS(Orders!$C$2:$C$5001,A1272,Orders!$I$2:$I$5001,"&gt;0"))</f>
        <v/>
      </c>
      <c r="E1272" s="10" t="str">
        <f aca="false">IF(A1272="","",SUMIFS(Orders!$F$2:$F$5001,Orders!$C$2:$C$5001,A1272,Orders!$I$2:$I$5001,"&gt;0"))</f>
        <v/>
      </c>
      <c r="F1272" s="10" t="str">
        <f aca="false">IF(OR(A1272="",N(D1272)=0),"",E1272/D1272)</f>
        <v/>
      </c>
      <c r="G1272" s="11" t="str">
        <f aca="false">IF(OR(A1272="",N(D1272)=0),"",_xlfn.MINIFS(Orders!$I$2:$I$5001,Orders!$C$2:$C$5001,A1272,Orders!$I$2:$I$5001,"&gt;0"))</f>
        <v/>
      </c>
      <c r="H1272" s="11" t="str">
        <f aca="false">IF(OR(A1272="",N(D1272)=0),"",_xlfn.MAXIFS(Orders!$I$2:$I$5001,Orders!$C$2:$C$5001,A1272,Orders!$I$2:$I$5001,"&gt;0"))</f>
        <v/>
      </c>
      <c r="I1272" s="9" t="str">
        <f aca="true">IF(H1272="","",TODAY()-H1272)</f>
        <v/>
      </c>
      <c r="J1272" s="9" t="str">
        <f aca="false">IF(OR(H1272="",N(D1272)&lt;2),"",(H1272-G1272)/(D1272-1))</f>
        <v/>
      </c>
      <c r="K1272" s="12" t="str">
        <f aca="false">IF(A1272="","",IF(N(D1272)=0,"No orders yet",IF(I1272&gt;=Settings!$B$4,IF(OR(N(E1272)&gt;=Settings!$B$5,N(D1272)&gt;=Settings!$B$6),"Lapsed VIP","Lapsed"),IF(I1272&gt;=Settings!$B$3,IF(OR(N(E1272)&gt;=Settings!$B$5,N(D1272)&gt;=Settings!$B$6),"At-risk VIP",IF(D1272=1,"One-time buyer","At risk")),IF(OR(N(E1272)&gt;=Settings!$B$5,N(D1272)&gt;=Settings!$B$6),"VIP",IF(D1272=1,"New","Active"))))))</f>
        <v/>
      </c>
      <c r="L1272" s="12" t="str">
        <f aca="false">IF(OR(J1272="",J1272=0),"",IF(I1272&gt;=J1272*Settings!$B$7,"Yes",""))</f>
        <v/>
      </c>
      <c r="M1272" s="13"/>
      <c r="N1272" s="12" t="str">
        <f aca="true">IF(M1272="","",IF(AND(H1272&lt;&gt;"",H1272&gt;=M1272),"Yes - "&amp;TEXT(H1272,"d mmm yyyy"),IF(TODAY()-M1272&lt;30,"Not yet","No")))</f>
        <v/>
      </c>
      <c r="O1272" s="8"/>
      <c r="P1272" s="12" t="str">
        <f aca="false">IF(A1272="","",IF(COUNTIF($A$2:$A$2001,A1272)&gt;1,"Same email twice - keep one",""))</f>
        <v/>
      </c>
    </row>
    <row r="1273" customFormat="false" ht="15" hidden="false" customHeight="false" outlineLevel="0" collapsed="false">
      <c r="A1273" s="8"/>
      <c r="B1273" s="8"/>
      <c r="C1273" s="8"/>
      <c r="D1273" s="9" t="str">
        <f aca="false">IF(A1273="","",COUNTIFS(Orders!$C$2:$C$5001,A1273,Orders!$I$2:$I$5001,"&gt;0"))</f>
        <v/>
      </c>
      <c r="E1273" s="10" t="str">
        <f aca="false">IF(A1273="","",SUMIFS(Orders!$F$2:$F$5001,Orders!$C$2:$C$5001,A1273,Orders!$I$2:$I$5001,"&gt;0"))</f>
        <v/>
      </c>
      <c r="F1273" s="10" t="str">
        <f aca="false">IF(OR(A1273="",N(D1273)=0),"",E1273/D1273)</f>
        <v/>
      </c>
      <c r="G1273" s="11" t="str">
        <f aca="false">IF(OR(A1273="",N(D1273)=0),"",_xlfn.MINIFS(Orders!$I$2:$I$5001,Orders!$C$2:$C$5001,A1273,Orders!$I$2:$I$5001,"&gt;0"))</f>
        <v/>
      </c>
      <c r="H1273" s="11" t="str">
        <f aca="false">IF(OR(A1273="",N(D1273)=0),"",_xlfn.MAXIFS(Orders!$I$2:$I$5001,Orders!$C$2:$C$5001,A1273,Orders!$I$2:$I$5001,"&gt;0"))</f>
        <v/>
      </c>
      <c r="I1273" s="9" t="str">
        <f aca="true">IF(H1273="","",TODAY()-H1273)</f>
        <v/>
      </c>
      <c r="J1273" s="9" t="str">
        <f aca="false">IF(OR(H1273="",N(D1273)&lt;2),"",(H1273-G1273)/(D1273-1))</f>
        <v/>
      </c>
      <c r="K1273" s="12" t="str">
        <f aca="false">IF(A1273="","",IF(N(D1273)=0,"No orders yet",IF(I1273&gt;=Settings!$B$4,IF(OR(N(E1273)&gt;=Settings!$B$5,N(D1273)&gt;=Settings!$B$6),"Lapsed VIP","Lapsed"),IF(I1273&gt;=Settings!$B$3,IF(OR(N(E1273)&gt;=Settings!$B$5,N(D1273)&gt;=Settings!$B$6),"At-risk VIP",IF(D1273=1,"One-time buyer","At risk")),IF(OR(N(E1273)&gt;=Settings!$B$5,N(D1273)&gt;=Settings!$B$6),"VIP",IF(D1273=1,"New","Active"))))))</f>
        <v/>
      </c>
      <c r="L1273" s="12" t="str">
        <f aca="false">IF(OR(J1273="",J1273=0),"",IF(I1273&gt;=J1273*Settings!$B$7,"Yes",""))</f>
        <v/>
      </c>
      <c r="M1273" s="13"/>
      <c r="N1273" s="12" t="str">
        <f aca="true">IF(M1273="","",IF(AND(H1273&lt;&gt;"",H1273&gt;=M1273),"Yes - "&amp;TEXT(H1273,"d mmm yyyy"),IF(TODAY()-M1273&lt;30,"Not yet","No")))</f>
        <v/>
      </c>
      <c r="O1273" s="8"/>
      <c r="P1273" s="12" t="str">
        <f aca="false">IF(A1273="","",IF(COUNTIF($A$2:$A$2001,A1273)&gt;1,"Same email twice - keep one",""))</f>
        <v/>
      </c>
    </row>
    <row r="1274" customFormat="false" ht="15" hidden="false" customHeight="false" outlineLevel="0" collapsed="false">
      <c r="A1274" s="8"/>
      <c r="B1274" s="8"/>
      <c r="C1274" s="8"/>
      <c r="D1274" s="9" t="str">
        <f aca="false">IF(A1274="","",COUNTIFS(Orders!$C$2:$C$5001,A1274,Orders!$I$2:$I$5001,"&gt;0"))</f>
        <v/>
      </c>
      <c r="E1274" s="10" t="str">
        <f aca="false">IF(A1274="","",SUMIFS(Orders!$F$2:$F$5001,Orders!$C$2:$C$5001,A1274,Orders!$I$2:$I$5001,"&gt;0"))</f>
        <v/>
      </c>
      <c r="F1274" s="10" t="str">
        <f aca="false">IF(OR(A1274="",N(D1274)=0),"",E1274/D1274)</f>
        <v/>
      </c>
      <c r="G1274" s="11" t="str">
        <f aca="false">IF(OR(A1274="",N(D1274)=0),"",_xlfn.MINIFS(Orders!$I$2:$I$5001,Orders!$C$2:$C$5001,A1274,Orders!$I$2:$I$5001,"&gt;0"))</f>
        <v/>
      </c>
      <c r="H1274" s="11" t="str">
        <f aca="false">IF(OR(A1274="",N(D1274)=0),"",_xlfn.MAXIFS(Orders!$I$2:$I$5001,Orders!$C$2:$C$5001,A1274,Orders!$I$2:$I$5001,"&gt;0"))</f>
        <v/>
      </c>
      <c r="I1274" s="9" t="str">
        <f aca="true">IF(H1274="","",TODAY()-H1274)</f>
        <v/>
      </c>
      <c r="J1274" s="9" t="str">
        <f aca="false">IF(OR(H1274="",N(D1274)&lt;2),"",(H1274-G1274)/(D1274-1))</f>
        <v/>
      </c>
      <c r="K1274" s="12" t="str">
        <f aca="false">IF(A1274="","",IF(N(D1274)=0,"No orders yet",IF(I1274&gt;=Settings!$B$4,IF(OR(N(E1274)&gt;=Settings!$B$5,N(D1274)&gt;=Settings!$B$6),"Lapsed VIP","Lapsed"),IF(I1274&gt;=Settings!$B$3,IF(OR(N(E1274)&gt;=Settings!$B$5,N(D1274)&gt;=Settings!$B$6),"At-risk VIP",IF(D1274=1,"One-time buyer","At risk")),IF(OR(N(E1274)&gt;=Settings!$B$5,N(D1274)&gt;=Settings!$B$6),"VIP",IF(D1274=1,"New","Active"))))))</f>
        <v/>
      </c>
      <c r="L1274" s="12" t="str">
        <f aca="false">IF(OR(J1274="",J1274=0),"",IF(I1274&gt;=J1274*Settings!$B$7,"Yes",""))</f>
        <v/>
      </c>
      <c r="M1274" s="13"/>
      <c r="N1274" s="12" t="str">
        <f aca="true">IF(M1274="","",IF(AND(H1274&lt;&gt;"",H1274&gt;=M1274),"Yes - "&amp;TEXT(H1274,"d mmm yyyy"),IF(TODAY()-M1274&lt;30,"Not yet","No")))</f>
        <v/>
      </c>
      <c r="O1274" s="8"/>
      <c r="P1274" s="12" t="str">
        <f aca="false">IF(A1274="","",IF(COUNTIF($A$2:$A$2001,A1274)&gt;1,"Same email twice - keep one",""))</f>
        <v/>
      </c>
    </row>
    <row r="1275" customFormat="false" ht="15" hidden="false" customHeight="false" outlineLevel="0" collapsed="false">
      <c r="A1275" s="8"/>
      <c r="B1275" s="8"/>
      <c r="C1275" s="8"/>
      <c r="D1275" s="9" t="str">
        <f aca="false">IF(A1275="","",COUNTIFS(Orders!$C$2:$C$5001,A1275,Orders!$I$2:$I$5001,"&gt;0"))</f>
        <v/>
      </c>
      <c r="E1275" s="10" t="str">
        <f aca="false">IF(A1275="","",SUMIFS(Orders!$F$2:$F$5001,Orders!$C$2:$C$5001,A1275,Orders!$I$2:$I$5001,"&gt;0"))</f>
        <v/>
      </c>
      <c r="F1275" s="10" t="str">
        <f aca="false">IF(OR(A1275="",N(D1275)=0),"",E1275/D1275)</f>
        <v/>
      </c>
      <c r="G1275" s="11" t="str">
        <f aca="false">IF(OR(A1275="",N(D1275)=0),"",_xlfn.MINIFS(Orders!$I$2:$I$5001,Orders!$C$2:$C$5001,A1275,Orders!$I$2:$I$5001,"&gt;0"))</f>
        <v/>
      </c>
      <c r="H1275" s="11" t="str">
        <f aca="false">IF(OR(A1275="",N(D1275)=0),"",_xlfn.MAXIFS(Orders!$I$2:$I$5001,Orders!$C$2:$C$5001,A1275,Orders!$I$2:$I$5001,"&gt;0"))</f>
        <v/>
      </c>
      <c r="I1275" s="9" t="str">
        <f aca="true">IF(H1275="","",TODAY()-H1275)</f>
        <v/>
      </c>
      <c r="J1275" s="9" t="str">
        <f aca="false">IF(OR(H1275="",N(D1275)&lt;2),"",(H1275-G1275)/(D1275-1))</f>
        <v/>
      </c>
      <c r="K1275" s="12" t="str">
        <f aca="false">IF(A1275="","",IF(N(D1275)=0,"No orders yet",IF(I1275&gt;=Settings!$B$4,IF(OR(N(E1275)&gt;=Settings!$B$5,N(D1275)&gt;=Settings!$B$6),"Lapsed VIP","Lapsed"),IF(I1275&gt;=Settings!$B$3,IF(OR(N(E1275)&gt;=Settings!$B$5,N(D1275)&gt;=Settings!$B$6),"At-risk VIP",IF(D1275=1,"One-time buyer","At risk")),IF(OR(N(E1275)&gt;=Settings!$B$5,N(D1275)&gt;=Settings!$B$6),"VIP",IF(D1275=1,"New","Active"))))))</f>
        <v/>
      </c>
      <c r="L1275" s="12" t="str">
        <f aca="false">IF(OR(J1275="",J1275=0),"",IF(I1275&gt;=J1275*Settings!$B$7,"Yes",""))</f>
        <v/>
      </c>
      <c r="M1275" s="13"/>
      <c r="N1275" s="12" t="str">
        <f aca="true">IF(M1275="","",IF(AND(H1275&lt;&gt;"",H1275&gt;=M1275),"Yes - "&amp;TEXT(H1275,"d mmm yyyy"),IF(TODAY()-M1275&lt;30,"Not yet","No")))</f>
        <v/>
      </c>
      <c r="O1275" s="8"/>
      <c r="P1275" s="12" t="str">
        <f aca="false">IF(A1275="","",IF(COUNTIF($A$2:$A$2001,A1275)&gt;1,"Same email twice - keep one",""))</f>
        <v/>
      </c>
    </row>
    <row r="1276" customFormat="false" ht="15" hidden="false" customHeight="false" outlineLevel="0" collapsed="false">
      <c r="A1276" s="8"/>
      <c r="B1276" s="8"/>
      <c r="C1276" s="8"/>
      <c r="D1276" s="9" t="str">
        <f aca="false">IF(A1276="","",COUNTIFS(Orders!$C$2:$C$5001,A1276,Orders!$I$2:$I$5001,"&gt;0"))</f>
        <v/>
      </c>
      <c r="E1276" s="10" t="str">
        <f aca="false">IF(A1276="","",SUMIFS(Orders!$F$2:$F$5001,Orders!$C$2:$C$5001,A1276,Orders!$I$2:$I$5001,"&gt;0"))</f>
        <v/>
      </c>
      <c r="F1276" s="10" t="str">
        <f aca="false">IF(OR(A1276="",N(D1276)=0),"",E1276/D1276)</f>
        <v/>
      </c>
      <c r="G1276" s="11" t="str">
        <f aca="false">IF(OR(A1276="",N(D1276)=0),"",_xlfn.MINIFS(Orders!$I$2:$I$5001,Orders!$C$2:$C$5001,A1276,Orders!$I$2:$I$5001,"&gt;0"))</f>
        <v/>
      </c>
      <c r="H1276" s="11" t="str">
        <f aca="false">IF(OR(A1276="",N(D1276)=0),"",_xlfn.MAXIFS(Orders!$I$2:$I$5001,Orders!$C$2:$C$5001,A1276,Orders!$I$2:$I$5001,"&gt;0"))</f>
        <v/>
      </c>
      <c r="I1276" s="9" t="str">
        <f aca="true">IF(H1276="","",TODAY()-H1276)</f>
        <v/>
      </c>
      <c r="J1276" s="9" t="str">
        <f aca="false">IF(OR(H1276="",N(D1276)&lt;2),"",(H1276-G1276)/(D1276-1))</f>
        <v/>
      </c>
      <c r="K1276" s="12" t="str">
        <f aca="false">IF(A1276="","",IF(N(D1276)=0,"No orders yet",IF(I1276&gt;=Settings!$B$4,IF(OR(N(E1276)&gt;=Settings!$B$5,N(D1276)&gt;=Settings!$B$6),"Lapsed VIP","Lapsed"),IF(I1276&gt;=Settings!$B$3,IF(OR(N(E1276)&gt;=Settings!$B$5,N(D1276)&gt;=Settings!$B$6),"At-risk VIP",IF(D1276=1,"One-time buyer","At risk")),IF(OR(N(E1276)&gt;=Settings!$B$5,N(D1276)&gt;=Settings!$B$6),"VIP",IF(D1276=1,"New","Active"))))))</f>
        <v/>
      </c>
      <c r="L1276" s="12" t="str">
        <f aca="false">IF(OR(J1276="",J1276=0),"",IF(I1276&gt;=J1276*Settings!$B$7,"Yes",""))</f>
        <v/>
      </c>
      <c r="M1276" s="13"/>
      <c r="N1276" s="12" t="str">
        <f aca="true">IF(M1276="","",IF(AND(H1276&lt;&gt;"",H1276&gt;=M1276),"Yes - "&amp;TEXT(H1276,"d mmm yyyy"),IF(TODAY()-M1276&lt;30,"Not yet","No")))</f>
        <v/>
      </c>
      <c r="O1276" s="8"/>
      <c r="P1276" s="12" t="str">
        <f aca="false">IF(A1276="","",IF(COUNTIF($A$2:$A$2001,A1276)&gt;1,"Same email twice - keep one",""))</f>
        <v/>
      </c>
    </row>
    <row r="1277" customFormat="false" ht="15" hidden="false" customHeight="false" outlineLevel="0" collapsed="false">
      <c r="A1277" s="8"/>
      <c r="B1277" s="8"/>
      <c r="C1277" s="8"/>
      <c r="D1277" s="9" t="str">
        <f aca="false">IF(A1277="","",COUNTIFS(Orders!$C$2:$C$5001,A1277,Orders!$I$2:$I$5001,"&gt;0"))</f>
        <v/>
      </c>
      <c r="E1277" s="10" t="str">
        <f aca="false">IF(A1277="","",SUMIFS(Orders!$F$2:$F$5001,Orders!$C$2:$C$5001,A1277,Orders!$I$2:$I$5001,"&gt;0"))</f>
        <v/>
      </c>
      <c r="F1277" s="10" t="str">
        <f aca="false">IF(OR(A1277="",N(D1277)=0),"",E1277/D1277)</f>
        <v/>
      </c>
      <c r="G1277" s="11" t="str">
        <f aca="false">IF(OR(A1277="",N(D1277)=0),"",_xlfn.MINIFS(Orders!$I$2:$I$5001,Orders!$C$2:$C$5001,A1277,Orders!$I$2:$I$5001,"&gt;0"))</f>
        <v/>
      </c>
      <c r="H1277" s="11" t="str">
        <f aca="false">IF(OR(A1277="",N(D1277)=0),"",_xlfn.MAXIFS(Orders!$I$2:$I$5001,Orders!$C$2:$C$5001,A1277,Orders!$I$2:$I$5001,"&gt;0"))</f>
        <v/>
      </c>
      <c r="I1277" s="9" t="str">
        <f aca="true">IF(H1277="","",TODAY()-H1277)</f>
        <v/>
      </c>
      <c r="J1277" s="9" t="str">
        <f aca="false">IF(OR(H1277="",N(D1277)&lt;2),"",(H1277-G1277)/(D1277-1))</f>
        <v/>
      </c>
      <c r="K1277" s="12" t="str">
        <f aca="false">IF(A1277="","",IF(N(D1277)=0,"No orders yet",IF(I1277&gt;=Settings!$B$4,IF(OR(N(E1277)&gt;=Settings!$B$5,N(D1277)&gt;=Settings!$B$6),"Lapsed VIP","Lapsed"),IF(I1277&gt;=Settings!$B$3,IF(OR(N(E1277)&gt;=Settings!$B$5,N(D1277)&gt;=Settings!$B$6),"At-risk VIP",IF(D1277=1,"One-time buyer","At risk")),IF(OR(N(E1277)&gt;=Settings!$B$5,N(D1277)&gt;=Settings!$B$6),"VIP",IF(D1277=1,"New","Active"))))))</f>
        <v/>
      </c>
      <c r="L1277" s="12" t="str">
        <f aca="false">IF(OR(J1277="",J1277=0),"",IF(I1277&gt;=J1277*Settings!$B$7,"Yes",""))</f>
        <v/>
      </c>
      <c r="M1277" s="13"/>
      <c r="N1277" s="12" t="str">
        <f aca="true">IF(M1277="","",IF(AND(H1277&lt;&gt;"",H1277&gt;=M1277),"Yes - "&amp;TEXT(H1277,"d mmm yyyy"),IF(TODAY()-M1277&lt;30,"Not yet","No")))</f>
        <v/>
      </c>
      <c r="O1277" s="8"/>
      <c r="P1277" s="12" t="str">
        <f aca="false">IF(A1277="","",IF(COUNTIF($A$2:$A$2001,A1277)&gt;1,"Same email twice - keep one",""))</f>
        <v/>
      </c>
    </row>
    <row r="1278" customFormat="false" ht="15" hidden="false" customHeight="false" outlineLevel="0" collapsed="false">
      <c r="A1278" s="8"/>
      <c r="B1278" s="8"/>
      <c r="C1278" s="8"/>
      <c r="D1278" s="9" t="str">
        <f aca="false">IF(A1278="","",COUNTIFS(Orders!$C$2:$C$5001,A1278,Orders!$I$2:$I$5001,"&gt;0"))</f>
        <v/>
      </c>
      <c r="E1278" s="10" t="str">
        <f aca="false">IF(A1278="","",SUMIFS(Orders!$F$2:$F$5001,Orders!$C$2:$C$5001,A1278,Orders!$I$2:$I$5001,"&gt;0"))</f>
        <v/>
      </c>
      <c r="F1278" s="10" t="str">
        <f aca="false">IF(OR(A1278="",N(D1278)=0),"",E1278/D1278)</f>
        <v/>
      </c>
      <c r="G1278" s="11" t="str">
        <f aca="false">IF(OR(A1278="",N(D1278)=0),"",_xlfn.MINIFS(Orders!$I$2:$I$5001,Orders!$C$2:$C$5001,A1278,Orders!$I$2:$I$5001,"&gt;0"))</f>
        <v/>
      </c>
      <c r="H1278" s="11" t="str">
        <f aca="false">IF(OR(A1278="",N(D1278)=0),"",_xlfn.MAXIFS(Orders!$I$2:$I$5001,Orders!$C$2:$C$5001,A1278,Orders!$I$2:$I$5001,"&gt;0"))</f>
        <v/>
      </c>
      <c r="I1278" s="9" t="str">
        <f aca="true">IF(H1278="","",TODAY()-H1278)</f>
        <v/>
      </c>
      <c r="J1278" s="9" t="str">
        <f aca="false">IF(OR(H1278="",N(D1278)&lt;2),"",(H1278-G1278)/(D1278-1))</f>
        <v/>
      </c>
      <c r="K1278" s="12" t="str">
        <f aca="false">IF(A1278="","",IF(N(D1278)=0,"No orders yet",IF(I1278&gt;=Settings!$B$4,IF(OR(N(E1278)&gt;=Settings!$B$5,N(D1278)&gt;=Settings!$B$6),"Lapsed VIP","Lapsed"),IF(I1278&gt;=Settings!$B$3,IF(OR(N(E1278)&gt;=Settings!$B$5,N(D1278)&gt;=Settings!$B$6),"At-risk VIP",IF(D1278=1,"One-time buyer","At risk")),IF(OR(N(E1278)&gt;=Settings!$B$5,N(D1278)&gt;=Settings!$B$6),"VIP",IF(D1278=1,"New","Active"))))))</f>
        <v/>
      </c>
      <c r="L1278" s="12" t="str">
        <f aca="false">IF(OR(J1278="",J1278=0),"",IF(I1278&gt;=J1278*Settings!$B$7,"Yes",""))</f>
        <v/>
      </c>
      <c r="M1278" s="13"/>
      <c r="N1278" s="12" t="str">
        <f aca="true">IF(M1278="","",IF(AND(H1278&lt;&gt;"",H1278&gt;=M1278),"Yes - "&amp;TEXT(H1278,"d mmm yyyy"),IF(TODAY()-M1278&lt;30,"Not yet","No")))</f>
        <v/>
      </c>
      <c r="O1278" s="8"/>
      <c r="P1278" s="12" t="str">
        <f aca="false">IF(A1278="","",IF(COUNTIF($A$2:$A$2001,A1278)&gt;1,"Same email twice - keep one",""))</f>
        <v/>
      </c>
    </row>
    <row r="1279" customFormat="false" ht="15" hidden="false" customHeight="false" outlineLevel="0" collapsed="false">
      <c r="A1279" s="8"/>
      <c r="B1279" s="8"/>
      <c r="C1279" s="8"/>
      <c r="D1279" s="9" t="str">
        <f aca="false">IF(A1279="","",COUNTIFS(Orders!$C$2:$C$5001,A1279,Orders!$I$2:$I$5001,"&gt;0"))</f>
        <v/>
      </c>
      <c r="E1279" s="10" t="str">
        <f aca="false">IF(A1279="","",SUMIFS(Orders!$F$2:$F$5001,Orders!$C$2:$C$5001,A1279,Orders!$I$2:$I$5001,"&gt;0"))</f>
        <v/>
      </c>
      <c r="F1279" s="10" t="str">
        <f aca="false">IF(OR(A1279="",N(D1279)=0),"",E1279/D1279)</f>
        <v/>
      </c>
      <c r="G1279" s="11" t="str">
        <f aca="false">IF(OR(A1279="",N(D1279)=0),"",_xlfn.MINIFS(Orders!$I$2:$I$5001,Orders!$C$2:$C$5001,A1279,Orders!$I$2:$I$5001,"&gt;0"))</f>
        <v/>
      </c>
      <c r="H1279" s="11" t="str">
        <f aca="false">IF(OR(A1279="",N(D1279)=0),"",_xlfn.MAXIFS(Orders!$I$2:$I$5001,Orders!$C$2:$C$5001,A1279,Orders!$I$2:$I$5001,"&gt;0"))</f>
        <v/>
      </c>
      <c r="I1279" s="9" t="str">
        <f aca="true">IF(H1279="","",TODAY()-H1279)</f>
        <v/>
      </c>
      <c r="J1279" s="9" t="str">
        <f aca="false">IF(OR(H1279="",N(D1279)&lt;2),"",(H1279-G1279)/(D1279-1))</f>
        <v/>
      </c>
      <c r="K1279" s="12" t="str">
        <f aca="false">IF(A1279="","",IF(N(D1279)=0,"No orders yet",IF(I1279&gt;=Settings!$B$4,IF(OR(N(E1279)&gt;=Settings!$B$5,N(D1279)&gt;=Settings!$B$6),"Lapsed VIP","Lapsed"),IF(I1279&gt;=Settings!$B$3,IF(OR(N(E1279)&gt;=Settings!$B$5,N(D1279)&gt;=Settings!$B$6),"At-risk VIP",IF(D1279=1,"One-time buyer","At risk")),IF(OR(N(E1279)&gt;=Settings!$B$5,N(D1279)&gt;=Settings!$B$6),"VIP",IF(D1279=1,"New","Active"))))))</f>
        <v/>
      </c>
      <c r="L1279" s="12" t="str">
        <f aca="false">IF(OR(J1279="",J1279=0),"",IF(I1279&gt;=J1279*Settings!$B$7,"Yes",""))</f>
        <v/>
      </c>
      <c r="M1279" s="13"/>
      <c r="N1279" s="12" t="str">
        <f aca="true">IF(M1279="","",IF(AND(H1279&lt;&gt;"",H1279&gt;=M1279),"Yes - "&amp;TEXT(H1279,"d mmm yyyy"),IF(TODAY()-M1279&lt;30,"Not yet","No")))</f>
        <v/>
      </c>
      <c r="O1279" s="8"/>
      <c r="P1279" s="12" t="str">
        <f aca="false">IF(A1279="","",IF(COUNTIF($A$2:$A$2001,A1279)&gt;1,"Same email twice - keep one",""))</f>
        <v/>
      </c>
    </row>
    <row r="1280" customFormat="false" ht="15" hidden="false" customHeight="false" outlineLevel="0" collapsed="false">
      <c r="A1280" s="8"/>
      <c r="B1280" s="8"/>
      <c r="C1280" s="8"/>
      <c r="D1280" s="9" t="str">
        <f aca="false">IF(A1280="","",COUNTIFS(Orders!$C$2:$C$5001,A1280,Orders!$I$2:$I$5001,"&gt;0"))</f>
        <v/>
      </c>
      <c r="E1280" s="10" t="str">
        <f aca="false">IF(A1280="","",SUMIFS(Orders!$F$2:$F$5001,Orders!$C$2:$C$5001,A1280,Orders!$I$2:$I$5001,"&gt;0"))</f>
        <v/>
      </c>
      <c r="F1280" s="10" t="str">
        <f aca="false">IF(OR(A1280="",N(D1280)=0),"",E1280/D1280)</f>
        <v/>
      </c>
      <c r="G1280" s="11" t="str">
        <f aca="false">IF(OR(A1280="",N(D1280)=0),"",_xlfn.MINIFS(Orders!$I$2:$I$5001,Orders!$C$2:$C$5001,A1280,Orders!$I$2:$I$5001,"&gt;0"))</f>
        <v/>
      </c>
      <c r="H1280" s="11" t="str">
        <f aca="false">IF(OR(A1280="",N(D1280)=0),"",_xlfn.MAXIFS(Orders!$I$2:$I$5001,Orders!$C$2:$C$5001,A1280,Orders!$I$2:$I$5001,"&gt;0"))</f>
        <v/>
      </c>
      <c r="I1280" s="9" t="str">
        <f aca="true">IF(H1280="","",TODAY()-H1280)</f>
        <v/>
      </c>
      <c r="J1280" s="9" t="str">
        <f aca="false">IF(OR(H1280="",N(D1280)&lt;2),"",(H1280-G1280)/(D1280-1))</f>
        <v/>
      </c>
      <c r="K1280" s="12" t="str">
        <f aca="false">IF(A1280="","",IF(N(D1280)=0,"No orders yet",IF(I1280&gt;=Settings!$B$4,IF(OR(N(E1280)&gt;=Settings!$B$5,N(D1280)&gt;=Settings!$B$6),"Lapsed VIP","Lapsed"),IF(I1280&gt;=Settings!$B$3,IF(OR(N(E1280)&gt;=Settings!$B$5,N(D1280)&gt;=Settings!$B$6),"At-risk VIP",IF(D1280=1,"One-time buyer","At risk")),IF(OR(N(E1280)&gt;=Settings!$B$5,N(D1280)&gt;=Settings!$B$6),"VIP",IF(D1280=1,"New","Active"))))))</f>
        <v/>
      </c>
      <c r="L1280" s="12" t="str">
        <f aca="false">IF(OR(J1280="",J1280=0),"",IF(I1280&gt;=J1280*Settings!$B$7,"Yes",""))</f>
        <v/>
      </c>
      <c r="M1280" s="13"/>
      <c r="N1280" s="12" t="str">
        <f aca="true">IF(M1280="","",IF(AND(H1280&lt;&gt;"",H1280&gt;=M1280),"Yes - "&amp;TEXT(H1280,"d mmm yyyy"),IF(TODAY()-M1280&lt;30,"Not yet","No")))</f>
        <v/>
      </c>
      <c r="O1280" s="8"/>
      <c r="P1280" s="12" t="str">
        <f aca="false">IF(A1280="","",IF(COUNTIF($A$2:$A$2001,A1280)&gt;1,"Same email twice - keep one",""))</f>
        <v/>
      </c>
    </row>
    <row r="1281" customFormat="false" ht="15" hidden="false" customHeight="false" outlineLevel="0" collapsed="false">
      <c r="A1281" s="8"/>
      <c r="B1281" s="8"/>
      <c r="C1281" s="8"/>
      <c r="D1281" s="9" t="str">
        <f aca="false">IF(A1281="","",COUNTIFS(Orders!$C$2:$C$5001,A1281,Orders!$I$2:$I$5001,"&gt;0"))</f>
        <v/>
      </c>
      <c r="E1281" s="10" t="str">
        <f aca="false">IF(A1281="","",SUMIFS(Orders!$F$2:$F$5001,Orders!$C$2:$C$5001,A1281,Orders!$I$2:$I$5001,"&gt;0"))</f>
        <v/>
      </c>
      <c r="F1281" s="10" t="str">
        <f aca="false">IF(OR(A1281="",N(D1281)=0),"",E1281/D1281)</f>
        <v/>
      </c>
      <c r="G1281" s="11" t="str">
        <f aca="false">IF(OR(A1281="",N(D1281)=0),"",_xlfn.MINIFS(Orders!$I$2:$I$5001,Orders!$C$2:$C$5001,A1281,Orders!$I$2:$I$5001,"&gt;0"))</f>
        <v/>
      </c>
      <c r="H1281" s="11" t="str">
        <f aca="false">IF(OR(A1281="",N(D1281)=0),"",_xlfn.MAXIFS(Orders!$I$2:$I$5001,Orders!$C$2:$C$5001,A1281,Orders!$I$2:$I$5001,"&gt;0"))</f>
        <v/>
      </c>
      <c r="I1281" s="9" t="str">
        <f aca="true">IF(H1281="","",TODAY()-H1281)</f>
        <v/>
      </c>
      <c r="J1281" s="9" t="str">
        <f aca="false">IF(OR(H1281="",N(D1281)&lt;2),"",(H1281-G1281)/(D1281-1))</f>
        <v/>
      </c>
      <c r="K1281" s="12" t="str">
        <f aca="false">IF(A1281="","",IF(N(D1281)=0,"No orders yet",IF(I1281&gt;=Settings!$B$4,IF(OR(N(E1281)&gt;=Settings!$B$5,N(D1281)&gt;=Settings!$B$6),"Lapsed VIP","Lapsed"),IF(I1281&gt;=Settings!$B$3,IF(OR(N(E1281)&gt;=Settings!$B$5,N(D1281)&gt;=Settings!$B$6),"At-risk VIP",IF(D1281=1,"One-time buyer","At risk")),IF(OR(N(E1281)&gt;=Settings!$B$5,N(D1281)&gt;=Settings!$B$6),"VIP",IF(D1281=1,"New","Active"))))))</f>
        <v/>
      </c>
      <c r="L1281" s="12" t="str">
        <f aca="false">IF(OR(J1281="",J1281=0),"",IF(I1281&gt;=J1281*Settings!$B$7,"Yes",""))</f>
        <v/>
      </c>
      <c r="M1281" s="13"/>
      <c r="N1281" s="12" t="str">
        <f aca="true">IF(M1281="","",IF(AND(H1281&lt;&gt;"",H1281&gt;=M1281),"Yes - "&amp;TEXT(H1281,"d mmm yyyy"),IF(TODAY()-M1281&lt;30,"Not yet","No")))</f>
        <v/>
      </c>
      <c r="O1281" s="8"/>
      <c r="P1281" s="12" t="str">
        <f aca="false">IF(A1281="","",IF(COUNTIF($A$2:$A$2001,A1281)&gt;1,"Same email twice - keep one",""))</f>
        <v/>
      </c>
    </row>
    <row r="1282" customFormat="false" ht="15" hidden="false" customHeight="false" outlineLevel="0" collapsed="false">
      <c r="A1282" s="8"/>
      <c r="B1282" s="8"/>
      <c r="C1282" s="8"/>
      <c r="D1282" s="9" t="str">
        <f aca="false">IF(A1282="","",COUNTIFS(Orders!$C$2:$C$5001,A1282,Orders!$I$2:$I$5001,"&gt;0"))</f>
        <v/>
      </c>
      <c r="E1282" s="10" t="str">
        <f aca="false">IF(A1282="","",SUMIFS(Orders!$F$2:$F$5001,Orders!$C$2:$C$5001,A1282,Orders!$I$2:$I$5001,"&gt;0"))</f>
        <v/>
      </c>
      <c r="F1282" s="10" t="str">
        <f aca="false">IF(OR(A1282="",N(D1282)=0),"",E1282/D1282)</f>
        <v/>
      </c>
      <c r="G1282" s="11" t="str">
        <f aca="false">IF(OR(A1282="",N(D1282)=0),"",_xlfn.MINIFS(Orders!$I$2:$I$5001,Orders!$C$2:$C$5001,A1282,Orders!$I$2:$I$5001,"&gt;0"))</f>
        <v/>
      </c>
      <c r="H1282" s="11" t="str">
        <f aca="false">IF(OR(A1282="",N(D1282)=0),"",_xlfn.MAXIFS(Orders!$I$2:$I$5001,Orders!$C$2:$C$5001,A1282,Orders!$I$2:$I$5001,"&gt;0"))</f>
        <v/>
      </c>
      <c r="I1282" s="9" t="str">
        <f aca="true">IF(H1282="","",TODAY()-H1282)</f>
        <v/>
      </c>
      <c r="J1282" s="9" t="str">
        <f aca="false">IF(OR(H1282="",N(D1282)&lt;2),"",(H1282-G1282)/(D1282-1))</f>
        <v/>
      </c>
      <c r="K1282" s="12" t="str">
        <f aca="false">IF(A1282="","",IF(N(D1282)=0,"No orders yet",IF(I1282&gt;=Settings!$B$4,IF(OR(N(E1282)&gt;=Settings!$B$5,N(D1282)&gt;=Settings!$B$6),"Lapsed VIP","Lapsed"),IF(I1282&gt;=Settings!$B$3,IF(OR(N(E1282)&gt;=Settings!$B$5,N(D1282)&gt;=Settings!$B$6),"At-risk VIP",IF(D1282=1,"One-time buyer","At risk")),IF(OR(N(E1282)&gt;=Settings!$B$5,N(D1282)&gt;=Settings!$B$6),"VIP",IF(D1282=1,"New","Active"))))))</f>
        <v/>
      </c>
      <c r="L1282" s="12" t="str">
        <f aca="false">IF(OR(J1282="",J1282=0),"",IF(I1282&gt;=J1282*Settings!$B$7,"Yes",""))</f>
        <v/>
      </c>
      <c r="M1282" s="13"/>
      <c r="N1282" s="12" t="str">
        <f aca="true">IF(M1282="","",IF(AND(H1282&lt;&gt;"",H1282&gt;=M1282),"Yes - "&amp;TEXT(H1282,"d mmm yyyy"),IF(TODAY()-M1282&lt;30,"Not yet","No")))</f>
        <v/>
      </c>
      <c r="O1282" s="8"/>
      <c r="P1282" s="12" t="str">
        <f aca="false">IF(A1282="","",IF(COUNTIF($A$2:$A$2001,A1282)&gt;1,"Same email twice - keep one",""))</f>
        <v/>
      </c>
    </row>
    <row r="1283" customFormat="false" ht="15" hidden="false" customHeight="false" outlineLevel="0" collapsed="false">
      <c r="A1283" s="8"/>
      <c r="B1283" s="8"/>
      <c r="C1283" s="8"/>
      <c r="D1283" s="9" t="str">
        <f aca="false">IF(A1283="","",COUNTIFS(Orders!$C$2:$C$5001,A1283,Orders!$I$2:$I$5001,"&gt;0"))</f>
        <v/>
      </c>
      <c r="E1283" s="10" t="str">
        <f aca="false">IF(A1283="","",SUMIFS(Orders!$F$2:$F$5001,Orders!$C$2:$C$5001,A1283,Orders!$I$2:$I$5001,"&gt;0"))</f>
        <v/>
      </c>
      <c r="F1283" s="10" t="str">
        <f aca="false">IF(OR(A1283="",N(D1283)=0),"",E1283/D1283)</f>
        <v/>
      </c>
      <c r="G1283" s="11" t="str">
        <f aca="false">IF(OR(A1283="",N(D1283)=0),"",_xlfn.MINIFS(Orders!$I$2:$I$5001,Orders!$C$2:$C$5001,A1283,Orders!$I$2:$I$5001,"&gt;0"))</f>
        <v/>
      </c>
      <c r="H1283" s="11" t="str">
        <f aca="false">IF(OR(A1283="",N(D1283)=0),"",_xlfn.MAXIFS(Orders!$I$2:$I$5001,Orders!$C$2:$C$5001,A1283,Orders!$I$2:$I$5001,"&gt;0"))</f>
        <v/>
      </c>
      <c r="I1283" s="9" t="str">
        <f aca="true">IF(H1283="","",TODAY()-H1283)</f>
        <v/>
      </c>
      <c r="J1283" s="9" t="str">
        <f aca="false">IF(OR(H1283="",N(D1283)&lt;2),"",(H1283-G1283)/(D1283-1))</f>
        <v/>
      </c>
      <c r="K1283" s="12" t="str">
        <f aca="false">IF(A1283="","",IF(N(D1283)=0,"No orders yet",IF(I1283&gt;=Settings!$B$4,IF(OR(N(E1283)&gt;=Settings!$B$5,N(D1283)&gt;=Settings!$B$6),"Lapsed VIP","Lapsed"),IF(I1283&gt;=Settings!$B$3,IF(OR(N(E1283)&gt;=Settings!$B$5,N(D1283)&gt;=Settings!$B$6),"At-risk VIP",IF(D1283=1,"One-time buyer","At risk")),IF(OR(N(E1283)&gt;=Settings!$B$5,N(D1283)&gt;=Settings!$B$6),"VIP",IF(D1283=1,"New","Active"))))))</f>
        <v/>
      </c>
      <c r="L1283" s="12" t="str">
        <f aca="false">IF(OR(J1283="",J1283=0),"",IF(I1283&gt;=J1283*Settings!$B$7,"Yes",""))</f>
        <v/>
      </c>
      <c r="M1283" s="13"/>
      <c r="N1283" s="12" t="str">
        <f aca="true">IF(M1283="","",IF(AND(H1283&lt;&gt;"",H1283&gt;=M1283),"Yes - "&amp;TEXT(H1283,"d mmm yyyy"),IF(TODAY()-M1283&lt;30,"Not yet","No")))</f>
        <v/>
      </c>
      <c r="O1283" s="8"/>
      <c r="P1283" s="12" t="str">
        <f aca="false">IF(A1283="","",IF(COUNTIF($A$2:$A$2001,A1283)&gt;1,"Same email twice - keep one",""))</f>
        <v/>
      </c>
    </row>
    <row r="1284" customFormat="false" ht="15" hidden="false" customHeight="false" outlineLevel="0" collapsed="false">
      <c r="A1284" s="8"/>
      <c r="B1284" s="8"/>
      <c r="C1284" s="8"/>
      <c r="D1284" s="9" t="str">
        <f aca="false">IF(A1284="","",COUNTIFS(Orders!$C$2:$C$5001,A1284,Orders!$I$2:$I$5001,"&gt;0"))</f>
        <v/>
      </c>
      <c r="E1284" s="10" t="str">
        <f aca="false">IF(A1284="","",SUMIFS(Orders!$F$2:$F$5001,Orders!$C$2:$C$5001,A1284,Orders!$I$2:$I$5001,"&gt;0"))</f>
        <v/>
      </c>
      <c r="F1284" s="10" t="str">
        <f aca="false">IF(OR(A1284="",N(D1284)=0),"",E1284/D1284)</f>
        <v/>
      </c>
      <c r="G1284" s="11" t="str">
        <f aca="false">IF(OR(A1284="",N(D1284)=0),"",_xlfn.MINIFS(Orders!$I$2:$I$5001,Orders!$C$2:$C$5001,A1284,Orders!$I$2:$I$5001,"&gt;0"))</f>
        <v/>
      </c>
      <c r="H1284" s="11" t="str">
        <f aca="false">IF(OR(A1284="",N(D1284)=0),"",_xlfn.MAXIFS(Orders!$I$2:$I$5001,Orders!$C$2:$C$5001,A1284,Orders!$I$2:$I$5001,"&gt;0"))</f>
        <v/>
      </c>
      <c r="I1284" s="9" t="str">
        <f aca="true">IF(H1284="","",TODAY()-H1284)</f>
        <v/>
      </c>
      <c r="J1284" s="9" t="str">
        <f aca="false">IF(OR(H1284="",N(D1284)&lt;2),"",(H1284-G1284)/(D1284-1))</f>
        <v/>
      </c>
      <c r="K1284" s="12" t="str">
        <f aca="false">IF(A1284="","",IF(N(D1284)=0,"No orders yet",IF(I1284&gt;=Settings!$B$4,IF(OR(N(E1284)&gt;=Settings!$B$5,N(D1284)&gt;=Settings!$B$6),"Lapsed VIP","Lapsed"),IF(I1284&gt;=Settings!$B$3,IF(OR(N(E1284)&gt;=Settings!$B$5,N(D1284)&gt;=Settings!$B$6),"At-risk VIP",IF(D1284=1,"One-time buyer","At risk")),IF(OR(N(E1284)&gt;=Settings!$B$5,N(D1284)&gt;=Settings!$B$6),"VIP",IF(D1284=1,"New","Active"))))))</f>
        <v/>
      </c>
      <c r="L1284" s="12" t="str">
        <f aca="false">IF(OR(J1284="",J1284=0),"",IF(I1284&gt;=J1284*Settings!$B$7,"Yes",""))</f>
        <v/>
      </c>
      <c r="M1284" s="13"/>
      <c r="N1284" s="12" t="str">
        <f aca="true">IF(M1284="","",IF(AND(H1284&lt;&gt;"",H1284&gt;=M1284),"Yes - "&amp;TEXT(H1284,"d mmm yyyy"),IF(TODAY()-M1284&lt;30,"Not yet","No")))</f>
        <v/>
      </c>
      <c r="O1284" s="8"/>
      <c r="P1284" s="12" t="str">
        <f aca="false">IF(A1284="","",IF(COUNTIF($A$2:$A$2001,A1284)&gt;1,"Same email twice - keep one",""))</f>
        <v/>
      </c>
    </row>
    <row r="1285" customFormat="false" ht="15" hidden="false" customHeight="false" outlineLevel="0" collapsed="false">
      <c r="A1285" s="8"/>
      <c r="B1285" s="8"/>
      <c r="C1285" s="8"/>
      <c r="D1285" s="9" t="str">
        <f aca="false">IF(A1285="","",COUNTIFS(Orders!$C$2:$C$5001,A1285,Orders!$I$2:$I$5001,"&gt;0"))</f>
        <v/>
      </c>
      <c r="E1285" s="10" t="str">
        <f aca="false">IF(A1285="","",SUMIFS(Orders!$F$2:$F$5001,Orders!$C$2:$C$5001,A1285,Orders!$I$2:$I$5001,"&gt;0"))</f>
        <v/>
      </c>
      <c r="F1285" s="10" t="str">
        <f aca="false">IF(OR(A1285="",N(D1285)=0),"",E1285/D1285)</f>
        <v/>
      </c>
      <c r="G1285" s="11" t="str">
        <f aca="false">IF(OR(A1285="",N(D1285)=0),"",_xlfn.MINIFS(Orders!$I$2:$I$5001,Orders!$C$2:$C$5001,A1285,Orders!$I$2:$I$5001,"&gt;0"))</f>
        <v/>
      </c>
      <c r="H1285" s="11" t="str">
        <f aca="false">IF(OR(A1285="",N(D1285)=0),"",_xlfn.MAXIFS(Orders!$I$2:$I$5001,Orders!$C$2:$C$5001,A1285,Orders!$I$2:$I$5001,"&gt;0"))</f>
        <v/>
      </c>
      <c r="I1285" s="9" t="str">
        <f aca="true">IF(H1285="","",TODAY()-H1285)</f>
        <v/>
      </c>
      <c r="J1285" s="9" t="str">
        <f aca="false">IF(OR(H1285="",N(D1285)&lt;2),"",(H1285-G1285)/(D1285-1))</f>
        <v/>
      </c>
      <c r="K1285" s="12" t="str">
        <f aca="false">IF(A1285="","",IF(N(D1285)=0,"No orders yet",IF(I1285&gt;=Settings!$B$4,IF(OR(N(E1285)&gt;=Settings!$B$5,N(D1285)&gt;=Settings!$B$6),"Lapsed VIP","Lapsed"),IF(I1285&gt;=Settings!$B$3,IF(OR(N(E1285)&gt;=Settings!$B$5,N(D1285)&gt;=Settings!$B$6),"At-risk VIP",IF(D1285=1,"One-time buyer","At risk")),IF(OR(N(E1285)&gt;=Settings!$B$5,N(D1285)&gt;=Settings!$B$6),"VIP",IF(D1285=1,"New","Active"))))))</f>
        <v/>
      </c>
      <c r="L1285" s="12" t="str">
        <f aca="false">IF(OR(J1285="",J1285=0),"",IF(I1285&gt;=J1285*Settings!$B$7,"Yes",""))</f>
        <v/>
      </c>
      <c r="M1285" s="13"/>
      <c r="N1285" s="12" t="str">
        <f aca="true">IF(M1285="","",IF(AND(H1285&lt;&gt;"",H1285&gt;=M1285),"Yes - "&amp;TEXT(H1285,"d mmm yyyy"),IF(TODAY()-M1285&lt;30,"Not yet","No")))</f>
        <v/>
      </c>
      <c r="O1285" s="8"/>
      <c r="P1285" s="12" t="str">
        <f aca="false">IF(A1285="","",IF(COUNTIF($A$2:$A$2001,A1285)&gt;1,"Same email twice - keep one",""))</f>
        <v/>
      </c>
    </row>
    <row r="1286" customFormat="false" ht="15" hidden="false" customHeight="false" outlineLevel="0" collapsed="false">
      <c r="A1286" s="8"/>
      <c r="B1286" s="8"/>
      <c r="C1286" s="8"/>
      <c r="D1286" s="9" t="str">
        <f aca="false">IF(A1286="","",COUNTIFS(Orders!$C$2:$C$5001,A1286,Orders!$I$2:$I$5001,"&gt;0"))</f>
        <v/>
      </c>
      <c r="E1286" s="10" t="str">
        <f aca="false">IF(A1286="","",SUMIFS(Orders!$F$2:$F$5001,Orders!$C$2:$C$5001,A1286,Orders!$I$2:$I$5001,"&gt;0"))</f>
        <v/>
      </c>
      <c r="F1286" s="10" t="str">
        <f aca="false">IF(OR(A1286="",N(D1286)=0),"",E1286/D1286)</f>
        <v/>
      </c>
      <c r="G1286" s="11" t="str">
        <f aca="false">IF(OR(A1286="",N(D1286)=0),"",_xlfn.MINIFS(Orders!$I$2:$I$5001,Orders!$C$2:$C$5001,A1286,Orders!$I$2:$I$5001,"&gt;0"))</f>
        <v/>
      </c>
      <c r="H1286" s="11" t="str">
        <f aca="false">IF(OR(A1286="",N(D1286)=0),"",_xlfn.MAXIFS(Orders!$I$2:$I$5001,Orders!$C$2:$C$5001,A1286,Orders!$I$2:$I$5001,"&gt;0"))</f>
        <v/>
      </c>
      <c r="I1286" s="9" t="str">
        <f aca="true">IF(H1286="","",TODAY()-H1286)</f>
        <v/>
      </c>
      <c r="J1286" s="9" t="str">
        <f aca="false">IF(OR(H1286="",N(D1286)&lt;2),"",(H1286-G1286)/(D1286-1))</f>
        <v/>
      </c>
      <c r="K1286" s="12" t="str">
        <f aca="false">IF(A1286="","",IF(N(D1286)=0,"No orders yet",IF(I1286&gt;=Settings!$B$4,IF(OR(N(E1286)&gt;=Settings!$B$5,N(D1286)&gt;=Settings!$B$6),"Lapsed VIP","Lapsed"),IF(I1286&gt;=Settings!$B$3,IF(OR(N(E1286)&gt;=Settings!$B$5,N(D1286)&gt;=Settings!$B$6),"At-risk VIP",IF(D1286=1,"One-time buyer","At risk")),IF(OR(N(E1286)&gt;=Settings!$B$5,N(D1286)&gt;=Settings!$B$6),"VIP",IF(D1286=1,"New","Active"))))))</f>
        <v/>
      </c>
      <c r="L1286" s="12" t="str">
        <f aca="false">IF(OR(J1286="",J1286=0),"",IF(I1286&gt;=J1286*Settings!$B$7,"Yes",""))</f>
        <v/>
      </c>
      <c r="M1286" s="13"/>
      <c r="N1286" s="12" t="str">
        <f aca="true">IF(M1286="","",IF(AND(H1286&lt;&gt;"",H1286&gt;=M1286),"Yes - "&amp;TEXT(H1286,"d mmm yyyy"),IF(TODAY()-M1286&lt;30,"Not yet","No")))</f>
        <v/>
      </c>
      <c r="O1286" s="8"/>
      <c r="P1286" s="12" t="str">
        <f aca="false">IF(A1286="","",IF(COUNTIF($A$2:$A$2001,A1286)&gt;1,"Same email twice - keep one",""))</f>
        <v/>
      </c>
    </row>
    <row r="1287" customFormat="false" ht="15" hidden="false" customHeight="false" outlineLevel="0" collapsed="false">
      <c r="A1287" s="8"/>
      <c r="B1287" s="8"/>
      <c r="C1287" s="8"/>
      <c r="D1287" s="9" t="str">
        <f aca="false">IF(A1287="","",COUNTIFS(Orders!$C$2:$C$5001,A1287,Orders!$I$2:$I$5001,"&gt;0"))</f>
        <v/>
      </c>
      <c r="E1287" s="10" t="str">
        <f aca="false">IF(A1287="","",SUMIFS(Orders!$F$2:$F$5001,Orders!$C$2:$C$5001,A1287,Orders!$I$2:$I$5001,"&gt;0"))</f>
        <v/>
      </c>
      <c r="F1287" s="10" t="str">
        <f aca="false">IF(OR(A1287="",N(D1287)=0),"",E1287/D1287)</f>
        <v/>
      </c>
      <c r="G1287" s="11" t="str">
        <f aca="false">IF(OR(A1287="",N(D1287)=0),"",_xlfn.MINIFS(Orders!$I$2:$I$5001,Orders!$C$2:$C$5001,A1287,Orders!$I$2:$I$5001,"&gt;0"))</f>
        <v/>
      </c>
      <c r="H1287" s="11" t="str">
        <f aca="false">IF(OR(A1287="",N(D1287)=0),"",_xlfn.MAXIFS(Orders!$I$2:$I$5001,Orders!$C$2:$C$5001,A1287,Orders!$I$2:$I$5001,"&gt;0"))</f>
        <v/>
      </c>
      <c r="I1287" s="9" t="str">
        <f aca="true">IF(H1287="","",TODAY()-H1287)</f>
        <v/>
      </c>
      <c r="J1287" s="9" t="str">
        <f aca="false">IF(OR(H1287="",N(D1287)&lt;2),"",(H1287-G1287)/(D1287-1))</f>
        <v/>
      </c>
      <c r="K1287" s="12" t="str">
        <f aca="false">IF(A1287="","",IF(N(D1287)=0,"No orders yet",IF(I1287&gt;=Settings!$B$4,IF(OR(N(E1287)&gt;=Settings!$B$5,N(D1287)&gt;=Settings!$B$6),"Lapsed VIP","Lapsed"),IF(I1287&gt;=Settings!$B$3,IF(OR(N(E1287)&gt;=Settings!$B$5,N(D1287)&gt;=Settings!$B$6),"At-risk VIP",IF(D1287=1,"One-time buyer","At risk")),IF(OR(N(E1287)&gt;=Settings!$B$5,N(D1287)&gt;=Settings!$B$6),"VIP",IF(D1287=1,"New","Active"))))))</f>
        <v/>
      </c>
      <c r="L1287" s="12" t="str">
        <f aca="false">IF(OR(J1287="",J1287=0),"",IF(I1287&gt;=J1287*Settings!$B$7,"Yes",""))</f>
        <v/>
      </c>
      <c r="M1287" s="13"/>
      <c r="N1287" s="12" t="str">
        <f aca="true">IF(M1287="","",IF(AND(H1287&lt;&gt;"",H1287&gt;=M1287),"Yes - "&amp;TEXT(H1287,"d mmm yyyy"),IF(TODAY()-M1287&lt;30,"Not yet","No")))</f>
        <v/>
      </c>
      <c r="O1287" s="8"/>
      <c r="P1287" s="12" t="str">
        <f aca="false">IF(A1287="","",IF(COUNTIF($A$2:$A$2001,A1287)&gt;1,"Same email twice - keep one",""))</f>
        <v/>
      </c>
    </row>
    <row r="1288" customFormat="false" ht="15" hidden="false" customHeight="false" outlineLevel="0" collapsed="false">
      <c r="A1288" s="8"/>
      <c r="B1288" s="8"/>
      <c r="C1288" s="8"/>
      <c r="D1288" s="9" t="str">
        <f aca="false">IF(A1288="","",COUNTIFS(Orders!$C$2:$C$5001,A1288,Orders!$I$2:$I$5001,"&gt;0"))</f>
        <v/>
      </c>
      <c r="E1288" s="10" t="str">
        <f aca="false">IF(A1288="","",SUMIFS(Orders!$F$2:$F$5001,Orders!$C$2:$C$5001,A1288,Orders!$I$2:$I$5001,"&gt;0"))</f>
        <v/>
      </c>
      <c r="F1288" s="10" t="str">
        <f aca="false">IF(OR(A1288="",N(D1288)=0),"",E1288/D1288)</f>
        <v/>
      </c>
      <c r="G1288" s="11" t="str">
        <f aca="false">IF(OR(A1288="",N(D1288)=0),"",_xlfn.MINIFS(Orders!$I$2:$I$5001,Orders!$C$2:$C$5001,A1288,Orders!$I$2:$I$5001,"&gt;0"))</f>
        <v/>
      </c>
      <c r="H1288" s="11" t="str">
        <f aca="false">IF(OR(A1288="",N(D1288)=0),"",_xlfn.MAXIFS(Orders!$I$2:$I$5001,Orders!$C$2:$C$5001,A1288,Orders!$I$2:$I$5001,"&gt;0"))</f>
        <v/>
      </c>
      <c r="I1288" s="9" t="str">
        <f aca="true">IF(H1288="","",TODAY()-H1288)</f>
        <v/>
      </c>
      <c r="J1288" s="9" t="str">
        <f aca="false">IF(OR(H1288="",N(D1288)&lt;2),"",(H1288-G1288)/(D1288-1))</f>
        <v/>
      </c>
      <c r="K1288" s="12" t="str">
        <f aca="false">IF(A1288="","",IF(N(D1288)=0,"No orders yet",IF(I1288&gt;=Settings!$B$4,IF(OR(N(E1288)&gt;=Settings!$B$5,N(D1288)&gt;=Settings!$B$6),"Lapsed VIP","Lapsed"),IF(I1288&gt;=Settings!$B$3,IF(OR(N(E1288)&gt;=Settings!$B$5,N(D1288)&gt;=Settings!$B$6),"At-risk VIP",IF(D1288=1,"One-time buyer","At risk")),IF(OR(N(E1288)&gt;=Settings!$B$5,N(D1288)&gt;=Settings!$B$6),"VIP",IF(D1288=1,"New","Active"))))))</f>
        <v/>
      </c>
      <c r="L1288" s="12" t="str">
        <f aca="false">IF(OR(J1288="",J1288=0),"",IF(I1288&gt;=J1288*Settings!$B$7,"Yes",""))</f>
        <v/>
      </c>
      <c r="M1288" s="13"/>
      <c r="N1288" s="12" t="str">
        <f aca="true">IF(M1288="","",IF(AND(H1288&lt;&gt;"",H1288&gt;=M1288),"Yes - "&amp;TEXT(H1288,"d mmm yyyy"),IF(TODAY()-M1288&lt;30,"Not yet","No")))</f>
        <v/>
      </c>
      <c r="O1288" s="8"/>
      <c r="P1288" s="12" t="str">
        <f aca="false">IF(A1288="","",IF(COUNTIF($A$2:$A$2001,A1288)&gt;1,"Same email twice - keep one",""))</f>
        <v/>
      </c>
    </row>
    <row r="1289" customFormat="false" ht="15" hidden="false" customHeight="false" outlineLevel="0" collapsed="false">
      <c r="A1289" s="8"/>
      <c r="B1289" s="8"/>
      <c r="C1289" s="8"/>
      <c r="D1289" s="9" t="str">
        <f aca="false">IF(A1289="","",COUNTIFS(Orders!$C$2:$C$5001,A1289,Orders!$I$2:$I$5001,"&gt;0"))</f>
        <v/>
      </c>
      <c r="E1289" s="10" t="str">
        <f aca="false">IF(A1289="","",SUMIFS(Orders!$F$2:$F$5001,Orders!$C$2:$C$5001,A1289,Orders!$I$2:$I$5001,"&gt;0"))</f>
        <v/>
      </c>
      <c r="F1289" s="10" t="str">
        <f aca="false">IF(OR(A1289="",N(D1289)=0),"",E1289/D1289)</f>
        <v/>
      </c>
      <c r="G1289" s="11" t="str">
        <f aca="false">IF(OR(A1289="",N(D1289)=0),"",_xlfn.MINIFS(Orders!$I$2:$I$5001,Orders!$C$2:$C$5001,A1289,Orders!$I$2:$I$5001,"&gt;0"))</f>
        <v/>
      </c>
      <c r="H1289" s="11" t="str">
        <f aca="false">IF(OR(A1289="",N(D1289)=0),"",_xlfn.MAXIFS(Orders!$I$2:$I$5001,Orders!$C$2:$C$5001,A1289,Orders!$I$2:$I$5001,"&gt;0"))</f>
        <v/>
      </c>
      <c r="I1289" s="9" t="str">
        <f aca="true">IF(H1289="","",TODAY()-H1289)</f>
        <v/>
      </c>
      <c r="J1289" s="9" t="str">
        <f aca="false">IF(OR(H1289="",N(D1289)&lt;2),"",(H1289-G1289)/(D1289-1))</f>
        <v/>
      </c>
      <c r="K1289" s="12" t="str">
        <f aca="false">IF(A1289="","",IF(N(D1289)=0,"No orders yet",IF(I1289&gt;=Settings!$B$4,IF(OR(N(E1289)&gt;=Settings!$B$5,N(D1289)&gt;=Settings!$B$6),"Lapsed VIP","Lapsed"),IF(I1289&gt;=Settings!$B$3,IF(OR(N(E1289)&gt;=Settings!$B$5,N(D1289)&gt;=Settings!$B$6),"At-risk VIP",IF(D1289=1,"One-time buyer","At risk")),IF(OR(N(E1289)&gt;=Settings!$B$5,N(D1289)&gt;=Settings!$B$6),"VIP",IF(D1289=1,"New","Active"))))))</f>
        <v/>
      </c>
      <c r="L1289" s="12" t="str">
        <f aca="false">IF(OR(J1289="",J1289=0),"",IF(I1289&gt;=J1289*Settings!$B$7,"Yes",""))</f>
        <v/>
      </c>
      <c r="M1289" s="13"/>
      <c r="N1289" s="12" t="str">
        <f aca="true">IF(M1289="","",IF(AND(H1289&lt;&gt;"",H1289&gt;=M1289),"Yes - "&amp;TEXT(H1289,"d mmm yyyy"),IF(TODAY()-M1289&lt;30,"Not yet","No")))</f>
        <v/>
      </c>
      <c r="O1289" s="8"/>
      <c r="P1289" s="12" t="str">
        <f aca="false">IF(A1289="","",IF(COUNTIF($A$2:$A$2001,A1289)&gt;1,"Same email twice - keep one",""))</f>
        <v/>
      </c>
    </row>
    <row r="1290" customFormat="false" ht="15" hidden="false" customHeight="false" outlineLevel="0" collapsed="false">
      <c r="A1290" s="8"/>
      <c r="B1290" s="8"/>
      <c r="C1290" s="8"/>
      <c r="D1290" s="9" t="str">
        <f aca="false">IF(A1290="","",COUNTIFS(Orders!$C$2:$C$5001,A1290,Orders!$I$2:$I$5001,"&gt;0"))</f>
        <v/>
      </c>
      <c r="E1290" s="10" t="str">
        <f aca="false">IF(A1290="","",SUMIFS(Orders!$F$2:$F$5001,Orders!$C$2:$C$5001,A1290,Orders!$I$2:$I$5001,"&gt;0"))</f>
        <v/>
      </c>
      <c r="F1290" s="10" t="str">
        <f aca="false">IF(OR(A1290="",N(D1290)=0),"",E1290/D1290)</f>
        <v/>
      </c>
      <c r="G1290" s="11" t="str">
        <f aca="false">IF(OR(A1290="",N(D1290)=0),"",_xlfn.MINIFS(Orders!$I$2:$I$5001,Orders!$C$2:$C$5001,A1290,Orders!$I$2:$I$5001,"&gt;0"))</f>
        <v/>
      </c>
      <c r="H1290" s="11" t="str">
        <f aca="false">IF(OR(A1290="",N(D1290)=0),"",_xlfn.MAXIFS(Orders!$I$2:$I$5001,Orders!$C$2:$C$5001,A1290,Orders!$I$2:$I$5001,"&gt;0"))</f>
        <v/>
      </c>
      <c r="I1290" s="9" t="str">
        <f aca="true">IF(H1290="","",TODAY()-H1290)</f>
        <v/>
      </c>
      <c r="J1290" s="9" t="str">
        <f aca="false">IF(OR(H1290="",N(D1290)&lt;2),"",(H1290-G1290)/(D1290-1))</f>
        <v/>
      </c>
      <c r="K1290" s="12" t="str">
        <f aca="false">IF(A1290="","",IF(N(D1290)=0,"No orders yet",IF(I1290&gt;=Settings!$B$4,IF(OR(N(E1290)&gt;=Settings!$B$5,N(D1290)&gt;=Settings!$B$6),"Lapsed VIP","Lapsed"),IF(I1290&gt;=Settings!$B$3,IF(OR(N(E1290)&gt;=Settings!$B$5,N(D1290)&gt;=Settings!$B$6),"At-risk VIP",IF(D1290=1,"One-time buyer","At risk")),IF(OR(N(E1290)&gt;=Settings!$B$5,N(D1290)&gt;=Settings!$B$6),"VIP",IF(D1290=1,"New","Active"))))))</f>
        <v/>
      </c>
      <c r="L1290" s="12" t="str">
        <f aca="false">IF(OR(J1290="",J1290=0),"",IF(I1290&gt;=J1290*Settings!$B$7,"Yes",""))</f>
        <v/>
      </c>
      <c r="M1290" s="13"/>
      <c r="N1290" s="12" t="str">
        <f aca="true">IF(M1290="","",IF(AND(H1290&lt;&gt;"",H1290&gt;=M1290),"Yes - "&amp;TEXT(H1290,"d mmm yyyy"),IF(TODAY()-M1290&lt;30,"Not yet","No")))</f>
        <v/>
      </c>
      <c r="O1290" s="8"/>
      <c r="P1290" s="12" t="str">
        <f aca="false">IF(A1290="","",IF(COUNTIF($A$2:$A$2001,A1290)&gt;1,"Same email twice - keep one",""))</f>
        <v/>
      </c>
    </row>
    <row r="1291" customFormat="false" ht="15" hidden="false" customHeight="false" outlineLevel="0" collapsed="false">
      <c r="A1291" s="8"/>
      <c r="B1291" s="8"/>
      <c r="C1291" s="8"/>
      <c r="D1291" s="9" t="str">
        <f aca="false">IF(A1291="","",COUNTIFS(Orders!$C$2:$C$5001,A1291,Orders!$I$2:$I$5001,"&gt;0"))</f>
        <v/>
      </c>
      <c r="E1291" s="10" t="str">
        <f aca="false">IF(A1291="","",SUMIFS(Orders!$F$2:$F$5001,Orders!$C$2:$C$5001,A1291,Orders!$I$2:$I$5001,"&gt;0"))</f>
        <v/>
      </c>
      <c r="F1291" s="10" t="str">
        <f aca="false">IF(OR(A1291="",N(D1291)=0),"",E1291/D1291)</f>
        <v/>
      </c>
      <c r="G1291" s="11" t="str">
        <f aca="false">IF(OR(A1291="",N(D1291)=0),"",_xlfn.MINIFS(Orders!$I$2:$I$5001,Orders!$C$2:$C$5001,A1291,Orders!$I$2:$I$5001,"&gt;0"))</f>
        <v/>
      </c>
      <c r="H1291" s="11" t="str">
        <f aca="false">IF(OR(A1291="",N(D1291)=0),"",_xlfn.MAXIFS(Orders!$I$2:$I$5001,Orders!$C$2:$C$5001,A1291,Orders!$I$2:$I$5001,"&gt;0"))</f>
        <v/>
      </c>
      <c r="I1291" s="9" t="str">
        <f aca="true">IF(H1291="","",TODAY()-H1291)</f>
        <v/>
      </c>
      <c r="J1291" s="9" t="str">
        <f aca="false">IF(OR(H1291="",N(D1291)&lt;2),"",(H1291-G1291)/(D1291-1))</f>
        <v/>
      </c>
      <c r="K1291" s="12" t="str">
        <f aca="false">IF(A1291="","",IF(N(D1291)=0,"No orders yet",IF(I1291&gt;=Settings!$B$4,IF(OR(N(E1291)&gt;=Settings!$B$5,N(D1291)&gt;=Settings!$B$6),"Lapsed VIP","Lapsed"),IF(I1291&gt;=Settings!$B$3,IF(OR(N(E1291)&gt;=Settings!$B$5,N(D1291)&gt;=Settings!$B$6),"At-risk VIP",IF(D1291=1,"One-time buyer","At risk")),IF(OR(N(E1291)&gt;=Settings!$B$5,N(D1291)&gt;=Settings!$B$6),"VIP",IF(D1291=1,"New","Active"))))))</f>
        <v/>
      </c>
      <c r="L1291" s="12" t="str">
        <f aca="false">IF(OR(J1291="",J1291=0),"",IF(I1291&gt;=J1291*Settings!$B$7,"Yes",""))</f>
        <v/>
      </c>
      <c r="M1291" s="13"/>
      <c r="N1291" s="12" t="str">
        <f aca="true">IF(M1291="","",IF(AND(H1291&lt;&gt;"",H1291&gt;=M1291),"Yes - "&amp;TEXT(H1291,"d mmm yyyy"),IF(TODAY()-M1291&lt;30,"Not yet","No")))</f>
        <v/>
      </c>
      <c r="O1291" s="8"/>
      <c r="P1291" s="12" t="str">
        <f aca="false">IF(A1291="","",IF(COUNTIF($A$2:$A$2001,A1291)&gt;1,"Same email twice - keep one",""))</f>
        <v/>
      </c>
    </row>
    <row r="1292" customFormat="false" ht="15" hidden="false" customHeight="false" outlineLevel="0" collapsed="false">
      <c r="A1292" s="8"/>
      <c r="B1292" s="8"/>
      <c r="C1292" s="8"/>
      <c r="D1292" s="9" t="str">
        <f aca="false">IF(A1292="","",COUNTIFS(Orders!$C$2:$C$5001,A1292,Orders!$I$2:$I$5001,"&gt;0"))</f>
        <v/>
      </c>
      <c r="E1292" s="10" t="str">
        <f aca="false">IF(A1292="","",SUMIFS(Orders!$F$2:$F$5001,Orders!$C$2:$C$5001,A1292,Orders!$I$2:$I$5001,"&gt;0"))</f>
        <v/>
      </c>
      <c r="F1292" s="10" t="str">
        <f aca="false">IF(OR(A1292="",N(D1292)=0),"",E1292/D1292)</f>
        <v/>
      </c>
      <c r="G1292" s="11" t="str">
        <f aca="false">IF(OR(A1292="",N(D1292)=0),"",_xlfn.MINIFS(Orders!$I$2:$I$5001,Orders!$C$2:$C$5001,A1292,Orders!$I$2:$I$5001,"&gt;0"))</f>
        <v/>
      </c>
      <c r="H1292" s="11" t="str">
        <f aca="false">IF(OR(A1292="",N(D1292)=0),"",_xlfn.MAXIFS(Orders!$I$2:$I$5001,Orders!$C$2:$C$5001,A1292,Orders!$I$2:$I$5001,"&gt;0"))</f>
        <v/>
      </c>
      <c r="I1292" s="9" t="str">
        <f aca="true">IF(H1292="","",TODAY()-H1292)</f>
        <v/>
      </c>
      <c r="J1292" s="9" t="str">
        <f aca="false">IF(OR(H1292="",N(D1292)&lt;2),"",(H1292-G1292)/(D1292-1))</f>
        <v/>
      </c>
      <c r="K1292" s="12" t="str">
        <f aca="false">IF(A1292="","",IF(N(D1292)=0,"No orders yet",IF(I1292&gt;=Settings!$B$4,IF(OR(N(E1292)&gt;=Settings!$B$5,N(D1292)&gt;=Settings!$B$6),"Lapsed VIP","Lapsed"),IF(I1292&gt;=Settings!$B$3,IF(OR(N(E1292)&gt;=Settings!$B$5,N(D1292)&gt;=Settings!$B$6),"At-risk VIP",IF(D1292=1,"One-time buyer","At risk")),IF(OR(N(E1292)&gt;=Settings!$B$5,N(D1292)&gt;=Settings!$B$6),"VIP",IF(D1292=1,"New","Active"))))))</f>
        <v/>
      </c>
      <c r="L1292" s="12" t="str">
        <f aca="false">IF(OR(J1292="",J1292=0),"",IF(I1292&gt;=J1292*Settings!$B$7,"Yes",""))</f>
        <v/>
      </c>
      <c r="M1292" s="13"/>
      <c r="N1292" s="12" t="str">
        <f aca="true">IF(M1292="","",IF(AND(H1292&lt;&gt;"",H1292&gt;=M1292),"Yes - "&amp;TEXT(H1292,"d mmm yyyy"),IF(TODAY()-M1292&lt;30,"Not yet","No")))</f>
        <v/>
      </c>
      <c r="O1292" s="8"/>
      <c r="P1292" s="12" t="str">
        <f aca="false">IF(A1292="","",IF(COUNTIF($A$2:$A$2001,A1292)&gt;1,"Same email twice - keep one",""))</f>
        <v/>
      </c>
    </row>
    <row r="1293" customFormat="false" ht="15" hidden="false" customHeight="false" outlineLevel="0" collapsed="false">
      <c r="A1293" s="8"/>
      <c r="B1293" s="8"/>
      <c r="C1293" s="8"/>
      <c r="D1293" s="9" t="str">
        <f aca="false">IF(A1293="","",COUNTIFS(Orders!$C$2:$C$5001,A1293,Orders!$I$2:$I$5001,"&gt;0"))</f>
        <v/>
      </c>
      <c r="E1293" s="10" t="str">
        <f aca="false">IF(A1293="","",SUMIFS(Orders!$F$2:$F$5001,Orders!$C$2:$C$5001,A1293,Orders!$I$2:$I$5001,"&gt;0"))</f>
        <v/>
      </c>
      <c r="F1293" s="10" t="str">
        <f aca="false">IF(OR(A1293="",N(D1293)=0),"",E1293/D1293)</f>
        <v/>
      </c>
      <c r="G1293" s="11" t="str">
        <f aca="false">IF(OR(A1293="",N(D1293)=0),"",_xlfn.MINIFS(Orders!$I$2:$I$5001,Orders!$C$2:$C$5001,A1293,Orders!$I$2:$I$5001,"&gt;0"))</f>
        <v/>
      </c>
      <c r="H1293" s="11" t="str">
        <f aca="false">IF(OR(A1293="",N(D1293)=0),"",_xlfn.MAXIFS(Orders!$I$2:$I$5001,Orders!$C$2:$C$5001,A1293,Orders!$I$2:$I$5001,"&gt;0"))</f>
        <v/>
      </c>
      <c r="I1293" s="9" t="str">
        <f aca="true">IF(H1293="","",TODAY()-H1293)</f>
        <v/>
      </c>
      <c r="J1293" s="9" t="str">
        <f aca="false">IF(OR(H1293="",N(D1293)&lt;2),"",(H1293-G1293)/(D1293-1))</f>
        <v/>
      </c>
      <c r="K1293" s="12" t="str">
        <f aca="false">IF(A1293="","",IF(N(D1293)=0,"No orders yet",IF(I1293&gt;=Settings!$B$4,IF(OR(N(E1293)&gt;=Settings!$B$5,N(D1293)&gt;=Settings!$B$6),"Lapsed VIP","Lapsed"),IF(I1293&gt;=Settings!$B$3,IF(OR(N(E1293)&gt;=Settings!$B$5,N(D1293)&gt;=Settings!$B$6),"At-risk VIP",IF(D1293=1,"One-time buyer","At risk")),IF(OR(N(E1293)&gt;=Settings!$B$5,N(D1293)&gt;=Settings!$B$6),"VIP",IF(D1293=1,"New","Active"))))))</f>
        <v/>
      </c>
      <c r="L1293" s="12" t="str">
        <f aca="false">IF(OR(J1293="",J1293=0),"",IF(I1293&gt;=J1293*Settings!$B$7,"Yes",""))</f>
        <v/>
      </c>
      <c r="M1293" s="13"/>
      <c r="N1293" s="12" t="str">
        <f aca="true">IF(M1293="","",IF(AND(H1293&lt;&gt;"",H1293&gt;=M1293),"Yes - "&amp;TEXT(H1293,"d mmm yyyy"),IF(TODAY()-M1293&lt;30,"Not yet","No")))</f>
        <v/>
      </c>
      <c r="O1293" s="8"/>
      <c r="P1293" s="12" t="str">
        <f aca="false">IF(A1293="","",IF(COUNTIF($A$2:$A$2001,A1293)&gt;1,"Same email twice - keep one",""))</f>
        <v/>
      </c>
    </row>
    <row r="1294" customFormat="false" ht="15" hidden="false" customHeight="false" outlineLevel="0" collapsed="false">
      <c r="A1294" s="8"/>
      <c r="B1294" s="8"/>
      <c r="C1294" s="8"/>
      <c r="D1294" s="9" t="str">
        <f aca="false">IF(A1294="","",COUNTIFS(Orders!$C$2:$C$5001,A1294,Orders!$I$2:$I$5001,"&gt;0"))</f>
        <v/>
      </c>
      <c r="E1294" s="10" t="str">
        <f aca="false">IF(A1294="","",SUMIFS(Orders!$F$2:$F$5001,Orders!$C$2:$C$5001,A1294,Orders!$I$2:$I$5001,"&gt;0"))</f>
        <v/>
      </c>
      <c r="F1294" s="10" t="str">
        <f aca="false">IF(OR(A1294="",N(D1294)=0),"",E1294/D1294)</f>
        <v/>
      </c>
      <c r="G1294" s="11" t="str">
        <f aca="false">IF(OR(A1294="",N(D1294)=0),"",_xlfn.MINIFS(Orders!$I$2:$I$5001,Orders!$C$2:$C$5001,A1294,Orders!$I$2:$I$5001,"&gt;0"))</f>
        <v/>
      </c>
      <c r="H1294" s="11" t="str">
        <f aca="false">IF(OR(A1294="",N(D1294)=0),"",_xlfn.MAXIFS(Orders!$I$2:$I$5001,Orders!$C$2:$C$5001,A1294,Orders!$I$2:$I$5001,"&gt;0"))</f>
        <v/>
      </c>
      <c r="I1294" s="9" t="str">
        <f aca="true">IF(H1294="","",TODAY()-H1294)</f>
        <v/>
      </c>
      <c r="J1294" s="9" t="str">
        <f aca="false">IF(OR(H1294="",N(D1294)&lt;2),"",(H1294-G1294)/(D1294-1))</f>
        <v/>
      </c>
      <c r="K1294" s="12" t="str">
        <f aca="false">IF(A1294="","",IF(N(D1294)=0,"No orders yet",IF(I1294&gt;=Settings!$B$4,IF(OR(N(E1294)&gt;=Settings!$B$5,N(D1294)&gt;=Settings!$B$6),"Lapsed VIP","Lapsed"),IF(I1294&gt;=Settings!$B$3,IF(OR(N(E1294)&gt;=Settings!$B$5,N(D1294)&gt;=Settings!$B$6),"At-risk VIP",IF(D1294=1,"One-time buyer","At risk")),IF(OR(N(E1294)&gt;=Settings!$B$5,N(D1294)&gt;=Settings!$B$6),"VIP",IF(D1294=1,"New","Active"))))))</f>
        <v/>
      </c>
      <c r="L1294" s="12" t="str">
        <f aca="false">IF(OR(J1294="",J1294=0),"",IF(I1294&gt;=J1294*Settings!$B$7,"Yes",""))</f>
        <v/>
      </c>
      <c r="M1294" s="13"/>
      <c r="N1294" s="12" t="str">
        <f aca="true">IF(M1294="","",IF(AND(H1294&lt;&gt;"",H1294&gt;=M1294),"Yes - "&amp;TEXT(H1294,"d mmm yyyy"),IF(TODAY()-M1294&lt;30,"Not yet","No")))</f>
        <v/>
      </c>
      <c r="O1294" s="8"/>
      <c r="P1294" s="12" t="str">
        <f aca="false">IF(A1294="","",IF(COUNTIF($A$2:$A$2001,A1294)&gt;1,"Same email twice - keep one",""))</f>
        <v/>
      </c>
    </row>
    <row r="1295" customFormat="false" ht="15" hidden="false" customHeight="false" outlineLevel="0" collapsed="false">
      <c r="A1295" s="8"/>
      <c r="B1295" s="8"/>
      <c r="C1295" s="8"/>
      <c r="D1295" s="9" t="str">
        <f aca="false">IF(A1295="","",COUNTIFS(Orders!$C$2:$C$5001,A1295,Orders!$I$2:$I$5001,"&gt;0"))</f>
        <v/>
      </c>
      <c r="E1295" s="10" t="str">
        <f aca="false">IF(A1295="","",SUMIFS(Orders!$F$2:$F$5001,Orders!$C$2:$C$5001,A1295,Orders!$I$2:$I$5001,"&gt;0"))</f>
        <v/>
      </c>
      <c r="F1295" s="10" t="str">
        <f aca="false">IF(OR(A1295="",N(D1295)=0),"",E1295/D1295)</f>
        <v/>
      </c>
      <c r="G1295" s="11" t="str">
        <f aca="false">IF(OR(A1295="",N(D1295)=0),"",_xlfn.MINIFS(Orders!$I$2:$I$5001,Orders!$C$2:$C$5001,A1295,Orders!$I$2:$I$5001,"&gt;0"))</f>
        <v/>
      </c>
      <c r="H1295" s="11" t="str">
        <f aca="false">IF(OR(A1295="",N(D1295)=0),"",_xlfn.MAXIFS(Orders!$I$2:$I$5001,Orders!$C$2:$C$5001,A1295,Orders!$I$2:$I$5001,"&gt;0"))</f>
        <v/>
      </c>
      <c r="I1295" s="9" t="str">
        <f aca="true">IF(H1295="","",TODAY()-H1295)</f>
        <v/>
      </c>
      <c r="J1295" s="9" t="str">
        <f aca="false">IF(OR(H1295="",N(D1295)&lt;2),"",(H1295-G1295)/(D1295-1))</f>
        <v/>
      </c>
      <c r="K1295" s="12" t="str">
        <f aca="false">IF(A1295="","",IF(N(D1295)=0,"No orders yet",IF(I1295&gt;=Settings!$B$4,IF(OR(N(E1295)&gt;=Settings!$B$5,N(D1295)&gt;=Settings!$B$6),"Lapsed VIP","Lapsed"),IF(I1295&gt;=Settings!$B$3,IF(OR(N(E1295)&gt;=Settings!$B$5,N(D1295)&gt;=Settings!$B$6),"At-risk VIP",IF(D1295=1,"One-time buyer","At risk")),IF(OR(N(E1295)&gt;=Settings!$B$5,N(D1295)&gt;=Settings!$B$6),"VIP",IF(D1295=1,"New","Active"))))))</f>
        <v/>
      </c>
      <c r="L1295" s="12" t="str">
        <f aca="false">IF(OR(J1295="",J1295=0),"",IF(I1295&gt;=J1295*Settings!$B$7,"Yes",""))</f>
        <v/>
      </c>
      <c r="M1295" s="13"/>
      <c r="N1295" s="12" t="str">
        <f aca="true">IF(M1295="","",IF(AND(H1295&lt;&gt;"",H1295&gt;=M1295),"Yes - "&amp;TEXT(H1295,"d mmm yyyy"),IF(TODAY()-M1295&lt;30,"Not yet","No")))</f>
        <v/>
      </c>
      <c r="O1295" s="8"/>
      <c r="P1295" s="12" t="str">
        <f aca="false">IF(A1295="","",IF(COUNTIF($A$2:$A$2001,A1295)&gt;1,"Same email twice - keep one",""))</f>
        <v/>
      </c>
    </row>
    <row r="1296" customFormat="false" ht="15" hidden="false" customHeight="false" outlineLevel="0" collapsed="false">
      <c r="A1296" s="8"/>
      <c r="B1296" s="8"/>
      <c r="C1296" s="8"/>
      <c r="D1296" s="9" t="str">
        <f aca="false">IF(A1296="","",COUNTIFS(Orders!$C$2:$C$5001,A1296,Orders!$I$2:$I$5001,"&gt;0"))</f>
        <v/>
      </c>
      <c r="E1296" s="10" t="str">
        <f aca="false">IF(A1296="","",SUMIFS(Orders!$F$2:$F$5001,Orders!$C$2:$C$5001,A1296,Orders!$I$2:$I$5001,"&gt;0"))</f>
        <v/>
      </c>
      <c r="F1296" s="10" t="str">
        <f aca="false">IF(OR(A1296="",N(D1296)=0),"",E1296/D1296)</f>
        <v/>
      </c>
      <c r="G1296" s="11" t="str">
        <f aca="false">IF(OR(A1296="",N(D1296)=0),"",_xlfn.MINIFS(Orders!$I$2:$I$5001,Orders!$C$2:$C$5001,A1296,Orders!$I$2:$I$5001,"&gt;0"))</f>
        <v/>
      </c>
      <c r="H1296" s="11" t="str">
        <f aca="false">IF(OR(A1296="",N(D1296)=0),"",_xlfn.MAXIFS(Orders!$I$2:$I$5001,Orders!$C$2:$C$5001,A1296,Orders!$I$2:$I$5001,"&gt;0"))</f>
        <v/>
      </c>
      <c r="I1296" s="9" t="str">
        <f aca="true">IF(H1296="","",TODAY()-H1296)</f>
        <v/>
      </c>
      <c r="J1296" s="9" t="str">
        <f aca="false">IF(OR(H1296="",N(D1296)&lt;2),"",(H1296-G1296)/(D1296-1))</f>
        <v/>
      </c>
      <c r="K1296" s="12" t="str">
        <f aca="false">IF(A1296="","",IF(N(D1296)=0,"No orders yet",IF(I1296&gt;=Settings!$B$4,IF(OR(N(E1296)&gt;=Settings!$B$5,N(D1296)&gt;=Settings!$B$6),"Lapsed VIP","Lapsed"),IF(I1296&gt;=Settings!$B$3,IF(OR(N(E1296)&gt;=Settings!$B$5,N(D1296)&gt;=Settings!$B$6),"At-risk VIP",IF(D1296=1,"One-time buyer","At risk")),IF(OR(N(E1296)&gt;=Settings!$B$5,N(D1296)&gt;=Settings!$B$6),"VIP",IF(D1296=1,"New","Active"))))))</f>
        <v/>
      </c>
      <c r="L1296" s="12" t="str">
        <f aca="false">IF(OR(J1296="",J1296=0),"",IF(I1296&gt;=J1296*Settings!$B$7,"Yes",""))</f>
        <v/>
      </c>
      <c r="M1296" s="13"/>
      <c r="N1296" s="12" t="str">
        <f aca="true">IF(M1296="","",IF(AND(H1296&lt;&gt;"",H1296&gt;=M1296),"Yes - "&amp;TEXT(H1296,"d mmm yyyy"),IF(TODAY()-M1296&lt;30,"Not yet","No")))</f>
        <v/>
      </c>
      <c r="O1296" s="8"/>
      <c r="P1296" s="12" t="str">
        <f aca="false">IF(A1296="","",IF(COUNTIF($A$2:$A$2001,A1296)&gt;1,"Same email twice - keep one",""))</f>
        <v/>
      </c>
    </row>
    <row r="1297" customFormat="false" ht="15" hidden="false" customHeight="false" outlineLevel="0" collapsed="false">
      <c r="A1297" s="8"/>
      <c r="B1297" s="8"/>
      <c r="C1297" s="8"/>
      <c r="D1297" s="9" t="str">
        <f aca="false">IF(A1297="","",COUNTIFS(Orders!$C$2:$C$5001,A1297,Orders!$I$2:$I$5001,"&gt;0"))</f>
        <v/>
      </c>
      <c r="E1297" s="10" t="str">
        <f aca="false">IF(A1297="","",SUMIFS(Orders!$F$2:$F$5001,Orders!$C$2:$C$5001,A1297,Orders!$I$2:$I$5001,"&gt;0"))</f>
        <v/>
      </c>
      <c r="F1297" s="10" t="str">
        <f aca="false">IF(OR(A1297="",N(D1297)=0),"",E1297/D1297)</f>
        <v/>
      </c>
      <c r="G1297" s="11" t="str">
        <f aca="false">IF(OR(A1297="",N(D1297)=0),"",_xlfn.MINIFS(Orders!$I$2:$I$5001,Orders!$C$2:$C$5001,A1297,Orders!$I$2:$I$5001,"&gt;0"))</f>
        <v/>
      </c>
      <c r="H1297" s="11" t="str">
        <f aca="false">IF(OR(A1297="",N(D1297)=0),"",_xlfn.MAXIFS(Orders!$I$2:$I$5001,Orders!$C$2:$C$5001,A1297,Orders!$I$2:$I$5001,"&gt;0"))</f>
        <v/>
      </c>
      <c r="I1297" s="9" t="str">
        <f aca="true">IF(H1297="","",TODAY()-H1297)</f>
        <v/>
      </c>
      <c r="J1297" s="9" t="str">
        <f aca="false">IF(OR(H1297="",N(D1297)&lt;2),"",(H1297-G1297)/(D1297-1))</f>
        <v/>
      </c>
      <c r="K1297" s="12" t="str">
        <f aca="false">IF(A1297="","",IF(N(D1297)=0,"No orders yet",IF(I1297&gt;=Settings!$B$4,IF(OR(N(E1297)&gt;=Settings!$B$5,N(D1297)&gt;=Settings!$B$6),"Lapsed VIP","Lapsed"),IF(I1297&gt;=Settings!$B$3,IF(OR(N(E1297)&gt;=Settings!$B$5,N(D1297)&gt;=Settings!$B$6),"At-risk VIP",IF(D1297=1,"One-time buyer","At risk")),IF(OR(N(E1297)&gt;=Settings!$B$5,N(D1297)&gt;=Settings!$B$6),"VIP",IF(D1297=1,"New","Active"))))))</f>
        <v/>
      </c>
      <c r="L1297" s="12" t="str">
        <f aca="false">IF(OR(J1297="",J1297=0),"",IF(I1297&gt;=J1297*Settings!$B$7,"Yes",""))</f>
        <v/>
      </c>
      <c r="M1297" s="13"/>
      <c r="N1297" s="12" t="str">
        <f aca="true">IF(M1297="","",IF(AND(H1297&lt;&gt;"",H1297&gt;=M1297),"Yes - "&amp;TEXT(H1297,"d mmm yyyy"),IF(TODAY()-M1297&lt;30,"Not yet","No")))</f>
        <v/>
      </c>
      <c r="O1297" s="8"/>
      <c r="P1297" s="12" t="str">
        <f aca="false">IF(A1297="","",IF(COUNTIF($A$2:$A$2001,A1297)&gt;1,"Same email twice - keep one",""))</f>
        <v/>
      </c>
    </row>
    <row r="1298" customFormat="false" ht="15" hidden="false" customHeight="false" outlineLevel="0" collapsed="false">
      <c r="A1298" s="8"/>
      <c r="B1298" s="8"/>
      <c r="C1298" s="8"/>
      <c r="D1298" s="9" t="str">
        <f aca="false">IF(A1298="","",COUNTIFS(Orders!$C$2:$C$5001,A1298,Orders!$I$2:$I$5001,"&gt;0"))</f>
        <v/>
      </c>
      <c r="E1298" s="10" t="str">
        <f aca="false">IF(A1298="","",SUMIFS(Orders!$F$2:$F$5001,Orders!$C$2:$C$5001,A1298,Orders!$I$2:$I$5001,"&gt;0"))</f>
        <v/>
      </c>
      <c r="F1298" s="10" t="str">
        <f aca="false">IF(OR(A1298="",N(D1298)=0),"",E1298/D1298)</f>
        <v/>
      </c>
      <c r="G1298" s="11" t="str">
        <f aca="false">IF(OR(A1298="",N(D1298)=0),"",_xlfn.MINIFS(Orders!$I$2:$I$5001,Orders!$C$2:$C$5001,A1298,Orders!$I$2:$I$5001,"&gt;0"))</f>
        <v/>
      </c>
      <c r="H1298" s="11" t="str">
        <f aca="false">IF(OR(A1298="",N(D1298)=0),"",_xlfn.MAXIFS(Orders!$I$2:$I$5001,Orders!$C$2:$C$5001,A1298,Orders!$I$2:$I$5001,"&gt;0"))</f>
        <v/>
      </c>
      <c r="I1298" s="9" t="str">
        <f aca="true">IF(H1298="","",TODAY()-H1298)</f>
        <v/>
      </c>
      <c r="J1298" s="9" t="str">
        <f aca="false">IF(OR(H1298="",N(D1298)&lt;2),"",(H1298-G1298)/(D1298-1))</f>
        <v/>
      </c>
      <c r="K1298" s="12" t="str">
        <f aca="false">IF(A1298="","",IF(N(D1298)=0,"No orders yet",IF(I1298&gt;=Settings!$B$4,IF(OR(N(E1298)&gt;=Settings!$B$5,N(D1298)&gt;=Settings!$B$6),"Lapsed VIP","Lapsed"),IF(I1298&gt;=Settings!$B$3,IF(OR(N(E1298)&gt;=Settings!$B$5,N(D1298)&gt;=Settings!$B$6),"At-risk VIP",IF(D1298=1,"One-time buyer","At risk")),IF(OR(N(E1298)&gt;=Settings!$B$5,N(D1298)&gt;=Settings!$B$6),"VIP",IF(D1298=1,"New","Active"))))))</f>
        <v/>
      </c>
      <c r="L1298" s="12" t="str">
        <f aca="false">IF(OR(J1298="",J1298=0),"",IF(I1298&gt;=J1298*Settings!$B$7,"Yes",""))</f>
        <v/>
      </c>
      <c r="M1298" s="13"/>
      <c r="N1298" s="12" t="str">
        <f aca="true">IF(M1298="","",IF(AND(H1298&lt;&gt;"",H1298&gt;=M1298),"Yes - "&amp;TEXT(H1298,"d mmm yyyy"),IF(TODAY()-M1298&lt;30,"Not yet","No")))</f>
        <v/>
      </c>
      <c r="O1298" s="8"/>
      <c r="P1298" s="12" t="str">
        <f aca="false">IF(A1298="","",IF(COUNTIF($A$2:$A$2001,A1298)&gt;1,"Same email twice - keep one",""))</f>
        <v/>
      </c>
    </row>
    <row r="1299" customFormat="false" ht="15" hidden="false" customHeight="false" outlineLevel="0" collapsed="false">
      <c r="A1299" s="8"/>
      <c r="B1299" s="8"/>
      <c r="C1299" s="8"/>
      <c r="D1299" s="9" t="str">
        <f aca="false">IF(A1299="","",COUNTIFS(Orders!$C$2:$C$5001,A1299,Orders!$I$2:$I$5001,"&gt;0"))</f>
        <v/>
      </c>
      <c r="E1299" s="10" t="str">
        <f aca="false">IF(A1299="","",SUMIFS(Orders!$F$2:$F$5001,Orders!$C$2:$C$5001,A1299,Orders!$I$2:$I$5001,"&gt;0"))</f>
        <v/>
      </c>
      <c r="F1299" s="10" t="str">
        <f aca="false">IF(OR(A1299="",N(D1299)=0),"",E1299/D1299)</f>
        <v/>
      </c>
      <c r="G1299" s="11" t="str">
        <f aca="false">IF(OR(A1299="",N(D1299)=0),"",_xlfn.MINIFS(Orders!$I$2:$I$5001,Orders!$C$2:$C$5001,A1299,Orders!$I$2:$I$5001,"&gt;0"))</f>
        <v/>
      </c>
      <c r="H1299" s="11" t="str">
        <f aca="false">IF(OR(A1299="",N(D1299)=0),"",_xlfn.MAXIFS(Orders!$I$2:$I$5001,Orders!$C$2:$C$5001,A1299,Orders!$I$2:$I$5001,"&gt;0"))</f>
        <v/>
      </c>
      <c r="I1299" s="9" t="str">
        <f aca="true">IF(H1299="","",TODAY()-H1299)</f>
        <v/>
      </c>
      <c r="J1299" s="9" t="str">
        <f aca="false">IF(OR(H1299="",N(D1299)&lt;2),"",(H1299-G1299)/(D1299-1))</f>
        <v/>
      </c>
      <c r="K1299" s="12" t="str">
        <f aca="false">IF(A1299="","",IF(N(D1299)=0,"No orders yet",IF(I1299&gt;=Settings!$B$4,IF(OR(N(E1299)&gt;=Settings!$B$5,N(D1299)&gt;=Settings!$B$6),"Lapsed VIP","Lapsed"),IF(I1299&gt;=Settings!$B$3,IF(OR(N(E1299)&gt;=Settings!$B$5,N(D1299)&gt;=Settings!$B$6),"At-risk VIP",IF(D1299=1,"One-time buyer","At risk")),IF(OR(N(E1299)&gt;=Settings!$B$5,N(D1299)&gt;=Settings!$B$6),"VIP",IF(D1299=1,"New","Active"))))))</f>
        <v/>
      </c>
      <c r="L1299" s="12" t="str">
        <f aca="false">IF(OR(J1299="",J1299=0),"",IF(I1299&gt;=J1299*Settings!$B$7,"Yes",""))</f>
        <v/>
      </c>
      <c r="M1299" s="13"/>
      <c r="N1299" s="12" t="str">
        <f aca="true">IF(M1299="","",IF(AND(H1299&lt;&gt;"",H1299&gt;=M1299),"Yes - "&amp;TEXT(H1299,"d mmm yyyy"),IF(TODAY()-M1299&lt;30,"Not yet","No")))</f>
        <v/>
      </c>
      <c r="O1299" s="8"/>
      <c r="P1299" s="12" t="str">
        <f aca="false">IF(A1299="","",IF(COUNTIF($A$2:$A$2001,A1299)&gt;1,"Same email twice - keep one",""))</f>
        <v/>
      </c>
    </row>
    <row r="1300" customFormat="false" ht="15" hidden="false" customHeight="false" outlineLevel="0" collapsed="false">
      <c r="A1300" s="8"/>
      <c r="B1300" s="8"/>
      <c r="C1300" s="8"/>
      <c r="D1300" s="9" t="str">
        <f aca="false">IF(A1300="","",COUNTIFS(Orders!$C$2:$C$5001,A1300,Orders!$I$2:$I$5001,"&gt;0"))</f>
        <v/>
      </c>
      <c r="E1300" s="10" t="str">
        <f aca="false">IF(A1300="","",SUMIFS(Orders!$F$2:$F$5001,Orders!$C$2:$C$5001,A1300,Orders!$I$2:$I$5001,"&gt;0"))</f>
        <v/>
      </c>
      <c r="F1300" s="10" t="str">
        <f aca="false">IF(OR(A1300="",N(D1300)=0),"",E1300/D1300)</f>
        <v/>
      </c>
      <c r="G1300" s="11" t="str">
        <f aca="false">IF(OR(A1300="",N(D1300)=0),"",_xlfn.MINIFS(Orders!$I$2:$I$5001,Orders!$C$2:$C$5001,A1300,Orders!$I$2:$I$5001,"&gt;0"))</f>
        <v/>
      </c>
      <c r="H1300" s="11" t="str">
        <f aca="false">IF(OR(A1300="",N(D1300)=0),"",_xlfn.MAXIFS(Orders!$I$2:$I$5001,Orders!$C$2:$C$5001,A1300,Orders!$I$2:$I$5001,"&gt;0"))</f>
        <v/>
      </c>
      <c r="I1300" s="9" t="str">
        <f aca="true">IF(H1300="","",TODAY()-H1300)</f>
        <v/>
      </c>
      <c r="J1300" s="9" t="str">
        <f aca="false">IF(OR(H1300="",N(D1300)&lt;2),"",(H1300-G1300)/(D1300-1))</f>
        <v/>
      </c>
      <c r="K1300" s="12" t="str">
        <f aca="false">IF(A1300="","",IF(N(D1300)=0,"No orders yet",IF(I1300&gt;=Settings!$B$4,IF(OR(N(E1300)&gt;=Settings!$B$5,N(D1300)&gt;=Settings!$B$6),"Lapsed VIP","Lapsed"),IF(I1300&gt;=Settings!$B$3,IF(OR(N(E1300)&gt;=Settings!$B$5,N(D1300)&gt;=Settings!$B$6),"At-risk VIP",IF(D1300=1,"One-time buyer","At risk")),IF(OR(N(E1300)&gt;=Settings!$B$5,N(D1300)&gt;=Settings!$B$6),"VIP",IF(D1300=1,"New","Active"))))))</f>
        <v/>
      </c>
      <c r="L1300" s="12" t="str">
        <f aca="false">IF(OR(J1300="",J1300=0),"",IF(I1300&gt;=J1300*Settings!$B$7,"Yes",""))</f>
        <v/>
      </c>
      <c r="M1300" s="13"/>
      <c r="N1300" s="12" t="str">
        <f aca="true">IF(M1300="","",IF(AND(H1300&lt;&gt;"",H1300&gt;=M1300),"Yes - "&amp;TEXT(H1300,"d mmm yyyy"),IF(TODAY()-M1300&lt;30,"Not yet","No")))</f>
        <v/>
      </c>
      <c r="O1300" s="8"/>
      <c r="P1300" s="12" t="str">
        <f aca="false">IF(A1300="","",IF(COUNTIF($A$2:$A$2001,A1300)&gt;1,"Same email twice - keep one",""))</f>
        <v/>
      </c>
    </row>
    <row r="1301" customFormat="false" ht="15" hidden="false" customHeight="false" outlineLevel="0" collapsed="false">
      <c r="A1301" s="8"/>
      <c r="B1301" s="8"/>
      <c r="C1301" s="8"/>
      <c r="D1301" s="9" t="str">
        <f aca="false">IF(A1301="","",COUNTIFS(Orders!$C$2:$C$5001,A1301,Orders!$I$2:$I$5001,"&gt;0"))</f>
        <v/>
      </c>
      <c r="E1301" s="10" t="str">
        <f aca="false">IF(A1301="","",SUMIFS(Orders!$F$2:$F$5001,Orders!$C$2:$C$5001,A1301,Orders!$I$2:$I$5001,"&gt;0"))</f>
        <v/>
      </c>
      <c r="F1301" s="10" t="str">
        <f aca="false">IF(OR(A1301="",N(D1301)=0),"",E1301/D1301)</f>
        <v/>
      </c>
      <c r="G1301" s="11" t="str">
        <f aca="false">IF(OR(A1301="",N(D1301)=0),"",_xlfn.MINIFS(Orders!$I$2:$I$5001,Orders!$C$2:$C$5001,A1301,Orders!$I$2:$I$5001,"&gt;0"))</f>
        <v/>
      </c>
      <c r="H1301" s="11" t="str">
        <f aca="false">IF(OR(A1301="",N(D1301)=0),"",_xlfn.MAXIFS(Orders!$I$2:$I$5001,Orders!$C$2:$C$5001,A1301,Orders!$I$2:$I$5001,"&gt;0"))</f>
        <v/>
      </c>
      <c r="I1301" s="9" t="str">
        <f aca="true">IF(H1301="","",TODAY()-H1301)</f>
        <v/>
      </c>
      <c r="J1301" s="9" t="str">
        <f aca="false">IF(OR(H1301="",N(D1301)&lt;2),"",(H1301-G1301)/(D1301-1))</f>
        <v/>
      </c>
      <c r="K1301" s="12" t="str">
        <f aca="false">IF(A1301="","",IF(N(D1301)=0,"No orders yet",IF(I1301&gt;=Settings!$B$4,IF(OR(N(E1301)&gt;=Settings!$B$5,N(D1301)&gt;=Settings!$B$6),"Lapsed VIP","Lapsed"),IF(I1301&gt;=Settings!$B$3,IF(OR(N(E1301)&gt;=Settings!$B$5,N(D1301)&gt;=Settings!$B$6),"At-risk VIP",IF(D1301=1,"One-time buyer","At risk")),IF(OR(N(E1301)&gt;=Settings!$B$5,N(D1301)&gt;=Settings!$B$6),"VIP",IF(D1301=1,"New","Active"))))))</f>
        <v/>
      </c>
      <c r="L1301" s="12" t="str">
        <f aca="false">IF(OR(J1301="",J1301=0),"",IF(I1301&gt;=J1301*Settings!$B$7,"Yes",""))</f>
        <v/>
      </c>
      <c r="M1301" s="13"/>
      <c r="N1301" s="12" t="str">
        <f aca="true">IF(M1301="","",IF(AND(H1301&lt;&gt;"",H1301&gt;=M1301),"Yes - "&amp;TEXT(H1301,"d mmm yyyy"),IF(TODAY()-M1301&lt;30,"Not yet","No")))</f>
        <v/>
      </c>
      <c r="O1301" s="8"/>
      <c r="P1301" s="12" t="str">
        <f aca="false">IF(A1301="","",IF(COUNTIF($A$2:$A$2001,A1301)&gt;1,"Same email twice - keep one",""))</f>
        <v/>
      </c>
    </row>
    <row r="1302" customFormat="false" ht="15" hidden="false" customHeight="false" outlineLevel="0" collapsed="false">
      <c r="A1302" s="8"/>
      <c r="B1302" s="8"/>
      <c r="C1302" s="8"/>
      <c r="D1302" s="9" t="str">
        <f aca="false">IF(A1302="","",COUNTIFS(Orders!$C$2:$C$5001,A1302,Orders!$I$2:$I$5001,"&gt;0"))</f>
        <v/>
      </c>
      <c r="E1302" s="10" t="str">
        <f aca="false">IF(A1302="","",SUMIFS(Orders!$F$2:$F$5001,Orders!$C$2:$C$5001,A1302,Orders!$I$2:$I$5001,"&gt;0"))</f>
        <v/>
      </c>
      <c r="F1302" s="10" t="str">
        <f aca="false">IF(OR(A1302="",N(D1302)=0),"",E1302/D1302)</f>
        <v/>
      </c>
      <c r="G1302" s="11" t="str">
        <f aca="false">IF(OR(A1302="",N(D1302)=0),"",_xlfn.MINIFS(Orders!$I$2:$I$5001,Orders!$C$2:$C$5001,A1302,Orders!$I$2:$I$5001,"&gt;0"))</f>
        <v/>
      </c>
      <c r="H1302" s="11" t="str">
        <f aca="false">IF(OR(A1302="",N(D1302)=0),"",_xlfn.MAXIFS(Orders!$I$2:$I$5001,Orders!$C$2:$C$5001,A1302,Orders!$I$2:$I$5001,"&gt;0"))</f>
        <v/>
      </c>
      <c r="I1302" s="9" t="str">
        <f aca="true">IF(H1302="","",TODAY()-H1302)</f>
        <v/>
      </c>
      <c r="J1302" s="9" t="str">
        <f aca="false">IF(OR(H1302="",N(D1302)&lt;2),"",(H1302-G1302)/(D1302-1))</f>
        <v/>
      </c>
      <c r="K1302" s="12" t="str">
        <f aca="false">IF(A1302="","",IF(N(D1302)=0,"No orders yet",IF(I1302&gt;=Settings!$B$4,IF(OR(N(E1302)&gt;=Settings!$B$5,N(D1302)&gt;=Settings!$B$6),"Lapsed VIP","Lapsed"),IF(I1302&gt;=Settings!$B$3,IF(OR(N(E1302)&gt;=Settings!$B$5,N(D1302)&gt;=Settings!$B$6),"At-risk VIP",IF(D1302=1,"One-time buyer","At risk")),IF(OR(N(E1302)&gt;=Settings!$B$5,N(D1302)&gt;=Settings!$B$6),"VIP",IF(D1302=1,"New","Active"))))))</f>
        <v/>
      </c>
      <c r="L1302" s="12" t="str">
        <f aca="false">IF(OR(J1302="",J1302=0),"",IF(I1302&gt;=J1302*Settings!$B$7,"Yes",""))</f>
        <v/>
      </c>
      <c r="M1302" s="13"/>
      <c r="N1302" s="12" t="str">
        <f aca="true">IF(M1302="","",IF(AND(H1302&lt;&gt;"",H1302&gt;=M1302),"Yes - "&amp;TEXT(H1302,"d mmm yyyy"),IF(TODAY()-M1302&lt;30,"Not yet","No")))</f>
        <v/>
      </c>
      <c r="O1302" s="8"/>
      <c r="P1302" s="12" t="str">
        <f aca="false">IF(A1302="","",IF(COUNTIF($A$2:$A$2001,A1302)&gt;1,"Same email twice - keep one",""))</f>
        <v/>
      </c>
    </row>
    <row r="1303" customFormat="false" ht="15" hidden="false" customHeight="false" outlineLevel="0" collapsed="false">
      <c r="A1303" s="8"/>
      <c r="B1303" s="8"/>
      <c r="C1303" s="8"/>
      <c r="D1303" s="9" t="str">
        <f aca="false">IF(A1303="","",COUNTIFS(Orders!$C$2:$C$5001,A1303,Orders!$I$2:$I$5001,"&gt;0"))</f>
        <v/>
      </c>
      <c r="E1303" s="10" t="str">
        <f aca="false">IF(A1303="","",SUMIFS(Orders!$F$2:$F$5001,Orders!$C$2:$C$5001,A1303,Orders!$I$2:$I$5001,"&gt;0"))</f>
        <v/>
      </c>
      <c r="F1303" s="10" t="str">
        <f aca="false">IF(OR(A1303="",N(D1303)=0),"",E1303/D1303)</f>
        <v/>
      </c>
      <c r="G1303" s="11" t="str">
        <f aca="false">IF(OR(A1303="",N(D1303)=0),"",_xlfn.MINIFS(Orders!$I$2:$I$5001,Orders!$C$2:$C$5001,A1303,Orders!$I$2:$I$5001,"&gt;0"))</f>
        <v/>
      </c>
      <c r="H1303" s="11" t="str">
        <f aca="false">IF(OR(A1303="",N(D1303)=0),"",_xlfn.MAXIFS(Orders!$I$2:$I$5001,Orders!$C$2:$C$5001,A1303,Orders!$I$2:$I$5001,"&gt;0"))</f>
        <v/>
      </c>
      <c r="I1303" s="9" t="str">
        <f aca="true">IF(H1303="","",TODAY()-H1303)</f>
        <v/>
      </c>
      <c r="J1303" s="9" t="str">
        <f aca="false">IF(OR(H1303="",N(D1303)&lt;2),"",(H1303-G1303)/(D1303-1))</f>
        <v/>
      </c>
      <c r="K1303" s="12" t="str">
        <f aca="false">IF(A1303="","",IF(N(D1303)=0,"No orders yet",IF(I1303&gt;=Settings!$B$4,IF(OR(N(E1303)&gt;=Settings!$B$5,N(D1303)&gt;=Settings!$B$6),"Lapsed VIP","Lapsed"),IF(I1303&gt;=Settings!$B$3,IF(OR(N(E1303)&gt;=Settings!$B$5,N(D1303)&gt;=Settings!$B$6),"At-risk VIP",IF(D1303=1,"One-time buyer","At risk")),IF(OR(N(E1303)&gt;=Settings!$B$5,N(D1303)&gt;=Settings!$B$6),"VIP",IF(D1303=1,"New","Active"))))))</f>
        <v/>
      </c>
      <c r="L1303" s="12" t="str">
        <f aca="false">IF(OR(J1303="",J1303=0),"",IF(I1303&gt;=J1303*Settings!$B$7,"Yes",""))</f>
        <v/>
      </c>
      <c r="M1303" s="13"/>
      <c r="N1303" s="12" t="str">
        <f aca="true">IF(M1303="","",IF(AND(H1303&lt;&gt;"",H1303&gt;=M1303),"Yes - "&amp;TEXT(H1303,"d mmm yyyy"),IF(TODAY()-M1303&lt;30,"Not yet","No")))</f>
        <v/>
      </c>
      <c r="O1303" s="8"/>
      <c r="P1303" s="12" t="str">
        <f aca="false">IF(A1303="","",IF(COUNTIF($A$2:$A$2001,A1303)&gt;1,"Same email twice - keep one",""))</f>
        <v/>
      </c>
    </row>
    <row r="1304" customFormat="false" ht="15" hidden="false" customHeight="false" outlineLevel="0" collapsed="false">
      <c r="A1304" s="8"/>
      <c r="B1304" s="8"/>
      <c r="C1304" s="8"/>
      <c r="D1304" s="9" t="str">
        <f aca="false">IF(A1304="","",COUNTIFS(Orders!$C$2:$C$5001,A1304,Orders!$I$2:$I$5001,"&gt;0"))</f>
        <v/>
      </c>
      <c r="E1304" s="10" t="str">
        <f aca="false">IF(A1304="","",SUMIFS(Orders!$F$2:$F$5001,Orders!$C$2:$C$5001,A1304,Orders!$I$2:$I$5001,"&gt;0"))</f>
        <v/>
      </c>
      <c r="F1304" s="10" t="str">
        <f aca="false">IF(OR(A1304="",N(D1304)=0),"",E1304/D1304)</f>
        <v/>
      </c>
      <c r="G1304" s="11" t="str">
        <f aca="false">IF(OR(A1304="",N(D1304)=0),"",_xlfn.MINIFS(Orders!$I$2:$I$5001,Orders!$C$2:$C$5001,A1304,Orders!$I$2:$I$5001,"&gt;0"))</f>
        <v/>
      </c>
      <c r="H1304" s="11" t="str">
        <f aca="false">IF(OR(A1304="",N(D1304)=0),"",_xlfn.MAXIFS(Orders!$I$2:$I$5001,Orders!$C$2:$C$5001,A1304,Orders!$I$2:$I$5001,"&gt;0"))</f>
        <v/>
      </c>
      <c r="I1304" s="9" t="str">
        <f aca="true">IF(H1304="","",TODAY()-H1304)</f>
        <v/>
      </c>
      <c r="J1304" s="9" t="str">
        <f aca="false">IF(OR(H1304="",N(D1304)&lt;2),"",(H1304-G1304)/(D1304-1))</f>
        <v/>
      </c>
      <c r="K1304" s="12" t="str">
        <f aca="false">IF(A1304="","",IF(N(D1304)=0,"No orders yet",IF(I1304&gt;=Settings!$B$4,IF(OR(N(E1304)&gt;=Settings!$B$5,N(D1304)&gt;=Settings!$B$6),"Lapsed VIP","Lapsed"),IF(I1304&gt;=Settings!$B$3,IF(OR(N(E1304)&gt;=Settings!$B$5,N(D1304)&gt;=Settings!$B$6),"At-risk VIP",IF(D1304=1,"One-time buyer","At risk")),IF(OR(N(E1304)&gt;=Settings!$B$5,N(D1304)&gt;=Settings!$B$6),"VIP",IF(D1304=1,"New","Active"))))))</f>
        <v/>
      </c>
      <c r="L1304" s="12" t="str">
        <f aca="false">IF(OR(J1304="",J1304=0),"",IF(I1304&gt;=J1304*Settings!$B$7,"Yes",""))</f>
        <v/>
      </c>
      <c r="M1304" s="13"/>
      <c r="N1304" s="12" t="str">
        <f aca="true">IF(M1304="","",IF(AND(H1304&lt;&gt;"",H1304&gt;=M1304),"Yes - "&amp;TEXT(H1304,"d mmm yyyy"),IF(TODAY()-M1304&lt;30,"Not yet","No")))</f>
        <v/>
      </c>
      <c r="O1304" s="8"/>
      <c r="P1304" s="12" t="str">
        <f aca="false">IF(A1304="","",IF(COUNTIF($A$2:$A$2001,A1304)&gt;1,"Same email twice - keep one",""))</f>
        <v/>
      </c>
    </row>
    <row r="1305" customFormat="false" ht="15" hidden="false" customHeight="false" outlineLevel="0" collapsed="false">
      <c r="A1305" s="8"/>
      <c r="B1305" s="8"/>
      <c r="C1305" s="8"/>
      <c r="D1305" s="9" t="str">
        <f aca="false">IF(A1305="","",COUNTIFS(Orders!$C$2:$C$5001,A1305,Orders!$I$2:$I$5001,"&gt;0"))</f>
        <v/>
      </c>
      <c r="E1305" s="10" t="str">
        <f aca="false">IF(A1305="","",SUMIFS(Orders!$F$2:$F$5001,Orders!$C$2:$C$5001,A1305,Orders!$I$2:$I$5001,"&gt;0"))</f>
        <v/>
      </c>
      <c r="F1305" s="10" t="str">
        <f aca="false">IF(OR(A1305="",N(D1305)=0),"",E1305/D1305)</f>
        <v/>
      </c>
      <c r="G1305" s="11" t="str">
        <f aca="false">IF(OR(A1305="",N(D1305)=0),"",_xlfn.MINIFS(Orders!$I$2:$I$5001,Orders!$C$2:$C$5001,A1305,Orders!$I$2:$I$5001,"&gt;0"))</f>
        <v/>
      </c>
      <c r="H1305" s="11" t="str">
        <f aca="false">IF(OR(A1305="",N(D1305)=0),"",_xlfn.MAXIFS(Orders!$I$2:$I$5001,Orders!$C$2:$C$5001,A1305,Orders!$I$2:$I$5001,"&gt;0"))</f>
        <v/>
      </c>
      <c r="I1305" s="9" t="str">
        <f aca="true">IF(H1305="","",TODAY()-H1305)</f>
        <v/>
      </c>
      <c r="J1305" s="9" t="str">
        <f aca="false">IF(OR(H1305="",N(D1305)&lt;2),"",(H1305-G1305)/(D1305-1))</f>
        <v/>
      </c>
      <c r="K1305" s="12" t="str">
        <f aca="false">IF(A1305="","",IF(N(D1305)=0,"No orders yet",IF(I1305&gt;=Settings!$B$4,IF(OR(N(E1305)&gt;=Settings!$B$5,N(D1305)&gt;=Settings!$B$6),"Lapsed VIP","Lapsed"),IF(I1305&gt;=Settings!$B$3,IF(OR(N(E1305)&gt;=Settings!$B$5,N(D1305)&gt;=Settings!$B$6),"At-risk VIP",IF(D1305=1,"One-time buyer","At risk")),IF(OR(N(E1305)&gt;=Settings!$B$5,N(D1305)&gt;=Settings!$B$6),"VIP",IF(D1305=1,"New","Active"))))))</f>
        <v/>
      </c>
      <c r="L1305" s="12" t="str">
        <f aca="false">IF(OR(J1305="",J1305=0),"",IF(I1305&gt;=J1305*Settings!$B$7,"Yes",""))</f>
        <v/>
      </c>
      <c r="M1305" s="13"/>
      <c r="N1305" s="12" t="str">
        <f aca="true">IF(M1305="","",IF(AND(H1305&lt;&gt;"",H1305&gt;=M1305),"Yes - "&amp;TEXT(H1305,"d mmm yyyy"),IF(TODAY()-M1305&lt;30,"Not yet","No")))</f>
        <v/>
      </c>
      <c r="O1305" s="8"/>
      <c r="P1305" s="12" t="str">
        <f aca="false">IF(A1305="","",IF(COUNTIF($A$2:$A$2001,A1305)&gt;1,"Same email twice - keep one",""))</f>
        <v/>
      </c>
    </row>
    <row r="1306" customFormat="false" ht="15" hidden="false" customHeight="false" outlineLevel="0" collapsed="false">
      <c r="A1306" s="8"/>
      <c r="B1306" s="8"/>
      <c r="C1306" s="8"/>
      <c r="D1306" s="9" t="str">
        <f aca="false">IF(A1306="","",COUNTIFS(Orders!$C$2:$C$5001,A1306,Orders!$I$2:$I$5001,"&gt;0"))</f>
        <v/>
      </c>
      <c r="E1306" s="10" t="str">
        <f aca="false">IF(A1306="","",SUMIFS(Orders!$F$2:$F$5001,Orders!$C$2:$C$5001,A1306,Orders!$I$2:$I$5001,"&gt;0"))</f>
        <v/>
      </c>
      <c r="F1306" s="10" t="str">
        <f aca="false">IF(OR(A1306="",N(D1306)=0),"",E1306/D1306)</f>
        <v/>
      </c>
      <c r="G1306" s="11" t="str">
        <f aca="false">IF(OR(A1306="",N(D1306)=0),"",_xlfn.MINIFS(Orders!$I$2:$I$5001,Orders!$C$2:$C$5001,A1306,Orders!$I$2:$I$5001,"&gt;0"))</f>
        <v/>
      </c>
      <c r="H1306" s="11" t="str">
        <f aca="false">IF(OR(A1306="",N(D1306)=0),"",_xlfn.MAXIFS(Orders!$I$2:$I$5001,Orders!$C$2:$C$5001,A1306,Orders!$I$2:$I$5001,"&gt;0"))</f>
        <v/>
      </c>
      <c r="I1306" s="9" t="str">
        <f aca="true">IF(H1306="","",TODAY()-H1306)</f>
        <v/>
      </c>
      <c r="J1306" s="9" t="str">
        <f aca="false">IF(OR(H1306="",N(D1306)&lt;2),"",(H1306-G1306)/(D1306-1))</f>
        <v/>
      </c>
      <c r="K1306" s="12" t="str">
        <f aca="false">IF(A1306="","",IF(N(D1306)=0,"No orders yet",IF(I1306&gt;=Settings!$B$4,IF(OR(N(E1306)&gt;=Settings!$B$5,N(D1306)&gt;=Settings!$B$6),"Lapsed VIP","Lapsed"),IF(I1306&gt;=Settings!$B$3,IF(OR(N(E1306)&gt;=Settings!$B$5,N(D1306)&gt;=Settings!$B$6),"At-risk VIP",IF(D1306=1,"One-time buyer","At risk")),IF(OR(N(E1306)&gt;=Settings!$B$5,N(D1306)&gt;=Settings!$B$6),"VIP",IF(D1306=1,"New","Active"))))))</f>
        <v/>
      </c>
      <c r="L1306" s="12" t="str">
        <f aca="false">IF(OR(J1306="",J1306=0),"",IF(I1306&gt;=J1306*Settings!$B$7,"Yes",""))</f>
        <v/>
      </c>
      <c r="M1306" s="13"/>
      <c r="N1306" s="12" t="str">
        <f aca="true">IF(M1306="","",IF(AND(H1306&lt;&gt;"",H1306&gt;=M1306),"Yes - "&amp;TEXT(H1306,"d mmm yyyy"),IF(TODAY()-M1306&lt;30,"Not yet","No")))</f>
        <v/>
      </c>
      <c r="O1306" s="8"/>
      <c r="P1306" s="12" t="str">
        <f aca="false">IF(A1306="","",IF(COUNTIF($A$2:$A$2001,A1306)&gt;1,"Same email twice - keep one",""))</f>
        <v/>
      </c>
    </row>
    <row r="1307" customFormat="false" ht="15" hidden="false" customHeight="false" outlineLevel="0" collapsed="false">
      <c r="A1307" s="8"/>
      <c r="B1307" s="8"/>
      <c r="C1307" s="8"/>
      <c r="D1307" s="9" t="str">
        <f aca="false">IF(A1307="","",COUNTIFS(Orders!$C$2:$C$5001,A1307,Orders!$I$2:$I$5001,"&gt;0"))</f>
        <v/>
      </c>
      <c r="E1307" s="10" t="str">
        <f aca="false">IF(A1307="","",SUMIFS(Orders!$F$2:$F$5001,Orders!$C$2:$C$5001,A1307,Orders!$I$2:$I$5001,"&gt;0"))</f>
        <v/>
      </c>
      <c r="F1307" s="10" t="str">
        <f aca="false">IF(OR(A1307="",N(D1307)=0),"",E1307/D1307)</f>
        <v/>
      </c>
      <c r="G1307" s="11" t="str">
        <f aca="false">IF(OR(A1307="",N(D1307)=0),"",_xlfn.MINIFS(Orders!$I$2:$I$5001,Orders!$C$2:$C$5001,A1307,Orders!$I$2:$I$5001,"&gt;0"))</f>
        <v/>
      </c>
      <c r="H1307" s="11" t="str">
        <f aca="false">IF(OR(A1307="",N(D1307)=0),"",_xlfn.MAXIFS(Orders!$I$2:$I$5001,Orders!$C$2:$C$5001,A1307,Orders!$I$2:$I$5001,"&gt;0"))</f>
        <v/>
      </c>
      <c r="I1307" s="9" t="str">
        <f aca="true">IF(H1307="","",TODAY()-H1307)</f>
        <v/>
      </c>
      <c r="J1307" s="9" t="str">
        <f aca="false">IF(OR(H1307="",N(D1307)&lt;2),"",(H1307-G1307)/(D1307-1))</f>
        <v/>
      </c>
      <c r="K1307" s="12" t="str">
        <f aca="false">IF(A1307="","",IF(N(D1307)=0,"No orders yet",IF(I1307&gt;=Settings!$B$4,IF(OR(N(E1307)&gt;=Settings!$B$5,N(D1307)&gt;=Settings!$B$6),"Lapsed VIP","Lapsed"),IF(I1307&gt;=Settings!$B$3,IF(OR(N(E1307)&gt;=Settings!$B$5,N(D1307)&gt;=Settings!$B$6),"At-risk VIP",IF(D1307=1,"One-time buyer","At risk")),IF(OR(N(E1307)&gt;=Settings!$B$5,N(D1307)&gt;=Settings!$B$6),"VIP",IF(D1307=1,"New","Active"))))))</f>
        <v/>
      </c>
      <c r="L1307" s="12" t="str">
        <f aca="false">IF(OR(J1307="",J1307=0),"",IF(I1307&gt;=J1307*Settings!$B$7,"Yes",""))</f>
        <v/>
      </c>
      <c r="M1307" s="13"/>
      <c r="N1307" s="12" t="str">
        <f aca="true">IF(M1307="","",IF(AND(H1307&lt;&gt;"",H1307&gt;=M1307),"Yes - "&amp;TEXT(H1307,"d mmm yyyy"),IF(TODAY()-M1307&lt;30,"Not yet","No")))</f>
        <v/>
      </c>
      <c r="O1307" s="8"/>
      <c r="P1307" s="12" t="str">
        <f aca="false">IF(A1307="","",IF(COUNTIF($A$2:$A$2001,A1307)&gt;1,"Same email twice - keep one",""))</f>
        <v/>
      </c>
    </row>
    <row r="1308" customFormat="false" ht="15" hidden="false" customHeight="false" outlineLevel="0" collapsed="false">
      <c r="A1308" s="8"/>
      <c r="B1308" s="8"/>
      <c r="C1308" s="8"/>
      <c r="D1308" s="9" t="str">
        <f aca="false">IF(A1308="","",COUNTIFS(Orders!$C$2:$C$5001,A1308,Orders!$I$2:$I$5001,"&gt;0"))</f>
        <v/>
      </c>
      <c r="E1308" s="10" t="str">
        <f aca="false">IF(A1308="","",SUMIFS(Orders!$F$2:$F$5001,Orders!$C$2:$C$5001,A1308,Orders!$I$2:$I$5001,"&gt;0"))</f>
        <v/>
      </c>
      <c r="F1308" s="10" t="str">
        <f aca="false">IF(OR(A1308="",N(D1308)=0),"",E1308/D1308)</f>
        <v/>
      </c>
      <c r="G1308" s="11" t="str">
        <f aca="false">IF(OR(A1308="",N(D1308)=0),"",_xlfn.MINIFS(Orders!$I$2:$I$5001,Orders!$C$2:$C$5001,A1308,Orders!$I$2:$I$5001,"&gt;0"))</f>
        <v/>
      </c>
      <c r="H1308" s="11" t="str">
        <f aca="false">IF(OR(A1308="",N(D1308)=0),"",_xlfn.MAXIFS(Orders!$I$2:$I$5001,Orders!$C$2:$C$5001,A1308,Orders!$I$2:$I$5001,"&gt;0"))</f>
        <v/>
      </c>
      <c r="I1308" s="9" t="str">
        <f aca="true">IF(H1308="","",TODAY()-H1308)</f>
        <v/>
      </c>
      <c r="J1308" s="9" t="str">
        <f aca="false">IF(OR(H1308="",N(D1308)&lt;2),"",(H1308-G1308)/(D1308-1))</f>
        <v/>
      </c>
      <c r="K1308" s="12" t="str">
        <f aca="false">IF(A1308="","",IF(N(D1308)=0,"No orders yet",IF(I1308&gt;=Settings!$B$4,IF(OR(N(E1308)&gt;=Settings!$B$5,N(D1308)&gt;=Settings!$B$6),"Lapsed VIP","Lapsed"),IF(I1308&gt;=Settings!$B$3,IF(OR(N(E1308)&gt;=Settings!$B$5,N(D1308)&gt;=Settings!$B$6),"At-risk VIP",IF(D1308=1,"One-time buyer","At risk")),IF(OR(N(E1308)&gt;=Settings!$B$5,N(D1308)&gt;=Settings!$B$6),"VIP",IF(D1308=1,"New","Active"))))))</f>
        <v/>
      </c>
      <c r="L1308" s="12" t="str">
        <f aca="false">IF(OR(J1308="",J1308=0),"",IF(I1308&gt;=J1308*Settings!$B$7,"Yes",""))</f>
        <v/>
      </c>
      <c r="M1308" s="13"/>
      <c r="N1308" s="12" t="str">
        <f aca="true">IF(M1308="","",IF(AND(H1308&lt;&gt;"",H1308&gt;=M1308),"Yes - "&amp;TEXT(H1308,"d mmm yyyy"),IF(TODAY()-M1308&lt;30,"Not yet","No")))</f>
        <v/>
      </c>
      <c r="O1308" s="8"/>
      <c r="P1308" s="12" t="str">
        <f aca="false">IF(A1308="","",IF(COUNTIF($A$2:$A$2001,A1308)&gt;1,"Same email twice - keep one",""))</f>
        <v/>
      </c>
    </row>
    <row r="1309" customFormat="false" ht="15" hidden="false" customHeight="false" outlineLevel="0" collapsed="false">
      <c r="A1309" s="8"/>
      <c r="B1309" s="8"/>
      <c r="C1309" s="8"/>
      <c r="D1309" s="9" t="str">
        <f aca="false">IF(A1309="","",COUNTIFS(Orders!$C$2:$C$5001,A1309,Orders!$I$2:$I$5001,"&gt;0"))</f>
        <v/>
      </c>
      <c r="E1309" s="10" t="str">
        <f aca="false">IF(A1309="","",SUMIFS(Orders!$F$2:$F$5001,Orders!$C$2:$C$5001,A1309,Orders!$I$2:$I$5001,"&gt;0"))</f>
        <v/>
      </c>
      <c r="F1309" s="10" t="str">
        <f aca="false">IF(OR(A1309="",N(D1309)=0),"",E1309/D1309)</f>
        <v/>
      </c>
      <c r="G1309" s="11" t="str">
        <f aca="false">IF(OR(A1309="",N(D1309)=0),"",_xlfn.MINIFS(Orders!$I$2:$I$5001,Orders!$C$2:$C$5001,A1309,Orders!$I$2:$I$5001,"&gt;0"))</f>
        <v/>
      </c>
      <c r="H1309" s="11" t="str">
        <f aca="false">IF(OR(A1309="",N(D1309)=0),"",_xlfn.MAXIFS(Orders!$I$2:$I$5001,Orders!$C$2:$C$5001,A1309,Orders!$I$2:$I$5001,"&gt;0"))</f>
        <v/>
      </c>
      <c r="I1309" s="9" t="str">
        <f aca="true">IF(H1309="","",TODAY()-H1309)</f>
        <v/>
      </c>
      <c r="J1309" s="9" t="str">
        <f aca="false">IF(OR(H1309="",N(D1309)&lt;2),"",(H1309-G1309)/(D1309-1))</f>
        <v/>
      </c>
      <c r="K1309" s="12" t="str">
        <f aca="false">IF(A1309="","",IF(N(D1309)=0,"No orders yet",IF(I1309&gt;=Settings!$B$4,IF(OR(N(E1309)&gt;=Settings!$B$5,N(D1309)&gt;=Settings!$B$6),"Lapsed VIP","Lapsed"),IF(I1309&gt;=Settings!$B$3,IF(OR(N(E1309)&gt;=Settings!$B$5,N(D1309)&gt;=Settings!$B$6),"At-risk VIP",IF(D1309=1,"One-time buyer","At risk")),IF(OR(N(E1309)&gt;=Settings!$B$5,N(D1309)&gt;=Settings!$B$6),"VIP",IF(D1309=1,"New","Active"))))))</f>
        <v/>
      </c>
      <c r="L1309" s="12" t="str">
        <f aca="false">IF(OR(J1309="",J1309=0),"",IF(I1309&gt;=J1309*Settings!$B$7,"Yes",""))</f>
        <v/>
      </c>
      <c r="M1309" s="13"/>
      <c r="N1309" s="12" t="str">
        <f aca="true">IF(M1309="","",IF(AND(H1309&lt;&gt;"",H1309&gt;=M1309),"Yes - "&amp;TEXT(H1309,"d mmm yyyy"),IF(TODAY()-M1309&lt;30,"Not yet","No")))</f>
        <v/>
      </c>
      <c r="O1309" s="8"/>
      <c r="P1309" s="12" t="str">
        <f aca="false">IF(A1309="","",IF(COUNTIF($A$2:$A$2001,A1309)&gt;1,"Same email twice - keep one",""))</f>
        <v/>
      </c>
    </row>
    <row r="1310" customFormat="false" ht="15" hidden="false" customHeight="false" outlineLevel="0" collapsed="false">
      <c r="A1310" s="8"/>
      <c r="B1310" s="8"/>
      <c r="C1310" s="8"/>
      <c r="D1310" s="9" t="str">
        <f aca="false">IF(A1310="","",COUNTIFS(Orders!$C$2:$C$5001,A1310,Orders!$I$2:$I$5001,"&gt;0"))</f>
        <v/>
      </c>
      <c r="E1310" s="10" t="str">
        <f aca="false">IF(A1310="","",SUMIFS(Orders!$F$2:$F$5001,Orders!$C$2:$C$5001,A1310,Orders!$I$2:$I$5001,"&gt;0"))</f>
        <v/>
      </c>
      <c r="F1310" s="10" t="str">
        <f aca="false">IF(OR(A1310="",N(D1310)=0),"",E1310/D1310)</f>
        <v/>
      </c>
      <c r="G1310" s="11" t="str">
        <f aca="false">IF(OR(A1310="",N(D1310)=0),"",_xlfn.MINIFS(Orders!$I$2:$I$5001,Orders!$C$2:$C$5001,A1310,Orders!$I$2:$I$5001,"&gt;0"))</f>
        <v/>
      </c>
      <c r="H1310" s="11" t="str">
        <f aca="false">IF(OR(A1310="",N(D1310)=0),"",_xlfn.MAXIFS(Orders!$I$2:$I$5001,Orders!$C$2:$C$5001,A1310,Orders!$I$2:$I$5001,"&gt;0"))</f>
        <v/>
      </c>
      <c r="I1310" s="9" t="str">
        <f aca="true">IF(H1310="","",TODAY()-H1310)</f>
        <v/>
      </c>
      <c r="J1310" s="9" t="str">
        <f aca="false">IF(OR(H1310="",N(D1310)&lt;2),"",(H1310-G1310)/(D1310-1))</f>
        <v/>
      </c>
      <c r="K1310" s="12" t="str">
        <f aca="false">IF(A1310="","",IF(N(D1310)=0,"No orders yet",IF(I1310&gt;=Settings!$B$4,IF(OR(N(E1310)&gt;=Settings!$B$5,N(D1310)&gt;=Settings!$B$6),"Lapsed VIP","Lapsed"),IF(I1310&gt;=Settings!$B$3,IF(OR(N(E1310)&gt;=Settings!$B$5,N(D1310)&gt;=Settings!$B$6),"At-risk VIP",IF(D1310=1,"One-time buyer","At risk")),IF(OR(N(E1310)&gt;=Settings!$B$5,N(D1310)&gt;=Settings!$B$6),"VIP",IF(D1310=1,"New","Active"))))))</f>
        <v/>
      </c>
      <c r="L1310" s="12" t="str">
        <f aca="false">IF(OR(J1310="",J1310=0),"",IF(I1310&gt;=J1310*Settings!$B$7,"Yes",""))</f>
        <v/>
      </c>
      <c r="M1310" s="13"/>
      <c r="N1310" s="12" t="str">
        <f aca="true">IF(M1310="","",IF(AND(H1310&lt;&gt;"",H1310&gt;=M1310),"Yes - "&amp;TEXT(H1310,"d mmm yyyy"),IF(TODAY()-M1310&lt;30,"Not yet","No")))</f>
        <v/>
      </c>
      <c r="O1310" s="8"/>
      <c r="P1310" s="12" t="str">
        <f aca="false">IF(A1310="","",IF(COUNTIF($A$2:$A$2001,A1310)&gt;1,"Same email twice - keep one",""))</f>
        <v/>
      </c>
    </row>
    <row r="1311" customFormat="false" ht="15" hidden="false" customHeight="false" outlineLevel="0" collapsed="false">
      <c r="A1311" s="8"/>
      <c r="B1311" s="8"/>
      <c r="C1311" s="8"/>
      <c r="D1311" s="9" t="str">
        <f aca="false">IF(A1311="","",COUNTIFS(Orders!$C$2:$C$5001,A1311,Orders!$I$2:$I$5001,"&gt;0"))</f>
        <v/>
      </c>
      <c r="E1311" s="10" t="str">
        <f aca="false">IF(A1311="","",SUMIFS(Orders!$F$2:$F$5001,Orders!$C$2:$C$5001,A1311,Orders!$I$2:$I$5001,"&gt;0"))</f>
        <v/>
      </c>
      <c r="F1311" s="10" t="str">
        <f aca="false">IF(OR(A1311="",N(D1311)=0),"",E1311/D1311)</f>
        <v/>
      </c>
      <c r="G1311" s="11" t="str">
        <f aca="false">IF(OR(A1311="",N(D1311)=0),"",_xlfn.MINIFS(Orders!$I$2:$I$5001,Orders!$C$2:$C$5001,A1311,Orders!$I$2:$I$5001,"&gt;0"))</f>
        <v/>
      </c>
      <c r="H1311" s="11" t="str">
        <f aca="false">IF(OR(A1311="",N(D1311)=0),"",_xlfn.MAXIFS(Orders!$I$2:$I$5001,Orders!$C$2:$C$5001,A1311,Orders!$I$2:$I$5001,"&gt;0"))</f>
        <v/>
      </c>
      <c r="I1311" s="9" t="str">
        <f aca="true">IF(H1311="","",TODAY()-H1311)</f>
        <v/>
      </c>
      <c r="J1311" s="9" t="str">
        <f aca="false">IF(OR(H1311="",N(D1311)&lt;2),"",(H1311-G1311)/(D1311-1))</f>
        <v/>
      </c>
      <c r="K1311" s="12" t="str">
        <f aca="false">IF(A1311="","",IF(N(D1311)=0,"No orders yet",IF(I1311&gt;=Settings!$B$4,IF(OR(N(E1311)&gt;=Settings!$B$5,N(D1311)&gt;=Settings!$B$6),"Lapsed VIP","Lapsed"),IF(I1311&gt;=Settings!$B$3,IF(OR(N(E1311)&gt;=Settings!$B$5,N(D1311)&gt;=Settings!$B$6),"At-risk VIP",IF(D1311=1,"One-time buyer","At risk")),IF(OR(N(E1311)&gt;=Settings!$B$5,N(D1311)&gt;=Settings!$B$6),"VIP",IF(D1311=1,"New","Active"))))))</f>
        <v/>
      </c>
      <c r="L1311" s="12" t="str">
        <f aca="false">IF(OR(J1311="",J1311=0),"",IF(I1311&gt;=J1311*Settings!$B$7,"Yes",""))</f>
        <v/>
      </c>
      <c r="M1311" s="13"/>
      <c r="N1311" s="12" t="str">
        <f aca="true">IF(M1311="","",IF(AND(H1311&lt;&gt;"",H1311&gt;=M1311),"Yes - "&amp;TEXT(H1311,"d mmm yyyy"),IF(TODAY()-M1311&lt;30,"Not yet","No")))</f>
        <v/>
      </c>
      <c r="O1311" s="8"/>
      <c r="P1311" s="12" t="str">
        <f aca="false">IF(A1311="","",IF(COUNTIF($A$2:$A$2001,A1311)&gt;1,"Same email twice - keep one",""))</f>
        <v/>
      </c>
    </row>
    <row r="1312" customFormat="false" ht="15" hidden="false" customHeight="false" outlineLevel="0" collapsed="false">
      <c r="A1312" s="8"/>
      <c r="B1312" s="8"/>
      <c r="C1312" s="8"/>
      <c r="D1312" s="9" t="str">
        <f aca="false">IF(A1312="","",COUNTIFS(Orders!$C$2:$C$5001,A1312,Orders!$I$2:$I$5001,"&gt;0"))</f>
        <v/>
      </c>
      <c r="E1312" s="10" t="str">
        <f aca="false">IF(A1312="","",SUMIFS(Orders!$F$2:$F$5001,Orders!$C$2:$C$5001,A1312,Orders!$I$2:$I$5001,"&gt;0"))</f>
        <v/>
      </c>
      <c r="F1312" s="10" t="str">
        <f aca="false">IF(OR(A1312="",N(D1312)=0),"",E1312/D1312)</f>
        <v/>
      </c>
      <c r="G1312" s="11" t="str">
        <f aca="false">IF(OR(A1312="",N(D1312)=0),"",_xlfn.MINIFS(Orders!$I$2:$I$5001,Orders!$C$2:$C$5001,A1312,Orders!$I$2:$I$5001,"&gt;0"))</f>
        <v/>
      </c>
      <c r="H1312" s="11" t="str">
        <f aca="false">IF(OR(A1312="",N(D1312)=0),"",_xlfn.MAXIFS(Orders!$I$2:$I$5001,Orders!$C$2:$C$5001,A1312,Orders!$I$2:$I$5001,"&gt;0"))</f>
        <v/>
      </c>
      <c r="I1312" s="9" t="str">
        <f aca="true">IF(H1312="","",TODAY()-H1312)</f>
        <v/>
      </c>
      <c r="J1312" s="9" t="str">
        <f aca="false">IF(OR(H1312="",N(D1312)&lt;2),"",(H1312-G1312)/(D1312-1))</f>
        <v/>
      </c>
      <c r="K1312" s="12" t="str">
        <f aca="false">IF(A1312="","",IF(N(D1312)=0,"No orders yet",IF(I1312&gt;=Settings!$B$4,IF(OR(N(E1312)&gt;=Settings!$B$5,N(D1312)&gt;=Settings!$B$6),"Lapsed VIP","Lapsed"),IF(I1312&gt;=Settings!$B$3,IF(OR(N(E1312)&gt;=Settings!$B$5,N(D1312)&gt;=Settings!$B$6),"At-risk VIP",IF(D1312=1,"One-time buyer","At risk")),IF(OR(N(E1312)&gt;=Settings!$B$5,N(D1312)&gt;=Settings!$B$6),"VIP",IF(D1312=1,"New","Active"))))))</f>
        <v/>
      </c>
      <c r="L1312" s="12" t="str">
        <f aca="false">IF(OR(J1312="",J1312=0),"",IF(I1312&gt;=J1312*Settings!$B$7,"Yes",""))</f>
        <v/>
      </c>
      <c r="M1312" s="13"/>
      <c r="N1312" s="12" t="str">
        <f aca="true">IF(M1312="","",IF(AND(H1312&lt;&gt;"",H1312&gt;=M1312),"Yes - "&amp;TEXT(H1312,"d mmm yyyy"),IF(TODAY()-M1312&lt;30,"Not yet","No")))</f>
        <v/>
      </c>
      <c r="O1312" s="8"/>
      <c r="P1312" s="12" t="str">
        <f aca="false">IF(A1312="","",IF(COUNTIF($A$2:$A$2001,A1312)&gt;1,"Same email twice - keep one",""))</f>
        <v/>
      </c>
    </row>
    <row r="1313" customFormat="false" ht="15" hidden="false" customHeight="false" outlineLevel="0" collapsed="false">
      <c r="A1313" s="8"/>
      <c r="B1313" s="8"/>
      <c r="C1313" s="8"/>
      <c r="D1313" s="9" t="str">
        <f aca="false">IF(A1313="","",COUNTIFS(Orders!$C$2:$C$5001,A1313,Orders!$I$2:$I$5001,"&gt;0"))</f>
        <v/>
      </c>
      <c r="E1313" s="10" t="str">
        <f aca="false">IF(A1313="","",SUMIFS(Orders!$F$2:$F$5001,Orders!$C$2:$C$5001,A1313,Orders!$I$2:$I$5001,"&gt;0"))</f>
        <v/>
      </c>
      <c r="F1313" s="10" t="str">
        <f aca="false">IF(OR(A1313="",N(D1313)=0),"",E1313/D1313)</f>
        <v/>
      </c>
      <c r="G1313" s="11" t="str">
        <f aca="false">IF(OR(A1313="",N(D1313)=0),"",_xlfn.MINIFS(Orders!$I$2:$I$5001,Orders!$C$2:$C$5001,A1313,Orders!$I$2:$I$5001,"&gt;0"))</f>
        <v/>
      </c>
      <c r="H1313" s="11" t="str">
        <f aca="false">IF(OR(A1313="",N(D1313)=0),"",_xlfn.MAXIFS(Orders!$I$2:$I$5001,Orders!$C$2:$C$5001,A1313,Orders!$I$2:$I$5001,"&gt;0"))</f>
        <v/>
      </c>
      <c r="I1313" s="9" t="str">
        <f aca="true">IF(H1313="","",TODAY()-H1313)</f>
        <v/>
      </c>
      <c r="J1313" s="9" t="str">
        <f aca="false">IF(OR(H1313="",N(D1313)&lt;2),"",(H1313-G1313)/(D1313-1))</f>
        <v/>
      </c>
      <c r="K1313" s="12" t="str">
        <f aca="false">IF(A1313="","",IF(N(D1313)=0,"No orders yet",IF(I1313&gt;=Settings!$B$4,IF(OR(N(E1313)&gt;=Settings!$B$5,N(D1313)&gt;=Settings!$B$6),"Lapsed VIP","Lapsed"),IF(I1313&gt;=Settings!$B$3,IF(OR(N(E1313)&gt;=Settings!$B$5,N(D1313)&gt;=Settings!$B$6),"At-risk VIP",IF(D1313=1,"One-time buyer","At risk")),IF(OR(N(E1313)&gt;=Settings!$B$5,N(D1313)&gt;=Settings!$B$6),"VIP",IF(D1313=1,"New","Active"))))))</f>
        <v/>
      </c>
      <c r="L1313" s="12" t="str">
        <f aca="false">IF(OR(J1313="",J1313=0),"",IF(I1313&gt;=J1313*Settings!$B$7,"Yes",""))</f>
        <v/>
      </c>
      <c r="M1313" s="13"/>
      <c r="N1313" s="12" t="str">
        <f aca="true">IF(M1313="","",IF(AND(H1313&lt;&gt;"",H1313&gt;=M1313),"Yes - "&amp;TEXT(H1313,"d mmm yyyy"),IF(TODAY()-M1313&lt;30,"Not yet","No")))</f>
        <v/>
      </c>
      <c r="O1313" s="8"/>
      <c r="P1313" s="12" t="str">
        <f aca="false">IF(A1313="","",IF(COUNTIF($A$2:$A$2001,A1313)&gt;1,"Same email twice - keep one",""))</f>
        <v/>
      </c>
    </row>
    <row r="1314" customFormat="false" ht="15" hidden="false" customHeight="false" outlineLevel="0" collapsed="false">
      <c r="A1314" s="8"/>
      <c r="B1314" s="8"/>
      <c r="C1314" s="8"/>
      <c r="D1314" s="9" t="str">
        <f aca="false">IF(A1314="","",COUNTIFS(Orders!$C$2:$C$5001,A1314,Orders!$I$2:$I$5001,"&gt;0"))</f>
        <v/>
      </c>
      <c r="E1314" s="10" t="str">
        <f aca="false">IF(A1314="","",SUMIFS(Orders!$F$2:$F$5001,Orders!$C$2:$C$5001,A1314,Orders!$I$2:$I$5001,"&gt;0"))</f>
        <v/>
      </c>
      <c r="F1314" s="10" t="str">
        <f aca="false">IF(OR(A1314="",N(D1314)=0),"",E1314/D1314)</f>
        <v/>
      </c>
      <c r="G1314" s="11" t="str">
        <f aca="false">IF(OR(A1314="",N(D1314)=0),"",_xlfn.MINIFS(Orders!$I$2:$I$5001,Orders!$C$2:$C$5001,A1314,Orders!$I$2:$I$5001,"&gt;0"))</f>
        <v/>
      </c>
      <c r="H1314" s="11" t="str">
        <f aca="false">IF(OR(A1314="",N(D1314)=0),"",_xlfn.MAXIFS(Orders!$I$2:$I$5001,Orders!$C$2:$C$5001,A1314,Orders!$I$2:$I$5001,"&gt;0"))</f>
        <v/>
      </c>
      <c r="I1314" s="9" t="str">
        <f aca="true">IF(H1314="","",TODAY()-H1314)</f>
        <v/>
      </c>
      <c r="J1314" s="9" t="str">
        <f aca="false">IF(OR(H1314="",N(D1314)&lt;2),"",(H1314-G1314)/(D1314-1))</f>
        <v/>
      </c>
      <c r="K1314" s="12" t="str">
        <f aca="false">IF(A1314="","",IF(N(D1314)=0,"No orders yet",IF(I1314&gt;=Settings!$B$4,IF(OR(N(E1314)&gt;=Settings!$B$5,N(D1314)&gt;=Settings!$B$6),"Lapsed VIP","Lapsed"),IF(I1314&gt;=Settings!$B$3,IF(OR(N(E1314)&gt;=Settings!$B$5,N(D1314)&gt;=Settings!$B$6),"At-risk VIP",IF(D1314=1,"One-time buyer","At risk")),IF(OR(N(E1314)&gt;=Settings!$B$5,N(D1314)&gt;=Settings!$B$6),"VIP",IF(D1314=1,"New","Active"))))))</f>
        <v/>
      </c>
      <c r="L1314" s="12" t="str">
        <f aca="false">IF(OR(J1314="",J1314=0),"",IF(I1314&gt;=J1314*Settings!$B$7,"Yes",""))</f>
        <v/>
      </c>
      <c r="M1314" s="13"/>
      <c r="N1314" s="12" t="str">
        <f aca="true">IF(M1314="","",IF(AND(H1314&lt;&gt;"",H1314&gt;=M1314),"Yes - "&amp;TEXT(H1314,"d mmm yyyy"),IF(TODAY()-M1314&lt;30,"Not yet","No")))</f>
        <v/>
      </c>
      <c r="O1314" s="8"/>
      <c r="P1314" s="12" t="str">
        <f aca="false">IF(A1314="","",IF(COUNTIF($A$2:$A$2001,A1314)&gt;1,"Same email twice - keep one",""))</f>
        <v/>
      </c>
    </row>
    <row r="1315" customFormat="false" ht="15" hidden="false" customHeight="false" outlineLevel="0" collapsed="false">
      <c r="A1315" s="8"/>
      <c r="B1315" s="8"/>
      <c r="C1315" s="8"/>
      <c r="D1315" s="9" t="str">
        <f aca="false">IF(A1315="","",COUNTIFS(Orders!$C$2:$C$5001,A1315,Orders!$I$2:$I$5001,"&gt;0"))</f>
        <v/>
      </c>
      <c r="E1315" s="10" t="str">
        <f aca="false">IF(A1315="","",SUMIFS(Orders!$F$2:$F$5001,Orders!$C$2:$C$5001,A1315,Orders!$I$2:$I$5001,"&gt;0"))</f>
        <v/>
      </c>
      <c r="F1315" s="10" t="str">
        <f aca="false">IF(OR(A1315="",N(D1315)=0),"",E1315/D1315)</f>
        <v/>
      </c>
      <c r="G1315" s="11" t="str">
        <f aca="false">IF(OR(A1315="",N(D1315)=0),"",_xlfn.MINIFS(Orders!$I$2:$I$5001,Orders!$C$2:$C$5001,A1315,Orders!$I$2:$I$5001,"&gt;0"))</f>
        <v/>
      </c>
      <c r="H1315" s="11" t="str">
        <f aca="false">IF(OR(A1315="",N(D1315)=0),"",_xlfn.MAXIFS(Orders!$I$2:$I$5001,Orders!$C$2:$C$5001,A1315,Orders!$I$2:$I$5001,"&gt;0"))</f>
        <v/>
      </c>
      <c r="I1315" s="9" t="str">
        <f aca="true">IF(H1315="","",TODAY()-H1315)</f>
        <v/>
      </c>
      <c r="J1315" s="9" t="str">
        <f aca="false">IF(OR(H1315="",N(D1315)&lt;2),"",(H1315-G1315)/(D1315-1))</f>
        <v/>
      </c>
      <c r="K1315" s="12" t="str">
        <f aca="false">IF(A1315="","",IF(N(D1315)=0,"No orders yet",IF(I1315&gt;=Settings!$B$4,IF(OR(N(E1315)&gt;=Settings!$B$5,N(D1315)&gt;=Settings!$B$6),"Lapsed VIP","Lapsed"),IF(I1315&gt;=Settings!$B$3,IF(OR(N(E1315)&gt;=Settings!$B$5,N(D1315)&gt;=Settings!$B$6),"At-risk VIP",IF(D1315=1,"One-time buyer","At risk")),IF(OR(N(E1315)&gt;=Settings!$B$5,N(D1315)&gt;=Settings!$B$6),"VIP",IF(D1315=1,"New","Active"))))))</f>
        <v/>
      </c>
      <c r="L1315" s="12" t="str">
        <f aca="false">IF(OR(J1315="",J1315=0),"",IF(I1315&gt;=J1315*Settings!$B$7,"Yes",""))</f>
        <v/>
      </c>
      <c r="M1315" s="13"/>
      <c r="N1315" s="12" t="str">
        <f aca="true">IF(M1315="","",IF(AND(H1315&lt;&gt;"",H1315&gt;=M1315),"Yes - "&amp;TEXT(H1315,"d mmm yyyy"),IF(TODAY()-M1315&lt;30,"Not yet","No")))</f>
        <v/>
      </c>
      <c r="O1315" s="8"/>
      <c r="P1315" s="12" t="str">
        <f aca="false">IF(A1315="","",IF(COUNTIF($A$2:$A$2001,A1315)&gt;1,"Same email twice - keep one",""))</f>
        <v/>
      </c>
    </row>
    <row r="1316" customFormat="false" ht="15" hidden="false" customHeight="false" outlineLevel="0" collapsed="false">
      <c r="A1316" s="8"/>
      <c r="B1316" s="8"/>
      <c r="C1316" s="8"/>
      <c r="D1316" s="9" t="str">
        <f aca="false">IF(A1316="","",COUNTIFS(Orders!$C$2:$C$5001,A1316,Orders!$I$2:$I$5001,"&gt;0"))</f>
        <v/>
      </c>
      <c r="E1316" s="10" t="str">
        <f aca="false">IF(A1316="","",SUMIFS(Orders!$F$2:$F$5001,Orders!$C$2:$C$5001,A1316,Orders!$I$2:$I$5001,"&gt;0"))</f>
        <v/>
      </c>
      <c r="F1316" s="10" t="str">
        <f aca="false">IF(OR(A1316="",N(D1316)=0),"",E1316/D1316)</f>
        <v/>
      </c>
      <c r="G1316" s="11" t="str">
        <f aca="false">IF(OR(A1316="",N(D1316)=0),"",_xlfn.MINIFS(Orders!$I$2:$I$5001,Orders!$C$2:$C$5001,A1316,Orders!$I$2:$I$5001,"&gt;0"))</f>
        <v/>
      </c>
      <c r="H1316" s="11" t="str">
        <f aca="false">IF(OR(A1316="",N(D1316)=0),"",_xlfn.MAXIFS(Orders!$I$2:$I$5001,Orders!$C$2:$C$5001,A1316,Orders!$I$2:$I$5001,"&gt;0"))</f>
        <v/>
      </c>
      <c r="I1316" s="9" t="str">
        <f aca="true">IF(H1316="","",TODAY()-H1316)</f>
        <v/>
      </c>
      <c r="J1316" s="9" t="str">
        <f aca="false">IF(OR(H1316="",N(D1316)&lt;2),"",(H1316-G1316)/(D1316-1))</f>
        <v/>
      </c>
      <c r="K1316" s="12" t="str">
        <f aca="false">IF(A1316="","",IF(N(D1316)=0,"No orders yet",IF(I1316&gt;=Settings!$B$4,IF(OR(N(E1316)&gt;=Settings!$B$5,N(D1316)&gt;=Settings!$B$6),"Lapsed VIP","Lapsed"),IF(I1316&gt;=Settings!$B$3,IF(OR(N(E1316)&gt;=Settings!$B$5,N(D1316)&gt;=Settings!$B$6),"At-risk VIP",IF(D1316=1,"One-time buyer","At risk")),IF(OR(N(E1316)&gt;=Settings!$B$5,N(D1316)&gt;=Settings!$B$6),"VIP",IF(D1316=1,"New","Active"))))))</f>
        <v/>
      </c>
      <c r="L1316" s="12" t="str">
        <f aca="false">IF(OR(J1316="",J1316=0),"",IF(I1316&gt;=J1316*Settings!$B$7,"Yes",""))</f>
        <v/>
      </c>
      <c r="M1316" s="13"/>
      <c r="N1316" s="12" t="str">
        <f aca="true">IF(M1316="","",IF(AND(H1316&lt;&gt;"",H1316&gt;=M1316),"Yes - "&amp;TEXT(H1316,"d mmm yyyy"),IF(TODAY()-M1316&lt;30,"Not yet","No")))</f>
        <v/>
      </c>
      <c r="O1316" s="8"/>
      <c r="P1316" s="12" t="str">
        <f aca="false">IF(A1316="","",IF(COUNTIF($A$2:$A$2001,A1316)&gt;1,"Same email twice - keep one",""))</f>
        <v/>
      </c>
    </row>
    <row r="1317" customFormat="false" ht="15" hidden="false" customHeight="false" outlineLevel="0" collapsed="false">
      <c r="A1317" s="8"/>
      <c r="B1317" s="8"/>
      <c r="C1317" s="8"/>
      <c r="D1317" s="9" t="str">
        <f aca="false">IF(A1317="","",COUNTIFS(Orders!$C$2:$C$5001,A1317,Orders!$I$2:$I$5001,"&gt;0"))</f>
        <v/>
      </c>
      <c r="E1317" s="10" t="str">
        <f aca="false">IF(A1317="","",SUMIFS(Orders!$F$2:$F$5001,Orders!$C$2:$C$5001,A1317,Orders!$I$2:$I$5001,"&gt;0"))</f>
        <v/>
      </c>
      <c r="F1317" s="10" t="str">
        <f aca="false">IF(OR(A1317="",N(D1317)=0),"",E1317/D1317)</f>
        <v/>
      </c>
      <c r="G1317" s="11" t="str">
        <f aca="false">IF(OR(A1317="",N(D1317)=0),"",_xlfn.MINIFS(Orders!$I$2:$I$5001,Orders!$C$2:$C$5001,A1317,Orders!$I$2:$I$5001,"&gt;0"))</f>
        <v/>
      </c>
      <c r="H1317" s="11" t="str">
        <f aca="false">IF(OR(A1317="",N(D1317)=0),"",_xlfn.MAXIFS(Orders!$I$2:$I$5001,Orders!$C$2:$C$5001,A1317,Orders!$I$2:$I$5001,"&gt;0"))</f>
        <v/>
      </c>
      <c r="I1317" s="9" t="str">
        <f aca="true">IF(H1317="","",TODAY()-H1317)</f>
        <v/>
      </c>
      <c r="J1317" s="9" t="str">
        <f aca="false">IF(OR(H1317="",N(D1317)&lt;2),"",(H1317-G1317)/(D1317-1))</f>
        <v/>
      </c>
      <c r="K1317" s="12" t="str">
        <f aca="false">IF(A1317="","",IF(N(D1317)=0,"No orders yet",IF(I1317&gt;=Settings!$B$4,IF(OR(N(E1317)&gt;=Settings!$B$5,N(D1317)&gt;=Settings!$B$6),"Lapsed VIP","Lapsed"),IF(I1317&gt;=Settings!$B$3,IF(OR(N(E1317)&gt;=Settings!$B$5,N(D1317)&gt;=Settings!$B$6),"At-risk VIP",IF(D1317=1,"One-time buyer","At risk")),IF(OR(N(E1317)&gt;=Settings!$B$5,N(D1317)&gt;=Settings!$B$6),"VIP",IF(D1317=1,"New","Active"))))))</f>
        <v/>
      </c>
      <c r="L1317" s="12" t="str">
        <f aca="false">IF(OR(J1317="",J1317=0),"",IF(I1317&gt;=J1317*Settings!$B$7,"Yes",""))</f>
        <v/>
      </c>
      <c r="M1317" s="13"/>
      <c r="N1317" s="12" t="str">
        <f aca="true">IF(M1317="","",IF(AND(H1317&lt;&gt;"",H1317&gt;=M1317),"Yes - "&amp;TEXT(H1317,"d mmm yyyy"),IF(TODAY()-M1317&lt;30,"Not yet","No")))</f>
        <v/>
      </c>
      <c r="O1317" s="8"/>
      <c r="P1317" s="12" t="str">
        <f aca="false">IF(A1317="","",IF(COUNTIF($A$2:$A$2001,A1317)&gt;1,"Same email twice - keep one",""))</f>
        <v/>
      </c>
    </row>
    <row r="1318" customFormat="false" ht="15" hidden="false" customHeight="false" outlineLevel="0" collapsed="false">
      <c r="A1318" s="8"/>
      <c r="B1318" s="8"/>
      <c r="C1318" s="8"/>
      <c r="D1318" s="9" t="str">
        <f aca="false">IF(A1318="","",COUNTIFS(Orders!$C$2:$C$5001,A1318,Orders!$I$2:$I$5001,"&gt;0"))</f>
        <v/>
      </c>
      <c r="E1318" s="10" t="str">
        <f aca="false">IF(A1318="","",SUMIFS(Orders!$F$2:$F$5001,Orders!$C$2:$C$5001,A1318,Orders!$I$2:$I$5001,"&gt;0"))</f>
        <v/>
      </c>
      <c r="F1318" s="10" t="str">
        <f aca="false">IF(OR(A1318="",N(D1318)=0),"",E1318/D1318)</f>
        <v/>
      </c>
      <c r="G1318" s="11" t="str">
        <f aca="false">IF(OR(A1318="",N(D1318)=0),"",_xlfn.MINIFS(Orders!$I$2:$I$5001,Orders!$C$2:$C$5001,A1318,Orders!$I$2:$I$5001,"&gt;0"))</f>
        <v/>
      </c>
      <c r="H1318" s="11" t="str">
        <f aca="false">IF(OR(A1318="",N(D1318)=0),"",_xlfn.MAXIFS(Orders!$I$2:$I$5001,Orders!$C$2:$C$5001,A1318,Orders!$I$2:$I$5001,"&gt;0"))</f>
        <v/>
      </c>
      <c r="I1318" s="9" t="str">
        <f aca="true">IF(H1318="","",TODAY()-H1318)</f>
        <v/>
      </c>
      <c r="J1318" s="9" t="str">
        <f aca="false">IF(OR(H1318="",N(D1318)&lt;2),"",(H1318-G1318)/(D1318-1))</f>
        <v/>
      </c>
      <c r="K1318" s="12" t="str">
        <f aca="false">IF(A1318="","",IF(N(D1318)=0,"No orders yet",IF(I1318&gt;=Settings!$B$4,IF(OR(N(E1318)&gt;=Settings!$B$5,N(D1318)&gt;=Settings!$B$6),"Lapsed VIP","Lapsed"),IF(I1318&gt;=Settings!$B$3,IF(OR(N(E1318)&gt;=Settings!$B$5,N(D1318)&gt;=Settings!$B$6),"At-risk VIP",IF(D1318=1,"One-time buyer","At risk")),IF(OR(N(E1318)&gt;=Settings!$B$5,N(D1318)&gt;=Settings!$B$6),"VIP",IF(D1318=1,"New","Active"))))))</f>
        <v/>
      </c>
      <c r="L1318" s="12" t="str">
        <f aca="false">IF(OR(J1318="",J1318=0),"",IF(I1318&gt;=J1318*Settings!$B$7,"Yes",""))</f>
        <v/>
      </c>
      <c r="M1318" s="13"/>
      <c r="N1318" s="12" t="str">
        <f aca="true">IF(M1318="","",IF(AND(H1318&lt;&gt;"",H1318&gt;=M1318),"Yes - "&amp;TEXT(H1318,"d mmm yyyy"),IF(TODAY()-M1318&lt;30,"Not yet","No")))</f>
        <v/>
      </c>
      <c r="O1318" s="8"/>
      <c r="P1318" s="12" t="str">
        <f aca="false">IF(A1318="","",IF(COUNTIF($A$2:$A$2001,A1318)&gt;1,"Same email twice - keep one",""))</f>
        <v/>
      </c>
    </row>
    <row r="1319" customFormat="false" ht="15" hidden="false" customHeight="false" outlineLevel="0" collapsed="false">
      <c r="A1319" s="8"/>
      <c r="B1319" s="8"/>
      <c r="C1319" s="8"/>
      <c r="D1319" s="9" t="str">
        <f aca="false">IF(A1319="","",COUNTIFS(Orders!$C$2:$C$5001,A1319,Orders!$I$2:$I$5001,"&gt;0"))</f>
        <v/>
      </c>
      <c r="E1319" s="10" t="str">
        <f aca="false">IF(A1319="","",SUMIFS(Orders!$F$2:$F$5001,Orders!$C$2:$C$5001,A1319,Orders!$I$2:$I$5001,"&gt;0"))</f>
        <v/>
      </c>
      <c r="F1319" s="10" t="str">
        <f aca="false">IF(OR(A1319="",N(D1319)=0),"",E1319/D1319)</f>
        <v/>
      </c>
      <c r="G1319" s="11" t="str">
        <f aca="false">IF(OR(A1319="",N(D1319)=0),"",_xlfn.MINIFS(Orders!$I$2:$I$5001,Orders!$C$2:$C$5001,A1319,Orders!$I$2:$I$5001,"&gt;0"))</f>
        <v/>
      </c>
      <c r="H1319" s="11" t="str">
        <f aca="false">IF(OR(A1319="",N(D1319)=0),"",_xlfn.MAXIFS(Orders!$I$2:$I$5001,Orders!$C$2:$C$5001,A1319,Orders!$I$2:$I$5001,"&gt;0"))</f>
        <v/>
      </c>
      <c r="I1319" s="9" t="str">
        <f aca="true">IF(H1319="","",TODAY()-H1319)</f>
        <v/>
      </c>
      <c r="J1319" s="9" t="str">
        <f aca="false">IF(OR(H1319="",N(D1319)&lt;2),"",(H1319-G1319)/(D1319-1))</f>
        <v/>
      </c>
      <c r="K1319" s="12" t="str">
        <f aca="false">IF(A1319="","",IF(N(D1319)=0,"No orders yet",IF(I1319&gt;=Settings!$B$4,IF(OR(N(E1319)&gt;=Settings!$B$5,N(D1319)&gt;=Settings!$B$6),"Lapsed VIP","Lapsed"),IF(I1319&gt;=Settings!$B$3,IF(OR(N(E1319)&gt;=Settings!$B$5,N(D1319)&gt;=Settings!$B$6),"At-risk VIP",IF(D1319=1,"One-time buyer","At risk")),IF(OR(N(E1319)&gt;=Settings!$B$5,N(D1319)&gt;=Settings!$B$6),"VIP",IF(D1319=1,"New","Active"))))))</f>
        <v/>
      </c>
      <c r="L1319" s="12" t="str">
        <f aca="false">IF(OR(J1319="",J1319=0),"",IF(I1319&gt;=J1319*Settings!$B$7,"Yes",""))</f>
        <v/>
      </c>
      <c r="M1319" s="13"/>
      <c r="N1319" s="12" t="str">
        <f aca="true">IF(M1319="","",IF(AND(H1319&lt;&gt;"",H1319&gt;=M1319),"Yes - "&amp;TEXT(H1319,"d mmm yyyy"),IF(TODAY()-M1319&lt;30,"Not yet","No")))</f>
        <v/>
      </c>
      <c r="O1319" s="8"/>
      <c r="P1319" s="12" t="str">
        <f aca="false">IF(A1319="","",IF(COUNTIF($A$2:$A$2001,A1319)&gt;1,"Same email twice - keep one",""))</f>
        <v/>
      </c>
    </row>
    <row r="1320" customFormat="false" ht="15" hidden="false" customHeight="false" outlineLevel="0" collapsed="false">
      <c r="A1320" s="8"/>
      <c r="B1320" s="8"/>
      <c r="C1320" s="8"/>
      <c r="D1320" s="9" t="str">
        <f aca="false">IF(A1320="","",COUNTIFS(Orders!$C$2:$C$5001,A1320,Orders!$I$2:$I$5001,"&gt;0"))</f>
        <v/>
      </c>
      <c r="E1320" s="10" t="str">
        <f aca="false">IF(A1320="","",SUMIFS(Orders!$F$2:$F$5001,Orders!$C$2:$C$5001,A1320,Orders!$I$2:$I$5001,"&gt;0"))</f>
        <v/>
      </c>
      <c r="F1320" s="10" t="str">
        <f aca="false">IF(OR(A1320="",N(D1320)=0),"",E1320/D1320)</f>
        <v/>
      </c>
      <c r="G1320" s="11" t="str">
        <f aca="false">IF(OR(A1320="",N(D1320)=0),"",_xlfn.MINIFS(Orders!$I$2:$I$5001,Orders!$C$2:$C$5001,A1320,Orders!$I$2:$I$5001,"&gt;0"))</f>
        <v/>
      </c>
      <c r="H1320" s="11" t="str">
        <f aca="false">IF(OR(A1320="",N(D1320)=0),"",_xlfn.MAXIFS(Orders!$I$2:$I$5001,Orders!$C$2:$C$5001,A1320,Orders!$I$2:$I$5001,"&gt;0"))</f>
        <v/>
      </c>
      <c r="I1320" s="9" t="str">
        <f aca="true">IF(H1320="","",TODAY()-H1320)</f>
        <v/>
      </c>
      <c r="J1320" s="9" t="str">
        <f aca="false">IF(OR(H1320="",N(D1320)&lt;2),"",(H1320-G1320)/(D1320-1))</f>
        <v/>
      </c>
      <c r="K1320" s="12" t="str">
        <f aca="false">IF(A1320="","",IF(N(D1320)=0,"No orders yet",IF(I1320&gt;=Settings!$B$4,IF(OR(N(E1320)&gt;=Settings!$B$5,N(D1320)&gt;=Settings!$B$6),"Lapsed VIP","Lapsed"),IF(I1320&gt;=Settings!$B$3,IF(OR(N(E1320)&gt;=Settings!$B$5,N(D1320)&gt;=Settings!$B$6),"At-risk VIP",IF(D1320=1,"One-time buyer","At risk")),IF(OR(N(E1320)&gt;=Settings!$B$5,N(D1320)&gt;=Settings!$B$6),"VIP",IF(D1320=1,"New","Active"))))))</f>
        <v/>
      </c>
      <c r="L1320" s="12" t="str">
        <f aca="false">IF(OR(J1320="",J1320=0),"",IF(I1320&gt;=J1320*Settings!$B$7,"Yes",""))</f>
        <v/>
      </c>
      <c r="M1320" s="13"/>
      <c r="N1320" s="12" t="str">
        <f aca="true">IF(M1320="","",IF(AND(H1320&lt;&gt;"",H1320&gt;=M1320),"Yes - "&amp;TEXT(H1320,"d mmm yyyy"),IF(TODAY()-M1320&lt;30,"Not yet","No")))</f>
        <v/>
      </c>
      <c r="O1320" s="8"/>
      <c r="P1320" s="12" t="str">
        <f aca="false">IF(A1320="","",IF(COUNTIF($A$2:$A$2001,A1320)&gt;1,"Same email twice - keep one",""))</f>
        <v/>
      </c>
    </row>
    <row r="1321" customFormat="false" ht="15" hidden="false" customHeight="false" outlineLevel="0" collapsed="false">
      <c r="A1321" s="8"/>
      <c r="B1321" s="8"/>
      <c r="C1321" s="8"/>
      <c r="D1321" s="9" t="str">
        <f aca="false">IF(A1321="","",COUNTIFS(Orders!$C$2:$C$5001,A1321,Orders!$I$2:$I$5001,"&gt;0"))</f>
        <v/>
      </c>
      <c r="E1321" s="10" t="str">
        <f aca="false">IF(A1321="","",SUMIFS(Orders!$F$2:$F$5001,Orders!$C$2:$C$5001,A1321,Orders!$I$2:$I$5001,"&gt;0"))</f>
        <v/>
      </c>
      <c r="F1321" s="10" t="str">
        <f aca="false">IF(OR(A1321="",N(D1321)=0),"",E1321/D1321)</f>
        <v/>
      </c>
      <c r="G1321" s="11" t="str">
        <f aca="false">IF(OR(A1321="",N(D1321)=0),"",_xlfn.MINIFS(Orders!$I$2:$I$5001,Orders!$C$2:$C$5001,A1321,Orders!$I$2:$I$5001,"&gt;0"))</f>
        <v/>
      </c>
      <c r="H1321" s="11" t="str">
        <f aca="false">IF(OR(A1321="",N(D1321)=0),"",_xlfn.MAXIFS(Orders!$I$2:$I$5001,Orders!$C$2:$C$5001,A1321,Orders!$I$2:$I$5001,"&gt;0"))</f>
        <v/>
      </c>
      <c r="I1321" s="9" t="str">
        <f aca="true">IF(H1321="","",TODAY()-H1321)</f>
        <v/>
      </c>
      <c r="J1321" s="9" t="str">
        <f aca="false">IF(OR(H1321="",N(D1321)&lt;2),"",(H1321-G1321)/(D1321-1))</f>
        <v/>
      </c>
      <c r="K1321" s="12" t="str">
        <f aca="false">IF(A1321="","",IF(N(D1321)=0,"No orders yet",IF(I1321&gt;=Settings!$B$4,IF(OR(N(E1321)&gt;=Settings!$B$5,N(D1321)&gt;=Settings!$B$6),"Lapsed VIP","Lapsed"),IF(I1321&gt;=Settings!$B$3,IF(OR(N(E1321)&gt;=Settings!$B$5,N(D1321)&gt;=Settings!$B$6),"At-risk VIP",IF(D1321=1,"One-time buyer","At risk")),IF(OR(N(E1321)&gt;=Settings!$B$5,N(D1321)&gt;=Settings!$B$6),"VIP",IF(D1321=1,"New","Active"))))))</f>
        <v/>
      </c>
      <c r="L1321" s="12" t="str">
        <f aca="false">IF(OR(J1321="",J1321=0),"",IF(I1321&gt;=J1321*Settings!$B$7,"Yes",""))</f>
        <v/>
      </c>
      <c r="M1321" s="13"/>
      <c r="N1321" s="12" t="str">
        <f aca="true">IF(M1321="","",IF(AND(H1321&lt;&gt;"",H1321&gt;=M1321),"Yes - "&amp;TEXT(H1321,"d mmm yyyy"),IF(TODAY()-M1321&lt;30,"Not yet","No")))</f>
        <v/>
      </c>
      <c r="O1321" s="8"/>
      <c r="P1321" s="12" t="str">
        <f aca="false">IF(A1321="","",IF(COUNTIF($A$2:$A$2001,A1321)&gt;1,"Same email twice - keep one",""))</f>
        <v/>
      </c>
    </row>
    <row r="1322" customFormat="false" ht="15" hidden="false" customHeight="false" outlineLevel="0" collapsed="false">
      <c r="A1322" s="8"/>
      <c r="B1322" s="8"/>
      <c r="C1322" s="8"/>
      <c r="D1322" s="9" t="str">
        <f aca="false">IF(A1322="","",COUNTIFS(Orders!$C$2:$C$5001,A1322,Orders!$I$2:$I$5001,"&gt;0"))</f>
        <v/>
      </c>
      <c r="E1322" s="10" t="str">
        <f aca="false">IF(A1322="","",SUMIFS(Orders!$F$2:$F$5001,Orders!$C$2:$C$5001,A1322,Orders!$I$2:$I$5001,"&gt;0"))</f>
        <v/>
      </c>
      <c r="F1322" s="10" t="str">
        <f aca="false">IF(OR(A1322="",N(D1322)=0),"",E1322/D1322)</f>
        <v/>
      </c>
      <c r="G1322" s="11" t="str">
        <f aca="false">IF(OR(A1322="",N(D1322)=0),"",_xlfn.MINIFS(Orders!$I$2:$I$5001,Orders!$C$2:$C$5001,A1322,Orders!$I$2:$I$5001,"&gt;0"))</f>
        <v/>
      </c>
      <c r="H1322" s="11" t="str">
        <f aca="false">IF(OR(A1322="",N(D1322)=0),"",_xlfn.MAXIFS(Orders!$I$2:$I$5001,Orders!$C$2:$C$5001,A1322,Orders!$I$2:$I$5001,"&gt;0"))</f>
        <v/>
      </c>
      <c r="I1322" s="9" t="str">
        <f aca="true">IF(H1322="","",TODAY()-H1322)</f>
        <v/>
      </c>
      <c r="J1322" s="9" t="str">
        <f aca="false">IF(OR(H1322="",N(D1322)&lt;2),"",(H1322-G1322)/(D1322-1))</f>
        <v/>
      </c>
      <c r="K1322" s="12" t="str">
        <f aca="false">IF(A1322="","",IF(N(D1322)=0,"No orders yet",IF(I1322&gt;=Settings!$B$4,IF(OR(N(E1322)&gt;=Settings!$B$5,N(D1322)&gt;=Settings!$B$6),"Lapsed VIP","Lapsed"),IF(I1322&gt;=Settings!$B$3,IF(OR(N(E1322)&gt;=Settings!$B$5,N(D1322)&gt;=Settings!$B$6),"At-risk VIP",IF(D1322=1,"One-time buyer","At risk")),IF(OR(N(E1322)&gt;=Settings!$B$5,N(D1322)&gt;=Settings!$B$6),"VIP",IF(D1322=1,"New","Active"))))))</f>
        <v/>
      </c>
      <c r="L1322" s="12" t="str">
        <f aca="false">IF(OR(J1322="",J1322=0),"",IF(I1322&gt;=J1322*Settings!$B$7,"Yes",""))</f>
        <v/>
      </c>
      <c r="M1322" s="13"/>
      <c r="N1322" s="12" t="str">
        <f aca="true">IF(M1322="","",IF(AND(H1322&lt;&gt;"",H1322&gt;=M1322),"Yes - "&amp;TEXT(H1322,"d mmm yyyy"),IF(TODAY()-M1322&lt;30,"Not yet","No")))</f>
        <v/>
      </c>
      <c r="O1322" s="8"/>
      <c r="P1322" s="12" t="str">
        <f aca="false">IF(A1322="","",IF(COUNTIF($A$2:$A$2001,A1322)&gt;1,"Same email twice - keep one",""))</f>
        <v/>
      </c>
    </row>
    <row r="1323" customFormat="false" ht="15" hidden="false" customHeight="false" outlineLevel="0" collapsed="false">
      <c r="A1323" s="8"/>
      <c r="B1323" s="8"/>
      <c r="C1323" s="8"/>
      <c r="D1323" s="9" t="str">
        <f aca="false">IF(A1323="","",COUNTIFS(Orders!$C$2:$C$5001,A1323,Orders!$I$2:$I$5001,"&gt;0"))</f>
        <v/>
      </c>
      <c r="E1323" s="10" t="str">
        <f aca="false">IF(A1323="","",SUMIFS(Orders!$F$2:$F$5001,Orders!$C$2:$C$5001,A1323,Orders!$I$2:$I$5001,"&gt;0"))</f>
        <v/>
      </c>
      <c r="F1323" s="10" t="str">
        <f aca="false">IF(OR(A1323="",N(D1323)=0),"",E1323/D1323)</f>
        <v/>
      </c>
      <c r="G1323" s="11" t="str">
        <f aca="false">IF(OR(A1323="",N(D1323)=0),"",_xlfn.MINIFS(Orders!$I$2:$I$5001,Orders!$C$2:$C$5001,A1323,Orders!$I$2:$I$5001,"&gt;0"))</f>
        <v/>
      </c>
      <c r="H1323" s="11" t="str">
        <f aca="false">IF(OR(A1323="",N(D1323)=0),"",_xlfn.MAXIFS(Orders!$I$2:$I$5001,Orders!$C$2:$C$5001,A1323,Orders!$I$2:$I$5001,"&gt;0"))</f>
        <v/>
      </c>
      <c r="I1323" s="9" t="str">
        <f aca="true">IF(H1323="","",TODAY()-H1323)</f>
        <v/>
      </c>
      <c r="J1323" s="9" t="str">
        <f aca="false">IF(OR(H1323="",N(D1323)&lt;2),"",(H1323-G1323)/(D1323-1))</f>
        <v/>
      </c>
      <c r="K1323" s="12" t="str">
        <f aca="false">IF(A1323="","",IF(N(D1323)=0,"No orders yet",IF(I1323&gt;=Settings!$B$4,IF(OR(N(E1323)&gt;=Settings!$B$5,N(D1323)&gt;=Settings!$B$6),"Lapsed VIP","Lapsed"),IF(I1323&gt;=Settings!$B$3,IF(OR(N(E1323)&gt;=Settings!$B$5,N(D1323)&gt;=Settings!$B$6),"At-risk VIP",IF(D1323=1,"One-time buyer","At risk")),IF(OR(N(E1323)&gt;=Settings!$B$5,N(D1323)&gt;=Settings!$B$6),"VIP",IF(D1323=1,"New","Active"))))))</f>
        <v/>
      </c>
      <c r="L1323" s="12" t="str">
        <f aca="false">IF(OR(J1323="",J1323=0),"",IF(I1323&gt;=J1323*Settings!$B$7,"Yes",""))</f>
        <v/>
      </c>
      <c r="M1323" s="13"/>
      <c r="N1323" s="12" t="str">
        <f aca="true">IF(M1323="","",IF(AND(H1323&lt;&gt;"",H1323&gt;=M1323),"Yes - "&amp;TEXT(H1323,"d mmm yyyy"),IF(TODAY()-M1323&lt;30,"Not yet","No")))</f>
        <v/>
      </c>
      <c r="O1323" s="8"/>
      <c r="P1323" s="12" t="str">
        <f aca="false">IF(A1323="","",IF(COUNTIF($A$2:$A$2001,A1323)&gt;1,"Same email twice - keep one",""))</f>
        <v/>
      </c>
    </row>
    <row r="1324" customFormat="false" ht="15" hidden="false" customHeight="false" outlineLevel="0" collapsed="false">
      <c r="A1324" s="8"/>
      <c r="B1324" s="8"/>
      <c r="C1324" s="8"/>
      <c r="D1324" s="9" t="str">
        <f aca="false">IF(A1324="","",COUNTIFS(Orders!$C$2:$C$5001,A1324,Orders!$I$2:$I$5001,"&gt;0"))</f>
        <v/>
      </c>
      <c r="E1324" s="10" t="str">
        <f aca="false">IF(A1324="","",SUMIFS(Orders!$F$2:$F$5001,Orders!$C$2:$C$5001,A1324,Orders!$I$2:$I$5001,"&gt;0"))</f>
        <v/>
      </c>
      <c r="F1324" s="10" t="str">
        <f aca="false">IF(OR(A1324="",N(D1324)=0),"",E1324/D1324)</f>
        <v/>
      </c>
      <c r="G1324" s="11" t="str">
        <f aca="false">IF(OR(A1324="",N(D1324)=0),"",_xlfn.MINIFS(Orders!$I$2:$I$5001,Orders!$C$2:$C$5001,A1324,Orders!$I$2:$I$5001,"&gt;0"))</f>
        <v/>
      </c>
      <c r="H1324" s="11" t="str">
        <f aca="false">IF(OR(A1324="",N(D1324)=0),"",_xlfn.MAXIFS(Orders!$I$2:$I$5001,Orders!$C$2:$C$5001,A1324,Orders!$I$2:$I$5001,"&gt;0"))</f>
        <v/>
      </c>
      <c r="I1324" s="9" t="str">
        <f aca="true">IF(H1324="","",TODAY()-H1324)</f>
        <v/>
      </c>
      <c r="J1324" s="9" t="str">
        <f aca="false">IF(OR(H1324="",N(D1324)&lt;2),"",(H1324-G1324)/(D1324-1))</f>
        <v/>
      </c>
      <c r="K1324" s="12" t="str">
        <f aca="false">IF(A1324="","",IF(N(D1324)=0,"No orders yet",IF(I1324&gt;=Settings!$B$4,IF(OR(N(E1324)&gt;=Settings!$B$5,N(D1324)&gt;=Settings!$B$6),"Lapsed VIP","Lapsed"),IF(I1324&gt;=Settings!$B$3,IF(OR(N(E1324)&gt;=Settings!$B$5,N(D1324)&gt;=Settings!$B$6),"At-risk VIP",IF(D1324=1,"One-time buyer","At risk")),IF(OR(N(E1324)&gt;=Settings!$B$5,N(D1324)&gt;=Settings!$B$6),"VIP",IF(D1324=1,"New","Active"))))))</f>
        <v/>
      </c>
      <c r="L1324" s="12" t="str">
        <f aca="false">IF(OR(J1324="",J1324=0),"",IF(I1324&gt;=J1324*Settings!$B$7,"Yes",""))</f>
        <v/>
      </c>
      <c r="M1324" s="13"/>
      <c r="N1324" s="12" t="str">
        <f aca="true">IF(M1324="","",IF(AND(H1324&lt;&gt;"",H1324&gt;=M1324),"Yes - "&amp;TEXT(H1324,"d mmm yyyy"),IF(TODAY()-M1324&lt;30,"Not yet","No")))</f>
        <v/>
      </c>
      <c r="O1324" s="8"/>
      <c r="P1324" s="12" t="str">
        <f aca="false">IF(A1324="","",IF(COUNTIF($A$2:$A$2001,A1324)&gt;1,"Same email twice - keep one",""))</f>
        <v/>
      </c>
    </row>
    <row r="1325" customFormat="false" ht="15" hidden="false" customHeight="false" outlineLevel="0" collapsed="false">
      <c r="A1325" s="8"/>
      <c r="B1325" s="8"/>
      <c r="C1325" s="8"/>
      <c r="D1325" s="9" t="str">
        <f aca="false">IF(A1325="","",COUNTIFS(Orders!$C$2:$C$5001,A1325,Orders!$I$2:$I$5001,"&gt;0"))</f>
        <v/>
      </c>
      <c r="E1325" s="10" t="str">
        <f aca="false">IF(A1325="","",SUMIFS(Orders!$F$2:$F$5001,Orders!$C$2:$C$5001,A1325,Orders!$I$2:$I$5001,"&gt;0"))</f>
        <v/>
      </c>
      <c r="F1325" s="10" t="str">
        <f aca="false">IF(OR(A1325="",N(D1325)=0),"",E1325/D1325)</f>
        <v/>
      </c>
      <c r="G1325" s="11" t="str">
        <f aca="false">IF(OR(A1325="",N(D1325)=0),"",_xlfn.MINIFS(Orders!$I$2:$I$5001,Orders!$C$2:$C$5001,A1325,Orders!$I$2:$I$5001,"&gt;0"))</f>
        <v/>
      </c>
      <c r="H1325" s="11" t="str">
        <f aca="false">IF(OR(A1325="",N(D1325)=0),"",_xlfn.MAXIFS(Orders!$I$2:$I$5001,Orders!$C$2:$C$5001,A1325,Orders!$I$2:$I$5001,"&gt;0"))</f>
        <v/>
      </c>
      <c r="I1325" s="9" t="str">
        <f aca="true">IF(H1325="","",TODAY()-H1325)</f>
        <v/>
      </c>
      <c r="J1325" s="9" t="str">
        <f aca="false">IF(OR(H1325="",N(D1325)&lt;2),"",(H1325-G1325)/(D1325-1))</f>
        <v/>
      </c>
      <c r="K1325" s="12" t="str">
        <f aca="false">IF(A1325="","",IF(N(D1325)=0,"No orders yet",IF(I1325&gt;=Settings!$B$4,IF(OR(N(E1325)&gt;=Settings!$B$5,N(D1325)&gt;=Settings!$B$6),"Lapsed VIP","Lapsed"),IF(I1325&gt;=Settings!$B$3,IF(OR(N(E1325)&gt;=Settings!$B$5,N(D1325)&gt;=Settings!$B$6),"At-risk VIP",IF(D1325=1,"One-time buyer","At risk")),IF(OR(N(E1325)&gt;=Settings!$B$5,N(D1325)&gt;=Settings!$B$6),"VIP",IF(D1325=1,"New","Active"))))))</f>
        <v/>
      </c>
      <c r="L1325" s="12" t="str">
        <f aca="false">IF(OR(J1325="",J1325=0),"",IF(I1325&gt;=J1325*Settings!$B$7,"Yes",""))</f>
        <v/>
      </c>
      <c r="M1325" s="13"/>
      <c r="N1325" s="12" t="str">
        <f aca="true">IF(M1325="","",IF(AND(H1325&lt;&gt;"",H1325&gt;=M1325),"Yes - "&amp;TEXT(H1325,"d mmm yyyy"),IF(TODAY()-M1325&lt;30,"Not yet","No")))</f>
        <v/>
      </c>
      <c r="O1325" s="8"/>
      <c r="P1325" s="12" t="str">
        <f aca="false">IF(A1325="","",IF(COUNTIF($A$2:$A$2001,A1325)&gt;1,"Same email twice - keep one",""))</f>
        <v/>
      </c>
    </row>
    <row r="1326" customFormat="false" ht="15" hidden="false" customHeight="false" outlineLevel="0" collapsed="false">
      <c r="A1326" s="8"/>
      <c r="B1326" s="8"/>
      <c r="C1326" s="8"/>
      <c r="D1326" s="9" t="str">
        <f aca="false">IF(A1326="","",COUNTIFS(Orders!$C$2:$C$5001,A1326,Orders!$I$2:$I$5001,"&gt;0"))</f>
        <v/>
      </c>
      <c r="E1326" s="10" t="str">
        <f aca="false">IF(A1326="","",SUMIFS(Orders!$F$2:$F$5001,Orders!$C$2:$C$5001,A1326,Orders!$I$2:$I$5001,"&gt;0"))</f>
        <v/>
      </c>
      <c r="F1326" s="10" t="str">
        <f aca="false">IF(OR(A1326="",N(D1326)=0),"",E1326/D1326)</f>
        <v/>
      </c>
      <c r="G1326" s="11" t="str">
        <f aca="false">IF(OR(A1326="",N(D1326)=0),"",_xlfn.MINIFS(Orders!$I$2:$I$5001,Orders!$C$2:$C$5001,A1326,Orders!$I$2:$I$5001,"&gt;0"))</f>
        <v/>
      </c>
      <c r="H1326" s="11" t="str">
        <f aca="false">IF(OR(A1326="",N(D1326)=0),"",_xlfn.MAXIFS(Orders!$I$2:$I$5001,Orders!$C$2:$C$5001,A1326,Orders!$I$2:$I$5001,"&gt;0"))</f>
        <v/>
      </c>
      <c r="I1326" s="9" t="str">
        <f aca="true">IF(H1326="","",TODAY()-H1326)</f>
        <v/>
      </c>
      <c r="J1326" s="9" t="str">
        <f aca="false">IF(OR(H1326="",N(D1326)&lt;2),"",(H1326-G1326)/(D1326-1))</f>
        <v/>
      </c>
      <c r="K1326" s="12" t="str">
        <f aca="false">IF(A1326="","",IF(N(D1326)=0,"No orders yet",IF(I1326&gt;=Settings!$B$4,IF(OR(N(E1326)&gt;=Settings!$B$5,N(D1326)&gt;=Settings!$B$6),"Lapsed VIP","Lapsed"),IF(I1326&gt;=Settings!$B$3,IF(OR(N(E1326)&gt;=Settings!$B$5,N(D1326)&gt;=Settings!$B$6),"At-risk VIP",IF(D1326=1,"One-time buyer","At risk")),IF(OR(N(E1326)&gt;=Settings!$B$5,N(D1326)&gt;=Settings!$B$6),"VIP",IF(D1326=1,"New","Active"))))))</f>
        <v/>
      </c>
      <c r="L1326" s="12" t="str">
        <f aca="false">IF(OR(J1326="",J1326=0),"",IF(I1326&gt;=J1326*Settings!$B$7,"Yes",""))</f>
        <v/>
      </c>
      <c r="M1326" s="13"/>
      <c r="N1326" s="12" t="str">
        <f aca="true">IF(M1326="","",IF(AND(H1326&lt;&gt;"",H1326&gt;=M1326),"Yes - "&amp;TEXT(H1326,"d mmm yyyy"),IF(TODAY()-M1326&lt;30,"Not yet","No")))</f>
        <v/>
      </c>
      <c r="O1326" s="8"/>
      <c r="P1326" s="12" t="str">
        <f aca="false">IF(A1326="","",IF(COUNTIF($A$2:$A$2001,A1326)&gt;1,"Same email twice - keep one",""))</f>
        <v/>
      </c>
    </row>
    <row r="1327" customFormat="false" ht="15" hidden="false" customHeight="false" outlineLevel="0" collapsed="false">
      <c r="A1327" s="8"/>
      <c r="B1327" s="8"/>
      <c r="C1327" s="8"/>
      <c r="D1327" s="9" t="str">
        <f aca="false">IF(A1327="","",COUNTIFS(Orders!$C$2:$C$5001,A1327,Orders!$I$2:$I$5001,"&gt;0"))</f>
        <v/>
      </c>
      <c r="E1327" s="10" t="str">
        <f aca="false">IF(A1327="","",SUMIFS(Orders!$F$2:$F$5001,Orders!$C$2:$C$5001,A1327,Orders!$I$2:$I$5001,"&gt;0"))</f>
        <v/>
      </c>
      <c r="F1327" s="10" t="str">
        <f aca="false">IF(OR(A1327="",N(D1327)=0),"",E1327/D1327)</f>
        <v/>
      </c>
      <c r="G1327" s="11" t="str">
        <f aca="false">IF(OR(A1327="",N(D1327)=0),"",_xlfn.MINIFS(Orders!$I$2:$I$5001,Orders!$C$2:$C$5001,A1327,Orders!$I$2:$I$5001,"&gt;0"))</f>
        <v/>
      </c>
      <c r="H1327" s="11" t="str">
        <f aca="false">IF(OR(A1327="",N(D1327)=0),"",_xlfn.MAXIFS(Orders!$I$2:$I$5001,Orders!$C$2:$C$5001,A1327,Orders!$I$2:$I$5001,"&gt;0"))</f>
        <v/>
      </c>
      <c r="I1327" s="9" t="str">
        <f aca="true">IF(H1327="","",TODAY()-H1327)</f>
        <v/>
      </c>
      <c r="J1327" s="9" t="str">
        <f aca="false">IF(OR(H1327="",N(D1327)&lt;2),"",(H1327-G1327)/(D1327-1))</f>
        <v/>
      </c>
      <c r="K1327" s="12" t="str">
        <f aca="false">IF(A1327="","",IF(N(D1327)=0,"No orders yet",IF(I1327&gt;=Settings!$B$4,IF(OR(N(E1327)&gt;=Settings!$B$5,N(D1327)&gt;=Settings!$B$6),"Lapsed VIP","Lapsed"),IF(I1327&gt;=Settings!$B$3,IF(OR(N(E1327)&gt;=Settings!$B$5,N(D1327)&gt;=Settings!$B$6),"At-risk VIP",IF(D1327=1,"One-time buyer","At risk")),IF(OR(N(E1327)&gt;=Settings!$B$5,N(D1327)&gt;=Settings!$B$6),"VIP",IF(D1327=1,"New","Active"))))))</f>
        <v/>
      </c>
      <c r="L1327" s="12" t="str">
        <f aca="false">IF(OR(J1327="",J1327=0),"",IF(I1327&gt;=J1327*Settings!$B$7,"Yes",""))</f>
        <v/>
      </c>
      <c r="M1327" s="13"/>
      <c r="N1327" s="12" t="str">
        <f aca="true">IF(M1327="","",IF(AND(H1327&lt;&gt;"",H1327&gt;=M1327),"Yes - "&amp;TEXT(H1327,"d mmm yyyy"),IF(TODAY()-M1327&lt;30,"Not yet","No")))</f>
        <v/>
      </c>
      <c r="O1327" s="8"/>
      <c r="P1327" s="12" t="str">
        <f aca="false">IF(A1327="","",IF(COUNTIF($A$2:$A$2001,A1327)&gt;1,"Same email twice - keep one",""))</f>
        <v/>
      </c>
    </row>
    <row r="1328" customFormat="false" ht="15" hidden="false" customHeight="false" outlineLevel="0" collapsed="false">
      <c r="A1328" s="8"/>
      <c r="B1328" s="8"/>
      <c r="C1328" s="8"/>
      <c r="D1328" s="9" t="str">
        <f aca="false">IF(A1328="","",COUNTIFS(Orders!$C$2:$C$5001,A1328,Orders!$I$2:$I$5001,"&gt;0"))</f>
        <v/>
      </c>
      <c r="E1328" s="10" t="str">
        <f aca="false">IF(A1328="","",SUMIFS(Orders!$F$2:$F$5001,Orders!$C$2:$C$5001,A1328,Orders!$I$2:$I$5001,"&gt;0"))</f>
        <v/>
      </c>
      <c r="F1328" s="10" t="str">
        <f aca="false">IF(OR(A1328="",N(D1328)=0),"",E1328/D1328)</f>
        <v/>
      </c>
      <c r="G1328" s="11" t="str">
        <f aca="false">IF(OR(A1328="",N(D1328)=0),"",_xlfn.MINIFS(Orders!$I$2:$I$5001,Orders!$C$2:$C$5001,A1328,Orders!$I$2:$I$5001,"&gt;0"))</f>
        <v/>
      </c>
      <c r="H1328" s="11" t="str">
        <f aca="false">IF(OR(A1328="",N(D1328)=0),"",_xlfn.MAXIFS(Orders!$I$2:$I$5001,Orders!$C$2:$C$5001,A1328,Orders!$I$2:$I$5001,"&gt;0"))</f>
        <v/>
      </c>
      <c r="I1328" s="9" t="str">
        <f aca="true">IF(H1328="","",TODAY()-H1328)</f>
        <v/>
      </c>
      <c r="J1328" s="9" t="str">
        <f aca="false">IF(OR(H1328="",N(D1328)&lt;2),"",(H1328-G1328)/(D1328-1))</f>
        <v/>
      </c>
      <c r="K1328" s="12" t="str">
        <f aca="false">IF(A1328="","",IF(N(D1328)=0,"No orders yet",IF(I1328&gt;=Settings!$B$4,IF(OR(N(E1328)&gt;=Settings!$B$5,N(D1328)&gt;=Settings!$B$6),"Lapsed VIP","Lapsed"),IF(I1328&gt;=Settings!$B$3,IF(OR(N(E1328)&gt;=Settings!$B$5,N(D1328)&gt;=Settings!$B$6),"At-risk VIP",IF(D1328=1,"One-time buyer","At risk")),IF(OR(N(E1328)&gt;=Settings!$B$5,N(D1328)&gt;=Settings!$B$6),"VIP",IF(D1328=1,"New","Active"))))))</f>
        <v/>
      </c>
      <c r="L1328" s="12" t="str">
        <f aca="false">IF(OR(J1328="",J1328=0),"",IF(I1328&gt;=J1328*Settings!$B$7,"Yes",""))</f>
        <v/>
      </c>
      <c r="M1328" s="13"/>
      <c r="N1328" s="12" t="str">
        <f aca="true">IF(M1328="","",IF(AND(H1328&lt;&gt;"",H1328&gt;=M1328),"Yes - "&amp;TEXT(H1328,"d mmm yyyy"),IF(TODAY()-M1328&lt;30,"Not yet","No")))</f>
        <v/>
      </c>
      <c r="O1328" s="8"/>
      <c r="P1328" s="12" t="str">
        <f aca="false">IF(A1328="","",IF(COUNTIF($A$2:$A$2001,A1328)&gt;1,"Same email twice - keep one",""))</f>
        <v/>
      </c>
    </row>
    <row r="1329" customFormat="false" ht="15" hidden="false" customHeight="false" outlineLevel="0" collapsed="false">
      <c r="A1329" s="8"/>
      <c r="B1329" s="8"/>
      <c r="C1329" s="8"/>
      <c r="D1329" s="9" t="str">
        <f aca="false">IF(A1329="","",COUNTIFS(Orders!$C$2:$C$5001,A1329,Orders!$I$2:$I$5001,"&gt;0"))</f>
        <v/>
      </c>
      <c r="E1329" s="10" t="str">
        <f aca="false">IF(A1329="","",SUMIFS(Orders!$F$2:$F$5001,Orders!$C$2:$C$5001,A1329,Orders!$I$2:$I$5001,"&gt;0"))</f>
        <v/>
      </c>
      <c r="F1329" s="10" t="str">
        <f aca="false">IF(OR(A1329="",N(D1329)=0),"",E1329/D1329)</f>
        <v/>
      </c>
      <c r="G1329" s="11" t="str">
        <f aca="false">IF(OR(A1329="",N(D1329)=0),"",_xlfn.MINIFS(Orders!$I$2:$I$5001,Orders!$C$2:$C$5001,A1329,Orders!$I$2:$I$5001,"&gt;0"))</f>
        <v/>
      </c>
      <c r="H1329" s="11" t="str">
        <f aca="false">IF(OR(A1329="",N(D1329)=0),"",_xlfn.MAXIFS(Orders!$I$2:$I$5001,Orders!$C$2:$C$5001,A1329,Orders!$I$2:$I$5001,"&gt;0"))</f>
        <v/>
      </c>
      <c r="I1329" s="9" t="str">
        <f aca="true">IF(H1329="","",TODAY()-H1329)</f>
        <v/>
      </c>
      <c r="J1329" s="9" t="str">
        <f aca="false">IF(OR(H1329="",N(D1329)&lt;2),"",(H1329-G1329)/(D1329-1))</f>
        <v/>
      </c>
      <c r="K1329" s="12" t="str">
        <f aca="false">IF(A1329="","",IF(N(D1329)=0,"No orders yet",IF(I1329&gt;=Settings!$B$4,IF(OR(N(E1329)&gt;=Settings!$B$5,N(D1329)&gt;=Settings!$B$6),"Lapsed VIP","Lapsed"),IF(I1329&gt;=Settings!$B$3,IF(OR(N(E1329)&gt;=Settings!$B$5,N(D1329)&gt;=Settings!$B$6),"At-risk VIP",IF(D1329=1,"One-time buyer","At risk")),IF(OR(N(E1329)&gt;=Settings!$B$5,N(D1329)&gt;=Settings!$B$6),"VIP",IF(D1329=1,"New","Active"))))))</f>
        <v/>
      </c>
      <c r="L1329" s="12" t="str">
        <f aca="false">IF(OR(J1329="",J1329=0),"",IF(I1329&gt;=J1329*Settings!$B$7,"Yes",""))</f>
        <v/>
      </c>
      <c r="M1329" s="13"/>
      <c r="N1329" s="12" t="str">
        <f aca="true">IF(M1329="","",IF(AND(H1329&lt;&gt;"",H1329&gt;=M1329),"Yes - "&amp;TEXT(H1329,"d mmm yyyy"),IF(TODAY()-M1329&lt;30,"Not yet","No")))</f>
        <v/>
      </c>
      <c r="O1329" s="8"/>
      <c r="P1329" s="12" t="str">
        <f aca="false">IF(A1329="","",IF(COUNTIF($A$2:$A$2001,A1329)&gt;1,"Same email twice - keep one",""))</f>
        <v/>
      </c>
    </row>
    <row r="1330" customFormat="false" ht="15" hidden="false" customHeight="false" outlineLevel="0" collapsed="false">
      <c r="A1330" s="8"/>
      <c r="B1330" s="8"/>
      <c r="C1330" s="8"/>
      <c r="D1330" s="9" t="str">
        <f aca="false">IF(A1330="","",COUNTIFS(Orders!$C$2:$C$5001,A1330,Orders!$I$2:$I$5001,"&gt;0"))</f>
        <v/>
      </c>
      <c r="E1330" s="10" t="str">
        <f aca="false">IF(A1330="","",SUMIFS(Orders!$F$2:$F$5001,Orders!$C$2:$C$5001,A1330,Orders!$I$2:$I$5001,"&gt;0"))</f>
        <v/>
      </c>
      <c r="F1330" s="10" t="str">
        <f aca="false">IF(OR(A1330="",N(D1330)=0),"",E1330/D1330)</f>
        <v/>
      </c>
      <c r="G1330" s="11" t="str">
        <f aca="false">IF(OR(A1330="",N(D1330)=0),"",_xlfn.MINIFS(Orders!$I$2:$I$5001,Orders!$C$2:$C$5001,A1330,Orders!$I$2:$I$5001,"&gt;0"))</f>
        <v/>
      </c>
      <c r="H1330" s="11" t="str">
        <f aca="false">IF(OR(A1330="",N(D1330)=0),"",_xlfn.MAXIFS(Orders!$I$2:$I$5001,Orders!$C$2:$C$5001,A1330,Orders!$I$2:$I$5001,"&gt;0"))</f>
        <v/>
      </c>
      <c r="I1330" s="9" t="str">
        <f aca="true">IF(H1330="","",TODAY()-H1330)</f>
        <v/>
      </c>
      <c r="J1330" s="9" t="str">
        <f aca="false">IF(OR(H1330="",N(D1330)&lt;2),"",(H1330-G1330)/(D1330-1))</f>
        <v/>
      </c>
      <c r="K1330" s="12" t="str">
        <f aca="false">IF(A1330="","",IF(N(D1330)=0,"No orders yet",IF(I1330&gt;=Settings!$B$4,IF(OR(N(E1330)&gt;=Settings!$B$5,N(D1330)&gt;=Settings!$B$6),"Lapsed VIP","Lapsed"),IF(I1330&gt;=Settings!$B$3,IF(OR(N(E1330)&gt;=Settings!$B$5,N(D1330)&gt;=Settings!$B$6),"At-risk VIP",IF(D1330=1,"One-time buyer","At risk")),IF(OR(N(E1330)&gt;=Settings!$B$5,N(D1330)&gt;=Settings!$B$6),"VIP",IF(D1330=1,"New","Active"))))))</f>
        <v/>
      </c>
      <c r="L1330" s="12" t="str">
        <f aca="false">IF(OR(J1330="",J1330=0),"",IF(I1330&gt;=J1330*Settings!$B$7,"Yes",""))</f>
        <v/>
      </c>
      <c r="M1330" s="13"/>
      <c r="N1330" s="12" t="str">
        <f aca="true">IF(M1330="","",IF(AND(H1330&lt;&gt;"",H1330&gt;=M1330),"Yes - "&amp;TEXT(H1330,"d mmm yyyy"),IF(TODAY()-M1330&lt;30,"Not yet","No")))</f>
        <v/>
      </c>
      <c r="O1330" s="8"/>
      <c r="P1330" s="12" t="str">
        <f aca="false">IF(A1330="","",IF(COUNTIF($A$2:$A$2001,A1330)&gt;1,"Same email twice - keep one",""))</f>
        <v/>
      </c>
    </row>
    <row r="1331" customFormat="false" ht="15" hidden="false" customHeight="false" outlineLevel="0" collapsed="false">
      <c r="A1331" s="8"/>
      <c r="B1331" s="8"/>
      <c r="C1331" s="8"/>
      <c r="D1331" s="9" t="str">
        <f aca="false">IF(A1331="","",COUNTIFS(Orders!$C$2:$C$5001,A1331,Orders!$I$2:$I$5001,"&gt;0"))</f>
        <v/>
      </c>
      <c r="E1331" s="10" t="str">
        <f aca="false">IF(A1331="","",SUMIFS(Orders!$F$2:$F$5001,Orders!$C$2:$C$5001,A1331,Orders!$I$2:$I$5001,"&gt;0"))</f>
        <v/>
      </c>
      <c r="F1331" s="10" t="str">
        <f aca="false">IF(OR(A1331="",N(D1331)=0),"",E1331/D1331)</f>
        <v/>
      </c>
      <c r="G1331" s="11" t="str">
        <f aca="false">IF(OR(A1331="",N(D1331)=0),"",_xlfn.MINIFS(Orders!$I$2:$I$5001,Orders!$C$2:$C$5001,A1331,Orders!$I$2:$I$5001,"&gt;0"))</f>
        <v/>
      </c>
      <c r="H1331" s="11" t="str">
        <f aca="false">IF(OR(A1331="",N(D1331)=0),"",_xlfn.MAXIFS(Orders!$I$2:$I$5001,Orders!$C$2:$C$5001,A1331,Orders!$I$2:$I$5001,"&gt;0"))</f>
        <v/>
      </c>
      <c r="I1331" s="9" t="str">
        <f aca="true">IF(H1331="","",TODAY()-H1331)</f>
        <v/>
      </c>
      <c r="J1331" s="9" t="str">
        <f aca="false">IF(OR(H1331="",N(D1331)&lt;2),"",(H1331-G1331)/(D1331-1))</f>
        <v/>
      </c>
      <c r="K1331" s="12" t="str">
        <f aca="false">IF(A1331="","",IF(N(D1331)=0,"No orders yet",IF(I1331&gt;=Settings!$B$4,IF(OR(N(E1331)&gt;=Settings!$B$5,N(D1331)&gt;=Settings!$B$6),"Lapsed VIP","Lapsed"),IF(I1331&gt;=Settings!$B$3,IF(OR(N(E1331)&gt;=Settings!$B$5,N(D1331)&gt;=Settings!$B$6),"At-risk VIP",IF(D1331=1,"One-time buyer","At risk")),IF(OR(N(E1331)&gt;=Settings!$B$5,N(D1331)&gt;=Settings!$B$6),"VIP",IF(D1331=1,"New","Active"))))))</f>
        <v/>
      </c>
      <c r="L1331" s="12" t="str">
        <f aca="false">IF(OR(J1331="",J1331=0),"",IF(I1331&gt;=J1331*Settings!$B$7,"Yes",""))</f>
        <v/>
      </c>
      <c r="M1331" s="13"/>
      <c r="N1331" s="12" t="str">
        <f aca="true">IF(M1331="","",IF(AND(H1331&lt;&gt;"",H1331&gt;=M1331),"Yes - "&amp;TEXT(H1331,"d mmm yyyy"),IF(TODAY()-M1331&lt;30,"Not yet","No")))</f>
        <v/>
      </c>
      <c r="O1331" s="8"/>
      <c r="P1331" s="12" t="str">
        <f aca="false">IF(A1331="","",IF(COUNTIF($A$2:$A$2001,A1331)&gt;1,"Same email twice - keep one",""))</f>
        <v/>
      </c>
    </row>
    <row r="1332" customFormat="false" ht="15" hidden="false" customHeight="false" outlineLevel="0" collapsed="false">
      <c r="A1332" s="8"/>
      <c r="B1332" s="8"/>
      <c r="C1332" s="8"/>
      <c r="D1332" s="9" t="str">
        <f aca="false">IF(A1332="","",COUNTIFS(Orders!$C$2:$C$5001,A1332,Orders!$I$2:$I$5001,"&gt;0"))</f>
        <v/>
      </c>
      <c r="E1332" s="10" t="str">
        <f aca="false">IF(A1332="","",SUMIFS(Orders!$F$2:$F$5001,Orders!$C$2:$C$5001,A1332,Orders!$I$2:$I$5001,"&gt;0"))</f>
        <v/>
      </c>
      <c r="F1332" s="10" t="str">
        <f aca="false">IF(OR(A1332="",N(D1332)=0),"",E1332/D1332)</f>
        <v/>
      </c>
      <c r="G1332" s="11" t="str">
        <f aca="false">IF(OR(A1332="",N(D1332)=0),"",_xlfn.MINIFS(Orders!$I$2:$I$5001,Orders!$C$2:$C$5001,A1332,Orders!$I$2:$I$5001,"&gt;0"))</f>
        <v/>
      </c>
      <c r="H1332" s="11" t="str">
        <f aca="false">IF(OR(A1332="",N(D1332)=0),"",_xlfn.MAXIFS(Orders!$I$2:$I$5001,Orders!$C$2:$C$5001,A1332,Orders!$I$2:$I$5001,"&gt;0"))</f>
        <v/>
      </c>
      <c r="I1332" s="9" t="str">
        <f aca="true">IF(H1332="","",TODAY()-H1332)</f>
        <v/>
      </c>
      <c r="J1332" s="9" t="str">
        <f aca="false">IF(OR(H1332="",N(D1332)&lt;2),"",(H1332-G1332)/(D1332-1))</f>
        <v/>
      </c>
      <c r="K1332" s="12" t="str">
        <f aca="false">IF(A1332="","",IF(N(D1332)=0,"No orders yet",IF(I1332&gt;=Settings!$B$4,IF(OR(N(E1332)&gt;=Settings!$B$5,N(D1332)&gt;=Settings!$B$6),"Lapsed VIP","Lapsed"),IF(I1332&gt;=Settings!$B$3,IF(OR(N(E1332)&gt;=Settings!$B$5,N(D1332)&gt;=Settings!$B$6),"At-risk VIP",IF(D1332=1,"One-time buyer","At risk")),IF(OR(N(E1332)&gt;=Settings!$B$5,N(D1332)&gt;=Settings!$B$6),"VIP",IF(D1332=1,"New","Active"))))))</f>
        <v/>
      </c>
      <c r="L1332" s="12" t="str">
        <f aca="false">IF(OR(J1332="",J1332=0),"",IF(I1332&gt;=J1332*Settings!$B$7,"Yes",""))</f>
        <v/>
      </c>
      <c r="M1332" s="13"/>
      <c r="N1332" s="12" t="str">
        <f aca="true">IF(M1332="","",IF(AND(H1332&lt;&gt;"",H1332&gt;=M1332),"Yes - "&amp;TEXT(H1332,"d mmm yyyy"),IF(TODAY()-M1332&lt;30,"Not yet","No")))</f>
        <v/>
      </c>
      <c r="O1332" s="8"/>
      <c r="P1332" s="12" t="str">
        <f aca="false">IF(A1332="","",IF(COUNTIF($A$2:$A$2001,A1332)&gt;1,"Same email twice - keep one",""))</f>
        <v/>
      </c>
    </row>
    <row r="1333" customFormat="false" ht="15" hidden="false" customHeight="false" outlineLevel="0" collapsed="false">
      <c r="A1333" s="8"/>
      <c r="B1333" s="8"/>
      <c r="C1333" s="8"/>
      <c r="D1333" s="9" t="str">
        <f aca="false">IF(A1333="","",COUNTIFS(Orders!$C$2:$C$5001,A1333,Orders!$I$2:$I$5001,"&gt;0"))</f>
        <v/>
      </c>
      <c r="E1333" s="10" t="str">
        <f aca="false">IF(A1333="","",SUMIFS(Orders!$F$2:$F$5001,Orders!$C$2:$C$5001,A1333,Orders!$I$2:$I$5001,"&gt;0"))</f>
        <v/>
      </c>
      <c r="F1333" s="10" t="str">
        <f aca="false">IF(OR(A1333="",N(D1333)=0),"",E1333/D1333)</f>
        <v/>
      </c>
      <c r="G1333" s="11" t="str">
        <f aca="false">IF(OR(A1333="",N(D1333)=0),"",_xlfn.MINIFS(Orders!$I$2:$I$5001,Orders!$C$2:$C$5001,A1333,Orders!$I$2:$I$5001,"&gt;0"))</f>
        <v/>
      </c>
      <c r="H1333" s="11" t="str">
        <f aca="false">IF(OR(A1333="",N(D1333)=0),"",_xlfn.MAXIFS(Orders!$I$2:$I$5001,Orders!$C$2:$C$5001,A1333,Orders!$I$2:$I$5001,"&gt;0"))</f>
        <v/>
      </c>
      <c r="I1333" s="9" t="str">
        <f aca="true">IF(H1333="","",TODAY()-H1333)</f>
        <v/>
      </c>
      <c r="J1333" s="9" t="str">
        <f aca="false">IF(OR(H1333="",N(D1333)&lt;2),"",(H1333-G1333)/(D1333-1))</f>
        <v/>
      </c>
      <c r="K1333" s="12" t="str">
        <f aca="false">IF(A1333="","",IF(N(D1333)=0,"No orders yet",IF(I1333&gt;=Settings!$B$4,IF(OR(N(E1333)&gt;=Settings!$B$5,N(D1333)&gt;=Settings!$B$6),"Lapsed VIP","Lapsed"),IF(I1333&gt;=Settings!$B$3,IF(OR(N(E1333)&gt;=Settings!$B$5,N(D1333)&gt;=Settings!$B$6),"At-risk VIP",IF(D1333=1,"One-time buyer","At risk")),IF(OR(N(E1333)&gt;=Settings!$B$5,N(D1333)&gt;=Settings!$B$6),"VIP",IF(D1333=1,"New","Active"))))))</f>
        <v/>
      </c>
      <c r="L1333" s="12" t="str">
        <f aca="false">IF(OR(J1333="",J1333=0),"",IF(I1333&gt;=J1333*Settings!$B$7,"Yes",""))</f>
        <v/>
      </c>
      <c r="M1333" s="13"/>
      <c r="N1333" s="12" t="str">
        <f aca="true">IF(M1333="","",IF(AND(H1333&lt;&gt;"",H1333&gt;=M1333),"Yes - "&amp;TEXT(H1333,"d mmm yyyy"),IF(TODAY()-M1333&lt;30,"Not yet","No")))</f>
        <v/>
      </c>
      <c r="O1333" s="8"/>
      <c r="P1333" s="12" t="str">
        <f aca="false">IF(A1333="","",IF(COUNTIF($A$2:$A$2001,A1333)&gt;1,"Same email twice - keep one",""))</f>
        <v/>
      </c>
    </row>
    <row r="1334" customFormat="false" ht="15" hidden="false" customHeight="false" outlineLevel="0" collapsed="false">
      <c r="A1334" s="8"/>
      <c r="B1334" s="8"/>
      <c r="C1334" s="8"/>
      <c r="D1334" s="9" t="str">
        <f aca="false">IF(A1334="","",COUNTIFS(Orders!$C$2:$C$5001,A1334,Orders!$I$2:$I$5001,"&gt;0"))</f>
        <v/>
      </c>
      <c r="E1334" s="10" t="str">
        <f aca="false">IF(A1334="","",SUMIFS(Orders!$F$2:$F$5001,Orders!$C$2:$C$5001,A1334,Orders!$I$2:$I$5001,"&gt;0"))</f>
        <v/>
      </c>
      <c r="F1334" s="10" t="str">
        <f aca="false">IF(OR(A1334="",N(D1334)=0),"",E1334/D1334)</f>
        <v/>
      </c>
      <c r="G1334" s="11" t="str">
        <f aca="false">IF(OR(A1334="",N(D1334)=0),"",_xlfn.MINIFS(Orders!$I$2:$I$5001,Orders!$C$2:$C$5001,A1334,Orders!$I$2:$I$5001,"&gt;0"))</f>
        <v/>
      </c>
      <c r="H1334" s="11" t="str">
        <f aca="false">IF(OR(A1334="",N(D1334)=0),"",_xlfn.MAXIFS(Orders!$I$2:$I$5001,Orders!$C$2:$C$5001,A1334,Orders!$I$2:$I$5001,"&gt;0"))</f>
        <v/>
      </c>
      <c r="I1334" s="9" t="str">
        <f aca="true">IF(H1334="","",TODAY()-H1334)</f>
        <v/>
      </c>
      <c r="J1334" s="9" t="str">
        <f aca="false">IF(OR(H1334="",N(D1334)&lt;2),"",(H1334-G1334)/(D1334-1))</f>
        <v/>
      </c>
      <c r="K1334" s="12" t="str">
        <f aca="false">IF(A1334="","",IF(N(D1334)=0,"No orders yet",IF(I1334&gt;=Settings!$B$4,IF(OR(N(E1334)&gt;=Settings!$B$5,N(D1334)&gt;=Settings!$B$6),"Lapsed VIP","Lapsed"),IF(I1334&gt;=Settings!$B$3,IF(OR(N(E1334)&gt;=Settings!$B$5,N(D1334)&gt;=Settings!$B$6),"At-risk VIP",IF(D1334=1,"One-time buyer","At risk")),IF(OR(N(E1334)&gt;=Settings!$B$5,N(D1334)&gt;=Settings!$B$6),"VIP",IF(D1334=1,"New","Active"))))))</f>
        <v/>
      </c>
      <c r="L1334" s="12" t="str">
        <f aca="false">IF(OR(J1334="",J1334=0),"",IF(I1334&gt;=J1334*Settings!$B$7,"Yes",""))</f>
        <v/>
      </c>
      <c r="M1334" s="13"/>
      <c r="N1334" s="12" t="str">
        <f aca="true">IF(M1334="","",IF(AND(H1334&lt;&gt;"",H1334&gt;=M1334),"Yes - "&amp;TEXT(H1334,"d mmm yyyy"),IF(TODAY()-M1334&lt;30,"Not yet","No")))</f>
        <v/>
      </c>
      <c r="O1334" s="8"/>
      <c r="P1334" s="12" t="str">
        <f aca="false">IF(A1334="","",IF(COUNTIF($A$2:$A$2001,A1334)&gt;1,"Same email twice - keep one",""))</f>
        <v/>
      </c>
    </row>
    <row r="1335" customFormat="false" ht="15" hidden="false" customHeight="false" outlineLevel="0" collapsed="false">
      <c r="A1335" s="8"/>
      <c r="B1335" s="8"/>
      <c r="C1335" s="8"/>
      <c r="D1335" s="9" t="str">
        <f aca="false">IF(A1335="","",COUNTIFS(Orders!$C$2:$C$5001,A1335,Orders!$I$2:$I$5001,"&gt;0"))</f>
        <v/>
      </c>
      <c r="E1335" s="10" t="str">
        <f aca="false">IF(A1335="","",SUMIFS(Orders!$F$2:$F$5001,Orders!$C$2:$C$5001,A1335,Orders!$I$2:$I$5001,"&gt;0"))</f>
        <v/>
      </c>
      <c r="F1335" s="10" t="str">
        <f aca="false">IF(OR(A1335="",N(D1335)=0),"",E1335/D1335)</f>
        <v/>
      </c>
      <c r="G1335" s="11" t="str">
        <f aca="false">IF(OR(A1335="",N(D1335)=0),"",_xlfn.MINIFS(Orders!$I$2:$I$5001,Orders!$C$2:$C$5001,A1335,Orders!$I$2:$I$5001,"&gt;0"))</f>
        <v/>
      </c>
      <c r="H1335" s="11" t="str">
        <f aca="false">IF(OR(A1335="",N(D1335)=0),"",_xlfn.MAXIFS(Orders!$I$2:$I$5001,Orders!$C$2:$C$5001,A1335,Orders!$I$2:$I$5001,"&gt;0"))</f>
        <v/>
      </c>
      <c r="I1335" s="9" t="str">
        <f aca="true">IF(H1335="","",TODAY()-H1335)</f>
        <v/>
      </c>
      <c r="J1335" s="9" t="str">
        <f aca="false">IF(OR(H1335="",N(D1335)&lt;2),"",(H1335-G1335)/(D1335-1))</f>
        <v/>
      </c>
      <c r="K1335" s="12" t="str">
        <f aca="false">IF(A1335="","",IF(N(D1335)=0,"No orders yet",IF(I1335&gt;=Settings!$B$4,IF(OR(N(E1335)&gt;=Settings!$B$5,N(D1335)&gt;=Settings!$B$6),"Lapsed VIP","Lapsed"),IF(I1335&gt;=Settings!$B$3,IF(OR(N(E1335)&gt;=Settings!$B$5,N(D1335)&gt;=Settings!$B$6),"At-risk VIP",IF(D1335=1,"One-time buyer","At risk")),IF(OR(N(E1335)&gt;=Settings!$B$5,N(D1335)&gt;=Settings!$B$6),"VIP",IF(D1335=1,"New","Active"))))))</f>
        <v/>
      </c>
      <c r="L1335" s="12" t="str">
        <f aca="false">IF(OR(J1335="",J1335=0),"",IF(I1335&gt;=J1335*Settings!$B$7,"Yes",""))</f>
        <v/>
      </c>
      <c r="M1335" s="13"/>
      <c r="N1335" s="12" t="str">
        <f aca="true">IF(M1335="","",IF(AND(H1335&lt;&gt;"",H1335&gt;=M1335),"Yes - "&amp;TEXT(H1335,"d mmm yyyy"),IF(TODAY()-M1335&lt;30,"Not yet","No")))</f>
        <v/>
      </c>
      <c r="O1335" s="8"/>
      <c r="P1335" s="12" t="str">
        <f aca="false">IF(A1335="","",IF(COUNTIF($A$2:$A$2001,A1335)&gt;1,"Same email twice - keep one",""))</f>
        <v/>
      </c>
    </row>
    <row r="1336" customFormat="false" ht="15" hidden="false" customHeight="false" outlineLevel="0" collapsed="false">
      <c r="A1336" s="8"/>
      <c r="B1336" s="8"/>
      <c r="C1336" s="8"/>
      <c r="D1336" s="9" t="str">
        <f aca="false">IF(A1336="","",COUNTIFS(Orders!$C$2:$C$5001,A1336,Orders!$I$2:$I$5001,"&gt;0"))</f>
        <v/>
      </c>
      <c r="E1336" s="10" t="str">
        <f aca="false">IF(A1336="","",SUMIFS(Orders!$F$2:$F$5001,Orders!$C$2:$C$5001,A1336,Orders!$I$2:$I$5001,"&gt;0"))</f>
        <v/>
      </c>
      <c r="F1336" s="10" t="str">
        <f aca="false">IF(OR(A1336="",N(D1336)=0),"",E1336/D1336)</f>
        <v/>
      </c>
      <c r="G1336" s="11" t="str">
        <f aca="false">IF(OR(A1336="",N(D1336)=0),"",_xlfn.MINIFS(Orders!$I$2:$I$5001,Orders!$C$2:$C$5001,A1336,Orders!$I$2:$I$5001,"&gt;0"))</f>
        <v/>
      </c>
      <c r="H1336" s="11" t="str">
        <f aca="false">IF(OR(A1336="",N(D1336)=0),"",_xlfn.MAXIFS(Orders!$I$2:$I$5001,Orders!$C$2:$C$5001,A1336,Orders!$I$2:$I$5001,"&gt;0"))</f>
        <v/>
      </c>
      <c r="I1336" s="9" t="str">
        <f aca="true">IF(H1336="","",TODAY()-H1336)</f>
        <v/>
      </c>
      <c r="J1336" s="9" t="str">
        <f aca="false">IF(OR(H1336="",N(D1336)&lt;2),"",(H1336-G1336)/(D1336-1))</f>
        <v/>
      </c>
      <c r="K1336" s="12" t="str">
        <f aca="false">IF(A1336="","",IF(N(D1336)=0,"No orders yet",IF(I1336&gt;=Settings!$B$4,IF(OR(N(E1336)&gt;=Settings!$B$5,N(D1336)&gt;=Settings!$B$6),"Lapsed VIP","Lapsed"),IF(I1336&gt;=Settings!$B$3,IF(OR(N(E1336)&gt;=Settings!$B$5,N(D1336)&gt;=Settings!$B$6),"At-risk VIP",IF(D1336=1,"One-time buyer","At risk")),IF(OR(N(E1336)&gt;=Settings!$B$5,N(D1336)&gt;=Settings!$B$6),"VIP",IF(D1336=1,"New","Active"))))))</f>
        <v/>
      </c>
      <c r="L1336" s="12" t="str">
        <f aca="false">IF(OR(J1336="",J1336=0),"",IF(I1336&gt;=J1336*Settings!$B$7,"Yes",""))</f>
        <v/>
      </c>
      <c r="M1336" s="13"/>
      <c r="N1336" s="12" t="str">
        <f aca="true">IF(M1336="","",IF(AND(H1336&lt;&gt;"",H1336&gt;=M1336),"Yes - "&amp;TEXT(H1336,"d mmm yyyy"),IF(TODAY()-M1336&lt;30,"Not yet","No")))</f>
        <v/>
      </c>
      <c r="O1336" s="8"/>
      <c r="P1336" s="12" t="str">
        <f aca="false">IF(A1336="","",IF(COUNTIF($A$2:$A$2001,A1336)&gt;1,"Same email twice - keep one",""))</f>
        <v/>
      </c>
    </row>
    <row r="1337" customFormat="false" ht="15" hidden="false" customHeight="false" outlineLevel="0" collapsed="false">
      <c r="A1337" s="8"/>
      <c r="B1337" s="8"/>
      <c r="C1337" s="8"/>
      <c r="D1337" s="9" t="str">
        <f aca="false">IF(A1337="","",COUNTIFS(Orders!$C$2:$C$5001,A1337,Orders!$I$2:$I$5001,"&gt;0"))</f>
        <v/>
      </c>
      <c r="E1337" s="10" t="str">
        <f aca="false">IF(A1337="","",SUMIFS(Orders!$F$2:$F$5001,Orders!$C$2:$C$5001,A1337,Orders!$I$2:$I$5001,"&gt;0"))</f>
        <v/>
      </c>
      <c r="F1337" s="10" t="str">
        <f aca="false">IF(OR(A1337="",N(D1337)=0),"",E1337/D1337)</f>
        <v/>
      </c>
      <c r="G1337" s="11" t="str">
        <f aca="false">IF(OR(A1337="",N(D1337)=0),"",_xlfn.MINIFS(Orders!$I$2:$I$5001,Orders!$C$2:$C$5001,A1337,Orders!$I$2:$I$5001,"&gt;0"))</f>
        <v/>
      </c>
      <c r="H1337" s="11" t="str">
        <f aca="false">IF(OR(A1337="",N(D1337)=0),"",_xlfn.MAXIFS(Orders!$I$2:$I$5001,Orders!$C$2:$C$5001,A1337,Orders!$I$2:$I$5001,"&gt;0"))</f>
        <v/>
      </c>
      <c r="I1337" s="9" t="str">
        <f aca="true">IF(H1337="","",TODAY()-H1337)</f>
        <v/>
      </c>
      <c r="J1337" s="9" t="str">
        <f aca="false">IF(OR(H1337="",N(D1337)&lt;2),"",(H1337-G1337)/(D1337-1))</f>
        <v/>
      </c>
      <c r="K1337" s="12" t="str">
        <f aca="false">IF(A1337="","",IF(N(D1337)=0,"No orders yet",IF(I1337&gt;=Settings!$B$4,IF(OR(N(E1337)&gt;=Settings!$B$5,N(D1337)&gt;=Settings!$B$6),"Lapsed VIP","Lapsed"),IF(I1337&gt;=Settings!$B$3,IF(OR(N(E1337)&gt;=Settings!$B$5,N(D1337)&gt;=Settings!$B$6),"At-risk VIP",IF(D1337=1,"One-time buyer","At risk")),IF(OR(N(E1337)&gt;=Settings!$B$5,N(D1337)&gt;=Settings!$B$6),"VIP",IF(D1337=1,"New","Active"))))))</f>
        <v/>
      </c>
      <c r="L1337" s="12" t="str">
        <f aca="false">IF(OR(J1337="",J1337=0),"",IF(I1337&gt;=J1337*Settings!$B$7,"Yes",""))</f>
        <v/>
      </c>
      <c r="M1337" s="13"/>
      <c r="N1337" s="12" t="str">
        <f aca="true">IF(M1337="","",IF(AND(H1337&lt;&gt;"",H1337&gt;=M1337),"Yes - "&amp;TEXT(H1337,"d mmm yyyy"),IF(TODAY()-M1337&lt;30,"Not yet","No")))</f>
        <v/>
      </c>
      <c r="O1337" s="8"/>
      <c r="P1337" s="12" t="str">
        <f aca="false">IF(A1337="","",IF(COUNTIF($A$2:$A$2001,A1337)&gt;1,"Same email twice - keep one",""))</f>
        <v/>
      </c>
    </row>
    <row r="1338" customFormat="false" ht="15" hidden="false" customHeight="false" outlineLevel="0" collapsed="false">
      <c r="A1338" s="8"/>
      <c r="B1338" s="8"/>
      <c r="C1338" s="8"/>
      <c r="D1338" s="9" t="str">
        <f aca="false">IF(A1338="","",COUNTIFS(Orders!$C$2:$C$5001,A1338,Orders!$I$2:$I$5001,"&gt;0"))</f>
        <v/>
      </c>
      <c r="E1338" s="10" t="str">
        <f aca="false">IF(A1338="","",SUMIFS(Orders!$F$2:$F$5001,Orders!$C$2:$C$5001,A1338,Orders!$I$2:$I$5001,"&gt;0"))</f>
        <v/>
      </c>
      <c r="F1338" s="10" t="str">
        <f aca="false">IF(OR(A1338="",N(D1338)=0),"",E1338/D1338)</f>
        <v/>
      </c>
      <c r="G1338" s="11" t="str">
        <f aca="false">IF(OR(A1338="",N(D1338)=0),"",_xlfn.MINIFS(Orders!$I$2:$I$5001,Orders!$C$2:$C$5001,A1338,Orders!$I$2:$I$5001,"&gt;0"))</f>
        <v/>
      </c>
      <c r="H1338" s="11" t="str">
        <f aca="false">IF(OR(A1338="",N(D1338)=0),"",_xlfn.MAXIFS(Orders!$I$2:$I$5001,Orders!$C$2:$C$5001,A1338,Orders!$I$2:$I$5001,"&gt;0"))</f>
        <v/>
      </c>
      <c r="I1338" s="9" t="str">
        <f aca="true">IF(H1338="","",TODAY()-H1338)</f>
        <v/>
      </c>
      <c r="J1338" s="9" t="str">
        <f aca="false">IF(OR(H1338="",N(D1338)&lt;2),"",(H1338-G1338)/(D1338-1))</f>
        <v/>
      </c>
      <c r="K1338" s="12" t="str">
        <f aca="false">IF(A1338="","",IF(N(D1338)=0,"No orders yet",IF(I1338&gt;=Settings!$B$4,IF(OR(N(E1338)&gt;=Settings!$B$5,N(D1338)&gt;=Settings!$B$6),"Lapsed VIP","Lapsed"),IF(I1338&gt;=Settings!$B$3,IF(OR(N(E1338)&gt;=Settings!$B$5,N(D1338)&gt;=Settings!$B$6),"At-risk VIP",IF(D1338=1,"One-time buyer","At risk")),IF(OR(N(E1338)&gt;=Settings!$B$5,N(D1338)&gt;=Settings!$B$6),"VIP",IF(D1338=1,"New","Active"))))))</f>
        <v/>
      </c>
      <c r="L1338" s="12" t="str">
        <f aca="false">IF(OR(J1338="",J1338=0),"",IF(I1338&gt;=J1338*Settings!$B$7,"Yes",""))</f>
        <v/>
      </c>
      <c r="M1338" s="13"/>
      <c r="N1338" s="12" t="str">
        <f aca="true">IF(M1338="","",IF(AND(H1338&lt;&gt;"",H1338&gt;=M1338),"Yes - "&amp;TEXT(H1338,"d mmm yyyy"),IF(TODAY()-M1338&lt;30,"Not yet","No")))</f>
        <v/>
      </c>
      <c r="O1338" s="8"/>
      <c r="P1338" s="12" t="str">
        <f aca="false">IF(A1338="","",IF(COUNTIF($A$2:$A$2001,A1338)&gt;1,"Same email twice - keep one",""))</f>
        <v/>
      </c>
    </row>
    <row r="1339" customFormat="false" ht="15" hidden="false" customHeight="false" outlineLevel="0" collapsed="false">
      <c r="A1339" s="8"/>
      <c r="B1339" s="8"/>
      <c r="C1339" s="8"/>
      <c r="D1339" s="9" t="str">
        <f aca="false">IF(A1339="","",COUNTIFS(Orders!$C$2:$C$5001,A1339,Orders!$I$2:$I$5001,"&gt;0"))</f>
        <v/>
      </c>
      <c r="E1339" s="10" t="str">
        <f aca="false">IF(A1339="","",SUMIFS(Orders!$F$2:$F$5001,Orders!$C$2:$C$5001,A1339,Orders!$I$2:$I$5001,"&gt;0"))</f>
        <v/>
      </c>
      <c r="F1339" s="10" t="str">
        <f aca="false">IF(OR(A1339="",N(D1339)=0),"",E1339/D1339)</f>
        <v/>
      </c>
      <c r="G1339" s="11" t="str">
        <f aca="false">IF(OR(A1339="",N(D1339)=0),"",_xlfn.MINIFS(Orders!$I$2:$I$5001,Orders!$C$2:$C$5001,A1339,Orders!$I$2:$I$5001,"&gt;0"))</f>
        <v/>
      </c>
      <c r="H1339" s="11" t="str">
        <f aca="false">IF(OR(A1339="",N(D1339)=0),"",_xlfn.MAXIFS(Orders!$I$2:$I$5001,Orders!$C$2:$C$5001,A1339,Orders!$I$2:$I$5001,"&gt;0"))</f>
        <v/>
      </c>
      <c r="I1339" s="9" t="str">
        <f aca="true">IF(H1339="","",TODAY()-H1339)</f>
        <v/>
      </c>
      <c r="J1339" s="9" t="str">
        <f aca="false">IF(OR(H1339="",N(D1339)&lt;2),"",(H1339-G1339)/(D1339-1))</f>
        <v/>
      </c>
      <c r="K1339" s="12" t="str">
        <f aca="false">IF(A1339="","",IF(N(D1339)=0,"No orders yet",IF(I1339&gt;=Settings!$B$4,IF(OR(N(E1339)&gt;=Settings!$B$5,N(D1339)&gt;=Settings!$B$6),"Lapsed VIP","Lapsed"),IF(I1339&gt;=Settings!$B$3,IF(OR(N(E1339)&gt;=Settings!$B$5,N(D1339)&gt;=Settings!$B$6),"At-risk VIP",IF(D1339=1,"One-time buyer","At risk")),IF(OR(N(E1339)&gt;=Settings!$B$5,N(D1339)&gt;=Settings!$B$6),"VIP",IF(D1339=1,"New","Active"))))))</f>
        <v/>
      </c>
      <c r="L1339" s="12" t="str">
        <f aca="false">IF(OR(J1339="",J1339=0),"",IF(I1339&gt;=J1339*Settings!$B$7,"Yes",""))</f>
        <v/>
      </c>
      <c r="M1339" s="13"/>
      <c r="N1339" s="12" t="str">
        <f aca="true">IF(M1339="","",IF(AND(H1339&lt;&gt;"",H1339&gt;=M1339),"Yes - "&amp;TEXT(H1339,"d mmm yyyy"),IF(TODAY()-M1339&lt;30,"Not yet","No")))</f>
        <v/>
      </c>
      <c r="O1339" s="8"/>
      <c r="P1339" s="12" t="str">
        <f aca="false">IF(A1339="","",IF(COUNTIF($A$2:$A$2001,A1339)&gt;1,"Same email twice - keep one",""))</f>
        <v/>
      </c>
    </row>
    <row r="1340" customFormat="false" ht="15" hidden="false" customHeight="false" outlineLevel="0" collapsed="false">
      <c r="A1340" s="8"/>
      <c r="B1340" s="8"/>
      <c r="C1340" s="8"/>
      <c r="D1340" s="9" t="str">
        <f aca="false">IF(A1340="","",COUNTIFS(Orders!$C$2:$C$5001,A1340,Orders!$I$2:$I$5001,"&gt;0"))</f>
        <v/>
      </c>
      <c r="E1340" s="10" t="str">
        <f aca="false">IF(A1340="","",SUMIFS(Orders!$F$2:$F$5001,Orders!$C$2:$C$5001,A1340,Orders!$I$2:$I$5001,"&gt;0"))</f>
        <v/>
      </c>
      <c r="F1340" s="10" t="str">
        <f aca="false">IF(OR(A1340="",N(D1340)=0),"",E1340/D1340)</f>
        <v/>
      </c>
      <c r="G1340" s="11" t="str">
        <f aca="false">IF(OR(A1340="",N(D1340)=0),"",_xlfn.MINIFS(Orders!$I$2:$I$5001,Orders!$C$2:$C$5001,A1340,Orders!$I$2:$I$5001,"&gt;0"))</f>
        <v/>
      </c>
      <c r="H1340" s="11" t="str">
        <f aca="false">IF(OR(A1340="",N(D1340)=0),"",_xlfn.MAXIFS(Orders!$I$2:$I$5001,Orders!$C$2:$C$5001,A1340,Orders!$I$2:$I$5001,"&gt;0"))</f>
        <v/>
      </c>
      <c r="I1340" s="9" t="str">
        <f aca="true">IF(H1340="","",TODAY()-H1340)</f>
        <v/>
      </c>
      <c r="J1340" s="9" t="str">
        <f aca="false">IF(OR(H1340="",N(D1340)&lt;2),"",(H1340-G1340)/(D1340-1))</f>
        <v/>
      </c>
      <c r="K1340" s="12" t="str">
        <f aca="false">IF(A1340="","",IF(N(D1340)=0,"No orders yet",IF(I1340&gt;=Settings!$B$4,IF(OR(N(E1340)&gt;=Settings!$B$5,N(D1340)&gt;=Settings!$B$6),"Lapsed VIP","Lapsed"),IF(I1340&gt;=Settings!$B$3,IF(OR(N(E1340)&gt;=Settings!$B$5,N(D1340)&gt;=Settings!$B$6),"At-risk VIP",IF(D1340=1,"One-time buyer","At risk")),IF(OR(N(E1340)&gt;=Settings!$B$5,N(D1340)&gt;=Settings!$B$6),"VIP",IF(D1340=1,"New","Active"))))))</f>
        <v/>
      </c>
      <c r="L1340" s="12" t="str">
        <f aca="false">IF(OR(J1340="",J1340=0),"",IF(I1340&gt;=J1340*Settings!$B$7,"Yes",""))</f>
        <v/>
      </c>
      <c r="M1340" s="13"/>
      <c r="N1340" s="12" t="str">
        <f aca="true">IF(M1340="","",IF(AND(H1340&lt;&gt;"",H1340&gt;=M1340),"Yes - "&amp;TEXT(H1340,"d mmm yyyy"),IF(TODAY()-M1340&lt;30,"Not yet","No")))</f>
        <v/>
      </c>
      <c r="O1340" s="8"/>
      <c r="P1340" s="12" t="str">
        <f aca="false">IF(A1340="","",IF(COUNTIF($A$2:$A$2001,A1340)&gt;1,"Same email twice - keep one",""))</f>
        <v/>
      </c>
    </row>
    <row r="1341" customFormat="false" ht="15" hidden="false" customHeight="false" outlineLevel="0" collapsed="false">
      <c r="A1341" s="8"/>
      <c r="B1341" s="8"/>
      <c r="C1341" s="8"/>
      <c r="D1341" s="9" t="str">
        <f aca="false">IF(A1341="","",COUNTIFS(Orders!$C$2:$C$5001,A1341,Orders!$I$2:$I$5001,"&gt;0"))</f>
        <v/>
      </c>
      <c r="E1341" s="10" t="str">
        <f aca="false">IF(A1341="","",SUMIFS(Orders!$F$2:$F$5001,Orders!$C$2:$C$5001,A1341,Orders!$I$2:$I$5001,"&gt;0"))</f>
        <v/>
      </c>
      <c r="F1341" s="10" t="str">
        <f aca="false">IF(OR(A1341="",N(D1341)=0),"",E1341/D1341)</f>
        <v/>
      </c>
      <c r="G1341" s="11" t="str">
        <f aca="false">IF(OR(A1341="",N(D1341)=0),"",_xlfn.MINIFS(Orders!$I$2:$I$5001,Orders!$C$2:$C$5001,A1341,Orders!$I$2:$I$5001,"&gt;0"))</f>
        <v/>
      </c>
      <c r="H1341" s="11" t="str">
        <f aca="false">IF(OR(A1341="",N(D1341)=0),"",_xlfn.MAXIFS(Orders!$I$2:$I$5001,Orders!$C$2:$C$5001,A1341,Orders!$I$2:$I$5001,"&gt;0"))</f>
        <v/>
      </c>
      <c r="I1341" s="9" t="str">
        <f aca="true">IF(H1341="","",TODAY()-H1341)</f>
        <v/>
      </c>
      <c r="J1341" s="9" t="str">
        <f aca="false">IF(OR(H1341="",N(D1341)&lt;2),"",(H1341-G1341)/(D1341-1))</f>
        <v/>
      </c>
      <c r="K1341" s="12" t="str">
        <f aca="false">IF(A1341="","",IF(N(D1341)=0,"No orders yet",IF(I1341&gt;=Settings!$B$4,IF(OR(N(E1341)&gt;=Settings!$B$5,N(D1341)&gt;=Settings!$B$6),"Lapsed VIP","Lapsed"),IF(I1341&gt;=Settings!$B$3,IF(OR(N(E1341)&gt;=Settings!$B$5,N(D1341)&gt;=Settings!$B$6),"At-risk VIP",IF(D1341=1,"One-time buyer","At risk")),IF(OR(N(E1341)&gt;=Settings!$B$5,N(D1341)&gt;=Settings!$B$6),"VIP",IF(D1341=1,"New","Active"))))))</f>
        <v/>
      </c>
      <c r="L1341" s="12" t="str">
        <f aca="false">IF(OR(J1341="",J1341=0),"",IF(I1341&gt;=J1341*Settings!$B$7,"Yes",""))</f>
        <v/>
      </c>
      <c r="M1341" s="13"/>
      <c r="N1341" s="12" t="str">
        <f aca="true">IF(M1341="","",IF(AND(H1341&lt;&gt;"",H1341&gt;=M1341),"Yes - "&amp;TEXT(H1341,"d mmm yyyy"),IF(TODAY()-M1341&lt;30,"Not yet","No")))</f>
        <v/>
      </c>
      <c r="O1341" s="8"/>
      <c r="P1341" s="12" t="str">
        <f aca="false">IF(A1341="","",IF(COUNTIF($A$2:$A$2001,A1341)&gt;1,"Same email twice - keep one",""))</f>
        <v/>
      </c>
    </row>
    <row r="1342" customFormat="false" ht="15" hidden="false" customHeight="false" outlineLevel="0" collapsed="false">
      <c r="A1342" s="8"/>
      <c r="B1342" s="8"/>
      <c r="C1342" s="8"/>
      <c r="D1342" s="9" t="str">
        <f aca="false">IF(A1342="","",COUNTIFS(Orders!$C$2:$C$5001,A1342,Orders!$I$2:$I$5001,"&gt;0"))</f>
        <v/>
      </c>
      <c r="E1342" s="10" t="str">
        <f aca="false">IF(A1342="","",SUMIFS(Orders!$F$2:$F$5001,Orders!$C$2:$C$5001,A1342,Orders!$I$2:$I$5001,"&gt;0"))</f>
        <v/>
      </c>
      <c r="F1342" s="10" t="str">
        <f aca="false">IF(OR(A1342="",N(D1342)=0),"",E1342/D1342)</f>
        <v/>
      </c>
      <c r="G1342" s="11" t="str">
        <f aca="false">IF(OR(A1342="",N(D1342)=0),"",_xlfn.MINIFS(Orders!$I$2:$I$5001,Orders!$C$2:$C$5001,A1342,Orders!$I$2:$I$5001,"&gt;0"))</f>
        <v/>
      </c>
      <c r="H1342" s="11" t="str">
        <f aca="false">IF(OR(A1342="",N(D1342)=0),"",_xlfn.MAXIFS(Orders!$I$2:$I$5001,Orders!$C$2:$C$5001,A1342,Orders!$I$2:$I$5001,"&gt;0"))</f>
        <v/>
      </c>
      <c r="I1342" s="9" t="str">
        <f aca="true">IF(H1342="","",TODAY()-H1342)</f>
        <v/>
      </c>
      <c r="J1342" s="9" t="str">
        <f aca="false">IF(OR(H1342="",N(D1342)&lt;2),"",(H1342-G1342)/(D1342-1))</f>
        <v/>
      </c>
      <c r="K1342" s="12" t="str">
        <f aca="false">IF(A1342="","",IF(N(D1342)=0,"No orders yet",IF(I1342&gt;=Settings!$B$4,IF(OR(N(E1342)&gt;=Settings!$B$5,N(D1342)&gt;=Settings!$B$6),"Lapsed VIP","Lapsed"),IF(I1342&gt;=Settings!$B$3,IF(OR(N(E1342)&gt;=Settings!$B$5,N(D1342)&gt;=Settings!$B$6),"At-risk VIP",IF(D1342=1,"One-time buyer","At risk")),IF(OR(N(E1342)&gt;=Settings!$B$5,N(D1342)&gt;=Settings!$B$6),"VIP",IF(D1342=1,"New","Active"))))))</f>
        <v/>
      </c>
      <c r="L1342" s="12" t="str">
        <f aca="false">IF(OR(J1342="",J1342=0),"",IF(I1342&gt;=J1342*Settings!$B$7,"Yes",""))</f>
        <v/>
      </c>
      <c r="M1342" s="13"/>
      <c r="N1342" s="12" t="str">
        <f aca="true">IF(M1342="","",IF(AND(H1342&lt;&gt;"",H1342&gt;=M1342),"Yes - "&amp;TEXT(H1342,"d mmm yyyy"),IF(TODAY()-M1342&lt;30,"Not yet","No")))</f>
        <v/>
      </c>
      <c r="O1342" s="8"/>
      <c r="P1342" s="12" t="str">
        <f aca="false">IF(A1342="","",IF(COUNTIF($A$2:$A$2001,A1342)&gt;1,"Same email twice - keep one",""))</f>
        <v/>
      </c>
    </row>
    <row r="1343" customFormat="false" ht="15" hidden="false" customHeight="false" outlineLevel="0" collapsed="false">
      <c r="A1343" s="8"/>
      <c r="B1343" s="8"/>
      <c r="C1343" s="8"/>
      <c r="D1343" s="9" t="str">
        <f aca="false">IF(A1343="","",COUNTIFS(Orders!$C$2:$C$5001,A1343,Orders!$I$2:$I$5001,"&gt;0"))</f>
        <v/>
      </c>
      <c r="E1343" s="10" t="str">
        <f aca="false">IF(A1343="","",SUMIFS(Orders!$F$2:$F$5001,Orders!$C$2:$C$5001,A1343,Orders!$I$2:$I$5001,"&gt;0"))</f>
        <v/>
      </c>
      <c r="F1343" s="10" t="str">
        <f aca="false">IF(OR(A1343="",N(D1343)=0),"",E1343/D1343)</f>
        <v/>
      </c>
      <c r="G1343" s="11" t="str">
        <f aca="false">IF(OR(A1343="",N(D1343)=0),"",_xlfn.MINIFS(Orders!$I$2:$I$5001,Orders!$C$2:$C$5001,A1343,Orders!$I$2:$I$5001,"&gt;0"))</f>
        <v/>
      </c>
      <c r="H1343" s="11" t="str">
        <f aca="false">IF(OR(A1343="",N(D1343)=0),"",_xlfn.MAXIFS(Orders!$I$2:$I$5001,Orders!$C$2:$C$5001,A1343,Orders!$I$2:$I$5001,"&gt;0"))</f>
        <v/>
      </c>
      <c r="I1343" s="9" t="str">
        <f aca="true">IF(H1343="","",TODAY()-H1343)</f>
        <v/>
      </c>
      <c r="J1343" s="9" t="str">
        <f aca="false">IF(OR(H1343="",N(D1343)&lt;2),"",(H1343-G1343)/(D1343-1))</f>
        <v/>
      </c>
      <c r="K1343" s="12" t="str">
        <f aca="false">IF(A1343="","",IF(N(D1343)=0,"No orders yet",IF(I1343&gt;=Settings!$B$4,IF(OR(N(E1343)&gt;=Settings!$B$5,N(D1343)&gt;=Settings!$B$6),"Lapsed VIP","Lapsed"),IF(I1343&gt;=Settings!$B$3,IF(OR(N(E1343)&gt;=Settings!$B$5,N(D1343)&gt;=Settings!$B$6),"At-risk VIP",IF(D1343=1,"One-time buyer","At risk")),IF(OR(N(E1343)&gt;=Settings!$B$5,N(D1343)&gt;=Settings!$B$6),"VIP",IF(D1343=1,"New","Active"))))))</f>
        <v/>
      </c>
      <c r="L1343" s="12" t="str">
        <f aca="false">IF(OR(J1343="",J1343=0),"",IF(I1343&gt;=J1343*Settings!$B$7,"Yes",""))</f>
        <v/>
      </c>
      <c r="M1343" s="13"/>
      <c r="N1343" s="12" t="str">
        <f aca="true">IF(M1343="","",IF(AND(H1343&lt;&gt;"",H1343&gt;=M1343),"Yes - "&amp;TEXT(H1343,"d mmm yyyy"),IF(TODAY()-M1343&lt;30,"Not yet","No")))</f>
        <v/>
      </c>
      <c r="O1343" s="8"/>
      <c r="P1343" s="12" t="str">
        <f aca="false">IF(A1343="","",IF(COUNTIF($A$2:$A$2001,A1343)&gt;1,"Same email twice - keep one",""))</f>
        <v/>
      </c>
    </row>
    <row r="1344" customFormat="false" ht="15" hidden="false" customHeight="false" outlineLevel="0" collapsed="false">
      <c r="A1344" s="8"/>
      <c r="B1344" s="8"/>
      <c r="C1344" s="8"/>
      <c r="D1344" s="9" t="str">
        <f aca="false">IF(A1344="","",COUNTIFS(Orders!$C$2:$C$5001,A1344,Orders!$I$2:$I$5001,"&gt;0"))</f>
        <v/>
      </c>
      <c r="E1344" s="10" t="str">
        <f aca="false">IF(A1344="","",SUMIFS(Orders!$F$2:$F$5001,Orders!$C$2:$C$5001,A1344,Orders!$I$2:$I$5001,"&gt;0"))</f>
        <v/>
      </c>
      <c r="F1344" s="10" t="str">
        <f aca="false">IF(OR(A1344="",N(D1344)=0),"",E1344/D1344)</f>
        <v/>
      </c>
      <c r="G1344" s="11" t="str">
        <f aca="false">IF(OR(A1344="",N(D1344)=0),"",_xlfn.MINIFS(Orders!$I$2:$I$5001,Orders!$C$2:$C$5001,A1344,Orders!$I$2:$I$5001,"&gt;0"))</f>
        <v/>
      </c>
      <c r="H1344" s="11" t="str">
        <f aca="false">IF(OR(A1344="",N(D1344)=0),"",_xlfn.MAXIFS(Orders!$I$2:$I$5001,Orders!$C$2:$C$5001,A1344,Orders!$I$2:$I$5001,"&gt;0"))</f>
        <v/>
      </c>
      <c r="I1344" s="9" t="str">
        <f aca="true">IF(H1344="","",TODAY()-H1344)</f>
        <v/>
      </c>
      <c r="J1344" s="9" t="str">
        <f aca="false">IF(OR(H1344="",N(D1344)&lt;2),"",(H1344-G1344)/(D1344-1))</f>
        <v/>
      </c>
      <c r="K1344" s="12" t="str">
        <f aca="false">IF(A1344="","",IF(N(D1344)=0,"No orders yet",IF(I1344&gt;=Settings!$B$4,IF(OR(N(E1344)&gt;=Settings!$B$5,N(D1344)&gt;=Settings!$B$6),"Lapsed VIP","Lapsed"),IF(I1344&gt;=Settings!$B$3,IF(OR(N(E1344)&gt;=Settings!$B$5,N(D1344)&gt;=Settings!$B$6),"At-risk VIP",IF(D1344=1,"One-time buyer","At risk")),IF(OR(N(E1344)&gt;=Settings!$B$5,N(D1344)&gt;=Settings!$B$6),"VIP",IF(D1344=1,"New","Active"))))))</f>
        <v/>
      </c>
      <c r="L1344" s="12" t="str">
        <f aca="false">IF(OR(J1344="",J1344=0),"",IF(I1344&gt;=J1344*Settings!$B$7,"Yes",""))</f>
        <v/>
      </c>
      <c r="M1344" s="13"/>
      <c r="N1344" s="12" t="str">
        <f aca="true">IF(M1344="","",IF(AND(H1344&lt;&gt;"",H1344&gt;=M1344),"Yes - "&amp;TEXT(H1344,"d mmm yyyy"),IF(TODAY()-M1344&lt;30,"Not yet","No")))</f>
        <v/>
      </c>
      <c r="O1344" s="8"/>
      <c r="P1344" s="12" t="str">
        <f aca="false">IF(A1344="","",IF(COUNTIF($A$2:$A$2001,A1344)&gt;1,"Same email twice - keep one",""))</f>
        <v/>
      </c>
    </row>
    <row r="1345" customFormat="false" ht="15" hidden="false" customHeight="false" outlineLevel="0" collapsed="false">
      <c r="A1345" s="8"/>
      <c r="B1345" s="8"/>
      <c r="C1345" s="8"/>
      <c r="D1345" s="9" t="str">
        <f aca="false">IF(A1345="","",COUNTIFS(Orders!$C$2:$C$5001,A1345,Orders!$I$2:$I$5001,"&gt;0"))</f>
        <v/>
      </c>
      <c r="E1345" s="10" t="str">
        <f aca="false">IF(A1345="","",SUMIFS(Orders!$F$2:$F$5001,Orders!$C$2:$C$5001,A1345,Orders!$I$2:$I$5001,"&gt;0"))</f>
        <v/>
      </c>
      <c r="F1345" s="10" t="str">
        <f aca="false">IF(OR(A1345="",N(D1345)=0),"",E1345/D1345)</f>
        <v/>
      </c>
      <c r="G1345" s="11" t="str">
        <f aca="false">IF(OR(A1345="",N(D1345)=0),"",_xlfn.MINIFS(Orders!$I$2:$I$5001,Orders!$C$2:$C$5001,A1345,Orders!$I$2:$I$5001,"&gt;0"))</f>
        <v/>
      </c>
      <c r="H1345" s="11" t="str">
        <f aca="false">IF(OR(A1345="",N(D1345)=0),"",_xlfn.MAXIFS(Orders!$I$2:$I$5001,Orders!$C$2:$C$5001,A1345,Orders!$I$2:$I$5001,"&gt;0"))</f>
        <v/>
      </c>
      <c r="I1345" s="9" t="str">
        <f aca="true">IF(H1345="","",TODAY()-H1345)</f>
        <v/>
      </c>
      <c r="J1345" s="9" t="str">
        <f aca="false">IF(OR(H1345="",N(D1345)&lt;2),"",(H1345-G1345)/(D1345-1))</f>
        <v/>
      </c>
      <c r="K1345" s="12" t="str">
        <f aca="false">IF(A1345="","",IF(N(D1345)=0,"No orders yet",IF(I1345&gt;=Settings!$B$4,IF(OR(N(E1345)&gt;=Settings!$B$5,N(D1345)&gt;=Settings!$B$6),"Lapsed VIP","Lapsed"),IF(I1345&gt;=Settings!$B$3,IF(OR(N(E1345)&gt;=Settings!$B$5,N(D1345)&gt;=Settings!$B$6),"At-risk VIP",IF(D1345=1,"One-time buyer","At risk")),IF(OR(N(E1345)&gt;=Settings!$B$5,N(D1345)&gt;=Settings!$B$6),"VIP",IF(D1345=1,"New","Active"))))))</f>
        <v/>
      </c>
      <c r="L1345" s="12" t="str">
        <f aca="false">IF(OR(J1345="",J1345=0),"",IF(I1345&gt;=J1345*Settings!$B$7,"Yes",""))</f>
        <v/>
      </c>
      <c r="M1345" s="13"/>
      <c r="N1345" s="12" t="str">
        <f aca="true">IF(M1345="","",IF(AND(H1345&lt;&gt;"",H1345&gt;=M1345),"Yes - "&amp;TEXT(H1345,"d mmm yyyy"),IF(TODAY()-M1345&lt;30,"Not yet","No")))</f>
        <v/>
      </c>
      <c r="O1345" s="8"/>
      <c r="P1345" s="12" t="str">
        <f aca="false">IF(A1345="","",IF(COUNTIF($A$2:$A$2001,A1345)&gt;1,"Same email twice - keep one",""))</f>
        <v/>
      </c>
    </row>
    <row r="1346" customFormat="false" ht="15" hidden="false" customHeight="false" outlineLevel="0" collapsed="false">
      <c r="A1346" s="8"/>
      <c r="B1346" s="8"/>
      <c r="C1346" s="8"/>
      <c r="D1346" s="9" t="str">
        <f aca="false">IF(A1346="","",COUNTIFS(Orders!$C$2:$C$5001,A1346,Orders!$I$2:$I$5001,"&gt;0"))</f>
        <v/>
      </c>
      <c r="E1346" s="10" t="str">
        <f aca="false">IF(A1346="","",SUMIFS(Orders!$F$2:$F$5001,Orders!$C$2:$C$5001,A1346,Orders!$I$2:$I$5001,"&gt;0"))</f>
        <v/>
      </c>
      <c r="F1346" s="10" t="str">
        <f aca="false">IF(OR(A1346="",N(D1346)=0),"",E1346/D1346)</f>
        <v/>
      </c>
      <c r="G1346" s="11" t="str">
        <f aca="false">IF(OR(A1346="",N(D1346)=0),"",_xlfn.MINIFS(Orders!$I$2:$I$5001,Orders!$C$2:$C$5001,A1346,Orders!$I$2:$I$5001,"&gt;0"))</f>
        <v/>
      </c>
      <c r="H1346" s="11" t="str">
        <f aca="false">IF(OR(A1346="",N(D1346)=0),"",_xlfn.MAXIFS(Orders!$I$2:$I$5001,Orders!$C$2:$C$5001,A1346,Orders!$I$2:$I$5001,"&gt;0"))</f>
        <v/>
      </c>
      <c r="I1346" s="9" t="str">
        <f aca="true">IF(H1346="","",TODAY()-H1346)</f>
        <v/>
      </c>
      <c r="J1346" s="9" t="str">
        <f aca="false">IF(OR(H1346="",N(D1346)&lt;2),"",(H1346-G1346)/(D1346-1))</f>
        <v/>
      </c>
      <c r="K1346" s="12" t="str">
        <f aca="false">IF(A1346="","",IF(N(D1346)=0,"No orders yet",IF(I1346&gt;=Settings!$B$4,IF(OR(N(E1346)&gt;=Settings!$B$5,N(D1346)&gt;=Settings!$B$6),"Lapsed VIP","Lapsed"),IF(I1346&gt;=Settings!$B$3,IF(OR(N(E1346)&gt;=Settings!$B$5,N(D1346)&gt;=Settings!$B$6),"At-risk VIP",IF(D1346=1,"One-time buyer","At risk")),IF(OR(N(E1346)&gt;=Settings!$B$5,N(D1346)&gt;=Settings!$B$6),"VIP",IF(D1346=1,"New","Active"))))))</f>
        <v/>
      </c>
      <c r="L1346" s="12" t="str">
        <f aca="false">IF(OR(J1346="",J1346=0),"",IF(I1346&gt;=J1346*Settings!$B$7,"Yes",""))</f>
        <v/>
      </c>
      <c r="M1346" s="13"/>
      <c r="N1346" s="12" t="str">
        <f aca="true">IF(M1346="","",IF(AND(H1346&lt;&gt;"",H1346&gt;=M1346),"Yes - "&amp;TEXT(H1346,"d mmm yyyy"),IF(TODAY()-M1346&lt;30,"Not yet","No")))</f>
        <v/>
      </c>
      <c r="O1346" s="8"/>
      <c r="P1346" s="12" t="str">
        <f aca="false">IF(A1346="","",IF(COUNTIF($A$2:$A$2001,A1346)&gt;1,"Same email twice - keep one",""))</f>
        <v/>
      </c>
    </row>
    <row r="1347" customFormat="false" ht="15" hidden="false" customHeight="false" outlineLevel="0" collapsed="false">
      <c r="A1347" s="8"/>
      <c r="B1347" s="8"/>
      <c r="C1347" s="8"/>
      <c r="D1347" s="9" t="str">
        <f aca="false">IF(A1347="","",COUNTIFS(Orders!$C$2:$C$5001,A1347,Orders!$I$2:$I$5001,"&gt;0"))</f>
        <v/>
      </c>
      <c r="E1347" s="10" t="str">
        <f aca="false">IF(A1347="","",SUMIFS(Orders!$F$2:$F$5001,Orders!$C$2:$C$5001,A1347,Orders!$I$2:$I$5001,"&gt;0"))</f>
        <v/>
      </c>
      <c r="F1347" s="10" t="str">
        <f aca="false">IF(OR(A1347="",N(D1347)=0),"",E1347/D1347)</f>
        <v/>
      </c>
      <c r="G1347" s="11" t="str">
        <f aca="false">IF(OR(A1347="",N(D1347)=0),"",_xlfn.MINIFS(Orders!$I$2:$I$5001,Orders!$C$2:$C$5001,A1347,Orders!$I$2:$I$5001,"&gt;0"))</f>
        <v/>
      </c>
      <c r="H1347" s="11" t="str">
        <f aca="false">IF(OR(A1347="",N(D1347)=0),"",_xlfn.MAXIFS(Orders!$I$2:$I$5001,Orders!$C$2:$C$5001,A1347,Orders!$I$2:$I$5001,"&gt;0"))</f>
        <v/>
      </c>
      <c r="I1347" s="9" t="str">
        <f aca="true">IF(H1347="","",TODAY()-H1347)</f>
        <v/>
      </c>
      <c r="J1347" s="9" t="str">
        <f aca="false">IF(OR(H1347="",N(D1347)&lt;2),"",(H1347-G1347)/(D1347-1))</f>
        <v/>
      </c>
      <c r="K1347" s="12" t="str">
        <f aca="false">IF(A1347="","",IF(N(D1347)=0,"No orders yet",IF(I1347&gt;=Settings!$B$4,IF(OR(N(E1347)&gt;=Settings!$B$5,N(D1347)&gt;=Settings!$B$6),"Lapsed VIP","Lapsed"),IF(I1347&gt;=Settings!$B$3,IF(OR(N(E1347)&gt;=Settings!$B$5,N(D1347)&gt;=Settings!$B$6),"At-risk VIP",IF(D1347=1,"One-time buyer","At risk")),IF(OR(N(E1347)&gt;=Settings!$B$5,N(D1347)&gt;=Settings!$B$6),"VIP",IF(D1347=1,"New","Active"))))))</f>
        <v/>
      </c>
      <c r="L1347" s="12" t="str">
        <f aca="false">IF(OR(J1347="",J1347=0),"",IF(I1347&gt;=J1347*Settings!$B$7,"Yes",""))</f>
        <v/>
      </c>
      <c r="M1347" s="13"/>
      <c r="N1347" s="12" t="str">
        <f aca="true">IF(M1347="","",IF(AND(H1347&lt;&gt;"",H1347&gt;=M1347),"Yes - "&amp;TEXT(H1347,"d mmm yyyy"),IF(TODAY()-M1347&lt;30,"Not yet","No")))</f>
        <v/>
      </c>
      <c r="O1347" s="8"/>
      <c r="P1347" s="12" t="str">
        <f aca="false">IF(A1347="","",IF(COUNTIF($A$2:$A$2001,A1347)&gt;1,"Same email twice - keep one",""))</f>
        <v/>
      </c>
    </row>
    <row r="1348" customFormat="false" ht="15" hidden="false" customHeight="false" outlineLevel="0" collapsed="false">
      <c r="A1348" s="8"/>
      <c r="B1348" s="8"/>
      <c r="C1348" s="8"/>
      <c r="D1348" s="9" t="str">
        <f aca="false">IF(A1348="","",COUNTIFS(Orders!$C$2:$C$5001,A1348,Orders!$I$2:$I$5001,"&gt;0"))</f>
        <v/>
      </c>
      <c r="E1348" s="10" t="str">
        <f aca="false">IF(A1348="","",SUMIFS(Orders!$F$2:$F$5001,Orders!$C$2:$C$5001,A1348,Orders!$I$2:$I$5001,"&gt;0"))</f>
        <v/>
      </c>
      <c r="F1348" s="10" t="str">
        <f aca="false">IF(OR(A1348="",N(D1348)=0),"",E1348/D1348)</f>
        <v/>
      </c>
      <c r="G1348" s="11" t="str">
        <f aca="false">IF(OR(A1348="",N(D1348)=0),"",_xlfn.MINIFS(Orders!$I$2:$I$5001,Orders!$C$2:$C$5001,A1348,Orders!$I$2:$I$5001,"&gt;0"))</f>
        <v/>
      </c>
      <c r="H1348" s="11" t="str">
        <f aca="false">IF(OR(A1348="",N(D1348)=0),"",_xlfn.MAXIFS(Orders!$I$2:$I$5001,Orders!$C$2:$C$5001,A1348,Orders!$I$2:$I$5001,"&gt;0"))</f>
        <v/>
      </c>
      <c r="I1348" s="9" t="str">
        <f aca="true">IF(H1348="","",TODAY()-H1348)</f>
        <v/>
      </c>
      <c r="J1348" s="9" t="str">
        <f aca="false">IF(OR(H1348="",N(D1348)&lt;2),"",(H1348-G1348)/(D1348-1))</f>
        <v/>
      </c>
      <c r="K1348" s="12" t="str">
        <f aca="false">IF(A1348="","",IF(N(D1348)=0,"No orders yet",IF(I1348&gt;=Settings!$B$4,IF(OR(N(E1348)&gt;=Settings!$B$5,N(D1348)&gt;=Settings!$B$6),"Lapsed VIP","Lapsed"),IF(I1348&gt;=Settings!$B$3,IF(OR(N(E1348)&gt;=Settings!$B$5,N(D1348)&gt;=Settings!$B$6),"At-risk VIP",IF(D1348=1,"One-time buyer","At risk")),IF(OR(N(E1348)&gt;=Settings!$B$5,N(D1348)&gt;=Settings!$B$6),"VIP",IF(D1348=1,"New","Active"))))))</f>
        <v/>
      </c>
      <c r="L1348" s="12" t="str">
        <f aca="false">IF(OR(J1348="",J1348=0),"",IF(I1348&gt;=J1348*Settings!$B$7,"Yes",""))</f>
        <v/>
      </c>
      <c r="M1348" s="13"/>
      <c r="N1348" s="12" t="str">
        <f aca="true">IF(M1348="","",IF(AND(H1348&lt;&gt;"",H1348&gt;=M1348),"Yes - "&amp;TEXT(H1348,"d mmm yyyy"),IF(TODAY()-M1348&lt;30,"Not yet","No")))</f>
        <v/>
      </c>
      <c r="O1348" s="8"/>
      <c r="P1348" s="12" t="str">
        <f aca="false">IF(A1348="","",IF(COUNTIF($A$2:$A$2001,A1348)&gt;1,"Same email twice - keep one",""))</f>
        <v/>
      </c>
    </row>
    <row r="1349" customFormat="false" ht="15" hidden="false" customHeight="false" outlineLevel="0" collapsed="false">
      <c r="A1349" s="8"/>
      <c r="B1349" s="8"/>
      <c r="C1349" s="8"/>
      <c r="D1349" s="9" t="str">
        <f aca="false">IF(A1349="","",COUNTIFS(Orders!$C$2:$C$5001,A1349,Orders!$I$2:$I$5001,"&gt;0"))</f>
        <v/>
      </c>
      <c r="E1349" s="10" t="str">
        <f aca="false">IF(A1349="","",SUMIFS(Orders!$F$2:$F$5001,Orders!$C$2:$C$5001,A1349,Orders!$I$2:$I$5001,"&gt;0"))</f>
        <v/>
      </c>
      <c r="F1349" s="10" t="str">
        <f aca="false">IF(OR(A1349="",N(D1349)=0),"",E1349/D1349)</f>
        <v/>
      </c>
      <c r="G1349" s="11" t="str">
        <f aca="false">IF(OR(A1349="",N(D1349)=0),"",_xlfn.MINIFS(Orders!$I$2:$I$5001,Orders!$C$2:$C$5001,A1349,Orders!$I$2:$I$5001,"&gt;0"))</f>
        <v/>
      </c>
      <c r="H1349" s="11" t="str">
        <f aca="false">IF(OR(A1349="",N(D1349)=0),"",_xlfn.MAXIFS(Orders!$I$2:$I$5001,Orders!$C$2:$C$5001,A1349,Orders!$I$2:$I$5001,"&gt;0"))</f>
        <v/>
      </c>
      <c r="I1349" s="9" t="str">
        <f aca="true">IF(H1349="","",TODAY()-H1349)</f>
        <v/>
      </c>
      <c r="J1349" s="9" t="str">
        <f aca="false">IF(OR(H1349="",N(D1349)&lt;2),"",(H1349-G1349)/(D1349-1))</f>
        <v/>
      </c>
      <c r="K1349" s="12" t="str">
        <f aca="false">IF(A1349="","",IF(N(D1349)=0,"No orders yet",IF(I1349&gt;=Settings!$B$4,IF(OR(N(E1349)&gt;=Settings!$B$5,N(D1349)&gt;=Settings!$B$6),"Lapsed VIP","Lapsed"),IF(I1349&gt;=Settings!$B$3,IF(OR(N(E1349)&gt;=Settings!$B$5,N(D1349)&gt;=Settings!$B$6),"At-risk VIP",IF(D1349=1,"One-time buyer","At risk")),IF(OR(N(E1349)&gt;=Settings!$B$5,N(D1349)&gt;=Settings!$B$6),"VIP",IF(D1349=1,"New","Active"))))))</f>
        <v/>
      </c>
      <c r="L1349" s="12" t="str">
        <f aca="false">IF(OR(J1349="",J1349=0),"",IF(I1349&gt;=J1349*Settings!$B$7,"Yes",""))</f>
        <v/>
      </c>
      <c r="M1349" s="13"/>
      <c r="N1349" s="12" t="str">
        <f aca="true">IF(M1349="","",IF(AND(H1349&lt;&gt;"",H1349&gt;=M1349),"Yes - "&amp;TEXT(H1349,"d mmm yyyy"),IF(TODAY()-M1349&lt;30,"Not yet","No")))</f>
        <v/>
      </c>
      <c r="O1349" s="8"/>
      <c r="P1349" s="12" t="str">
        <f aca="false">IF(A1349="","",IF(COUNTIF($A$2:$A$2001,A1349)&gt;1,"Same email twice - keep one",""))</f>
        <v/>
      </c>
    </row>
    <row r="1350" customFormat="false" ht="15" hidden="false" customHeight="false" outlineLevel="0" collapsed="false">
      <c r="A1350" s="8"/>
      <c r="B1350" s="8"/>
      <c r="C1350" s="8"/>
      <c r="D1350" s="9" t="str">
        <f aca="false">IF(A1350="","",COUNTIFS(Orders!$C$2:$C$5001,A1350,Orders!$I$2:$I$5001,"&gt;0"))</f>
        <v/>
      </c>
      <c r="E1350" s="10" t="str">
        <f aca="false">IF(A1350="","",SUMIFS(Orders!$F$2:$F$5001,Orders!$C$2:$C$5001,A1350,Orders!$I$2:$I$5001,"&gt;0"))</f>
        <v/>
      </c>
      <c r="F1350" s="10" t="str">
        <f aca="false">IF(OR(A1350="",N(D1350)=0),"",E1350/D1350)</f>
        <v/>
      </c>
      <c r="G1350" s="11" t="str">
        <f aca="false">IF(OR(A1350="",N(D1350)=0),"",_xlfn.MINIFS(Orders!$I$2:$I$5001,Orders!$C$2:$C$5001,A1350,Orders!$I$2:$I$5001,"&gt;0"))</f>
        <v/>
      </c>
      <c r="H1350" s="11" t="str">
        <f aca="false">IF(OR(A1350="",N(D1350)=0),"",_xlfn.MAXIFS(Orders!$I$2:$I$5001,Orders!$C$2:$C$5001,A1350,Orders!$I$2:$I$5001,"&gt;0"))</f>
        <v/>
      </c>
      <c r="I1350" s="9" t="str">
        <f aca="true">IF(H1350="","",TODAY()-H1350)</f>
        <v/>
      </c>
      <c r="J1350" s="9" t="str">
        <f aca="false">IF(OR(H1350="",N(D1350)&lt;2),"",(H1350-G1350)/(D1350-1))</f>
        <v/>
      </c>
      <c r="K1350" s="12" t="str">
        <f aca="false">IF(A1350="","",IF(N(D1350)=0,"No orders yet",IF(I1350&gt;=Settings!$B$4,IF(OR(N(E1350)&gt;=Settings!$B$5,N(D1350)&gt;=Settings!$B$6),"Lapsed VIP","Lapsed"),IF(I1350&gt;=Settings!$B$3,IF(OR(N(E1350)&gt;=Settings!$B$5,N(D1350)&gt;=Settings!$B$6),"At-risk VIP",IF(D1350=1,"One-time buyer","At risk")),IF(OR(N(E1350)&gt;=Settings!$B$5,N(D1350)&gt;=Settings!$B$6),"VIP",IF(D1350=1,"New","Active"))))))</f>
        <v/>
      </c>
      <c r="L1350" s="12" t="str">
        <f aca="false">IF(OR(J1350="",J1350=0),"",IF(I1350&gt;=J1350*Settings!$B$7,"Yes",""))</f>
        <v/>
      </c>
      <c r="M1350" s="13"/>
      <c r="N1350" s="12" t="str">
        <f aca="true">IF(M1350="","",IF(AND(H1350&lt;&gt;"",H1350&gt;=M1350),"Yes - "&amp;TEXT(H1350,"d mmm yyyy"),IF(TODAY()-M1350&lt;30,"Not yet","No")))</f>
        <v/>
      </c>
      <c r="O1350" s="8"/>
      <c r="P1350" s="12" t="str">
        <f aca="false">IF(A1350="","",IF(COUNTIF($A$2:$A$2001,A1350)&gt;1,"Same email twice - keep one",""))</f>
        <v/>
      </c>
    </row>
    <row r="1351" customFormat="false" ht="15" hidden="false" customHeight="false" outlineLevel="0" collapsed="false">
      <c r="A1351" s="8"/>
      <c r="B1351" s="8"/>
      <c r="C1351" s="8"/>
      <c r="D1351" s="9" t="str">
        <f aca="false">IF(A1351="","",COUNTIFS(Orders!$C$2:$C$5001,A1351,Orders!$I$2:$I$5001,"&gt;0"))</f>
        <v/>
      </c>
      <c r="E1351" s="10" t="str">
        <f aca="false">IF(A1351="","",SUMIFS(Orders!$F$2:$F$5001,Orders!$C$2:$C$5001,A1351,Orders!$I$2:$I$5001,"&gt;0"))</f>
        <v/>
      </c>
      <c r="F1351" s="10" t="str">
        <f aca="false">IF(OR(A1351="",N(D1351)=0),"",E1351/D1351)</f>
        <v/>
      </c>
      <c r="G1351" s="11" t="str">
        <f aca="false">IF(OR(A1351="",N(D1351)=0),"",_xlfn.MINIFS(Orders!$I$2:$I$5001,Orders!$C$2:$C$5001,A1351,Orders!$I$2:$I$5001,"&gt;0"))</f>
        <v/>
      </c>
      <c r="H1351" s="11" t="str">
        <f aca="false">IF(OR(A1351="",N(D1351)=0),"",_xlfn.MAXIFS(Orders!$I$2:$I$5001,Orders!$C$2:$C$5001,A1351,Orders!$I$2:$I$5001,"&gt;0"))</f>
        <v/>
      </c>
      <c r="I1351" s="9" t="str">
        <f aca="true">IF(H1351="","",TODAY()-H1351)</f>
        <v/>
      </c>
      <c r="J1351" s="9" t="str">
        <f aca="false">IF(OR(H1351="",N(D1351)&lt;2),"",(H1351-G1351)/(D1351-1))</f>
        <v/>
      </c>
      <c r="K1351" s="12" t="str">
        <f aca="false">IF(A1351="","",IF(N(D1351)=0,"No orders yet",IF(I1351&gt;=Settings!$B$4,IF(OR(N(E1351)&gt;=Settings!$B$5,N(D1351)&gt;=Settings!$B$6),"Lapsed VIP","Lapsed"),IF(I1351&gt;=Settings!$B$3,IF(OR(N(E1351)&gt;=Settings!$B$5,N(D1351)&gt;=Settings!$B$6),"At-risk VIP",IF(D1351=1,"One-time buyer","At risk")),IF(OR(N(E1351)&gt;=Settings!$B$5,N(D1351)&gt;=Settings!$B$6),"VIP",IF(D1351=1,"New","Active"))))))</f>
        <v/>
      </c>
      <c r="L1351" s="12" t="str">
        <f aca="false">IF(OR(J1351="",J1351=0),"",IF(I1351&gt;=J1351*Settings!$B$7,"Yes",""))</f>
        <v/>
      </c>
      <c r="M1351" s="13"/>
      <c r="N1351" s="12" t="str">
        <f aca="true">IF(M1351="","",IF(AND(H1351&lt;&gt;"",H1351&gt;=M1351),"Yes - "&amp;TEXT(H1351,"d mmm yyyy"),IF(TODAY()-M1351&lt;30,"Not yet","No")))</f>
        <v/>
      </c>
      <c r="O1351" s="8"/>
      <c r="P1351" s="12" t="str">
        <f aca="false">IF(A1351="","",IF(COUNTIF($A$2:$A$2001,A1351)&gt;1,"Same email twice - keep one",""))</f>
        <v/>
      </c>
    </row>
    <row r="1352" customFormat="false" ht="15" hidden="false" customHeight="false" outlineLevel="0" collapsed="false">
      <c r="A1352" s="8"/>
      <c r="B1352" s="8"/>
      <c r="C1352" s="8"/>
      <c r="D1352" s="9" t="str">
        <f aca="false">IF(A1352="","",COUNTIFS(Orders!$C$2:$C$5001,A1352,Orders!$I$2:$I$5001,"&gt;0"))</f>
        <v/>
      </c>
      <c r="E1352" s="10" t="str">
        <f aca="false">IF(A1352="","",SUMIFS(Orders!$F$2:$F$5001,Orders!$C$2:$C$5001,A1352,Orders!$I$2:$I$5001,"&gt;0"))</f>
        <v/>
      </c>
      <c r="F1352" s="10" t="str">
        <f aca="false">IF(OR(A1352="",N(D1352)=0),"",E1352/D1352)</f>
        <v/>
      </c>
      <c r="G1352" s="11" t="str">
        <f aca="false">IF(OR(A1352="",N(D1352)=0),"",_xlfn.MINIFS(Orders!$I$2:$I$5001,Orders!$C$2:$C$5001,A1352,Orders!$I$2:$I$5001,"&gt;0"))</f>
        <v/>
      </c>
      <c r="H1352" s="11" t="str">
        <f aca="false">IF(OR(A1352="",N(D1352)=0),"",_xlfn.MAXIFS(Orders!$I$2:$I$5001,Orders!$C$2:$C$5001,A1352,Orders!$I$2:$I$5001,"&gt;0"))</f>
        <v/>
      </c>
      <c r="I1352" s="9" t="str">
        <f aca="true">IF(H1352="","",TODAY()-H1352)</f>
        <v/>
      </c>
      <c r="J1352" s="9" t="str">
        <f aca="false">IF(OR(H1352="",N(D1352)&lt;2),"",(H1352-G1352)/(D1352-1))</f>
        <v/>
      </c>
      <c r="K1352" s="12" t="str">
        <f aca="false">IF(A1352="","",IF(N(D1352)=0,"No orders yet",IF(I1352&gt;=Settings!$B$4,IF(OR(N(E1352)&gt;=Settings!$B$5,N(D1352)&gt;=Settings!$B$6),"Lapsed VIP","Lapsed"),IF(I1352&gt;=Settings!$B$3,IF(OR(N(E1352)&gt;=Settings!$B$5,N(D1352)&gt;=Settings!$B$6),"At-risk VIP",IF(D1352=1,"One-time buyer","At risk")),IF(OR(N(E1352)&gt;=Settings!$B$5,N(D1352)&gt;=Settings!$B$6),"VIP",IF(D1352=1,"New","Active"))))))</f>
        <v/>
      </c>
      <c r="L1352" s="12" t="str">
        <f aca="false">IF(OR(J1352="",J1352=0),"",IF(I1352&gt;=J1352*Settings!$B$7,"Yes",""))</f>
        <v/>
      </c>
      <c r="M1352" s="13"/>
      <c r="N1352" s="12" t="str">
        <f aca="true">IF(M1352="","",IF(AND(H1352&lt;&gt;"",H1352&gt;=M1352),"Yes - "&amp;TEXT(H1352,"d mmm yyyy"),IF(TODAY()-M1352&lt;30,"Not yet","No")))</f>
        <v/>
      </c>
      <c r="O1352" s="8"/>
      <c r="P1352" s="12" t="str">
        <f aca="false">IF(A1352="","",IF(COUNTIF($A$2:$A$2001,A1352)&gt;1,"Same email twice - keep one",""))</f>
        <v/>
      </c>
    </row>
    <row r="1353" customFormat="false" ht="15" hidden="false" customHeight="false" outlineLevel="0" collapsed="false">
      <c r="A1353" s="8"/>
      <c r="B1353" s="8"/>
      <c r="C1353" s="8"/>
      <c r="D1353" s="9" t="str">
        <f aca="false">IF(A1353="","",COUNTIFS(Orders!$C$2:$C$5001,A1353,Orders!$I$2:$I$5001,"&gt;0"))</f>
        <v/>
      </c>
      <c r="E1353" s="10" t="str">
        <f aca="false">IF(A1353="","",SUMIFS(Orders!$F$2:$F$5001,Orders!$C$2:$C$5001,A1353,Orders!$I$2:$I$5001,"&gt;0"))</f>
        <v/>
      </c>
      <c r="F1353" s="10" t="str">
        <f aca="false">IF(OR(A1353="",N(D1353)=0),"",E1353/D1353)</f>
        <v/>
      </c>
      <c r="G1353" s="11" t="str">
        <f aca="false">IF(OR(A1353="",N(D1353)=0),"",_xlfn.MINIFS(Orders!$I$2:$I$5001,Orders!$C$2:$C$5001,A1353,Orders!$I$2:$I$5001,"&gt;0"))</f>
        <v/>
      </c>
      <c r="H1353" s="11" t="str">
        <f aca="false">IF(OR(A1353="",N(D1353)=0),"",_xlfn.MAXIFS(Orders!$I$2:$I$5001,Orders!$C$2:$C$5001,A1353,Orders!$I$2:$I$5001,"&gt;0"))</f>
        <v/>
      </c>
      <c r="I1353" s="9" t="str">
        <f aca="true">IF(H1353="","",TODAY()-H1353)</f>
        <v/>
      </c>
      <c r="J1353" s="9" t="str">
        <f aca="false">IF(OR(H1353="",N(D1353)&lt;2),"",(H1353-G1353)/(D1353-1))</f>
        <v/>
      </c>
      <c r="K1353" s="12" t="str">
        <f aca="false">IF(A1353="","",IF(N(D1353)=0,"No orders yet",IF(I1353&gt;=Settings!$B$4,IF(OR(N(E1353)&gt;=Settings!$B$5,N(D1353)&gt;=Settings!$B$6),"Lapsed VIP","Lapsed"),IF(I1353&gt;=Settings!$B$3,IF(OR(N(E1353)&gt;=Settings!$B$5,N(D1353)&gt;=Settings!$B$6),"At-risk VIP",IF(D1353=1,"One-time buyer","At risk")),IF(OR(N(E1353)&gt;=Settings!$B$5,N(D1353)&gt;=Settings!$B$6),"VIP",IF(D1353=1,"New","Active"))))))</f>
        <v/>
      </c>
      <c r="L1353" s="12" t="str">
        <f aca="false">IF(OR(J1353="",J1353=0),"",IF(I1353&gt;=J1353*Settings!$B$7,"Yes",""))</f>
        <v/>
      </c>
      <c r="M1353" s="13"/>
      <c r="N1353" s="12" t="str">
        <f aca="true">IF(M1353="","",IF(AND(H1353&lt;&gt;"",H1353&gt;=M1353),"Yes - "&amp;TEXT(H1353,"d mmm yyyy"),IF(TODAY()-M1353&lt;30,"Not yet","No")))</f>
        <v/>
      </c>
      <c r="O1353" s="8"/>
      <c r="P1353" s="12" t="str">
        <f aca="false">IF(A1353="","",IF(COUNTIF($A$2:$A$2001,A1353)&gt;1,"Same email twice - keep one",""))</f>
        <v/>
      </c>
    </row>
    <row r="1354" customFormat="false" ht="15" hidden="false" customHeight="false" outlineLevel="0" collapsed="false">
      <c r="A1354" s="8"/>
      <c r="B1354" s="8"/>
      <c r="C1354" s="8"/>
      <c r="D1354" s="9" t="str">
        <f aca="false">IF(A1354="","",COUNTIFS(Orders!$C$2:$C$5001,A1354,Orders!$I$2:$I$5001,"&gt;0"))</f>
        <v/>
      </c>
      <c r="E1354" s="10" t="str">
        <f aca="false">IF(A1354="","",SUMIFS(Orders!$F$2:$F$5001,Orders!$C$2:$C$5001,A1354,Orders!$I$2:$I$5001,"&gt;0"))</f>
        <v/>
      </c>
      <c r="F1354" s="10" t="str">
        <f aca="false">IF(OR(A1354="",N(D1354)=0),"",E1354/D1354)</f>
        <v/>
      </c>
      <c r="G1354" s="11" t="str">
        <f aca="false">IF(OR(A1354="",N(D1354)=0),"",_xlfn.MINIFS(Orders!$I$2:$I$5001,Orders!$C$2:$C$5001,A1354,Orders!$I$2:$I$5001,"&gt;0"))</f>
        <v/>
      </c>
      <c r="H1354" s="11" t="str">
        <f aca="false">IF(OR(A1354="",N(D1354)=0),"",_xlfn.MAXIFS(Orders!$I$2:$I$5001,Orders!$C$2:$C$5001,A1354,Orders!$I$2:$I$5001,"&gt;0"))</f>
        <v/>
      </c>
      <c r="I1354" s="9" t="str">
        <f aca="true">IF(H1354="","",TODAY()-H1354)</f>
        <v/>
      </c>
      <c r="J1354" s="9" t="str">
        <f aca="false">IF(OR(H1354="",N(D1354)&lt;2),"",(H1354-G1354)/(D1354-1))</f>
        <v/>
      </c>
      <c r="K1354" s="12" t="str">
        <f aca="false">IF(A1354="","",IF(N(D1354)=0,"No orders yet",IF(I1354&gt;=Settings!$B$4,IF(OR(N(E1354)&gt;=Settings!$B$5,N(D1354)&gt;=Settings!$B$6),"Lapsed VIP","Lapsed"),IF(I1354&gt;=Settings!$B$3,IF(OR(N(E1354)&gt;=Settings!$B$5,N(D1354)&gt;=Settings!$B$6),"At-risk VIP",IF(D1354=1,"One-time buyer","At risk")),IF(OR(N(E1354)&gt;=Settings!$B$5,N(D1354)&gt;=Settings!$B$6),"VIP",IF(D1354=1,"New","Active"))))))</f>
        <v/>
      </c>
      <c r="L1354" s="12" t="str">
        <f aca="false">IF(OR(J1354="",J1354=0),"",IF(I1354&gt;=J1354*Settings!$B$7,"Yes",""))</f>
        <v/>
      </c>
      <c r="M1354" s="13"/>
      <c r="N1354" s="12" t="str">
        <f aca="true">IF(M1354="","",IF(AND(H1354&lt;&gt;"",H1354&gt;=M1354),"Yes - "&amp;TEXT(H1354,"d mmm yyyy"),IF(TODAY()-M1354&lt;30,"Not yet","No")))</f>
        <v/>
      </c>
      <c r="O1354" s="8"/>
      <c r="P1354" s="12" t="str">
        <f aca="false">IF(A1354="","",IF(COUNTIF($A$2:$A$2001,A1354)&gt;1,"Same email twice - keep one",""))</f>
        <v/>
      </c>
    </row>
    <row r="1355" customFormat="false" ht="15" hidden="false" customHeight="false" outlineLevel="0" collapsed="false">
      <c r="A1355" s="8"/>
      <c r="B1355" s="8"/>
      <c r="C1355" s="8"/>
      <c r="D1355" s="9" t="str">
        <f aca="false">IF(A1355="","",COUNTIFS(Orders!$C$2:$C$5001,A1355,Orders!$I$2:$I$5001,"&gt;0"))</f>
        <v/>
      </c>
      <c r="E1355" s="10" t="str">
        <f aca="false">IF(A1355="","",SUMIFS(Orders!$F$2:$F$5001,Orders!$C$2:$C$5001,A1355,Orders!$I$2:$I$5001,"&gt;0"))</f>
        <v/>
      </c>
      <c r="F1355" s="10" t="str">
        <f aca="false">IF(OR(A1355="",N(D1355)=0),"",E1355/D1355)</f>
        <v/>
      </c>
      <c r="G1355" s="11" t="str">
        <f aca="false">IF(OR(A1355="",N(D1355)=0),"",_xlfn.MINIFS(Orders!$I$2:$I$5001,Orders!$C$2:$C$5001,A1355,Orders!$I$2:$I$5001,"&gt;0"))</f>
        <v/>
      </c>
      <c r="H1355" s="11" t="str">
        <f aca="false">IF(OR(A1355="",N(D1355)=0),"",_xlfn.MAXIFS(Orders!$I$2:$I$5001,Orders!$C$2:$C$5001,A1355,Orders!$I$2:$I$5001,"&gt;0"))</f>
        <v/>
      </c>
      <c r="I1355" s="9" t="str">
        <f aca="true">IF(H1355="","",TODAY()-H1355)</f>
        <v/>
      </c>
      <c r="J1355" s="9" t="str">
        <f aca="false">IF(OR(H1355="",N(D1355)&lt;2),"",(H1355-G1355)/(D1355-1))</f>
        <v/>
      </c>
      <c r="K1355" s="12" t="str">
        <f aca="false">IF(A1355="","",IF(N(D1355)=0,"No orders yet",IF(I1355&gt;=Settings!$B$4,IF(OR(N(E1355)&gt;=Settings!$B$5,N(D1355)&gt;=Settings!$B$6),"Lapsed VIP","Lapsed"),IF(I1355&gt;=Settings!$B$3,IF(OR(N(E1355)&gt;=Settings!$B$5,N(D1355)&gt;=Settings!$B$6),"At-risk VIP",IF(D1355=1,"One-time buyer","At risk")),IF(OR(N(E1355)&gt;=Settings!$B$5,N(D1355)&gt;=Settings!$B$6),"VIP",IF(D1355=1,"New","Active"))))))</f>
        <v/>
      </c>
      <c r="L1355" s="12" t="str">
        <f aca="false">IF(OR(J1355="",J1355=0),"",IF(I1355&gt;=J1355*Settings!$B$7,"Yes",""))</f>
        <v/>
      </c>
      <c r="M1355" s="13"/>
      <c r="N1355" s="12" t="str">
        <f aca="true">IF(M1355="","",IF(AND(H1355&lt;&gt;"",H1355&gt;=M1355),"Yes - "&amp;TEXT(H1355,"d mmm yyyy"),IF(TODAY()-M1355&lt;30,"Not yet","No")))</f>
        <v/>
      </c>
      <c r="O1355" s="8"/>
      <c r="P1355" s="12" t="str">
        <f aca="false">IF(A1355="","",IF(COUNTIF($A$2:$A$2001,A1355)&gt;1,"Same email twice - keep one",""))</f>
        <v/>
      </c>
    </row>
    <row r="1356" customFormat="false" ht="15" hidden="false" customHeight="false" outlineLevel="0" collapsed="false">
      <c r="A1356" s="8"/>
      <c r="B1356" s="8"/>
      <c r="C1356" s="8"/>
      <c r="D1356" s="9" t="str">
        <f aca="false">IF(A1356="","",COUNTIFS(Orders!$C$2:$C$5001,A1356,Orders!$I$2:$I$5001,"&gt;0"))</f>
        <v/>
      </c>
      <c r="E1356" s="10" t="str">
        <f aca="false">IF(A1356="","",SUMIFS(Orders!$F$2:$F$5001,Orders!$C$2:$C$5001,A1356,Orders!$I$2:$I$5001,"&gt;0"))</f>
        <v/>
      </c>
      <c r="F1356" s="10" t="str">
        <f aca="false">IF(OR(A1356="",N(D1356)=0),"",E1356/D1356)</f>
        <v/>
      </c>
      <c r="G1356" s="11" t="str">
        <f aca="false">IF(OR(A1356="",N(D1356)=0),"",_xlfn.MINIFS(Orders!$I$2:$I$5001,Orders!$C$2:$C$5001,A1356,Orders!$I$2:$I$5001,"&gt;0"))</f>
        <v/>
      </c>
      <c r="H1356" s="11" t="str">
        <f aca="false">IF(OR(A1356="",N(D1356)=0),"",_xlfn.MAXIFS(Orders!$I$2:$I$5001,Orders!$C$2:$C$5001,A1356,Orders!$I$2:$I$5001,"&gt;0"))</f>
        <v/>
      </c>
      <c r="I1356" s="9" t="str">
        <f aca="true">IF(H1356="","",TODAY()-H1356)</f>
        <v/>
      </c>
      <c r="J1356" s="9" t="str">
        <f aca="false">IF(OR(H1356="",N(D1356)&lt;2),"",(H1356-G1356)/(D1356-1))</f>
        <v/>
      </c>
      <c r="K1356" s="12" t="str">
        <f aca="false">IF(A1356="","",IF(N(D1356)=0,"No orders yet",IF(I1356&gt;=Settings!$B$4,IF(OR(N(E1356)&gt;=Settings!$B$5,N(D1356)&gt;=Settings!$B$6),"Lapsed VIP","Lapsed"),IF(I1356&gt;=Settings!$B$3,IF(OR(N(E1356)&gt;=Settings!$B$5,N(D1356)&gt;=Settings!$B$6),"At-risk VIP",IF(D1356=1,"One-time buyer","At risk")),IF(OR(N(E1356)&gt;=Settings!$B$5,N(D1356)&gt;=Settings!$B$6),"VIP",IF(D1356=1,"New","Active"))))))</f>
        <v/>
      </c>
      <c r="L1356" s="12" t="str">
        <f aca="false">IF(OR(J1356="",J1356=0),"",IF(I1356&gt;=J1356*Settings!$B$7,"Yes",""))</f>
        <v/>
      </c>
      <c r="M1356" s="13"/>
      <c r="N1356" s="12" t="str">
        <f aca="true">IF(M1356="","",IF(AND(H1356&lt;&gt;"",H1356&gt;=M1356),"Yes - "&amp;TEXT(H1356,"d mmm yyyy"),IF(TODAY()-M1356&lt;30,"Not yet","No")))</f>
        <v/>
      </c>
      <c r="O1356" s="8"/>
      <c r="P1356" s="12" t="str">
        <f aca="false">IF(A1356="","",IF(COUNTIF($A$2:$A$2001,A1356)&gt;1,"Same email twice - keep one",""))</f>
        <v/>
      </c>
    </row>
    <row r="1357" customFormat="false" ht="15" hidden="false" customHeight="false" outlineLevel="0" collapsed="false">
      <c r="A1357" s="8"/>
      <c r="B1357" s="8"/>
      <c r="C1357" s="8"/>
      <c r="D1357" s="9" t="str">
        <f aca="false">IF(A1357="","",COUNTIFS(Orders!$C$2:$C$5001,A1357,Orders!$I$2:$I$5001,"&gt;0"))</f>
        <v/>
      </c>
      <c r="E1357" s="10" t="str">
        <f aca="false">IF(A1357="","",SUMIFS(Orders!$F$2:$F$5001,Orders!$C$2:$C$5001,A1357,Orders!$I$2:$I$5001,"&gt;0"))</f>
        <v/>
      </c>
      <c r="F1357" s="10" t="str">
        <f aca="false">IF(OR(A1357="",N(D1357)=0),"",E1357/D1357)</f>
        <v/>
      </c>
      <c r="G1357" s="11" t="str">
        <f aca="false">IF(OR(A1357="",N(D1357)=0),"",_xlfn.MINIFS(Orders!$I$2:$I$5001,Orders!$C$2:$C$5001,A1357,Orders!$I$2:$I$5001,"&gt;0"))</f>
        <v/>
      </c>
      <c r="H1357" s="11" t="str">
        <f aca="false">IF(OR(A1357="",N(D1357)=0),"",_xlfn.MAXIFS(Orders!$I$2:$I$5001,Orders!$C$2:$C$5001,A1357,Orders!$I$2:$I$5001,"&gt;0"))</f>
        <v/>
      </c>
      <c r="I1357" s="9" t="str">
        <f aca="true">IF(H1357="","",TODAY()-H1357)</f>
        <v/>
      </c>
      <c r="J1357" s="9" t="str">
        <f aca="false">IF(OR(H1357="",N(D1357)&lt;2),"",(H1357-G1357)/(D1357-1))</f>
        <v/>
      </c>
      <c r="K1357" s="12" t="str">
        <f aca="false">IF(A1357="","",IF(N(D1357)=0,"No orders yet",IF(I1357&gt;=Settings!$B$4,IF(OR(N(E1357)&gt;=Settings!$B$5,N(D1357)&gt;=Settings!$B$6),"Lapsed VIP","Lapsed"),IF(I1357&gt;=Settings!$B$3,IF(OR(N(E1357)&gt;=Settings!$B$5,N(D1357)&gt;=Settings!$B$6),"At-risk VIP",IF(D1357=1,"One-time buyer","At risk")),IF(OR(N(E1357)&gt;=Settings!$B$5,N(D1357)&gt;=Settings!$B$6),"VIP",IF(D1357=1,"New","Active"))))))</f>
        <v/>
      </c>
      <c r="L1357" s="12" t="str">
        <f aca="false">IF(OR(J1357="",J1357=0),"",IF(I1357&gt;=J1357*Settings!$B$7,"Yes",""))</f>
        <v/>
      </c>
      <c r="M1357" s="13"/>
      <c r="N1357" s="12" t="str">
        <f aca="true">IF(M1357="","",IF(AND(H1357&lt;&gt;"",H1357&gt;=M1357),"Yes - "&amp;TEXT(H1357,"d mmm yyyy"),IF(TODAY()-M1357&lt;30,"Not yet","No")))</f>
        <v/>
      </c>
      <c r="O1357" s="8"/>
      <c r="P1357" s="12" t="str">
        <f aca="false">IF(A1357="","",IF(COUNTIF($A$2:$A$2001,A1357)&gt;1,"Same email twice - keep one",""))</f>
        <v/>
      </c>
    </row>
    <row r="1358" customFormat="false" ht="15" hidden="false" customHeight="false" outlineLevel="0" collapsed="false">
      <c r="A1358" s="8"/>
      <c r="B1358" s="8"/>
      <c r="C1358" s="8"/>
      <c r="D1358" s="9" t="str">
        <f aca="false">IF(A1358="","",COUNTIFS(Orders!$C$2:$C$5001,A1358,Orders!$I$2:$I$5001,"&gt;0"))</f>
        <v/>
      </c>
      <c r="E1358" s="10" t="str">
        <f aca="false">IF(A1358="","",SUMIFS(Orders!$F$2:$F$5001,Orders!$C$2:$C$5001,A1358,Orders!$I$2:$I$5001,"&gt;0"))</f>
        <v/>
      </c>
      <c r="F1358" s="10" t="str">
        <f aca="false">IF(OR(A1358="",N(D1358)=0),"",E1358/D1358)</f>
        <v/>
      </c>
      <c r="G1358" s="11" t="str">
        <f aca="false">IF(OR(A1358="",N(D1358)=0),"",_xlfn.MINIFS(Orders!$I$2:$I$5001,Orders!$C$2:$C$5001,A1358,Orders!$I$2:$I$5001,"&gt;0"))</f>
        <v/>
      </c>
      <c r="H1358" s="11" t="str">
        <f aca="false">IF(OR(A1358="",N(D1358)=0),"",_xlfn.MAXIFS(Orders!$I$2:$I$5001,Orders!$C$2:$C$5001,A1358,Orders!$I$2:$I$5001,"&gt;0"))</f>
        <v/>
      </c>
      <c r="I1358" s="9" t="str">
        <f aca="true">IF(H1358="","",TODAY()-H1358)</f>
        <v/>
      </c>
      <c r="J1358" s="9" t="str">
        <f aca="false">IF(OR(H1358="",N(D1358)&lt;2),"",(H1358-G1358)/(D1358-1))</f>
        <v/>
      </c>
      <c r="K1358" s="12" t="str">
        <f aca="false">IF(A1358="","",IF(N(D1358)=0,"No orders yet",IF(I1358&gt;=Settings!$B$4,IF(OR(N(E1358)&gt;=Settings!$B$5,N(D1358)&gt;=Settings!$B$6),"Lapsed VIP","Lapsed"),IF(I1358&gt;=Settings!$B$3,IF(OR(N(E1358)&gt;=Settings!$B$5,N(D1358)&gt;=Settings!$B$6),"At-risk VIP",IF(D1358=1,"One-time buyer","At risk")),IF(OR(N(E1358)&gt;=Settings!$B$5,N(D1358)&gt;=Settings!$B$6),"VIP",IF(D1358=1,"New","Active"))))))</f>
        <v/>
      </c>
      <c r="L1358" s="12" t="str">
        <f aca="false">IF(OR(J1358="",J1358=0),"",IF(I1358&gt;=J1358*Settings!$B$7,"Yes",""))</f>
        <v/>
      </c>
      <c r="M1358" s="13"/>
      <c r="N1358" s="12" t="str">
        <f aca="true">IF(M1358="","",IF(AND(H1358&lt;&gt;"",H1358&gt;=M1358),"Yes - "&amp;TEXT(H1358,"d mmm yyyy"),IF(TODAY()-M1358&lt;30,"Not yet","No")))</f>
        <v/>
      </c>
      <c r="O1358" s="8"/>
      <c r="P1358" s="12" t="str">
        <f aca="false">IF(A1358="","",IF(COUNTIF($A$2:$A$2001,A1358)&gt;1,"Same email twice - keep one",""))</f>
        <v/>
      </c>
    </row>
    <row r="1359" customFormat="false" ht="15" hidden="false" customHeight="false" outlineLevel="0" collapsed="false">
      <c r="A1359" s="8"/>
      <c r="B1359" s="8"/>
      <c r="C1359" s="8"/>
      <c r="D1359" s="9" t="str">
        <f aca="false">IF(A1359="","",COUNTIFS(Orders!$C$2:$C$5001,A1359,Orders!$I$2:$I$5001,"&gt;0"))</f>
        <v/>
      </c>
      <c r="E1359" s="10" t="str">
        <f aca="false">IF(A1359="","",SUMIFS(Orders!$F$2:$F$5001,Orders!$C$2:$C$5001,A1359,Orders!$I$2:$I$5001,"&gt;0"))</f>
        <v/>
      </c>
      <c r="F1359" s="10" t="str">
        <f aca="false">IF(OR(A1359="",N(D1359)=0),"",E1359/D1359)</f>
        <v/>
      </c>
      <c r="G1359" s="11" t="str">
        <f aca="false">IF(OR(A1359="",N(D1359)=0),"",_xlfn.MINIFS(Orders!$I$2:$I$5001,Orders!$C$2:$C$5001,A1359,Orders!$I$2:$I$5001,"&gt;0"))</f>
        <v/>
      </c>
      <c r="H1359" s="11" t="str">
        <f aca="false">IF(OR(A1359="",N(D1359)=0),"",_xlfn.MAXIFS(Orders!$I$2:$I$5001,Orders!$C$2:$C$5001,A1359,Orders!$I$2:$I$5001,"&gt;0"))</f>
        <v/>
      </c>
      <c r="I1359" s="9" t="str">
        <f aca="true">IF(H1359="","",TODAY()-H1359)</f>
        <v/>
      </c>
      <c r="J1359" s="9" t="str">
        <f aca="false">IF(OR(H1359="",N(D1359)&lt;2),"",(H1359-G1359)/(D1359-1))</f>
        <v/>
      </c>
      <c r="K1359" s="12" t="str">
        <f aca="false">IF(A1359="","",IF(N(D1359)=0,"No orders yet",IF(I1359&gt;=Settings!$B$4,IF(OR(N(E1359)&gt;=Settings!$B$5,N(D1359)&gt;=Settings!$B$6),"Lapsed VIP","Lapsed"),IF(I1359&gt;=Settings!$B$3,IF(OR(N(E1359)&gt;=Settings!$B$5,N(D1359)&gt;=Settings!$B$6),"At-risk VIP",IF(D1359=1,"One-time buyer","At risk")),IF(OR(N(E1359)&gt;=Settings!$B$5,N(D1359)&gt;=Settings!$B$6),"VIP",IF(D1359=1,"New","Active"))))))</f>
        <v/>
      </c>
      <c r="L1359" s="12" t="str">
        <f aca="false">IF(OR(J1359="",J1359=0),"",IF(I1359&gt;=J1359*Settings!$B$7,"Yes",""))</f>
        <v/>
      </c>
      <c r="M1359" s="13"/>
      <c r="N1359" s="12" t="str">
        <f aca="true">IF(M1359="","",IF(AND(H1359&lt;&gt;"",H1359&gt;=M1359),"Yes - "&amp;TEXT(H1359,"d mmm yyyy"),IF(TODAY()-M1359&lt;30,"Not yet","No")))</f>
        <v/>
      </c>
      <c r="O1359" s="8"/>
      <c r="P1359" s="12" t="str">
        <f aca="false">IF(A1359="","",IF(COUNTIF($A$2:$A$2001,A1359)&gt;1,"Same email twice - keep one",""))</f>
        <v/>
      </c>
    </row>
    <row r="1360" customFormat="false" ht="15" hidden="false" customHeight="false" outlineLevel="0" collapsed="false">
      <c r="A1360" s="8"/>
      <c r="B1360" s="8"/>
      <c r="C1360" s="8"/>
      <c r="D1360" s="9" t="str">
        <f aca="false">IF(A1360="","",COUNTIFS(Orders!$C$2:$C$5001,A1360,Orders!$I$2:$I$5001,"&gt;0"))</f>
        <v/>
      </c>
      <c r="E1360" s="10" t="str">
        <f aca="false">IF(A1360="","",SUMIFS(Orders!$F$2:$F$5001,Orders!$C$2:$C$5001,A1360,Orders!$I$2:$I$5001,"&gt;0"))</f>
        <v/>
      </c>
      <c r="F1360" s="10" t="str">
        <f aca="false">IF(OR(A1360="",N(D1360)=0),"",E1360/D1360)</f>
        <v/>
      </c>
      <c r="G1360" s="11" t="str">
        <f aca="false">IF(OR(A1360="",N(D1360)=0),"",_xlfn.MINIFS(Orders!$I$2:$I$5001,Orders!$C$2:$C$5001,A1360,Orders!$I$2:$I$5001,"&gt;0"))</f>
        <v/>
      </c>
      <c r="H1360" s="11" t="str">
        <f aca="false">IF(OR(A1360="",N(D1360)=0),"",_xlfn.MAXIFS(Orders!$I$2:$I$5001,Orders!$C$2:$C$5001,A1360,Orders!$I$2:$I$5001,"&gt;0"))</f>
        <v/>
      </c>
      <c r="I1360" s="9" t="str">
        <f aca="true">IF(H1360="","",TODAY()-H1360)</f>
        <v/>
      </c>
      <c r="J1360" s="9" t="str">
        <f aca="false">IF(OR(H1360="",N(D1360)&lt;2),"",(H1360-G1360)/(D1360-1))</f>
        <v/>
      </c>
      <c r="K1360" s="12" t="str">
        <f aca="false">IF(A1360="","",IF(N(D1360)=0,"No orders yet",IF(I1360&gt;=Settings!$B$4,IF(OR(N(E1360)&gt;=Settings!$B$5,N(D1360)&gt;=Settings!$B$6),"Lapsed VIP","Lapsed"),IF(I1360&gt;=Settings!$B$3,IF(OR(N(E1360)&gt;=Settings!$B$5,N(D1360)&gt;=Settings!$B$6),"At-risk VIP",IF(D1360=1,"One-time buyer","At risk")),IF(OR(N(E1360)&gt;=Settings!$B$5,N(D1360)&gt;=Settings!$B$6),"VIP",IF(D1360=1,"New","Active"))))))</f>
        <v/>
      </c>
      <c r="L1360" s="12" t="str">
        <f aca="false">IF(OR(J1360="",J1360=0),"",IF(I1360&gt;=J1360*Settings!$B$7,"Yes",""))</f>
        <v/>
      </c>
      <c r="M1360" s="13"/>
      <c r="N1360" s="12" t="str">
        <f aca="true">IF(M1360="","",IF(AND(H1360&lt;&gt;"",H1360&gt;=M1360),"Yes - "&amp;TEXT(H1360,"d mmm yyyy"),IF(TODAY()-M1360&lt;30,"Not yet","No")))</f>
        <v/>
      </c>
      <c r="O1360" s="8"/>
      <c r="P1360" s="12" t="str">
        <f aca="false">IF(A1360="","",IF(COUNTIF($A$2:$A$2001,A1360)&gt;1,"Same email twice - keep one",""))</f>
        <v/>
      </c>
    </row>
    <row r="1361" customFormat="false" ht="15" hidden="false" customHeight="false" outlineLevel="0" collapsed="false">
      <c r="A1361" s="8"/>
      <c r="B1361" s="8"/>
      <c r="C1361" s="8"/>
      <c r="D1361" s="9" t="str">
        <f aca="false">IF(A1361="","",COUNTIFS(Orders!$C$2:$C$5001,A1361,Orders!$I$2:$I$5001,"&gt;0"))</f>
        <v/>
      </c>
      <c r="E1361" s="10" t="str">
        <f aca="false">IF(A1361="","",SUMIFS(Orders!$F$2:$F$5001,Orders!$C$2:$C$5001,A1361,Orders!$I$2:$I$5001,"&gt;0"))</f>
        <v/>
      </c>
      <c r="F1361" s="10" t="str">
        <f aca="false">IF(OR(A1361="",N(D1361)=0),"",E1361/D1361)</f>
        <v/>
      </c>
      <c r="G1361" s="11" t="str">
        <f aca="false">IF(OR(A1361="",N(D1361)=0),"",_xlfn.MINIFS(Orders!$I$2:$I$5001,Orders!$C$2:$C$5001,A1361,Orders!$I$2:$I$5001,"&gt;0"))</f>
        <v/>
      </c>
      <c r="H1361" s="11" t="str">
        <f aca="false">IF(OR(A1361="",N(D1361)=0),"",_xlfn.MAXIFS(Orders!$I$2:$I$5001,Orders!$C$2:$C$5001,A1361,Orders!$I$2:$I$5001,"&gt;0"))</f>
        <v/>
      </c>
      <c r="I1361" s="9" t="str">
        <f aca="true">IF(H1361="","",TODAY()-H1361)</f>
        <v/>
      </c>
      <c r="J1361" s="9" t="str">
        <f aca="false">IF(OR(H1361="",N(D1361)&lt;2),"",(H1361-G1361)/(D1361-1))</f>
        <v/>
      </c>
      <c r="K1361" s="12" t="str">
        <f aca="false">IF(A1361="","",IF(N(D1361)=0,"No orders yet",IF(I1361&gt;=Settings!$B$4,IF(OR(N(E1361)&gt;=Settings!$B$5,N(D1361)&gt;=Settings!$B$6),"Lapsed VIP","Lapsed"),IF(I1361&gt;=Settings!$B$3,IF(OR(N(E1361)&gt;=Settings!$B$5,N(D1361)&gt;=Settings!$B$6),"At-risk VIP",IF(D1361=1,"One-time buyer","At risk")),IF(OR(N(E1361)&gt;=Settings!$B$5,N(D1361)&gt;=Settings!$B$6),"VIP",IF(D1361=1,"New","Active"))))))</f>
        <v/>
      </c>
      <c r="L1361" s="12" t="str">
        <f aca="false">IF(OR(J1361="",J1361=0),"",IF(I1361&gt;=J1361*Settings!$B$7,"Yes",""))</f>
        <v/>
      </c>
      <c r="M1361" s="13"/>
      <c r="N1361" s="12" t="str">
        <f aca="true">IF(M1361="","",IF(AND(H1361&lt;&gt;"",H1361&gt;=M1361),"Yes - "&amp;TEXT(H1361,"d mmm yyyy"),IF(TODAY()-M1361&lt;30,"Not yet","No")))</f>
        <v/>
      </c>
      <c r="O1361" s="8"/>
      <c r="P1361" s="12" t="str">
        <f aca="false">IF(A1361="","",IF(COUNTIF($A$2:$A$2001,A1361)&gt;1,"Same email twice - keep one",""))</f>
        <v/>
      </c>
    </row>
    <row r="1362" customFormat="false" ht="15" hidden="false" customHeight="false" outlineLevel="0" collapsed="false">
      <c r="A1362" s="8"/>
      <c r="B1362" s="8"/>
      <c r="C1362" s="8"/>
      <c r="D1362" s="9" t="str">
        <f aca="false">IF(A1362="","",COUNTIFS(Orders!$C$2:$C$5001,A1362,Orders!$I$2:$I$5001,"&gt;0"))</f>
        <v/>
      </c>
      <c r="E1362" s="10" t="str">
        <f aca="false">IF(A1362="","",SUMIFS(Orders!$F$2:$F$5001,Orders!$C$2:$C$5001,A1362,Orders!$I$2:$I$5001,"&gt;0"))</f>
        <v/>
      </c>
      <c r="F1362" s="10" t="str">
        <f aca="false">IF(OR(A1362="",N(D1362)=0),"",E1362/D1362)</f>
        <v/>
      </c>
      <c r="G1362" s="11" t="str">
        <f aca="false">IF(OR(A1362="",N(D1362)=0),"",_xlfn.MINIFS(Orders!$I$2:$I$5001,Orders!$C$2:$C$5001,A1362,Orders!$I$2:$I$5001,"&gt;0"))</f>
        <v/>
      </c>
      <c r="H1362" s="11" t="str">
        <f aca="false">IF(OR(A1362="",N(D1362)=0),"",_xlfn.MAXIFS(Orders!$I$2:$I$5001,Orders!$C$2:$C$5001,A1362,Orders!$I$2:$I$5001,"&gt;0"))</f>
        <v/>
      </c>
      <c r="I1362" s="9" t="str">
        <f aca="true">IF(H1362="","",TODAY()-H1362)</f>
        <v/>
      </c>
      <c r="J1362" s="9" t="str">
        <f aca="false">IF(OR(H1362="",N(D1362)&lt;2),"",(H1362-G1362)/(D1362-1))</f>
        <v/>
      </c>
      <c r="K1362" s="12" t="str">
        <f aca="false">IF(A1362="","",IF(N(D1362)=0,"No orders yet",IF(I1362&gt;=Settings!$B$4,IF(OR(N(E1362)&gt;=Settings!$B$5,N(D1362)&gt;=Settings!$B$6),"Lapsed VIP","Lapsed"),IF(I1362&gt;=Settings!$B$3,IF(OR(N(E1362)&gt;=Settings!$B$5,N(D1362)&gt;=Settings!$B$6),"At-risk VIP",IF(D1362=1,"One-time buyer","At risk")),IF(OR(N(E1362)&gt;=Settings!$B$5,N(D1362)&gt;=Settings!$B$6),"VIP",IF(D1362=1,"New","Active"))))))</f>
        <v/>
      </c>
      <c r="L1362" s="12" t="str">
        <f aca="false">IF(OR(J1362="",J1362=0),"",IF(I1362&gt;=J1362*Settings!$B$7,"Yes",""))</f>
        <v/>
      </c>
      <c r="M1362" s="13"/>
      <c r="N1362" s="12" t="str">
        <f aca="true">IF(M1362="","",IF(AND(H1362&lt;&gt;"",H1362&gt;=M1362),"Yes - "&amp;TEXT(H1362,"d mmm yyyy"),IF(TODAY()-M1362&lt;30,"Not yet","No")))</f>
        <v/>
      </c>
      <c r="O1362" s="8"/>
      <c r="P1362" s="12" t="str">
        <f aca="false">IF(A1362="","",IF(COUNTIF($A$2:$A$2001,A1362)&gt;1,"Same email twice - keep one",""))</f>
        <v/>
      </c>
    </row>
    <row r="1363" customFormat="false" ht="15" hidden="false" customHeight="false" outlineLevel="0" collapsed="false">
      <c r="A1363" s="8"/>
      <c r="B1363" s="8"/>
      <c r="C1363" s="8"/>
      <c r="D1363" s="9" t="str">
        <f aca="false">IF(A1363="","",COUNTIFS(Orders!$C$2:$C$5001,A1363,Orders!$I$2:$I$5001,"&gt;0"))</f>
        <v/>
      </c>
      <c r="E1363" s="10" t="str">
        <f aca="false">IF(A1363="","",SUMIFS(Orders!$F$2:$F$5001,Orders!$C$2:$C$5001,A1363,Orders!$I$2:$I$5001,"&gt;0"))</f>
        <v/>
      </c>
      <c r="F1363" s="10" t="str">
        <f aca="false">IF(OR(A1363="",N(D1363)=0),"",E1363/D1363)</f>
        <v/>
      </c>
      <c r="G1363" s="11" t="str">
        <f aca="false">IF(OR(A1363="",N(D1363)=0),"",_xlfn.MINIFS(Orders!$I$2:$I$5001,Orders!$C$2:$C$5001,A1363,Orders!$I$2:$I$5001,"&gt;0"))</f>
        <v/>
      </c>
      <c r="H1363" s="11" t="str">
        <f aca="false">IF(OR(A1363="",N(D1363)=0),"",_xlfn.MAXIFS(Orders!$I$2:$I$5001,Orders!$C$2:$C$5001,A1363,Orders!$I$2:$I$5001,"&gt;0"))</f>
        <v/>
      </c>
      <c r="I1363" s="9" t="str">
        <f aca="true">IF(H1363="","",TODAY()-H1363)</f>
        <v/>
      </c>
      <c r="J1363" s="9" t="str">
        <f aca="false">IF(OR(H1363="",N(D1363)&lt;2),"",(H1363-G1363)/(D1363-1))</f>
        <v/>
      </c>
      <c r="K1363" s="12" t="str">
        <f aca="false">IF(A1363="","",IF(N(D1363)=0,"No orders yet",IF(I1363&gt;=Settings!$B$4,IF(OR(N(E1363)&gt;=Settings!$B$5,N(D1363)&gt;=Settings!$B$6),"Lapsed VIP","Lapsed"),IF(I1363&gt;=Settings!$B$3,IF(OR(N(E1363)&gt;=Settings!$B$5,N(D1363)&gt;=Settings!$B$6),"At-risk VIP",IF(D1363=1,"One-time buyer","At risk")),IF(OR(N(E1363)&gt;=Settings!$B$5,N(D1363)&gt;=Settings!$B$6),"VIP",IF(D1363=1,"New","Active"))))))</f>
        <v/>
      </c>
      <c r="L1363" s="12" t="str">
        <f aca="false">IF(OR(J1363="",J1363=0),"",IF(I1363&gt;=J1363*Settings!$B$7,"Yes",""))</f>
        <v/>
      </c>
      <c r="M1363" s="13"/>
      <c r="N1363" s="12" t="str">
        <f aca="true">IF(M1363="","",IF(AND(H1363&lt;&gt;"",H1363&gt;=M1363),"Yes - "&amp;TEXT(H1363,"d mmm yyyy"),IF(TODAY()-M1363&lt;30,"Not yet","No")))</f>
        <v/>
      </c>
      <c r="O1363" s="8"/>
      <c r="P1363" s="12" t="str">
        <f aca="false">IF(A1363="","",IF(COUNTIF($A$2:$A$2001,A1363)&gt;1,"Same email twice - keep one",""))</f>
        <v/>
      </c>
    </row>
    <row r="1364" customFormat="false" ht="15" hidden="false" customHeight="false" outlineLevel="0" collapsed="false">
      <c r="A1364" s="8"/>
      <c r="B1364" s="8"/>
      <c r="C1364" s="8"/>
      <c r="D1364" s="9" t="str">
        <f aca="false">IF(A1364="","",COUNTIFS(Orders!$C$2:$C$5001,A1364,Orders!$I$2:$I$5001,"&gt;0"))</f>
        <v/>
      </c>
      <c r="E1364" s="10" t="str">
        <f aca="false">IF(A1364="","",SUMIFS(Orders!$F$2:$F$5001,Orders!$C$2:$C$5001,A1364,Orders!$I$2:$I$5001,"&gt;0"))</f>
        <v/>
      </c>
      <c r="F1364" s="10" t="str">
        <f aca="false">IF(OR(A1364="",N(D1364)=0),"",E1364/D1364)</f>
        <v/>
      </c>
      <c r="G1364" s="11" t="str">
        <f aca="false">IF(OR(A1364="",N(D1364)=0),"",_xlfn.MINIFS(Orders!$I$2:$I$5001,Orders!$C$2:$C$5001,A1364,Orders!$I$2:$I$5001,"&gt;0"))</f>
        <v/>
      </c>
      <c r="H1364" s="11" t="str">
        <f aca="false">IF(OR(A1364="",N(D1364)=0),"",_xlfn.MAXIFS(Orders!$I$2:$I$5001,Orders!$C$2:$C$5001,A1364,Orders!$I$2:$I$5001,"&gt;0"))</f>
        <v/>
      </c>
      <c r="I1364" s="9" t="str">
        <f aca="true">IF(H1364="","",TODAY()-H1364)</f>
        <v/>
      </c>
      <c r="J1364" s="9" t="str">
        <f aca="false">IF(OR(H1364="",N(D1364)&lt;2),"",(H1364-G1364)/(D1364-1))</f>
        <v/>
      </c>
      <c r="K1364" s="12" t="str">
        <f aca="false">IF(A1364="","",IF(N(D1364)=0,"No orders yet",IF(I1364&gt;=Settings!$B$4,IF(OR(N(E1364)&gt;=Settings!$B$5,N(D1364)&gt;=Settings!$B$6),"Lapsed VIP","Lapsed"),IF(I1364&gt;=Settings!$B$3,IF(OR(N(E1364)&gt;=Settings!$B$5,N(D1364)&gt;=Settings!$B$6),"At-risk VIP",IF(D1364=1,"One-time buyer","At risk")),IF(OR(N(E1364)&gt;=Settings!$B$5,N(D1364)&gt;=Settings!$B$6),"VIP",IF(D1364=1,"New","Active"))))))</f>
        <v/>
      </c>
      <c r="L1364" s="12" t="str">
        <f aca="false">IF(OR(J1364="",J1364=0),"",IF(I1364&gt;=J1364*Settings!$B$7,"Yes",""))</f>
        <v/>
      </c>
      <c r="M1364" s="13"/>
      <c r="N1364" s="12" t="str">
        <f aca="true">IF(M1364="","",IF(AND(H1364&lt;&gt;"",H1364&gt;=M1364),"Yes - "&amp;TEXT(H1364,"d mmm yyyy"),IF(TODAY()-M1364&lt;30,"Not yet","No")))</f>
        <v/>
      </c>
      <c r="O1364" s="8"/>
      <c r="P1364" s="12" t="str">
        <f aca="false">IF(A1364="","",IF(COUNTIF($A$2:$A$2001,A1364)&gt;1,"Same email twice - keep one",""))</f>
        <v/>
      </c>
    </row>
    <row r="1365" customFormat="false" ht="15" hidden="false" customHeight="false" outlineLevel="0" collapsed="false">
      <c r="A1365" s="8"/>
      <c r="B1365" s="8"/>
      <c r="C1365" s="8"/>
      <c r="D1365" s="9" t="str">
        <f aca="false">IF(A1365="","",COUNTIFS(Orders!$C$2:$C$5001,A1365,Orders!$I$2:$I$5001,"&gt;0"))</f>
        <v/>
      </c>
      <c r="E1365" s="10" t="str">
        <f aca="false">IF(A1365="","",SUMIFS(Orders!$F$2:$F$5001,Orders!$C$2:$C$5001,A1365,Orders!$I$2:$I$5001,"&gt;0"))</f>
        <v/>
      </c>
      <c r="F1365" s="10" t="str">
        <f aca="false">IF(OR(A1365="",N(D1365)=0),"",E1365/D1365)</f>
        <v/>
      </c>
      <c r="G1365" s="11" t="str">
        <f aca="false">IF(OR(A1365="",N(D1365)=0),"",_xlfn.MINIFS(Orders!$I$2:$I$5001,Orders!$C$2:$C$5001,A1365,Orders!$I$2:$I$5001,"&gt;0"))</f>
        <v/>
      </c>
      <c r="H1365" s="11" t="str">
        <f aca="false">IF(OR(A1365="",N(D1365)=0),"",_xlfn.MAXIFS(Orders!$I$2:$I$5001,Orders!$C$2:$C$5001,A1365,Orders!$I$2:$I$5001,"&gt;0"))</f>
        <v/>
      </c>
      <c r="I1365" s="9" t="str">
        <f aca="true">IF(H1365="","",TODAY()-H1365)</f>
        <v/>
      </c>
      <c r="J1365" s="9" t="str">
        <f aca="false">IF(OR(H1365="",N(D1365)&lt;2),"",(H1365-G1365)/(D1365-1))</f>
        <v/>
      </c>
      <c r="K1365" s="12" t="str">
        <f aca="false">IF(A1365="","",IF(N(D1365)=0,"No orders yet",IF(I1365&gt;=Settings!$B$4,IF(OR(N(E1365)&gt;=Settings!$B$5,N(D1365)&gt;=Settings!$B$6),"Lapsed VIP","Lapsed"),IF(I1365&gt;=Settings!$B$3,IF(OR(N(E1365)&gt;=Settings!$B$5,N(D1365)&gt;=Settings!$B$6),"At-risk VIP",IF(D1365=1,"One-time buyer","At risk")),IF(OR(N(E1365)&gt;=Settings!$B$5,N(D1365)&gt;=Settings!$B$6),"VIP",IF(D1365=1,"New","Active"))))))</f>
        <v/>
      </c>
      <c r="L1365" s="12" t="str">
        <f aca="false">IF(OR(J1365="",J1365=0),"",IF(I1365&gt;=J1365*Settings!$B$7,"Yes",""))</f>
        <v/>
      </c>
      <c r="M1365" s="13"/>
      <c r="N1365" s="12" t="str">
        <f aca="true">IF(M1365="","",IF(AND(H1365&lt;&gt;"",H1365&gt;=M1365),"Yes - "&amp;TEXT(H1365,"d mmm yyyy"),IF(TODAY()-M1365&lt;30,"Not yet","No")))</f>
        <v/>
      </c>
      <c r="O1365" s="8"/>
      <c r="P1365" s="12" t="str">
        <f aca="false">IF(A1365="","",IF(COUNTIF($A$2:$A$2001,A1365)&gt;1,"Same email twice - keep one",""))</f>
        <v/>
      </c>
    </row>
    <row r="1366" customFormat="false" ht="15" hidden="false" customHeight="false" outlineLevel="0" collapsed="false">
      <c r="A1366" s="8"/>
      <c r="B1366" s="8"/>
      <c r="C1366" s="8"/>
      <c r="D1366" s="9" t="str">
        <f aca="false">IF(A1366="","",COUNTIFS(Orders!$C$2:$C$5001,A1366,Orders!$I$2:$I$5001,"&gt;0"))</f>
        <v/>
      </c>
      <c r="E1366" s="10" t="str">
        <f aca="false">IF(A1366="","",SUMIFS(Orders!$F$2:$F$5001,Orders!$C$2:$C$5001,A1366,Orders!$I$2:$I$5001,"&gt;0"))</f>
        <v/>
      </c>
      <c r="F1366" s="10" t="str">
        <f aca="false">IF(OR(A1366="",N(D1366)=0),"",E1366/D1366)</f>
        <v/>
      </c>
      <c r="G1366" s="11" t="str">
        <f aca="false">IF(OR(A1366="",N(D1366)=0),"",_xlfn.MINIFS(Orders!$I$2:$I$5001,Orders!$C$2:$C$5001,A1366,Orders!$I$2:$I$5001,"&gt;0"))</f>
        <v/>
      </c>
      <c r="H1366" s="11" t="str">
        <f aca="false">IF(OR(A1366="",N(D1366)=0),"",_xlfn.MAXIFS(Orders!$I$2:$I$5001,Orders!$C$2:$C$5001,A1366,Orders!$I$2:$I$5001,"&gt;0"))</f>
        <v/>
      </c>
      <c r="I1366" s="9" t="str">
        <f aca="true">IF(H1366="","",TODAY()-H1366)</f>
        <v/>
      </c>
      <c r="J1366" s="9" t="str">
        <f aca="false">IF(OR(H1366="",N(D1366)&lt;2),"",(H1366-G1366)/(D1366-1))</f>
        <v/>
      </c>
      <c r="K1366" s="12" t="str">
        <f aca="false">IF(A1366="","",IF(N(D1366)=0,"No orders yet",IF(I1366&gt;=Settings!$B$4,IF(OR(N(E1366)&gt;=Settings!$B$5,N(D1366)&gt;=Settings!$B$6),"Lapsed VIP","Lapsed"),IF(I1366&gt;=Settings!$B$3,IF(OR(N(E1366)&gt;=Settings!$B$5,N(D1366)&gt;=Settings!$B$6),"At-risk VIP",IF(D1366=1,"One-time buyer","At risk")),IF(OR(N(E1366)&gt;=Settings!$B$5,N(D1366)&gt;=Settings!$B$6),"VIP",IF(D1366=1,"New","Active"))))))</f>
        <v/>
      </c>
      <c r="L1366" s="12" t="str">
        <f aca="false">IF(OR(J1366="",J1366=0),"",IF(I1366&gt;=J1366*Settings!$B$7,"Yes",""))</f>
        <v/>
      </c>
      <c r="M1366" s="13"/>
      <c r="N1366" s="12" t="str">
        <f aca="true">IF(M1366="","",IF(AND(H1366&lt;&gt;"",H1366&gt;=M1366),"Yes - "&amp;TEXT(H1366,"d mmm yyyy"),IF(TODAY()-M1366&lt;30,"Not yet","No")))</f>
        <v/>
      </c>
      <c r="O1366" s="8"/>
      <c r="P1366" s="12" t="str">
        <f aca="false">IF(A1366="","",IF(COUNTIF($A$2:$A$2001,A1366)&gt;1,"Same email twice - keep one",""))</f>
        <v/>
      </c>
    </row>
    <row r="1367" customFormat="false" ht="15" hidden="false" customHeight="false" outlineLevel="0" collapsed="false">
      <c r="A1367" s="8"/>
      <c r="B1367" s="8"/>
      <c r="C1367" s="8"/>
      <c r="D1367" s="9" t="str">
        <f aca="false">IF(A1367="","",COUNTIFS(Orders!$C$2:$C$5001,A1367,Orders!$I$2:$I$5001,"&gt;0"))</f>
        <v/>
      </c>
      <c r="E1367" s="10" t="str">
        <f aca="false">IF(A1367="","",SUMIFS(Orders!$F$2:$F$5001,Orders!$C$2:$C$5001,A1367,Orders!$I$2:$I$5001,"&gt;0"))</f>
        <v/>
      </c>
      <c r="F1367" s="10" t="str">
        <f aca="false">IF(OR(A1367="",N(D1367)=0),"",E1367/D1367)</f>
        <v/>
      </c>
      <c r="G1367" s="11" t="str">
        <f aca="false">IF(OR(A1367="",N(D1367)=0),"",_xlfn.MINIFS(Orders!$I$2:$I$5001,Orders!$C$2:$C$5001,A1367,Orders!$I$2:$I$5001,"&gt;0"))</f>
        <v/>
      </c>
      <c r="H1367" s="11" t="str">
        <f aca="false">IF(OR(A1367="",N(D1367)=0),"",_xlfn.MAXIFS(Orders!$I$2:$I$5001,Orders!$C$2:$C$5001,A1367,Orders!$I$2:$I$5001,"&gt;0"))</f>
        <v/>
      </c>
      <c r="I1367" s="9" t="str">
        <f aca="true">IF(H1367="","",TODAY()-H1367)</f>
        <v/>
      </c>
      <c r="J1367" s="9" t="str">
        <f aca="false">IF(OR(H1367="",N(D1367)&lt;2),"",(H1367-G1367)/(D1367-1))</f>
        <v/>
      </c>
      <c r="K1367" s="12" t="str">
        <f aca="false">IF(A1367="","",IF(N(D1367)=0,"No orders yet",IF(I1367&gt;=Settings!$B$4,IF(OR(N(E1367)&gt;=Settings!$B$5,N(D1367)&gt;=Settings!$B$6),"Lapsed VIP","Lapsed"),IF(I1367&gt;=Settings!$B$3,IF(OR(N(E1367)&gt;=Settings!$B$5,N(D1367)&gt;=Settings!$B$6),"At-risk VIP",IF(D1367=1,"One-time buyer","At risk")),IF(OR(N(E1367)&gt;=Settings!$B$5,N(D1367)&gt;=Settings!$B$6),"VIP",IF(D1367=1,"New","Active"))))))</f>
        <v/>
      </c>
      <c r="L1367" s="12" t="str">
        <f aca="false">IF(OR(J1367="",J1367=0),"",IF(I1367&gt;=J1367*Settings!$B$7,"Yes",""))</f>
        <v/>
      </c>
      <c r="M1367" s="13"/>
      <c r="N1367" s="12" t="str">
        <f aca="true">IF(M1367="","",IF(AND(H1367&lt;&gt;"",H1367&gt;=M1367),"Yes - "&amp;TEXT(H1367,"d mmm yyyy"),IF(TODAY()-M1367&lt;30,"Not yet","No")))</f>
        <v/>
      </c>
      <c r="O1367" s="8"/>
      <c r="P1367" s="12" t="str">
        <f aca="false">IF(A1367="","",IF(COUNTIF($A$2:$A$2001,A1367)&gt;1,"Same email twice - keep one",""))</f>
        <v/>
      </c>
    </row>
    <row r="1368" customFormat="false" ht="15" hidden="false" customHeight="false" outlineLevel="0" collapsed="false">
      <c r="A1368" s="8"/>
      <c r="B1368" s="8"/>
      <c r="C1368" s="8"/>
      <c r="D1368" s="9" t="str">
        <f aca="false">IF(A1368="","",COUNTIFS(Orders!$C$2:$C$5001,A1368,Orders!$I$2:$I$5001,"&gt;0"))</f>
        <v/>
      </c>
      <c r="E1368" s="10" t="str">
        <f aca="false">IF(A1368="","",SUMIFS(Orders!$F$2:$F$5001,Orders!$C$2:$C$5001,A1368,Orders!$I$2:$I$5001,"&gt;0"))</f>
        <v/>
      </c>
      <c r="F1368" s="10" t="str">
        <f aca="false">IF(OR(A1368="",N(D1368)=0),"",E1368/D1368)</f>
        <v/>
      </c>
      <c r="G1368" s="11" t="str">
        <f aca="false">IF(OR(A1368="",N(D1368)=0),"",_xlfn.MINIFS(Orders!$I$2:$I$5001,Orders!$C$2:$C$5001,A1368,Orders!$I$2:$I$5001,"&gt;0"))</f>
        <v/>
      </c>
      <c r="H1368" s="11" t="str">
        <f aca="false">IF(OR(A1368="",N(D1368)=0),"",_xlfn.MAXIFS(Orders!$I$2:$I$5001,Orders!$C$2:$C$5001,A1368,Orders!$I$2:$I$5001,"&gt;0"))</f>
        <v/>
      </c>
      <c r="I1368" s="9" t="str">
        <f aca="true">IF(H1368="","",TODAY()-H1368)</f>
        <v/>
      </c>
      <c r="J1368" s="9" t="str">
        <f aca="false">IF(OR(H1368="",N(D1368)&lt;2),"",(H1368-G1368)/(D1368-1))</f>
        <v/>
      </c>
      <c r="K1368" s="12" t="str">
        <f aca="false">IF(A1368="","",IF(N(D1368)=0,"No orders yet",IF(I1368&gt;=Settings!$B$4,IF(OR(N(E1368)&gt;=Settings!$B$5,N(D1368)&gt;=Settings!$B$6),"Lapsed VIP","Lapsed"),IF(I1368&gt;=Settings!$B$3,IF(OR(N(E1368)&gt;=Settings!$B$5,N(D1368)&gt;=Settings!$B$6),"At-risk VIP",IF(D1368=1,"One-time buyer","At risk")),IF(OR(N(E1368)&gt;=Settings!$B$5,N(D1368)&gt;=Settings!$B$6),"VIP",IF(D1368=1,"New","Active"))))))</f>
        <v/>
      </c>
      <c r="L1368" s="12" t="str">
        <f aca="false">IF(OR(J1368="",J1368=0),"",IF(I1368&gt;=J1368*Settings!$B$7,"Yes",""))</f>
        <v/>
      </c>
      <c r="M1368" s="13"/>
      <c r="N1368" s="12" t="str">
        <f aca="true">IF(M1368="","",IF(AND(H1368&lt;&gt;"",H1368&gt;=M1368),"Yes - "&amp;TEXT(H1368,"d mmm yyyy"),IF(TODAY()-M1368&lt;30,"Not yet","No")))</f>
        <v/>
      </c>
      <c r="O1368" s="8"/>
      <c r="P1368" s="12" t="str">
        <f aca="false">IF(A1368="","",IF(COUNTIF($A$2:$A$2001,A1368)&gt;1,"Same email twice - keep one",""))</f>
        <v/>
      </c>
    </row>
    <row r="1369" customFormat="false" ht="15" hidden="false" customHeight="false" outlineLevel="0" collapsed="false">
      <c r="A1369" s="8"/>
      <c r="B1369" s="8"/>
      <c r="C1369" s="8"/>
      <c r="D1369" s="9" t="str">
        <f aca="false">IF(A1369="","",COUNTIFS(Orders!$C$2:$C$5001,A1369,Orders!$I$2:$I$5001,"&gt;0"))</f>
        <v/>
      </c>
      <c r="E1369" s="10" t="str">
        <f aca="false">IF(A1369="","",SUMIFS(Orders!$F$2:$F$5001,Orders!$C$2:$C$5001,A1369,Orders!$I$2:$I$5001,"&gt;0"))</f>
        <v/>
      </c>
      <c r="F1369" s="10" t="str">
        <f aca="false">IF(OR(A1369="",N(D1369)=0),"",E1369/D1369)</f>
        <v/>
      </c>
      <c r="G1369" s="11" t="str">
        <f aca="false">IF(OR(A1369="",N(D1369)=0),"",_xlfn.MINIFS(Orders!$I$2:$I$5001,Orders!$C$2:$C$5001,A1369,Orders!$I$2:$I$5001,"&gt;0"))</f>
        <v/>
      </c>
      <c r="H1369" s="11" t="str">
        <f aca="false">IF(OR(A1369="",N(D1369)=0),"",_xlfn.MAXIFS(Orders!$I$2:$I$5001,Orders!$C$2:$C$5001,A1369,Orders!$I$2:$I$5001,"&gt;0"))</f>
        <v/>
      </c>
      <c r="I1369" s="9" t="str">
        <f aca="true">IF(H1369="","",TODAY()-H1369)</f>
        <v/>
      </c>
      <c r="J1369" s="9" t="str">
        <f aca="false">IF(OR(H1369="",N(D1369)&lt;2),"",(H1369-G1369)/(D1369-1))</f>
        <v/>
      </c>
      <c r="K1369" s="12" t="str">
        <f aca="false">IF(A1369="","",IF(N(D1369)=0,"No orders yet",IF(I1369&gt;=Settings!$B$4,IF(OR(N(E1369)&gt;=Settings!$B$5,N(D1369)&gt;=Settings!$B$6),"Lapsed VIP","Lapsed"),IF(I1369&gt;=Settings!$B$3,IF(OR(N(E1369)&gt;=Settings!$B$5,N(D1369)&gt;=Settings!$B$6),"At-risk VIP",IF(D1369=1,"One-time buyer","At risk")),IF(OR(N(E1369)&gt;=Settings!$B$5,N(D1369)&gt;=Settings!$B$6),"VIP",IF(D1369=1,"New","Active"))))))</f>
        <v/>
      </c>
      <c r="L1369" s="12" t="str">
        <f aca="false">IF(OR(J1369="",J1369=0),"",IF(I1369&gt;=J1369*Settings!$B$7,"Yes",""))</f>
        <v/>
      </c>
      <c r="M1369" s="13"/>
      <c r="N1369" s="12" t="str">
        <f aca="true">IF(M1369="","",IF(AND(H1369&lt;&gt;"",H1369&gt;=M1369),"Yes - "&amp;TEXT(H1369,"d mmm yyyy"),IF(TODAY()-M1369&lt;30,"Not yet","No")))</f>
        <v/>
      </c>
      <c r="O1369" s="8"/>
      <c r="P1369" s="12" t="str">
        <f aca="false">IF(A1369="","",IF(COUNTIF($A$2:$A$2001,A1369)&gt;1,"Same email twice - keep one",""))</f>
        <v/>
      </c>
    </row>
    <row r="1370" customFormat="false" ht="15" hidden="false" customHeight="false" outlineLevel="0" collapsed="false">
      <c r="A1370" s="8"/>
      <c r="B1370" s="8"/>
      <c r="C1370" s="8"/>
      <c r="D1370" s="9" t="str">
        <f aca="false">IF(A1370="","",COUNTIFS(Orders!$C$2:$C$5001,A1370,Orders!$I$2:$I$5001,"&gt;0"))</f>
        <v/>
      </c>
      <c r="E1370" s="10" t="str">
        <f aca="false">IF(A1370="","",SUMIFS(Orders!$F$2:$F$5001,Orders!$C$2:$C$5001,A1370,Orders!$I$2:$I$5001,"&gt;0"))</f>
        <v/>
      </c>
      <c r="F1370" s="10" t="str">
        <f aca="false">IF(OR(A1370="",N(D1370)=0),"",E1370/D1370)</f>
        <v/>
      </c>
      <c r="G1370" s="11" t="str">
        <f aca="false">IF(OR(A1370="",N(D1370)=0),"",_xlfn.MINIFS(Orders!$I$2:$I$5001,Orders!$C$2:$C$5001,A1370,Orders!$I$2:$I$5001,"&gt;0"))</f>
        <v/>
      </c>
      <c r="H1370" s="11" t="str">
        <f aca="false">IF(OR(A1370="",N(D1370)=0),"",_xlfn.MAXIFS(Orders!$I$2:$I$5001,Orders!$C$2:$C$5001,A1370,Orders!$I$2:$I$5001,"&gt;0"))</f>
        <v/>
      </c>
      <c r="I1370" s="9" t="str">
        <f aca="true">IF(H1370="","",TODAY()-H1370)</f>
        <v/>
      </c>
      <c r="J1370" s="9" t="str">
        <f aca="false">IF(OR(H1370="",N(D1370)&lt;2),"",(H1370-G1370)/(D1370-1))</f>
        <v/>
      </c>
      <c r="K1370" s="12" t="str">
        <f aca="false">IF(A1370="","",IF(N(D1370)=0,"No orders yet",IF(I1370&gt;=Settings!$B$4,IF(OR(N(E1370)&gt;=Settings!$B$5,N(D1370)&gt;=Settings!$B$6),"Lapsed VIP","Lapsed"),IF(I1370&gt;=Settings!$B$3,IF(OR(N(E1370)&gt;=Settings!$B$5,N(D1370)&gt;=Settings!$B$6),"At-risk VIP",IF(D1370=1,"One-time buyer","At risk")),IF(OR(N(E1370)&gt;=Settings!$B$5,N(D1370)&gt;=Settings!$B$6),"VIP",IF(D1370=1,"New","Active"))))))</f>
        <v/>
      </c>
      <c r="L1370" s="12" t="str">
        <f aca="false">IF(OR(J1370="",J1370=0),"",IF(I1370&gt;=J1370*Settings!$B$7,"Yes",""))</f>
        <v/>
      </c>
      <c r="M1370" s="13"/>
      <c r="N1370" s="12" t="str">
        <f aca="true">IF(M1370="","",IF(AND(H1370&lt;&gt;"",H1370&gt;=M1370),"Yes - "&amp;TEXT(H1370,"d mmm yyyy"),IF(TODAY()-M1370&lt;30,"Not yet","No")))</f>
        <v/>
      </c>
      <c r="O1370" s="8"/>
      <c r="P1370" s="12" t="str">
        <f aca="false">IF(A1370="","",IF(COUNTIF($A$2:$A$2001,A1370)&gt;1,"Same email twice - keep one",""))</f>
        <v/>
      </c>
    </row>
    <row r="1371" customFormat="false" ht="15" hidden="false" customHeight="false" outlineLevel="0" collapsed="false">
      <c r="A1371" s="8"/>
      <c r="B1371" s="8"/>
      <c r="C1371" s="8"/>
      <c r="D1371" s="9" t="str">
        <f aca="false">IF(A1371="","",COUNTIFS(Orders!$C$2:$C$5001,A1371,Orders!$I$2:$I$5001,"&gt;0"))</f>
        <v/>
      </c>
      <c r="E1371" s="10" t="str">
        <f aca="false">IF(A1371="","",SUMIFS(Orders!$F$2:$F$5001,Orders!$C$2:$C$5001,A1371,Orders!$I$2:$I$5001,"&gt;0"))</f>
        <v/>
      </c>
      <c r="F1371" s="10" t="str">
        <f aca="false">IF(OR(A1371="",N(D1371)=0),"",E1371/D1371)</f>
        <v/>
      </c>
      <c r="G1371" s="11" t="str">
        <f aca="false">IF(OR(A1371="",N(D1371)=0),"",_xlfn.MINIFS(Orders!$I$2:$I$5001,Orders!$C$2:$C$5001,A1371,Orders!$I$2:$I$5001,"&gt;0"))</f>
        <v/>
      </c>
      <c r="H1371" s="11" t="str">
        <f aca="false">IF(OR(A1371="",N(D1371)=0),"",_xlfn.MAXIFS(Orders!$I$2:$I$5001,Orders!$C$2:$C$5001,A1371,Orders!$I$2:$I$5001,"&gt;0"))</f>
        <v/>
      </c>
      <c r="I1371" s="9" t="str">
        <f aca="true">IF(H1371="","",TODAY()-H1371)</f>
        <v/>
      </c>
      <c r="J1371" s="9" t="str">
        <f aca="false">IF(OR(H1371="",N(D1371)&lt;2),"",(H1371-G1371)/(D1371-1))</f>
        <v/>
      </c>
      <c r="K1371" s="12" t="str">
        <f aca="false">IF(A1371="","",IF(N(D1371)=0,"No orders yet",IF(I1371&gt;=Settings!$B$4,IF(OR(N(E1371)&gt;=Settings!$B$5,N(D1371)&gt;=Settings!$B$6),"Lapsed VIP","Lapsed"),IF(I1371&gt;=Settings!$B$3,IF(OR(N(E1371)&gt;=Settings!$B$5,N(D1371)&gt;=Settings!$B$6),"At-risk VIP",IF(D1371=1,"One-time buyer","At risk")),IF(OR(N(E1371)&gt;=Settings!$B$5,N(D1371)&gt;=Settings!$B$6),"VIP",IF(D1371=1,"New","Active"))))))</f>
        <v/>
      </c>
      <c r="L1371" s="12" t="str">
        <f aca="false">IF(OR(J1371="",J1371=0),"",IF(I1371&gt;=J1371*Settings!$B$7,"Yes",""))</f>
        <v/>
      </c>
      <c r="M1371" s="13"/>
      <c r="N1371" s="12" t="str">
        <f aca="true">IF(M1371="","",IF(AND(H1371&lt;&gt;"",H1371&gt;=M1371),"Yes - "&amp;TEXT(H1371,"d mmm yyyy"),IF(TODAY()-M1371&lt;30,"Not yet","No")))</f>
        <v/>
      </c>
      <c r="O1371" s="8"/>
      <c r="P1371" s="12" t="str">
        <f aca="false">IF(A1371="","",IF(COUNTIF($A$2:$A$2001,A1371)&gt;1,"Same email twice - keep one",""))</f>
        <v/>
      </c>
    </row>
    <row r="1372" customFormat="false" ht="15" hidden="false" customHeight="false" outlineLevel="0" collapsed="false">
      <c r="A1372" s="8"/>
      <c r="B1372" s="8"/>
      <c r="C1372" s="8"/>
      <c r="D1372" s="9" t="str">
        <f aca="false">IF(A1372="","",COUNTIFS(Orders!$C$2:$C$5001,A1372,Orders!$I$2:$I$5001,"&gt;0"))</f>
        <v/>
      </c>
      <c r="E1372" s="10" t="str">
        <f aca="false">IF(A1372="","",SUMIFS(Orders!$F$2:$F$5001,Orders!$C$2:$C$5001,A1372,Orders!$I$2:$I$5001,"&gt;0"))</f>
        <v/>
      </c>
      <c r="F1372" s="10" t="str">
        <f aca="false">IF(OR(A1372="",N(D1372)=0),"",E1372/D1372)</f>
        <v/>
      </c>
      <c r="G1372" s="11" t="str">
        <f aca="false">IF(OR(A1372="",N(D1372)=0),"",_xlfn.MINIFS(Orders!$I$2:$I$5001,Orders!$C$2:$C$5001,A1372,Orders!$I$2:$I$5001,"&gt;0"))</f>
        <v/>
      </c>
      <c r="H1372" s="11" t="str">
        <f aca="false">IF(OR(A1372="",N(D1372)=0),"",_xlfn.MAXIFS(Orders!$I$2:$I$5001,Orders!$C$2:$C$5001,A1372,Orders!$I$2:$I$5001,"&gt;0"))</f>
        <v/>
      </c>
      <c r="I1372" s="9" t="str">
        <f aca="true">IF(H1372="","",TODAY()-H1372)</f>
        <v/>
      </c>
      <c r="J1372" s="9" t="str">
        <f aca="false">IF(OR(H1372="",N(D1372)&lt;2),"",(H1372-G1372)/(D1372-1))</f>
        <v/>
      </c>
      <c r="K1372" s="12" t="str">
        <f aca="false">IF(A1372="","",IF(N(D1372)=0,"No orders yet",IF(I1372&gt;=Settings!$B$4,IF(OR(N(E1372)&gt;=Settings!$B$5,N(D1372)&gt;=Settings!$B$6),"Lapsed VIP","Lapsed"),IF(I1372&gt;=Settings!$B$3,IF(OR(N(E1372)&gt;=Settings!$B$5,N(D1372)&gt;=Settings!$B$6),"At-risk VIP",IF(D1372=1,"One-time buyer","At risk")),IF(OR(N(E1372)&gt;=Settings!$B$5,N(D1372)&gt;=Settings!$B$6),"VIP",IF(D1372=1,"New","Active"))))))</f>
        <v/>
      </c>
      <c r="L1372" s="12" t="str">
        <f aca="false">IF(OR(J1372="",J1372=0),"",IF(I1372&gt;=J1372*Settings!$B$7,"Yes",""))</f>
        <v/>
      </c>
      <c r="M1372" s="13"/>
      <c r="N1372" s="12" t="str">
        <f aca="true">IF(M1372="","",IF(AND(H1372&lt;&gt;"",H1372&gt;=M1372),"Yes - "&amp;TEXT(H1372,"d mmm yyyy"),IF(TODAY()-M1372&lt;30,"Not yet","No")))</f>
        <v/>
      </c>
      <c r="O1372" s="8"/>
      <c r="P1372" s="12" t="str">
        <f aca="false">IF(A1372="","",IF(COUNTIF($A$2:$A$2001,A1372)&gt;1,"Same email twice - keep one",""))</f>
        <v/>
      </c>
    </row>
    <row r="1373" customFormat="false" ht="15" hidden="false" customHeight="false" outlineLevel="0" collapsed="false">
      <c r="A1373" s="8"/>
      <c r="B1373" s="8"/>
      <c r="C1373" s="8"/>
      <c r="D1373" s="9" t="str">
        <f aca="false">IF(A1373="","",COUNTIFS(Orders!$C$2:$C$5001,A1373,Orders!$I$2:$I$5001,"&gt;0"))</f>
        <v/>
      </c>
      <c r="E1373" s="10" t="str">
        <f aca="false">IF(A1373="","",SUMIFS(Orders!$F$2:$F$5001,Orders!$C$2:$C$5001,A1373,Orders!$I$2:$I$5001,"&gt;0"))</f>
        <v/>
      </c>
      <c r="F1373" s="10" t="str">
        <f aca="false">IF(OR(A1373="",N(D1373)=0),"",E1373/D1373)</f>
        <v/>
      </c>
      <c r="G1373" s="11" t="str">
        <f aca="false">IF(OR(A1373="",N(D1373)=0),"",_xlfn.MINIFS(Orders!$I$2:$I$5001,Orders!$C$2:$C$5001,A1373,Orders!$I$2:$I$5001,"&gt;0"))</f>
        <v/>
      </c>
      <c r="H1373" s="11" t="str">
        <f aca="false">IF(OR(A1373="",N(D1373)=0),"",_xlfn.MAXIFS(Orders!$I$2:$I$5001,Orders!$C$2:$C$5001,A1373,Orders!$I$2:$I$5001,"&gt;0"))</f>
        <v/>
      </c>
      <c r="I1373" s="9" t="str">
        <f aca="true">IF(H1373="","",TODAY()-H1373)</f>
        <v/>
      </c>
      <c r="J1373" s="9" t="str">
        <f aca="false">IF(OR(H1373="",N(D1373)&lt;2),"",(H1373-G1373)/(D1373-1))</f>
        <v/>
      </c>
      <c r="K1373" s="12" t="str">
        <f aca="false">IF(A1373="","",IF(N(D1373)=0,"No orders yet",IF(I1373&gt;=Settings!$B$4,IF(OR(N(E1373)&gt;=Settings!$B$5,N(D1373)&gt;=Settings!$B$6),"Lapsed VIP","Lapsed"),IF(I1373&gt;=Settings!$B$3,IF(OR(N(E1373)&gt;=Settings!$B$5,N(D1373)&gt;=Settings!$B$6),"At-risk VIP",IF(D1373=1,"One-time buyer","At risk")),IF(OR(N(E1373)&gt;=Settings!$B$5,N(D1373)&gt;=Settings!$B$6),"VIP",IF(D1373=1,"New","Active"))))))</f>
        <v/>
      </c>
      <c r="L1373" s="12" t="str">
        <f aca="false">IF(OR(J1373="",J1373=0),"",IF(I1373&gt;=J1373*Settings!$B$7,"Yes",""))</f>
        <v/>
      </c>
      <c r="M1373" s="13"/>
      <c r="N1373" s="12" t="str">
        <f aca="true">IF(M1373="","",IF(AND(H1373&lt;&gt;"",H1373&gt;=M1373),"Yes - "&amp;TEXT(H1373,"d mmm yyyy"),IF(TODAY()-M1373&lt;30,"Not yet","No")))</f>
        <v/>
      </c>
      <c r="O1373" s="8"/>
      <c r="P1373" s="12" t="str">
        <f aca="false">IF(A1373="","",IF(COUNTIF($A$2:$A$2001,A1373)&gt;1,"Same email twice - keep one",""))</f>
        <v/>
      </c>
    </row>
    <row r="1374" customFormat="false" ht="15" hidden="false" customHeight="false" outlineLevel="0" collapsed="false">
      <c r="A1374" s="8"/>
      <c r="B1374" s="8"/>
      <c r="C1374" s="8"/>
      <c r="D1374" s="9" t="str">
        <f aca="false">IF(A1374="","",COUNTIFS(Orders!$C$2:$C$5001,A1374,Orders!$I$2:$I$5001,"&gt;0"))</f>
        <v/>
      </c>
      <c r="E1374" s="10" t="str">
        <f aca="false">IF(A1374="","",SUMIFS(Orders!$F$2:$F$5001,Orders!$C$2:$C$5001,A1374,Orders!$I$2:$I$5001,"&gt;0"))</f>
        <v/>
      </c>
      <c r="F1374" s="10" t="str">
        <f aca="false">IF(OR(A1374="",N(D1374)=0),"",E1374/D1374)</f>
        <v/>
      </c>
      <c r="G1374" s="11" t="str">
        <f aca="false">IF(OR(A1374="",N(D1374)=0),"",_xlfn.MINIFS(Orders!$I$2:$I$5001,Orders!$C$2:$C$5001,A1374,Orders!$I$2:$I$5001,"&gt;0"))</f>
        <v/>
      </c>
      <c r="H1374" s="11" t="str">
        <f aca="false">IF(OR(A1374="",N(D1374)=0),"",_xlfn.MAXIFS(Orders!$I$2:$I$5001,Orders!$C$2:$C$5001,A1374,Orders!$I$2:$I$5001,"&gt;0"))</f>
        <v/>
      </c>
      <c r="I1374" s="9" t="str">
        <f aca="true">IF(H1374="","",TODAY()-H1374)</f>
        <v/>
      </c>
      <c r="J1374" s="9" t="str">
        <f aca="false">IF(OR(H1374="",N(D1374)&lt;2),"",(H1374-G1374)/(D1374-1))</f>
        <v/>
      </c>
      <c r="K1374" s="12" t="str">
        <f aca="false">IF(A1374="","",IF(N(D1374)=0,"No orders yet",IF(I1374&gt;=Settings!$B$4,IF(OR(N(E1374)&gt;=Settings!$B$5,N(D1374)&gt;=Settings!$B$6),"Lapsed VIP","Lapsed"),IF(I1374&gt;=Settings!$B$3,IF(OR(N(E1374)&gt;=Settings!$B$5,N(D1374)&gt;=Settings!$B$6),"At-risk VIP",IF(D1374=1,"One-time buyer","At risk")),IF(OR(N(E1374)&gt;=Settings!$B$5,N(D1374)&gt;=Settings!$B$6),"VIP",IF(D1374=1,"New","Active"))))))</f>
        <v/>
      </c>
      <c r="L1374" s="12" t="str">
        <f aca="false">IF(OR(J1374="",J1374=0),"",IF(I1374&gt;=J1374*Settings!$B$7,"Yes",""))</f>
        <v/>
      </c>
      <c r="M1374" s="13"/>
      <c r="N1374" s="12" t="str">
        <f aca="true">IF(M1374="","",IF(AND(H1374&lt;&gt;"",H1374&gt;=M1374),"Yes - "&amp;TEXT(H1374,"d mmm yyyy"),IF(TODAY()-M1374&lt;30,"Not yet","No")))</f>
        <v/>
      </c>
      <c r="O1374" s="8"/>
      <c r="P1374" s="12" t="str">
        <f aca="false">IF(A1374="","",IF(COUNTIF($A$2:$A$2001,A1374)&gt;1,"Same email twice - keep one",""))</f>
        <v/>
      </c>
    </row>
    <row r="1375" customFormat="false" ht="15" hidden="false" customHeight="false" outlineLevel="0" collapsed="false">
      <c r="A1375" s="8"/>
      <c r="B1375" s="8"/>
      <c r="C1375" s="8"/>
      <c r="D1375" s="9" t="str">
        <f aca="false">IF(A1375="","",COUNTIFS(Orders!$C$2:$C$5001,A1375,Orders!$I$2:$I$5001,"&gt;0"))</f>
        <v/>
      </c>
      <c r="E1375" s="10" t="str">
        <f aca="false">IF(A1375="","",SUMIFS(Orders!$F$2:$F$5001,Orders!$C$2:$C$5001,A1375,Orders!$I$2:$I$5001,"&gt;0"))</f>
        <v/>
      </c>
      <c r="F1375" s="10" t="str">
        <f aca="false">IF(OR(A1375="",N(D1375)=0),"",E1375/D1375)</f>
        <v/>
      </c>
      <c r="G1375" s="11" t="str">
        <f aca="false">IF(OR(A1375="",N(D1375)=0),"",_xlfn.MINIFS(Orders!$I$2:$I$5001,Orders!$C$2:$C$5001,A1375,Orders!$I$2:$I$5001,"&gt;0"))</f>
        <v/>
      </c>
      <c r="H1375" s="11" t="str">
        <f aca="false">IF(OR(A1375="",N(D1375)=0),"",_xlfn.MAXIFS(Orders!$I$2:$I$5001,Orders!$C$2:$C$5001,A1375,Orders!$I$2:$I$5001,"&gt;0"))</f>
        <v/>
      </c>
      <c r="I1375" s="9" t="str">
        <f aca="true">IF(H1375="","",TODAY()-H1375)</f>
        <v/>
      </c>
      <c r="J1375" s="9" t="str">
        <f aca="false">IF(OR(H1375="",N(D1375)&lt;2),"",(H1375-G1375)/(D1375-1))</f>
        <v/>
      </c>
      <c r="K1375" s="12" t="str">
        <f aca="false">IF(A1375="","",IF(N(D1375)=0,"No orders yet",IF(I1375&gt;=Settings!$B$4,IF(OR(N(E1375)&gt;=Settings!$B$5,N(D1375)&gt;=Settings!$B$6),"Lapsed VIP","Lapsed"),IF(I1375&gt;=Settings!$B$3,IF(OR(N(E1375)&gt;=Settings!$B$5,N(D1375)&gt;=Settings!$B$6),"At-risk VIP",IF(D1375=1,"One-time buyer","At risk")),IF(OR(N(E1375)&gt;=Settings!$B$5,N(D1375)&gt;=Settings!$B$6),"VIP",IF(D1375=1,"New","Active"))))))</f>
        <v/>
      </c>
      <c r="L1375" s="12" t="str">
        <f aca="false">IF(OR(J1375="",J1375=0),"",IF(I1375&gt;=J1375*Settings!$B$7,"Yes",""))</f>
        <v/>
      </c>
      <c r="M1375" s="13"/>
      <c r="N1375" s="12" t="str">
        <f aca="true">IF(M1375="","",IF(AND(H1375&lt;&gt;"",H1375&gt;=M1375),"Yes - "&amp;TEXT(H1375,"d mmm yyyy"),IF(TODAY()-M1375&lt;30,"Not yet","No")))</f>
        <v/>
      </c>
      <c r="O1375" s="8"/>
      <c r="P1375" s="12" t="str">
        <f aca="false">IF(A1375="","",IF(COUNTIF($A$2:$A$2001,A1375)&gt;1,"Same email twice - keep one",""))</f>
        <v/>
      </c>
    </row>
    <row r="1376" customFormat="false" ht="15" hidden="false" customHeight="false" outlineLevel="0" collapsed="false">
      <c r="A1376" s="8"/>
      <c r="B1376" s="8"/>
      <c r="C1376" s="8"/>
      <c r="D1376" s="9" t="str">
        <f aca="false">IF(A1376="","",COUNTIFS(Orders!$C$2:$C$5001,A1376,Orders!$I$2:$I$5001,"&gt;0"))</f>
        <v/>
      </c>
      <c r="E1376" s="10" t="str">
        <f aca="false">IF(A1376="","",SUMIFS(Orders!$F$2:$F$5001,Orders!$C$2:$C$5001,A1376,Orders!$I$2:$I$5001,"&gt;0"))</f>
        <v/>
      </c>
      <c r="F1376" s="10" t="str">
        <f aca="false">IF(OR(A1376="",N(D1376)=0),"",E1376/D1376)</f>
        <v/>
      </c>
      <c r="G1376" s="11" t="str">
        <f aca="false">IF(OR(A1376="",N(D1376)=0),"",_xlfn.MINIFS(Orders!$I$2:$I$5001,Orders!$C$2:$C$5001,A1376,Orders!$I$2:$I$5001,"&gt;0"))</f>
        <v/>
      </c>
      <c r="H1376" s="11" t="str">
        <f aca="false">IF(OR(A1376="",N(D1376)=0),"",_xlfn.MAXIFS(Orders!$I$2:$I$5001,Orders!$C$2:$C$5001,A1376,Orders!$I$2:$I$5001,"&gt;0"))</f>
        <v/>
      </c>
      <c r="I1376" s="9" t="str">
        <f aca="true">IF(H1376="","",TODAY()-H1376)</f>
        <v/>
      </c>
      <c r="J1376" s="9" t="str">
        <f aca="false">IF(OR(H1376="",N(D1376)&lt;2),"",(H1376-G1376)/(D1376-1))</f>
        <v/>
      </c>
      <c r="K1376" s="12" t="str">
        <f aca="false">IF(A1376="","",IF(N(D1376)=0,"No orders yet",IF(I1376&gt;=Settings!$B$4,IF(OR(N(E1376)&gt;=Settings!$B$5,N(D1376)&gt;=Settings!$B$6),"Lapsed VIP","Lapsed"),IF(I1376&gt;=Settings!$B$3,IF(OR(N(E1376)&gt;=Settings!$B$5,N(D1376)&gt;=Settings!$B$6),"At-risk VIP",IF(D1376=1,"One-time buyer","At risk")),IF(OR(N(E1376)&gt;=Settings!$B$5,N(D1376)&gt;=Settings!$B$6),"VIP",IF(D1376=1,"New","Active"))))))</f>
        <v/>
      </c>
      <c r="L1376" s="12" t="str">
        <f aca="false">IF(OR(J1376="",J1376=0),"",IF(I1376&gt;=J1376*Settings!$B$7,"Yes",""))</f>
        <v/>
      </c>
      <c r="M1376" s="13"/>
      <c r="N1376" s="12" t="str">
        <f aca="true">IF(M1376="","",IF(AND(H1376&lt;&gt;"",H1376&gt;=M1376),"Yes - "&amp;TEXT(H1376,"d mmm yyyy"),IF(TODAY()-M1376&lt;30,"Not yet","No")))</f>
        <v/>
      </c>
      <c r="O1376" s="8"/>
      <c r="P1376" s="12" t="str">
        <f aca="false">IF(A1376="","",IF(COUNTIF($A$2:$A$2001,A1376)&gt;1,"Same email twice - keep one",""))</f>
        <v/>
      </c>
    </row>
    <row r="1377" customFormat="false" ht="15" hidden="false" customHeight="false" outlineLevel="0" collapsed="false">
      <c r="A1377" s="8"/>
      <c r="B1377" s="8"/>
      <c r="C1377" s="8"/>
      <c r="D1377" s="9" t="str">
        <f aca="false">IF(A1377="","",COUNTIFS(Orders!$C$2:$C$5001,A1377,Orders!$I$2:$I$5001,"&gt;0"))</f>
        <v/>
      </c>
      <c r="E1377" s="10" t="str">
        <f aca="false">IF(A1377="","",SUMIFS(Orders!$F$2:$F$5001,Orders!$C$2:$C$5001,A1377,Orders!$I$2:$I$5001,"&gt;0"))</f>
        <v/>
      </c>
      <c r="F1377" s="10" t="str">
        <f aca="false">IF(OR(A1377="",N(D1377)=0),"",E1377/D1377)</f>
        <v/>
      </c>
      <c r="G1377" s="11" t="str">
        <f aca="false">IF(OR(A1377="",N(D1377)=0),"",_xlfn.MINIFS(Orders!$I$2:$I$5001,Orders!$C$2:$C$5001,A1377,Orders!$I$2:$I$5001,"&gt;0"))</f>
        <v/>
      </c>
      <c r="H1377" s="11" t="str">
        <f aca="false">IF(OR(A1377="",N(D1377)=0),"",_xlfn.MAXIFS(Orders!$I$2:$I$5001,Orders!$C$2:$C$5001,A1377,Orders!$I$2:$I$5001,"&gt;0"))</f>
        <v/>
      </c>
      <c r="I1377" s="9" t="str">
        <f aca="true">IF(H1377="","",TODAY()-H1377)</f>
        <v/>
      </c>
      <c r="J1377" s="9" t="str">
        <f aca="false">IF(OR(H1377="",N(D1377)&lt;2),"",(H1377-G1377)/(D1377-1))</f>
        <v/>
      </c>
      <c r="K1377" s="12" t="str">
        <f aca="false">IF(A1377="","",IF(N(D1377)=0,"No orders yet",IF(I1377&gt;=Settings!$B$4,IF(OR(N(E1377)&gt;=Settings!$B$5,N(D1377)&gt;=Settings!$B$6),"Lapsed VIP","Lapsed"),IF(I1377&gt;=Settings!$B$3,IF(OR(N(E1377)&gt;=Settings!$B$5,N(D1377)&gt;=Settings!$B$6),"At-risk VIP",IF(D1377=1,"One-time buyer","At risk")),IF(OR(N(E1377)&gt;=Settings!$B$5,N(D1377)&gt;=Settings!$B$6),"VIP",IF(D1377=1,"New","Active"))))))</f>
        <v/>
      </c>
      <c r="L1377" s="12" t="str">
        <f aca="false">IF(OR(J1377="",J1377=0),"",IF(I1377&gt;=J1377*Settings!$B$7,"Yes",""))</f>
        <v/>
      </c>
      <c r="M1377" s="13"/>
      <c r="N1377" s="12" t="str">
        <f aca="true">IF(M1377="","",IF(AND(H1377&lt;&gt;"",H1377&gt;=M1377),"Yes - "&amp;TEXT(H1377,"d mmm yyyy"),IF(TODAY()-M1377&lt;30,"Not yet","No")))</f>
        <v/>
      </c>
      <c r="O1377" s="8"/>
      <c r="P1377" s="12" t="str">
        <f aca="false">IF(A1377="","",IF(COUNTIF($A$2:$A$2001,A1377)&gt;1,"Same email twice - keep one",""))</f>
        <v/>
      </c>
    </row>
    <row r="1378" customFormat="false" ht="15" hidden="false" customHeight="false" outlineLevel="0" collapsed="false">
      <c r="A1378" s="8"/>
      <c r="B1378" s="8"/>
      <c r="C1378" s="8"/>
      <c r="D1378" s="9" t="str">
        <f aca="false">IF(A1378="","",COUNTIFS(Orders!$C$2:$C$5001,A1378,Orders!$I$2:$I$5001,"&gt;0"))</f>
        <v/>
      </c>
      <c r="E1378" s="10" t="str">
        <f aca="false">IF(A1378="","",SUMIFS(Orders!$F$2:$F$5001,Orders!$C$2:$C$5001,A1378,Orders!$I$2:$I$5001,"&gt;0"))</f>
        <v/>
      </c>
      <c r="F1378" s="10" t="str">
        <f aca="false">IF(OR(A1378="",N(D1378)=0),"",E1378/D1378)</f>
        <v/>
      </c>
      <c r="G1378" s="11" t="str">
        <f aca="false">IF(OR(A1378="",N(D1378)=0),"",_xlfn.MINIFS(Orders!$I$2:$I$5001,Orders!$C$2:$C$5001,A1378,Orders!$I$2:$I$5001,"&gt;0"))</f>
        <v/>
      </c>
      <c r="H1378" s="11" t="str">
        <f aca="false">IF(OR(A1378="",N(D1378)=0),"",_xlfn.MAXIFS(Orders!$I$2:$I$5001,Orders!$C$2:$C$5001,A1378,Orders!$I$2:$I$5001,"&gt;0"))</f>
        <v/>
      </c>
      <c r="I1378" s="9" t="str">
        <f aca="true">IF(H1378="","",TODAY()-H1378)</f>
        <v/>
      </c>
      <c r="J1378" s="9" t="str">
        <f aca="false">IF(OR(H1378="",N(D1378)&lt;2),"",(H1378-G1378)/(D1378-1))</f>
        <v/>
      </c>
      <c r="K1378" s="12" t="str">
        <f aca="false">IF(A1378="","",IF(N(D1378)=0,"No orders yet",IF(I1378&gt;=Settings!$B$4,IF(OR(N(E1378)&gt;=Settings!$B$5,N(D1378)&gt;=Settings!$B$6),"Lapsed VIP","Lapsed"),IF(I1378&gt;=Settings!$B$3,IF(OR(N(E1378)&gt;=Settings!$B$5,N(D1378)&gt;=Settings!$B$6),"At-risk VIP",IF(D1378=1,"One-time buyer","At risk")),IF(OR(N(E1378)&gt;=Settings!$B$5,N(D1378)&gt;=Settings!$B$6),"VIP",IF(D1378=1,"New","Active"))))))</f>
        <v/>
      </c>
      <c r="L1378" s="12" t="str">
        <f aca="false">IF(OR(J1378="",J1378=0),"",IF(I1378&gt;=J1378*Settings!$B$7,"Yes",""))</f>
        <v/>
      </c>
      <c r="M1378" s="13"/>
      <c r="N1378" s="12" t="str">
        <f aca="true">IF(M1378="","",IF(AND(H1378&lt;&gt;"",H1378&gt;=M1378),"Yes - "&amp;TEXT(H1378,"d mmm yyyy"),IF(TODAY()-M1378&lt;30,"Not yet","No")))</f>
        <v/>
      </c>
      <c r="O1378" s="8"/>
      <c r="P1378" s="12" t="str">
        <f aca="false">IF(A1378="","",IF(COUNTIF($A$2:$A$2001,A1378)&gt;1,"Same email twice - keep one",""))</f>
        <v/>
      </c>
    </row>
    <row r="1379" customFormat="false" ht="15" hidden="false" customHeight="false" outlineLevel="0" collapsed="false">
      <c r="A1379" s="8"/>
      <c r="B1379" s="8"/>
      <c r="C1379" s="8"/>
      <c r="D1379" s="9" t="str">
        <f aca="false">IF(A1379="","",COUNTIFS(Orders!$C$2:$C$5001,A1379,Orders!$I$2:$I$5001,"&gt;0"))</f>
        <v/>
      </c>
      <c r="E1379" s="10" t="str">
        <f aca="false">IF(A1379="","",SUMIFS(Orders!$F$2:$F$5001,Orders!$C$2:$C$5001,A1379,Orders!$I$2:$I$5001,"&gt;0"))</f>
        <v/>
      </c>
      <c r="F1379" s="10" t="str">
        <f aca="false">IF(OR(A1379="",N(D1379)=0),"",E1379/D1379)</f>
        <v/>
      </c>
      <c r="G1379" s="11" t="str">
        <f aca="false">IF(OR(A1379="",N(D1379)=0),"",_xlfn.MINIFS(Orders!$I$2:$I$5001,Orders!$C$2:$C$5001,A1379,Orders!$I$2:$I$5001,"&gt;0"))</f>
        <v/>
      </c>
      <c r="H1379" s="11" t="str">
        <f aca="false">IF(OR(A1379="",N(D1379)=0),"",_xlfn.MAXIFS(Orders!$I$2:$I$5001,Orders!$C$2:$C$5001,A1379,Orders!$I$2:$I$5001,"&gt;0"))</f>
        <v/>
      </c>
      <c r="I1379" s="9" t="str">
        <f aca="true">IF(H1379="","",TODAY()-H1379)</f>
        <v/>
      </c>
      <c r="J1379" s="9" t="str">
        <f aca="false">IF(OR(H1379="",N(D1379)&lt;2),"",(H1379-G1379)/(D1379-1))</f>
        <v/>
      </c>
      <c r="K1379" s="12" t="str">
        <f aca="false">IF(A1379="","",IF(N(D1379)=0,"No orders yet",IF(I1379&gt;=Settings!$B$4,IF(OR(N(E1379)&gt;=Settings!$B$5,N(D1379)&gt;=Settings!$B$6),"Lapsed VIP","Lapsed"),IF(I1379&gt;=Settings!$B$3,IF(OR(N(E1379)&gt;=Settings!$B$5,N(D1379)&gt;=Settings!$B$6),"At-risk VIP",IF(D1379=1,"One-time buyer","At risk")),IF(OR(N(E1379)&gt;=Settings!$B$5,N(D1379)&gt;=Settings!$B$6),"VIP",IF(D1379=1,"New","Active"))))))</f>
        <v/>
      </c>
      <c r="L1379" s="12" t="str">
        <f aca="false">IF(OR(J1379="",J1379=0),"",IF(I1379&gt;=J1379*Settings!$B$7,"Yes",""))</f>
        <v/>
      </c>
      <c r="M1379" s="13"/>
      <c r="N1379" s="12" t="str">
        <f aca="true">IF(M1379="","",IF(AND(H1379&lt;&gt;"",H1379&gt;=M1379),"Yes - "&amp;TEXT(H1379,"d mmm yyyy"),IF(TODAY()-M1379&lt;30,"Not yet","No")))</f>
        <v/>
      </c>
      <c r="O1379" s="8"/>
      <c r="P1379" s="12" t="str">
        <f aca="false">IF(A1379="","",IF(COUNTIF($A$2:$A$2001,A1379)&gt;1,"Same email twice - keep one",""))</f>
        <v/>
      </c>
    </row>
    <row r="1380" customFormat="false" ht="15" hidden="false" customHeight="false" outlineLevel="0" collapsed="false">
      <c r="A1380" s="8"/>
      <c r="B1380" s="8"/>
      <c r="C1380" s="8"/>
      <c r="D1380" s="9" t="str">
        <f aca="false">IF(A1380="","",COUNTIFS(Orders!$C$2:$C$5001,A1380,Orders!$I$2:$I$5001,"&gt;0"))</f>
        <v/>
      </c>
      <c r="E1380" s="10" t="str">
        <f aca="false">IF(A1380="","",SUMIFS(Orders!$F$2:$F$5001,Orders!$C$2:$C$5001,A1380,Orders!$I$2:$I$5001,"&gt;0"))</f>
        <v/>
      </c>
      <c r="F1380" s="10" t="str">
        <f aca="false">IF(OR(A1380="",N(D1380)=0),"",E1380/D1380)</f>
        <v/>
      </c>
      <c r="G1380" s="11" t="str">
        <f aca="false">IF(OR(A1380="",N(D1380)=0),"",_xlfn.MINIFS(Orders!$I$2:$I$5001,Orders!$C$2:$C$5001,A1380,Orders!$I$2:$I$5001,"&gt;0"))</f>
        <v/>
      </c>
      <c r="H1380" s="11" t="str">
        <f aca="false">IF(OR(A1380="",N(D1380)=0),"",_xlfn.MAXIFS(Orders!$I$2:$I$5001,Orders!$C$2:$C$5001,A1380,Orders!$I$2:$I$5001,"&gt;0"))</f>
        <v/>
      </c>
      <c r="I1380" s="9" t="str">
        <f aca="true">IF(H1380="","",TODAY()-H1380)</f>
        <v/>
      </c>
      <c r="J1380" s="9" t="str">
        <f aca="false">IF(OR(H1380="",N(D1380)&lt;2),"",(H1380-G1380)/(D1380-1))</f>
        <v/>
      </c>
      <c r="K1380" s="12" t="str">
        <f aca="false">IF(A1380="","",IF(N(D1380)=0,"No orders yet",IF(I1380&gt;=Settings!$B$4,IF(OR(N(E1380)&gt;=Settings!$B$5,N(D1380)&gt;=Settings!$B$6),"Lapsed VIP","Lapsed"),IF(I1380&gt;=Settings!$B$3,IF(OR(N(E1380)&gt;=Settings!$B$5,N(D1380)&gt;=Settings!$B$6),"At-risk VIP",IF(D1380=1,"One-time buyer","At risk")),IF(OR(N(E1380)&gt;=Settings!$B$5,N(D1380)&gt;=Settings!$B$6),"VIP",IF(D1380=1,"New","Active"))))))</f>
        <v/>
      </c>
      <c r="L1380" s="12" t="str">
        <f aca="false">IF(OR(J1380="",J1380=0),"",IF(I1380&gt;=J1380*Settings!$B$7,"Yes",""))</f>
        <v/>
      </c>
      <c r="M1380" s="13"/>
      <c r="N1380" s="12" t="str">
        <f aca="true">IF(M1380="","",IF(AND(H1380&lt;&gt;"",H1380&gt;=M1380),"Yes - "&amp;TEXT(H1380,"d mmm yyyy"),IF(TODAY()-M1380&lt;30,"Not yet","No")))</f>
        <v/>
      </c>
      <c r="O1380" s="8"/>
      <c r="P1380" s="12" t="str">
        <f aca="false">IF(A1380="","",IF(COUNTIF($A$2:$A$2001,A1380)&gt;1,"Same email twice - keep one",""))</f>
        <v/>
      </c>
    </row>
    <row r="1381" customFormat="false" ht="15" hidden="false" customHeight="false" outlineLevel="0" collapsed="false">
      <c r="A1381" s="8"/>
      <c r="B1381" s="8"/>
      <c r="C1381" s="8"/>
      <c r="D1381" s="9" t="str">
        <f aca="false">IF(A1381="","",COUNTIFS(Orders!$C$2:$C$5001,A1381,Orders!$I$2:$I$5001,"&gt;0"))</f>
        <v/>
      </c>
      <c r="E1381" s="10" t="str">
        <f aca="false">IF(A1381="","",SUMIFS(Orders!$F$2:$F$5001,Orders!$C$2:$C$5001,A1381,Orders!$I$2:$I$5001,"&gt;0"))</f>
        <v/>
      </c>
      <c r="F1381" s="10" t="str">
        <f aca="false">IF(OR(A1381="",N(D1381)=0),"",E1381/D1381)</f>
        <v/>
      </c>
      <c r="G1381" s="11" t="str">
        <f aca="false">IF(OR(A1381="",N(D1381)=0),"",_xlfn.MINIFS(Orders!$I$2:$I$5001,Orders!$C$2:$C$5001,A1381,Orders!$I$2:$I$5001,"&gt;0"))</f>
        <v/>
      </c>
      <c r="H1381" s="11" t="str">
        <f aca="false">IF(OR(A1381="",N(D1381)=0),"",_xlfn.MAXIFS(Orders!$I$2:$I$5001,Orders!$C$2:$C$5001,A1381,Orders!$I$2:$I$5001,"&gt;0"))</f>
        <v/>
      </c>
      <c r="I1381" s="9" t="str">
        <f aca="true">IF(H1381="","",TODAY()-H1381)</f>
        <v/>
      </c>
      <c r="J1381" s="9" t="str">
        <f aca="false">IF(OR(H1381="",N(D1381)&lt;2),"",(H1381-G1381)/(D1381-1))</f>
        <v/>
      </c>
      <c r="K1381" s="12" t="str">
        <f aca="false">IF(A1381="","",IF(N(D1381)=0,"No orders yet",IF(I1381&gt;=Settings!$B$4,IF(OR(N(E1381)&gt;=Settings!$B$5,N(D1381)&gt;=Settings!$B$6),"Lapsed VIP","Lapsed"),IF(I1381&gt;=Settings!$B$3,IF(OR(N(E1381)&gt;=Settings!$B$5,N(D1381)&gt;=Settings!$B$6),"At-risk VIP",IF(D1381=1,"One-time buyer","At risk")),IF(OR(N(E1381)&gt;=Settings!$B$5,N(D1381)&gt;=Settings!$B$6),"VIP",IF(D1381=1,"New","Active"))))))</f>
        <v/>
      </c>
      <c r="L1381" s="12" t="str">
        <f aca="false">IF(OR(J1381="",J1381=0),"",IF(I1381&gt;=J1381*Settings!$B$7,"Yes",""))</f>
        <v/>
      </c>
      <c r="M1381" s="13"/>
      <c r="N1381" s="12" t="str">
        <f aca="true">IF(M1381="","",IF(AND(H1381&lt;&gt;"",H1381&gt;=M1381),"Yes - "&amp;TEXT(H1381,"d mmm yyyy"),IF(TODAY()-M1381&lt;30,"Not yet","No")))</f>
        <v/>
      </c>
      <c r="O1381" s="8"/>
      <c r="P1381" s="12" t="str">
        <f aca="false">IF(A1381="","",IF(COUNTIF($A$2:$A$2001,A1381)&gt;1,"Same email twice - keep one",""))</f>
        <v/>
      </c>
    </row>
    <row r="1382" customFormat="false" ht="15" hidden="false" customHeight="false" outlineLevel="0" collapsed="false">
      <c r="A1382" s="8"/>
      <c r="B1382" s="8"/>
      <c r="C1382" s="8"/>
      <c r="D1382" s="9" t="str">
        <f aca="false">IF(A1382="","",COUNTIFS(Orders!$C$2:$C$5001,A1382,Orders!$I$2:$I$5001,"&gt;0"))</f>
        <v/>
      </c>
      <c r="E1382" s="10" t="str">
        <f aca="false">IF(A1382="","",SUMIFS(Orders!$F$2:$F$5001,Orders!$C$2:$C$5001,A1382,Orders!$I$2:$I$5001,"&gt;0"))</f>
        <v/>
      </c>
      <c r="F1382" s="10" t="str">
        <f aca="false">IF(OR(A1382="",N(D1382)=0),"",E1382/D1382)</f>
        <v/>
      </c>
      <c r="G1382" s="11" t="str">
        <f aca="false">IF(OR(A1382="",N(D1382)=0),"",_xlfn.MINIFS(Orders!$I$2:$I$5001,Orders!$C$2:$C$5001,A1382,Orders!$I$2:$I$5001,"&gt;0"))</f>
        <v/>
      </c>
      <c r="H1382" s="11" t="str">
        <f aca="false">IF(OR(A1382="",N(D1382)=0),"",_xlfn.MAXIFS(Orders!$I$2:$I$5001,Orders!$C$2:$C$5001,A1382,Orders!$I$2:$I$5001,"&gt;0"))</f>
        <v/>
      </c>
      <c r="I1382" s="9" t="str">
        <f aca="true">IF(H1382="","",TODAY()-H1382)</f>
        <v/>
      </c>
      <c r="J1382" s="9" t="str">
        <f aca="false">IF(OR(H1382="",N(D1382)&lt;2),"",(H1382-G1382)/(D1382-1))</f>
        <v/>
      </c>
      <c r="K1382" s="12" t="str">
        <f aca="false">IF(A1382="","",IF(N(D1382)=0,"No orders yet",IF(I1382&gt;=Settings!$B$4,IF(OR(N(E1382)&gt;=Settings!$B$5,N(D1382)&gt;=Settings!$B$6),"Lapsed VIP","Lapsed"),IF(I1382&gt;=Settings!$B$3,IF(OR(N(E1382)&gt;=Settings!$B$5,N(D1382)&gt;=Settings!$B$6),"At-risk VIP",IF(D1382=1,"One-time buyer","At risk")),IF(OR(N(E1382)&gt;=Settings!$B$5,N(D1382)&gt;=Settings!$B$6),"VIP",IF(D1382=1,"New","Active"))))))</f>
        <v/>
      </c>
      <c r="L1382" s="12" t="str">
        <f aca="false">IF(OR(J1382="",J1382=0),"",IF(I1382&gt;=J1382*Settings!$B$7,"Yes",""))</f>
        <v/>
      </c>
      <c r="M1382" s="13"/>
      <c r="N1382" s="12" t="str">
        <f aca="true">IF(M1382="","",IF(AND(H1382&lt;&gt;"",H1382&gt;=M1382),"Yes - "&amp;TEXT(H1382,"d mmm yyyy"),IF(TODAY()-M1382&lt;30,"Not yet","No")))</f>
        <v/>
      </c>
      <c r="O1382" s="8"/>
      <c r="P1382" s="12" t="str">
        <f aca="false">IF(A1382="","",IF(COUNTIF($A$2:$A$2001,A1382)&gt;1,"Same email twice - keep one",""))</f>
        <v/>
      </c>
    </row>
    <row r="1383" customFormat="false" ht="15" hidden="false" customHeight="false" outlineLevel="0" collapsed="false">
      <c r="A1383" s="8"/>
      <c r="B1383" s="8"/>
      <c r="C1383" s="8"/>
      <c r="D1383" s="9" t="str">
        <f aca="false">IF(A1383="","",COUNTIFS(Orders!$C$2:$C$5001,A1383,Orders!$I$2:$I$5001,"&gt;0"))</f>
        <v/>
      </c>
      <c r="E1383" s="10" t="str">
        <f aca="false">IF(A1383="","",SUMIFS(Orders!$F$2:$F$5001,Orders!$C$2:$C$5001,A1383,Orders!$I$2:$I$5001,"&gt;0"))</f>
        <v/>
      </c>
      <c r="F1383" s="10" t="str">
        <f aca="false">IF(OR(A1383="",N(D1383)=0),"",E1383/D1383)</f>
        <v/>
      </c>
      <c r="G1383" s="11" t="str">
        <f aca="false">IF(OR(A1383="",N(D1383)=0),"",_xlfn.MINIFS(Orders!$I$2:$I$5001,Orders!$C$2:$C$5001,A1383,Orders!$I$2:$I$5001,"&gt;0"))</f>
        <v/>
      </c>
      <c r="H1383" s="11" t="str">
        <f aca="false">IF(OR(A1383="",N(D1383)=0),"",_xlfn.MAXIFS(Orders!$I$2:$I$5001,Orders!$C$2:$C$5001,A1383,Orders!$I$2:$I$5001,"&gt;0"))</f>
        <v/>
      </c>
      <c r="I1383" s="9" t="str">
        <f aca="true">IF(H1383="","",TODAY()-H1383)</f>
        <v/>
      </c>
      <c r="J1383" s="9" t="str">
        <f aca="false">IF(OR(H1383="",N(D1383)&lt;2),"",(H1383-G1383)/(D1383-1))</f>
        <v/>
      </c>
      <c r="K1383" s="12" t="str">
        <f aca="false">IF(A1383="","",IF(N(D1383)=0,"No orders yet",IF(I1383&gt;=Settings!$B$4,IF(OR(N(E1383)&gt;=Settings!$B$5,N(D1383)&gt;=Settings!$B$6),"Lapsed VIP","Lapsed"),IF(I1383&gt;=Settings!$B$3,IF(OR(N(E1383)&gt;=Settings!$B$5,N(D1383)&gt;=Settings!$B$6),"At-risk VIP",IF(D1383=1,"One-time buyer","At risk")),IF(OR(N(E1383)&gt;=Settings!$B$5,N(D1383)&gt;=Settings!$B$6),"VIP",IF(D1383=1,"New","Active"))))))</f>
        <v/>
      </c>
      <c r="L1383" s="12" t="str">
        <f aca="false">IF(OR(J1383="",J1383=0),"",IF(I1383&gt;=J1383*Settings!$B$7,"Yes",""))</f>
        <v/>
      </c>
      <c r="M1383" s="13"/>
      <c r="N1383" s="12" t="str">
        <f aca="true">IF(M1383="","",IF(AND(H1383&lt;&gt;"",H1383&gt;=M1383),"Yes - "&amp;TEXT(H1383,"d mmm yyyy"),IF(TODAY()-M1383&lt;30,"Not yet","No")))</f>
        <v/>
      </c>
      <c r="O1383" s="8"/>
      <c r="P1383" s="12" t="str">
        <f aca="false">IF(A1383="","",IF(COUNTIF($A$2:$A$2001,A1383)&gt;1,"Same email twice - keep one",""))</f>
        <v/>
      </c>
    </row>
    <row r="1384" customFormat="false" ht="15" hidden="false" customHeight="false" outlineLevel="0" collapsed="false">
      <c r="A1384" s="8"/>
      <c r="B1384" s="8"/>
      <c r="C1384" s="8"/>
      <c r="D1384" s="9" t="str">
        <f aca="false">IF(A1384="","",COUNTIFS(Orders!$C$2:$C$5001,A1384,Orders!$I$2:$I$5001,"&gt;0"))</f>
        <v/>
      </c>
      <c r="E1384" s="10" t="str">
        <f aca="false">IF(A1384="","",SUMIFS(Orders!$F$2:$F$5001,Orders!$C$2:$C$5001,A1384,Orders!$I$2:$I$5001,"&gt;0"))</f>
        <v/>
      </c>
      <c r="F1384" s="10" t="str">
        <f aca="false">IF(OR(A1384="",N(D1384)=0),"",E1384/D1384)</f>
        <v/>
      </c>
      <c r="G1384" s="11" t="str">
        <f aca="false">IF(OR(A1384="",N(D1384)=0),"",_xlfn.MINIFS(Orders!$I$2:$I$5001,Orders!$C$2:$C$5001,A1384,Orders!$I$2:$I$5001,"&gt;0"))</f>
        <v/>
      </c>
      <c r="H1384" s="11" t="str">
        <f aca="false">IF(OR(A1384="",N(D1384)=0),"",_xlfn.MAXIFS(Orders!$I$2:$I$5001,Orders!$C$2:$C$5001,A1384,Orders!$I$2:$I$5001,"&gt;0"))</f>
        <v/>
      </c>
      <c r="I1384" s="9" t="str">
        <f aca="true">IF(H1384="","",TODAY()-H1384)</f>
        <v/>
      </c>
      <c r="J1384" s="9" t="str">
        <f aca="false">IF(OR(H1384="",N(D1384)&lt;2),"",(H1384-G1384)/(D1384-1))</f>
        <v/>
      </c>
      <c r="K1384" s="12" t="str">
        <f aca="false">IF(A1384="","",IF(N(D1384)=0,"No orders yet",IF(I1384&gt;=Settings!$B$4,IF(OR(N(E1384)&gt;=Settings!$B$5,N(D1384)&gt;=Settings!$B$6),"Lapsed VIP","Lapsed"),IF(I1384&gt;=Settings!$B$3,IF(OR(N(E1384)&gt;=Settings!$B$5,N(D1384)&gt;=Settings!$B$6),"At-risk VIP",IF(D1384=1,"One-time buyer","At risk")),IF(OR(N(E1384)&gt;=Settings!$B$5,N(D1384)&gt;=Settings!$B$6),"VIP",IF(D1384=1,"New","Active"))))))</f>
        <v/>
      </c>
      <c r="L1384" s="12" t="str">
        <f aca="false">IF(OR(J1384="",J1384=0),"",IF(I1384&gt;=J1384*Settings!$B$7,"Yes",""))</f>
        <v/>
      </c>
      <c r="M1384" s="13"/>
      <c r="N1384" s="12" t="str">
        <f aca="true">IF(M1384="","",IF(AND(H1384&lt;&gt;"",H1384&gt;=M1384),"Yes - "&amp;TEXT(H1384,"d mmm yyyy"),IF(TODAY()-M1384&lt;30,"Not yet","No")))</f>
        <v/>
      </c>
      <c r="O1384" s="8"/>
      <c r="P1384" s="12" t="str">
        <f aca="false">IF(A1384="","",IF(COUNTIF($A$2:$A$2001,A1384)&gt;1,"Same email twice - keep one",""))</f>
        <v/>
      </c>
    </row>
    <row r="1385" customFormat="false" ht="15" hidden="false" customHeight="false" outlineLevel="0" collapsed="false">
      <c r="A1385" s="8"/>
      <c r="B1385" s="8"/>
      <c r="C1385" s="8"/>
      <c r="D1385" s="9" t="str">
        <f aca="false">IF(A1385="","",COUNTIFS(Orders!$C$2:$C$5001,A1385,Orders!$I$2:$I$5001,"&gt;0"))</f>
        <v/>
      </c>
      <c r="E1385" s="10" t="str">
        <f aca="false">IF(A1385="","",SUMIFS(Orders!$F$2:$F$5001,Orders!$C$2:$C$5001,A1385,Orders!$I$2:$I$5001,"&gt;0"))</f>
        <v/>
      </c>
      <c r="F1385" s="10" t="str">
        <f aca="false">IF(OR(A1385="",N(D1385)=0),"",E1385/D1385)</f>
        <v/>
      </c>
      <c r="G1385" s="11" t="str">
        <f aca="false">IF(OR(A1385="",N(D1385)=0),"",_xlfn.MINIFS(Orders!$I$2:$I$5001,Orders!$C$2:$C$5001,A1385,Orders!$I$2:$I$5001,"&gt;0"))</f>
        <v/>
      </c>
      <c r="H1385" s="11" t="str">
        <f aca="false">IF(OR(A1385="",N(D1385)=0),"",_xlfn.MAXIFS(Orders!$I$2:$I$5001,Orders!$C$2:$C$5001,A1385,Orders!$I$2:$I$5001,"&gt;0"))</f>
        <v/>
      </c>
      <c r="I1385" s="9" t="str">
        <f aca="true">IF(H1385="","",TODAY()-H1385)</f>
        <v/>
      </c>
      <c r="J1385" s="9" t="str">
        <f aca="false">IF(OR(H1385="",N(D1385)&lt;2),"",(H1385-G1385)/(D1385-1))</f>
        <v/>
      </c>
      <c r="K1385" s="12" t="str">
        <f aca="false">IF(A1385="","",IF(N(D1385)=0,"No orders yet",IF(I1385&gt;=Settings!$B$4,IF(OR(N(E1385)&gt;=Settings!$B$5,N(D1385)&gt;=Settings!$B$6),"Lapsed VIP","Lapsed"),IF(I1385&gt;=Settings!$B$3,IF(OR(N(E1385)&gt;=Settings!$B$5,N(D1385)&gt;=Settings!$B$6),"At-risk VIP",IF(D1385=1,"One-time buyer","At risk")),IF(OR(N(E1385)&gt;=Settings!$B$5,N(D1385)&gt;=Settings!$B$6),"VIP",IF(D1385=1,"New","Active"))))))</f>
        <v/>
      </c>
      <c r="L1385" s="12" t="str">
        <f aca="false">IF(OR(J1385="",J1385=0),"",IF(I1385&gt;=J1385*Settings!$B$7,"Yes",""))</f>
        <v/>
      </c>
      <c r="M1385" s="13"/>
      <c r="N1385" s="12" t="str">
        <f aca="true">IF(M1385="","",IF(AND(H1385&lt;&gt;"",H1385&gt;=M1385),"Yes - "&amp;TEXT(H1385,"d mmm yyyy"),IF(TODAY()-M1385&lt;30,"Not yet","No")))</f>
        <v/>
      </c>
      <c r="O1385" s="8"/>
      <c r="P1385" s="12" t="str">
        <f aca="false">IF(A1385="","",IF(COUNTIF($A$2:$A$2001,A1385)&gt;1,"Same email twice - keep one",""))</f>
        <v/>
      </c>
    </row>
    <row r="1386" customFormat="false" ht="15" hidden="false" customHeight="false" outlineLevel="0" collapsed="false">
      <c r="A1386" s="8"/>
      <c r="B1386" s="8"/>
      <c r="C1386" s="8"/>
      <c r="D1386" s="9" t="str">
        <f aca="false">IF(A1386="","",COUNTIFS(Orders!$C$2:$C$5001,A1386,Orders!$I$2:$I$5001,"&gt;0"))</f>
        <v/>
      </c>
      <c r="E1386" s="10" t="str">
        <f aca="false">IF(A1386="","",SUMIFS(Orders!$F$2:$F$5001,Orders!$C$2:$C$5001,A1386,Orders!$I$2:$I$5001,"&gt;0"))</f>
        <v/>
      </c>
      <c r="F1386" s="10" t="str">
        <f aca="false">IF(OR(A1386="",N(D1386)=0),"",E1386/D1386)</f>
        <v/>
      </c>
      <c r="G1386" s="11" t="str">
        <f aca="false">IF(OR(A1386="",N(D1386)=0),"",_xlfn.MINIFS(Orders!$I$2:$I$5001,Orders!$C$2:$C$5001,A1386,Orders!$I$2:$I$5001,"&gt;0"))</f>
        <v/>
      </c>
      <c r="H1386" s="11" t="str">
        <f aca="false">IF(OR(A1386="",N(D1386)=0),"",_xlfn.MAXIFS(Orders!$I$2:$I$5001,Orders!$C$2:$C$5001,A1386,Orders!$I$2:$I$5001,"&gt;0"))</f>
        <v/>
      </c>
      <c r="I1386" s="9" t="str">
        <f aca="true">IF(H1386="","",TODAY()-H1386)</f>
        <v/>
      </c>
      <c r="J1386" s="9" t="str">
        <f aca="false">IF(OR(H1386="",N(D1386)&lt;2),"",(H1386-G1386)/(D1386-1))</f>
        <v/>
      </c>
      <c r="K1386" s="12" t="str">
        <f aca="false">IF(A1386="","",IF(N(D1386)=0,"No orders yet",IF(I1386&gt;=Settings!$B$4,IF(OR(N(E1386)&gt;=Settings!$B$5,N(D1386)&gt;=Settings!$B$6),"Lapsed VIP","Lapsed"),IF(I1386&gt;=Settings!$B$3,IF(OR(N(E1386)&gt;=Settings!$B$5,N(D1386)&gt;=Settings!$B$6),"At-risk VIP",IF(D1386=1,"One-time buyer","At risk")),IF(OR(N(E1386)&gt;=Settings!$B$5,N(D1386)&gt;=Settings!$B$6),"VIP",IF(D1386=1,"New","Active"))))))</f>
        <v/>
      </c>
      <c r="L1386" s="12" t="str">
        <f aca="false">IF(OR(J1386="",J1386=0),"",IF(I1386&gt;=J1386*Settings!$B$7,"Yes",""))</f>
        <v/>
      </c>
      <c r="M1386" s="13"/>
      <c r="N1386" s="12" t="str">
        <f aca="true">IF(M1386="","",IF(AND(H1386&lt;&gt;"",H1386&gt;=M1386),"Yes - "&amp;TEXT(H1386,"d mmm yyyy"),IF(TODAY()-M1386&lt;30,"Not yet","No")))</f>
        <v/>
      </c>
      <c r="O1386" s="8"/>
      <c r="P1386" s="12" t="str">
        <f aca="false">IF(A1386="","",IF(COUNTIF($A$2:$A$2001,A1386)&gt;1,"Same email twice - keep one",""))</f>
        <v/>
      </c>
    </row>
    <row r="1387" customFormat="false" ht="15" hidden="false" customHeight="false" outlineLevel="0" collapsed="false">
      <c r="A1387" s="8"/>
      <c r="B1387" s="8"/>
      <c r="C1387" s="8"/>
      <c r="D1387" s="9" t="str">
        <f aca="false">IF(A1387="","",COUNTIFS(Orders!$C$2:$C$5001,A1387,Orders!$I$2:$I$5001,"&gt;0"))</f>
        <v/>
      </c>
      <c r="E1387" s="10" t="str">
        <f aca="false">IF(A1387="","",SUMIFS(Orders!$F$2:$F$5001,Orders!$C$2:$C$5001,A1387,Orders!$I$2:$I$5001,"&gt;0"))</f>
        <v/>
      </c>
      <c r="F1387" s="10" t="str">
        <f aca="false">IF(OR(A1387="",N(D1387)=0),"",E1387/D1387)</f>
        <v/>
      </c>
      <c r="G1387" s="11" t="str">
        <f aca="false">IF(OR(A1387="",N(D1387)=0),"",_xlfn.MINIFS(Orders!$I$2:$I$5001,Orders!$C$2:$C$5001,A1387,Orders!$I$2:$I$5001,"&gt;0"))</f>
        <v/>
      </c>
      <c r="H1387" s="11" t="str">
        <f aca="false">IF(OR(A1387="",N(D1387)=0),"",_xlfn.MAXIFS(Orders!$I$2:$I$5001,Orders!$C$2:$C$5001,A1387,Orders!$I$2:$I$5001,"&gt;0"))</f>
        <v/>
      </c>
      <c r="I1387" s="9" t="str">
        <f aca="true">IF(H1387="","",TODAY()-H1387)</f>
        <v/>
      </c>
      <c r="J1387" s="9" t="str">
        <f aca="false">IF(OR(H1387="",N(D1387)&lt;2),"",(H1387-G1387)/(D1387-1))</f>
        <v/>
      </c>
      <c r="K1387" s="12" t="str">
        <f aca="false">IF(A1387="","",IF(N(D1387)=0,"No orders yet",IF(I1387&gt;=Settings!$B$4,IF(OR(N(E1387)&gt;=Settings!$B$5,N(D1387)&gt;=Settings!$B$6),"Lapsed VIP","Lapsed"),IF(I1387&gt;=Settings!$B$3,IF(OR(N(E1387)&gt;=Settings!$B$5,N(D1387)&gt;=Settings!$B$6),"At-risk VIP",IF(D1387=1,"One-time buyer","At risk")),IF(OR(N(E1387)&gt;=Settings!$B$5,N(D1387)&gt;=Settings!$B$6),"VIP",IF(D1387=1,"New","Active"))))))</f>
        <v/>
      </c>
      <c r="L1387" s="12" t="str">
        <f aca="false">IF(OR(J1387="",J1387=0),"",IF(I1387&gt;=J1387*Settings!$B$7,"Yes",""))</f>
        <v/>
      </c>
      <c r="M1387" s="13"/>
      <c r="N1387" s="12" t="str">
        <f aca="true">IF(M1387="","",IF(AND(H1387&lt;&gt;"",H1387&gt;=M1387),"Yes - "&amp;TEXT(H1387,"d mmm yyyy"),IF(TODAY()-M1387&lt;30,"Not yet","No")))</f>
        <v/>
      </c>
      <c r="O1387" s="8"/>
      <c r="P1387" s="12" t="str">
        <f aca="false">IF(A1387="","",IF(COUNTIF($A$2:$A$2001,A1387)&gt;1,"Same email twice - keep one",""))</f>
        <v/>
      </c>
    </row>
    <row r="1388" customFormat="false" ht="15" hidden="false" customHeight="false" outlineLevel="0" collapsed="false">
      <c r="A1388" s="8"/>
      <c r="B1388" s="8"/>
      <c r="C1388" s="8"/>
      <c r="D1388" s="9" t="str">
        <f aca="false">IF(A1388="","",COUNTIFS(Orders!$C$2:$C$5001,A1388,Orders!$I$2:$I$5001,"&gt;0"))</f>
        <v/>
      </c>
      <c r="E1388" s="10" t="str">
        <f aca="false">IF(A1388="","",SUMIFS(Orders!$F$2:$F$5001,Orders!$C$2:$C$5001,A1388,Orders!$I$2:$I$5001,"&gt;0"))</f>
        <v/>
      </c>
      <c r="F1388" s="10" t="str">
        <f aca="false">IF(OR(A1388="",N(D1388)=0),"",E1388/D1388)</f>
        <v/>
      </c>
      <c r="G1388" s="11" t="str">
        <f aca="false">IF(OR(A1388="",N(D1388)=0),"",_xlfn.MINIFS(Orders!$I$2:$I$5001,Orders!$C$2:$C$5001,A1388,Orders!$I$2:$I$5001,"&gt;0"))</f>
        <v/>
      </c>
      <c r="H1388" s="11" t="str">
        <f aca="false">IF(OR(A1388="",N(D1388)=0),"",_xlfn.MAXIFS(Orders!$I$2:$I$5001,Orders!$C$2:$C$5001,A1388,Orders!$I$2:$I$5001,"&gt;0"))</f>
        <v/>
      </c>
      <c r="I1388" s="9" t="str">
        <f aca="true">IF(H1388="","",TODAY()-H1388)</f>
        <v/>
      </c>
      <c r="J1388" s="9" t="str">
        <f aca="false">IF(OR(H1388="",N(D1388)&lt;2),"",(H1388-G1388)/(D1388-1))</f>
        <v/>
      </c>
      <c r="K1388" s="12" t="str">
        <f aca="false">IF(A1388="","",IF(N(D1388)=0,"No orders yet",IF(I1388&gt;=Settings!$B$4,IF(OR(N(E1388)&gt;=Settings!$B$5,N(D1388)&gt;=Settings!$B$6),"Lapsed VIP","Lapsed"),IF(I1388&gt;=Settings!$B$3,IF(OR(N(E1388)&gt;=Settings!$B$5,N(D1388)&gt;=Settings!$B$6),"At-risk VIP",IF(D1388=1,"One-time buyer","At risk")),IF(OR(N(E1388)&gt;=Settings!$B$5,N(D1388)&gt;=Settings!$B$6),"VIP",IF(D1388=1,"New","Active"))))))</f>
        <v/>
      </c>
      <c r="L1388" s="12" t="str">
        <f aca="false">IF(OR(J1388="",J1388=0),"",IF(I1388&gt;=J1388*Settings!$B$7,"Yes",""))</f>
        <v/>
      </c>
      <c r="M1388" s="13"/>
      <c r="N1388" s="12" t="str">
        <f aca="true">IF(M1388="","",IF(AND(H1388&lt;&gt;"",H1388&gt;=M1388),"Yes - "&amp;TEXT(H1388,"d mmm yyyy"),IF(TODAY()-M1388&lt;30,"Not yet","No")))</f>
        <v/>
      </c>
      <c r="O1388" s="8"/>
      <c r="P1388" s="12" t="str">
        <f aca="false">IF(A1388="","",IF(COUNTIF($A$2:$A$2001,A1388)&gt;1,"Same email twice - keep one",""))</f>
        <v/>
      </c>
    </row>
    <row r="1389" customFormat="false" ht="15" hidden="false" customHeight="false" outlineLevel="0" collapsed="false">
      <c r="A1389" s="8"/>
      <c r="B1389" s="8"/>
      <c r="C1389" s="8"/>
      <c r="D1389" s="9" t="str">
        <f aca="false">IF(A1389="","",COUNTIFS(Orders!$C$2:$C$5001,A1389,Orders!$I$2:$I$5001,"&gt;0"))</f>
        <v/>
      </c>
      <c r="E1389" s="10" t="str">
        <f aca="false">IF(A1389="","",SUMIFS(Orders!$F$2:$F$5001,Orders!$C$2:$C$5001,A1389,Orders!$I$2:$I$5001,"&gt;0"))</f>
        <v/>
      </c>
      <c r="F1389" s="10" t="str">
        <f aca="false">IF(OR(A1389="",N(D1389)=0),"",E1389/D1389)</f>
        <v/>
      </c>
      <c r="G1389" s="11" t="str">
        <f aca="false">IF(OR(A1389="",N(D1389)=0),"",_xlfn.MINIFS(Orders!$I$2:$I$5001,Orders!$C$2:$C$5001,A1389,Orders!$I$2:$I$5001,"&gt;0"))</f>
        <v/>
      </c>
      <c r="H1389" s="11" t="str">
        <f aca="false">IF(OR(A1389="",N(D1389)=0),"",_xlfn.MAXIFS(Orders!$I$2:$I$5001,Orders!$C$2:$C$5001,A1389,Orders!$I$2:$I$5001,"&gt;0"))</f>
        <v/>
      </c>
      <c r="I1389" s="9" t="str">
        <f aca="true">IF(H1389="","",TODAY()-H1389)</f>
        <v/>
      </c>
      <c r="J1389" s="9" t="str">
        <f aca="false">IF(OR(H1389="",N(D1389)&lt;2),"",(H1389-G1389)/(D1389-1))</f>
        <v/>
      </c>
      <c r="K1389" s="12" t="str">
        <f aca="false">IF(A1389="","",IF(N(D1389)=0,"No orders yet",IF(I1389&gt;=Settings!$B$4,IF(OR(N(E1389)&gt;=Settings!$B$5,N(D1389)&gt;=Settings!$B$6),"Lapsed VIP","Lapsed"),IF(I1389&gt;=Settings!$B$3,IF(OR(N(E1389)&gt;=Settings!$B$5,N(D1389)&gt;=Settings!$B$6),"At-risk VIP",IF(D1389=1,"One-time buyer","At risk")),IF(OR(N(E1389)&gt;=Settings!$B$5,N(D1389)&gt;=Settings!$B$6),"VIP",IF(D1389=1,"New","Active"))))))</f>
        <v/>
      </c>
      <c r="L1389" s="12" t="str">
        <f aca="false">IF(OR(J1389="",J1389=0),"",IF(I1389&gt;=J1389*Settings!$B$7,"Yes",""))</f>
        <v/>
      </c>
      <c r="M1389" s="13"/>
      <c r="N1389" s="12" t="str">
        <f aca="true">IF(M1389="","",IF(AND(H1389&lt;&gt;"",H1389&gt;=M1389),"Yes - "&amp;TEXT(H1389,"d mmm yyyy"),IF(TODAY()-M1389&lt;30,"Not yet","No")))</f>
        <v/>
      </c>
      <c r="O1389" s="8"/>
      <c r="P1389" s="12" t="str">
        <f aca="false">IF(A1389="","",IF(COUNTIF($A$2:$A$2001,A1389)&gt;1,"Same email twice - keep one",""))</f>
        <v/>
      </c>
    </row>
    <row r="1390" customFormat="false" ht="15" hidden="false" customHeight="false" outlineLevel="0" collapsed="false">
      <c r="A1390" s="8"/>
      <c r="B1390" s="8"/>
      <c r="C1390" s="8"/>
      <c r="D1390" s="9" t="str">
        <f aca="false">IF(A1390="","",COUNTIFS(Orders!$C$2:$C$5001,A1390,Orders!$I$2:$I$5001,"&gt;0"))</f>
        <v/>
      </c>
      <c r="E1390" s="10" t="str">
        <f aca="false">IF(A1390="","",SUMIFS(Orders!$F$2:$F$5001,Orders!$C$2:$C$5001,A1390,Orders!$I$2:$I$5001,"&gt;0"))</f>
        <v/>
      </c>
      <c r="F1390" s="10" t="str">
        <f aca="false">IF(OR(A1390="",N(D1390)=0),"",E1390/D1390)</f>
        <v/>
      </c>
      <c r="G1390" s="11" t="str">
        <f aca="false">IF(OR(A1390="",N(D1390)=0),"",_xlfn.MINIFS(Orders!$I$2:$I$5001,Orders!$C$2:$C$5001,A1390,Orders!$I$2:$I$5001,"&gt;0"))</f>
        <v/>
      </c>
      <c r="H1390" s="11" t="str">
        <f aca="false">IF(OR(A1390="",N(D1390)=0),"",_xlfn.MAXIFS(Orders!$I$2:$I$5001,Orders!$C$2:$C$5001,A1390,Orders!$I$2:$I$5001,"&gt;0"))</f>
        <v/>
      </c>
      <c r="I1390" s="9" t="str">
        <f aca="true">IF(H1390="","",TODAY()-H1390)</f>
        <v/>
      </c>
      <c r="J1390" s="9" t="str">
        <f aca="false">IF(OR(H1390="",N(D1390)&lt;2),"",(H1390-G1390)/(D1390-1))</f>
        <v/>
      </c>
      <c r="K1390" s="12" t="str">
        <f aca="false">IF(A1390="","",IF(N(D1390)=0,"No orders yet",IF(I1390&gt;=Settings!$B$4,IF(OR(N(E1390)&gt;=Settings!$B$5,N(D1390)&gt;=Settings!$B$6),"Lapsed VIP","Lapsed"),IF(I1390&gt;=Settings!$B$3,IF(OR(N(E1390)&gt;=Settings!$B$5,N(D1390)&gt;=Settings!$B$6),"At-risk VIP",IF(D1390=1,"One-time buyer","At risk")),IF(OR(N(E1390)&gt;=Settings!$B$5,N(D1390)&gt;=Settings!$B$6),"VIP",IF(D1390=1,"New","Active"))))))</f>
        <v/>
      </c>
      <c r="L1390" s="12" t="str">
        <f aca="false">IF(OR(J1390="",J1390=0),"",IF(I1390&gt;=J1390*Settings!$B$7,"Yes",""))</f>
        <v/>
      </c>
      <c r="M1390" s="13"/>
      <c r="N1390" s="12" t="str">
        <f aca="true">IF(M1390="","",IF(AND(H1390&lt;&gt;"",H1390&gt;=M1390),"Yes - "&amp;TEXT(H1390,"d mmm yyyy"),IF(TODAY()-M1390&lt;30,"Not yet","No")))</f>
        <v/>
      </c>
      <c r="O1390" s="8"/>
      <c r="P1390" s="12" t="str">
        <f aca="false">IF(A1390="","",IF(COUNTIF($A$2:$A$2001,A1390)&gt;1,"Same email twice - keep one",""))</f>
        <v/>
      </c>
    </row>
    <row r="1391" customFormat="false" ht="15" hidden="false" customHeight="false" outlineLevel="0" collapsed="false">
      <c r="A1391" s="8"/>
      <c r="B1391" s="8"/>
      <c r="C1391" s="8"/>
      <c r="D1391" s="9" t="str">
        <f aca="false">IF(A1391="","",COUNTIFS(Orders!$C$2:$C$5001,A1391,Orders!$I$2:$I$5001,"&gt;0"))</f>
        <v/>
      </c>
      <c r="E1391" s="10" t="str">
        <f aca="false">IF(A1391="","",SUMIFS(Orders!$F$2:$F$5001,Orders!$C$2:$C$5001,A1391,Orders!$I$2:$I$5001,"&gt;0"))</f>
        <v/>
      </c>
      <c r="F1391" s="10" t="str">
        <f aca="false">IF(OR(A1391="",N(D1391)=0),"",E1391/D1391)</f>
        <v/>
      </c>
      <c r="G1391" s="11" t="str">
        <f aca="false">IF(OR(A1391="",N(D1391)=0),"",_xlfn.MINIFS(Orders!$I$2:$I$5001,Orders!$C$2:$C$5001,A1391,Orders!$I$2:$I$5001,"&gt;0"))</f>
        <v/>
      </c>
      <c r="H1391" s="11" t="str">
        <f aca="false">IF(OR(A1391="",N(D1391)=0),"",_xlfn.MAXIFS(Orders!$I$2:$I$5001,Orders!$C$2:$C$5001,A1391,Orders!$I$2:$I$5001,"&gt;0"))</f>
        <v/>
      </c>
      <c r="I1391" s="9" t="str">
        <f aca="true">IF(H1391="","",TODAY()-H1391)</f>
        <v/>
      </c>
      <c r="J1391" s="9" t="str">
        <f aca="false">IF(OR(H1391="",N(D1391)&lt;2),"",(H1391-G1391)/(D1391-1))</f>
        <v/>
      </c>
      <c r="K1391" s="12" t="str">
        <f aca="false">IF(A1391="","",IF(N(D1391)=0,"No orders yet",IF(I1391&gt;=Settings!$B$4,IF(OR(N(E1391)&gt;=Settings!$B$5,N(D1391)&gt;=Settings!$B$6),"Lapsed VIP","Lapsed"),IF(I1391&gt;=Settings!$B$3,IF(OR(N(E1391)&gt;=Settings!$B$5,N(D1391)&gt;=Settings!$B$6),"At-risk VIP",IF(D1391=1,"One-time buyer","At risk")),IF(OR(N(E1391)&gt;=Settings!$B$5,N(D1391)&gt;=Settings!$B$6),"VIP",IF(D1391=1,"New","Active"))))))</f>
        <v/>
      </c>
      <c r="L1391" s="12" t="str">
        <f aca="false">IF(OR(J1391="",J1391=0),"",IF(I1391&gt;=J1391*Settings!$B$7,"Yes",""))</f>
        <v/>
      </c>
      <c r="M1391" s="13"/>
      <c r="N1391" s="12" t="str">
        <f aca="true">IF(M1391="","",IF(AND(H1391&lt;&gt;"",H1391&gt;=M1391),"Yes - "&amp;TEXT(H1391,"d mmm yyyy"),IF(TODAY()-M1391&lt;30,"Not yet","No")))</f>
        <v/>
      </c>
      <c r="O1391" s="8"/>
      <c r="P1391" s="12" t="str">
        <f aca="false">IF(A1391="","",IF(COUNTIF($A$2:$A$2001,A1391)&gt;1,"Same email twice - keep one",""))</f>
        <v/>
      </c>
    </row>
    <row r="1392" customFormat="false" ht="15" hidden="false" customHeight="false" outlineLevel="0" collapsed="false">
      <c r="A1392" s="8"/>
      <c r="B1392" s="8"/>
      <c r="C1392" s="8"/>
      <c r="D1392" s="9" t="str">
        <f aca="false">IF(A1392="","",COUNTIFS(Orders!$C$2:$C$5001,A1392,Orders!$I$2:$I$5001,"&gt;0"))</f>
        <v/>
      </c>
      <c r="E1392" s="10" t="str">
        <f aca="false">IF(A1392="","",SUMIFS(Orders!$F$2:$F$5001,Orders!$C$2:$C$5001,A1392,Orders!$I$2:$I$5001,"&gt;0"))</f>
        <v/>
      </c>
      <c r="F1392" s="10" t="str">
        <f aca="false">IF(OR(A1392="",N(D1392)=0),"",E1392/D1392)</f>
        <v/>
      </c>
      <c r="G1392" s="11" t="str">
        <f aca="false">IF(OR(A1392="",N(D1392)=0),"",_xlfn.MINIFS(Orders!$I$2:$I$5001,Orders!$C$2:$C$5001,A1392,Orders!$I$2:$I$5001,"&gt;0"))</f>
        <v/>
      </c>
      <c r="H1392" s="11" t="str">
        <f aca="false">IF(OR(A1392="",N(D1392)=0),"",_xlfn.MAXIFS(Orders!$I$2:$I$5001,Orders!$C$2:$C$5001,A1392,Orders!$I$2:$I$5001,"&gt;0"))</f>
        <v/>
      </c>
      <c r="I1392" s="9" t="str">
        <f aca="true">IF(H1392="","",TODAY()-H1392)</f>
        <v/>
      </c>
      <c r="J1392" s="9" t="str">
        <f aca="false">IF(OR(H1392="",N(D1392)&lt;2),"",(H1392-G1392)/(D1392-1))</f>
        <v/>
      </c>
      <c r="K1392" s="12" t="str">
        <f aca="false">IF(A1392="","",IF(N(D1392)=0,"No orders yet",IF(I1392&gt;=Settings!$B$4,IF(OR(N(E1392)&gt;=Settings!$B$5,N(D1392)&gt;=Settings!$B$6),"Lapsed VIP","Lapsed"),IF(I1392&gt;=Settings!$B$3,IF(OR(N(E1392)&gt;=Settings!$B$5,N(D1392)&gt;=Settings!$B$6),"At-risk VIP",IF(D1392=1,"One-time buyer","At risk")),IF(OR(N(E1392)&gt;=Settings!$B$5,N(D1392)&gt;=Settings!$B$6),"VIP",IF(D1392=1,"New","Active"))))))</f>
        <v/>
      </c>
      <c r="L1392" s="12" t="str">
        <f aca="false">IF(OR(J1392="",J1392=0),"",IF(I1392&gt;=J1392*Settings!$B$7,"Yes",""))</f>
        <v/>
      </c>
      <c r="M1392" s="13"/>
      <c r="N1392" s="12" t="str">
        <f aca="true">IF(M1392="","",IF(AND(H1392&lt;&gt;"",H1392&gt;=M1392),"Yes - "&amp;TEXT(H1392,"d mmm yyyy"),IF(TODAY()-M1392&lt;30,"Not yet","No")))</f>
        <v/>
      </c>
      <c r="O1392" s="8"/>
      <c r="P1392" s="12" t="str">
        <f aca="false">IF(A1392="","",IF(COUNTIF($A$2:$A$2001,A1392)&gt;1,"Same email twice - keep one",""))</f>
        <v/>
      </c>
    </row>
    <row r="1393" customFormat="false" ht="15" hidden="false" customHeight="false" outlineLevel="0" collapsed="false">
      <c r="A1393" s="8"/>
      <c r="B1393" s="8"/>
      <c r="C1393" s="8"/>
      <c r="D1393" s="9" t="str">
        <f aca="false">IF(A1393="","",COUNTIFS(Orders!$C$2:$C$5001,A1393,Orders!$I$2:$I$5001,"&gt;0"))</f>
        <v/>
      </c>
      <c r="E1393" s="10" t="str">
        <f aca="false">IF(A1393="","",SUMIFS(Orders!$F$2:$F$5001,Orders!$C$2:$C$5001,A1393,Orders!$I$2:$I$5001,"&gt;0"))</f>
        <v/>
      </c>
      <c r="F1393" s="10" t="str">
        <f aca="false">IF(OR(A1393="",N(D1393)=0),"",E1393/D1393)</f>
        <v/>
      </c>
      <c r="G1393" s="11" t="str">
        <f aca="false">IF(OR(A1393="",N(D1393)=0),"",_xlfn.MINIFS(Orders!$I$2:$I$5001,Orders!$C$2:$C$5001,A1393,Orders!$I$2:$I$5001,"&gt;0"))</f>
        <v/>
      </c>
      <c r="H1393" s="11" t="str">
        <f aca="false">IF(OR(A1393="",N(D1393)=0),"",_xlfn.MAXIFS(Orders!$I$2:$I$5001,Orders!$C$2:$C$5001,A1393,Orders!$I$2:$I$5001,"&gt;0"))</f>
        <v/>
      </c>
      <c r="I1393" s="9" t="str">
        <f aca="true">IF(H1393="","",TODAY()-H1393)</f>
        <v/>
      </c>
      <c r="J1393" s="9" t="str">
        <f aca="false">IF(OR(H1393="",N(D1393)&lt;2),"",(H1393-G1393)/(D1393-1))</f>
        <v/>
      </c>
      <c r="K1393" s="12" t="str">
        <f aca="false">IF(A1393="","",IF(N(D1393)=0,"No orders yet",IF(I1393&gt;=Settings!$B$4,IF(OR(N(E1393)&gt;=Settings!$B$5,N(D1393)&gt;=Settings!$B$6),"Lapsed VIP","Lapsed"),IF(I1393&gt;=Settings!$B$3,IF(OR(N(E1393)&gt;=Settings!$B$5,N(D1393)&gt;=Settings!$B$6),"At-risk VIP",IF(D1393=1,"One-time buyer","At risk")),IF(OR(N(E1393)&gt;=Settings!$B$5,N(D1393)&gt;=Settings!$B$6),"VIP",IF(D1393=1,"New","Active"))))))</f>
        <v/>
      </c>
      <c r="L1393" s="12" t="str">
        <f aca="false">IF(OR(J1393="",J1393=0),"",IF(I1393&gt;=J1393*Settings!$B$7,"Yes",""))</f>
        <v/>
      </c>
      <c r="M1393" s="13"/>
      <c r="N1393" s="12" t="str">
        <f aca="true">IF(M1393="","",IF(AND(H1393&lt;&gt;"",H1393&gt;=M1393),"Yes - "&amp;TEXT(H1393,"d mmm yyyy"),IF(TODAY()-M1393&lt;30,"Not yet","No")))</f>
        <v/>
      </c>
      <c r="O1393" s="8"/>
      <c r="P1393" s="12" t="str">
        <f aca="false">IF(A1393="","",IF(COUNTIF($A$2:$A$2001,A1393)&gt;1,"Same email twice - keep one",""))</f>
        <v/>
      </c>
    </row>
    <row r="1394" customFormat="false" ht="15" hidden="false" customHeight="false" outlineLevel="0" collapsed="false">
      <c r="A1394" s="8"/>
      <c r="B1394" s="8"/>
      <c r="C1394" s="8"/>
      <c r="D1394" s="9" t="str">
        <f aca="false">IF(A1394="","",COUNTIFS(Orders!$C$2:$C$5001,A1394,Orders!$I$2:$I$5001,"&gt;0"))</f>
        <v/>
      </c>
      <c r="E1394" s="10" t="str">
        <f aca="false">IF(A1394="","",SUMIFS(Orders!$F$2:$F$5001,Orders!$C$2:$C$5001,A1394,Orders!$I$2:$I$5001,"&gt;0"))</f>
        <v/>
      </c>
      <c r="F1394" s="10" t="str">
        <f aca="false">IF(OR(A1394="",N(D1394)=0),"",E1394/D1394)</f>
        <v/>
      </c>
      <c r="G1394" s="11" t="str">
        <f aca="false">IF(OR(A1394="",N(D1394)=0),"",_xlfn.MINIFS(Orders!$I$2:$I$5001,Orders!$C$2:$C$5001,A1394,Orders!$I$2:$I$5001,"&gt;0"))</f>
        <v/>
      </c>
      <c r="H1394" s="11" t="str">
        <f aca="false">IF(OR(A1394="",N(D1394)=0),"",_xlfn.MAXIFS(Orders!$I$2:$I$5001,Orders!$C$2:$C$5001,A1394,Orders!$I$2:$I$5001,"&gt;0"))</f>
        <v/>
      </c>
      <c r="I1394" s="9" t="str">
        <f aca="true">IF(H1394="","",TODAY()-H1394)</f>
        <v/>
      </c>
      <c r="J1394" s="9" t="str">
        <f aca="false">IF(OR(H1394="",N(D1394)&lt;2),"",(H1394-G1394)/(D1394-1))</f>
        <v/>
      </c>
      <c r="K1394" s="12" t="str">
        <f aca="false">IF(A1394="","",IF(N(D1394)=0,"No orders yet",IF(I1394&gt;=Settings!$B$4,IF(OR(N(E1394)&gt;=Settings!$B$5,N(D1394)&gt;=Settings!$B$6),"Lapsed VIP","Lapsed"),IF(I1394&gt;=Settings!$B$3,IF(OR(N(E1394)&gt;=Settings!$B$5,N(D1394)&gt;=Settings!$B$6),"At-risk VIP",IF(D1394=1,"One-time buyer","At risk")),IF(OR(N(E1394)&gt;=Settings!$B$5,N(D1394)&gt;=Settings!$B$6),"VIP",IF(D1394=1,"New","Active"))))))</f>
        <v/>
      </c>
      <c r="L1394" s="12" t="str">
        <f aca="false">IF(OR(J1394="",J1394=0),"",IF(I1394&gt;=J1394*Settings!$B$7,"Yes",""))</f>
        <v/>
      </c>
      <c r="M1394" s="13"/>
      <c r="N1394" s="12" t="str">
        <f aca="true">IF(M1394="","",IF(AND(H1394&lt;&gt;"",H1394&gt;=M1394),"Yes - "&amp;TEXT(H1394,"d mmm yyyy"),IF(TODAY()-M1394&lt;30,"Not yet","No")))</f>
        <v/>
      </c>
      <c r="O1394" s="8"/>
      <c r="P1394" s="12" t="str">
        <f aca="false">IF(A1394="","",IF(COUNTIF($A$2:$A$2001,A1394)&gt;1,"Same email twice - keep one",""))</f>
        <v/>
      </c>
    </row>
    <row r="1395" customFormat="false" ht="15" hidden="false" customHeight="false" outlineLevel="0" collapsed="false">
      <c r="A1395" s="8"/>
      <c r="B1395" s="8"/>
      <c r="C1395" s="8"/>
      <c r="D1395" s="9" t="str">
        <f aca="false">IF(A1395="","",COUNTIFS(Orders!$C$2:$C$5001,A1395,Orders!$I$2:$I$5001,"&gt;0"))</f>
        <v/>
      </c>
      <c r="E1395" s="10" t="str">
        <f aca="false">IF(A1395="","",SUMIFS(Orders!$F$2:$F$5001,Orders!$C$2:$C$5001,A1395,Orders!$I$2:$I$5001,"&gt;0"))</f>
        <v/>
      </c>
      <c r="F1395" s="10" t="str">
        <f aca="false">IF(OR(A1395="",N(D1395)=0),"",E1395/D1395)</f>
        <v/>
      </c>
      <c r="G1395" s="11" t="str">
        <f aca="false">IF(OR(A1395="",N(D1395)=0),"",_xlfn.MINIFS(Orders!$I$2:$I$5001,Orders!$C$2:$C$5001,A1395,Orders!$I$2:$I$5001,"&gt;0"))</f>
        <v/>
      </c>
      <c r="H1395" s="11" t="str">
        <f aca="false">IF(OR(A1395="",N(D1395)=0),"",_xlfn.MAXIFS(Orders!$I$2:$I$5001,Orders!$C$2:$C$5001,A1395,Orders!$I$2:$I$5001,"&gt;0"))</f>
        <v/>
      </c>
      <c r="I1395" s="9" t="str">
        <f aca="true">IF(H1395="","",TODAY()-H1395)</f>
        <v/>
      </c>
      <c r="J1395" s="9" t="str">
        <f aca="false">IF(OR(H1395="",N(D1395)&lt;2),"",(H1395-G1395)/(D1395-1))</f>
        <v/>
      </c>
      <c r="K1395" s="12" t="str">
        <f aca="false">IF(A1395="","",IF(N(D1395)=0,"No orders yet",IF(I1395&gt;=Settings!$B$4,IF(OR(N(E1395)&gt;=Settings!$B$5,N(D1395)&gt;=Settings!$B$6),"Lapsed VIP","Lapsed"),IF(I1395&gt;=Settings!$B$3,IF(OR(N(E1395)&gt;=Settings!$B$5,N(D1395)&gt;=Settings!$B$6),"At-risk VIP",IF(D1395=1,"One-time buyer","At risk")),IF(OR(N(E1395)&gt;=Settings!$B$5,N(D1395)&gt;=Settings!$B$6),"VIP",IF(D1395=1,"New","Active"))))))</f>
        <v/>
      </c>
      <c r="L1395" s="12" t="str">
        <f aca="false">IF(OR(J1395="",J1395=0),"",IF(I1395&gt;=J1395*Settings!$B$7,"Yes",""))</f>
        <v/>
      </c>
      <c r="M1395" s="13"/>
      <c r="N1395" s="12" t="str">
        <f aca="true">IF(M1395="","",IF(AND(H1395&lt;&gt;"",H1395&gt;=M1395),"Yes - "&amp;TEXT(H1395,"d mmm yyyy"),IF(TODAY()-M1395&lt;30,"Not yet","No")))</f>
        <v/>
      </c>
      <c r="O1395" s="8"/>
      <c r="P1395" s="12" t="str">
        <f aca="false">IF(A1395="","",IF(COUNTIF($A$2:$A$2001,A1395)&gt;1,"Same email twice - keep one",""))</f>
        <v/>
      </c>
    </row>
    <row r="1396" customFormat="false" ht="15" hidden="false" customHeight="false" outlineLevel="0" collapsed="false">
      <c r="A1396" s="8"/>
      <c r="B1396" s="8"/>
      <c r="C1396" s="8"/>
      <c r="D1396" s="9" t="str">
        <f aca="false">IF(A1396="","",COUNTIFS(Orders!$C$2:$C$5001,A1396,Orders!$I$2:$I$5001,"&gt;0"))</f>
        <v/>
      </c>
      <c r="E1396" s="10" t="str">
        <f aca="false">IF(A1396="","",SUMIFS(Orders!$F$2:$F$5001,Orders!$C$2:$C$5001,A1396,Orders!$I$2:$I$5001,"&gt;0"))</f>
        <v/>
      </c>
      <c r="F1396" s="10" t="str">
        <f aca="false">IF(OR(A1396="",N(D1396)=0),"",E1396/D1396)</f>
        <v/>
      </c>
      <c r="G1396" s="11" t="str">
        <f aca="false">IF(OR(A1396="",N(D1396)=0),"",_xlfn.MINIFS(Orders!$I$2:$I$5001,Orders!$C$2:$C$5001,A1396,Orders!$I$2:$I$5001,"&gt;0"))</f>
        <v/>
      </c>
      <c r="H1396" s="11" t="str">
        <f aca="false">IF(OR(A1396="",N(D1396)=0),"",_xlfn.MAXIFS(Orders!$I$2:$I$5001,Orders!$C$2:$C$5001,A1396,Orders!$I$2:$I$5001,"&gt;0"))</f>
        <v/>
      </c>
      <c r="I1396" s="9" t="str">
        <f aca="true">IF(H1396="","",TODAY()-H1396)</f>
        <v/>
      </c>
      <c r="J1396" s="9" t="str">
        <f aca="false">IF(OR(H1396="",N(D1396)&lt;2),"",(H1396-G1396)/(D1396-1))</f>
        <v/>
      </c>
      <c r="K1396" s="12" t="str">
        <f aca="false">IF(A1396="","",IF(N(D1396)=0,"No orders yet",IF(I1396&gt;=Settings!$B$4,IF(OR(N(E1396)&gt;=Settings!$B$5,N(D1396)&gt;=Settings!$B$6),"Lapsed VIP","Lapsed"),IF(I1396&gt;=Settings!$B$3,IF(OR(N(E1396)&gt;=Settings!$B$5,N(D1396)&gt;=Settings!$B$6),"At-risk VIP",IF(D1396=1,"One-time buyer","At risk")),IF(OR(N(E1396)&gt;=Settings!$B$5,N(D1396)&gt;=Settings!$B$6),"VIP",IF(D1396=1,"New","Active"))))))</f>
        <v/>
      </c>
      <c r="L1396" s="12" t="str">
        <f aca="false">IF(OR(J1396="",J1396=0),"",IF(I1396&gt;=J1396*Settings!$B$7,"Yes",""))</f>
        <v/>
      </c>
      <c r="M1396" s="13"/>
      <c r="N1396" s="12" t="str">
        <f aca="true">IF(M1396="","",IF(AND(H1396&lt;&gt;"",H1396&gt;=M1396),"Yes - "&amp;TEXT(H1396,"d mmm yyyy"),IF(TODAY()-M1396&lt;30,"Not yet","No")))</f>
        <v/>
      </c>
      <c r="O1396" s="8"/>
      <c r="P1396" s="12" t="str">
        <f aca="false">IF(A1396="","",IF(COUNTIF($A$2:$A$2001,A1396)&gt;1,"Same email twice - keep one",""))</f>
        <v/>
      </c>
    </row>
    <row r="1397" customFormat="false" ht="15" hidden="false" customHeight="false" outlineLevel="0" collapsed="false">
      <c r="A1397" s="8"/>
      <c r="B1397" s="8"/>
      <c r="C1397" s="8"/>
      <c r="D1397" s="9" t="str">
        <f aca="false">IF(A1397="","",COUNTIFS(Orders!$C$2:$C$5001,A1397,Orders!$I$2:$I$5001,"&gt;0"))</f>
        <v/>
      </c>
      <c r="E1397" s="10" t="str">
        <f aca="false">IF(A1397="","",SUMIFS(Orders!$F$2:$F$5001,Orders!$C$2:$C$5001,A1397,Orders!$I$2:$I$5001,"&gt;0"))</f>
        <v/>
      </c>
      <c r="F1397" s="10" t="str">
        <f aca="false">IF(OR(A1397="",N(D1397)=0),"",E1397/D1397)</f>
        <v/>
      </c>
      <c r="G1397" s="11" t="str">
        <f aca="false">IF(OR(A1397="",N(D1397)=0),"",_xlfn.MINIFS(Orders!$I$2:$I$5001,Orders!$C$2:$C$5001,A1397,Orders!$I$2:$I$5001,"&gt;0"))</f>
        <v/>
      </c>
      <c r="H1397" s="11" t="str">
        <f aca="false">IF(OR(A1397="",N(D1397)=0),"",_xlfn.MAXIFS(Orders!$I$2:$I$5001,Orders!$C$2:$C$5001,A1397,Orders!$I$2:$I$5001,"&gt;0"))</f>
        <v/>
      </c>
      <c r="I1397" s="9" t="str">
        <f aca="true">IF(H1397="","",TODAY()-H1397)</f>
        <v/>
      </c>
      <c r="J1397" s="9" t="str">
        <f aca="false">IF(OR(H1397="",N(D1397)&lt;2),"",(H1397-G1397)/(D1397-1))</f>
        <v/>
      </c>
      <c r="K1397" s="12" t="str">
        <f aca="false">IF(A1397="","",IF(N(D1397)=0,"No orders yet",IF(I1397&gt;=Settings!$B$4,IF(OR(N(E1397)&gt;=Settings!$B$5,N(D1397)&gt;=Settings!$B$6),"Lapsed VIP","Lapsed"),IF(I1397&gt;=Settings!$B$3,IF(OR(N(E1397)&gt;=Settings!$B$5,N(D1397)&gt;=Settings!$B$6),"At-risk VIP",IF(D1397=1,"One-time buyer","At risk")),IF(OR(N(E1397)&gt;=Settings!$B$5,N(D1397)&gt;=Settings!$B$6),"VIP",IF(D1397=1,"New","Active"))))))</f>
        <v/>
      </c>
      <c r="L1397" s="12" t="str">
        <f aca="false">IF(OR(J1397="",J1397=0),"",IF(I1397&gt;=J1397*Settings!$B$7,"Yes",""))</f>
        <v/>
      </c>
      <c r="M1397" s="13"/>
      <c r="N1397" s="12" t="str">
        <f aca="true">IF(M1397="","",IF(AND(H1397&lt;&gt;"",H1397&gt;=M1397),"Yes - "&amp;TEXT(H1397,"d mmm yyyy"),IF(TODAY()-M1397&lt;30,"Not yet","No")))</f>
        <v/>
      </c>
      <c r="O1397" s="8"/>
      <c r="P1397" s="12" t="str">
        <f aca="false">IF(A1397="","",IF(COUNTIF($A$2:$A$2001,A1397)&gt;1,"Same email twice - keep one",""))</f>
        <v/>
      </c>
    </row>
    <row r="1398" customFormat="false" ht="15" hidden="false" customHeight="false" outlineLevel="0" collapsed="false">
      <c r="A1398" s="8"/>
      <c r="B1398" s="8"/>
      <c r="C1398" s="8"/>
      <c r="D1398" s="9" t="str">
        <f aca="false">IF(A1398="","",COUNTIFS(Orders!$C$2:$C$5001,A1398,Orders!$I$2:$I$5001,"&gt;0"))</f>
        <v/>
      </c>
      <c r="E1398" s="10" t="str">
        <f aca="false">IF(A1398="","",SUMIFS(Orders!$F$2:$F$5001,Orders!$C$2:$C$5001,A1398,Orders!$I$2:$I$5001,"&gt;0"))</f>
        <v/>
      </c>
      <c r="F1398" s="10" t="str">
        <f aca="false">IF(OR(A1398="",N(D1398)=0),"",E1398/D1398)</f>
        <v/>
      </c>
      <c r="G1398" s="11" t="str">
        <f aca="false">IF(OR(A1398="",N(D1398)=0),"",_xlfn.MINIFS(Orders!$I$2:$I$5001,Orders!$C$2:$C$5001,A1398,Orders!$I$2:$I$5001,"&gt;0"))</f>
        <v/>
      </c>
      <c r="H1398" s="11" t="str">
        <f aca="false">IF(OR(A1398="",N(D1398)=0),"",_xlfn.MAXIFS(Orders!$I$2:$I$5001,Orders!$C$2:$C$5001,A1398,Orders!$I$2:$I$5001,"&gt;0"))</f>
        <v/>
      </c>
      <c r="I1398" s="9" t="str">
        <f aca="true">IF(H1398="","",TODAY()-H1398)</f>
        <v/>
      </c>
      <c r="J1398" s="9" t="str">
        <f aca="false">IF(OR(H1398="",N(D1398)&lt;2),"",(H1398-G1398)/(D1398-1))</f>
        <v/>
      </c>
      <c r="K1398" s="12" t="str">
        <f aca="false">IF(A1398="","",IF(N(D1398)=0,"No orders yet",IF(I1398&gt;=Settings!$B$4,IF(OR(N(E1398)&gt;=Settings!$B$5,N(D1398)&gt;=Settings!$B$6),"Lapsed VIP","Lapsed"),IF(I1398&gt;=Settings!$B$3,IF(OR(N(E1398)&gt;=Settings!$B$5,N(D1398)&gt;=Settings!$B$6),"At-risk VIP",IF(D1398=1,"One-time buyer","At risk")),IF(OR(N(E1398)&gt;=Settings!$B$5,N(D1398)&gt;=Settings!$B$6),"VIP",IF(D1398=1,"New","Active"))))))</f>
        <v/>
      </c>
      <c r="L1398" s="12" t="str">
        <f aca="false">IF(OR(J1398="",J1398=0),"",IF(I1398&gt;=J1398*Settings!$B$7,"Yes",""))</f>
        <v/>
      </c>
      <c r="M1398" s="13"/>
      <c r="N1398" s="12" t="str">
        <f aca="true">IF(M1398="","",IF(AND(H1398&lt;&gt;"",H1398&gt;=M1398),"Yes - "&amp;TEXT(H1398,"d mmm yyyy"),IF(TODAY()-M1398&lt;30,"Not yet","No")))</f>
        <v/>
      </c>
      <c r="O1398" s="8"/>
      <c r="P1398" s="12" t="str">
        <f aca="false">IF(A1398="","",IF(COUNTIF($A$2:$A$2001,A1398)&gt;1,"Same email twice - keep one",""))</f>
        <v/>
      </c>
    </row>
    <row r="1399" customFormat="false" ht="15" hidden="false" customHeight="false" outlineLevel="0" collapsed="false">
      <c r="A1399" s="8"/>
      <c r="B1399" s="8"/>
      <c r="C1399" s="8"/>
      <c r="D1399" s="9" t="str">
        <f aca="false">IF(A1399="","",COUNTIFS(Orders!$C$2:$C$5001,A1399,Orders!$I$2:$I$5001,"&gt;0"))</f>
        <v/>
      </c>
      <c r="E1399" s="10" t="str">
        <f aca="false">IF(A1399="","",SUMIFS(Orders!$F$2:$F$5001,Orders!$C$2:$C$5001,A1399,Orders!$I$2:$I$5001,"&gt;0"))</f>
        <v/>
      </c>
      <c r="F1399" s="10" t="str">
        <f aca="false">IF(OR(A1399="",N(D1399)=0),"",E1399/D1399)</f>
        <v/>
      </c>
      <c r="G1399" s="11" t="str">
        <f aca="false">IF(OR(A1399="",N(D1399)=0),"",_xlfn.MINIFS(Orders!$I$2:$I$5001,Orders!$C$2:$C$5001,A1399,Orders!$I$2:$I$5001,"&gt;0"))</f>
        <v/>
      </c>
      <c r="H1399" s="11" t="str">
        <f aca="false">IF(OR(A1399="",N(D1399)=0),"",_xlfn.MAXIFS(Orders!$I$2:$I$5001,Orders!$C$2:$C$5001,A1399,Orders!$I$2:$I$5001,"&gt;0"))</f>
        <v/>
      </c>
      <c r="I1399" s="9" t="str">
        <f aca="true">IF(H1399="","",TODAY()-H1399)</f>
        <v/>
      </c>
      <c r="J1399" s="9" t="str">
        <f aca="false">IF(OR(H1399="",N(D1399)&lt;2),"",(H1399-G1399)/(D1399-1))</f>
        <v/>
      </c>
      <c r="K1399" s="12" t="str">
        <f aca="false">IF(A1399="","",IF(N(D1399)=0,"No orders yet",IF(I1399&gt;=Settings!$B$4,IF(OR(N(E1399)&gt;=Settings!$B$5,N(D1399)&gt;=Settings!$B$6),"Lapsed VIP","Lapsed"),IF(I1399&gt;=Settings!$B$3,IF(OR(N(E1399)&gt;=Settings!$B$5,N(D1399)&gt;=Settings!$B$6),"At-risk VIP",IF(D1399=1,"One-time buyer","At risk")),IF(OR(N(E1399)&gt;=Settings!$B$5,N(D1399)&gt;=Settings!$B$6),"VIP",IF(D1399=1,"New","Active"))))))</f>
        <v/>
      </c>
      <c r="L1399" s="12" t="str">
        <f aca="false">IF(OR(J1399="",J1399=0),"",IF(I1399&gt;=J1399*Settings!$B$7,"Yes",""))</f>
        <v/>
      </c>
      <c r="M1399" s="13"/>
      <c r="N1399" s="12" t="str">
        <f aca="true">IF(M1399="","",IF(AND(H1399&lt;&gt;"",H1399&gt;=M1399),"Yes - "&amp;TEXT(H1399,"d mmm yyyy"),IF(TODAY()-M1399&lt;30,"Not yet","No")))</f>
        <v/>
      </c>
      <c r="O1399" s="8"/>
      <c r="P1399" s="12" t="str">
        <f aca="false">IF(A1399="","",IF(COUNTIF($A$2:$A$2001,A1399)&gt;1,"Same email twice - keep one",""))</f>
        <v/>
      </c>
    </row>
    <row r="1400" customFormat="false" ht="15" hidden="false" customHeight="false" outlineLevel="0" collapsed="false">
      <c r="A1400" s="8"/>
      <c r="B1400" s="8"/>
      <c r="C1400" s="8"/>
      <c r="D1400" s="9" t="str">
        <f aca="false">IF(A1400="","",COUNTIFS(Orders!$C$2:$C$5001,A1400,Orders!$I$2:$I$5001,"&gt;0"))</f>
        <v/>
      </c>
      <c r="E1400" s="10" t="str">
        <f aca="false">IF(A1400="","",SUMIFS(Orders!$F$2:$F$5001,Orders!$C$2:$C$5001,A1400,Orders!$I$2:$I$5001,"&gt;0"))</f>
        <v/>
      </c>
      <c r="F1400" s="10" t="str">
        <f aca="false">IF(OR(A1400="",N(D1400)=0),"",E1400/D1400)</f>
        <v/>
      </c>
      <c r="G1400" s="11" t="str">
        <f aca="false">IF(OR(A1400="",N(D1400)=0),"",_xlfn.MINIFS(Orders!$I$2:$I$5001,Orders!$C$2:$C$5001,A1400,Orders!$I$2:$I$5001,"&gt;0"))</f>
        <v/>
      </c>
      <c r="H1400" s="11" t="str">
        <f aca="false">IF(OR(A1400="",N(D1400)=0),"",_xlfn.MAXIFS(Orders!$I$2:$I$5001,Orders!$C$2:$C$5001,A1400,Orders!$I$2:$I$5001,"&gt;0"))</f>
        <v/>
      </c>
      <c r="I1400" s="9" t="str">
        <f aca="true">IF(H1400="","",TODAY()-H1400)</f>
        <v/>
      </c>
      <c r="J1400" s="9" t="str">
        <f aca="false">IF(OR(H1400="",N(D1400)&lt;2),"",(H1400-G1400)/(D1400-1))</f>
        <v/>
      </c>
      <c r="K1400" s="12" t="str">
        <f aca="false">IF(A1400="","",IF(N(D1400)=0,"No orders yet",IF(I1400&gt;=Settings!$B$4,IF(OR(N(E1400)&gt;=Settings!$B$5,N(D1400)&gt;=Settings!$B$6),"Lapsed VIP","Lapsed"),IF(I1400&gt;=Settings!$B$3,IF(OR(N(E1400)&gt;=Settings!$B$5,N(D1400)&gt;=Settings!$B$6),"At-risk VIP",IF(D1400=1,"One-time buyer","At risk")),IF(OR(N(E1400)&gt;=Settings!$B$5,N(D1400)&gt;=Settings!$B$6),"VIP",IF(D1400=1,"New","Active"))))))</f>
        <v/>
      </c>
      <c r="L1400" s="12" t="str">
        <f aca="false">IF(OR(J1400="",J1400=0),"",IF(I1400&gt;=J1400*Settings!$B$7,"Yes",""))</f>
        <v/>
      </c>
      <c r="M1400" s="13"/>
      <c r="N1400" s="12" t="str">
        <f aca="true">IF(M1400="","",IF(AND(H1400&lt;&gt;"",H1400&gt;=M1400),"Yes - "&amp;TEXT(H1400,"d mmm yyyy"),IF(TODAY()-M1400&lt;30,"Not yet","No")))</f>
        <v/>
      </c>
      <c r="O1400" s="8"/>
      <c r="P1400" s="12" t="str">
        <f aca="false">IF(A1400="","",IF(COUNTIF($A$2:$A$2001,A1400)&gt;1,"Same email twice - keep one",""))</f>
        <v/>
      </c>
    </row>
    <row r="1401" customFormat="false" ht="15" hidden="false" customHeight="false" outlineLevel="0" collapsed="false">
      <c r="A1401" s="8"/>
      <c r="B1401" s="8"/>
      <c r="C1401" s="8"/>
      <c r="D1401" s="9" t="str">
        <f aca="false">IF(A1401="","",COUNTIFS(Orders!$C$2:$C$5001,A1401,Orders!$I$2:$I$5001,"&gt;0"))</f>
        <v/>
      </c>
      <c r="E1401" s="10" t="str">
        <f aca="false">IF(A1401="","",SUMIFS(Orders!$F$2:$F$5001,Orders!$C$2:$C$5001,A1401,Orders!$I$2:$I$5001,"&gt;0"))</f>
        <v/>
      </c>
      <c r="F1401" s="10" t="str">
        <f aca="false">IF(OR(A1401="",N(D1401)=0),"",E1401/D1401)</f>
        <v/>
      </c>
      <c r="G1401" s="11" t="str">
        <f aca="false">IF(OR(A1401="",N(D1401)=0),"",_xlfn.MINIFS(Orders!$I$2:$I$5001,Orders!$C$2:$C$5001,A1401,Orders!$I$2:$I$5001,"&gt;0"))</f>
        <v/>
      </c>
      <c r="H1401" s="11" t="str">
        <f aca="false">IF(OR(A1401="",N(D1401)=0),"",_xlfn.MAXIFS(Orders!$I$2:$I$5001,Orders!$C$2:$C$5001,A1401,Orders!$I$2:$I$5001,"&gt;0"))</f>
        <v/>
      </c>
      <c r="I1401" s="9" t="str">
        <f aca="true">IF(H1401="","",TODAY()-H1401)</f>
        <v/>
      </c>
      <c r="J1401" s="9" t="str">
        <f aca="false">IF(OR(H1401="",N(D1401)&lt;2),"",(H1401-G1401)/(D1401-1))</f>
        <v/>
      </c>
      <c r="K1401" s="12" t="str">
        <f aca="false">IF(A1401="","",IF(N(D1401)=0,"No orders yet",IF(I1401&gt;=Settings!$B$4,IF(OR(N(E1401)&gt;=Settings!$B$5,N(D1401)&gt;=Settings!$B$6),"Lapsed VIP","Lapsed"),IF(I1401&gt;=Settings!$B$3,IF(OR(N(E1401)&gt;=Settings!$B$5,N(D1401)&gt;=Settings!$B$6),"At-risk VIP",IF(D1401=1,"One-time buyer","At risk")),IF(OR(N(E1401)&gt;=Settings!$B$5,N(D1401)&gt;=Settings!$B$6),"VIP",IF(D1401=1,"New","Active"))))))</f>
        <v/>
      </c>
      <c r="L1401" s="12" t="str">
        <f aca="false">IF(OR(J1401="",J1401=0),"",IF(I1401&gt;=J1401*Settings!$B$7,"Yes",""))</f>
        <v/>
      </c>
      <c r="M1401" s="13"/>
      <c r="N1401" s="12" t="str">
        <f aca="true">IF(M1401="","",IF(AND(H1401&lt;&gt;"",H1401&gt;=M1401),"Yes - "&amp;TEXT(H1401,"d mmm yyyy"),IF(TODAY()-M1401&lt;30,"Not yet","No")))</f>
        <v/>
      </c>
      <c r="O1401" s="8"/>
      <c r="P1401" s="12" t="str">
        <f aca="false">IF(A1401="","",IF(COUNTIF($A$2:$A$2001,A1401)&gt;1,"Same email twice - keep one",""))</f>
        <v/>
      </c>
    </row>
    <row r="1402" customFormat="false" ht="15" hidden="false" customHeight="false" outlineLevel="0" collapsed="false">
      <c r="A1402" s="8"/>
      <c r="B1402" s="8"/>
      <c r="C1402" s="8"/>
      <c r="D1402" s="9" t="str">
        <f aca="false">IF(A1402="","",COUNTIFS(Orders!$C$2:$C$5001,A1402,Orders!$I$2:$I$5001,"&gt;0"))</f>
        <v/>
      </c>
      <c r="E1402" s="10" t="str">
        <f aca="false">IF(A1402="","",SUMIFS(Orders!$F$2:$F$5001,Orders!$C$2:$C$5001,A1402,Orders!$I$2:$I$5001,"&gt;0"))</f>
        <v/>
      </c>
      <c r="F1402" s="10" t="str">
        <f aca="false">IF(OR(A1402="",N(D1402)=0),"",E1402/D1402)</f>
        <v/>
      </c>
      <c r="G1402" s="11" t="str">
        <f aca="false">IF(OR(A1402="",N(D1402)=0),"",_xlfn.MINIFS(Orders!$I$2:$I$5001,Orders!$C$2:$C$5001,A1402,Orders!$I$2:$I$5001,"&gt;0"))</f>
        <v/>
      </c>
      <c r="H1402" s="11" t="str">
        <f aca="false">IF(OR(A1402="",N(D1402)=0),"",_xlfn.MAXIFS(Orders!$I$2:$I$5001,Orders!$C$2:$C$5001,A1402,Orders!$I$2:$I$5001,"&gt;0"))</f>
        <v/>
      </c>
      <c r="I1402" s="9" t="str">
        <f aca="true">IF(H1402="","",TODAY()-H1402)</f>
        <v/>
      </c>
      <c r="J1402" s="9" t="str">
        <f aca="false">IF(OR(H1402="",N(D1402)&lt;2),"",(H1402-G1402)/(D1402-1))</f>
        <v/>
      </c>
      <c r="K1402" s="12" t="str">
        <f aca="false">IF(A1402="","",IF(N(D1402)=0,"No orders yet",IF(I1402&gt;=Settings!$B$4,IF(OR(N(E1402)&gt;=Settings!$B$5,N(D1402)&gt;=Settings!$B$6),"Lapsed VIP","Lapsed"),IF(I1402&gt;=Settings!$B$3,IF(OR(N(E1402)&gt;=Settings!$B$5,N(D1402)&gt;=Settings!$B$6),"At-risk VIP",IF(D1402=1,"One-time buyer","At risk")),IF(OR(N(E1402)&gt;=Settings!$B$5,N(D1402)&gt;=Settings!$B$6),"VIP",IF(D1402=1,"New","Active"))))))</f>
        <v/>
      </c>
      <c r="L1402" s="12" t="str">
        <f aca="false">IF(OR(J1402="",J1402=0),"",IF(I1402&gt;=J1402*Settings!$B$7,"Yes",""))</f>
        <v/>
      </c>
      <c r="M1402" s="13"/>
      <c r="N1402" s="12" t="str">
        <f aca="true">IF(M1402="","",IF(AND(H1402&lt;&gt;"",H1402&gt;=M1402),"Yes - "&amp;TEXT(H1402,"d mmm yyyy"),IF(TODAY()-M1402&lt;30,"Not yet","No")))</f>
        <v/>
      </c>
      <c r="O1402" s="8"/>
      <c r="P1402" s="12" t="str">
        <f aca="false">IF(A1402="","",IF(COUNTIF($A$2:$A$2001,A1402)&gt;1,"Same email twice - keep one",""))</f>
        <v/>
      </c>
    </row>
    <row r="1403" customFormat="false" ht="15" hidden="false" customHeight="false" outlineLevel="0" collapsed="false">
      <c r="A1403" s="8"/>
      <c r="B1403" s="8"/>
      <c r="C1403" s="8"/>
      <c r="D1403" s="9" t="str">
        <f aca="false">IF(A1403="","",COUNTIFS(Orders!$C$2:$C$5001,A1403,Orders!$I$2:$I$5001,"&gt;0"))</f>
        <v/>
      </c>
      <c r="E1403" s="10" t="str">
        <f aca="false">IF(A1403="","",SUMIFS(Orders!$F$2:$F$5001,Orders!$C$2:$C$5001,A1403,Orders!$I$2:$I$5001,"&gt;0"))</f>
        <v/>
      </c>
      <c r="F1403" s="10" t="str">
        <f aca="false">IF(OR(A1403="",N(D1403)=0),"",E1403/D1403)</f>
        <v/>
      </c>
      <c r="G1403" s="11" t="str">
        <f aca="false">IF(OR(A1403="",N(D1403)=0),"",_xlfn.MINIFS(Orders!$I$2:$I$5001,Orders!$C$2:$C$5001,A1403,Orders!$I$2:$I$5001,"&gt;0"))</f>
        <v/>
      </c>
      <c r="H1403" s="11" t="str">
        <f aca="false">IF(OR(A1403="",N(D1403)=0),"",_xlfn.MAXIFS(Orders!$I$2:$I$5001,Orders!$C$2:$C$5001,A1403,Orders!$I$2:$I$5001,"&gt;0"))</f>
        <v/>
      </c>
      <c r="I1403" s="9" t="str">
        <f aca="true">IF(H1403="","",TODAY()-H1403)</f>
        <v/>
      </c>
      <c r="J1403" s="9" t="str">
        <f aca="false">IF(OR(H1403="",N(D1403)&lt;2),"",(H1403-G1403)/(D1403-1))</f>
        <v/>
      </c>
      <c r="K1403" s="12" t="str">
        <f aca="false">IF(A1403="","",IF(N(D1403)=0,"No orders yet",IF(I1403&gt;=Settings!$B$4,IF(OR(N(E1403)&gt;=Settings!$B$5,N(D1403)&gt;=Settings!$B$6),"Lapsed VIP","Lapsed"),IF(I1403&gt;=Settings!$B$3,IF(OR(N(E1403)&gt;=Settings!$B$5,N(D1403)&gt;=Settings!$B$6),"At-risk VIP",IF(D1403=1,"One-time buyer","At risk")),IF(OR(N(E1403)&gt;=Settings!$B$5,N(D1403)&gt;=Settings!$B$6),"VIP",IF(D1403=1,"New","Active"))))))</f>
        <v/>
      </c>
      <c r="L1403" s="12" t="str">
        <f aca="false">IF(OR(J1403="",J1403=0),"",IF(I1403&gt;=J1403*Settings!$B$7,"Yes",""))</f>
        <v/>
      </c>
      <c r="M1403" s="13"/>
      <c r="N1403" s="12" t="str">
        <f aca="true">IF(M1403="","",IF(AND(H1403&lt;&gt;"",H1403&gt;=M1403),"Yes - "&amp;TEXT(H1403,"d mmm yyyy"),IF(TODAY()-M1403&lt;30,"Not yet","No")))</f>
        <v/>
      </c>
      <c r="O1403" s="8"/>
      <c r="P1403" s="12" t="str">
        <f aca="false">IF(A1403="","",IF(COUNTIF($A$2:$A$2001,A1403)&gt;1,"Same email twice - keep one",""))</f>
        <v/>
      </c>
    </row>
    <row r="1404" customFormat="false" ht="15" hidden="false" customHeight="false" outlineLevel="0" collapsed="false">
      <c r="A1404" s="8"/>
      <c r="B1404" s="8"/>
      <c r="C1404" s="8"/>
      <c r="D1404" s="9" t="str">
        <f aca="false">IF(A1404="","",COUNTIFS(Orders!$C$2:$C$5001,A1404,Orders!$I$2:$I$5001,"&gt;0"))</f>
        <v/>
      </c>
      <c r="E1404" s="10" t="str">
        <f aca="false">IF(A1404="","",SUMIFS(Orders!$F$2:$F$5001,Orders!$C$2:$C$5001,A1404,Orders!$I$2:$I$5001,"&gt;0"))</f>
        <v/>
      </c>
      <c r="F1404" s="10" t="str">
        <f aca="false">IF(OR(A1404="",N(D1404)=0),"",E1404/D1404)</f>
        <v/>
      </c>
      <c r="G1404" s="11" t="str">
        <f aca="false">IF(OR(A1404="",N(D1404)=0),"",_xlfn.MINIFS(Orders!$I$2:$I$5001,Orders!$C$2:$C$5001,A1404,Orders!$I$2:$I$5001,"&gt;0"))</f>
        <v/>
      </c>
      <c r="H1404" s="11" t="str">
        <f aca="false">IF(OR(A1404="",N(D1404)=0),"",_xlfn.MAXIFS(Orders!$I$2:$I$5001,Orders!$C$2:$C$5001,A1404,Orders!$I$2:$I$5001,"&gt;0"))</f>
        <v/>
      </c>
      <c r="I1404" s="9" t="str">
        <f aca="true">IF(H1404="","",TODAY()-H1404)</f>
        <v/>
      </c>
      <c r="J1404" s="9" t="str">
        <f aca="false">IF(OR(H1404="",N(D1404)&lt;2),"",(H1404-G1404)/(D1404-1))</f>
        <v/>
      </c>
      <c r="K1404" s="12" t="str">
        <f aca="false">IF(A1404="","",IF(N(D1404)=0,"No orders yet",IF(I1404&gt;=Settings!$B$4,IF(OR(N(E1404)&gt;=Settings!$B$5,N(D1404)&gt;=Settings!$B$6),"Lapsed VIP","Lapsed"),IF(I1404&gt;=Settings!$B$3,IF(OR(N(E1404)&gt;=Settings!$B$5,N(D1404)&gt;=Settings!$B$6),"At-risk VIP",IF(D1404=1,"One-time buyer","At risk")),IF(OR(N(E1404)&gt;=Settings!$B$5,N(D1404)&gt;=Settings!$B$6),"VIP",IF(D1404=1,"New","Active"))))))</f>
        <v/>
      </c>
      <c r="L1404" s="12" t="str">
        <f aca="false">IF(OR(J1404="",J1404=0),"",IF(I1404&gt;=J1404*Settings!$B$7,"Yes",""))</f>
        <v/>
      </c>
      <c r="M1404" s="13"/>
      <c r="N1404" s="12" t="str">
        <f aca="true">IF(M1404="","",IF(AND(H1404&lt;&gt;"",H1404&gt;=M1404),"Yes - "&amp;TEXT(H1404,"d mmm yyyy"),IF(TODAY()-M1404&lt;30,"Not yet","No")))</f>
        <v/>
      </c>
      <c r="O1404" s="8"/>
      <c r="P1404" s="12" t="str">
        <f aca="false">IF(A1404="","",IF(COUNTIF($A$2:$A$2001,A1404)&gt;1,"Same email twice - keep one",""))</f>
        <v/>
      </c>
    </row>
    <row r="1405" customFormat="false" ht="15" hidden="false" customHeight="false" outlineLevel="0" collapsed="false">
      <c r="A1405" s="8"/>
      <c r="B1405" s="8"/>
      <c r="C1405" s="8"/>
      <c r="D1405" s="9" t="str">
        <f aca="false">IF(A1405="","",COUNTIFS(Orders!$C$2:$C$5001,A1405,Orders!$I$2:$I$5001,"&gt;0"))</f>
        <v/>
      </c>
      <c r="E1405" s="10" t="str">
        <f aca="false">IF(A1405="","",SUMIFS(Orders!$F$2:$F$5001,Orders!$C$2:$C$5001,A1405,Orders!$I$2:$I$5001,"&gt;0"))</f>
        <v/>
      </c>
      <c r="F1405" s="10" t="str">
        <f aca="false">IF(OR(A1405="",N(D1405)=0),"",E1405/D1405)</f>
        <v/>
      </c>
      <c r="G1405" s="11" t="str">
        <f aca="false">IF(OR(A1405="",N(D1405)=0),"",_xlfn.MINIFS(Orders!$I$2:$I$5001,Orders!$C$2:$C$5001,A1405,Orders!$I$2:$I$5001,"&gt;0"))</f>
        <v/>
      </c>
      <c r="H1405" s="11" t="str">
        <f aca="false">IF(OR(A1405="",N(D1405)=0),"",_xlfn.MAXIFS(Orders!$I$2:$I$5001,Orders!$C$2:$C$5001,A1405,Orders!$I$2:$I$5001,"&gt;0"))</f>
        <v/>
      </c>
      <c r="I1405" s="9" t="str">
        <f aca="true">IF(H1405="","",TODAY()-H1405)</f>
        <v/>
      </c>
      <c r="J1405" s="9" t="str">
        <f aca="false">IF(OR(H1405="",N(D1405)&lt;2),"",(H1405-G1405)/(D1405-1))</f>
        <v/>
      </c>
      <c r="K1405" s="12" t="str">
        <f aca="false">IF(A1405="","",IF(N(D1405)=0,"No orders yet",IF(I1405&gt;=Settings!$B$4,IF(OR(N(E1405)&gt;=Settings!$B$5,N(D1405)&gt;=Settings!$B$6),"Lapsed VIP","Lapsed"),IF(I1405&gt;=Settings!$B$3,IF(OR(N(E1405)&gt;=Settings!$B$5,N(D1405)&gt;=Settings!$B$6),"At-risk VIP",IF(D1405=1,"One-time buyer","At risk")),IF(OR(N(E1405)&gt;=Settings!$B$5,N(D1405)&gt;=Settings!$B$6),"VIP",IF(D1405=1,"New","Active"))))))</f>
        <v/>
      </c>
      <c r="L1405" s="12" t="str">
        <f aca="false">IF(OR(J1405="",J1405=0),"",IF(I1405&gt;=J1405*Settings!$B$7,"Yes",""))</f>
        <v/>
      </c>
      <c r="M1405" s="13"/>
      <c r="N1405" s="12" t="str">
        <f aca="true">IF(M1405="","",IF(AND(H1405&lt;&gt;"",H1405&gt;=M1405),"Yes - "&amp;TEXT(H1405,"d mmm yyyy"),IF(TODAY()-M1405&lt;30,"Not yet","No")))</f>
        <v/>
      </c>
      <c r="O1405" s="8"/>
      <c r="P1405" s="12" t="str">
        <f aca="false">IF(A1405="","",IF(COUNTIF($A$2:$A$2001,A1405)&gt;1,"Same email twice - keep one",""))</f>
        <v/>
      </c>
    </row>
    <row r="1406" customFormat="false" ht="15" hidden="false" customHeight="false" outlineLevel="0" collapsed="false">
      <c r="A1406" s="8"/>
      <c r="B1406" s="8"/>
      <c r="C1406" s="8"/>
      <c r="D1406" s="9" t="str">
        <f aca="false">IF(A1406="","",COUNTIFS(Orders!$C$2:$C$5001,A1406,Orders!$I$2:$I$5001,"&gt;0"))</f>
        <v/>
      </c>
      <c r="E1406" s="10" t="str">
        <f aca="false">IF(A1406="","",SUMIFS(Orders!$F$2:$F$5001,Orders!$C$2:$C$5001,A1406,Orders!$I$2:$I$5001,"&gt;0"))</f>
        <v/>
      </c>
      <c r="F1406" s="10" t="str">
        <f aca="false">IF(OR(A1406="",N(D1406)=0),"",E1406/D1406)</f>
        <v/>
      </c>
      <c r="G1406" s="11" t="str">
        <f aca="false">IF(OR(A1406="",N(D1406)=0),"",_xlfn.MINIFS(Orders!$I$2:$I$5001,Orders!$C$2:$C$5001,A1406,Orders!$I$2:$I$5001,"&gt;0"))</f>
        <v/>
      </c>
      <c r="H1406" s="11" t="str">
        <f aca="false">IF(OR(A1406="",N(D1406)=0),"",_xlfn.MAXIFS(Orders!$I$2:$I$5001,Orders!$C$2:$C$5001,A1406,Orders!$I$2:$I$5001,"&gt;0"))</f>
        <v/>
      </c>
      <c r="I1406" s="9" t="str">
        <f aca="true">IF(H1406="","",TODAY()-H1406)</f>
        <v/>
      </c>
      <c r="J1406" s="9" t="str">
        <f aca="false">IF(OR(H1406="",N(D1406)&lt;2),"",(H1406-G1406)/(D1406-1))</f>
        <v/>
      </c>
      <c r="K1406" s="12" t="str">
        <f aca="false">IF(A1406="","",IF(N(D1406)=0,"No orders yet",IF(I1406&gt;=Settings!$B$4,IF(OR(N(E1406)&gt;=Settings!$B$5,N(D1406)&gt;=Settings!$B$6),"Lapsed VIP","Lapsed"),IF(I1406&gt;=Settings!$B$3,IF(OR(N(E1406)&gt;=Settings!$B$5,N(D1406)&gt;=Settings!$B$6),"At-risk VIP",IF(D1406=1,"One-time buyer","At risk")),IF(OR(N(E1406)&gt;=Settings!$B$5,N(D1406)&gt;=Settings!$B$6),"VIP",IF(D1406=1,"New","Active"))))))</f>
        <v/>
      </c>
      <c r="L1406" s="12" t="str">
        <f aca="false">IF(OR(J1406="",J1406=0),"",IF(I1406&gt;=J1406*Settings!$B$7,"Yes",""))</f>
        <v/>
      </c>
      <c r="M1406" s="13"/>
      <c r="N1406" s="12" t="str">
        <f aca="true">IF(M1406="","",IF(AND(H1406&lt;&gt;"",H1406&gt;=M1406),"Yes - "&amp;TEXT(H1406,"d mmm yyyy"),IF(TODAY()-M1406&lt;30,"Not yet","No")))</f>
        <v/>
      </c>
      <c r="O1406" s="8"/>
      <c r="P1406" s="12" t="str">
        <f aca="false">IF(A1406="","",IF(COUNTIF($A$2:$A$2001,A1406)&gt;1,"Same email twice - keep one",""))</f>
        <v/>
      </c>
    </row>
    <row r="1407" customFormat="false" ht="15" hidden="false" customHeight="false" outlineLevel="0" collapsed="false">
      <c r="A1407" s="8"/>
      <c r="B1407" s="8"/>
      <c r="C1407" s="8"/>
      <c r="D1407" s="9" t="str">
        <f aca="false">IF(A1407="","",COUNTIFS(Orders!$C$2:$C$5001,A1407,Orders!$I$2:$I$5001,"&gt;0"))</f>
        <v/>
      </c>
      <c r="E1407" s="10" t="str">
        <f aca="false">IF(A1407="","",SUMIFS(Orders!$F$2:$F$5001,Orders!$C$2:$C$5001,A1407,Orders!$I$2:$I$5001,"&gt;0"))</f>
        <v/>
      </c>
      <c r="F1407" s="10" t="str">
        <f aca="false">IF(OR(A1407="",N(D1407)=0),"",E1407/D1407)</f>
        <v/>
      </c>
      <c r="G1407" s="11" t="str">
        <f aca="false">IF(OR(A1407="",N(D1407)=0),"",_xlfn.MINIFS(Orders!$I$2:$I$5001,Orders!$C$2:$C$5001,A1407,Orders!$I$2:$I$5001,"&gt;0"))</f>
        <v/>
      </c>
      <c r="H1407" s="11" t="str">
        <f aca="false">IF(OR(A1407="",N(D1407)=0),"",_xlfn.MAXIFS(Orders!$I$2:$I$5001,Orders!$C$2:$C$5001,A1407,Orders!$I$2:$I$5001,"&gt;0"))</f>
        <v/>
      </c>
      <c r="I1407" s="9" t="str">
        <f aca="true">IF(H1407="","",TODAY()-H1407)</f>
        <v/>
      </c>
      <c r="J1407" s="9" t="str">
        <f aca="false">IF(OR(H1407="",N(D1407)&lt;2),"",(H1407-G1407)/(D1407-1))</f>
        <v/>
      </c>
      <c r="K1407" s="12" t="str">
        <f aca="false">IF(A1407="","",IF(N(D1407)=0,"No orders yet",IF(I1407&gt;=Settings!$B$4,IF(OR(N(E1407)&gt;=Settings!$B$5,N(D1407)&gt;=Settings!$B$6),"Lapsed VIP","Lapsed"),IF(I1407&gt;=Settings!$B$3,IF(OR(N(E1407)&gt;=Settings!$B$5,N(D1407)&gt;=Settings!$B$6),"At-risk VIP",IF(D1407=1,"One-time buyer","At risk")),IF(OR(N(E1407)&gt;=Settings!$B$5,N(D1407)&gt;=Settings!$B$6),"VIP",IF(D1407=1,"New","Active"))))))</f>
        <v/>
      </c>
      <c r="L1407" s="12" t="str">
        <f aca="false">IF(OR(J1407="",J1407=0),"",IF(I1407&gt;=J1407*Settings!$B$7,"Yes",""))</f>
        <v/>
      </c>
      <c r="M1407" s="13"/>
      <c r="N1407" s="12" t="str">
        <f aca="true">IF(M1407="","",IF(AND(H1407&lt;&gt;"",H1407&gt;=M1407),"Yes - "&amp;TEXT(H1407,"d mmm yyyy"),IF(TODAY()-M1407&lt;30,"Not yet","No")))</f>
        <v/>
      </c>
      <c r="O1407" s="8"/>
      <c r="P1407" s="12" t="str">
        <f aca="false">IF(A1407="","",IF(COUNTIF($A$2:$A$2001,A1407)&gt;1,"Same email twice - keep one",""))</f>
        <v/>
      </c>
    </row>
    <row r="1408" customFormat="false" ht="15" hidden="false" customHeight="false" outlineLevel="0" collapsed="false">
      <c r="A1408" s="8"/>
      <c r="B1408" s="8"/>
      <c r="C1408" s="8"/>
      <c r="D1408" s="9" t="str">
        <f aca="false">IF(A1408="","",COUNTIFS(Orders!$C$2:$C$5001,A1408,Orders!$I$2:$I$5001,"&gt;0"))</f>
        <v/>
      </c>
      <c r="E1408" s="10" t="str">
        <f aca="false">IF(A1408="","",SUMIFS(Orders!$F$2:$F$5001,Orders!$C$2:$C$5001,A1408,Orders!$I$2:$I$5001,"&gt;0"))</f>
        <v/>
      </c>
      <c r="F1408" s="10" t="str">
        <f aca="false">IF(OR(A1408="",N(D1408)=0),"",E1408/D1408)</f>
        <v/>
      </c>
      <c r="G1408" s="11" t="str">
        <f aca="false">IF(OR(A1408="",N(D1408)=0),"",_xlfn.MINIFS(Orders!$I$2:$I$5001,Orders!$C$2:$C$5001,A1408,Orders!$I$2:$I$5001,"&gt;0"))</f>
        <v/>
      </c>
      <c r="H1408" s="11" t="str">
        <f aca="false">IF(OR(A1408="",N(D1408)=0),"",_xlfn.MAXIFS(Orders!$I$2:$I$5001,Orders!$C$2:$C$5001,A1408,Orders!$I$2:$I$5001,"&gt;0"))</f>
        <v/>
      </c>
      <c r="I1408" s="9" t="str">
        <f aca="true">IF(H1408="","",TODAY()-H1408)</f>
        <v/>
      </c>
      <c r="J1408" s="9" t="str">
        <f aca="false">IF(OR(H1408="",N(D1408)&lt;2),"",(H1408-G1408)/(D1408-1))</f>
        <v/>
      </c>
      <c r="K1408" s="12" t="str">
        <f aca="false">IF(A1408="","",IF(N(D1408)=0,"No orders yet",IF(I1408&gt;=Settings!$B$4,IF(OR(N(E1408)&gt;=Settings!$B$5,N(D1408)&gt;=Settings!$B$6),"Lapsed VIP","Lapsed"),IF(I1408&gt;=Settings!$B$3,IF(OR(N(E1408)&gt;=Settings!$B$5,N(D1408)&gt;=Settings!$B$6),"At-risk VIP",IF(D1408=1,"One-time buyer","At risk")),IF(OR(N(E1408)&gt;=Settings!$B$5,N(D1408)&gt;=Settings!$B$6),"VIP",IF(D1408=1,"New","Active"))))))</f>
        <v/>
      </c>
      <c r="L1408" s="12" t="str">
        <f aca="false">IF(OR(J1408="",J1408=0),"",IF(I1408&gt;=J1408*Settings!$B$7,"Yes",""))</f>
        <v/>
      </c>
      <c r="M1408" s="13"/>
      <c r="N1408" s="12" t="str">
        <f aca="true">IF(M1408="","",IF(AND(H1408&lt;&gt;"",H1408&gt;=M1408),"Yes - "&amp;TEXT(H1408,"d mmm yyyy"),IF(TODAY()-M1408&lt;30,"Not yet","No")))</f>
        <v/>
      </c>
      <c r="O1408" s="8"/>
      <c r="P1408" s="12" t="str">
        <f aca="false">IF(A1408="","",IF(COUNTIF($A$2:$A$2001,A1408)&gt;1,"Same email twice - keep one",""))</f>
        <v/>
      </c>
    </row>
    <row r="1409" customFormat="false" ht="15" hidden="false" customHeight="false" outlineLevel="0" collapsed="false">
      <c r="A1409" s="8"/>
      <c r="B1409" s="8"/>
      <c r="C1409" s="8"/>
      <c r="D1409" s="9" t="str">
        <f aca="false">IF(A1409="","",COUNTIFS(Orders!$C$2:$C$5001,A1409,Orders!$I$2:$I$5001,"&gt;0"))</f>
        <v/>
      </c>
      <c r="E1409" s="10" t="str">
        <f aca="false">IF(A1409="","",SUMIFS(Orders!$F$2:$F$5001,Orders!$C$2:$C$5001,A1409,Orders!$I$2:$I$5001,"&gt;0"))</f>
        <v/>
      </c>
      <c r="F1409" s="10" t="str">
        <f aca="false">IF(OR(A1409="",N(D1409)=0),"",E1409/D1409)</f>
        <v/>
      </c>
      <c r="G1409" s="11" t="str">
        <f aca="false">IF(OR(A1409="",N(D1409)=0),"",_xlfn.MINIFS(Orders!$I$2:$I$5001,Orders!$C$2:$C$5001,A1409,Orders!$I$2:$I$5001,"&gt;0"))</f>
        <v/>
      </c>
      <c r="H1409" s="11" t="str">
        <f aca="false">IF(OR(A1409="",N(D1409)=0),"",_xlfn.MAXIFS(Orders!$I$2:$I$5001,Orders!$C$2:$C$5001,A1409,Orders!$I$2:$I$5001,"&gt;0"))</f>
        <v/>
      </c>
      <c r="I1409" s="9" t="str">
        <f aca="true">IF(H1409="","",TODAY()-H1409)</f>
        <v/>
      </c>
      <c r="J1409" s="9" t="str">
        <f aca="false">IF(OR(H1409="",N(D1409)&lt;2),"",(H1409-G1409)/(D1409-1))</f>
        <v/>
      </c>
      <c r="K1409" s="12" t="str">
        <f aca="false">IF(A1409="","",IF(N(D1409)=0,"No orders yet",IF(I1409&gt;=Settings!$B$4,IF(OR(N(E1409)&gt;=Settings!$B$5,N(D1409)&gt;=Settings!$B$6),"Lapsed VIP","Lapsed"),IF(I1409&gt;=Settings!$B$3,IF(OR(N(E1409)&gt;=Settings!$B$5,N(D1409)&gt;=Settings!$B$6),"At-risk VIP",IF(D1409=1,"One-time buyer","At risk")),IF(OR(N(E1409)&gt;=Settings!$B$5,N(D1409)&gt;=Settings!$B$6),"VIP",IF(D1409=1,"New","Active"))))))</f>
        <v/>
      </c>
      <c r="L1409" s="12" t="str">
        <f aca="false">IF(OR(J1409="",J1409=0),"",IF(I1409&gt;=J1409*Settings!$B$7,"Yes",""))</f>
        <v/>
      </c>
      <c r="M1409" s="13"/>
      <c r="N1409" s="12" t="str">
        <f aca="true">IF(M1409="","",IF(AND(H1409&lt;&gt;"",H1409&gt;=M1409),"Yes - "&amp;TEXT(H1409,"d mmm yyyy"),IF(TODAY()-M1409&lt;30,"Not yet","No")))</f>
        <v/>
      </c>
      <c r="O1409" s="8"/>
      <c r="P1409" s="12" t="str">
        <f aca="false">IF(A1409="","",IF(COUNTIF($A$2:$A$2001,A1409)&gt;1,"Same email twice - keep one",""))</f>
        <v/>
      </c>
    </row>
    <row r="1410" customFormat="false" ht="15" hidden="false" customHeight="false" outlineLevel="0" collapsed="false">
      <c r="A1410" s="8"/>
      <c r="B1410" s="8"/>
      <c r="C1410" s="8"/>
      <c r="D1410" s="9" t="str">
        <f aca="false">IF(A1410="","",COUNTIFS(Orders!$C$2:$C$5001,A1410,Orders!$I$2:$I$5001,"&gt;0"))</f>
        <v/>
      </c>
      <c r="E1410" s="10" t="str">
        <f aca="false">IF(A1410="","",SUMIFS(Orders!$F$2:$F$5001,Orders!$C$2:$C$5001,A1410,Orders!$I$2:$I$5001,"&gt;0"))</f>
        <v/>
      </c>
      <c r="F1410" s="10" t="str">
        <f aca="false">IF(OR(A1410="",N(D1410)=0),"",E1410/D1410)</f>
        <v/>
      </c>
      <c r="G1410" s="11" t="str">
        <f aca="false">IF(OR(A1410="",N(D1410)=0),"",_xlfn.MINIFS(Orders!$I$2:$I$5001,Orders!$C$2:$C$5001,A1410,Orders!$I$2:$I$5001,"&gt;0"))</f>
        <v/>
      </c>
      <c r="H1410" s="11" t="str">
        <f aca="false">IF(OR(A1410="",N(D1410)=0),"",_xlfn.MAXIFS(Orders!$I$2:$I$5001,Orders!$C$2:$C$5001,A1410,Orders!$I$2:$I$5001,"&gt;0"))</f>
        <v/>
      </c>
      <c r="I1410" s="9" t="str">
        <f aca="true">IF(H1410="","",TODAY()-H1410)</f>
        <v/>
      </c>
      <c r="J1410" s="9" t="str">
        <f aca="false">IF(OR(H1410="",N(D1410)&lt;2),"",(H1410-G1410)/(D1410-1))</f>
        <v/>
      </c>
      <c r="K1410" s="12" t="str">
        <f aca="false">IF(A1410="","",IF(N(D1410)=0,"No orders yet",IF(I1410&gt;=Settings!$B$4,IF(OR(N(E1410)&gt;=Settings!$B$5,N(D1410)&gt;=Settings!$B$6),"Lapsed VIP","Lapsed"),IF(I1410&gt;=Settings!$B$3,IF(OR(N(E1410)&gt;=Settings!$B$5,N(D1410)&gt;=Settings!$B$6),"At-risk VIP",IF(D1410=1,"One-time buyer","At risk")),IF(OR(N(E1410)&gt;=Settings!$B$5,N(D1410)&gt;=Settings!$B$6),"VIP",IF(D1410=1,"New","Active"))))))</f>
        <v/>
      </c>
      <c r="L1410" s="12" t="str">
        <f aca="false">IF(OR(J1410="",J1410=0),"",IF(I1410&gt;=J1410*Settings!$B$7,"Yes",""))</f>
        <v/>
      </c>
      <c r="M1410" s="13"/>
      <c r="N1410" s="12" t="str">
        <f aca="true">IF(M1410="","",IF(AND(H1410&lt;&gt;"",H1410&gt;=M1410),"Yes - "&amp;TEXT(H1410,"d mmm yyyy"),IF(TODAY()-M1410&lt;30,"Not yet","No")))</f>
        <v/>
      </c>
      <c r="O1410" s="8"/>
      <c r="P1410" s="12" t="str">
        <f aca="false">IF(A1410="","",IF(COUNTIF($A$2:$A$2001,A1410)&gt;1,"Same email twice - keep one",""))</f>
        <v/>
      </c>
    </row>
    <row r="1411" customFormat="false" ht="15" hidden="false" customHeight="false" outlineLevel="0" collapsed="false">
      <c r="A1411" s="8"/>
      <c r="B1411" s="8"/>
      <c r="C1411" s="8"/>
      <c r="D1411" s="9" t="str">
        <f aca="false">IF(A1411="","",COUNTIFS(Orders!$C$2:$C$5001,A1411,Orders!$I$2:$I$5001,"&gt;0"))</f>
        <v/>
      </c>
      <c r="E1411" s="10" t="str">
        <f aca="false">IF(A1411="","",SUMIFS(Orders!$F$2:$F$5001,Orders!$C$2:$C$5001,A1411,Orders!$I$2:$I$5001,"&gt;0"))</f>
        <v/>
      </c>
      <c r="F1411" s="10" t="str">
        <f aca="false">IF(OR(A1411="",N(D1411)=0),"",E1411/D1411)</f>
        <v/>
      </c>
      <c r="G1411" s="11" t="str">
        <f aca="false">IF(OR(A1411="",N(D1411)=0),"",_xlfn.MINIFS(Orders!$I$2:$I$5001,Orders!$C$2:$C$5001,A1411,Orders!$I$2:$I$5001,"&gt;0"))</f>
        <v/>
      </c>
      <c r="H1411" s="11" t="str">
        <f aca="false">IF(OR(A1411="",N(D1411)=0),"",_xlfn.MAXIFS(Orders!$I$2:$I$5001,Orders!$C$2:$C$5001,A1411,Orders!$I$2:$I$5001,"&gt;0"))</f>
        <v/>
      </c>
      <c r="I1411" s="9" t="str">
        <f aca="true">IF(H1411="","",TODAY()-H1411)</f>
        <v/>
      </c>
      <c r="J1411" s="9" t="str">
        <f aca="false">IF(OR(H1411="",N(D1411)&lt;2),"",(H1411-G1411)/(D1411-1))</f>
        <v/>
      </c>
      <c r="K1411" s="12" t="str">
        <f aca="false">IF(A1411="","",IF(N(D1411)=0,"No orders yet",IF(I1411&gt;=Settings!$B$4,IF(OR(N(E1411)&gt;=Settings!$B$5,N(D1411)&gt;=Settings!$B$6),"Lapsed VIP","Lapsed"),IF(I1411&gt;=Settings!$B$3,IF(OR(N(E1411)&gt;=Settings!$B$5,N(D1411)&gt;=Settings!$B$6),"At-risk VIP",IF(D1411=1,"One-time buyer","At risk")),IF(OR(N(E1411)&gt;=Settings!$B$5,N(D1411)&gt;=Settings!$B$6),"VIP",IF(D1411=1,"New","Active"))))))</f>
        <v/>
      </c>
      <c r="L1411" s="12" t="str">
        <f aca="false">IF(OR(J1411="",J1411=0),"",IF(I1411&gt;=J1411*Settings!$B$7,"Yes",""))</f>
        <v/>
      </c>
      <c r="M1411" s="13"/>
      <c r="N1411" s="12" t="str">
        <f aca="true">IF(M1411="","",IF(AND(H1411&lt;&gt;"",H1411&gt;=M1411),"Yes - "&amp;TEXT(H1411,"d mmm yyyy"),IF(TODAY()-M1411&lt;30,"Not yet","No")))</f>
        <v/>
      </c>
      <c r="O1411" s="8"/>
      <c r="P1411" s="12" t="str">
        <f aca="false">IF(A1411="","",IF(COUNTIF($A$2:$A$2001,A1411)&gt;1,"Same email twice - keep one",""))</f>
        <v/>
      </c>
    </row>
    <row r="1412" customFormat="false" ht="15" hidden="false" customHeight="false" outlineLevel="0" collapsed="false">
      <c r="A1412" s="8"/>
      <c r="B1412" s="8"/>
      <c r="C1412" s="8"/>
      <c r="D1412" s="9" t="str">
        <f aca="false">IF(A1412="","",COUNTIFS(Orders!$C$2:$C$5001,A1412,Orders!$I$2:$I$5001,"&gt;0"))</f>
        <v/>
      </c>
      <c r="E1412" s="10" t="str">
        <f aca="false">IF(A1412="","",SUMIFS(Orders!$F$2:$F$5001,Orders!$C$2:$C$5001,A1412,Orders!$I$2:$I$5001,"&gt;0"))</f>
        <v/>
      </c>
      <c r="F1412" s="10" t="str">
        <f aca="false">IF(OR(A1412="",N(D1412)=0),"",E1412/D1412)</f>
        <v/>
      </c>
      <c r="G1412" s="11" t="str">
        <f aca="false">IF(OR(A1412="",N(D1412)=0),"",_xlfn.MINIFS(Orders!$I$2:$I$5001,Orders!$C$2:$C$5001,A1412,Orders!$I$2:$I$5001,"&gt;0"))</f>
        <v/>
      </c>
      <c r="H1412" s="11" t="str">
        <f aca="false">IF(OR(A1412="",N(D1412)=0),"",_xlfn.MAXIFS(Orders!$I$2:$I$5001,Orders!$C$2:$C$5001,A1412,Orders!$I$2:$I$5001,"&gt;0"))</f>
        <v/>
      </c>
      <c r="I1412" s="9" t="str">
        <f aca="true">IF(H1412="","",TODAY()-H1412)</f>
        <v/>
      </c>
      <c r="J1412" s="9" t="str">
        <f aca="false">IF(OR(H1412="",N(D1412)&lt;2),"",(H1412-G1412)/(D1412-1))</f>
        <v/>
      </c>
      <c r="K1412" s="12" t="str">
        <f aca="false">IF(A1412="","",IF(N(D1412)=0,"No orders yet",IF(I1412&gt;=Settings!$B$4,IF(OR(N(E1412)&gt;=Settings!$B$5,N(D1412)&gt;=Settings!$B$6),"Lapsed VIP","Lapsed"),IF(I1412&gt;=Settings!$B$3,IF(OR(N(E1412)&gt;=Settings!$B$5,N(D1412)&gt;=Settings!$B$6),"At-risk VIP",IF(D1412=1,"One-time buyer","At risk")),IF(OR(N(E1412)&gt;=Settings!$B$5,N(D1412)&gt;=Settings!$B$6),"VIP",IF(D1412=1,"New","Active"))))))</f>
        <v/>
      </c>
      <c r="L1412" s="12" t="str">
        <f aca="false">IF(OR(J1412="",J1412=0),"",IF(I1412&gt;=J1412*Settings!$B$7,"Yes",""))</f>
        <v/>
      </c>
      <c r="M1412" s="13"/>
      <c r="N1412" s="12" t="str">
        <f aca="true">IF(M1412="","",IF(AND(H1412&lt;&gt;"",H1412&gt;=M1412),"Yes - "&amp;TEXT(H1412,"d mmm yyyy"),IF(TODAY()-M1412&lt;30,"Not yet","No")))</f>
        <v/>
      </c>
      <c r="O1412" s="8"/>
      <c r="P1412" s="12" t="str">
        <f aca="false">IF(A1412="","",IF(COUNTIF($A$2:$A$2001,A1412)&gt;1,"Same email twice - keep one",""))</f>
        <v/>
      </c>
    </row>
    <row r="1413" customFormat="false" ht="15" hidden="false" customHeight="false" outlineLevel="0" collapsed="false">
      <c r="A1413" s="8"/>
      <c r="B1413" s="8"/>
      <c r="C1413" s="8"/>
      <c r="D1413" s="9" t="str">
        <f aca="false">IF(A1413="","",COUNTIFS(Orders!$C$2:$C$5001,A1413,Orders!$I$2:$I$5001,"&gt;0"))</f>
        <v/>
      </c>
      <c r="E1413" s="10" t="str">
        <f aca="false">IF(A1413="","",SUMIFS(Orders!$F$2:$F$5001,Orders!$C$2:$C$5001,A1413,Orders!$I$2:$I$5001,"&gt;0"))</f>
        <v/>
      </c>
      <c r="F1413" s="10" t="str">
        <f aca="false">IF(OR(A1413="",N(D1413)=0),"",E1413/D1413)</f>
        <v/>
      </c>
      <c r="G1413" s="11" t="str">
        <f aca="false">IF(OR(A1413="",N(D1413)=0),"",_xlfn.MINIFS(Orders!$I$2:$I$5001,Orders!$C$2:$C$5001,A1413,Orders!$I$2:$I$5001,"&gt;0"))</f>
        <v/>
      </c>
      <c r="H1413" s="11" t="str">
        <f aca="false">IF(OR(A1413="",N(D1413)=0),"",_xlfn.MAXIFS(Orders!$I$2:$I$5001,Orders!$C$2:$C$5001,A1413,Orders!$I$2:$I$5001,"&gt;0"))</f>
        <v/>
      </c>
      <c r="I1413" s="9" t="str">
        <f aca="true">IF(H1413="","",TODAY()-H1413)</f>
        <v/>
      </c>
      <c r="J1413" s="9" t="str">
        <f aca="false">IF(OR(H1413="",N(D1413)&lt;2),"",(H1413-G1413)/(D1413-1))</f>
        <v/>
      </c>
      <c r="K1413" s="12" t="str">
        <f aca="false">IF(A1413="","",IF(N(D1413)=0,"No orders yet",IF(I1413&gt;=Settings!$B$4,IF(OR(N(E1413)&gt;=Settings!$B$5,N(D1413)&gt;=Settings!$B$6),"Lapsed VIP","Lapsed"),IF(I1413&gt;=Settings!$B$3,IF(OR(N(E1413)&gt;=Settings!$B$5,N(D1413)&gt;=Settings!$B$6),"At-risk VIP",IF(D1413=1,"One-time buyer","At risk")),IF(OR(N(E1413)&gt;=Settings!$B$5,N(D1413)&gt;=Settings!$B$6),"VIP",IF(D1413=1,"New","Active"))))))</f>
        <v/>
      </c>
      <c r="L1413" s="12" t="str">
        <f aca="false">IF(OR(J1413="",J1413=0),"",IF(I1413&gt;=J1413*Settings!$B$7,"Yes",""))</f>
        <v/>
      </c>
      <c r="M1413" s="13"/>
      <c r="N1413" s="12" t="str">
        <f aca="true">IF(M1413="","",IF(AND(H1413&lt;&gt;"",H1413&gt;=M1413),"Yes - "&amp;TEXT(H1413,"d mmm yyyy"),IF(TODAY()-M1413&lt;30,"Not yet","No")))</f>
        <v/>
      </c>
      <c r="O1413" s="8"/>
      <c r="P1413" s="12" t="str">
        <f aca="false">IF(A1413="","",IF(COUNTIF($A$2:$A$2001,A1413)&gt;1,"Same email twice - keep one",""))</f>
        <v/>
      </c>
    </row>
    <row r="1414" customFormat="false" ht="15" hidden="false" customHeight="false" outlineLevel="0" collapsed="false">
      <c r="A1414" s="8"/>
      <c r="B1414" s="8"/>
      <c r="C1414" s="8"/>
      <c r="D1414" s="9" t="str">
        <f aca="false">IF(A1414="","",COUNTIFS(Orders!$C$2:$C$5001,A1414,Orders!$I$2:$I$5001,"&gt;0"))</f>
        <v/>
      </c>
      <c r="E1414" s="10" t="str">
        <f aca="false">IF(A1414="","",SUMIFS(Orders!$F$2:$F$5001,Orders!$C$2:$C$5001,A1414,Orders!$I$2:$I$5001,"&gt;0"))</f>
        <v/>
      </c>
      <c r="F1414" s="10" t="str">
        <f aca="false">IF(OR(A1414="",N(D1414)=0),"",E1414/D1414)</f>
        <v/>
      </c>
      <c r="G1414" s="11" t="str">
        <f aca="false">IF(OR(A1414="",N(D1414)=0),"",_xlfn.MINIFS(Orders!$I$2:$I$5001,Orders!$C$2:$C$5001,A1414,Orders!$I$2:$I$5001,"&gt;0"))</f>
        <v/>
      </c>
      <c r="H1414" s="11" t="str">
        <f aca="false">IF(OR(A1414="",N(D1414)=0),"",_xlfn.MAXIFS(Orders!$I$2:$I$5001,Orders!$C$2:$C$5001,A1414,Orders!$I$2:$I$5001,"&gt;0"))</f>
        <v/>
      </c>
      <c r="I1414" s="9" t="str">
        <f aca="true">IF(H1414="","",TODAY()-H1414)</f>
        <v/>
      </c>
      <c r="J1414" s="9" t="str">
        <f aca="false">IF(OR(H1414="",N(D1414)&lt;2),"",(H1414-G1414)/(D1414-1))</f>
        <v/>
      </c>
      <c r="K1414" s="12" t="str">
        <f aca="false">IF(A1414="","",IF(N(D1414)=0,"No orders yet",IF(I1414&gt;=Settings!$B$4,IF(OR(N(E1414)&gt;=Settings!$B$5,N(D1414)&gt;=Settings!$B$6),"Lapsed VIP","Lapsed"),IF(I1414&gt;=Settings!$B$3,IF(OR(N(E1414)&gt;=Settings!$B$5,N(D1414)&gt;=Settings!$B$6),"At-risk VIP",IF(D1414=1,"One-time buyer","At risk")),IF(OR(N(E1414)&gt;=Settings!$B$5,N(D1414)&gt;=Settings!$B$6),"VIP",IF(D1414=1,"New","Active"))))))</f>
        <v/>
      </c>
      <c r="L1414" s="12" t="str">
        <f aca="false">IF(OR(J1414="",J1414=0),"",IF(I1414&gt;=J1414*Settings!$B$7,"Yes",""))</f>
        <v/>
      </c>
      <c r="M1414" s="13"/>
      <c r="N1414" s="12" t="str">
        <f aca="true">IF(M1414="","",IF(AND(H1414&lt;&gt;"",H1414&gt;=M1414),"Yes - "&amp;TEXT(H1414,"d mmm yyyy"),IF(TODAY()-M1414&lt;30,"Not yet","No")))</f>
        <v/>
      </c>
      <c r="O1414" s="8"/>
      <c r="P1414" s="12" t="str">
        <f aca="false">IF(A1414="","",IF(COUNTIF($A$2:$A$2001,A1414)&gt;1,"Same email twice - keep one",""))</f>
        <v/>
      </c>
    </row>
    <row r="1415" customFormat="false" ht="15" hidden="false" customHeight="false" outlineLevel="0" collapsed="false">
      <c r="A1415" s="8"/>
      <c r="B1415" s="8"/>
      <c r="C1415" s="8"/>
      <c r="D1415" s="9" t="str">
        <f aca="false">IF(A1415="","",COUNTIFS(Orders!$C$2:$C$5001,A1415,Orders!$I$2:$I$5001,"&gt;0"))</f>
        <v/>
      </c>
      <c r="E1415" s="10" t="str">
        <f aca="false">IF(A1415="","",SUMIFS(Orders!$F$2:$F$5001,Orders!$C$2:$C$5001,A1415,Orders!$I$2:$I$5001,"&gt;0"))</f>
        <v/>
      </c>
      <c r="F1415" s="10" t="str">
        <f aca="false">IF(OR(A1415="",N(D1415)=0),"",E1415/D1415)</f>
        <v/>
      </c>
      <c r="G1415" s="11" t="str">
        <f aca="false">IF(OR(A1415="",N(D1415)=0),"",_xlfn.MINIFS(Orders!$I$2:$I$5001,Orders!$C$2:$C$5001,A1415,Orders!$I$2:$I$5001,"&gt;0"))</f>
        <v/>
      </c>
      <c r="H1415" s="11" t="str">
        <f aca="false">IF(OR(A1415="",N(D1415)=0),"",_xlfn.MAXIFS(Orders!$I$2:$I$5001,Orders!$C$2:$C$5001,A1415,Orders!$I$2:$I$5001,"&gt;0"))</f>
        <v/>
      </c>
      <c r="I1415" s="9" t="str">
        <f aca="true">IF(H1415="","",TODAY()-H1415)</f>
        <v/>
      </c>
      <c r="J1415" s="9" t="str">
        <f aca="false">IF(OR(H1415="",N(D1415)&lt;2),"",(H1415-G1415)/(D1415-1))</f>
        <v/>
      </c>
      <c r="K1415" s="12" t="str">
        <f aca="false">IF(A1415="","",IF(N(D1415)=0,"No orders yet",IF(I1415&gt;=Settings!$B$4,IF(OR(N(E1415)&gt;=Settings!$B$5,N(D1415)&gt;=Settings!$B$6),"Lapsed VIP","Lapsed"),IF(I1415&gt;=Settings!$B$3,IF(OR(N(E1415)&gt;=Settings!$B$5,N(D1415)&gt;=Settings!$B$6),"At-risk VIP",IF(D1415=1,"One-time buyer","At risk")),IF(OR(N(E1415)&gt;=Settings!$B$5,N(D1415)&gt;=Settings!$B$6),"VIP",IF(D1415=1,"New","Active"))))))</f>
        <v/>
      </c>
      <c r="L1415" s="12" t="str">
        <f aca="false">IF(OR(J1415="",J1415=0),"",IF(I1415&gt;=J1415*Settings!$B$7,"Yes",""))</f>
        <v/>
      </c>
      <c r="M1415" s="13"/>
      <c r="N1415" s="12" t="str">
        <f aca="true">IF(M1415="","",IF(AND(H1415&lt;&gt;"",H1415&gt;=M1415),"Yes - "&amp;TEXT(H1415,"d mmm yyyy"),IF(TODAY()-M1415&lt;30,"Not yet","No")))</f>
        <v/>
      </c>
      <c r="O1415" s="8"/>
      <c r="P1415" s="12" t="str">
        <f aca="false">IF(A1415="","",IF(COUNTIF($A$2:$A$2001,A1415)&gt;1,"Same email twice - keep one",""))</f>
        <v/>
      </c>
    </row>
    <row r="1416" customFormat="false" ht="15" hidden="false" customHeight="false" outlineLevel="0" collapsed="false">
      <c r="A1416" s="8"/>
      <c r="B1416" s="8"/>
      <c r="C1416" s="8"/>
      <c r="D1416" s="9" t="str">
        <f aca="false">IF(A1416="","",COUNTIFS(Orders!$C$2:$C$5001,A1416,Orders!$I$2:$I$5001,"&gt;0"))</f>
        <v/>
      </c>
      <c r="E1416" s="10" t="str">
        <f aca="false">IF(A1416="","",SUMIFS(Orders!$F$2:$F$5001,Orders!$C$2:$C$5001,A1416,Orders!$I$2:$I$5001,"&gt;0"))</f>
        <v/>
      </c>
      <c r="F1416" s="10" t="str">
        <f aca="false">IF(OR(A1416="",N(D1416)=0),"",E1416/D1416)</f>
        <v/>
      </c>
      <c r="G1416" s="11" t="str">
        <f aca="false">IF(OR(A1416="",N(D1416)=0),"",_xlfn.MINIFS(Orders!$I$2:$I$5001,Orders!$C$2:$C$5001,A1416,Orders!$I$2:$I$5001,"&gt;0"))</f>
        <v/>
      </c>
      <c r="H1416" s="11" t="str">
        <f aca="false">IF(OR(A1416="",N(D1416)=0),"",_xlfn.MAXIFS(Orders!$I$2:$I$5001,Orders!$C$2:$C$5001,A1416,Orders!$I$2:$I$5001,"&gt;0"))</f>
        <v/>
      </c>
      <c r="I1416" s="9" t="str">
        <f aca="true">IF(H1416="","",TODAY()-H1416)</f>
        <v/>
      </c>
      <c r="J1416" s="9" t="str">
        <f aca="false">IF(OR(H1416="",N(D1416)&lt;2),"",(H1416-G1416)/(D1416-1))</f>
        <v/>
      </c>
      <c r="K1416" s="12" t="str">
        <f aca="false">IF(A1416="","",IF(N(D1416)=0,"No orders yet",IF(I1416&gt;=Settings!$B$4,IF(OR(N(E1416)&gt;=Settings!$B$5,N(D1416)&gt;=Settings!$B$6),"Lapsed VIP","Lapsed"),IF(I1416&gt;=Settings!$B$3,IF(OR(N(E1416)&gt;=Settings!$B$5,N(D1416)&gt;=Settings!$B$6),"At-risk VIP",IF(D1416=1,"One-time buyer","At risk")),IF(OR(N(E1416)&gt;=Settings!$B$5,N(D1416)&gt;=Settings!$B$6),"VIP",IF(D1416=1,"New","Active"))))))</f>
        <v/>
      </c>
      <c r="L1416" s="12" t="str">
        <f aca="false">IF(OR(J1416="",J1416=0),"",IF(I1416&gt;=J1416*Settings!$B$7,"Yes",""))</f>
        <v/>
      </c>
      <c r="M1416" s="13"/>
      <c r="N1416" s="12" t="str">
        <f aca="true">IF(M1416="","",IF(AND(H1416&lt;&gt;"",H1416&gt;=M1416),"Yes - "&amp;TEXT(H1416,"d mmm yyyy"),IF(TODAY()-M1416&lt;30,"Not yet","No")))</f>
        <v/>
      </c>
      <c r="O1416" s="8"/>
      <c r="P1416" s="12" t="str">
        <f aca="false">IF(A1416="","",IF(COUNTIF($A$2:$A$2001,A1416)&gt;1,"Same email twice - keep one",""))</f>
        <v/>
      </c>
    </row>
    <row r="1417" customFormat="false" ht="15" hidden="false" customHeight="false" outlineLevel="0" collapsed="false">
      <c r="A1417" s="8"/>
      <c r="B1417" s="8"/>
      <c r="C1417" s="8"/>
      <c r="D1417" s="9" t="str">
        <f aca="false">IF(A1417="","",COUNTIFS(Orders!$C$2:$C$5001,A1417,Orders!$I$2:$I$5001,"&gt;0"))</f>
        <v/>
      </c>
      <c r="E1417" s="10" t="str">
        <f aca="false">IF(A1417="","",SUMIFS(Orders!$F$2:$F$5001,Orders!$C$2:$C$5001,A1417,Orders!$I$2:$I$5001,"&gt;0"))</f>
        <v/>
      </c>
      <c r="F1417" s="10" t="str">
        <f aca="false">IF(OR(A1417="",N(D1417)=0),"",E1417/D1417)</f>
        <v/>
      </c>
      <c r="G1417" s="11" t="str">
        <f aca="false">IF(OR(A1417="",N(D1417)=0),"",_xlfn.MINIFS(Orders!$I$2:$I$5001,Orders!$C$2:$C$5001,A1417,Orders!$I$2:$I$5001,"&gt;0"))</f>
        <v/>
      </c>
      <c r="H1417" s="11" t="str">
        <f aca="false">IF(OR(A1417="",N(D1417)=0),"",_xlfn.MAXIFS(Orders!$I$2:$I$5001,Orders!$C$2:$C$5001,A1417,Orders!$I$2:$I$5001,"&gt;0"))</f>
        <v/>
      </c>
      <c r="I1417" s="9" t="str">
        <f aca="true">IF(H1417="","",TODAY()-H1417)</f>
        <v/>
      </c>
      <c r="J1417" s="9" t="str">
        <f aca="false">IF(OR(H1417="",N(D1417)&lt;2),"",(H1417-G1417)/(D1417-1))</f>
        <v/>
      </c>
      <c r="K1417" s="12" t="str">
        <f aca="false">IF(A1417="","",IF(N(D1417)=0,"No orders yet",IF(I1417&gt;=Settings!$B$4,IF(OR(N(E1417)&gt;=Settings!$B$5,N(D1417)&gt;=Settings!$B$6),"Lapsed VIP","Lapsed"),IF(I1417&gt;=Settings!$B$3,IF(OR(N(E1417)&gt;=Settings!$B$5,N(D1417)&gt;=Settings!$B$6),"At-risk VIP",IF(D1417=1,"One-time buyer","At risk")),IF(OR(N(E1417)&gt;=Settings!$B$5,N(D1417)&gt;=Settings!$B$6),"VIP",IF(D1417=1,"New","Active"))))))</f>
        <v/>
      </c>
      <c r="L1417" s="12" t="str">
        <f aca="false">IF(OR(J1417="",J1417=0),"",IF(I1417&gt;=J1417*Settings!$B$7,"Yes",""))</f>
        <v/>
      </c>
      <c r="M1417" s="13"/>
      <c r="N1417" s="12" t="str">
        <f aca="true">IF(M1417="","",IF(AND(H1417&lt;&gt;"",H1417&gt;=M1417),"Yes - "&amp;TEXT(H1417,"d mmm yyyy"),IF(TODAY()-M1417&lt;30,"Not yet","No")))</f>
        <v/>
      </c>
      <c r="O1417" s="8"/>
      <c r="P1417" s="12" t="str">
        <f aca="false">IF(A1417="","",IF(COUNTIF($A$2:$A$2001,A1417)&gt;1,"Same email twice - keep one",""))</f>
        <v/>
      </c>
    </row>
    <row r="1418" customFormat="false" ht="15" hidden="false" customHeight="false" outlineLevel="0" collapsed="false">
      <c r="A1418" s="8"/>
      <c r="B1418" s="8"/>
      <c r="C1418" s="8"/>
      <c r="D1418" s="9" t="str">
        <f aca="false">IF(A1418="","",COUNTIFS(Orders!$C$2:$C$5001,A1418,Orders!$I$2:$I$5001,"&gt;0"))</f>
        <v/>
      </c>
      <c r="E1418" s="10" t="str">
        <f aca="false">IF(A1418="","",SUMIFS(Orders!$F$2:$F$5001,Orders!$C$2:$C$5001,A1418,Orders!$I$2:$I$5001,"&gt;0"))</f>
        <v/>
      </c>
      <c r="F1418" s="10" t="str">
        <f aca="false">IF(OR(A1418="",N(D1418)=0),"",E1418/D1418)</f>
        <v/>
      </c>
      <c r="G1418" s="11" t="str">
        <f aca="false">IF(OR(A1418="",N(D1418)=0),"",_xlfn.MINIFS(Orders!$I$2:$I$5001,Orders!$C$2:$C$5001,A1418,Orders!$I$2:$I$5001,"&gt;0"))</f>
        <v/>
      </c>
      <c r="H1418" s="11" t="str">
        <f aca="false">IF(OR(A1418="",N(D1418)=0),"",_xlfn.MAXIFS(Orders!$I$2:$I$5001,Orders!$C$2:$C$5001,A1418,Orders!$I$2:$I$5001,"&gt;0"))</f>
        <v/>
      </c>
      <c r="I1418" s="9" t="str">
        <f aca="true">IF(H1418="","",TODAY()-H1418)</f>
        <v/>
      </c>
      <c r="J1418" s="9" t="str">
        <f aca="false">IF(OR(H1418="",N(D1418)&lt;2),"",(H1418-G1418)/(D1418-1))</f>
        <v/>
      </c>
      <c r="K1418" s="12" t="str">
        <f aca="false">IF(A1418="","",IF(N(D1418)=0,"No orders yet",IF(I1418&gt;=Settings!$B$4,IF(OR(N(E1418)&gt;=Settings!$B$5,N(D1418)&gt;=Settings!$B$6),"Lapsed VIP","Lapsed"),IF(I1418&gt;=Settings!$B$3,IF(OR(N(E1418)&gt;=Settings!$B$5,N(D1418)&gt;=Settings!$B$6),"At-risk VIP",IF(D1418=1,"One-time buyer","At risk")),IF(OR(N(E1418)&gt;=Settings!$B$5,N(D1418)&gt;=Settings!$B$6),"VIP",IF(D1418=1,"New","Active"))))))</f>
        <v/>
      </c>
      <c r="L1418" s="12" t="str">
        <f aca="false">IF(OR(J1418="",J1418=0),"",IF(I1418&gt;=J1418*Settings!$B$7,"Yes",""))</f>
        <v/>
      </c>
      <c r="M1418" s="13"/>
      <c r="N1418" s="12" t="str">
        <f aca="true">IF(M1418="","",IF(AND(H1418&lt;&gt;"",H1418&gt;=M1418),"Yes - "&amp;TEXT(H1418,"d mmm yyyy"),IF(TODAY()-M1418&lt;30,"Not yet","No")))</f>
        <v/>
      </c>
      <c r="O1418" s="8"/>
      <c r="P1418" s="12" t="str">
        <f aca="false">IF(A1418="","",IF(COUNTIF($A$2:$A$2001,A1418)&gt;1,"Same email twice - keep one",""))</f>
        <v/>
      </c>
    </row>
    <row r="1419" customFormat="false" ht="15" hidden="false" customHeight="false" outlineLevel="0" collapsed="false">
      <c r="A1419" s="8"/>
      <c r="B1419" s="8"/>
      <c r="C1419" s="8"/>
      <c r="D1419" s="9" t="str">
        <f aca="false">IF(A1419="","",COUNTIFS(Orders!$C$2:$C$5001,A1419,Orders!$I$2:$I$5001,"&gt;0"))</f>
        <v/>
      </c>
      <c r="E1419" s="10" t="str">
        <f aca="false">IF(A1419="","",SUMIFS(Orders!$F$2:$F$5001,Orders!$C$2:$C$5001,A1419,Orders!$I$2:$I$5001,"&gt;0"))</f>
        <v/>
      </c>
      <c r="F1419" s="10" t="str">
        <f aca="false">IF(OR(A1419="",N(D1419)=0),"",E1419/D1419)</f>
        <v/>
      </c>
      <c r="G1419" s="11" t="str">
        <f aca="false">IF(OR(A1419="",N(D1419)=0),"",_xlfn.MINIFS(Orders!$I$2:$I$5001,Orders!$C$2:$C$5001,A1419,Orders!$I$2:$I$5001,"&gt;0"))</f>
        <v/>
      </c>
      <c r="H1419" s="11" t="str">
        <f aca="false">IF(OR(A1419="",N(D1419)=0),"",_xlfn.MAXIFS(Orders!$I$2:$I$5001,Orders!$C$2:$C$5001,A1419,Orders!$I$2:$I$5001,"&gt;0"))</f>
        <v/>
      </c>
      <c r="I1419" s="9" t="str">
        <f aca="true">IF(H1419="","",TODAY()-H1419)</f>
        <v/>
      </c>
      <c r="J1419" s="9" t="str">
        <f aca="false">IF(OR(H1419="",N(D1419)&lt;2),"",(H1419-G1419)/(D1419-1))</f>
        <v/>
      </c>
      <c r="K1419" s="12" t="str">
        <f aca="false">IF(A1419="","",IF(N(D1419)=0,"No orders yet",IF(I1419&gt;=Settings!$B$4,IF(OR(N(E1419)&gt;=Settings!$B$5,N(D1419)&gt;=Settings!$B$6),"Lapsed VIP","Lapsed"),IF(I1419&gt;=Settings!$B$3,IF(OR(N(E1419)&gt;=Settings!$B$5,N(D1419)&gt;=Settings!$B$6),"At-risk VIP",IF(D1419=1,"One-time buyer","At risk")),IF(OR(N(E1419)&gt;=Settings!$B$5,N(D1419)&gt;=Settings!$B$6),"VIP",IF(D1419=1,"New","Active"))))))</f>
        <v/>
      </c>
      <c r="L1419" s="12" t="str">
        <f aca="false">IF(OR(J1419="",J1419=0),"",IF(I1419&gt;=J1419*Settings!$B$7,"Yes",""))</f>
        <v/>
      </c>
      <c r="M1419" s="13"/>
      <c r="N1419" s="12" t="str">
        <f aca="true">IF(M1419="","",IF(AND(H1419&lt;&gt;"",H1419&gt;=M1419),"Yes - "&amp;TEXT(H1419,"d mmm yyyy"),IF(TODAY()-M1419&lt;30,"Not yet","No")))</f>
        <v/>
      </c>
      <c r="O1419" s="8"/>
      <c r="P1419" s="12" t="str">
        <f aca="false">IF(A1419="","",IF(COUNTIF($A$2:$A$2001,A1419)&gt;1,"Same email twice - keep one",""))</f>
        <v/>
      </c>
    </row>
    <row r="1420" customFormat="false" ht="15" hidden="false" customHeight="false" outlineLevel="0" collapsed="false">
      <c r="A1420" s="8"/>
      <c r="B1420" s="8"/>
      <c r="C1420" s="8"/>
      <c r="D1420" s="9" t="str">
        <f aca="false">IF(A1420="","",COUNTIFS(Orders!$C$2:$C$5001,A1420,Orders!$I$2:$I$5001,"&gt;0"))</f>
        <v/>
      </c>
      <c r="E1420" s="10" t="str">
        <f aca="false">IF(A1420="","",SUMIFS(Orders!$F$2:$F$5001,Orders!$C$2:$C$5001,A1420,Orders!$I$2:$I$5001,"&gt;0"))</f>
        <v/>
      </c>
      <c r="F1420" s="10" t="str">
        <f aca="false">IF(OR(A1420="",N(D1420)=0),"",E1420/D1420)</f>
        <v/>
      </c>
      <c r="G1420" s="11" t="str">
        <f aca="false">IF(OR(A1420="",N(D1420)=0),"",_xlfn.MINIFS(Orders!$I$2:$I$5001,Orders!$C$2:$C$5001,A1420,Orders!$I$2:$I$5001,"&gt;0"))</f>
        <v/>
      </c>
      <c r="H1420" s="11" t="str">
        <f aca="false">IF(OR(A1420="",N(D1420)=0),"",_xlfn.MAXIFS(Orders!$I$2:$I$5001,Orders!$C$2:$C$5001,A1420,Orders!$I$2:$I$5001,"&gt;0"))</f>
        <v/>
      </c>
      <c r="I1420" s="9" t="str">
        <f aca="true">IF(H1420="","",TODAY()-H1420)</f>
        <v/>
      </c>
      <c r="J1420" s="9" t="str">
        <f aca="false">IF(OR(H1420="",N(D1420)&lt;2),"",(H1420-G1420)/(D1420-1))</f>
        <v/>
      </c>
      <c r="K1420" s="12" t="str">
        <f aca="false">IF(A1420="","",IF(N(D1420)=0,"No orders yet",IF(I1420&gt;=Settings!$B$4,IF(OR(N(E1420)&gt;=Settings!$B$5,N(D1420)&gt;=Settings!$B$6),"Lapsed VIP","Lapsed"),IF(I1420&gt;=Settings!$B$3,IF(OR(N(E1420)&gt;=Settings!$B$5,N(D1420)&gt;=Settings!$B$6),"At-risk VIP",IF(D1420=1,"One-time buyer","At risk")),IF(OR(N(E1420)&gt;=Settings!$B$5,N(D1420)&gt;=Settings!$B$6),"VIP",IF(D1420=1,"New","Active"))))))</f>
        <v/>
      </c>
      <c r="L1420" s="12" t="str">
        <f aca="false">IF(OR(J1420="",J1420=0),"",IF(I1420&gt;=J1420*Settings!$B$7,"Yes",""))</f>
        <v/>
      </c>
      <c r="M1420" s="13"/>
      <c r="N1420" s="12" t="str">
        <f aca="true">IF(M1420="","",IF(AND(H1420&lt;&gt;"",H1420&gt;=M1420),"Yes - "&amp;TEXT(H1420,"d mmm yyyy"),IF(TODAY()-M1420&lt;30,"Not yet","No")))</f>
        <v/>
      </c>
      <c r="O1420" s="8"/>
      <c r="P1420" s="12" t="str">
        <f aca="false">IF(A1420="","",IF(COUNTIF($A$2:$A$2001,A1420)&gt;1,"Same email twice - keep one",""))</f>
        <v/>
      </c>
    </row>
    <row r="1421" customFormat="false" ht="15" hidden="false" customHeight="false" outlineLevel="0" collapsed="false">
      <c r="A1421" s="8"/>
      <c r="B1421" s="8"/>
      <c r="C1421" s="8"/>
      <c r="D1421" s="9" t="str">
        <f aca="false">IF(A1421="","",COUNTIFS(Orders!$C$2:$C$5001,A1421,Orders!$I$2:$I$5001,"&gt;0"))</f>
        <v/>
      </c>
      <c r="E1421" s="10" t="str">
        <f aca="false">IF(A1421="","",SUMIFS(Orders!$F$2:$F$5001,Orders!$C$2:$C$5001,A1421,Orders!$I$2:$I$5001,"&gt;0"))</f>
        <v/>
      </c>
      <c r="F1421" s="10" t="str">
        <f aca="false">IF(OR(A1421="",N(D1421)=0),"",E1421/D1421)</f>
        <v/>
      </c>
      <c r="G1421" s="11" t="str">
        <f aca="false">IF(OR(A1421="",N(D1421)=0),"",_xlfn.MINIFS(Orders!$I$2:$I$5001,Orders!$C$2:$C$5001,A1421,Orders!$I$2:$I$5001,"&gt;0"))</f>
        <v/>
      </c>
      <c r="H1421" s="11" t="str">
        <f aca="false">IF(OR(A1421="",N(D1421)=0),"",_xlfn.MAXIFS(Orders!$I$2:$I$5001,Orders!$C$2:$C$5001,A1421,Orders!$I$2:$I$5001,"&gt;0"))</f>
        <v/>
      </c>
      <c r="I1421" s="9" t="str">
        <f aca="true">IF(H1421="","",TODAY()-H1421)</f>
        <v/>
      </c>
      <c r="J1421" s="9" t="str">
        <f aca="false">IF(OR(H1421="",N(D1421)&lt;2),"",(H1421-G1421)/(D1421-1))</f>
        <v/>
      </c>
      <c r="K1421" s="12" t="str">
        <f aca="false">IF(A1421="","",IF(N(D1421)=0,"No orders yet",IF(I1421&gt;=Settings!$B$4,IF(OR(N(E1421)&gt;=Settings!$B$5,N(D1421)&gt;=Settings!$B$6),"Lapsed VIP","Lapsed"),IF(I1421&gt;=Settings!$B$3,IF(OR(N(E1421)&gt;=Settings!$B$5,N(D1421)&gt;=Settings!$B$6),"At-risk VIP",IF(D1421=1,"One-time buyer","At risk")),IF(OR(N(E1421)&gt;=Settings!$B$5,N(D1421)&gt;=Settings!$B$6),"VIP",IF(D1421=1,"New","Active"))))))</f>
        <v/>
      </c>
      <c r="L1421" s="12" t="str">
        <f aca="false">IF(OR(J1421="",J1421=0),"",IF(I1421&gt;=J1421*Settings!$B$7,"Yes",""))</f>
        <v/>
      </c>
      <c r="M1421" s="13"/>
      <c r="N1421" s="12" t="str">
        <f aca="true">IF(M1421="","",IF(AND(H1421&lt;&gt;"",H1421&gt;=M1421),"Yes - "&amp;TEXT(H1421,"d mmm yyyy"),IF(TODAY()-M1421&lt;30,"Not yet","No")))</f>
        <v/>
      </c>
      <c r="O1421" s="8"/>
      <c r="P1421" s="12" t="str">
        <f aca="false">IF(A1421="","",IF(COUNTIF($A$2:$A$2001,A1421)&gt;1,"Same email twice - keep one",""))</f>
        <v/>
      </c>
    </row>
    <row r="1422" customFormat="false" ht="15" hidden="false" customHeight="false" outlineLevel="0" collapsed="false">
      <c r="A1422" s="8"/>
      <c r="B1422" s="8"/>
      <c r="C1422" s="8"/>
      <c r="D1422" s="9" t="str">
        <f aca="false">IF(A1422="","",COUNTIFS(Orders!$C$2:$C$5001,A1422,Orders!$I$2:$I$5001,"&gt;0"))</f>
        <v/>
      </c>
      <c r="E1422" s="10" t="str">
        <f aca="false">IF(A1422="","",SUMIFS(Orders!$F$2:$F$5001,Orders!$C$2:$C$5001,A1422,Orders!$I$2:$I$5001,"&gt;0"))</f>
        <v/>
      </c>
      <c r="F1422" s="10" t="str">
        <f aca="false">IF(OR(A1422="",N(D1422)=0),"",E1422/D1422)</f>
        <v/>
      </c>
      <c r="G1422" s="11" t="str">
        <f aca="false">IF(OR(A1422="",N(D1422)=0),"",_xlfn.MINIFS(Orders!$I$2:$I$5001,Orders!$C$2:$C$5001,A1422,Orders!$I$2:$I$5001,"&gt;0"))</f>
        <v/>
      </c>
      <c r="H1422" s="11" t="str">
        <f aca="false">IF(OR(A1422="",N(D1422)=0),"",_xlfn.MAXIFS(Orders!$I$2:$I$5001,Orders!$C$2:$C$5001,A1422,Orders!$I$2:$I$5001,"&gt;0"))</f>
        <v/>
      </c>
      <c r="I1422" s="9" t="str">
        <f aca="true">IF(H1422="","",TODAY()-H1422)</f>
        <v/>
      </c>
      <c r="J1422" s="9" t="str">
        <f aca="false">IF(OR(H1422="",N(D1422)&lt;2),"",(H1422-G1422)/(D1422-1))</f>
        <v/>
      </c>
      <c r="K1422" s="12" t="str">
        <f aca="false">IF(A1422="","",IF(N(D1422)=0,"No orders yet",IF(I1422&gt;=Settings!$B$4,IF(OR(N(E1422)&gt;=Settings!$B$5,N(D1422)&gt;=Settings!$B$6),"Lapsed VIP","Lapsed"),IF(I1422&gt;=Settings!$B$3,IF(OR(N(E1422)&gt;=Settings!$B$5,N(D1422)&gt;=Settings!$B$6),"At-risk VIP",IF(D1422=1,"One-time buyer","At risk")),IF(OR(N(E1422)&gt;=Settings!$B$5,N(D1422)&gt;=Settings!$B$6),"VIP",IF(D1422=1,"New","Active"))))))</f>
        <v/>
      </c>
      <c r="L1422" s="12" t="str">
        <f aca="false">IF(OR(J1422="",J1422=0),"",IF(I1422&gt;=J1422*Settings!$B$7,"Yes",""))</f>
        <v/>
      </c>
      <c r="M1422" s="13"/>
      <c r="N1422" s="12" t="str">
        <f aca="true">IF(M1422="","",IF(AND(H1422&lt;&gt;"",H1422&gt;=M1422),"Yes - "&amp;TEXT(H1422,"d mmm yyyy"),IF(TODAY()-M1422&lt;30,"Not yet","No")))</f>
        <v/>
      </c>
      <c r="O1422" s="8"/>
      <c r="P1422" s="12" t="str">
        <f aca="false">IF(A1422="","",IF(COUNTIF($A$2:$A$2001,A1422)&gt;1,"Same email twice - keep one",""))</f>
        <v/>
      </c>
    </row>
    <row r="1423" customFormat="false" ht="15" hidden="false" customHeight="false" outlineLevel="0" collapsed="false">
      <c r="A1423" s="8"/>
      <c r="B1423" s="8"/>
      <c r="C1423" s="8"/>
      <c r="D1423" s="9" t="str">
        <f aca="false">IF(A1423="","",COUNTIFS(Orders!$C$2:$C$5001,A1423,Orders!$I$2:$I$5001,"&gt;0"))</f>
        <v/>
      </c>
      <c r="E1423" s="10" t="str">
        <f aca="false">IF(A1423="","",SUMIFS(Orders!$F$2:$F$5001,Orders!$C$2:$C$5001,A1423,Orders!$I$2:$I$5001,"&gt;0"))</f>
        <v/>
      </c>
      <c r="F1423" s="10" t="str">
        <f aca="false">IF(OR(A1423="",N(D1423)=0),"",E1423/D1423)</f>
        <v/>
      </c>
      <c r="G1423" s="11" t="str">
        <f aca="false">IF(OR(A1423="",N(D1423)=0),"",_xlfn.MINIFS(Orders!$I$2:$I$5001,Orders!$C$2:$C$5001,A1423,Orders!$I$2:$I$5001,"&gt;0"))</f>
        <v/>
      </c>
      <c r="H1423" s="11" t="str">
        <f aca="false">IF(OR(A1423="",N(D1423)=0),"",_xlfn.MAXIFS(Orders!$I$2:$I$5001,Orders!$C$2:$C$5001,A1423,Orders!$I$2:$I$5001,"&gt;0"))</f>
        <v/>
      </c>
      <c r="I1423" s="9" t="str">
        <f aca="true">IF(H1423="","",TODAY()-H1423)</f>
        <v/>
      </c>
      <c r="J1423" s="9" t="str">
        <f aca="false">IF(OR(H1423="",N(D1423)&lt;2),"",(H1423-G1423)/(D1423-1))</f>
        <v/>
      </c>
      <c r="K1423" s="12" t="str">
        <f aca="false">IF(A1423="","",IF(N(D1423)=0,"No orders yet",IF(I1423&gt;=Settings!$B$4,IF(OR(N(E1423)&gt;=Settings!$B$5,N(D1423)&gt;=Settings!$B$6),"Lapsed VIP","Lapsed"),IF(I1423&gt;=Settings!$B$3,IF(OR(N(E1423)&gt;=Settings!$B$5,N(D1423)&gt;=Settings!$B$6),"At-risk VIP",IF(D1423=1,"One-time buyer","At risk")),IF(OR(N(E1423)&gt;=Settings!$B$5,N(D1423)&gt;=Settings!$B$6),"VIP",IF(D1423=1,"New","Active"))))))</f>
        <v/>
      </c>
      <c r="L1423" s="12" t="str">
        <f aca="false">IF(OR(J1423="",J1423=0),"",IF(I1423&gt;=J1423*Settings!$B$7,"Yes",""))</f>
        <v/>
      </c>
      <c r="M1423" s="13"/>
      <c r="N1423" s="12" t="str">
        <f aca="true">IF(M1423="","",IF(AND(H1423&lt;&gt;"",H1423&gt;=M1423),"Yes - "&amp;TEXT(H1423,"d mmm yyyy"),IF(TODAY()-M1423&lt;30,"Not yet","No")))</f>
        <v/>
      </c>
      <c r="O1423" s="8"/>
      <c r="P1423" s="12" t="str">
        <f aca="false">IF(A1423="","",IF(COUNTIF($A$2:$A$2001,A1423)&gt;1,"Same email twice - keep one",""))</f>
        <v/>
      </c>
    </row>
    <row r="1424" customFormat="false" ht="15" hidden="false" customHeight="false" outlineLevel="0" collapsed="false">
      <c r="A1424" s="8"/>
      <c r="B1424" s="8"/>
      <c r="C1424" s="8"/>
      <c r="D1424" s="9" t="str">
        <f aca="false">IF(A1424="","",COUNTIFS(Orders!$C$2:$C$5001,A1424,Orders!$I$2:$I$5001,"&gt;0"))</f>
        <v/>
      </c>
      <c r="E1424" s="10" t="str">
        <f aca="false">IF(A1424="","",SUMIFS(Orders!$F$2:$F$5001,Orders!$C$2:$C$5001,A1424,Orders!$I$2:$I$5001,"&gt;0"))</f>
        <v/>
      </c>
      <c r="F1424" s="10" t="str">
        <f aca="false">IF(OR(A1424="",N(D1424)=0),"",E1424/D1424)</f>
        <v/>
      </c>
      <c r="G1424" s="11" t="str">
        <f aca="false">IF(OR(A1424="",N(D1424)=0),"",_xlfn.MINIFS(Orders!$I$2:$I$5001,Orders!$C$2:$C$5001,A1424,Orders!$I$2:$I$5001,"&gt;0"))</f>
        <v/>
      </c>
      <c r="H1424" s="11" t="str">
        <f aca="false">IF(OR(A1424="",N(D1424)=0),"",_xlfn.MAXIFS(Orders!$I$2:$I$5001,Orders!$C$2:$C$5001,A1424,Orders!$I$2:$I$5001,"&gt;0"))</f>
        <v/>
      </c>
      <c r="I1424" s="9" t="str">
        <f aca="true">IF(H1424="","",TODAY()-H1424)</f>
        <v/>
      </c>
      <c r="J1424" s="9" t="str">
        <f aca="false">IF(OR(H1424="",N(D1424)&lt;2),"",(H1424-G1424)/(D1424-1))</f>
        <v/>
      </c>
      <c r="K1424" s="12" t="str">
        <f aca="false">IF(A1424="","",IF(N(D1424)=0,"No orders yet",IF(I1424&gt;=Settings!$B$4,IF(OR(N(E1424)&gt;=Settings!$B$5,N(D1424)&gt;=Settings!$B$6),"Lapsed VIP","Lapsed"),IF(I1424&gt;=Settings!$B$3,IF(OR(N(E1424)&gt;=Settings!$B$5,N(D1424)&gt;=Settings!$B$6),"At-risk VIP",IF(D1424=1,"One-time buyer","At risk")),IF(OR(N(E1424)&gt;=Settings!$B$5,N(D1424)&gt;=Settings!$B$6),"VIP",IF(D1424=1,"New","Active"))))))</f>
        <v/>
      </c>
      <c r="L1424" s="12" t="str">
        <f aca="false">IF(OR(J1424="",J1424=0),"",IF(I1424&gt;=J1424*Settings!$B$7,"Yes",""))</f>
        <v/>
      </c>
      <c r="M1424" s="13"/>
      <c r="N1424" s="12" t="str">
        <f aca="true">IF(M1424="","",IF(AND(H1424&lt;&gt;"",H1424&gt;=M1424),"Yes - "&amp;TEXT(H1424,"d mmm yyyy"),IF(TODAY()-M1424&lt;30,"Not yet","No")))</f>
        <v/>
      </c>
      <c r="O1424" s="8"/>
      <c r="P1424" s="12" t="str">
        <f aca="false">IF(A1424="","",IF(COUNTIF($A$2:$A$2001,A1424)&gt;1,"Same email twice - keep one",""))</f>
        <v/>
      </c>
    </row>
    <row r="1425" customFormat="false" ht="15" hidden="false" customHeight="false" outlineLevel="0" collapsed="false">
      <c r="A1425" s="8"/>
      <c r="B1425" s="8"/>
      <c r="C1425" s="8"/>
      <c r="D1425" s="9" t="str">
        <f aca="false">IF(A1425="","",COUNTIFS(Orders!$C$2:$C$5001,A1425,Orders!$I$2:$I$5001,"&gt;0"))</f>
        <v/>
      </c>
      <c r="E1425" s="10" t="str">
        <f aca="false">IF(A1425="","",SUMIFS(Orders!$F$2:$F$5001,Orders!$C$2:$C$5001,A1425,Orders!$I$2:$I$5001,"&gt;0"))</f>
        <v/>
      </c>
      <c r="F1425" s="10" t="str">
        <f aca="false">IF(OR(A1425="",N(D1425)=0),"",E1425/D1425)</f>
        <v/>
      </c>
      <c r="G1425" s="11" t="str">
        <f aca="false">IF(OR(A1425="",N(D1425)=0),"",_xlfn.MINIFS(Orders!$I$2:$I$5001,Orders!$C$2:$C$5001,A1425,Orders!$I$2:$I$5001,"&gt;0"))</f>
        <v/>
      </c>
      <c r="H1425" s="11" t="str">
        <f aca="false">IF(OR(A1425="",N(D1425)=0),"",_xlfn.MAXIFS(Orders!$I$2:$I$5001,Orders!$C$2:$C$5001,A1425,Orders!$I$2:$I$5001,"&gt;0"))</f>
        <v/>
      </c>
      <c r="I1425" s="9" t="str">
        <f aca="true">IF(H1425="","",TODAY()-H1425)</f>
        <v/>
      </c>
      <c r="J1425" s="9" t="str">
        <f aca="false">IF(OR(H1425="",N(D1425)&lt;2),"",(H1425-G1425)/(D1425-1))</f>
        <v/>
      </c>
      <c r="K1425" s="12" t="str">
        <f aca="false">IF(A1425="","",IF(N(D1425)=0,"No orders yet",IF(I1425&gt;=Settings!$B$4,IF(OR(N(E1425)&gt;=Settings!$B$5,N(D1425)&gt;=Settings!$B$6),"Lapsed VIP","Lapsed"),IF(I1425&gt;=Settings!$B$3,IF(OR(N(E1425)&gt;=Settings!$B$5,N(D1425)&gt;=Settings!$B$6),"At-risk VIP",IF(D1425=1,"One-time buyer","At risk")),IF(OR(N(E1425)&gt;=Settings!$B$5,N(D1425)&gt;=Settings!$B$6),"VIP",IF(D1425=1,"New","Active"))))))</f>
        <v/>
      </c>
      <c r="L1425" s="12" t="str">
        <f aca="false">IF(OR(J1425="",J1425=0),"",IF(I1425&gt;=J1425*Settings!$B$7,"Yes",""))</f>
        <v/>
      </c>
      <c r="M1425" s="13"/>
      <c r="N1425" s="12" t="str">
        <f aca="true">IF(M1425="","",IF(AND(H1425&lt;&gt;"",H1425&gt;=M1425),"Yes - "&amp;TEXT(H1425,"d mmm yyyy"),IF(TODAY()-M1425&lt;30,"Not yet","No")))</f>
        <v/>
      </c>
      <c r="O1425" s="8"/>
      <c r="P1425" s="12" t="str">
        <f aca="false">IF(A1425="","",IF(COUNTIF($A$2:$A$2001,A1425)&gt;1,"Same email twice - keep one",""))</f>
        <v/>
      </c>
    </row>
    <row r="1426" customFormat="false" ht="15" hidden="false" customHeight="false" outlineLevel="0" collapsed="false">
      <c r="A1426" s="8"/>
      <c r="B1426" s="8"/>
      <c r="C1426" s="8"/>
      <c r="D1426" s="9" t="str">
        <f aca="false">IF(A1426="","",COUNTIFS(Orders!$C$2:$C$5001,A1426,Orders!$I$2:$I$5001,"&gt;0"))</f>
        <v/>
      </c>
      <c r="E1426" s="10" t="str">
        <f aca="false">IF(A1426="","",SUMIFS(Orders!$F$2:$F$5001,Orders!$C$2:$C$5001,A1426,Orders!$I$2:$I$5001,"&gt;0"))</f>
        <v/>
      </c>
      <c r="F1426" s="10" t="str">
        <f aca="false">IF(OR(A1426="",N(D1426)=0),"",E1426/D1426)</f>
        <v/>
      </c>
      <c r="G1426" s="11" t="str">
        <f aca="false">IF(OR(A1426="",N(D1426)=0),"",_xlfn.MINIFS(Orders!$I$2:$I$5001,Orders!$C$2:$C$5001,A1426,Orders!$I$2:$I$5001,"&gt;0"))</f>
        <v/>
      </c>
      <c r="H1426" s="11" t="str">
        <f aca="false">IF(OR(A1426="",N(D1426)=0),"",_xlfn.MAXIFS(Orders!$I$2:$I$5001,Orders!$C$2:$C$5001,A1426,Orders!$I$2:$I$5001,"&gt;0"))</f>
        <v/>
      </c>
      <c r="I1426" s="9" t="str">
        <f aca="true">IF(H1426="","",TODAY()-H1426)</f>
        <v/>
      </c>
      <c r="J1426" s="9" t="str">
        <f aca="false">IF(OR(H1426="",N(D1426)&lt;2),"",(H1426-G1426)/(D1426-1))</f>
        <v/>
      </c>
      <c r="K1426" s="12" t="str">
        <f aca="false">IF(A1426="","",IF(N(D1426)=0,"No orders yet",IF(I1426&gt;=Settings!$B$4,IF(OR(N(E1426)&gt;=Settings!$B$5,N(D1426)&gt;=Settings!$B$6),"Lapsed VIP","Lapsed"),IF(I1426&gt;=Settings!$B$3,IF(OR(N(E1426)&gt;=Settings!$B$5,N(D1426)&gt;=Settings!$B$6),"At-risk VIP",IF(D1426=1,"One-time buyer","At risk")),IF(OR(N(E1426)&gt;=Settings!$B$5,N(D1426)&gt;=Settings!$B$6),"VIP",IF(D1426=1,"New","Active"))))))</f>
        <v/>
      </c>
      <c r="L1426" s="12" t="str">
        <f aca="false">IF(OR(J1426="",J1426=0),"",IF(I1426&gt;=J1426*Settings!$B$7,"Yes",""))</f>
        <v/>
      </c>
      <c r="M1426" s="13"/>
      <c r="N1426" s="12" t="str">
        <f aca="true">IF(M1426="","",IF(AND(H1426&lt;&gt;"",H1426&gt;=M1426),"Yes - "&amp;TEXT(H1426,"d mmm yyyy"),IF(TODAY()-M1426&lt;30,"Not yet","No")))</f>
        <v/>
      </c>
      <c r="O1426" s="8"/>
      <c r="P1426" s="12" t="str">
        <f aca="false">IF(A1426="","",IF(COUNTIF($A$2:$A$2001,A1426)&gt;1,"Same email twice - keep one",""))</f>
        <v/>
      </c>
    </row>
    <row r="1427" customFormat="false" ht="15" hidden="false" customHeight="false" outlineLevel="0" collapsed="false">
      <c r="A1427" s="8"/>
      <c r="B1427" s="8"/>
      <c r="C1427" s="8"/>
      <c r="D1427" s="9" t="str">
        <f aca="false">IF(A1427="","",COUNTIFS(Orders!$C$2:$C$5001,A1427,Orders!$I$2:$I$5001,"&gt;0"))</f>
        <v/>
      </c>
      <c r="E1427" s="10" t="str">
        <f aca="false">IF(A1427="","",SUMIFS(Orders!$F$2:$F$5001,Orders!$C$2:$C$5001,A1427,Orders!$I$2:$I$5001,"&gt;0"))</f>
        <v/>
      </c>
      <c r="F1427" s="10" t="str">
        <f aca="false">IF(OR(A1427="",N(D1427)=0),"",E1427/D1427)</f>
        <v/>
      </c>
      <c r="G1427" s="11" t="str">
        <f aca="false">IF(OR(A1427="",N(D1427)=0),"",_xlfn.MINIFS(Orders!$I$2:$I$5001,Orders!$C$2:$C$5001,A1427,Orders!$I$2:$I$5001,"&gt;0"))</f>
        <v/>
      </c>
      <c r="H1427" s="11" t="str">
        <f aca="false">IF(OR(A1427="",N(D1427)=0),"",_xlfn.MAXIFS(Orders!$I$2:$I$5001,Orders!$C$2:$C$5001,A1427,Orders!$I$2:$I$5001,"&gt;0"))</f>
        <v/>
      </c>
      <c r="I1427" s="9" t="str">
        <f aca="true">IF(H1427="","",TODAY()-H1427)</f>
        <v/>
      </c>
      <c r="J1427" s="9" t="str">
        <f aca="false">IF(OR(H1427="",N(D1427)&lt;2),"",(H1427-G1427)/(D1427-1))</f>
        <v/>
      </c>
      <c r="K1427" s="12" t="str">
        <f aca="false">IF(A1427="","",IF(N(D1427)=0,"No orders yet",IF(I1427&gt;=Settings!$B$4,IF(OR(N(E1427)&gt;=Settings!$B$5,N(D1427)&gt;=Settings!$B$6),"Lapsed VIP","Lapsed"),IF(I1427&gt;=Settings!$B$3,IF(OR(N(E1427)&gt;=Settings!$B$5,N(D1427)&gt;=Settings!$B$6),"At-risk VIP",IF(D1427=1,"One-time buyer","At risk")),IF(OR(N(E1427)&gt;=Settings!$B$5,N(D1427)&gt;=Settings!$B$6),"VIP",IF(D1427=1,"New","Active"))))))</f>
        <v/>
      </c>
      <c r="L1427" s="12" t="str">
        <f aca="false">IF(OR(J1427="",J1427=0),"",IF(I1427&gt;=J1427*Settings!$B$7,"Yes",""))</f>
        <v/>
      </c>
      <c r="M1427" s="13"/>
      <c r="N1427" s="12" t="str">
        <f aca="true">IF(M1427="","",IF(AND(H1427&lt;&gt;"",H1427&gt;=M1427),"Yes - "&amp;TEXT(H1427,"d mmm yyyy"),IF(TODAY()-M1427&lt;30,"Not yet","No")))</f>
        <v/>
      </c>
      <c r="O1427" s="8"/>
      <c r="P1427" s="12" t="str">
        <f aca="false">IF(A1427="","",IF(COUNTIF($A$2:$A$2001,A1427)&gt;1,"Same email twice - keep one",""))</f>
        <v/>
      </c>
    </row>
    <row r="1428" customFormat="false" ht="15" hidden="false" customHeight="false" outlineLevel="0" collapsed="false">
      <c r="A1428" s="8"/>
      <c r="B1428" s="8"/>
      <c r="C1428" s="8"/>
      <c r="D1428" s="9" t="str">
        <f aca="false">IF(A1428="","",COUNTIFS(Orders!$C$2:$C$5001,A1428,Orders!$I$2:$I$5001,"&gt;0"))</f>
        <v/>
      </c>
      <c r="E1428" s="10" t="str">
        <f aca="false">IF(A1428="","",SUMIFS(Orders!$F$2:$F$5001,Orders!$C$2:$C$5001,A1428,Orders!$I$2:$I$5001,"&gt;0"))</f>
        <v/>
      </c>
      <c r="F1428" s="10" t="str">
        <f aca="false">IF(OR(A1428="",N(D1428)=0),"",E1428/D1428)</f>
        <v/>
      </c>
      <c r="G1428" s="11" t="str">
        <f aca="false">IF(OR(A1428="",N(D1428)=0),"",_xlfn.MINIFS(Orders!$I$2:$I$5001,Orders!$C$2:$C$5001,A1428,Orders!$I$2:$I$5001,"&gt;0"))</f>
        <v/>
      </c>
      <c r="H1428" s="11" t="str">
        <f aca="false">IF(OR(A1428="",N(D1428)=0),"",_xlfn.MAXIFS(Orders!$I$2:$I$5001,Orders!$C$2:$C$5001,A1428,Orders!$I$2:$I$5001,"&gt;0"))</f>
        <v/>
      </c>
      <c r="I1428" s="9" t="str">
        <f aca="true">IF(H1428="","",TODAY()-H1428)</f>
        <v/>
      </c>
      <c r="J1428" s="9" t="str">
        <f aca="false">IF(OR(H1428="",N(D1428)&lt;2),"",(H1428-G1428)/(D1428-1))</f>
        <v/>
      </c>
      <c r="K1428" s="12" t="str">
        <f aca="false">IF(A1428="","",IF(N(D1428)=0,"No orders yet",IF(I1428&gt;=Settings!$B$4,IF(OR(N(E1428)&gt;=Settings!$B$5,N(D1428)&gt;=Settings!$B$6),"Lapsed VIP","Lapsed"),IF(I1428&gt;=Settings!$B$3,IF(OR(N(E1428)&gt;=Settings!$B$5,N(D1428)&gt;=Settings!$B$6),"At-risk VIP",IF(D1428=1,"One-time buyer","At risk")),IF(OR(N(E1428)&gt;=Settings!$B$5,N(D1428)&gt;=Settings!$B$6),"VIP",IF(D1428=1,"New","Active"))))))</f>
        <v/>
      </c>
      <c r="L1428" s="12" t="str">
        <f aca="false">IF(OR(J1428="",J1428=0),"",IF(I1428&gt;=J1428*Settings!$B$7,"Yes",""))</f>
        <v/>
      </c>
      <c r="M1428" s="13"/>
      <c r="N1428" s="12" t="str">
        <f aca="true">IF(M1428="","",IF(AND(H1428&lt;&gt;"",H1428&gt;=M1428),"Yes - "&amp;TEXT(H1428,"d mmm yyyy"),IF(TODAY()-M1428&lt;30,"Not yet","No")))</f>
        <v/>
      </c>
      <c r="O1428" s="8"/>
      <c r="P1428" s="12" t="str">
        <f aca="false">IF(A1428="","",IF(COUNTIF($A$2:$A$2001,A1428)&gt;1,"Same email twice - keep one",""))</f>
        <v/>
      </c>
    </row>
    <row r="1429" customFormat="false" ht="15" hidden="false" customHeight="false" outlineLevel="0" collapsed="false">
      <c r="A1429" s="8"/>
      <c r="B1429" s="8"/>
      <c r="C1429" s="8"/>
      <c r="D1429" s="9" t="str">
        <f aca="false">IF(A1429="","",COUNTIFS(Orders!$C$2:$C$5001,A1429,Orders!$I$2:$I$5001,"&gt;0"))</f>
        <v/>
      </c>
      <c r="E1429" s="10" t="str">
        <f aca="false">IF(A1429="","",SUMIFS(Orders!$F$2:$F$5001,Orders!$C$2:$C$5001,A1429,Orders!$I$2:$I$5001,"&gt;0"))</f>
        <v/>
      </c>
      <c r="F1429" s="10" t="str">
        <f aca="false">IF(OR(A1429="",N(D1429)=0),"",E1429/D1429)</f>
        <v/>
      </c>
      <c r="G1429" s="11" t="str">
        <f aca="false">IF(OR(A1429="",N(D1429)=0),"",_xlfn.MINIFS(Orders!$I$2:$I$5001,Orders!$C$2:$C$5001,A1429,Orders!$I$2:$I$5001,"&gt;0"))</f>
        <v/>
      </c>
      <c r="H1429" s="11" t="str">
        <f aca="false">IF(OR(A1429="",N(D1429)=0),"",_xlfn.MAXIFS(Orders!$I$2:$I$5001,Orders!$C$2:$C$5001,A1429,Orders!$I$2:$I$5001,"&gt;0"))</f>
        <v/>
      </c>
      <c r="I1429" s="9" t="str">
        <f aca="true">IF(H1429="","",TODAY()-H1429)</f>
        <v/>
      </c>
      <c r="J1429" s="9" t="str">
        <f aca="false">IF(OR(H1429="",N(D1429)&lt;2),"",(H1429-G1429)/(D1429-1))</f>
        <v/>
      </c>
      <c r="K1429" s="12" t="str">
        <f aca="false">IF(A1429="","",IF(N(D1429)=0,"No orders yet",IF(I1429&gt;=Settings!$B$4,IF(OR(N(E1429)&gt;=Settings!$B$5,N(D1429)&gt;=Settings!$B$6),"Lapsed VIP","Lapsed"),IF(I1429&gt;=Settings!$B$3,IF(OR(N(E1429)&gt;=Settings!$B$5,N(D1429)&gt;=Settings!$B$6),"At-risk VIP",IF(D1429=1,"One-time buyer","At risk")),IF(OR(N(E1429)&gt;=Settings!$B$5,N(D1429)&gt;=Settings!$B$6),"VIP",IF(D1429=1,"New","Active"))))))</f>
        <v/>
      </c>
      <c r="L1429" s="12" t="str">
        <f aca="false">IF(OR(J1429="",J1429=0),"",IF(I1429&gt;=J1429*Settings!$B$7,"Yes",""))</f>
        <v/>
      </c>
      <c r="M1429" s="13"/>
      <c r="N1429" s="12" t="str">
        <f aca="true">IF(M1429="","",IF(AND(H1429&lt;&gt;"",H1429&gt;=M1429),"Yes - "&amp;TEXT(H1429,"d mmm yyyy"),IF(TODAY()-M1429&lt;30,"Not yet","No")))</f>
        <v/>
      </c>
      <c r="O1429" s="8"/>
      <c r="P1429" s="12" t="str">
        <f aca="false">IF(A1429="","",IF(COUNTIF($A$2:$A$2001,A1429)&gt;1,"Same email twice - keep one",""))</f>
        <v/>
      </c>
    </row>
    <row r="1430" customFormat="false" ht="15" hidden="false" customHeight="false" outlineLevel="0" collapsed="false">
      <c r="A1430" s="8"/>
      <c r="B1430" s="8"/>
      <c r="C1430" s="8"/>
      <c r="D1430" s="9" t="str">
        <f aca="false">IF(A1430="","",COUNTIFS(Orders!$C$2:$C$5001,A1430,Orders!$I$2:$I$5001,"&gt;0"))</f>
        <v/>
      </c>
      <c r="E1430" s="10" t="str">
        <f aca="false">IF(A1430="","",SUMIFS(Orders!$F$2:$F$5001,Orders!$C$2:$C$5001,A1430,Orders!$I$2:$I$5001,"&gt;0"))</f>
        <v/>
      </c>
      <c r="F1430" s="10" t="str">
        <f aca="false">IF(OR(A1430="",N(D1430)=0),"",E1430/D1430)</f>
        <v/>
      </c>
      <c r="G1430" s="11" t="str">
        <f aca="false">IF(OR(A1430="",N(D1430)=0),"",_xlfn.MINIFS(Orders!$I$2:$I$5001,Orders!$C$2:$C$5001,A1430,Orders!$I$2:$I$5001,"&gt;0"))</f>
        <v/>
      </c>
      <c r="H1430" s="11" t="str">
        <f aca="false">IF(OR(A1430="",N(D1430)=0),"",_xlfn.MAXIFS(Orders!$I$2:$I$5001,Orders!$C$2:$C$5001,A1430,Orders!$I$2:$I$5001,"&gt;0"))</f>
        <v/>
      </c>
      <c r="I1430" s="9" t="str">
        <f aca="true">IF(H1430="","",TODAY()-H1430)</f>
        <v/>
      </c>
      <c r="J1430" s="9" t="str">
        <f aca="false">IF(OR(H1430="",N(D1430)&lt;2),"",(H1430-G1430)/(D1430-1))</f>
        <v/>
      </c>
      <c r="K1430" s="12" t="str">
        <f aca="false">IF(A1430="","",IF(N(D1430)=0,"No orders yet",IF(I1430&gt;=Settings!$B$4,IF(OR(N(E1430)&gt;=Settings!$B$5,N(D1430)&gt;=Settings!$B$6),"Lapsed VIP","Lapsed"),IF(I1430&gt;=Settings!$B$3,IF(OR(N(E1430)&gt;=Settings!$B$5,N(D1430)&gt;=Settings!$B$6),"At-risk VIP",IF(D1430=1,"One-time buyer","At risk")),IF(OR(N(E1430)&gt;=Settings!$B$5,N(D1430)&gt;=Settings!$B$6),"VIP",IF(D1430=1,"New","Active"))))))</f>
        <v/>
      </c>
      <c r="L1430" s="12" t="str">
        <f aca="false">IF(OR(J1430="",J1430=0),"",IF(I1430&gt;=J1430*Settings!$B$7,"Yes",""))</f>
        <v/>
      </c>
      <c r="M1430" s="13"/>
      <c r="N1430" s="12" t="str">
        <f aca="true">IF(M1430="","",IF(AND(H1430&lt;&gt;"",H1430&gt;=M1430),"Yes - "&amp;TEXT(H1430,"d mmm yyyy"),IF(TODAY()-M1430&lt;30,"Not yet","No")))</f>
        <v/>
      </c>
      <c r="O1430" s="8"/>
      <c r="P1430" s="12" t="str">
        <f aca="false">IF(A1430="","",IF(COUNTIF($A$2:$A$2001,A1430)&gt;1,"Same email twice - keep one",""))</f>
        <v/>
      </c>
    </row>
    <row r="1431" customFormat="false" ht="15" hidden="false" customHeight="false" outlineLevel="0" collapsed="false">
      <c r="A1431" s="8"/>
      <c r="B1431" s="8"/>
      <c r="C1431" s="8"/>
      <c r="D1431" s="9" t="str">
        <f aca="false">IF(A1431="","",COUNTIFS(Orders!$C$2:$C$5001,A1431,Orders!$I$2:$I$5001,"&gt;0"))</f>
        <v/>
      </c>
      <c r="E1431" s="10" t="str">
        <f aca="false">IF(A1431="","",SUMIFS(Orders!$F$2:$F$5001,Orders!$C$2:$C$5001,A1431,Orders!$I$2:$I$5001,"&gt;0"))</f>
        <v/>
      </c>
      <c r="F1431" s="10" t="str">
        <f aca="false">IF(OR(A1431="",N(D1431)=0),"",E1431/D1431)</f>
        <v/>
      </c>
      <c r="G1431" s="11" t="str">
        <f aca="false">IF(OR(A1431="",N(D1431)=0),"",_xlfn.MINIFS(Orders!$I$2:$I$5001,Orders!$C$2:$C$5001,A1431,Orders!$I$2:$I$5001,"&gt;0"))</f>
        <v/>
      </c>
      <c r="H1431" s="11" t="str">
        <f aca="false">IF(OR(A1431="",N(D1431)=0),"",_xlfn.MAXIFS(Orders!$I$2:$I$5001,Orders!$C$2:$C$5001,A1431,Orders!$I$2:$I$5001,"&gt;0"))</f>
        <v/>
      </c>
      <c r="I1431" s="9" t="str">
        <f aca="true">IF(H1431="","",TODAY()-H1431)</f>
        <v/>
      </c>
      <c r="J1431" s="9" t="str">
        <f aca="false">IF(OR(H1431="",N(D1431)&lt;2),"",(H1431-G1431)/(D1431-1))</f>
        <v/>
      </c>
      <c r="K1431" s="12" t="str">
        <f aca="false">IF(A1431="","",IF(N(D1431)=0,"No orders yet",IF(I1431&gt;=Settings!$B$4,IF(OR(N(E1431)&gt;=Settings!$B$5,N(D1431)&gt;=Settings!$B$6),"Lapsed VIP","Lapsed"),IF(I1431&gt;=Settings!$B$3,IF(OR(N(E1431)&gt;=Settings!$B$5,N(D1431)&gt;=Settings!$B$6),"At-risk VIP",IF(D1431=1,"One-time buyer","At risk")),IF(OR(N(E1431)&gt;=Settings!$B$5,N(D1431)&gt;=Settings!$B$6),"VIP",IF(D1431=1,"New","Active"))))))</f>
        <v/>
      </c>
      <c r="L1431" s="12" t="str">
        <f aca="false">IF(OR(J1431="",J1431=0),"",IF(I1431&gt;=J1431*Settings!$B$7,"Yes",""))</f>
        <v/>
      </c>
      <c r="M1431" s="13"/>
      <c r="N1431" s="12" t="str">
        <f aca="true">IF(M1431="","",IF(AND(H1431&lt;&gt;"",H1431&gt;=M1431),"Yes - "&amp;TEXT(H1431,"d mmm yyyy"),IF(TODAY()-M1431&lt;30,"Not yet","No")))</f>
        <v/>
      </c>
      <c r="O1431" s="8"/>
      <c r="P1431" s="12" t="str">
        <f aca="false">IF(A1431="","",IF(COUNTIF($A$2:$A$2001,A1431)&gt;1,"Same email twice - keep one",""))</f>
        <v/>
      </c>
    </row>
    <row r="1432" customFormat="false" ht="15" hidden="false" customHeight="false" outlineLevel="0" collapsed="false">
      <c r="A1432" s="8"/>
      <c r="B1432" s="8"/>
      <c r="C1432" s="8"/>
      <c r="D1432" s="9" t="str">
        <f aca="false">IF(A1432="","",COUNTIFS(Orders!$C$2:$C$5001,A1432,Orders!$I$2:$I$5001,"&gt;0"))</f>
        <v/>
      </c>
      <c r="E1432" s="10" t="str">
        <f aca="false">IF(A1432="","",SUMIFS(Orders!$F$2:$F$5001,Orders!$C$2:$C$5001,A1432,Orders!$I$2:$I$5001,"&gt;0"))</f>
        <v/>
      </c>
      <c r="F1432" s="10" t="str">
        <f aca="false">IF(OR(A1432="",N(D1432)=0),"",E1432/D1432)</f>
        <v/>
      </c>
      <c r="G1432" s="11" t="str">
        <f aca="false">IF(OR(A1432="",N(D1432)=0),"",_xlfn.MINIFS(Orders!$I$2:$I$5001,Orders!$C$2:$C$5001,A1432,Orders!$I$2:$I$5001,"&gt;0"))</f>
        <v/>
      </c>
      <c r="H1432" s="11" t="str">
        <f aca="false">IF(OR(A1432="",N(D1432)=0),"",_xlfn.MAXIFS(Orders!$I$2:$I$5001,Orders!$C$2:$C$5001,A1432,Orders!$I$2:$I$5001,"&gt;0"))</f>
        <v/>
      </c>
      <c r="I1432" s="9" t="str">
        <f aca="true">IF(H1432="","",TODAY()-H1432)</f>
        <v/>
      </c>
      <c r="J1432" s="9" t="str">
        <f aca="false">IF(OR(H1432="",N(D1432)&lt;2),"",(H1432-G1432)/(D1432-1))</f>
        <v/>
      </c>
      <c r="K1432" s="12" t="str">
        <f aca="false">IF(A1432="","",IF(N(D1432)=0,"No orders yet",IF(I1432&gt;=Settings!$B$4,IF(OR(N(E1432)&gt;=Settings!$B$5,N(D1432)&gt;=Settings!$B$6),"Lapsed VIP","Lapsed"),IF(I1432&gt;=Settings!$B$3,IF(OR(N(E1432)&gt;=Settings!$B$5,N(D1432)&gt;=Settings!$B$6),"At-risk VIP",IF(D1432=1,"One-time buyer","At risk")),IF(OR(N(E1432)&gt;=Settings!$B$5,N(D1432)&gt;=Settings!$B$6),"VIP",IF(D1432=1,"New","Active"))))))</f>
        <v/>
      </c>
      <c r="L1432" s="12" t="str">
        <f aca="false">IF(OR(J1432="",J1432=0),"",IF(I1432&gt;=J1432*Settings!$B$7,"Yes",""))</f>
        <v/>
      </c>
      <c r="M1432" s="13"/>
      <c r="N1432" s="12" t="str">
        <f aca="true">IF(M1432="","",IF(AND(H1432&lt;&gt;"",H1432&gt;=M1432),"Yes - "&amp;TEXT(H1432,"d mmm yyyy"),IF(TODAY()-M1432&lt;30,"Not yet","No")))</f>
        <v/>
      </c>
      <c r="O1432" s="8"/>
      <c r="P1432" s="12" t="str">
        <f aca="false">IF(A1432="","",IF(COUNTIF($A$2:$A$2001,A1432)&gt;1,"Same email twice - keep one",""))</f>
        <v/>
      </c>
    </row>
    <row r="1433" customFormat="false" ht="15" hidden="false" customHeight="false" outlineLevel="0" collapsed="false">
      <c r="A1433" s="8"/>
      <c r="B1433" s="8"/>
      <c r="C1433" s="8"/>
      <c r="D1433" s="9" t="str">
        <f aca="false">IF(A1433="","",COUNTIFS(Orders!$C$2:$C$5001,A1433,Orders!$I$2:$I$5001,"&gt;0"))</f>
        <v/>
      </c>
      <c r="E1433" s="10" t="str">
        <f aca="false">IF(A1433="","",SUMIFS(Orders!$F$2:$F$5001,Orders!$C$2:$C$5001,A1433,Orders!$I$2:$I$5001,"&gt;0"))</f>
        <v/>
      </c>
      <c r="F1433" s="10" t="str">
        <f aca="false">IF(OR(A1433="",N(D1433)=0),"",E1433/D1433)</f>
        <v/>
      </c>
      <c r="G1433" s="11" t="str">
        <f aca="false">IF(OR(A1433="",N(D1433)=0),"",_xlfn.MINIFS(Orders!$I$2:$I$5001,Orders!$C$2:$C$5001,A1433,Orders!$I$2:$I$5001,"&gt;0"))</f>
        <v/>
      </c>
      <c r="H1433" s="11" t="str">
        <f aca="false">IF(OR(A1433="",N(D1433)=0),"",_xlfn.MAXIFS(Orders!$I$2:$I$5001,Orders!$C$2:$C$5001,A1433,Orders!$I$2:$I$5001,"&gt;0"))</f>
        <v/>
      </c>
      <c r="I1433" s="9" t="str">
        <f aca="true">IF(H1433="","",TODAY()-H1433)</f>
        <v/>
      </c>
      <c r="J1433" s="9" t="str">
        <f aca="false">IF(OR(H1433="",N(D1433)&lt;2),"",(H1433-G1433)/(D1433-1))</f>
        <v/>
      </c>
      <c r="K1433" s="12" t="str">
        <f aca="false">IF(A1433="","",IF(N(D1433)=0,"No orders yet",IF(I1433&gt;=Settings!$B$4,IF(OR(N(E1433)&gt;=Settings!$B$5,N(D1433)&gt;=Settings!$B$6),"Lapsed VIP","Lapsed"),IF(I1433&gt;=Settings!$B$3,IF(OR(N(E1433)&gt;=Settings!$B$5,N(D1433)&gt;=Settings!$B$6),"At-risk VIP",IF(D1433=1,"One-time buyer","At risk")),IF(OR(N(E1433)&gt;=Settings!$B$5,N(D1433)&gt;=Settings!$B$6),"VIP",IF(D1433=1,"New","Active"))))))</f>
        <v/>
      </c>
      <c r="L1433" s="12" t="str">
        <f aca="false">IF(OR(J1433="",J1433=0),"",IF(I1433&gt;=J1433*Settings!$B$7,"Yes",""))</f>
        <v/>
      </c>
      <c r="M1433" s="13"/>
      <c r="N1433" s="12" t="str">
        <f aca="true">IF(M1433="","",IF(AND(H1433&lt;&gt;"",H1433&gt;=M1433),"Yes - "&amp;TEXT(H1433,"d mmm yyyy"),IF(TODAY()-M1433&lt;30,"Not yet","No")))</f>
        <v/>
      </c>
      <c r="O1433" s="8"/>
      <c r="P1433" s="12" t="str">
        <f aca="false">IF(A1433="","",IF(COUNTIF($A$2:$A$2001,A1433)&gt;1,"Same email twice - keep one",""))</f>
        <v/>
      </c>
    </row>
    <row r="1434" customFormat="false" ht="15" hidden="false" customHeight="false" outlineLevel="0" collapsed="false">
      <c r="A1434" s="8"/>
      <c r="B1434" s="8"/>
      <c r="C1434" s="8"/>
      <c r="D1434" s="9" t="str">
        <f aca="false">IF(A1434="","",COUNTIFS(Orders!$C$2:$C$5001,A1434,Orders!$I$2:$I$5001,"&gt;0"))</f>
        <v/>
      </c>
      <c r="E1434" s="10" t="str">
        <f aca="false">IF(A1434="","",SUMIFS(Orders!$F$2:$F$5001,Orders!$C$2:$C$5001,A1434,Orders!$I$2:$I$5001,"&gt;0"))</f>
        <v/>
      </c>
      <c r="F1434" s="10" t="str">
        <f aca="false">IF(OR(A1434="",N(D1434)=0),"",E1434/D1434)</f>
        <v/>
      </c>
      <c r="G1434" s="11" t="str">
        <f aca="false">IF(OR(A1434="",N(D1434)=0),"",_xlfn.MINIFS(Orders!$I$2:$I$5001,Orders!$C$2:$C$5001,A1434,Orders!$I$2:$I$5001,"&gt;0"))</f>
        <v/>
      </c>
      <c r="H1434" s="11" t="str">
        <f aca="false">IF(OR(A1434="",N(D1434)=0),"",_xlfn.MAXIFS(Orders!$I$2:$I$5001,Orders!$C$2:$C$5001,A1434,Orders!$I$2:$I$5001,"&gt;0"))</f>
        <v/>
      </c>
      <c r="I1434" s="9" t="str">
        <f aca="true">IF(H1434="","",TODAY()-H1434)</f>
        <v/>
      </c>
      <c r="J1434" s="9" t="str">
        <f aca="false">IF(OR(H1434="",N(D1434)&lt;2),"",(H1434-G1434)/(D1434-1))</f>
        <v/>
      </c>
      <c r="K1434" s="12" t="str">
        <f aca="false">IF(A1434="","",IF(N(D1434)=0,"No orders yet",IF(I1434&gt;=Settings!$B$4,IF(OR(N(E1434)&gt;=Settings!$B$5,N(D1434)&gt;=Settings!$B$6),"Lapsed VIP","Lapsed"),IF(I1434&gt;=Settings!$B$3,IF(OR(N(E1434)&gt;=Settings!$B$5,N(D1434)&gt;=Settings!$B$6),"At-risk VIP",IF(D1434=1,"One-time buyer","At risk")),IF(OR(N(E1434)&gt;=Settings!$B$5,N(D1434)&gt;=Settings!$B$6),"VIP",IF(D1434=1,"New","Active"))))))</f>
        <v/>
      </c>
      <c r="L1434" s="12" t="str">
        <f aca="false">IF(OR(J1434="",J1434=0),"",IF(I1434&gt;=J1434*Settings!$B$7,"Yes",""))</f>
        <v/>
      </c>
      <c r="M1434" s="13"/>
      <c r="N1434" s="12" t="str">
        <f aca="true">IF(M1434="","",IF(AND(H1434&lt;&gt;"",H1434&gt;=M1434),"Yes - "&amp;TEXT(H1434,"d mmm yyyy"),IF(TODAY()-M1434&lt;30,"Not yet","No")))</f>
        <v/>
      </c>
      <c r="O1434" s="8"/>
      <c r="P1434" s="12" t="str">
        <f aca="false">IF(A1434="","",IF(COUNTIF($A$2:$A$2001,A1434)&gt;1,"Same email twice - keep one",""))</f>
        <v/>
      </c>
    </row>
    <row r="1435" customFormat="false" ht="15" hidden="false" customHeight="false" outlineLevel="0" collapsed="false">
      <c r="A1435" s="8"/>
      <c r="B1435" s="8"/>
      <c r="C1435" s="8"/>
      <c r="D1435" s="9" t="str">
        <f aca="false">IF(A1435="","",COUNTIFS(Orders!$C$2:$C$5001,A1435,Orders!$I$2:$I$5001,"&gt;0"))</f>
        <v/>
      </c>
      <c r="E1435" s="10" t="str">
        <f aca="false">IF(A1435="","",SUMIFS(Orders!$F$2:$F$5001,Orders!$C$2:$C$5001,A1435,Orders!$I$2:$I$5001,"&gt;0"))</f>
        <v/>
      </c>
      <c r="F1435" s="10" t="str">
        <f aca="false">IF(OR(A1435="",N(D1435)=0),"",E1435/D1435)</f>
        <v/>
      </c>
      <c r="G1435" s="11" t="str">
        <f aca="false">IF(OR(A1435="",N(D1435)=0),"",_xlfn.MINIFS(Orders!$I$2:$I$5001,Orders!$C$2:$C$5001,A1435,Orders!$I$2:$I$5001,"&gt;0"))</f>
        <v/>
      </c>
      <c r="H1435" s="11" t="str">
        <f aca="false">IF(OR(A1435="",N(D1435)=0),"",_xlfn.MAXIFS(Orders!$I$2:$I$5001,Orders!$C$2:$C$5001,A1435,Orders!$I$2:$I$5001,"&gt;0"))</f>
        <v/>
      </c>
      <c r="I1435" s="9" t="str">
        <f aca="true">IF(H1435="","",TODAY()-H1435)</f>
        <v/>
      </c>
      <c r="J1435" s="9" t="str">
        <f aca="false">IF(OR(H1435="",N(D1435)&lt;2),"",(H1435-G1435)/(D1435-1))</f>
        <v/>
      </c>
      <c r="K1435" s="12" t="str">
        <f aca="false">IF(A1435="","",IF(N(D1435)=0,"No orders yet",IF(I1435&gt;=Settings!$B$4,IF(OR(N(E1435)&gt;=Settings!$B$5,N(D1435)&gt;=Settings!$B$6),"Lapsed VIP","Lapsed"),IF(I1435&gt;=Settings!$B$3,IF(OR(N(E1435)&gt;=Settings!$B$5,N(D1435)&gt;=Settings!$B$6),"At-risk VIP",IF(D1435=1,"One-time buyer","At risk")),IF(OR(N(E1435)&gt;=Settings!$B$5,N(D1435)&gt;=Settings!$B$6),"VIP",IF(D1435=1,"New","Active"))))))</f>
        <v/>
      </c>
      <c r="L1435" s="12" t="str">
        <f aca="false">IF(OR(J1435="",J1435=0),"",IF(I1435&gt;=J1435*Settings!$B$7,"Yes",""))</f>
        <v/>
      </c>
      <c r="M1435" s="13"/>
      <c r="N1435" s="12" t="str">
        <f aca="true">IF(M1435="","",IF(AND(H1435&lt;&gt;"",H1435&gt;=M1435),"Yes - "&amp;TEXT(H1435,"d mmm yyyy"),IF(TODAY()-M1435&lt;30,"Not yet","No")))</f>
        <v/>
      </c>
      <c r="O1435" s="8"/>
      <c r="P1435" s="12" t="str">
        <f aca="false">IF(A1435="","",IF(COUNTIF($A$2:$A$2001,A1435)&gt;1,"Same email twice - keep one",""))</f>
        <v/>
      </c>
    </row>
    <row r="1436" customFormat="false" ht="15" hidden="false" customHeight="false" outlineLevel="0" collapsed="false">
      <c r="A1436" s="8"/>
      <c r="B1436" s="8"/>
      <c r="C1436" s="8"/>
      <c r="D1436" s="9" t="str">
        <f aca="false">IF(A1436="","",COUNTIFS(Orders!$C$2:$C$5001,A1436,Orders!$I$2:$I$5001,"&gt;0"))</f>
        <v/>
      </c>
      <c r="E1436" s="10" t="str">
        <f aca="false">IF(A1436="","",SUMIFS(Orders!$F$2:$F$5001,Orders!$C$2:$C$5001,A1436,Orders!$I$2:$I$5001,"&gt;0"))</f>
        <v/>
      </c>
      <c r="F1436" s="10" t="str">
        <f aca="false">IF(OR(A1436="",N(D1436)=0),"",E1436/D1436)</f>
        <v/>
      </c>
      <c r="G1436" s="11" t="str">
        <f aca="false">IF(OR(A1436="",N(D1436)=0),"",_xlfn.MINIFS(Orders!$I$2:$I$5001,Orders!$C$2:$C$5001,A1436,Orders!$I$2:$I$5001,"&gt;0"))</f>
        <v/>
      </c>
      <c r="H1436" s="11" t="str">
        <f aca="false">IF(OR(A1436="",N(D1436)=0),"",_xlfn.MAXIFS(Orders!$I$2:$I$5001,Orders!$C$2:$C$5001,A1436,Orders!$I$2:$I$5001,"&gt;0"))</f>
        <v/>
      </c>
      <c r="I1436" s="9" t="str">
        <f aca="true">IF(H1436="","",TODAY()-H1436)</f>
        <v/>
      </c>
      <c r="J1436" s="9" t="str">
        <f aca="false">IF(OR(H1436="",N(D1436)&lt;2),"",(H1436-G1436)/(D1436-1))</f>
        <v/>
      </c>
      <c r="K1436" s="12" t="str">
        <f aca="false">IF(A1436="","",IF(N(D1436)=0,"No orders yet",IF(I1436&gt;=Settings!$B$4,IF(OR(N(E1436)&gt;=Settings!$B$5,N(D1436)&gt;=Settings!$B$6),"Lapsed VIP","Lapsed"),IF(I1436&gt;=Settings!$B$3,IF(OR(N(E1436)&gt;=Settings!$B$5,N(D1436)&gt;=Settings!$B$6),"At-risk VIP",IF(D1436=1,"One-time buyer","At risk")),IF(OR(N(E1436)&gt;=Settings!$B$5,N(D1436)&gt;=Settings!$B$6),"VIP",IF(D1436=1,"New","Active"))))))</f>
        <v/>
      </c>
      <c r="L1436" s="12" t="str">
        <f aca="false">IF(OR(J1436="",J1436=0),"",IF(I1436&gt;=J1436*Settings!$B$7,"Yes",""))</f>
        <v/>
      </c>
      <c r="M1436" s="13"/>
      <c r="N1436" s="12" t="str">
        <f aca="true">IF(M1436="","",IF(AND(H1436&lt;&gt;"",H1436&gt;=M1436),"Yes - "&amp;TEXT(H1436,"d mmm yyyy"),IF(TODAY()-M1436&lt;30,"Not yet","No")))</f>
        <v/>
      </c>
      <c r="O1436" s="8"/>
      <c r="P1436" s="12" t="str">
        <f aca="false">IF(A1436="","",IF(COUNTIF($A$2:$A$2001,A1436)&gt;1,"Same email twice - keep one",""))</f>
        <v/>
      </c>
    </row>
    <row r="1437" customFormat="false" ht="15" hidden="false" customHeight="false" outlineLevel="0" collapsed="false">
      <c r="A1437" s="8"/>
      <c r="B1437" s="8"/>
      <c r="C1437" s="8"/>
      <c r="D1437" s="9" t="str">
        <f aca="false">IF(A1437="","",COUNTIFS(Orders!$C$2:$C$5001,A1437,Orders!$I$2:$I$5001,"&gt;0"))</f>
        <v/>
      </c>
      <c r="E1437" s="10" t="str">
        <f aca="false">IF(A1437="","",SUMIFS(Orders!$F$2:$F$5001,Orders!$C$2:$C$5001,A1437,Orders!$I$2:$I$5001,"&gt;0"))</f>
        <v/>
      </c>
      <c r="F1437" s="10" t="str">
        <f aca="false">IF(OR(A1437="",N(D1437)=0),"",E1437/D1437)</f>
        <v/>
      </c>
      <c r="G1437" s="11" t="str">
        <f aca="false">IF(OR(A1437="",N(D1437)=0),"",_xlfn.MINIFS(Orders!$I$2:$I$5001,Orders!$C$2:$C$5001,A1437,Orders!$I$2:$I$5001,"&gt;0"))</f>
        <v/>
      </c>
      <c r="H1437" s="11" t="str">
        <f aca="false">IF(OR(A1437="",N(D1437)=0),"",_xlfn.MAXIFS(Orders!$I$2:$I$5001,Orders!$C$2:$C$5001,A1437,Orders!$I$2:$I$5001,"&gt;0"))</f>
        <v/>
      </c>
      <c r="I1437" s="9" t="str">
        <f aca="true">IF(H1437="","",TODAY()-H1437)</f>
        <v/>
      </c>
      <c r="J1437" s="9" t="str">
        <f aca="false">IF(OR(H1437="",N(D1437)&lt;2),"",(H1437-G1437)/(D1437-1))</f>
        <v/>
      </c>
      <c r="K1437" s="12" t="str">
        <f aca="false">IF(A1437="","",IF(N(D1437)=0,"No orders yet",IF(I1437&gt;=Settings!$B$4,IF(OR(N(E1437)&gt;=Settings!$B$5,N(D1437)&gt;=Settings!$B$6),"Lapsed VIP","Lapsed"),IF(I1437&gt;=Settings!$B$3,IF(OR(N(E1437)&gt;=Settings!$B$5,N(D1437)&gt;=Settings!$B$6),"At-risk VIP",IF(D1437=1,"One-time buyer","At risk")),IF(OR(N(E1437)&gt;=Settings!$B$5,N(D1437)&gt;=Settings!$B$6),"VIP",IF(D1437=1,"New","Active"))))))</f>
        <v/>
      </c>
      <c r="L1437" s="12" t="str">
        <f aca="false">IF(OR(J1437="",J1437=0),"",IF(I1437&gt;=J1437*Settings!$B$7,"Yes",""))</f>
        <v/>
      </c>
      <c r="M1437" s="13"/>
      <c r="N1437" s="12" t="str">
        <f aca="true">IF(M1437="","",IF(AND(H1437&lt;&gt;"",H1437&gt;=M1437),"Yes - "&amp;TEXT(H1437,"d mmm yyyy"),IF(TODAY()-M1437&lt;30,"Not yet","No")))</f>
        <v/>
      </c>
      <c r="O1437" s="8"/>
      <c r="P1437" s="12" t="str">
        <f aca="false">IF(A1437="","",IF(COUNTIF($A$2:$A$2001,A1437)&gt;1,"Same email twice - keep one",""))</f>
        <v/>
      </c>
    </row>
    <row r="1438" customFormat="false" ht="15" hidden="false" customHeight="false" outlineLevel="0" collapsed="false">
      <c r="A1438" s="8"/>
      <c r="B1438" s="8"/>
      <c r="C1438" s="8"/>
      <c r="D1438" s="9" t="str">
        <f aca="false">IF(A1438="","",COUNTIFS(Orders!$C$2:$C$5001,A1438,Orders!$I$2:$I$5001,"&gt;0"))</f>
        <v/>
      </c>
      <c r="E1438" s="10" t="str">
        <f aca="false">IF(A1438="","",SUMIFS(Orders!$F$2:$F$5001,Orders!$C$2:$C$5001,A1438,Orders!$I$2:$I$5001,"&gt;0"))</f>
        <v/>
      </c>
      <c r="F1438" s="10" t="str">
        <f aca="false">IF(OR(A1438="",N(D1438)=0),"",E1438/D1438)</f>
        <v/>
      </c>
      <c r="G1438" s="11" t="str">
        <f aca="false">IF(OR(A1438="",N(D1438)=0),"",_xlfn.MINIFS(Orders!$I$2:$I$5001,Orders!$C$2:$C$5001,A1438,Orders!$I$2:$I$5001,"&gt;0"))</f>
        <v/>
      </c>
      <c r="H1438" s="11" t="str">
        <f aca="false">IF(OR(A1438="",N(D1438)=0),"",_xlfn.MAXIFS(Orders!$I$2:$I$5001,Orders!$C$2:$C$5001,A1438,Orders!$I$2:$I$5001,"&gt;0"))</f>
        <v/>
      </c>
      <c r="I1438" s="9" t="str">
        <f aca="true">IF(H1438="","",TODAY()-H1438)</f>
        <v/>
      </c>
      <c r="J1438" s="9" t="str">
        <f aca="false">IF(OR(H1438="",N(D1438)&lt;2),"",(H1438-G1438)/(D1438-1))</f>
        <v/>
      </c>
      <c r="K1438" s="12" t="str">
        <f aca="false">IF(A1438="","",IF(N(D1438)=0,"No orders yet",IF(I1438&gt;=Settings!$B$4,IF(OR(N(E1438)&gt;=Settings!$B$5,N(D1438)&gt;=Settings!$B$6),"Lapsed VIP","Lapsed"),IF(I1438&gt;=Settings!$B$3,IF(OR(N(E1438)&gt;=Settings!$B$5,N(D1438)&gt;=Settings!$B$6),"At-risk VIP",IF(D1438=1,"One-time buyer","At risk")),IF(OR(N(E1438)&gt;=Settings!$B$5,N(D1438)&gt;=Settings!$B$6),"VIP",IF(D1438=1,"New","Active"))))))</f>
        <v/>
      </c>
      <c r="L1438" s="12" t="str">
        <f aca="false">IF(OR(J1438="",J1438=0),"",IF(I1438&gt;=J1438*Settings!$B$7,"Yes",""))</f>
        <v/>
      </c>
      <c r="M1438" s="13"/>
      <c r="N1438" s="12" t="str">
        <f aca="true">IF(M1438="","",IF(AND(H1438&lt;&gt;"",H1438&gt;=M1438),"Yes - "&amp;TEXT(H1438,"d mmm yyyy"),IF(TODAY()-M1438&lt;30,"Not yet","No")))</f>
        <v/>
      </c>
      <c r="O1438" s="8"/>
      <c r="P1438" s="12" t="str">
        <f aca="false">IF(A1438="","",IF(COUNTIF($A$2:$A$2001,A1438)&gt;1,"Same email twice - keep one",""))</f>
        <v/>
      </c>
    </row>
    <row r="1439" customFormat="false" ht="15" hidden="false" customHeight="false" outlineLevel="0" collapsed="false">
      <c r="A1439" s="8"/>
      <c r="B1439" s="8"/>
      <c r="C1439" s="8"/>
      <c r="D1439" s="9" t="str">
        <f aca="false">IF(A1439="","",COUNTIFS(Orders!$C$2:$C$5001,A1439,Orders!$I$2:$I$5001,"&gt;0"))</f>
        <v/>
      </c>
      <c r="E1439" s="10" t="str">
        <f aca="false">IF(A1439="","",SUMIFS(Orders!$F$2:$F$5001,Orders!$C$2:$C$5001,A1439,Orders!$I$2:$I$5001,"&gt;0"))</f>
        <v/>
      </c>
      <c r="F1439" s="10" t="str">
        <f aca="false">IF(OR(A1439="",N(D1439)=0),"",E1439/D1439)</f>
        <v/>
      </c>
      <c r="G1439" s="11" t="str">
        <f aca="false">IF(OR(A1439="",N(D1439)=0),"",_xlfn.MINIFS(Orders!$I$2:$I$5001,Orders!$C$2:$C$5001,A1439,Orders!$I$2:$I$5001,"&gt;0"))</f>
        <v/>
      </c>
      <c r="H1439" s="11" t="str">
        <f aca="false">IF(OR(A1439="",N(D1439)=0),"",_xlfn.MAXIFS(Orders!$I$2:$I$5001,Orders!$C$2:$C$5001,A1439,Orders!$I$2:$I$5001,"&gt;0"))</f>
        <v/>
      </c>
      <c r="I1439" s="9" t="str">
        <f aca="true">IF(H1439="","",TODAY()-H1439)</f>
        <v/>
      </c>
      <c r="J1439" s="9" t="str">
        <f aca="false">IF(OR(H1439="",N(D1439)&lt;2),"",(H1439-G1439)/(D1439-1))</f>
        <v/>
      </c>
      <c r="K1439" s="12" t="str">
        <f aca="false">IF(A1439="","",IF(N(D1439)=0,"No orders yet",IF(I1439&gt;=Settings!$B$4,IF(OR(N(E1439)&gt;=Settings!$B$5,N(D1439)&gt;=Settings!$B$6),"Lapsed VIP","Lapsed"),IF(I1439&gt;=Settings!$B$3,IF(OR(N(E1439)&gt;=Settings!$B$5,N(D1439)&gt;=Settings!$B$6),"At-risk VIP",IF(D1439=1,"One-time buyer","At risk")),IF(OR(N(E1439)&gt;=Settings!$B$5,N(D1439)&gt;=Settings!$B$6),"VIP",IF(D1439=1,"New","Active"))))))</f>
        <v/>
      </c>
      <c r="L1439" s="12" t="str">
        <f aca="false">IF(OR(J1439="",J1439=0),"",IF(I1439&gt;=J1439*Settings!$B$7,"Yes",""))</f>
        <v/>
      </c>
      <c r="M1439" s="13"/>
      <c r="N1439" s="12" t="str">
        <f aca="true">IF(M1439="","",IF(AND(H1439&lt;&gt;"",H1439&gt;=M1439),"Yes - "&amp;TEXT(H1439,"d mmm yyyy"),IF(TODAY()-M1439&lt;30,"Not yet","No")))</f>
        <v/>
      </c>
      <c r="O1439" s="8"/>
      <c r="P1439" s="12" t="str">
        <f aca="false">IF(A1439="","",IF(COUNTIF($A$2:$A$2001,A1439)&gt;1,"Same email twice - keep one",""))</f>
        <v/>
      </c>
    </row>
    <row r="1440" customFormat="false" ht="15" hidden="false" customHeight="false" outlineLevel="0" collapsed="false">
      <c r="A1440" s="8"/>
      <c r="B1440" s="8"/>
      <c r="C1440" s="8"/>
      <c r="D1440" s="9" t="str">
        <f aca="false">IF(A1440="","",COUNTIFS(Orders!$C$2:$C$5001,A1440,Orders!$I$2:$I$5001,"&gt;0"))</f>
        <v/>
      </c>
      <c r="E1440" s="10" t="str">
        <f aca="false">IF(A1440="","",SUMIFS(Orders!$F$2:$F$5001,Orders!$C$2:$C$5001,A1440,Orders!$I$2:$I$5001,"&gt;0"))</f>
        <v/>
      </c>
      <c r="F1440" s="10" t="str">
        <f aca="false">IF(OR(A1440="",N(D1440)=0),"",E1440/D1440)</f>
        <v/>
      </c>
      <c r="G1440" s="11" t="str">
        <f aca="false">IF(OR(A1440="",N(D1440)=0),"",_xlfn.MINIFS(Orders!$I$2:$I$5001,Orders!$C$2:$C$5001,A1440,Orders!$I$2:$I$5001,"&gt;0"))</f>
        <v/>
      </c>
      <c r="H1440" s="11" t="str">
        <f aca="false">IF(OR(A1440="",N(D1440)=0),"",_xlfn.MAXIFS(Orders!$I$2:$I$5001,Orders!$C$2:$C$5001,A1440,Orders!$I$2:$I$5001,"&gt;0"))</f>
        <v/>
      </c>
      <c r="I1440" s="9" t="str">
        <f aca="true">IF(H1440="","",TODAY()-H1440)</f>
        <v/>
      </c>
      <c r="J1440" s="9" t="str">
        <f aca="false">IF(OR(H1440="",N(D1440)&lt;2),"",(H1440-G1440)/(D1440-1))</f>
        <v/>
      </c>
      <c r="K1440" s="12" t="str">
        <f aca="false">IF(A1440="","",IF(N(D1440)=0,"No orders yet",IF(I1440&gt;=Settings!$B$4,IF(OR(N(E1440)&gt;=Settings!$B$5,N(D1440)&gt;=Settings!$B$6),"Lapsed VIP","Lapsed"),IF(I1440&gt;=Settings!$B$3,IF(OR(N(E1440)&gt;=Settings!$B$5,N(D1440)&gt;=Settings!$B$6),"At-risk VIP",IF(D1440=1,"One-time buyer","At risk")),IF(OR(N(E1440)&gt;=Settings!$B$5,N(D1440)&gt;=Settings!$B$6),"VIP",IF(D1440=1,"New","Active"))))))</f>
        <v/>
      </c>
      <c r="L1440" s="12" t="str">
        <f aca="false">IF(OR(J1440="",J1440=0),"",IF(I1440&gt;=J1440*Settings!$B$7,"Yes",""))</f>
        <v/>
      </c>
      <c r="M1440" s="13"/>
      <c r="N1440" s="12" t="str">
        <f aca="true">IF(M1440="","",IF(AND(H1440&lt;&gt;"",H1440&gt;=M1440),"Yes - "&amp;TEXT(H1440,"d mmm yyyy"),IF(TODAY()-M1440&lt;30,"Not yet","No")))</f>
        <v/>
      </c>
      <c r="O1440" s="8"/>
      <c r="P1440" s="12" t="str">
        <f aca="false">IF(A1440="","",IF(COUNTIF($A$2:$A$2001,A1440)&gt;1,"Same email twice - keep one",""))</f>
        <v/>
      </c>
    </row>
    <row r="1441" customFormat="false" ht="15" hidden="false" customHeight="false" outlineLevel="0" collapsed="false">
      <c r="A1441" s="8"/>
      <c r="B1441" s="8"/>
      <c r="C1441" s="8"/>
      <c r="D1441" s="9" t="str">
        <f aca="false">IF(A1441="","",COUNTIFS(Orders!$C$2:$C$5001,A1441,Orders!$I$2:$I$5001,"&gt;0"))</f>
        <v/>
      </c>
      <c r="E1441" s="10" t="str">
        <f aca="false">IF(A1441="","",SUMIFS(Orders!$F$2:$F$5001,Orders!$C$2:$C$5001,A1441,Orders!$I$2:$I$5001,"&gt;0"))</f>
        <v/>
      </c>
      <c r="F1441" s="10" t="str">
        <f aca="false">IF(OR(A1441="",N(D1441)=0),"",E1441/D1441)</f>
        <v/>
      </c>
      <c r="G1441" s="11" t="str">
        <f aca="false">IF(OR(A1441="",N(D1441)=0),"",_xlfn.MINIFS(Orders!$I$2:$I$5001,Orders!$C$2:$C$5001,A1441,Orders!$I$2:$I$5001,"&gt;0"))</f>
        <v/>
      </c>
      <c r="H1441" s="11" t="str">
        <f aca="false">IF(OR(A1441="",N(D1441)=0),"",_xlfn.MAXIFS(Orders!$I$2:$I$5001,Orders!$C$2:$C$5001,A1441,Orders!$I$2:$I$5001,"&gt;0"))</f>
        <v/>
      </c>
      <c r="I1441" s="9" t="str">
        <f aca="true">IF(H1441="","",TODAY()-H1441)</f>
        <v/>
      </c>
      <c r="J1441" s="9" t="str">
        <f aca="false">IF(OR(H1441="",N(D1441)&lt;2),"",(H1441-G1441)/(D1441-1))</f>
        <v/>
      </c>
      <c r="K1441" s="12" t="str">
        <f aca="false">IF(A1441="","",IF(N(D1441)=0,"No orders yet",IF(I1441&gt;=Settings!$B$4,IF(OR(N(E1441)&gt;=Settings!$B$5,N(D1441)&gt;=Settings!$B$6),"Lapsed VIP","Lapsed"),IF(I1441&gt;=Settings!$B$3,IF(OR(N(E1441)&gt;=Settings!$B$5,N(D1441)&gt;=Settings!$B$6),"At-risk VIP",IF(D1441=1,"One-time buyer","At risk")),IF(OR(N(E1441)&gt;=Settings!$B$5,N(D1441)&gt;=Settings!$B$6),"VIP",IF(D1441=1,"New","Active"))))))</f>
        <v/>
      </c>
      <c r="L1441" s="12" t="str">
        <f aca="false">IF(OR(J1441="",J1441=0),"",IF(I1441&gt;=J1441*Settings!$B$7,"Yes",""))</f>
        <v/>
      </c>
      <c r="M1441" s="13"/>
      <c r="N1441" s="12" t="str">
        <f aca="true">IF(M1441="","",IF(AND(H1441&lt;&gt;"",H1441&gt;=M1441),"Yes - "&amp;TEXT(H1441,"d mmm yyyy"),IF(TODAY()-M1441&lt;30,"Not yet","No")))</f>
        <v/>
      </c>
      <c r="O1441" s="8"/>
      <c r="P1441" s="12" t="str">
        <f aca="false">IF(A1441="","",IF(COUNTIF($A$2:$A$2001,A1441)&gt;1,"Same email twice - keep one",""))</f>
        <v/>
      </c>
    </row>
    <row r="1442" customFormat="false" ht="15" hidden="false" customHeight="false" outlineLevel="0" collapsed="false">
      <c r="A1442" s="8"/>
      <c r="B1442" s="8"/>
      <c r="C1442" s="8"/>
      <c r="D1442" s="9" t="str">
        <f aca="false">IF(A1442="","",COUNTIFS(Orders!$C$2:$C$5001,A1442,Orders!$I$2:$I$5001,"&gt;0"))</f>
        <v/>
      </c>
      <c r="E1442" s="10" t="str">
        <f aca="false">IF(A1442="","",SUMIFS(Orders!$F$2:$F$5001,Orders!$C$2:$C$5001,A1442,Orders!$I$2:$I$5001,"&gt;0"))</f>
        <v/>
      </c>
      <c r="F1442" s="10" t="str">
        <f aca="false">IF(OR(A1442="",N(D1442)=0),"",E1442/D1442)</f>
        <v/>
      </c>
      <c r="G1442" s="11" t="str">
        <f aca="false">IF(OR(A1442="",N(D1442)=0),"",_xlfn.MINIFS(Orders!$I$2:$I$5001,Orders!$C$2:$C$5001,A1442,Orders!$I$2:$I$5001,"&gt;0"))</f>
        <v/>
      </c>
      <c r="H1442" s="11" t="str">
        <f aca="false">IF(OR(A1442="",N(D1442)=0),"",_xlfn.MAXIFS(Orders!$I$2:$I$5001,Orders!$C$2:$C$5001,A1442,Orders!$I$2:$I$5001,"&gt;0"))</f>
        <v/>
      </c>
      <c r="I1442" s="9" t="str">
        <f aca="true">IF(H1442="","",TODAY()-H1442)</f>
        <v/>
      </c>
      <c r="J1442" s="9" t="str">
        <f aca="false">IF(OR(H1442="",N(D1442)&lt;2),"",(H1442-G1442)/(D1442-1))</f>
        <v/>
      </c>
      <c r="K1442" s="12" t="str">
        <f aca="false">IF(A1442="","",IF(N(D1442)=0,"No orders yet",IF(I1442&gt;=Settings!$B$4,IF(OR(N(E1442)&gt;=Settings!$B$5,N(D1442)&gt;=Settings!$B$6),"Lapsed VIP","Lapsed"),IF(I1442&gt;=Settings!$B$3,IF(OR(N(E1442)&gt;=Settings!$B$5,N(D1442)&gt;=Settings!$B$6),"At-risk VIP",IF(D1442=1,"One-time buyer","At risk")),IF(OR(N(E1442)&gt;=Settings!$B$5,N(D1442)&gt;=Settings!$B$6),"VIP",IF(D1442=1,"New","Active"))))))</f>
        <v/>
      </c>
      <c r="L1442" s="12" t="str">
        <f aca="false">IF(OR(J1442="",J1442=0),"",IF(I1442&gt;=J1442*Settings!$B$7,"Yes",""))</f>
        <v/>
      </c>
      <c r="M1442" s="13"/>
      <c r="N1442" s="12" t="str">
        <f aca="true">IF(M1442="","",IF(AND(H1442&lt;&gt;"",H1442&gt;=M1442),"Yes - "&amp;TEXT(H1442,"d mmm yyyy"),IF(TODAY()-M1442&lt;30,"Not yet","No")))</f>
        <v/>
      </c>
      <c r="O1442" s="8"/>
      <c r="P1442" s="12" t="str">
        <f aca="false">IF(A1442="","",IF(COUNTIF($A$2:$A$2001,A1442)&gt;1,"Same email twice - keep one",""))</f>
        <v/>
      </c>
    </row>
    <row r="1443" customFormat="false" ht="15" hidden="false" customHeight="false" outlineLevel="0" collapsed="false">
      <c r="A1443" s="8"/>
      <c r="B1443" s="8"/>
      <c r="C1443" s="8"/>
      <c r="D1443" s="9" t="str">
        <f aca="false">IF(A1443="","",COUNTIFS(Orders!$C$2:$C$5001,A1443,Orders!$I$2:$I$5001,"&gt;0"))</f>
        <v/>
      </c>
      <c r="E1443" s="10" t="str">
        <f aca="false">IF(A1443="","",SUMIFS(Orders!$F$2:$F$5001,Orders!$C$2:$C$5001,A1443,Orders!$I$2:$I$5001,"&gt;0"))</f>
        <v/>
      </c>
      <c r="F1443" s="10" t="str">
        <f aca="false">IF(OR(A1443="",N(D1443)=0),"",E1443/D1443)</f>
        <v/>
      </c>
      <c r="G1443" s="11" t="str">
        <f aca="false">IF(OR(A1443="",N(D1443)=0),"",_xlfn.MINIFS(Orders!$I$2:$I$5001,Orders!$C$2:$C$5001,A1443,Orders!$I$2:$I$5001,"&gt;0"))</f>
        <v/>
      </c>
      <c r="H1443" s="11" t="str">
        <f aca="false">IF(OR(A1443="",N(D1443)=0),"",_xlfn.MAXIFS(Orders!$I$2:$I$5001,Orders!$C$2:$C$5001,A1443,Orders!$I$2:$I$5001,"&gt;0"))</f>
        <v/>
      </c>
      <c r="I1443" s="9" t="str">
        <f aca="true">IF(H1443="","",TODAY()-H1443)</f>
        <v/>
      </c>
      <c r="J1443" s="9" t="str">
        <f aca="false">IF(OR(H1443="",N(D1443)&lt;2),"",(H1443-G1443)/(D1443-1))</f>
        <v/>
      </c>
      <c r="K1443" s="12" t="str">
        <f aca="false">IF(A1443="","",IF(N(D1443)=0,"No orders yet",IF(I1443&gt;=Settings!$B$4,IF(OR(N(E1443)&gt;=Settings!$B$5,N(D1443)&gt;=Settings!$B$6),"Lapsed VIP","Lapsed"),IF(I1443&gt;=Settings!$B$3,IF(OR(N(E1443)&gt;=Settings!$B$5,N(D1443)&gt;=Settings!$B$6),"At-risk VIP",IF(D1443=1,"One-time buyer","At risk")),IF(OR(N(E1443)&gt;=Settings!$B$5,N(D1443)&gt;=Settings!$B$6),"VIP",IF(D1443=1,"New","Active"))))))</f>
        <v/>
      </c>
      <c r="L1443" s="12" t="str">
        <f aca="false">IF(OR(J1443="",J1443=0),"",IF(I1443&gt;=J1443*Settings!$B$7,"Yes",""))</f>
        <v/>
      </c>
      <c r="M1443" s="13"/>
      <c r="N1443" s="12" t="str">
        <f aca="true">IF(M1443="","",IF(AND(H1443&lt;&gt;"",H1443&gt;=M1443),"Yes - "&amp;TEXT(H1443,"d mmm yyyy"),IF(TODAY()-M1443&lt;30,"Not yet","No")))</f>
        <v/>
      </c>
      <c r="O1443" s="8"/>
      <c r="P1443" s="12" t="str">
        <f aca="false">IF(A1443="","",IF(COUNTIF($A$2:$A$2001,A1443)&gt;1,"Same email twice - keep one",""))</f>
        <v/>
      </c>
    </row>
    <row r="1444" customFormat="false" ht="15" hidden="false" customHeight="false" outlineLevel="0" collapsed="false">
      <c r="A1444" s="8"/>
      <c r="B1444" s="8"/>
      <c r="C1444" s="8"/>
      <c r="D1444" s="9" t="str">
        <f aca="false">IF(A1444="","",COUNTIFS(Orders!$C$2:$C$5001,A1444,Orders!$I$2:$I$5001,"&gt;0"))</f>
        <v/>
      </c>
      <c r="E1444" s="10" t="str">
        <f aca="false">IF(A1444="","",SUMIFS(Orders!$F$2:$F$5001,Orders!$C$2:$C$5001,A1444,Orders!$I$2:$I$5001,"&gt;0"))</f>
        <v/>
      </c>
      <c r="F1444" s="10" t="str">
        <f aca="false">IF(OR(A1444="",N(D1444)=0),"",E1444/D1444)</f>
        <v/>
      </c>
      <c r="G1444" s="11" t="str">
        <f aca="false">IF(OR(A1444="",N(D1444)=0),"",_xlfn.MINIFS(Orders!$I$2:$I$5001,Orders!$C$2:$C$5001,A1444,Orders!$I$2:$I$5001,"&gt;0"))</f>
        <v/>
      </c>
      <c r="H1444" s="11" t="str">
        <f aca="false">IF(OR(A1444="",N(D1444)=0),"",_xlfn.MAXIFS(Orders!$I$2:$I$5001,Orders!$C$2:$C$5001,A1444,Orders!$I$2:$I$5001,"&gt;0"))</f>
        <v/>
      </c>
      <c r="I1444" s="9" t="str">
        <f aca="true">IF(H1444="","",TODAY()-H1444)</f>
        <v/>
      </c>
      <c r="J1444" s="9" t="str">
        <f aca="false">IF(OR(H1444="",N(D1444)&lt;2),"",(H1444-G1444)/(D1444-1))</f>
        <v/>
      </c>
      <c r="K1444" s="12" t="str">
        <f aca="false">IF(A1444="","",IF(N(D1444)=0,"No orders yet",IF(I1444&gt;=Settings!$B$4,IF(OR(N(E1444)&gt;=Settings!$B$5,N(D1444)&gt;=Settings!$B$6),"Lapsed VIP","Lapsed"),IF(I1444&gt;=Settings!$B$3,IF(OR(N(E1444)&gt;=Settings!$B$5,N(D1444)&gt;=Settings!$B$6),"At-risk VIP",IF(D1444=1,"One-time buyer","At risk")),IF(OR(N(E1444)&gt;=Settings!$B$5,N(D1444)&gt;=Settings!$B$6),"VIP",IF(D1444=1,"New","Active"))))))</f>
        <v/>
      </c>
      <c r="L1444" s="12" t="str">
        <f aca="false">IF(OR(J1444="",J1444=0),"",IF(I1444&gt;=J1444*Settings!$B$7,"Yes",""))</f>
        <v/>
      </c>
      <c r="M1444" s="13"/>
      <c r="N1444" s="12" t="str">
        <f aca="true">IF(M1444="","",IF(AND(H1444&lt;&gt;"",H1444&gt;=M1444),"Yes - "&amp;TEXT(H1444,"d mmm yyyy"),IF(TODAY()-M1444&lt;30,"Not yet","No")))</f>
        <v/>
      </c>
      <c r="O1444" s="8"/>
      <c r="P1444" s="12" t="str">
        <f aca="false">IF(A1444="","",IF(COUNTIF($A$2:$A$2001,A1444)&gt;1,"Same email twice - keep one",""))</f>
        <v/>
      </c>
    </row>
    <row r="1445" customFormat="false" ht="15" hidden="false" customHeight="false" outlineLevel="0" collapsed="false">
      <c r="A1445" s="8"/>
      <c r="B1445" s="8"/>
      <c r="C1445" s="8"/>
      <c r="D1445" s="9" t="str">
        <f aca="false">IF(A1445="","",COUNTIFS(Orders!$C$2:$C$5001,A1445,Orders!$I$2:$I$5001,"&gt;0"))</f>
        <v/>
      </c>
      <c r="E1445" s="10" t="str">
        <f aca="false">IF(A1445="","",SUMIFS(Orders!$F$2:$F$5001,Orders!$C$2:$C$5001,A1445,Orders!$I$2:$I$5001,"&gt;0"))</f>
        <v/>
      </c>
      <c r="F1445" s="10" t="str">
        <f aca="false">IF(OR(A1445="",N(D1445)=0),"",E1445/D1445)</f>
        <v/>
      </c>
      <c r="G1445" s="11" t="str">
        <f aca="false">IF(OR(A1445="",N(D1445)=0),"",_xlfn.MINIFS(Orders!$I$2:$I$5001,Orders!$C$2:$C$5001,A1445,Orders!$I$2:$I$5001,"&gt;0"))</f>
        <v/>
      </c>
      <c r="H1445" s="11" t="str">
        <f aca="false">IF(OR(A1445="",N(D1445)=0),"",_xlfn.MAXIFS(Orders!$I$2:$I$5001,Orders!$C$2:$C$5001,A1445,Orders!$I$2:$I$5001,"&gt;0"))</f>
        <v/>
      </c>
      <c r="I1445" s="9" t="str">
        <f aca="true">IF(H1445="","",TODAY()-H1445)</f>
        <v/>
      </c>
      <c r="J1445" s="9" t="str">
        <f aca="false">IF(OR(H1445="",N(D1445)&lt;2),"",(H1445-G1445)/(D1445-1))</f>
        <v/>
      </c>
      <c r="K1445" s="12" t="str">
        <f aca="false">IF(A1445="","",IF(N(D1445)=0,"No orders yet",IF(I1445&gt;=Settings!$B$4,IF(OR(N(E1445)&gt;=Settings!$B$5,N(D1445)&gt;=Settings!$B$6),"Lapsed VIP","Lapsed"),IF(I1445&gt;=Settings!$B$3,IF(OR(N(E1445)&gt;=Settings!$B$5,N(D1445)&gt;=Settings!$B$6),"At-risk VIP",IF(D1445=1,"One-time buyer","At risk")),IF(OR(N(E1445)&gt;=Settings!$B$5,N(D1445)&gt;=Settings!$B$6),"VIP",IF(D1445=1,"New","Active"))))))</f>
        <v/>
      </c>
      <c r="L1445" s="12" t="str">
        <f aca="false">IF(OR(J1445="",J1445=0),"",IF(I1445&gt;=J1445*Settings!$B$7,"Yes",""))</f>
        <v/>
      </c>
      <c r="M1445" s="13"/>
      <c r="N1445" s="12" t="str">
        <f aca="true">IF(M1445="","",IF(AND(H1445&lt;&gt;"",H1445&gt;=M1445),"Yes - "&amp;TEXT(H1445,"d mmm yyyy"),IF(TODAY()-M1445&lt;30,"Not yet","No")))</f>
        <v/>
      </c>
      <c r="O1445" s="8"/>
      <c r="P1445" s="12" t="str">
        <f aca="false">IF(A1445="","",IF(COUNTIF($A$2:$A$2001,A1445)&gt;1,"Same email twice - keep one",""))</f>
        <v/>
      </c>
    </row>
    <row r="1446" customFormat="false" ht="15" hidden="false" customHeight="false" outlineLevel="0" collapsed="false">
      <c r="A1446" s="8"/>
      <c r="B1446" s="8"/>
      <c r="C1446" s="8"/>
      <c r="D1446" s="9" t="str">
        <f aca="false">IF(A1446="","",COUNTIFS(Orders!$C$2:$C$5001,A1446,Orders!$I$2:$I$5001,"&gt;0"))</f>
        <v/>
      </c>
      <c r="E1446" s="10" t="str">
        <f aca="false">IF(A1446="","",SUMIFS(Orders!$F$2:$F$5001,Orders!$C$2:$C$5001,A1446,Orders!$I$2:$I$5001,"&gt;0"))</f>
        <v/>
      </c>
      <c r="F1446" s="10" t="str">
        <f aca="false">IF(OR(A1446="",N(D1446)=0),"",E1446/D1446)</f>
        <v/>
      </c>
      <c r="G1446" s="11" t="str">
        <f aca="false">IF(OR(A1446="",N(D1446)=0),"",_xlfn.MINIFS(Orders!$I$2:$I$5001,Orders!$C$2:$C$5001,A1446,Orders!$I$2:$I$5001,"&gt;0"))</f>
        <v/>
      </c>
      <c r="H1446" s="11" t="str">
        <f aca="false">IF(OR(A1446="",N(D1446)=0),"",_xlfn.MAXIFS(Orders!$I$2:$I$5001,Orders!$C$2:$C$5001,A1446,Orders!$I$2:$I$5001,"&gt;0"))</f>
        <v/>
      </c>
      <c r="I1446" s="9" t="str">
        <f aca="true">IF(H1446="","",TODAY()-H1446)</f>
        <v/>
      </c>
      <c r="J1446" s="9" t="str">
        <f aca="false">IF(OR(H1446="",N(D1446)&lt;2),"",(H1446-G1446)/(D1446-1))</f>
        <v/>
      </c>
      <c r="K1446" s="12" t="str">
        <f aca="false">IF(A1446="","",IF(N(D1446)=0,"No orders yet",IF(I1446&gt;=Settings!$B$4,IF(OR(N(E1446)&gt;=Settings!$B$5,N(D1446)&gt;=Settings!$B$6),"Lapsed VIP","Lapsed"),IF(I1446&gt;=Settings!$B$3,IF(OR(N(E1446)&gt;=Settings!$B$5,N(D1446)&gt;=Settings!$B$6),"At-risk VIP",IF(D1446=1,"One-time buyer","At risk")),IF(OR(N(E1446)&gt;=Settings!$B$5,N(D1446)&gt;=Settings!$B$6),"VIP",IF(D1446=1,"New","Active"))))))</f>
        <v/>
      </c>
      <c r="L1446" s="12" t="str">
        <f aca="false">IF(OR(J1446="",J1446=0),"",IF(I1446&gt;=J1446*Settings!$B$7,"Yes",""))</f>
        <v/>
      </c>
      <c r="M1446" s="13"/>
      <c r="N1446" s="12" t="str">
        <f aca="true">IF(M1446="","",IF(AND(H1446&lt;&gt;"",H1446&gt;=M1446),"Yes - "&amp;TEXT(H1446,"d mmm yyyy"),IF(TODAY()-M1446&lt;30,"Not yet","No")))</f>
        <v/>
      </c>
      <c r="O1446" s="8"/>
      <c r="P1446" s="12" t="str">
        <f aca="false">IF(A1446="","",IF(COUNTIF($A$2:$A$2001,A1446)&gt;1,"Same email twice - keep one",""))</f>
        <v/>
      </c>
    </row>
    <row r="1447" customFormat="false" ht="15" hidden="false" customHeight="false" outlineLevel="0" collapsed="false">
      <c r="A1447" s="8"/>
      <c r="B1447" s="8"/>
      <c r="C1447" s="8"/>
      <c r="D1447" s="9" t="str">
        <f aca="false">IF(A1447="","",COUNTIFS(Orders!$C$2:$C$5001,A1447,Orders!$I$2:$I$5001,"&gt;0"))</f>
        <v/>
      </c>
      <c r="E1447" s="10" t="str">
        <f aca="false">IF(A1447="","",SUMIFS(Orders!$F$2:$F$5001,Orders!$C$2:$C$5001,A1447,Orders!$I$2:$I$5001,"&gt;0"))</f>
        <v/>
      </c>
      <c r="F1447" s="10" t="str">
        <f aca="false">IF(OR(A1447="",N(D1447)=0),"",E1447/D1447)</f>
        <v/>
      </c>
      <c r="G1447" s="11" t="str">
        <f aca="false">IF(OR(A1447="",N(D1447)=0),"",_xlfn.MINIFS(Orders!$I$2:$I$5001,Orders!$C$2:$C$5001,A1447,Orders!$I$2:$I$5001,"&gt;0"))</f>
        <v/>
      </c>
      <c r="H1447" s="11" t="str">
        <f aca="false">IF(OR(A1447="",N(D1447)=0),"",_xlfn.MAXIFS(Orders!$I$2:$I$5001,Orders!$C$2:$C$5001,A1447,Orders!$I$2:$I$5001,"&gt;0"))</f>
        <v/>
      </c>
      <c r="I1447" s="9" t="str">
        <f aca="true">IF(H1447="","",TODAY()-H1447)</f>
        <v/>
      </c>
      <c r="J1447" s="9" t="str">
        <f aca="false">IF(OR(H1447="",N(D1447)&lt;2),"",(H1447-G1447)/(D1447-1))</f>
        <v/>
      </c>
      <c r="K1447" s="12" t="str">
        <f aca="false">IF(A1447="","",IF(N(D1447)=0,"No orders yet",IF(I1447&gt;=Settings!$B$4,IF(OR(N(E1447)&gt;=Settings!$B$5,N(D1447)&gt;=Settings!$B$6),"Lapsed VIP","Lapsed"),IF(I1447&gt;=Settings!$B$3,IF(OR(N(E1447)&gt;=Settings!$B$5,N(D1447)&gt;=Settings!$B$6),"At-risk VIP",IF(D1447=1,"One-time buyer","At risk")),IF(OR(N(E1447)&gt;=Settings!$B$5,N(D1447)&gt;=Settings!$B$6),"VIP",IF(D1447=1,"New","Active"))))))</f>
        <v/>
      </c>
      <c r="L1447" s="12" t="str">
        <f aca="false">IF(OR(J1447="",J1447=0),"",IF(I1447&gt;=J1447*Settings!$B$7,"Yes",""))</f>
        <v/>
      </c>
      <c r="M1447" s="13"/>
      <c r="N1447" s="12" t="str">
        <f aca="true">IF(M1447="","",IF(AND(H1447&lt;&gt;"",H1447&gt;=M1447),"Yes - "&amp;TEXT(H1447,"d mmm yyyy"),IF(TODAY()-M1447&lt;30,"Not yet","No")))</f>
        <v/>
      </c>
      <c r="O1447" s="8"/>
      <c r="P1447" s="12" t="str">
        <f aca="false">IF(A1447="","",IF(COUNTIF($A$2:$A$2001,A1447)&gt;1,"Same email twice - keep one",""))</f>
        <v/>
      </c>
    </row>
    <row r="1448" customFormat="false" ht="15" hidden="false" customHeight="false" outlineLevel="0" collapsed="false">
      <c r="A1448" s="8"/>
      <c r="B1448" s="8"/>
      <c r="C1448" s="8"/>
      <c r="D1448" s="9" t="str">
        <f aca="false">IF(A1448="","",COUNTIFS(Orders!$C$2:$C$5001,A1448,Orders!$I$2:$I$5001,"&gt;0"))</f>
        <v/>
      </c>
      <c r="E1448" s="10" t="str">
        <f aca="false">IF(A1448="","",SUMIFS(Orders!$F$2:$F$5001,Orders!$C$2:$C$5001,A1448,Orders!$I$2:$I$5001,"&gt;0"))</f>
        <v/>
      </c>
      <c r="F1448" s="10" t="str">
        <f aca="false">IF(OR(A1448="",N(D1448)=0),"",E1448/D1448)</f>
        <v/>
      </c>
      <c r="G1448" s="11" t="str">
        <f aca="false">IF(OR(A1448="",N(D1448)=0),"",_xlfn.MINIFS(Orders!$I$2:$I$5001,Orders!$C$2:$C$5001,A1448,Orders!$I$2:$I$5001,"&gt;0"))</f>
        <v/>
      </c>
      <c r="H1448" s="11" t="str">
        <f aca="false">IF(OR(A1448="",N(D1448)=0),"",_xlfn.MAXIFS(Orders!$I$2:$I$5001,Orders!$C$2:$C$5001,A1448,Orders!$I$2:$I$5001,"&gt;0"))</f>
        <v/>
      </c>
      <c r="I1448" s="9" t="str">
        <f aca="true">IF(H1448="","",TODAY()-H1448)</f>
        <v/>
      </c>
      <c r="J1448" s="9" t="str">
        <f aca="false">IF(OR(H1448="",N(D1448)&lt;2),"",(H1448-G1448)/(D1448-1))</f>
        <v/>
      </c>
      <c r="K1448" s="12" t="str">
        <f aca="false">IF(A1448="","",IF(N(D1448)=0,"No orders yet",IF(I1448&gt;=Settings!$B$4,IF(OR(N(E1448)&gt;=Settings!$B$5,N(D1448)&gt;=Settings!$B$6),"Lapsed VIP","Lapsed"),IF(I1448&gt;=Settings!$B$3,IF(OR(N(E1448)&gt;=Settings!$B$5,N(D1448)&gt;=Settings!$B$6),"At-risk VIP",IF(D1448=1,"One-time buyer","At risk")),IF(OR(N(E1448)&gt;=Settings!$B$5,N(D1448)&gt;=Settings!$B$6),"VIP",IF(D1448=1,"New","Active"))))))</f>
        <v/>
      </c>
      <c r="L1448" s="12" t="str">
        <f aca="false">IF(OR(J1448="",J1448=0),"",IF(I1448&gt;=J1448*Settings!$B$7,"Yes",""))</f>
        <v/>
      </c>
      <c r="M1448" s="13"/>
      <c r="N1448" s="12" t="str">
        <f aca="true">IF(M1448="","",IF(AND(H1448&lt;&gt;"",H1448&gt;=M1448),"Yes - "&amp;TEXT(H1448,"d mmm yyyy"),IF(TODAY()-M1448&lt;30,"Not yet","No")))</f>
        <v/>
      </c>
      <c r="O1448" s="8"/>
      <c r="P1448" s="12" t="str">
        <f aca="false">IF(A1448="","",IF(COUNTIF($A$2:$A$2001,A1448)&gt;1,"Same email twice - keep one",""))</f>
        <v/>
      </c>
    </row>
    <row r="1449" customFormat="false" ht="15" hidden="false" customHeight="false" outlineLevel="0" collapsed="false">
      <c r="A1449" s="8"/>
      <c r="B1449" s="8"/>
      <c r="C1449" s="8"/>
      <c r="D1449" s="9" t="str">
        <f aca="false">IF(A1449="","",COUNTIFS(Orders!$C$2:$C$5001,A1449,Orders!$I$2:$I$5001,"&gt;0"))</f>
        <v/>
      </c>
      <c r="E1449" s="10" t="str">
        <f aca="false">IF(A1449="","",SUMIFS(Orders!$F$2:$F$5001,Orders!$C$2:$C$5001,A1449,Orders!$I$2:$I$5001,"&gt;0"))</f>
        <v/>
      </c>
      <c r="F1449" s="10" t="str">
        <f aca="false">IF(OR(A1449="",N(D1449)=0),"",E1449/D1449)</f>
        <v/>
      </c>
      <c r="G1449" s="11" t="str">
        <f aca="false">IF(OR(A1449="",N(D1449)=0),"",_xlfn.MINIFS(Orders!$I$2:$I$5001,Orders!$C$2:$C$5001,A1449,Orders!$I$2:$I$5001,"&gt;0"))</f>
        <v/>
      </c>
      <c r="H1449" s="11" t="str">
        <f aca="false">IF(OR(A1449="",N(D1449)=0),"",_xlfn.MAXIFS(Orders!$I$2:$I$5001,Orders!$C$2:$C$5001,A1449,Orders!$I$2:$I$5001,"&gt;0"))</f>
        <v/>
      </c>
      <c r="I1449" s="9" t="str">
        <f aca="true">IF(H1449="","",TODAY()-H1449)</f>
        <v/>
      </c>
      <c r="J1449" s="9" t="str">
        <f aca="false">IF(OR(H1449="",N(D1449)&lt;2),"",(H1449-G1449)/(D1449-1))</f>
        <v/>
      </c>
      <c r="K1449" s="12" t="str">
        <f aca="false">IF(A1449="","",IF(N(D1449)=0,"No orders yet",IF(I1449&gt;=Settings!$B$4,IF(OR(N(E1449)&gt;=Settings!$B$5,N(D1449)&gt;=Settings!$B$6),"Lapsed VIP","Lapsed"),IF(I1449&gt;=Settings!$B$3,IF(OR(N(E1449)&gt;=Settings!$B$5,N(D1449)&gt;=Settings!$B$6),"At-risk VIP",IF(D1449=1,"One-time buyer","At risk")),IF(OR(N(E1449)&gt;=Settings!$B$5,N(D1449)&gt;=Settings!$B$6),"VIP",IF(D1449=1,"New","Active"))))))</f>
        <v/>
      </c>
      <c r="L1449" s="12" t="str">
        <f aca="false">IF(OR(J1449="",J1449=0),"",IF(I1449&gt;=J1449*Settings!$B$7,"Yes",""))</f>
        <v/>
      </c>
      <c r="M1449" s="13"/>
      <c r="N1449" s="12" t="str">
        <f aca="true">IF(M1449="","",IF(AND(H1449&lt;&gt;"",H1449&gt;=M1449),"Yes - "&amp;TEXT(H1449,"d mmm yyyy"),IF(TODAY()-M1449&lt;30,"Not yet","No")))</f>
        <v/>
      </c>
      <c r="O1449" s="8"/>
      <c r="P1449" s="12" t="str">
        <f aca="false">IF(A1449="","",IF(COUNTIF($A$2:$A$2001,A1449)&gt;1,"Same email twice - keep one",""))</f>
        <v/>
      </c>
    </row>
    <row r="1450" customFormat="false" ht="15" hidden="false" customHeight="false" outlineLevel="0" collapsed="false">
      <c r="A1450" s="8"/>
      <c r="B1450" s="8"/>
      <c r="C1450" s="8"/>
      <c r="D1450" s="9" t="str">
        <f aca="false">IF(A1450="","",COUNTIFS(Orders!$C$2:$C$5001,A1450,Orders!$I$2:$I$5001,"&gt;0"))</f>
        <v/>
      </c>
      <c r="E1450" s="10" t="str">
        <f aca="false">IF(A1450="","",SUMIFS(Orders!$F$2:$F$5001,Orders!$C$2:$C$5001,A1450,Orders!$I$2:$I$5001,"&gt;0"))</f>
        <v/>
      </c>
      <c r="F1450" s="10" t="str">
        <f aca="false">IF(OR(A1450="",N(D1450)=0),"",E1450/D1450)</f>
        <v/>
      </c>
      <c r="G1450" s="11" t="str">
        <f aca="false">IF(OR(A1450="",N(D1450)=0),"",_xlfn.MINIFS(Orders!$I$2:$I$5001,Orders!$C$2:$C$5001,A1450,Orders!$I$2:$I$5001,"&gt;0"))</f>
        <v/>
      </c>
      <c r="H1450" s="11" t="str">
        <f aca="false">IF(OR(A1450="",N(D1450)=0),"",_xlfn.MAXIFS(Orders!$I$2:$I$5001,Orders!$C$2:$C$5001,A1450,Orders!$I$2:$I$5001,"&gt;0"))</f>
        <v/>
      </c>
      <c r="I1450" s="9" t="str">
        <f aca="true">IF(H1450="","",TODAY()-H1450)</f>
        <v/>
      </c>
      <c r="J1450" s="9" t="str">
        <f aca="false">IF(OR(H1450="",N(D1450)&lt;2),"",(H1450-G1450)/(D1450-1))</f>
        <v/>
      </c>
      <c r="K1450" s="12" t="str">
        <f aca="false">IF(A1450="","",IF(N(D1450)=0,"No orders yet",IF(I1450&gt;=Settings!$B$4,IF(OR(N(E1450)&gt;=Settings!$B$5,N(D1450)&gt;=Settings!$B$6),"Lapsed VIP","Lapsed"),IF(I1450&gt;=Settings!$B$3,IF(OR(N(E1450)&gt;=Settings!$B$5,N(D1450)&gt;=Settings!$B$6),"At-risk VIP",IF(D1450=1,"One-time buyer","At risk")),IF(OR(N(E1450)&gt;=Settings!$B$5,N(D1450)&gt;=Settings!$B$6),"VIP",IF(D1450=1,"New","Active"))))))</f>
        <v/>
      </c>
      <c r="L1450" s="12" t="str">
        <f aca="false">IF(OR(J1450="",J1450=0),"",IF(I1450&gt;=J1450*Settings!$B$7,"Yes",""))</f>
        <v/>
      </c>
      <c r="M1450" s="13"/>
      <c r="N1450" s="12" t="str">
        <f aca="true">IF(M1450="","",IF(AND(H1450&lt;&gt;"",H1450&gt;=M1450),"Yes - "&amp;TEXT(H1450,"d mmm yyyy"),IF(TODAY()-M1450&lt;30,"Not yet","No")))</f>
        <v/>
      </c>
      <c r="O1450" s="8"/>
      <c r="P1450" s="12" t="str">
        <f aca="false">IF(A1450="","",IF(COUNTIF($A$2:$A$2001,A1450)&gt;1,"Same email twice - keep one",""))</f>
        <v/>
      </c>
    </row>
    <row r="1451" customFormat="false" ht="15" hidden="false" customHeight="false" outlineLevel="0" collapsed="false">
      <c r="A1451" s="8"/>
      <c r="B1451" s="8"/>
      <c r="C1451" s="8"/>
      <c r="D1451" s="9" t="str">
        <f aca="false">IF(A1451="","",COUNTIFS(Orders!$C$2:$C$5001,A1451,Orders!$I$2:$I$5001,"&gt;0"))</f>
        <v/>
      </c>
      <c r="E1451" s="10" t="str">
        <f aca="false">IF(A1451="","",SUMIFS(Orders!$F$2:$F$5001,Orders!$C$2:$C$5001,A1451,Orders!$I$2:$I$5001,"&gt;0"))</f>
        <v/>
      </c>
      <c r="F1451" s="10" t="str">
        <f aca="false">IF(OR(A1451="",N(D1451)=0),"",E1451/D1451)</f>
        <v/>
      </c>
      <c r="G1451" s="11" t="str">
        <f aca="false">IF(OR(A1451="",N(D1451)=0),"",_xlfn.MINIFS(Orders!$I$2:$I$5001,Orders!$C$2:$C$5001,A1451,Orders!$I$2:$I$5001,"&gt;0"))</f>
        <v/>
      </c>
      <c r="H1451" s="11" t="str">
        <f aca="false">IF(OR(A1451="",N(D1451)=0),"",_xlfn.MAXIFS(Orders!$I$2:$I$5001,Orders!$C$2:$C$5001,A1451,Orders!$I$2:$I$5001,"&gt;0"))</f>
        <v/>
      </c>
      <c r="I1451" s="9" t="str">
        <f aca="true">IF(H1451="","",TODAY()-H1451)</f>
        <v/>
      </c>
      <c r="J1451" s="9" t="str">
        <f aca="false">IF(OR(H1451="",N(D1451)&lt;2),"",(H1451-G1451)/(D1451-1))</f>
        <v/>
      </c>
      <c r="K1451" s="12" t="str">
        <f aca="false">IF(A1451="","",IF(N(D1451)=0,"No orders yet",IF(I1451&gt;=Settings!$B$4,IF(OR(N(E1451)&gt;=Settings!$B$5,N(D1451)&gt;=Settings!$B$6),"Lapsed VIP","Lapsed"),IF(I1451&gt;=Settings!$B$3,IF(OR(N(E1451)&gt;=Settings!$B$5,N(D1451)&gt;=Settings!$B$6),"At-risk VIP",IF(D1451=1,"One-time buyer","At risk")),IF(OR(N(E1451)&gt;=Settings!$B$5,N(D1451)&gt;=Settings!$B$6),"VIP",IF(D1451=1,"New","Active"))))))</f>
        <v/>
      </c>
      <c r="L1451" s="12" t="str">
        <f aca="false">IF(OR(J1451="",J1451=0),"",IF(I1451&gt;=J1451*Settings!$B$7,"Yes",""))</f>
        <v/>
      </c>
      <c r="M1451" s="13"/>
      <c r="N1451" s="12" t="str">
        <f aca="true">IF(M1451="","",IF(AND(H1451&lt;&gt;"",H1451&gt;=M1451),"Yes - "&amp;TEXT(H1451,"d mmm yyyy"),IF(TODAY()-M1451&lt;30,"Not yet","No")))</f>
        <v/>
      </c>
      <c r="O1451" s="8"/>
      <c r="P1451" s="12" t="str">
        <f aca="false">IF(A1451="","",IF(COUNTIF($A$2:$A$2001,A1451)&gt;1,"Same email twice - keep one",""))</f>
        <v/>
      </c>
    </row>
    <row r="1452" customFormat="false" ht="15" hidden="false" customHeight="false" outlineLevel="0" collapsed="false">
      <c r="A1452" s="8"/>
      <c r="B1452" s="8"/>
      <c r="C1452" s="8"/>
      <c r="D1452" s="9" t="str">
        <f aca="false">IF(A1452="","",COUNTIFS(Orders!$C$2:$C$5001,A1452,Orders!$I$2:$I$5001,"&gt;0"))</f>
        <v/>
      </c>
      <c r="E1452" s="10" t="str">
        <f aca="false">IF(A1452="","",SUMIFS(Orders!$F$2:$F$5001,Orders!$C$2:$C$5001,A1452,Orders!$I$2:$I$5001,"&gt;0"))</f>
        <v/>
      </c>
      <c r="F1452" s="10" t="str">
        <f aca="false">IF(OR(A1452="",N(D1452)=0),"",E1452/D1452)</f>
        <v/>
      </c>
      <c r="G1452" s="11" t="str">
        <f aca="false">IF(OR(A1452="",N(D1452)=0),"",_xlfn.MINIFS(Orders!$I$2:$I$5001,Orders!$C$2:$C$5001,A1452,Orders!$I$2:$I$5001,"&gt;0"))</f>
        <v/>
      </c>
      <c r="H1452" s="11" t="str">
        <f aca="false">IF(OR(A1452="",N(D1452)=0),"",_xlfn.MAXIFS(Orders!$I$2:$I$5001,Orders!$C$2:$C$5001,A1452,Orders!$I$2:$I$5001,"&gt;0"))</f>
        <v/>
      </c>
      <c r="I1452" s="9" t="str">
        <f aca="true">IF(H1452="","",TODAY()-H1452)</f>
        <v/>
      </c>
      <c r="J1452" s="9" t="str">
        <f aca="false">IF(OR(H1452="",N(D1452)&lt;2),"",(H1452-G1452)/(D1452-1))</f>
        <v/>
      </c>
      <c r="K1452" s="12" t="str">
        <f aca="false">IF(A1452="","",IF(N(D1452)=0,"No orders yet",IF(I1452&gt;=Settings!$B$4,IF(OR(N(E1452)&gt;=Settings!$B$5,N(D1452)&gt;=Settings!$B$6),"Lapsed VIP","Lapsed"),IF(I1452&gt;=Settings!$B$3,IF(OR(N(E1452)&gt;=Settings!$B$5,N(D1452)&gt;=Settings!$B$6),"At-risk VIP",IF(D1452=1,"One-time buyer","At risk")),IF(OR(N(E1452)&gt;=Settings!$B$5,N(D1452)&gt;=Settings!$B$6),"VIP",IF(D1452=1,"New","Active"))))))</f>
        <v/>
      </c>
      <c r="L1452" s="12" t="str">
        <f aca="false">IF(OR(J1452="",J1452=0),"",IF(I1452&gt;=J1452*Settings!$B$7,"Yes",""))</f>
        <v/>
      </c>
      <c r="M1452" s="13"/>
      <c r="N1452" s="12" t="str">
        <f aca="true">IF(M1452="","",IF(AND(H1452&lt;&gt;"",H1452&gt;=M1452),"Yes - "&amp;TEXT(H1452,"d mmm yyyy"),IF(TODAY()-M1452&lt;30,"Not yet","No")))</f>
        <v/>
      </c>
      <c r="O1452" s="8"/>
      <c r="P1452" s="12" t="str">
        <f aca="false">IF(A1452="","",IF(COUNTIF($A$2:$A$2001,A1452)&gt;1,"Same email twice - keep one",""))</f>
        <v/>
      </c>
    </row>
    <row r="1453" customFormat="false" ht="15" hidden="false" customHeight="false" outlineLevel="0" collapsed="false">
      <c r="A1453" s="8"/>
      <c r="B1453" s="8"/>
      <c r="C1453" s="8"/>
      <c r="D1453" s="9" t="str">
        <f aca="false">IF(A1453="","",COUNTIFS(Orders!$C$2:$C$5001,A1453,Orders!$I$2:$I$5001,"&gt;0"))</f>
        <v/>
      </c>
      <c r="E1453" s="10" t="str">
        <f aca="false">IF(A1453="","",SUMIFS(Orders!$F$2:$F$5001,Orders!$C$2:$C$5001,A1453,Orders!$I$2:$I$5001,"&gt;0"))</f>
        <v/>
      </c>
      <c r="F1453" s="10" t="str">
        <f aca="false">IF(OR(A1453="",N(D1453)=0),"",E1453/D1453)</f>
        <v/>
      </c>
      <c r="G1453" s="11" t="str">
        <f aca="false">IF(OR(A1453="",N(D1453)=0),"",_xlfn.MINIFS(Orders!$I$2:$I$5001,Orders!$C$2:$C$5001,A1453,Orders!$I$2:$I$5001,"&gt;0"))</f>
        <v/>
      </c>
      <c r="H1453" s="11" t="str">
        <f aca="false">IF(OR(A1453="",N(D1453)=0),"",_xlfn.MAXIFS(Orders!$I$2:$I$5001,Orders!$C$2:$C$5001,A1453,Orders!$I$2:$I$5001,"&gt;0"))</f>
        <v/>
      </c>
      <c r="I1453" s="9" t="str">
        <f aca="true">IF(H1453="","",TODAY()-H1453)</f>
        <v/>
      </c>
      <c r="J1453" s="9" t="str">
        <f aca="false">IF(OR(H1453="",N(D1453)&lt;2),"",(H1453-G1453)/(D1453-1))</f>
        <v/>
      </c>
      <c r="K1453" s="12" t="str">
        <f aca="false">IF(A1453="","",IF(N(D1453)=0,"No orders yet",IF(I1453&gt;=Settings!$B$4,IF(OR(N(E1453)&gt;=Settings!$B$5,N(D1453)&gt;=Settings!$B$6),"Lapsed VIP","Lapsed"),IF(I1453&gt;=Settings!$B$3,IF(OR(N(E1453)&gt;=Settings!$B$5,N(D1453)&gt;=Settings!$B$6),"At-risk VIP",IF(D1453=1,"One-time buyer","At risk")),IF(OR(N(E1453)&gt;=Settings!$B$5,N(D1453)&gt;=Settings!$B$6),"VIP",IF(D1453=1,"New","Active"))))))</f>
        <v/>
      </c>
      <c r="L1453" s="12" t="str">
        <f aca="false">IF(OR(J1453="",J1453=0),"",IF(I1453&gt;=J1453*Settings!$B$7,"Yes",""))</f>
        <v/>
      </c>
      <c r="M1453" s="13"/>
      <c r="N1453" s="12" t="str">
        <f aca="true">IF(M1453="","",IF(AND(H1453&lt;&gt;"",H1453&gt;=M1453),"Yes - "&amp;TEXT(H1453,"d mmm yyyy"),IF(TODAY()-M1453&lt;30,"Not yet","No")))</f>
        <v/>
      </c>
      <c r="O1453" s="8"/>
      <c r="P1453" s="12" t="str">
        <f aca="false">IF(A1453="","",IF(COUNTIF($A$2:$A$2001,A1453)&gt;1,"Same email twice - keep one",""))</f>
        <v/>
      </c>
    </row>
    <row r="1454" customFormat="false" ht="15" hidden="false" customHeight="false" outlineLevel="0" collapsed="false">
      <c r="A1454" s="8"/>
      <c r="B1454" s="8"/>
      <c r="C1454" s="8"/>
      <c r="D1454" s="9" t="str">
        <f aca="false">IF(A1454="","",COUNTIFS(Orders!$C$2:$C$5001,A1454,Orders!$I$2:$I$5001,"&gt;0"))</f>
        <v/>
      </c>
      <c r="E1454" s="10" t="str">
        <f aca="false">IF(A1454="","",SUMIFS(Orders!$F$2:$F$5001,Orders!$C$2:$C$5001,A1454,Orders!$I$2:$I$5001,"&gt;0"))</f>
        <v/>
      </c>
      <c r="F1454" s="10" t="str">
        <f aca="false">IF(OR(A1454="",N(D1454)=0),"",E1454/D1454)</f>
        <v/>
      </c>
      <c r="G1454" s="11" t="str">
        <f aca="false">IF(OR(A1454="",N(D1454)=0),"",_xlfn.MINIFS(Orders!$I$2:$I$5001,Orders!$C$2:$C$5001,A1454,Orders!$I$2:$I$5001,"&gt;0"))</f>
        <v/>
      </c>
      <c r="H1454" s="11" t="str">
        <f aca="false">IF(OR(A1454="",N(D1454)=0),"",_xlfn.MAXIFS(Orders!$I$2:$I$5001,Orders!$C$2:$C$5001,A1454,Orders!$I$2:$I$5001,"&gt;0"))</f>
        <v/>
      </c>
      <c r="I1454" s="9" t="str">
        <f aca="true">IF(H1454="","",TODAY()-H1454)</f>
        <v/>
      </c>
      <c r="J1454" s="9" t="str">
        <f aca="false">IF(OR(H1454="",N(D1454)&lt;2),"",(H1454-G1454)/(D1454-1))</f>
        <v/>
      </c>
      <c r="K1454" s="12" t="str">
        <f aca="false">IF(A1454="","",IF(N(D1454)=0,"No orders yet",IF(I1454&gt;=Settings!$B$4,IF(OR(N(E1454)&gt;=Settings!$B$5,N(D1454)&gt;=Settings!$B$6),"Lapsed VIP","Lapsed"),IF(I1454&gt;=Settings!$B$3,IF(OR(N(E1454)&gt;=Settings!$B$5,N(D1454)&gt;=Settings!$B$6),"At-risk VIP",IF(D1454=1,"One-time buyer","At risk")),IF(OR(N(E1454)&gt;=Settings!$B$5,N(D1454)&gt;=Settings!$B$6),"VIP",IF(D1454=1,"New","Active"))))))</f>
        <v/>
      </c>
      <c r="L1454" s="12" t="str">
        <f aca="false">IF(OR(J1454="",J1454=0),"",IF(I1454&gt;=J1454*Settings!$B$7,"Yes",""))</f>
        <v/>
      </c>
      <c r="M1454" s="13"/>
      <c r="N1454" s="12" t="str">
        <f aca="true">IF(M1454="","",IF(AND(H1454&lt;&gt;"",H1454&gt;=M1454),"Yes - "&amp;TEXT(H1454,"d mmm yyyy"),IF(TODAY()-M1454&lt;30,"Not yet","No")))</f>
        <v/>
      </c>
      <c r="O1454" s="8"/>
      <c r="P1454" s="12" t="str">
        <f aca="false">IF(A1454="","",IF(COUNTIF($A$2:$A$2001,A1454)&gt;1,"Same email twice - keep one",""))</f>
        <v/>
      </c>
    </row>
    <row r="1455" customFormat="false" ht="15" hidden="false" customHeight="false" outlineLevel="0" collapsed="false">
      <c r="A1455" s="8"/>
      <c r="B1455" s="8"/>
      <c r="C1455" s="8"/>
      <c r="D1455" s="9" t="str">
        <f aca="false">IF(A1455="","",COUNTIFS(Orders!$C$2:$C$5001,A1455,Orders!$I$2:$I$5001,"&gt;0"))</f>
        <v/>
      </c>
      <c r="E1455" s="10" t="str">
        <f aca="false">IF(A1455="","",SUMIFS(Orders!$F$2:$F$5001,Orders!$C$2:$C$5001,A1455,Orders!$I$2:$I$5001,"&gt;0"))</f>
        <v/>
      </c>
      <c r="F1455" s="10" t="str">
        <f aca="false">IF(OR(A1455="",N(D1455)=0),"",E1455/D1455)</f>
        <v/>
      </c>
      <c r="G1455" s="11" t="str">
        <f aca="false">IF(OR(A1455="",N(D1455)=0),"",_xlfn.MINIFS(Orders!$I$2:$I$5001,Orders!$C$2:$C$5001,A1455,Orders!$I$2:$I$5001,"&gt;0"))</f>
        <v/>
      </c>
      <c r="H1455" s="11" t="str">
        <f aca="false">IF(OR(A1455="",N(D1455)=0),"",_xlfn.MAXIFS(Orders!$I$2:$I$5001,Orders!$C$2:$C$5001,A1455,Orders!$I$2:$I$5001,"&gt;0"))</f>
        <v/>
      </c>
      <c r="I1455" s="9" t="str">
        <f aca="true">IF(H1455="","",TODAY()-H1455)</f>
        <v/>
      </c>
      <c r="J1455" s="9" t="str">
        <f aca="false">IF(OR(H1455="",N(D1455)&lt;2),"",(H1455-G1455)/(D1455-1))</f>
        <v/>
      </c>
      <c r="K1455" s="12" t="str">
        <f aca="false">IF(A1455="","",IF(N(D1455)=0,"No orders yet",IF(I1455&gt;=Settings!$B$4,IF(OR(N(E1455)&gt;=Settings!$B$5,N(D1455)&gt;=Settings!$B$6),"Lapsed VIP","Lapsed"),IF(I1455&gt;=Settings!$B$3,IF(OR(N(E1455)&gt;=Settings!$B$5,N(D1455)&gt;=Settings!$B$6),"At-risk VIP",IF(D1455=1,"One-time buyer","At risk")),IF(OR(N(E1455)&gt;=Settings!$B$5,N(D1455)&gt;=Settings!$B$6),"VIP",IF(D1455=1,"New","Active"))))))</f>
        <v/>
      </c>
      <c r="L1455" s="12" t="str">
        <f aca="false">IF(OR(J1455="",J1455=0),"",IF(I1455&gt;=J1455*Settings!$B$7,"Yes",""))</f>
        <v/>
      </c>
      <c r="M1455" s="13"/>
      <c r="N1455" s="12" t="str">
        <f aca="true">IF(M1455="","",IF(AND(H1455&lt;&gt;"",H1455&gt;=M1455),"Yes - "&amp;TEXT(H1455,"d mmm yyyy"),IF(TODAY()-M1455&lt;30,"Not yet","No")))</f>
        <v/>
      </c>
      <c r="O1455" s="8"/>
      <c r="P1455" s="12" t="str">
        <f aca="false">IF(A1455="","",IF(COUNTIF($A$2:$A$2001,A1455)&gt;1,"Same email twice - keep one",""))</f>
        <v/>
      </c>
    </row>
    <row r="1456" customFormat="false" ht="15" hidden="false" customHeight="false" outlineLevel="0" collapsed="false">
      <c r="A1456" s="8"/>
      <c r="B1456" s="8"/>
      <c r="C1456" s="8"/>
      <c r="D1456" s="9" t="str">
        <f aca="false">IF(A1456="","",COUNTIFS(Orders!$C$2:$C$5001,A1456,Orders!$I$2:$I$5001,"&gt;0"))</f>
        <v/>
      </c>
      <c r="E1456" s="10" t="str">
        <f aca="false">IF(A1456="","",SUMIFS(Orders!$F$2:$F$5001,Orders!$C$2:$C$5001,A1456,Orders!$I$2:$I$5001,"&gt;0"))</f>
        <v/>
      </c>
      <c r="F1456" s="10" t="str">
        <f aca="false">IF(OR(A1456="",N(D1456)=0),"",E1456/D1456)</f>
        <v/>
      </c>
      <c r="G1456" s="11" t="str">
        <f aca="false">IF(OR(A1456="",N(D1456)=0),"",_xlfn.MINIFS(Orders!$I$2:$I$5001,Orders!$C$2:$C$5001,A1456,Orders!$I$2:$I$5001,"&gt;0"))</f>
        <v/>
      </c>
      <c r="H1456" s="11" t="str">
        <f aca="false">IF(OR(A1456="",N(D1456)=0),"",_xlfn.MAXIFS(Orders!$I$2:$I$5001,Orders!$C$2:$C$5001,A1456,Orders!$I$2:$I$5001,"&gt;0"))</f>
        <v/>
      </c>
      <c r="I1456" s="9" t="str">
        <f aca="true">IF(H1456="","",TODAY()-H1456)</f>
        <v/>
      </c>
      <c r="J1456" s="9" t="str">
        <f aca="false">IF(OR(H1456="",N(D1456)&lt;2),"",(H1456-G1456)/(D1456-1))</f>
        <v/>
      </c>
      <c r="K1456" s="12" t="str">
        <f aca="false">IF(A1456="","",IF(N(D1456)=0,"No orders yet",IF(I1456&gt;=Settings!$B$4,IF(OR(N(E1456)&gt;=Settings!$B$5,N(D1456)&gt;=Settings!$B$6),"Lapsed VIP","Lapsed"),IF(I1456&gt;=Settings!$B$3,IF(OR(N(E1456)&gt;=Settings!$B$5,N(D1456)&gt;=Settings!$B$6),"At-risk VIP",IF(D1456=1,"One-time buyer","At risk")),IF(OR(N(E1456)&gt;=Settings!$B$5,N(D1456)&gt;=Settings!$B$6),"VIP",IF(D1456=1,"New","Active"))))))</f>
        <v/>
      </c>
      <c r="L1456" s="12" t="str">
        <f aca="false">IF(OR(J1456="",J1456=0),"",IF(I1456&gt;=J1456*Settings!$B$7,"Yes",""))</f>
        <v/>
      </c>
      <c r="M1456" s="13"/>
      <c r="N1456" s="12" t="str">
        <f aca="true">IF(M1456="","",IF(AND(H1456&lt;&gt;"",H1456&gt;=M1456),"Yes - "&amp;TEXT(H1456,"d mmm yyyy"),IF(TODAY()-M1456&lt;30,"Not yet","No")))</f>
        <v/>
      </c>
      <c r="O1456" s="8"/>
      <c r="P1456" s="12" t="str">
        <f aca="false">IF(A1456="","",IF(COUNTIF($A$2:$A$2001,A1456)&gt;1,"Same email twice - keep one",""))</f>
        <v/>
      </c>
    </row>
    <row r="1457" customFormat="false" ht="15" hidden="false" customHeight="false" outlineLevel="0" collapsed="false">
      <c r="A1457" s="8"/>
      <c r="B1457" s="8"/>
      <c r="C1457" s="8"/>
      <c r="D1457" s="9" t="str">
        <f aca="false">IF(A1457="","",COUNTIFS(Orders!$C$2:$C$5001,A1457,Orders!$I$2:$I$5001,"&gt;0"))</f>
        <v/>
      </c>
      <c r="E1457" s="10" t="str">
        <f aca="false">IF(A1457="","",SUMIFS(Orders!$F$2:$F$5001,Orders!$C$2:$C$5001,A1457,Orders!$I$2:$I$5001,"&gt;0"))</f>
        <v/>
      </c>
      <c r="F1457" s="10" t="str">
        <f aca="false">IF(OR(A1457="",N(D1457)=0),"",E1457/D1457)</f>
        <v/>
      </c>
      <c r="G1457" s="11" t="str">
        <f aca="false">IF(OR(A1457="",N(D1457)=0),"",_xlfn.MINIFS(Orders!$I$2:$I$5001,Orders!$C$2:$C$5001,A1457,Orders!$I$2:$I$5001,"&gt;0"))</f>
        <v/>
      </c>
      <c r="H1457" s="11" t="str">
        <f aca="false">IF(OR(A1457="",N(D1457)=0),"",_xlfn.MAXIFS(Orders!$I$2:$I$5001,Orders!$C$2:$C$5001,A1457,Orders!$I$2:$I$5001,"&gt;0"))</f>
        <v/>
      </c>
      <c r="I1457" s="9" t="str">
        <f aca="true">IF(H1457="","",TODAY()-H1457)</f>
        <v/>
      </c>
      <c r="J1457" s="9" t="str">
        <f aca="false">IF(OR(H1457="",N(D1457)&lt;2),"",(H1457-G1457)/(D1457-1))</f>
        <v/>
      </c>
      <c r="K1457" s="12" t="str">
        <f aca="false">IF(A1457="","",IF(N(D1457)=0,"No orders yet",IF(I1457&gt;=Settings!$B$4,IF(OR(N(E1457)&gt;=Settings!$B$5,N(D1457)&gt;=Settings!$B$6),"Lapsed VIP","Lapsed"),IF(I1457&gt;=Settings!$B$3,IF(OR(N(E1457)&gt;=Settings!$B$5,N(D1457)&gt;=Settings!$B$6),"At-risk VIP",IF(D1457=1,"One-time buyer","At risk")),IF(OR(N(E1457)&gt;=Settings!$B$5,N(D1457)&gt;=Settings!$B$6),"VIP",IF(D1457=1,"New","Active"))))))</f>
        <v/>
      </c>
      <c r="L1457" s="12" t="str">
        <f aca="false">IF(OR(J1457="",J1457=0),"",IF(I1457&gt;=J1457*Settings!$B$7,"Yes",""))</f>
        <v/>
      </c>
      <c r="M1457" s="13"/>
      <c r="N1457" s="12" t="str">
        <f aca="true">IF(M1457="","",IF(AND(H1457&lt;&gt;"",H1457&gt;=M1457),"Yes - "&amp;TEXT(H1457,"d mmm yyyy"),IF(TODAY()-M1457&lt;30,"Not yet","No")))</f>
        <v/>
      </c>
      <c r="O1457" s="8"/>
      <c r="P1457" s="12" t="str">
        <f aca="false">IF(A1457="","",IF(COUNTIF($A$2:$A$2001,A1457)&gt;1,"Same email twice - keep one",""))</f>
        <v/>
      </c>
    </row>
    <row r="1458" customFormat="false" ht="15" hidden="false" customHeight="false" outlineLevel="0" collapsed="false">
      <c r="A1458" s="8"/>
      <c r="B1458" s="8"/>
      <c r="C1458" s="8"/>
      <c r="D1458" s="9" t="str">
        <f aca="false">IF(A1458="","",COUNTIFS(Orders!$C$2:$C$5001,A1458,Orders!$I$2:$I$5001,"&gt;0"))</f>
        <v/>
      </c>
      <c r="E1458" s="10" t="str">
        <f aca="false">IF(A1458="","",SUMIFS(Orders!$F$2:$F$5001,Orders!$C$2:$C$5001,A1458,Orders!$I$2:$I$5001,"&gt;0"))</f>
        <v/>
      </c>
      <c r="F1458" s="10" t="str">
        <f aca="false">IF(OR(A1458="",N(D1458)=0),"",E1458/D1458)</f>
        <v/>
      </c>
      <c r="G1458" s="11" t="str">
        <f aca="false">IF(OR(A1458="",N(D1458)=0),"",_xlfn.MINIFS(Orders!$I$2:$I$5001,Orders!$C$2:$C$5001,A1458,Orders!$I$2:$I$5001,"&gt;0"))</f>
        <v/>
      </c>
      <c r="H1458" s="11" t="str">
        <f aca="false">IF(OR(A1458="",N(D1458)=0),"",_xlfn.MAXIFS(Orders!$I$2:$I$5001,Orders!$C$2:$C$5001,A1458,Orders!$I$2:$I$5001,"&gt;0"))</f>
        <v/>
      </c>
      <c r="I1458" s="9" t="str">
        <f aca="true">IF(H1458="","",TODAY()-H1458)</f>
        <v/>
      </c>
      <c r="J1458" s="9" t="str">
        <f aca="false">IF(OR(H1458="",N(D1458)&lt;2),"",(H1458-G1458)/(D1458-1))</f>
        <v/>
      </c>
      <c r="K1458" s="12" t="str">
        <f aca="false">IF(A1458="","",IF(N(D1458)=0,"No orders yet",IF(I1458&gt;=Settings!$B$4,IF(OR(N(E1458)&gt;=Settings!$B$5,N(D1458)&gt;=Settings!$B$6),"Lapsed VIP","Lapsed"),IF(I1458&gt;=Settings!$B$3,IF(OR(N(E1458)&gt;=Settings!$B$5,N(D1458)&gt;=Settings!$B$6),"At-risk VIP",IF(D1458=1,"One-time buyer","At risk")),IF(OR(N(E1458)&gt;=Settings!$B$5,N(D1458)&gt;=Settings!$B$6),"VIP",IF(D1458=1,"New","Active"))))))</f>
        <v/>
      </c>
      <c r="L1458" s="12" t="str">
        <f aca="false">IF(OR(J1458="",J1458=0),"",IF(I1458&gt;=J1458*Settings!$B$7,"Yes",""))</f>
        <v/>
      </c>
      <c r="M1458" s="13"/>
      <c r="N1458" s="12" t="str">
        <f aca="true">IF(M1458="","",IF(AND(H1458&lt;&gt;"",H1458&gt;=M1458),"Yes - "&amp;TEXT(H1458,"d mmm yyyy"),IF(TODAY()-M1458&lt;30,"Not yet","No")))</f>
        <v/>
      </c>
      <c r="O1458" s="8"/>
      <c r="P1458" s="12" t="str">
        <f aca="false">IF(A1458="","",IF(COUNTIF($A$2:$A$2001,A1458)&gt;1,"Same email twice - keep one",""))</f>
        <v/>
      </c>
    </row>
    <row r="1459" customFormat="false" ht="15" hidden="false" customHeight="false" outlineLevel="0" collapsed="false">
      <c r="A1459" s="8"/>
      <c r="B1459" s="8"/>
      <c r="C1459" s="8"/>
      <c r="D1459" s="9" t="str">
        <f aca="false">IF(A1459="","",COUNTIFS(Orders!$C$2:$C$5001,A1459,Orders!$I$2:$I$5001,"&gt;0"))</f>
        <v/>
      </c>
      <c r="E1459" s="10" t="str">
        <f aca="false">IF(A1459="","",SUMIFS(Orders!$F$2:$F$5001,Orders!$C$2:$C$5001,A1459,Orders!$I$2:$I$5001,"&gt;0"))</f>
        <v/>
      </c>
      <c r="F1459" s="10" t="str">
        <f aca="false">IF(OR(A1459="",N(D1459)=0),"",E1459/D1459)</f>
        <v/>
      </c>
      <c r="G1459" s="11" t="str">
        <f aca="false">IF(OR(A1459="",N(D1459)=0),"",_xlfn.MINIFS(Orders!$I$2:$I$5001,Orders!$C$2:$C$5001,A1459,Orders!$I$2:$I$5001,"&gt;0"))</f>
        <v/>
      </c>
      <c r="H1459" s="11" t="str">
        <f aca="false">IF(OR(A1459="",N(D1459)=0),"",_xlfn.MAXIFS(Orders!$I$2:$I$5001,Orders!$C$2:$C$5001,A1459,Orders!$I$2:$I$5001,"&gt;0"))</f>
        <v/>
      </c>
      <c r="I1459" s="9" t="str">
        <f aca="true">IF(H1459="","",TODAY()-H1459)</f>
        <v/>
      </c>
      <c r="J1459" s="9" t="str">
        <f aca="false">IF(OR(H1459="",N(D1459)&lt;2),"",(H1459-G1459)/(D1459-1))</f>
        <v/>
      </c>
      <c r="K1459" s="12" t="str">
        <f aca="false">IF(A1459="","",IF(N(D1459)=0,"No orders yet",IF(I1459&gt;=Settings!$B$4,IF(OR(N(E1459)&gt;=Settings!$B$5,N(D1459)&gt;=Settings!$B$6),"Lapsed VIP","Lapsed"),IF(I1459&gt;=Settings!$B$3,IF(OR(N(E1459)&gt;=Settings!$B$5,N(D1459)&gt;=Settings!$B$6),"At-risk VIP",IF(D1459=1,"One-time buyer","At risk")),IF(OR(N(E1459)&gt;=Settings!$B$5,N(D1459)&gt;=Settings!$B$6),"VIP",IF(D1459=1,"New","Active"))))))</f>
        <v/>
      </c>
      <c r="L1459" s="12" t="str">
        <f aca="false">IF(OR(J1459="",J1459=0),"",IF(I1459&gt;=J1459*Settings!$B$7,"Yes",""))</f>
        <v/>
      </c>
      <c r="M1459" s="13"/>
      <c r="N1459" s="12" t="str">
        <f aca="true">IF(M1459="","",IF(AND(H1459&lt;&gt;"",H1459&gt;=M1459),"Yes - "&amp;TEXT(H1459,"d mmm yyyy"),IF(TODAY()-M1459&lt;30,"Not yet","No")))</f>
        <v/>
      </c>
      <c r="O1459" s="8"/>
      <c r="P1459" s="12" t="str">
        <f aca="false">IF(A1459="","",IF(COUNTIF($A$2:$A$2001,A1459)&gt;1,"Same email twice - keep one",""))</f>
        <v/>
      </c>
    </row>
    <row r="1460" customFormat="false" ht="15" hidden="false" customHeight="false" outlineLevel="0" collapsed="false">
      <c r="A1460" s="8"/>
      <c r="B1460" s="8"/>
      <c r="C1460" s="8"/>
      <c r="D1460" s="9" t="str">
        <f aca="false">IF(A1460="","",COUNTIFS(Orders!$C$2:$C$5001,A1460,Orders!$I$2:$I$5001,"&gt;0"))</f>
        <v/>
      </c>
      <c r="E1460" s="10" t="str">
        <f aca="false">IF(A1460="","",SUMIFS(Orders!$F$2:$F$5001,Orders!$C$2:$C$5001,A1460,Orders!$I$2:$I$5001,"&gt;0"))</f>
        <v/>
      </c>
      <c r="F1460" s="10" t="str">
        <f aca="false">IF(OR(A1460="",N(D1460)=0),"",E1460/D1460)</f>
        <v/>
      </c>
      <c r="G1460" s="11" t="str">
        <f aca="false">IF(OR(A1460="",N(D1460)=0),"",_xlfn.MINIFS(Orders!$I$2:$I$5001,Orders!$C$2:$C$5001,A1460,Orders!$I$2:$I$5001,"&gt;0"))</f>
        <v/>
      </c>
      <c r="H1460" s="11" t="str">
        <f aca="false">IF(OR(A1460="",N(D1460)=0),"",_xlfn.MAXIFS(Orders!$I$2:$I$5001,Orders!$C$2:$C$5001,A1460,Orders!$I$2:$I$5001,"&gt;0"))</f>
        <v/>
      </c>
      <c r="I1460" s="9" t="str">
        <f aca="true">IF(H1460="","",TODAY()-H1460)</f>
        <v/>
      </c>
      <c r="J1460" s="9" t="str">
        <f aca="false">IF(OR(H1460="",N(D1460)&lt;2),"",(H1460-G1460)/(D1460-1))</f>
        <v/>
      </c>
      <c r="K1460" s="12" t="str">
        <f aca="false">IF(A1460="","",IF(N(D1460)=0,"No orders yet",IF(I1460&gt;=Settings!$B$4,IF(OR(N(E1460)&gt;=Settings!$B$5,N(D1460)&gt;=Settings!$B$6),"Lapsed VIP","Lapsed"),IF(I1460&gt;=Settings!$B$3,IF(OR(N(E1460)&gt;=Settings!$B$5,N(D1460)&gt;=Settings!$B$6),"At-risk VIP",IF(D1460=1,"One-time buyer","At risk")),IF(OR(N(E1460)&gt;=Settings!$B$5,N(D1460)&gt;=Settings!$B$6),"VIP",IF(D1460=1,"New","Active"))))))</f>
        <v/>
      </c>
      <c r="L1460" s="12" t="str">
        <f aca="false">IF(OR(J1460="",J1460=0),"",IF(I1460&gt;=J1460*Settings!$B$7,"Yes",""))</f>
        <v/>
      </c>
      <c r="M1460" s="13"/>
      <c r="N1460" s="12" t="str">
        <f aca="true">IF(M1460="","",IF(AND(H1460&lt;&gt;"",H1460&gt;=M1460),"Yes - "&amp;TEXT(H1460,"d mmm yyyy"),IF(TODAY()-M1460&lt;30,"Not yet","No")))</f>
        <v/>
      </c>
      <c r="O1460" s="8"/>
      <c r="P1460" s="12" t="str">
        <f aca="false">IF(A1460="","",IF(COUNTIF($A$2:$A$2001,A1460)&gt;1,"Same email twice - keep one",""))</f>
        <v/>
      </c>
    </row>
    <row r="1461" customFormat="false" ht="15" hidden="false" customHeight="false" outlineLevel="0" collapsed="false">
      <c r="A1461" s="8"/>
      <c r="B1461" s="8"/>
      <c r="C1461" s="8"/>
      <c r="D1461" s="9" t="str">
        <f aca="false">IF(A1461="","",COUNTIFS(Orders!$C$2:$C$5001,A1461,Orders!$I$2:$I$5001,"&gt;0"))</f>
        <v/>
      </c>
      <c r="E1461" s="10" t="str">
        <f aca="false">IF(A1461="","",SUMIFS(Orders!$F$2:$F$5001,Orders!$C$2:$C$5001,A1461,Orders!$I$2:$I$5001,"&gt;0"))</f>
        <v/>
      </c>
      <c r="F1461" s="10" t="str">
        <f aca="false">IF(OR(A1461="",N(D1461)=0),"",E1461/D1461)</f>
        <v/>
      </c>
      <c r="G1461" s="11" t="str">
        <f aca="false">IF(OR(A1461="",N(D1461)=0),"",_xlfn.MINIFS(Orders!$I$2:$I$5001,Orders!$C$2:$C$5001,A1461,Orders!$I$2:$I$5001,"&gt;0"))</f>
        <v/>
      </c>
      <c r="H1461" s="11" t="str">
        <f aca="false">IF(OR(A1461="",N(D1461)=0),"",_xlfn.MAXIFS(Orders!$I$2:$I$5001,Orders!$C$2:$C$5001,A1461,Orders!$I$2:$I$5001,"&gt;0"))</f>
        <v/>
      </c>
      <c r="I1461" s="9" t="str">
        <f aca="true">IF(H1461="","",TODAY()-H1461)</f>
        <v/>
      </c>
      <c r="J1461" s="9" t="str">
        <f aca="false">IF(OR(H1461="",N(D1461)&lt;2),"",(H1461-G1461)/(D1461-1))</f>
        <v/>
      </c>
      <c r="K1461" s="12" t="str">
        <f aca="false">IF(A1461="","",IF(N(D1461)=0,"No orders yet",IF(I1461&gt;=Settings!$B$4,IF(OR(N(E1461)&gt;=Settings!$B$5,N(D1461)&gt;=Settings!$B$6),"Lapsed VIP","Lapsed"),IF(I1461&gt;=Settings!$B$3,IF(OR(N(E1461)&gt;=Settings!$B$5,N(D1461)&gt;=Settings!$B$6),"At-risk VIP",IF(D1461=1,"One-time buyer","At risk")),IF(OR(N(E1461)&gt;=Settings!$B$5,N(D1461)&gt;=Settings!$B$6),"VIP",IF(D1461=1,"New","Active"))))))</f>
        <v/>
      </c>
      <c r="L1461" s="12" t="str">
        <f aca="false">IF(OR(J1461="",J1461=0),"",IF(I1461&gt;=J1461*Settings!$B$7,"Yes",""))</f>
        <v/>
      </c>
      <c r="M1461" s="13"/>
      <c r="N1461" s="12" t="str">
        <f aca="true">IF(M1461="","",IF(AND(H1461&lt;&gt;"",H1461&gt;=M1461),"Yes - "&amp;TEXT(H1461,"d mmm yyyy"),IF(TODAY()-M1461&lt;30,"Not yet","No")))</f>
        <v/>
      </c>
      <c r="O1461" s="8"/>
      <c r="P1461" s="12" t="str">
        <f aca="false">IF(A1461="","",IF(COUNTIF($A$2:$A$2001,A1461)&gt;1,"Same email twice - keep one",""))</f>
        <v/>
      </c>
    </row>
    <row r="1462" customFormat="false" ht="15" hidden="false" customHeight="false" outlineLevel="0" collapsed="false">
      <c r="A1462" s="8"/>
      <c r="B1462" s="8"/>
      <c r="C1462" s="8"/>
      <c r="D1462" s="9" t="str">
        <f aca="false">IF(A1462="","",COUNTIFS(Orders!$C$2:$C$5001,A1462,Orders!$I$2:$I$5001,"&gt;0"))</f>
        <v/>
      </c>
      <c r="E1462" s="10" t="str">
        <f aca="false">IF(A1462="","",SUMIFS(Orders!$F$2:$F$5001,Orders!$C$2:$C$5001,A1462,Orders!$I$2:$I$5001,"&gt;0"))</f>
        <v/>
      </c>
      <c r="F1462" s="10" t="str">
        <f aca="false">IF(OR(A1462="",N(D1462)=0),"",E1462/D1462)</f>
        <v/>
      </c>
      <c r="G1462" s="11" t="str">
        <f aca="false">IF(OR(A1462="",N(D1462)=0),"",_xlfn.MINIFS(Orders!$I$2:$I$5001,Orders!$C$2:$C$5001,A1462,Orders!$I$2:$I$5001,"&gt;0"))</f>
        <v/>
      </c>
      <c r="H1462" s="11" t="str">
        <f aca="false">IF(OR(A1462="",N(D1462)=0),"",_xlfn.MAXIFS(Orders!$I$2:$I$5001,Orders!$C$2:$C$5001,A1462,Orders!$I$2:$I$5001,"&gt;0"))</f>
        <v/>
      </c>
      <c r="I1462" s="9" t="str">
        <f aca="true">IF(H1462="","",TODAY()-H1462)</f>
        <v/>
      </c>
      <c r="J1462" s="9" t="str">
        <f aca="false">IF(OR(H1462="",N(D1462)&lt;2),"",(H1462-G1462)/(D1462-1))</f>
        <v/>
      </c>
      <c r="K1462" s="12" t="str">
        <f aca="false">IF(A1462="","",IF(N(D1462)=0,"No orders yet",IF(I1462&gt;=Settings!$B$4,IF(OR(N(E1462)&gt;=Settings!$B$5,N(D1462)&gt;=Settings!$B$6),"Lapsed VIP","Lapsed"),IF(I1462&gt;=Settings!$B$3,IF(OR(N(E1462)&gt;=Settings!$B$5,N(D1462)&gt;=Settings!$B$6),"At-risk VIP",IF(D1462=1,"One-time buyer","At risk")),IF(OR(N(E1462)&gt;=Settings!$B$5,N(D1462)&gt;=Settings!$B$6),"VIP",IF(D1462=1,"New","Active"))))))</f>
        <v/>
      </c>
      <c r="L1462" s="12" t="str">
        <f aca="false">IF(OR(J1462="",J1462=0),"",IF(I1462&gt;=J1462*Settings!$B$7,"Yes",""))</f>
        <v/>
      </c>
      <c r="M1462" s="13"/>
      <c r="N1462" s="12" t="str">
        <f aca="true">IF(M1462="","",IF(AND(H1462&lt;&gt;"",H1462&gt;=M1462),"Yes - "&amp;TEXT(H1462,"d mmm yyyy"),IF(TODAY()-M1462&lt;30,"Not yet","No")))</f>
        <v/>
      </c>
      <c r="O1462" s="8"/>
      <c r="P1462" s="12" t="str">
        <f aca="false">IF(A1462="","",IF(COUNTIF($A$2:$A$2001,A1462)&gt;1,"Same email twice - keep one",""))</f>
        <v/>
      </c>
    </row>
    <row r="1463" customFormat="false" ht="15" hidden="false" customHeight="false" outlineLevel="0" collapsed="false">
      <c r="A1463" s="8"/>
      <c r="B1463" s="8"/>
      <c r="C1463" s="8"/>
      <c r="D1463" s="9" t="str">
        <f aca="false">IF(A1463="","",COUNTIFS(Orders!$C$2:$C$5001,A1463,Orders!$I$2:$I$5001,"&gt;0"))</f>
        <v/>
      </c>
      <c r="E1463" s="10" t="str">
        <f aca="false">IF(A1463="","",SUMIFS(Orders!$F$2:$F$5001,Orders!$C$2:$C$5001,A1463,Orders!$I$2:$I$5001,"&gt;0"))</f>
        <v/>
      </c>
      <c r="F1463" s="10" t="str">
        <f aca="false">IF(OR(A1463="",N(D1463)=0),"",E1463/D1463)</f>
        <v/>
      </c>
      <c r="G1463" s="11" t="str">
        <f aca="false">IF(OR(A1463="",N(D1463)=0),"",_xlfn.MINIFS(Orders!$I$2:$I$5001,Orders!$C$2:$C$5001,A1463,Orders!$I$2:$I$5001,"&gt;0"))</f>
        <v/>
      </c>
      <c r="H1463" s="11" t="str">
        <f aca="false">IF(OR(A1463="",N(D1463)=0),"",_xlfn.MAXIFS(Orders!$I$2:$I$5001,Orders!$C$2:$C$5001,A1463,Orders!$I$2:$I$5001,"&gt;0"))</f>
        <v/>
      </c>
      <c r="I1463" s="9" t="str">
        <f aca="true">IF(H1463="","",TODAY()-H1463)</f>
        <v/>
      </c>
      <c r="J1463" s="9" t="str">
        <f aca="false">IF(OR(H1463="",N(D1463)&lt;2),"",(H1463-G1463)/(D1463-1))</f>
        <v/>
      </c>
      <c r="K1463" s="12" t="str">
        <f aca="false">IF(A1463="","",IF(N(D1463)=0,"No orders yet",IF(I1463&gt;=Settings!$B$4,IF(OR(N(E1463)&gt;=Settings!$B$5,N(D1463)&gt;=Settings!$B$6),"Lapsed VIP","Lapsed"),IF(I1463&gt;=Settings!$B$3,IF(OR(N(E1463)&gt;=Settings!$B$5,N(D1463)&gt;=Settings!$B$6),"At-risk VIP",IF(D1463=1,"One-time buyer","At risk")),IF(OR(N(E1463)&gt;=Settings!$B$5,N(D1463)&gt;=Settings!$B$6),"VIP",IF(D1463=1,"New","Active"))))))</f>
        <v/>
      </c>
      <c r="L1463" s="12" t="str">
        <f aca="false">IF(OR(J1463="",J1463=0),"",IF(I1463&gt;=J1463*Settings!$B$7,"Yes",""))</f>
        <v/>
      </c>
      <c r="M1463" s="13"/>
      <c r="N1463" s="12" t="str">
        <f aca="true">IF(M1463="","",IF(AND(H1463&lt;&gt;"",H1463&gt;=M1463),"Yes - "&amp;TEXT(H1463,"d mmm yyyy"),IF(TODAY()-M1463&lt;30,"Not yet","No")))</f>
        <v/>
      </c>
      <c r="O1463" s="8"/>
      <c r="P1463" s="12" t="str">
        <f aca="false">IF(A1463="","",IF(COUNTIF($A$2:$A$2001,A1463)&gt;1,"Same email twice - keep one",""))</f>
        <v/>
      </c>
    </row>
    <row r="1464" customFormat="false" ht="15" hidden="false" customHeight="false" outlineLevel="0" collapsed="false">
      <c r="A1464" s="8"/>
      <c r="B1464" s="8"/>
      <c r="C1464" s="8"/>
      <c r="D1464" s="9" t="str">
        <f aca="false">IF(A1464="","",COUNTIFS(Orders!$C$2:$C$5001,A1464,Orders!$I$2:$I$5001,"&gt;0"))</f>
        <v/>
      </c>
      <c r="E1464" s="10" t="str">
        <f aca="false">IF(A1464="","",SUMIFS(Orders!$F$2:$F$5001,Orders!$C$2:$C$5001,A1464,Orders!$I$2:$I$5001,"&gt;0"))</f>
        <v/>
      </c>
      <c r="F1464" s="10" t="str">
        <f aca="false">IF(OR(A1464="",N(D1464)=0),"",E1464/D1464)</f>
        <v/>
      </c>
      <c r="G1464" s="11" t="str">
        <f aca="false">IF(OR(A1464="",N(D1464)=0),"",_xlfn.MINIFS(Orders!$I$2:$I$5001,Orders!$C$2:$C$5001,A1464,Orders!$I$2:$I$5001,"&gt;0"))</f>
        <v/>
      </c>
      <c r="H1464" s="11" t="str">
        <f aca="false">IF(OR(A1464="",N(D1464)=0),"",_xlfn.MAXIFS(Orders!$I$2:$I$5001,Orders!$C$2:$C$5001,A1464,Orders!$I$2:$I$5001,"&gt;0"))</f>
        <v/>
      </c>
      <c r="I1464" s="9" t="str">
        <f aca="true">IF(H1464="","",TODAY()-H1464)</f>
        <v/>
      </c>
      <c r="J1464" s="9" t="str">
        <f aca="false">IF(OR(H1464="",N(D1464)&lt;2),"",(H1464-G1464)/(D1464-1))</f>
        <v/>
      </c>
      <c r="K1464" s="12" t="str">
        <f aca="false">IF(A1464="","",IF(N(D1464)=0,"No orders yet",IF(I1464&gt;=Settings!$B$4,IF(OR(N(E1464)&gt;=Settings!$B$5,N(D1464)&gt;=Settings!$B$6),"Lapsed VIP","Lapsed"),IF(I1464&gt;=Settings!$B$3,IF(OR(N(E1464)&gt;=Settings!$B$5,N(D1464)&gt;=Settings!$B$6),"At-risk VIP",IF(D1464=1,"One-time buyer","At risk")),IF(OR(N(E1464)&gt;=Settings!$B$5,N(D1464)&gt;=Settings!$B$6),"VIP",IF(D1464=1,"New","Active"))))))</f>
        <v/>
      </c>
      <c r="L1464" s="12" t="str">
        <f aca="false">IF(OR(J1464="",J1464=0),"",IF(I1464&gt;=J1464*Settings!$B$7,"Yes",""))</f>
        <v/>
      </c>
      <c r="M1464" s="13"/>
      <c r="N1464" s="12" t="str">
        <f aca="true">IF(M1464="","",IF(AND(H1464&lt;&gt;"",H1464&gt;=M1464),"Yes - "&amp;TEXT(H1464,"d mmm yyyy"),IF(TODAY()-M1464&lt;30,"Not yet","No")))</f>
        <v/>
      </c>
      <c r="O1464" s="8"/>
      <c r="P1464" s="12" t="str">
        <f aca="false">IF(A1464="","",IF(COUNTIF($A$2:$A$2001,A1464)&gt;1,"Same email twice - keep one",""))</f>
        <v/>
      </c>
    </row>
    <row r="1465" customFormat="false" ht="15" hidden="false" customHeight="false" outlineLevel="0" collapsed="false">
      <c r="A1465" s="8"/>
      <c r="B1465" s="8"/>
      <c r="C1465" s="8"/>
      <c r="D1465" s="9" t="str">
        <f aca="false">IF(A1465="","",COUNTIFS(Orders!$C$2:$C$5001,A1465,Orders!$I$2:$I$5001,"&gt;0"))</f>
        <v/>
      </c>
      <c r="E1465" s="10" t="str">
        <f aca="false">IF(A1465="","",SUMIFS(Orders!$F$2:$F$5001,Orders!$C$2:$C$5001,A1465,Orders!$I$2:$I$5001,"&gt;0"))</f>
        <v/>
      </c>
      <c r="F1465" s="10" t="str">
        <f aca="false">IF(OR(A1465="",N(D1465)=0),"",E1465/D1465)</f>
        <v/>
      </c>
      <c r="G1465" s="11" t="str">
        <f aca="false">IF(OR(A1465="",N(D1465)=0),"",_xlfn.MINIFS(Orders!$I$2:$I$5001,Orders!$C$2:$C$5001,A1465,Orders!$I$2:$I$5001,"&gt;0"))</f>
        <v/>
      </c>
      <c r="H1465" s="11" t="str">
        <f aca="false">IF(OR(A1465="",N(D1465)=0),"",_xlfn.MAXIFS(Orders!$I$2:$I$5001,Orders!$C$2:$C$5001,A1465,Orders!$I$2:$I$5001,"&gt;0"))</f>
        <v/>
      </c>
      <c r="I1465" s="9" t="str">
        <f aca="true">IF(H1465="","",TODAY()-H1465)</f>
        <v/>
      </c>
      <c r="J1465" s="9" t="str">
        <f aca="false">IF(OR(H1465="",N(D1465)&lt;2),"",(H1465-G1465)/(D1465-1))</f>
        <v/>
      </c>
      <c r="K1465" s="12" t="str">
        <f aca="false">IF(A1465="","",IF(N(D1465)=0,"No orders yet",IF(I1465&gt;=Settings!$B$4,IF(OR(N(E1465)&gt;=Settings!$B$5,N(D1465)&gt;=Settings!$B$6),"Lapsed VIP","Lapsed"),IF(I1465&gt;=Settings!$B$3,IF(OR(N(E1465)&gt;=Settings!$B$5,N(D1465)&gt;=Settings!$B$6),"At-risk VIP",IF(D1465=1,"One-time buyer","At risk")),IF(OR(N(E1465)&gt;=Settings!$B$5,N(D1465)&gt;=Settings!$B$6),"VIP",IF(D1465=1,"New","Active"))))))</f>
        <v/>
      </c>
      <c r="L1465" s="12" t="str">
        <f aca="false">IF(OR(J1465="",J1465=0),"",IF(I1465&gt;=J1465*Settings!$B$7,"Yes",""))</f>
        <v/>
      </c>
      <c r="M1465" s="13"/>
      <c r="N1465" s="12" t="str">
        <f aca="true">IF(M1465="","",IF(AND(H1465&lt;&gt;"",H1465&gt;=M1465),"Yes - "&amp;TEXT(H1465,"d mmm yyyy"),IF(TODAY()-M1465&lt;30,"Not yet","No")))</f>
        <v/>
      </c>
      <c r="O1465" s="8"/>
      <c r="P1465" s="12" t="str">
        <f aca="false">IF(A1465="","",IF(COUNTIF($A$2:$A$2001,A1465)&gt;1,"Same email twice - keep one",""))</f>
        <v/>
      </c>
    </row>
    <row r="1466" customFormat="false" ht="15" hidden="false" customHeight="false" outlineLevel="0" collapsed="false">
      <c r="A1466" s="8"/>
      <c r="B1466" s="8"/>
      <c r="C1466" s="8"/>
      <c r="D1466" s="9" t="str">
        <f aca="false">IF(A1466="","",COUNTIFS(Orders!$C$2:$C$5001,A1466,Orders!$I$2:$I$5001,"&gt;0"))</f>
        <v/>
      </c>
      <c r="E1466" s="10" t="str">
        <f aca="false">IF(A1466="","",SUMIFS(Orders!$F$2:$F$5001,Orders!$C$2:$C$5001,A1466,Orders!$I$2:$I$5001,"&gt;0"))</f>
        <v/>
      </c>
      <c r="F1466" s="10" t="str">
        <f aca="false">IF(OR(A1466="",N(D1466)=0),"",E1466/D1466)</f>
        <v/>
      </c>
      <c r="G1466" s="11" t="str">
        <f aca="false">IF(OR(A1466="",N(D1466)=0),"",_xlfn.MINIFS(Orders!$I$2:$I$5001,Orders!$C$2:$C$5001,A1466,Orders!$I$2:$I$5001,"&gt;0"))</f>
        <v/>
      </c>
      <c r="H1466" s="11" t="str">
        <f aca="false">IF(OR(A1466="",N(D1466)=0),"",_xlfn.MAXIFS(Orders!$I$2:$I$5001,Orders!$C$2:$C$5001,A1466,Orders!$I$2:$I$5001,"&gt;0"))</f>
        <v/>
      </c>
      <c r="I1466" s="9" t="str">
        <f aca="true">IF(H1466="","",TODAY()-H1466)</f>
        <v/>
      </c>
      <c r="J1466" s="9" t="str">
        <f aca="false">IF(OR(H1466="",N(D1466)&lt;2),"",(H1466-G1466)/(D1466-1))</f>
        <v/>
      </c>
      <c r="K1466" s="12" t="str">
        <f aca="false">IF(A1466="","",IF(N(D1466)=0,"No orders yet",IF(I1466&gt;=Settings!$B$4,IF(OR(N(E1466)&gt;=Settings!$B$5,N(D1466)&gt;=Settings!$B$6),"Lapsed VIP","Lapsed"),IF(I1466&gt;=Settings!$B$3,IF(OR(N(E1466)&gt;=Settings!$B$5,N(D1466)&gt;=Settings!$B$6),"At-risk VIP",IF(D1466=1,"One-time buyer","At risk")),IF(OR(N(E1466)&gt;=Settings!$B$5,N(D1466)&gt;=Settings!$B$6),"VIP",IF(D1466=1,"New","Active"))))))</f>
        <v/>
      </c>
      <c r="L1466" s="12" t="str">
        <f aca="false">IF(OR(J1466="",J1466=0),"",IF(I1466&gt;=J1466*Settings!$B$7,"Yes",""))</f>
        <v/>
      </c>
      <c r="M1466" s="13"/>
      <c r="N1466" s="12" t="str">
        <f aca="true">IF(M1466="","",IF(AND(H1466&lt;&gt;"",H1466&gt;=M1466),"Yes - "&amp;TEXT(H1466,"d mmm yyyy"),IF(TODAY()-M1466&lt;30,"Not yet","No")))</f>
        <v/>
      </c>
      <c r="O1466" s="8"/>
      <c r="P1466" s="12" t="str">
        <f aca="false">IF(A1466="","",IF(COUNTIF($A$2:$A$2001,A1466)&gt;1,"Same email twice - keep one",""))</f>
        <v/>
      </c>
    </row>
    <row r="1467" customFormat="false" ht="15" hidden="false" customHeight="false" outlineLevel="0" collapsed="false">
      <c r="A1467" s="8"/>
      <c r="B1467" s="8"/>
      <c r="C1467" s="8"/>
      <c r="D1467" s="9" t="str">
        <f aca="false">IF(A1467="","",COUNTIFS(Orders!$C$2:$C$5001,A1467,Orders!$I$2:$I$5001,"&gt;0"))</f>
        <v/>
      </c>
      <c r="E1467" s="10" t="str">
        <f aca="false">IF(A1467="","",SUMIFS(Orders!$F$2:$F$5001,Orders!$C$2:$C$5001,A1467,Orders!$I$2:$I$5001,"&gt;0"))</f>
        <v/>
      </c>
      <c r="F1467" s="10" t="str">
        <f aca="false">IF(OR(A1467="",N(D1467)=0),"",E1467/D1467)</f>
        <v/>
      </c>
      <c r="G1467" s="11" t="str">
        <f aca="false">IF(OR(A1467="",N(D1467)=0),"",_xlfn.MINIFS(Orders!$I$2:$I$5001,Orders!$C$2:$C$5001,A1467,Orders!$I$2:$I$5001,"&gt;0"))</f>
        <v/>
      </c>
      <c r="H1467" s="11" t="str">
        <f aca="false">IF(OR(A1467="",N(D1467)=0),"",_xlfn.MAXIFS(Orders!$I$2:$I$5001,Orders!$C$2:$C$5001,A1467,Orders!$I$2:$I$5001,"&gt;0"))</f>
        <v/>
      </c>
      <c r="I1467" s="9" t="str">
        <f aca="true">IF(H1467="","",TODAY()-H1467)</f>
        <v/>
      </c>
      <c r="J1467" s="9" t="str">
        <f aca="false">IF(OR(H1467="",N(D1467)&lt;2),"",(H1467-G1467)/(D1467-1))</f>
        <v/>
      </c>
      <c r="K1467" s="12" t="str">
        <f aca="false">IF(A1467="","",IF(N(D1467)=0,"No orders yet",IF(I1467&gt;=Settings!$B$4,IF(OR(N(E1467)&gt;=Settings!$B$5,N(D1467)&gt;=Settings!$B$6),"Lapsed VIP","Lapsed"),IF(I1467&gt;=Settings!$B$3,IF(OR(N(E1467)&gt;=Settings!$B$5,N(D1467)&gt;=Settings!$B$6),"At-risk VIP",IF(D1467=1,"One-time buyer","At risk")),IF(OR(N(E1467)&gt;=Settings!$B$5,N(D1467)&gt;=Settings!$B$6),"VIP",IF(D1467=1,"New","Active"))))))</f>
        <v/>
      </c>
      <c r="L1467" s="12" t="str">
        <f aca="false">IF(OR(J1467="",J1467=0),"",IF(I1467&gt;=J1467*Settings!$B$7,"Yes",""))</f>
        <v/>
      </c>
      <c r="M1467" s="13"/>
      <c r="N1467" s="12" t="str">
        <f aca="true">IF(M1467="","",IF(AND(H1467&lt;&gt;"",H1467&gt;=M1467),"Yes - "&amp;TEXT(H1467,"d mmm yyyy"),IF(TODAY()-M1467&lt;30,"Not yet","No")))</f>
        <v/>
      </c>
      <c r="O1467" s="8"/>
      <c r="P1467" s="12" t="str">
        <f aca="false">IF(A1467="","",IF(COUNTIF($A$2:$A$2001,A1467)&gt;1,"Same email twice - keep one",""))</f>
        <v/>
      </c>
    </row>
    <row r="1468" customFormat="false" ht="15" hidden="false" customHeight="false" outlineLevel="0" collapsed="false">
      <c r="A1468" s="8"/>
      <c r="B1468" s="8"/>
      <c r="C1468" s="8"/>
      <c r="D1468" s="9" t="str">
        <f aca="false">IF(A1468="","",COUNTIFS(Orders!$C$2:$C$5001,A1468,Orders!$I$2:$I$5001,"&gt;0"))</f>
        <v/>
      </c>
      <c r="E1468" s="10" t="str">
        <f aca="false">IF(A1468="","",SUMIFS(Orders!$F$2:$F$5001,Orders!$C$2:$C$5001,A1468,Orders!$I$2:$I$5001,"&gt;0"))</f>
        <v/>
      </c>
      <c r="F1468" s="10" t="str">
        <f aca="false">IF(OR(A1468="",N(D1468)=0),"",E1468/D1468)</f>
        <v/>
      </c>
      <c r="G1468" s="11" t="str">
        <f aca="false">IF(OR(A1468="",N(D1468)=0),"",_xlfn.MINIFS(Orders!$I$2:$I$5001,Orders!$C$2:$C$5001,A1468,Orders!$I$2:$I$5001,"&gt;0"))</f>
        <v/>
      </c>
      <c r="H1468" s="11" t="str">
        <f aca="false">IF(OR(A1468="",N(D1468)=0),"",_xlfn.MAXIFS(Orders!$I$2:$I$5001,Orders!$C$2:$C$5001,A1468,Orders!$I$2:$I$5001,"&gt;0"))</f>
        <v/>
      </c>
      <c r="I1468" s="9" t="str">
        <f aca="true">IF(H1468="","",TODAY()-H1468)</f>
        <v/>
      </c>
      <c r="J1468" s="9" t="str">
        <f aca="false">IF(OR(H1468="",N(D1468)&lt;2),"",(H1468-G1468)/(D1468-1))</f>
        <v/>
      </c>
      <c r="K1468" s="12" t="str">
        <f aca="false">IF(A1468="","",IF(N(D1468)=0,"No orders yet",IF(I1468&gt;=Settings!$B$4,IF(OR(N(E1468)&gt;=Settings!$B$5,N(D1468)&gt;=Settings!$B$6),"Lapsed VIP","Lapsed"),IF(I1468&gt;=Settings!$B$3,IF(OR(N(E1468)&gt;=Settings!$B$5,N(D1468)&gt;=Settings!$B$6),"At-risk VIP",IF(D1468=1,"One-time buyer","At risk")),IF(OR(N(E1468)&gt;=Settings!$B$5,N(D1468)&gt;=Settings!$B$6),"VIP",IF(D1468=1,"New","Active"))))))</f>
        <v/>
      </c>
      <c r="L1468" s="12" t="str">
        <f aca="false">IF(OR(J1468="",J1468=0),"",IF(I1468&gt;=J1468*Settings!$B$7,"Yes",""))</f>
        <v/>
      </c>
      <c r="M1468" s="13"/>
      <c r="N1468" s="12" t="str">
        <f aca="true">IF(M1468="","",IF(AND(H1468&lt;&gt;"",H1468&gt;=M1468),"Yes - "&amp;TEXT(H1468,"d mmm yyyy"),IF(TODAY()-M1468&lt;30,"Not yet","No")))</f>
        <v/>
      </c>
      <c r="O1468" s="8"/>
      <c r="P1468" s="12" t="str">
        <f aca="false">IF(A1468="","",IF(COUNTIF($A$2:$A$2001,A1468)&gt;1,"Same email twice - keep one",""))</f>
        <v/>
      </c>
    </row>
    <row r="1469" customFormat="false" ht="15" hidden="false" customHeight="false" outlineLevel="0" collapsed="false">
      <c r="A1469" s="8"/>
      <c r="B1469" s="8"/>
      <c r="C1469" s="8"/>
      <c r="D1469" s="9" t="str">
        <f aca="false">IF(A1469="","",COUNTIFS(Orders!$C$2:$C$5001,A1469,Orders!$I$2:$I$5001,"&gt;0"))</f>
        <v/>
      </c>
      <c r="E1469" s="10" t="str">
        <f aca="false">IF(A1469="","",SUMIFS(Orders!$F$2:$F$5001,Orders!$C$2:$C$5001,A1469,Orders!$I$2:$I$5001,"&gt;0"))</f>
        <v/>
      </c>
      <c r="F1469" s="10" t="str">
        <f aca="false">IF(OR(A1469="",N(D1469)=0),"",E1469/D1469)</f>
        <v/>
      </c>
      <c r="G1469" s="11" t="str">
        <f aca="false">IF(OR(A1469="",N(D1469)=0),"",_xlfn.MINIFS(Orders!$I$2:$I$5001,Orders!$C$2:$C$5001,A1469,Orders!$I$2:$I$5001,"&gt;0"))</f>
        <v/>
      </c>
      <c r="H1469" s="11" t="str">
        <f aca="false">IF(OR(A1469="",N(D1469)=0),"",_xlfn.MAXIFS(Orders!$I$2:$I$5001,Orders!$C$2:$C$5001,A1469,Orders!$I$2:$I$5001,"&gt;0"))</f>
        <v/>
      </c>
      <c r="I1469" s="9" t="str">
        <f aca="true">IF(H1469="","",TODAY()-H1469)</f>
        <v/>
      </c>
      <c r="J1469" s="9" t="str">
        <f aca="false">IF(OR(H1469="",N(D1469)&lt;2),"",(H1469-G1469)/(D1469-1))</f>
        <v/>
      </c>
      <c r="K1469" s="12" t="str">
        <f aca="false">IF(A1469="","",IF(N(D1469)=0,"No orders yet",IF(I1469&gt;=Settings!$B$4,IF(OR(N(E1469)&gt;=Settings!$B$5,N(D1469)&gt;=Settings!$B$6),"Lapsed VIP","Lapsed"),IF(I1469&gt;=Settings!$B$3,IF(OR(N(E1469)&gt;=Settings!$B$5,N(D1469)&gt;=Settings!$B$6),"At-risk VIP",IF(D1469=1,"One-time buyer","At risk")),IF(OR(N(E1469)&gt;=Settings!$B$5,N(D1469)&gt;=Settings!$B$6),"VIP",IF(D1469=1,"New","Active"))))))</f>
        <v/>
      </c>
      <c r="L1469" s="12" t="str">
        <f aca="false">IF(OR(J1469="",J1469=0),"",IF(I1469&gt;=J1469*Settings!$B$7,"Yes",""))</f>
        <v/>
      </c>
      <c r="M1469" s="13"/>
      <c r="N1469" s="12" t="str">
        <f aca="true">IF(M1469="","",IF(AND(H1469&lt;&gt;"",H1469&gt;=M1469),"Yes - "&amp;TEXT(H1469,"d mmm yyyy"),IF(TODAY()-M1469&lt;30,"Not yet","No")))</f>
        <v/>
      </c>
      <c r="O1469" s="8"/>
      <c r="P1469" s="12" t="str">
        <f aca="false">IF(A1469="","",IF(COUNTIF($A$2:$A$2001,A1469)&gt;1,"Same email twice - keep one",""))</f>
        <v/>
      </c>
    </row>
    <row r="1470" customFormat="false" ht="15" hidden="false" customHeight="false" outlineLevel="0" collapsed="false">
      <c r="A1470" s="8"/>
      <c r="B1470" s="8"/>
      <c r="C1470" s="8"/>
      <c r="D1470" s="9" t="str">
        <f aca="false">IF(A1470="","",COUNTIFS(Orders!$C$2:$C$5001,A1470,Orders!$I$2:$I$5001,"&gt;0"))</f>
        <v/>
      </c>
      <c r="E1470" s="10" t="str">
        <f aca="false">IF(A1470="","",SUMIFS(Orders!$F$2:$F$5001,Orders!$C$2:$C$5001,A1470,Orders!$I$2:$I$5001,"&gt;0"))</f>
        <v/>
      </c>
      <c r="F1470" s="10" t="str">
        <f aca="false">IF(OR(A1470="",N(D1470)=0),"",E1470/D1470)</f>
        <v/>
      </c>
      <c r="G1470" s="11" t="str">
        <f aca="false">IF(OR(A1470="",N(D1470)=0),"",_xlfn.MINIFS(Orders!$I$2:$I$5001,Orders!$C$2:$C$5001,A1470,Orders!$I$2:$I$5001,"&gt;0"))</f>
        <v/>
      </c>
      <c r="H1470" s="11" t="str">
        <f aca="false">IF(OR(A1470="",N(D1470)=0),"",_xlfn.MAXIFS(Orders!$I$2:$I$5001,Orders!$C$2:$C$5001,A1470,Orders!$I$2:$I$5001,"&gt;0"))</f>
        <v/>
      </c>
      <c r="I1470" s="9" t="str">
        <f aca="true">IF(H1470="","",TODAY()-H1470)</f>
        <v/>
      </c>
      <c r="J1470" s="9" t="str">
        <f aca="false">IF(OR(H1470="",N(D1470)&lt;2),"",(H1470-G1470)/(D1470-1))</f>
        <v/>
      </c>
      <c r="K1470" s="12" t="str">
        <f aca="false">IF(A1470="","",IF(N(D1470)=0,"No orders yet",IF(I1470&gt;=Settings!$B$4,IF(OR(N(E1470)&gt;=Settings!$B$5,N(D1470)&gt;=Settings!$B$6),"Lapsed VIP","Lapsed"),IF(I1470&gt;=Settings!$B$3,IF(OR(N(E1470)&gt;=Settings!$B$5,N(D1470)&gt;=Settings!$B$6),"At-risk VIP",IF(D1470=1,"One-time buyer","At risk")),IF(OR(N(E1470)&gt;=Settings!$B$5,N(D1470)&gt;=Settings!$B$6),"VIP",IF(D1470=1,"New","Active"))))))</f>
        <v/>
      </c>
      <c r="L1470" s="12" t="str">
        <f aca="false">IF(OR(J1470="",J1470=0),"",IF(I1470&gt;=J1470*Settings!$B$7,"Yes",""))</f>
        <v/>
      </c>
      <c r="M1470" s="13"/>
      <c r="N1470" s="12" t="str">
        <f aca="true">IF(M1470="","",IF(AND(H1470&lt;&gt;"",H1470&gt;=M1470),"Yes - "&amp;TEXT(H1470,"d mmm yyyy"),IF(TODAY()-M1470&lt;30,"Not yet","No")))</f>
        <v/>
      </c>
      <c r="O1470" s="8"/>
      <c r="P1470" s="12" t="str">
        <f aca="false">IF(A1470="","",IF(COUNTIF($A$2:$A$2001,A1470)&gt;1,"Same email twice - keep one",""))</f>
        <v/>
      </c>
    </row>
    <row r="1471" customFormat="false" ht="15" hidden="false" customHeight="false" outlineLevel="0" collapsed="false">
      <c r="A1471" s="8"/>
      <c r="B1471" s="8"/>
      <c r="C1471" s="8"/>
      <c r="D1471" s="9" t="str">
        <f aca="false">IF(A1471="","",COUNTIFS(Orders!$C$2:$C$5001,A1471,Orders!$I$2:$I$5001,"&gt;0"))</f>
        <v/>
      </c>
      <c r="E1471" s="10" t="str">
        <f aca="false">IF(A1471="","",SUMIFS(Orders!$F$2:$F$5001,Orders!$C$2:$C$5001,A1471,Orders!$I$2:$I$5001,"&gt;0"))</f>
        <v/>
      </c>
      <c r="F1471" s="10" t="str">
        <f aca="false">IF(OR(A1471="",N(D1471)=0),"",E1471/D1471)</f>
        <v/>
      </c>
      <c r="G1471" s="11" t="str">
        <f aca="false">IF(OR(A1471="",N(D1471)=0),"",_xlfn.MINIFS(Orders!$I$2:$I$5001,Orders!$C$2:$C$5001,A1471,Orders!$I$2:$I$5001,"&gt;0"))</f>
        <v/>
      </c>
      <c r="H1471" s="11" t="str">
        <f aca="false">IF(OR(A1471="",N(D1471)=0),"",_xlfn.MAXIFS(Orders!$I$2:$I$5001,Orders!$C$2:$C$5001,A1471,Orders!$I$2:$I$5001,"&gt;0"))</f>
        <v/>
      </c>
      <c r="I1471" s="9" t="str">
        <f aca="true">IF(H1471="","",TODAY()-H1471)</f>
        <v/>
      </c>
      <c r="J1471" s="9" t="str">
        <f aca="false">IF(OR(H1471="",N(D1471)&lt;2),"",(H1471-G1471)/(D1471-1))</f>
        <v/>
      </c>
      <c r="K1471" s="12" t="str">
        <f aca="false">IF(A1471="","",IF(N(D1471)=0,"No orders yet",IF(I1471&gt;=Settings!$B$4,IF(OR(N(E1471)&gt;=Settings!$B$5,N(D1471)&gt;=Settings!$B$6),"Lapsed VIP","Lapsed"),IF(I1471&gt;=Settings!$B$3,IF(OR(N(E1471)&gt;=Settings!$B$5,N(D1471)&gt;=Settings!$B$6),"At-risk VIP",IF(D1471=1,"One-time buyer","At risk")),IF(OR(N(E1471)&gt;=Settings!$B$5,N(D1471)&gt;=Settings!$B$6),"VIP",IF(D1471=1,"New","Active"))))))</f>
        <v/>
      </c>
      <c r="L1471" s="12" t="str">
        <f aca="false">IF(OR(J1471="",J1471=0),"",IF(I1471&gt;=J1471*Settings!$B$7,"Yes",""))</f>
        <v/>
      </c>
      <c r="M1471" s="13"/>
      <c r="N1471" s="12" t="str">
        <f aca="true">IF(M1471="","",IF(AND(H1471&lt;&gt;"",H1471&gt;=M1471),"Yes - "&amp;TEXT(H1471,"d mmm yyyy"),IF(TODAY()-M1471&lt;30,"Not yet","No")))</f>
        <v/>
      </c>
      <c r="O1471" s="8"/>
      <c r="P1471" s="12" t="str">
        <f aca="false">IF(A1471="","",IF(COUNTIF($A$2:$A$2001,A1471)&gt;1,"Same email twice - keep one",""))</f>
        <v/>
      </c>
    </row>
    <row r="1472" customFormat="false" ht="15" hidden="false" customHeight="false" outlineLevel="0" collapsed="false">
      <c r="A1472" s="8"/>
      <c r="B1472" s="8"/>
      <c r="C1472" s="8"/>
      <c r="D1472" s="9" t="str">
        <f aca="false">IF(A1472="","",COUNTIFS(Orders!$C$2:$C$5001,A1472,Orders!$I$2:$I$5001,"&gt;0"))</f>
        <v/>
      </c>
      <c r="E1472" s="10" t="str">
        <f aca="false">IF(A1472="","",SUMIFS(Orders!$F$2:$F$5001,Orders!$C$2:$C$5001,A1472,Orders!$I$2:$I$5001,"&gt;0"))</f>
        <v/>
      </c>
      <c r="F1472" s="10" t="str">
        <f aca="false">IF(OR(A1472="",N(D1472)=0),"",E1472/D1472)</f>
        <v/>
      </c>
      <c r="G1472" s="11" t="str">
        <f aca="false">IF(OR(A1472="",N(D1472)=0),"",_xlfn.MINIFS(Orders!$I$2:$I$5001,Orders!$C$2:$C$5001,A1472,Orders!$I$2:$I$5001,"&gt;0"))</f>
        <v/>
      </c>
      <c r="H1472" s="11" t="str">
        <f aca="false">IF(OR(A1472="",N(D1472)=0),"",_xlfn.MAXIFS(Orders!$I$2:$I$5001,Orders!$C$2:$C$5001,A1472,Orders!$I$2:$I$5001,"&gt;0"))</f>
        <v/>
      </c>
      <c r="I1472" s="9" t="str">
        <f aca="true">IF(H1472="","",TODAY()-H1472)</f>
        <v/>
      </c>
      <c r="J1472" s="9" t="str">
        <f aca="false">IF(OR(H1472="",N(D1472)&lt;2),"",(H1472-G1472)/(D1472-1))</f>
        <v/>
      </c>
      <c r="K1472" s="12" t="str">
        <f aca="false">IF(A1472="","",IF(N(D1472)=0,"No orders yet",IF(I1472&gt;=Settings!$B$4,IF(OR(N(E1472)&gt;=Settings!$B$5,N(D1472)&gt;=Settings!$B$6),"Lapsed VIP","Lapsed"),IF(I1472&gt;=Settings!$B$3,IF(OR(N(E1472)&gt;=Settings!$B$5,N(D1472)&gt;=Settings!$B$6),"At-risk VIP",IF(D1472=1,"One-time buyer","At risk")),IF(OR(N(E1472)&gt;=Settings!$B$5,N(D1472)&gt;=Settings!$B$6),"VIP",IF(D1472=1,"New","Active"))))))</f>
        <v/>
      </c>
      <c r="L1472" s="12" t="str">
        <f aca="false">IF(OR(J1472="",J1472=0),"",IF(I1472&gt;=J1472*Settings!$B$7,"Yes",""))</f>
        <v/>
      </c>
      <c r="M1472" s="13"/>
      <c r="N1472" s="12" t="str">
        <f aca="true">IF(M1472="","",IF(AND(H1472&lt;&gt;"",H1472&gt;=M1472),"Yes - "&amp;TEXT(H1472,"d mmm yyyy"),IF(TODAY()-M1472&lt;30,"Not yet","No")))</f>
        <v/>
      </c>
      <c r="O1472" s="8"/>
      <c r="P1472" s="12" t="str">
        <f aca="false">IF(A1472="","",IF(COUNTIF($A$2:$A$2001,A1472)&gt;1,"Same email twice - keep one",""))</f>
        <v/>
      </c>
    </row>
    <row r="1473" customFormat="false" ht="15" hidden="false" customHeight="false" outlineLevel="0" collapsed="false">
      <c r="A1473" s="8"/>
      <c r="B1473" s="8"/>
      <c r="C1473" s="8"/>
      <c r="D1473" s="9" t="str">
        <f aca="false">IF(A1473="","",COUNTIFS(Orders!$C$2:$C$5001,A1473,Orders!$I$2:$I$5001,"&gt;0"))</f>
        <v/>
      </c>
      <c r="E1473" s="10" t="str">
        <f aca="false">IF(A1473="","",SUMIFS(Orders!$F$2:$F$5001,Orders!$C$2:$C$5001,A1473,Orders!$I$2:$I$5001,"&gt;0"))</f>
        <v/>
      </c>
      <c r="F1473" s="10" t="str">
        <f aca="false">IF(OR(A1473="",N(D1473)=0),"",E1473/D1473)</f>
        <v/>
      </c>
      <c r="G1473" s="11" t="str">
        <f aca="false">IF(OR(A1473="",N(D1473)=0),"",_xlfn.MINIFS(Orders!$I$2:$I$5001,Orders!$C$2:$C$5001,A1473,Orders!$I$2:$I$5001,"&gt;0"))</f>
        <v/>
      </c>
      <c r="H1473" s="11" t="str">
        <f aca="false">IF(OR(A1473="",N(D1473)=0),"",_xlfn.MAXIFS(Orders!$I$2:$I$5001,Orders!$C$2:$C$5001,A1473,Orders!$I$2:$I$5001,"&gt;0"))</f>
        <v/>
      </c>
      <c r="I1473" s="9" t="str">
        <f aca="true">IF(H1473="","",TODAY()-H1473)</f>
        <v/>
      </c>
      <c r="J1473" s="9" t="str">
        <f aca="false">IF(OR(H1473="",N(D1473)&lt;2),"",(H1473-G1473)/(D1473-1))</f>
        <v/>
      </c>
      <c r="K1473" s="12" t="str">
        <f aca="false">IF(A1473="","",IF(N(D1473)=0,"No orders yet",IF(I1473&gt;=Settings!$B$4,IF(OR(N(E1473)&gt;=Settings!$B$5,N(D1473)&gt;=Settings!$B$6),"Lapsed VIP","Lapsed"),IF(I1473&gt;=Settings!$B$3,IF(OR(N(E1473)&gt;=Settings!$B$5,N(D1473)&gt;=Settings!$B$6),"At-risk VIP",IF(D1473=1,"One-time buyer","At risk")),IF(OR(N(E1473)&gt;=Settings!$B$5,N(D1473)&gt;=Settings!$B$6),"VIP",IF(D1473=1,"New","Active"))))))</f>
        <v/>
      </c>
      <c r="L1473" s="12" t="str">
        <f aca="false">IF(OR(J1473="",J1473=0),"",IF(I1473&gt;=J1473*Settings!$B$7,"Yes",""))</f>
        <v/>
      </c>
      <c r="M1473" s="13"/>
      <c r="N1473" s="12" t="str">
        <f aca="true">IF(M1473="","",IF(AND(H1473&lt;&gt;"",H1473&gt;=M1473),"Yes - "&amp;TEXT(H1473,"d mmm yyyy"),IF(TODAY()-M1473&lt;30,"Not yet","No")))</f>
        <v/>
      </c>
      <c r="O1473" s="8"/>
      <c r="P1473" s="12" t="str">
        <f aca="false">IF(A1473="","",IF(COUNTIF($A$2:$A$2001,A1473)&gt;1,"Same email twice - keep one",""))</f>
        <v/>
      </c>
    </row>
    <row r="1474" customFormat="false" ht="15" hidden="false" customHeight="false" outlineLevel="0" collapsed="false">
      <c r="A1474" s="8"/>
      <c r="B1474" s="8"/>
      <c r="C1474" s="8"/>
      <c r="D1474" s="9" t="str">
        <f aca="false">IF(A1474="","",COUNTIFS(Orders!$C$2:$C$5001,A1474,Orders!$I$2:$I$5001,"&gt;0"))</f>
        <v/>
      </c>
      <c r="E1474" s="10" t="str">
        <f aca="false">IF(A1474="","",SUMIFS(Orders!$F$2:$F$5001,Orders!$C$2:$C$5001,A1474,Orders!$I$2:$I$5001,"&gt;0"))</f>
        <v/>
      </c>
      <c r="F1474" s="10" t="str">
        <f aca="false">IF(OR(A1474="",N(D1474)=0),"",E1474/D1474)</f>
        <v/>
      </c>
      <c r="G1474" s="11" t="str">
        <f aca="false">IF(OR(A1474="",N(D1474)=0),"",_xlfn.MINIFS(Orders!$I$2:$I$5001,Orders!$C$2:$C$5001,A1474,Orders!$I$2:$I$5001,"&gt;0"))</f>
        <v/>
      </c>
      <c r="H1474" s="11" t="str">
        <f aca="false">IF(OR(A1474="",N(D1474)=0),"",_xlfn.MAXIFS(Orders!$I$2:$I$5001,Orders!$C$2:$C$5001,A1474,Orders!$I$2:$I$5001,"&gt;0"))</f>
        <v/>
      </c>
      <c r="I1474" s="9" t="str">
        <f aca="true">IF(H1474="","",TODAY()-H1474)</f>
        <v/>
      </c>
      <c r="J1474" s="9" t="str">
        <f aca="false">IF(OR(H1474="",N(D1474)&lt;2),"",(H1474-G1474)/(D1474-1))</f>
        <v/>
      </c>
      <c r="K1474" s="12" t="str">
        <f aca="false">IF(A1474="","",IF(N(D1474)=0,"No orders yet",IF(I1474&gt;=Settings!$B$4,IF(OR(N(E1474)&gt;=Settings!$B$5,N(D1474)&gt;=Settings!$B$6),"Lapsed VIP","Lapsed"),IF(I1474&gt;=Settings!$B$3,IF(OR(N(E1474)&gt;=Settings!$B$5,N(D1474)&gt;=Settings!$B$6),"At-risk VIP",IF(D1474=1,"One-time buyer","At risk")),IF(OR(N(E1474)&gt;=Settings!$B$5,N(D1474)&gt;=Settings!$B$6),"VIP",IF(D1474=1,"New","Active"))))))</f>
        <v/>
      </c>
      <c r="L1474" s="12" t="str">
        <f aca="false">IF(OR(J1474="",J1474=0),"",IF(I1474&gt;=J1474*Settings!$B$7,"Yes",""))</f>
        <v/>
      </c>
      <c r="M1474" s="13"/>
      <c r="N1474" s="12" t="str">
        <f aca="true">IF(M1474="","",IF(AND(H1474&lt;&gt;"",H1474&gt;=M1474),"Yes - "&amp;TEXT(H1474,"d mmm yyyy"),IF(TODAY()-M1474&lt;30,"Not yet","No")))</f>
        <v/>
      </c>
      <c r="O1474" s="8"/>
      <c r="P1474" s="12" t="str">
        <f aca="false">IF(A1474="","",IF(COUNTIF($A$2:$A$2001,A1474)&gt;1,"Same email twice - keep one",""))</f>
        <v/>
      </c>
    </row>
    <row r="1475" customFormat="false" ht="15" hidden="false" customHeight="false" outlineLevel="0" collapsed="false">
      <c r="A1475" s="8"/>
      <c r="B1475" s="8"/>
      <c r="C1475" s="8"/>
      <c r="D1475" s="9" t="str">
        <f aca="false">IF(A1475="","",COUNTIFS(Orders!$C$2:$C$5001,A1475,Orders!$I$2:$I$5001,"&gt;0"))</f>
        <v/>
      </c>
      <c r="E1475" s="10" t="str">
        <f aca="false">IF(A1475="","",SUMIFS(Orders!$F$2:$F$5001,Orders!$C$2:$C$5001,A1475,Orders!$I$2:$I$5001,"&gt;0"))</f>
        <v/>
      </c>
      <c r="F1475" s="10" t="str">
        <f aca="false">IF(OR(A1475="",N(D1475)=0),"",E1475/D1475)</f>
        <v/>
      </c>
      <c r="G1475" s="11" t="str">
        <f aca="false">IF(OR(A1475="",N(D1475)=0),"",_xlfn.MINIFS(Orders!$I$2:$I$5001,Orders!$C$2:$C$5001,A1475,Orders!$I$2:$I$5001,"&gt;0"))</f>
        <v/>
      </c>
      <c r="H1475" s="11" t="str">
        <f aca="false">IF(OR(A1475="",N(D1475)=0),"",_xlfn.MAXIFS(Orders!$I$2:$I$5001,Orders!$C$2:$C$5001,A1475,Orders!$I$2:$I$5001,"&gt;0"))</f>
        <v/>
      </c>
      <c r="I1475" s="9" t="str">
        <f aca="true">IF(H1475="","",TODAY()-H1475)</f>
        <v/>
      </c>
      <c r="J1475" s="9" t="str">
        <f aca="false">IF(OR(H1475="",N(D1475)&lt;2),"",(H1475-G1475)/(D1475-1))</f>
        <v/>
      </c>
      <c r="K1475" s="12" t="str">
        <f aca="false">IF(A1475="","",IF(N(D1475)=0,"No orders yet",IF(I1475&gt;=Settings!$B$4,IF(OR(N(E1475)&gt;=Settings!$B$5,N(D1475)&gt;=Settings!$B$6),"Lapsed VIP","Lapsed"),IF(I1475&gt;=Settings!$B$3,IF(OR(N(E1475)&gt;=Settings!$B$5,N(D1475)&gt;=Settings!$B$6),"At-risk VIP",IF(D1475=1,"One-time buyer","At risk")),IF(OR(N(E1475)&gt;=Settings!$B$5,N(D1475)&gt;=Settings!$B$6),"VIP",IF(D1475=1,"New","Active"))))))</f>
        <v/>
      </c>
      <c r="L1475" s="12" t="str">
        <f aca="false">IF(OR(J1475="",J1475=0),"",IF(I1475&gt;=J1475*Settings!$B$7,"Yes",""))</f>
        <v/>
      </c>
      <c r="M1475" s="13"/>
      <c r="N1475" s="12" t="str">
        <f aca="true">IF(M1475="","",IF(AND(H1475&lt;&gt;"",H1475&gt;=M1475),"Yes - "&amp;TEXT(H1475,"d mmm yyyy"),IF(TODAY()-M1475&lt;30,"Not yet","No")))</f>
        <v/>
      </c>
      <c r="O1475" s="8"/>
      <c r="P1475" s="12" t="str">
        <f aca="false">IF(A1475="","",IF(COUNTIF($A$2:$A$2001,A1475)&gt;1,"Same email twice - keep one",""))</f>
        <v/>
      </c>
    </row>
    <row r="1476" customFormat="false" ht="15" hidden="false" customHeight="false" outlineLevel="0" collapsed="false">
      <c r="A1476" s="8"/>
      <c r="B1476" s="8"/>
      <c r="C1476" s="8"/>
      <c r="D1476" s="9" t="str">
        <f aca="false">IF(A1476="","",COUNTIFS(Orders!$C$2:$C$5001,A1476,Orders!$I$2:$I$5001,"&gt;0"))</f>
        <v/>
      </c>
      <c r="E1476" s="10" t="str">
        <f aca="false">IF(A1476="","",SUMIFS(Orders!$F$2:$F$5001,Orders!$C$2:$C$5001,A1476,Orders!$I$2:$I$5001,"&gt;0"))</f>
        <v/>
      </c>
      <c r="F1476" s="10" t="str">
        <f aca="false">IF(OR(A1476="",N(D1476)=0),"",E1476/D1476)</f>
        <v/>
      </c>
      <c r="G1476" s="11" t="str">
        <f aca="false">IF(OR(A1476="",N(D1476)=0),"",_xlfn.MINIFS(Orders!$I$2:$I$5001,Orders!$C$2:$C$5001,A1476,Orders!$I$2:$I$5001,"&gt;0"))</f>
        <v/>
      </c>
      <c r="H1476" s="11" t="str">
        <f aca="false">IF(OR(A1476="",N(D1476)=0),"",_xlfn.MAXIFS(Orders!$I$2:$I$5001,Orders!$C$2:$C$5001,A1476,Orders!$I$2:$I$5001,"&gt;0"))</f>
        <v/>
      </c>
      <c r="I1476" s="9" t="str">
        <f aca="true">IF(H1476="","",TODAY()-H1476)</f>
        <v/>
      </c>
      <c r="J1476" s="9" t="str">
        <f aca="false">IF(OR(H1476="",N(D1476)&lt;2),"",(H1476-G1476)/(D1476-1))</f>
        <v/>
      </c>
      <c r="K1476" s="12" t="str">
        <f aca="false">IF(A1476="","",IF(N(D1476)=0,"No orders yet",IF(I1476&gt;=Settings!$B$4,IF(OR(N(E1476)&gt;=Settings!$B$5,N(D1476)&gt;=Settings!$B$6),"Lapsed VIP","Lapsed"),IF(I1476&gt;=Settings!$B$3,IF(OR(N(E1476)&gt;=Settings!$B$5,N(D1476)&gt;=Settings!$B$6),"At-risk VIP",IF(D1476=1,"One-time buyer","At risk")),IF(OR(N(E1476)&gt;=Settings!$B$5,N(D1476)&gt;=Settings!$B$6),"VIP",IF(D1476=1,"New","Active"))))))</f>
        <v/>
      </c>
      <c r="L1476" s="12" t="str">
        <f aca="false">IF(OR(J1476="",J1476=0),"",IF(I1476&gt;=J1476*Settings!$B$7,"Yes",""))</f>
        <v/>
      </c>
      <c r="M1476" s="13"/>
      <c r="N1476" s="12" t="str">
        <f aca="true">IF(M1476="","",IF(AND(H1476&lt;&gt;"",H1476&gt;=M1476),"Yes - "&amp;TEXT(H1476,"d mmm yyyy"),IF(TODAY()-M1476&lt;30,"Not yet","No")))</f>
        <v/>
      </c>
      <c r="O1476" s="8"/>
      <c r="P1476" s="12" t="str">
        <f aca="false">IF(A1476="","",IF(COUNTIF($A$2:$A$2001,A1476)&gt;1,"Same email twice - keep one",""))</f>
        <v/>
      </c>
    </row>
    <row r="1477" customFormat="false" ht="15" hidden="false" customHeight="false" outlineLevel="0" collapsed="false">
      <c r="A1477" s="8"/>
      <c r="B1477" s="8"/>
      <c r="C1477" s="8"/>
      <c r="D1477" s="9" t="str">
        <f aca="false">IF(A1477="","",COUNTIFS(Orders!$C$2:$C$5001,A1477,Orders!$I$2:$I$5001,"&gt;0"))</f>
        <v/>
      </c>
      <c r="E1477" s="10" t="str">
        <f aca="false">IF(A1477="","",SUMIFS(Orders!$F$2:$F$5001,Orders!$C$2:$C$5001,A1477,Orders!$I$2:$I$5001,"&gt;0"))</f>
        <v/>
      </c>
      <c r="F1477" s="10" t="str">
        <f aca="false">IF(OR(A1477="",N(D1477)=0),"",E1477/D1477)</f>
        <v/>
      </c>
      <c r="G1477" s="11" t="str">
        <f aca="false">IF(OR(A1477="",N(D1477)=0),"",_xlfn.MINIFS(Orders!$I$2:$I$5001,Orders!$C$2:$C$5001,A1477,Orders!$I$2:$I$5001,"&gt;0"))</f>
        <v/>
      </c>
      <c r="H1477" s="11" t="str">
        <f aca="false">IF(OR(A1477="",N(D1477)=0),"",_xlfn.MAXIFS(Orders!$I$2:$I$5001,Orders!$C$2:$C$5001,A1477,Orders!$I$2:$I$5001,"&gt;0"))</f>
        <v/>
      </c>
      <c r="I1477" s="9" t="str">
        <f aca="true">IF(H1477="","",TODAY()-H1477)</f>
        <v/>
      </c>
      <c r="J1477" s="9" t="str">
        <f aca="false">IF(OR(H1477="",N(D1477)&lt;2),"",(H1477-G1477)/(D1477-1))</f>
        <v/>
      </c>
      <c r="K1477" s="12" t="str">
        <f aca="false">IF(A1477="","",IF(N(D1477)=0,"No orders yet",IF(I1477&gt;=Settings!$B$4,IF(OR(N(E1477)&gt;=Settings!$B$5,N(D1477)&gt;=Settings!$B$6),"Lapsed VIP","Lapsed"),IF(I1477&gt;=Settings!$B$3,IF(OR(N(E1477)&gt;=Settings!$B$5,N(D1477)&gt;=Settings!$B$6),"At-risk VIP",IF(D1477=1,"One-time buyer","At risk")),IF(OR(N(E1477)&gt;=Settings!$B$5,N(D1477)&gt;=Settings!$B$6),"VIP",IF(D1477=1,"New","Active"))))))</f>
        <v/>
      </c>
      <c r="L1477" s="12" t="str">
        <f aca="false">IF(OR(J1477="",J1477=0),"",IF(I1477&gt;=J1477*Settings!$B$7,"Yes",""))</f>
        <v/>
      </c>
      <c r="M1477" s="13"/>
      <c r="N1477" s="12" t="str">
        <f aca="true">IF(M1477="","",IF(AND(H1477&lt;&gt;"",H1477&gt;=M1477),"Yes - "&amp;TEXT(H1477,"d mmm yyyy"),IF(TODAY()-M1477&lt;30,"Not yet","No")))</f>
        <v/>
      </c>
      <c r="O1477" s="8"/>
      <c r="P1477" s="12" t="str">
        <f aca="false">IF(A1477="","",IF(COUNTIF($A$2:$A$2001,A1477)&gt;1,"Same email twice - keep one",""))</f>
        <v/>
      </c>
    </row>
    <row r="1478" customFormat="false" ht="15" hidden="false" customHeight="false" outlineLevel="0" collapsed="false">
      <c r="A1478" s="8"/>
      <c r="B1478" s="8"/>
      <c r="C1478" s="8"/>
      <c r="D1478" s="9" t="str">
        <f aca="false">IF(A1478="","",COUNTIFS(Orders!$C$2:$C$5001,A1478,Orders!$I$2:$I$5001,"&gt;0"))</f>
        <v/>
      </c>
      <c r="E1478" s="10" t="str">
        <f aca="false">IF(A1478="","",SUMIFS(Orders!$F$2:$F$5001,Orders!$C$2:$C$5001,A1478,Orders!$I$2:$I$5001,"&gt;0"))</f>
        <v/>
      </c>
      <c r="F1478" s="10" t="str">
        <f aca="false">IF(OR(A1478="",N(D1478)=0),"",E1478/D1478)</f>
        <v/>
      </c>
      <c r="G1478" s="11" t="str">
        <f aca="false">IF(OR(A1478="",N(D1478)=0),"",_xlfn.MINIFS(Orders!$I$2:$I$5001,Orders!$C$2:$C$5001,A1478,Orders!$I$2:$I$5001,"&gt;0"))</f>
        <v/>
      </c>
      <c r="H1478" s="11" t="str">
        <f aca="false">IF(OR(A1478="",N(D1478)=0),"",_xlfn.MAXIFS(Orders!$I$2:$I$5001,Orders!$C$2:$C$5001,A1478,Orders!$I$2:$I$5001,"&gt;0"))</f>
        <v/>
      </c>
      <c r="I1478" s="9" t="str">
        <f aca="true">IF(H1478="","",TODAY()-H1478)</f>
        <v/>
      </c>
      <c r="J1478" s="9" t="str">
        <f aca="false">IF(OR(H1478="",N(D1478)&lt;2),"",(H1478-G1478)/(D1478-1))</f>
        <v/>
      </c>
      <c r="K1478" s="12" t="str">
        <f aca="false">IF(A1478="","",IF(N(D1478)=0,"No orders yet",IF(I1478&gt;=Settings!$B$4,IF(OR(N(E1478)&gt;=Settings!$B$5,N(D1478)&gt;=Settings!$B$6),"Lapsed VIP","Lapsed"),IF(I1478&gt;=Settings!$B$3,IF(OR(N(E1478)&gt;=Settings!$B$5,N(D1478)&gt;=Settings!$B$6),"At-risk VIP",IF(D1478=1,"One-time buyer","At risk")),IF(OR(N(E1478)&gt;=Settings!$B$5,N(D1478)&gt;=Settings!$B$6),"VIP",IF(D1478=1,"New","Active"))))))</f>
        <v/>
      </c>
      <c r="L1478" s="12" t="str">
        <f aca="false">IF(OR(J1478="",J1478=0),"",IF(I1478&gt;=J1478*Settings!$B$7,"Yes",""))</f>
        <v/>
      </c>
      <c r="M1478" s="13"/>
      <c r="N1478" s="12" t="str">
        <f aca="true">IF(M1478="","",IF(AND(H1478&lt;&gt;"",H1478&gt;=M1478),"Yes - "&amp;TEXT(H1478,"d mmm yyyy"),IF(TODAY()-M1478&lt;30,"Not yet","No")))</f>
        <v/>
      </c>
      <c r="O1478" s="8"/>
      <c r="P1478" s="12" t="str">
        <f aca="false">IF(A1478="","",IF(COUNTIF($A$2:$A$2001,A1478)&gt;1,"Same email twice - keep one",""))</f>
        <v/>
      </c>
    </row>
    <row r="1479" customFormat="false" ht="15" hidden="false" customHeight="false" outlineLevel="0" collapsed="false">
      <c r="A1479" s="8"/>
      <c r="B1479" s="8"/>
      <c r="C1479" s="8"/>
      <c r="D1479" s="9" t="str">
        <f aca="false">IF(A1479="","",COUNTIFS(Orders!$C$2:$C$5001,A1479,Orders!$I$2:$I$5001,"&gt;0"))</f>
        <v/>
      </c>
      <c r="E1479" s="10" t="str">
        <f aca="false">IF(A1479="","",SUMIFS(Orders!$F$2:$F$5001,Orders!$C$2:$C$5001,A1479,Orders!$I$2:$I$5001,"&gt;0"))</f>
        <v/>
      </c>
      <c r="F1479" s="10" t="str">
        <f aca="false">IF(OR(A1479="",N(D1479)=0),"",E1479/D1479)</f>
        <v/>
      </c>
      <c r="G1479" s="11" t="str">
        <f aca="false">IF(OR(A1479="",N(D1479)=0),"",_xlfn.MINIFS(Orders!$I$2:$I$5001,Orders!$C$2:$C$5001,A1479,Orders!$I$2:$I$5001,"&gt;0"))</f>
        <v/>
      </c>
      <c r="H1479" s="11" t="str">
        <f aca="false">IF(OR(A1479="",N(D1479)=0),"",_xlfn.MAXIFS(Orders!$I$2:$I$5001,Orders!$C$2:$C$5001,A1479,Orders!$I$2:$I$5001,"&gt;0"))</f>
        <v/>
      </c>
      <c r="I1479" s="9" t="str">
        <f aca="true">IF(H1479="","",TODAY()-H1479)</f>
        <v/>
      </c>
      <c r="J1479" s="9" t="str">
        <f aca="false">IF(OR(H1479="",N(D1479)&lt;2),"",(H1479-G1479)/(D1479-1))</f>
        <v/>
      </c>
      <c r="K1479" s="12" t="str">
        <f aca="false">IF(A1479="","",IF(N(D1479)=0,"No orders yet",IF(I1479&gt;=Settings!$B$4,IF(OR(N(E1479)&gt;=Settings!$B$5,N(D1479)&gt;=Settings!$B$6),"Lapsed VIP","Lapsed"),IF(I1479&gt;=Settings!$B$3,IF(OR(N(E1479)&gt;=Settings!$B$5,N(D1479)&gt;=Settings!$B$6),"At-risk VIP",IF(D1479=1,"One-time buyer","At risk")),IF(OR(N(E1479)&gt;=Settings!$B$5,N(D1479)&gt;=Settings!$B$6),"VIP",IF(D1479=1,"New","Active"))))))</f>
        <v/>
      </c>
      <c r="L1479" s="12" t="str">
        <f aca="false">IF(OR(J1479="",J1479=0),"",IF(I1479&gt;=J1479*Settings!$B$7,"Yes",""))</f>
        <v/>
      </c>
      <c r="M1479" s="13"/>
      <c r="N1479" s="12" t="str">
        <f aca="true">IF(M1479="","",IF(AND(H1479&lt;&gt;"",H1479&gt;=M1479),"Yes - "&amp;TEXT(H1479,"d mmm yyyy"),IF(TODAY()-M1479&lt;30,"Not yet","No")))</f>
        <v/>
      </c>
      <c r="O1479" s="8"/>
      <c r="P1479" s="12" t="str">
        <f aca="false">IF(A1479="","",IF(COUNTIF($A$2:$A$2001,A1479)&gt;1,"Same email twice - keep one",""))</f>
        <v/>
      </c>
    </row>
    <row r="1480" customFormat="false" ht="15" hidden="false" customHeight="false" outlineLevel="0" collapsed="false">
      <c r="A1480" s="8"/>
      <c r="B1480" s="8"/>
      <c r="C1480" s="8"/>
      <c r="D1480" s="9" t="str">
        <f aca="false">IF(A1480="","",COUNTIFS(Orders!$C$2:$C$5001,A1480,Orders!$I$2:$I$5001,"&gt;0"))</f>
        <v/>
      </c>
      <c r="E1480" s="10" t="str">
        <f aca="false">IF(A1480="","",SUMIFS(Orders!$F$2:$F$5001,Orders!$C$2:$C$5001,A1480,Orders!$I$2:$I$5001,"&gt;0"))</f>
        <v/>
      </c>
      <c r="F1480" s="10" t="str">
        <f aca="false">IF(OR(A1480="",N(D1480)=0),"",E1480/D1480)</f>
        <v/>
      </c>
      <c r="G1480" s="11" t="str">
        <f aca="false">IF(OR(A1480="",N(D1480)=0),"",_xlfn.MINIFS(Orders!$I$2:$I$5001,Orders!$C$2:$C$5001,A1480,Orders!$I$2:$I$5001,"&gt;0"))</f>
        <v/>
      </c>
      <c r="H1480" s="11" t="str">
        <f aca="false">IF(OR(A1480="",N(D1480)=0),"",_xlfn.MAXIFS(Orders!$I$2:$I$5001,Orders!$C$2:$C$5001,A1480,Orders!$I$2:$I$5001,"&gt;0"))</f>
        <v/>
      </c>
      <c r="I1480" s="9" t="str">
        <f aca="true">IF(H1480="","",TODAY()-H1480)</f>
        <v/>
      </c>
      <c r="J1480" s="9" t="str">
        <f aca="false">IF(OR(H1480="",N(D1480)&lt;2),"",(H1480-G1480)/(D1480-1))</f>
        <v/>
      </c>
      <c r="K1480" s="12" t="str">
        <f aca="false">IF(A1480="","",IF(N(D1480)=0,"No orders yet",IF(I1480&gt;=Settings!$B$4,IF(OR(N(E1480)&gt;=Settings!$B$5,N(D1480)&gt;=Settings!$B$6),"Lapsed VIP","Lapsed"),IF(I1480&gt;=Settings!$B$3,IF(OR(N(E1480)&gt;=Settings!$B$5,N(D1480)&gt;=Settings!$B$6),"At-risk VIP",IF(D1480=1,"One-time buyer","At risk")),IF(OR(N(E1480)&gt;=Settings!$B$5,N(D1480)&gt;=Settings!$B$6),"VIP",IF(D1480=1,"New","Active"))))))</f>
        <v/>
      </c>
      <c r="L1480" s="12" t="str">
        <f aca="false">IF(OR(J1480="",J1480=0),"",IF(I1480&gt;=J1480*Settings!$B$7,"Yes",""))</f>
        <v/>
      </c>
      <c r="M1480" s="13"/>
      <c r="N1480" s="12" t="str">
        <f aca="true">IF(M1480="","",IF(AND(H1480&lt;&gt;"",H1480&gt;=M1480),"Yes - "&amp;TEXT(H1480,"d mmm yyyy"),IF(TODAY()-M1480&lt;30,"Not yet","No")))</f>
        <v/>
      </c>
      <c r="O1480" s="8"/>
      <c r="P1480" s="12" t="str">
        <f aca="false">IF(A1480="","",IF(COUNTIF($A$2:$A$2001,A1480)&gt;1,"Same email twice - keep one",""))</f>
        <v/>
      </c>
    </row>
    <row r="1481" customFormat="false" ht="15" hidden="false" customHeight="false" outlineLevel="0" collapsed="false">
      <c r="A1481" s="8"/>
      <c r="B1481" s="8"/>
      <c r="C1481" s="8"/>
      <c r="D1481" s="9" t="str">
        <f aca="false">IF(A1481="","",COUNTIFS(Orders!$C$2:$C$5001,A1481,Orders!$I$2:$I$5001,"&gt;0"))</f>
        <v/>
      </c>
      <c r="E1481" s="10" t="str">
        <f aca="false">IF(A1481="","",SUMIFS(Orders!$F$2:$F$5001,Orders!$C$2:$C$5001,A1481,Orders!$I$2:$I$5001,"&gt;0"))</f>
        <v/>
      </c>
      <c r="F1481" s="10" t="str">
        <f aca="false">IF(OR(A1481="",N(D1481)=0),"",E1481/D1481)</f>
        <v/>
      </c>
      <c r="G1481" s="11" t="str">
        <f aca="false">IF(OR(A1481="",N(D1481)=0),"",_xlfn.MINIFS(Orders!$I$2:$I$5001,Orders!$C$2:$C$5001,A1481,Orders!$I$2:$I$5001,"&gt;0"))</f>
        <v/>
      </c>
      <c r="H1481" s="11" t="str">
        <f aca="false">IF(OR(A1481="",N(D1481)=0),"",_xlfn.MAXIFS(Orders!$I$2:$I$5001,Orders!$C$2:$C$5001,A1481,Orders!$I$2:$I$5001,"&gt;0"))</f>
        <v/>
      </c>
      <c r="I1481" s="9" t="str">
        <f aca="true">IF(H1481="","",TODAY()-H1481)</f>
        <v/>
      </c>
      <c r="J1481" s="9" t="str">
        <f aca="false">IF(OR(H1481="",N(D1481)&lt;2),"",(H1481-G1481)/(D1481-1))</f>
        <v/>
      </c>
      <c r="K1481" s="12" t="str">
        <f aca="false">IF(A1481="","",IF(N(D1481)=0,"No orders yet",IF(I1481&gt;=Settings!$B$4,IF(OR(N(E1481)&gt;=Settings!$B$5,N(D1481)&gt;=Settings!$B$6),"Lapsed VIP","Lapsed"),IF(I1481&gt;=Settings!$B$3,IF(OR(N(E1481)&gt;=Settings!$B$5,N(D1481)&gt;=Settings!$B$6),"At-risk VIP",IF(D1481=1,"One-time buyer","At risk")),IF(OR(N(E1481)&gt;=Settings!$B$5,N(D1481)&gt;=Settings!$B$6),"VIP",IF(D1481=1,"New","Active"))))))</f>
        <v/>
      </c>
      <c r="L1481" s="12" t="str">
        <f aca="false">IF(OR(J1481="",J1481=0),"",IF(I1481&gt;=J1481*Settings!$B$7,"Yes",""))</f>
        <v/>
      </c>
      <c r="M1481" s="13"/>
      <c r="N1481" s="12" t="str">
        <f aca="true">IF(M1481="","",IF(AND(H1481&lt;&gt;"",H1481&gt;=M1481),"Yes - "&amp;TEXT(H1481,"d mmm yyyy"),IF(TODAY()-M1481&lt;30,"Not yet","No")))</f>
        <v/>
      </c>
      <c r="O1481" s="8"/>
      <c r="P1481" s="12" t="str">
        <f aca="false">IF(A1481="","",IF(COUNTIF($A$2:$A$2001,A1481)&gt;1,"Same email twice - keep one",""))</f>
        <v/>
      </c>
    </row>
    <row r="1482" customFormat="false" ht="15" hidden="false" customHeight="false" outlineLevel="0" collapsed="false">
      <c r="A1482" s="8"/>
      <c r="B1482" s="8"/>
      <c r="C1482" s="8"/>
      <c r="D1482" s="9" t="str">
        <f aca="false">IF(A1482="","",COUNTIFS(Orders!$C$2:$C$5001,A1482,Orders!$I$2:$I$5001,"&gt;0"))</f>
        <v/>
      </c>
      <c r="E1482" s="10" t="str">
        <f aca="false">IF(A1482="","",SUMIFS(Orders!$F$2:$F$5001,Orders!$C$2:$C$5001,A1482,Orders!$I$2:$I$5001,"&gt;0"))</f>
        <v/>
      </c>
      <c r="F1482" s="10" t="str">
        <f aca="false">IF(OR(A1482="",N(D1482)=0),"",E1482/D1482)</f>
        <v/>
      </c>
      <c r="G1482" s="11" t="str">
        <f aca="false">IF(OR(A1482="",N(D1482)=0),"",_xlfn.MINIFS(Orders!$I$2:$I$5001,Orders!$C$2:$C$5001,A1482,Orders!$I$2:$I$5001,"&gt;0"))</f>
        <v/>
      </c>
      <c r="H1482" s="11" t="str">
        <f aca="false">IF(OR(A1482="",N(D1482)=0),"",_xlfn.MAXIFS(Orders!$I$2:$I$5001,Orders!$C$2:$C$5001,A1482,Orders!$I$2:$I$5001,"&gt;0"))</f>
        <v/>
      </c>
      <c r="I1482" s="9" t="str">
        <f aca="true">IF(H1482="","",TODAY()-H1482)</f>
        <v/>
      </c>
      <c r="J1482" s="9" t="str">
        <f aca="false">IF(OR(H1482="",N(D1482)&lt;2),"",(H1482-G1482)/(D1482-1))</f>
        <v/>
      </c>
      <c r="K1482" s="12" t="str">
        <f aca="false">IF(A1482="","",IF(N(D1482)=0,"No orders yet",IF(I1482&gt;=Settings!$B$4,IF(OR(N(E1482)&gt;=Settings!$B$5,N(D1482)&gt;=Settings!$B$6),"Lapsed VIP","Lapsed"),IF(I1482&gt;=Settings!$B$3,IF(OR(N(E1482)&gt;=Settings!$B$5,N(D1482)&gt;=Settings!$B$6),"At-risk VIP",IF(D1482=1,"One-time buyer","At risk")),IF(OR(N(E1482)&gt;=Settings!$B$5,N(D1482)&gt;=Settings!$B$6),"VIP",IF(D1482=1,"New","Active"))))))</f>
        <v/>
      </c>
      <c r="L1482" s="12" t="str">
        <f aca="false">IF(OR(J1482="",J1482=0),"",IF(I1482&gt;=J1482*Settings!$B$7,"Yes",""))</f>
        <v/>
      </c>
      <c r="M1482" s="13"/>
      <c r="N1482" s="12" t="str">
        <f aca="true">IF(M1482="","",IF(AND(H1482&lt;&gt;"",H1482&gt;=M1482),"Yes - "&amp;TEXT(H1482,"d mmm yyyy"),IF(TODAY()-M1482&lt;30,"Not yet","No")))</f>
        <v/>
      </c>
      <c r="O1482" s="8"/>
      <c r="P1482" s="12" t="str">
        <f aca="false">IF(A1482="","",IF(COUNTIF($A$2:$A$2001,A1482)&gt;1,"Same email twice - keep one",""))</f>
        <v/>
      </c>
    </row>
    <row r="1483" customFormat="false" ht="15" hidden="false" customHeight="false" outlineLevel="0" collapsed="false">
      <c r="A1483" s="8"/>
      <c r="B1483" s="8"/>
      <c r="C1483" s="8"/>
      <c r="D1483" s="9" t="str">
        <f aca="false">IF(A1483="","",COUNTIFS(Orders!$C$2:$C$5001,A1483,Orders!$I$2:$I$5001,"&gt;0"))</f>
        <v/>
      </c>
      <c r="E1483" s="10" t="str">
        <f aca="false">IF(A1483="","",SUMIFS(Orders!$F$2:$F$5001,Orders!$C$2:$C$5001,A1483,Orders!$I$2:$I$5001,"&gt;0"))</f>
        <v/>
      </c>
      <c r="F1483" s="10" t="str">
        <f aca="false">IF(OR(A1483="",N(D1483)=0),"",E1483/D1483)</f>
        <v/>
      </c>
      <c r="G1483" s="11" t="str">
        <f aca="false">IF(OR(A1483="",N(D1483)=0),"",_xlfn.MINIFS(Orders!$I$2:$I$5001,Orders!$C$2:$C$5001,A1483,Orders!$I$2:$I$5001,"&gt;0"))</f>
        <v/>
      </c>
      <c r="H1483" s="11" t="str">
        <f aca="false">IF(OR(A1483="",N(D1483)=0),"",_xlfn.MAXIFS(Orders!$I$2:$I$5001,Orders!$C$2:$C$5001,A1483,Orders!$I$2:$I$5001,"&gt;0"))</f>
        <v/>
      </c>
      <c r="I1483" s="9" t="str">
        <f aca="true">IF(H1483="","",TODAY()-H1483)</f>
        <v/>
      </c>
      <c r="J1483" s="9" t="str">
        <f aca="false">IF(OR(H1483="",N(D1483)&lt;2),"",(H1483-G1483)/(D1483-1))</f>
        <v/>
      </c>
      <c r="K1483" s="12" t="str">
        <f aca="false">IF(A1483="","",IF(N(D1483)=0,"No orders yet",IF(I1483&gt;=Settings!$B$4,IF(OR(N(E1483)&gt;=Settings!$B$5,N(D1483)&gt;=Settings!$B$6),"Lapsed VIP","Lapsed"),IF(I1483&gt;=Settings!$B$3,IF(OR(N(E1483)&gt;=Settings!$B$5,N(D1483)&gt;=Settings!$B$6),"At-risk VIP",IF(D1483=1,"One-time buyer","At risk")),IF(OR(N(E1483)&gt;=Settings!$B$5,N(D1483)&gt;=Settings!$B$6),"VIP",IF(D1483=1,"New","Active"))))))</f>
        <v/>
      </c>
      <c r="L1483" s="12" t="str">
        <f aca="false">IF(OR(J1483="",J1483=0),"",IF(I1483&gt;=J1483*Settings!$B$7,"Yes",""))</f>
        <v/>
      </c>
      <c r="M1483" s="13"/>
      <c r="N1483" s="12" t="str">
        <f aca="true">IF(M1483="","",IF(AND(H1483&lt;&gt;"",H1483&gt;=M1483),"Yes - "&amp;TEXT(H1483,"d mmm yyyy"),IF(TODAY()-M1483&lt;30,"Not yet","No")))</f>
        <v/>
      </c>
      <c r="O1483" s="8"/>
      <c r="P1483" s="12" t="str">
        <f aca="false">IF(A1483="","",IF(COUNTIF($A$2:$A$2001,A1483)&gt;1,"Same email twice - keep one",""))</f>
        <v/>
      </c>
    </row>
    <row r="1484" customFormat="false" ht="15" hidden="false" customHeight="false" outlineLevel="0" collapsed="false">
      <c r="A1484" s="8"/>
      <c r="B1484" s="8"/>
      <c r="C1484" s="8"/>
      <c r="D1484" s="9" t="str">
        <f aca="false">IF(A1484="","",COUNTIFS(Orders!$C$2:$C$5001,A1484,Orders!$I$2:$I$5001,"&gt;0"))</f>
        <v/>
      </c>
      <c r="E1484" s="10" t="str">
        <f aca="false">IF(A1484="","",SUMIFS(Orders!$F$2:$F$5001,Orders!$C$2:$C$5001,A1484,Orders!$I$2:$I$5001,"&gt;0"))</f>
        <v/>
      </c>
      <c r="F1484" s="10" t="str">
        <f aca="false">IF(OR(A1484="",N(D1484)=0),"",E1484/D1484)</f>
        <v/>
      </c>
      <c r="G1484" s="11" t="str">
        <f aca="false">IF(OR(A1484="",N(D1484)=0),"",_xlfn.MINIFS(Orders!$I$2:$I$5001,Orders!$C$2:$C$5001,A1484,Orders!$I$2:$I$5001,"&gt;0"))</f>
        <v/>
      </c>
      <c r="H1484" s="11" t="str">
        <f aca="false">IF(OR(A1484="",N(D1484)=0),"",_xlfn.MAXIFS(Orders!$I$2:$I$5001,Orders!$C$2:$C$5001,A1484,Orders!$I$2:$I$5001,"&gt;0"))</f>
        <v/>
      </c>
      <c r="I1484" s="9" t="str">
        <f aca="true">IF(H1484="","",TODAY()-H1484)</f>
        <v/>
      </c>
      <c r="J1484" s="9" t="str">
        <f aca="false">IF(OR(H1484="",N(D1484)&lt;2),"",(H1484-G1484)/(D1484-1))</f>
        <v/>
      </c>
      <c r="K1484" s="12" t="str">
        <f aca="false">IF(A1484="","",IF(N(D1484)=0,"No orders yet",IF(I1484&gt;=Settings!$B$4,IF(OR(N(E1484)&gt;=Settings!$B$5,N(D1484)&gt;=Settings!$B$6),"Lapsed VIP","Lapsed"),IF(I1484&gt;=Settings!$B$3,IF(OR(N(E1484)&gt;=Settings!$B$5,N(D1484)&gt;=Settings!$B$6),"At-risk VIP",IF(D1484=1,"One-time buyer","At risk")),IF(OR(N(E1484)&gt;=Settings!$B$5,N(D1484)&gt;=Settings!$B$6),"VIP",IF(D1484=1,"New","Active"))))))</f>
        <v/>
      </c>
      <c r="L1484" s="12" t="str">
        <f aca="false">IF(OR(J1484="",J1484=0),"",IF(I1484&gt;=J1484*Settings!$B$7,"Yes",""))</f>
        <v/>
      </c>
      <c r="M1484" s="13"/>
      <c r="N1484" s="12" t="str">
        <f aca="true">IF(M1484="","",IF(AND(H1484&lt;&gt;"",H1484&gt;=M1484),"Yes - "&amp;TEXT(H1484,"d mmm yyyy"),IF(TODAY()-M1484&lt;30,"Not yet","No")))</f>
        <v/>
      </c>
      <c r="O1484" s="8"/>
      <c r="P1484" s="12" t="str">
        <f aca="false">IF(A1484="","",IF(COUNTIF($A$2:$A$2001,A1484)&gt;1,"Same email twice - keep one",""))</f>
        <v/>
      </c>
    </row>
    <row r="1485" customFormat="false" ht="15" hidden="false" customHeight="false" outlineLevel="0" collapsed="false">
      <c r="A1485" s="8"/>
      <c r="B1485" s="8"/>
      <c r="C1485" s="8"/>
      <c r="D1485" s="9" t="str">
        <f aca="false">IF(A1485="","",COUNTIFS(Orders!$C$2:$C$5001,A1485,Orders!$I$2:$I$5001,"&gt;0"))</f>
        <v/>
      </c>
      <c r="E1485" s="10" t="str">
        <f aca="false">IF(A1485="","",SUMIFS(Orders!$F$2:$F$5001,Orders!$C$2:$C$5001,A1485,Orders!$I$2:$I$5001,"&gt;0"))</f>
        <v/>
      </c>
      <c r="F1485" s="10" t="str">
        <f aca="false">IF(OR(A1485="",N(D1485)=0),"",E1485/D1485)</f>
        <v/>
      </c>
      <c r="G1485" s="11" t="str">
        <f aca="false">IF(OR(A1485="",N(D1485)=0),"",_xlfn.MINIFS(Orders!$I$2:$I$5001,Orders!$C$2:$C$5001,A1485,Orders!$I$2:$I$5001,"&gt;0"))</f>
        <v/>
      </c>
      <c r="H1485" s="11" t="str">
        <f aca="false">IF(OR(A1485="",N(D1485)=0),"",_xlfn.MAXIFS(Orders!$I$2:$I$5001,Orders!$C$2:$C$5001,A1485,Orders!$I$2:$I$5001,"&gt;0"))</f>
        <v/>
      </c>
      <c r="I1485" s="9" t="str">
        <f aca="true">IF(H1485="","",TODAY()-H1485)</f>
        <v/>
      </c>
      <c r="J1485" s="9" t="str">
        <f aca="false">IF(OR(H1485="",N(D1485)&lt;2),"",(H1485-G1485)/(D1485-1))</f>
        <v/>
      </c>
      <c r="K1485" s="12" t="str">
        <f aca="false">IF(A1485="","",IF(N(D1485)=0,"No orders yet",IF(I1485&gt;=Settings!$B$4,IF(OR(N(E1485)&gt;=Settings!$B$5,N(D1485)&gt;=Settings!$B$6),"Lapsed VIP","Lapsed"),IF(I1485&gt;=Settings!$B$3,IF(OR(N(E1485)&gt;=Settings!$B$5,N(D1485)&gt;=Settings!$B$6),"At-risk VIP",IF(D1485=1,"One-time buyer","At risk")),IF(OR(N(E1485)&gt;=Settings!$B$5,N(D1485)&gt;=Settings!$B$6),"VIP",IF(D1485=1,"New","Active"))))))</f>
        <v/>
      </c>
      <c r="L1485" s="12" t="str">
        <f aca="false">IF(OR(J1485="",J1485=0),"",IF(I1485&gt;=J1485*Settings!$B$7,"Yes",""))</f>
        <v/>
      </c>
      <c r="M1485" s="13"/>
      <c r="N1485" s="12" t="str">
        <f aca="true">IF(M1485="","",IF(AND(H1485&lt;&gt;"",H1485&gt;=M1485),"Yes - "&amp;TEXT(H1485,"d mmm yyyy"),IF(TODAY()-M1485&lt;30,"Not yet","No")))</f>
        <v/>
      </c>
      <c r="O1485" s="8"/>
      <c r="P1485" s="12" t="str">
        <f aca="false">IF(A1485="","",IF(COUNTIF($A$2:$A$2001,A1485)&gt;1,"Same email twice - keep one",""))</f>
        <v/>
      </c>
    </row>
    <row r="1486" customFormat="false" ht="15" hidden="false" customHeight="false" outlineLevel="0" collapsed="false">
      <c r="A1486" s="8"/>
      <c r="B1486" s="8"/>
      <c r="C1486" s="8"/>
      <c r="D1486" s="9" t="str">
        <f aca="false">IF(A1486="","",COUNTIFS(Orders!$C$2:$C$5001,A1486,Orders!$I$2:$I$5001,"&gt;0"))</f>
        <v/>
      </c>
      <c r="E1486" s="10" t="str">
        <f aca="false">IF(A1486="","",SUMIFS(Orders!$F$2:$F$5001,Orders!$C$2:$C$5001,A1486,Orders!$I$2:$I$5001,"&gt;0"))</f>
        <v/>
      </c>
      <c r="F1486" s="10" t="str">
        <f aca="false">IF(OR(A1486="",N(D1486)=0),"",E1486/D1486)</f>
        <v/>
      </c>
      <c r="G1486" s="11" t="str">
        <f aca="false">IF(OR(A1486="",N(D1486)=0),"",_xlfn.MINIFS(Orders!$I$2:$I$5001,Orders!$C$2:$C$5001,A1486,Orders!$I$2:$I$5001,"&gt;0"))</f>
        <v/>
      </c>
      <c r="H1486" s="11" t="str">
        <f aca="false">IF(OR(A1486="",N(D1486)=0),"",_xlfn.MAXIFS(Orders!$I$2:$I$5001,Orders!$C$2:$C$5001,A1486,Orders!$I$2:$I$5001,"&gt;0"))</f>
        <v/>
      </c>
      <c r="I1486" s="9" t="str">
        <f aca="true">IF(H1486="","",TODAY()-H1486)</f>
        <v/>
      </c>
      <c r="J1486" s="9" t="str">
        <f aca="false">IF(OR(H1486="",N(D1486)&lt;2),"",(H1486-G1486)/(D1486-1))</f>
        <v/>
      </c>
      <c r="K1486" s="12" t="str">
        <f aca="false">IF(A1486="","",IF(N(D1486)=0,"No orders yet",IF(I1486&gt;=Settings!$B$4,IF(OR(N(E1486)&gt;=Settings!$B$5,N(D1486)&gt;=Settings!$B$6),"Lapsed VIP","Lapsed"),IF(I1486&gt;=Settings!$B$3,IF(OR(N(E1486)&gt;=Settings!$B$5,N(D1486)&gt;=Settings!$B$6),"At-risk VIP",IF(D1486=1,"One-time buyer","At risk")),IF(OR(N(E1486)&gt;=Settings!$B$5,N(D1486)&gt;=Settings!$B$6),"VIP",IF(D1486=1,"New","Active"))))))</f>
        <v/>
      </c>
      <c r="L1486" s="12" t="str">
        <f aca="false">IF(OR(J1486="",J1486=0),"",IF(I1486&gt;=J1486*Settings!$B$7,"Yes",""))</f>
        <v/>
      </c>
      <c r="M1486" s="13"/>
      <c r="N1486" s="12" t="str">
        <f aca="true">IF(M1486="","",IF(AND(H1486&lt;&gt;"",H1486&gt;=M1486),"Yes - "&amp;TEXT(H1486,"d mmm yyyy"),IF(TODAY()-M1486&lt;30,"Not yet","No")))</f>
        <v/>
      </c>
      <c r="O1486" s="8"/>
      <c r="P1486" s="12" t="str">
        <f aca="false">IF(A1486="","",IF(COUNTIF($A$2:$A$2001,A1486)&gt;1,"Same email twice - keep one",""))</f>
        <v/>
      </c>
    </row>
    <row r="1487" customFormat="false" ht="15" hidden="false" customHeight="false" outlineLevel="0" collapsed="false">
      <c r="A1487" s="8"/>
      <c r="B1487" s="8"/>
      <c r="C1487" s="8"/>
      <c r="D1487" s="9" t="str">
        <f aca="false">IF(A1487="","",COUNTIFS(Orders!$C$2:$C$5001,A1487,Orders!$I$2:$I$5001,"&gt;0"))</f>
        <v/>
      </c>
      <c r="E1487" s="10" t="str">
        <f aca="false">IF(A1487="","",SUMIFS(Orders!$F$2:$F$5001,Orders!$C$2:$C$5001,A1487,Orders!$I$2:$I$5001,"&gt;0"))</f>
        <v/>
      </c>
      <c r="F1487" s="10" t="str">
        <f aca="false">IF(OR(A1487="",N(D1487)=0),"",E1487/D1487)</f>
        <v/>
      </c>
      <c r="G1487" s="11" t="str">
        <f aca="false">IF(OR(A1487="",N(D1487)=0),"",_xlfn.MINIFS(Orders!$I$2:$I$5001,Orders!$C$2:$C$5001,A1487,Orders!$I$2:$I$5001,"&gt;0"))</f>
        <v/>
      </c>
      <c r="H1487" s="11" t="str">
        <f aca="false">IF(OR(A1487="",N(D1487)=0),"",_xlfn.MAXIFS(Orders!$I$2:$I$5001,Orders!$C$2:$C$5001,A1487,Orders!$I$2:$I$5001,"&gt;0"))</f>
        <v/>
      </c>
      <c r="I1487" s="9" t="str">
        <f aca="true">IF(H1487="","",TODAY()-H1487)</f>
        <v/>
      </c>
      <c r="J1487" s="9" t="str">
        <f aca="false">IF(OR(H1487="",N(D1487)&lt;2),"",(H1487-G1487)/(D1487-1))</f>
        <v/>
      </c>
      <c r="K1487" s="12" t="str">
        <f aca="false">IF(A1487="","",IF(N(D1487)=0,"No orders yet",IF(I1487&gt;=Settings!$B$4,IF(OR(N(E1487)&gt;=Settings!$B$5,N(D1487)&gt;=Settings!$B$6),"Lapsed VIP","Lapsed"),IF(I1487&gt;=Settings!$B$3,IF(OR(N(E1487)&gt;=Settings!$B$5,N(D1487)&gt;=Settings!$B$6),"At-risk VIP",IF(D1487=1,"One-time buyer","At risk")),IF(OR(N(E1487)&gt;=Settings!$B$5,N(D1487)&gt;=Settings!$B$6),"VIP",IF(D1487=1,"New","Active"))))))</f>
        <v/>
      </c>
      <c r="L1487" s="12" t="str">
        <f aca="false">IF(OR(J1487="",J1487=0),"",IF(I1487&gt;=J1487*Settings!$B$7,"Yes",""))</f>
        <v/>
      </c>
      <c r="M1487" s="13"/>
      <c r="N1487" s="12" t="str">
        <f aca="true">IF(M1487="","",IF(AND(H1487&lt;&gt;"",H1487&gt;=M1487),"Yes - "&amp;TEXT(H1487,"d mmm yyyy"),IF(TODAY()-M1487&lt;30,"Not yet","No")))</f>
        <v/>
      </c>
      <c r="O1487" s="8"/>
      <c r="P1487" s="12" t="str">
        <f aca="false">IF(A1487="","",IF(COUNTIF($A$2:$A$2001,A1487)&gt;1,"Same email twice - keep one",""))</f>
        <v/>
      </c>
    </row>
    <row r="1488" customFormat="false" ht="15" hidden="false" customHeight="false" outlineLevel="0" collapsed="false">
      <c r="A1488" s="8"/>
      <c r="B1488" s="8"/>
      <c r="C1488" s="8"/>
      <c r="D1488" s="9" t="str">
        <f aca="false">IF(A1488="","",COUNTIFS(Orders!$C$2:$C$5001,A1488,Orders!$I$2:$I$5001,"&gt;0"))</f>
        <v/>
      </c>
      <c r="E1488" s="10" t="str">
        <f aca="false">IF(A1488="","",SUMIFS(Orders!$F$2:$F$5001,Orders!$C$2:$C$5001,A1488,Orders!$I$2:$I$5001,"&gt;0"))</f>
        <v/>
      </c>
      <c r="F1488" s="10" t="str">
        <f aca="false">IF(OR(A1488="",N(D1488)=0),"",E1488/D1488)</f>
        <v/>
      </c>
      <c r="G1488" s="11" t="str">
        <f aca="false">IF(OR(A1488="",N(D1488)=0),"",_xlfn.MINIFS(Orders!$I$2:$I$5001,Orders!$C$2:$C$5001,A1488,Orders!$I$2:$I$5001,"&gt;0"))</f>
        <v/>
      </c>
      <c r="H1488" s="11" t="str">
        <f aca="false">IF(OR(A1488="",N(D1488)=0),"",_xlfn.MAXIFS(Orders!$I$2:$I$5001,Orders!$C$2:$C$5001,A1488,Orders!$I$2:$I$5001,"&gt;0"))</f>
        <v/>
      </c>
      <c r="I1488" s="9" t="str">
        <f aca="true">IF(H1488="","",TODAY()-H1488)</f>
        <v/>
      </c>
      <c r="J1488" s="9" t="str">
        <f aca="false">IF(OR(H1488="",N(D1488)&lt;2),"",(H1488-G1488)/(D1488-1))</f>
        <v/>
      </c>
      <c r="K1488" s="12" t="str">
        <f aca="false">IF(A1488="","",IF(N(D1488)=0,"No orders yet",IF(I1488&gt;=Settings!$B$4,IF(OR(N(E1488)&gt;=Settings!$B$5,N(D1488)&gt;=Settings!$B$6),"Lapsed VIP","Lapsed"),IF(I1488&gt;=Settings!$B$3,IF(OR(N(E1488)&gt;=Settings!$B$5,N(D1488)&gt;=Settings!$B$6),"At-risk VIP",IF(D1488=1,"One-time buyer","At risk")),IF(OR(N(E1488)&gt;=Settings!$B$5,N(D1488)&gt;=Settings!$B$6),"VIP",IF(D1488=1,"New","Active"))))))</f>
        <v/>
      </c>
      <c r="L1488" s="12" t="str">
        <f aca="false">IF(OR(J1488="",J1488=0),"",IF(I1488&gt;=J1488*Settings!$B$7,"Yes",""))</f>
        <v/>
      </c>
      <c r="M1488" s="13"/>
      <c r="N1488" s="12" t="str">
        <f aca="true">IF(M1488="","",IF(AND(H1488&lt;&gt;"",H1488&gt;=M1488),"Yes - "&amp;TEXT(H1488,"d mmm yyyy"),IF(TODAY()-M1488&lt;30,"Not yet","No")))</f>
        <v/>
      </c>
      <c r="O1488" s="8"/>
      <c r="P1488" s="12" t="str">
        <f aca="false">IF(A1488="","",IF(COUNTIF($A$2:$A$2001,A1488)&gt;1,"Same email twice - keep one",""))</f>
        <v/>
      </c>
    </row>
    <row r="1489" customFormat="false" ht="15" hidden="false" customHeight="false" outlineLevel="0" collapsed="false">
      <c r="A1489" s="8"/>
      <c r="B1489" s="8"/>
      <c r="C1489" s="8"/>
      <c r="D1489" s="9" t="str">
        <f aca="false">IF(A1489="","",COUNTIFS(Orders!$C$2:$C$5001,A1489,Orders!$I$2:$I$5001,"&gt;0"))</f>
        <v/>
      </c>
      <c r="E1489" s="10" t="str">
        <f aca="false">IF(A1489="","",SUMIFS(Orders!$F$2:$F$5001,Orders!$C$2:$C$5001,A1489,Orders!$I$2:$I$5001,"&gt;0"))</f>
        <v/>
      </c>
      <c r="F1489" s="10" t="str">
        <f aca="false">IF(OR(A1489="",N(D1489)=0),"",E1489/D1489)</f>
        <v/>
      </c>
      <c r="G1489" s="11" t="str">
        <f aca="false">IF(OR(A1489="",N(D1489)=0),"",_xlfn.MINIFS(Orders!$I$2:$I$5001,Orders!$C$2:$C$5001,A1489,Orders!$I$2:$I$5001,"&gt;0"))</f>
        <v/>
      </c>
      <c r="H1489" s="11" t="str">
        <f aca="false">IF(OR(A1489="",N(D1489)=0),"",_xlfn.MAXIFS(Orders!$I$2:$I$5001,Orders!$C$2:$C$5001,A1489,Orders!$I$2:$I$5001,"&gt;0"))</f>
        <v/>
      </c>
      <c r="I1489" s="9" t="str">
        <f aca="true">IF(H1489="","",TODAY()-H1489)</f>
        <v/>
      </c>
      <c r="J1489" s="9" t="str">
        <f aca="false">IF(OR(H1489="",N(D1489)&lt;2),"",(H1489-G1489)/(D1489-1))</f>
        <v/>
      </c>
      <c r="K1489" s="12" t="str">
        <f aca="false">IF(A1489="","",IF(N(D1489)=0,"No orders yet",IF(I1489&gt;=Settings!$B$4,IF(OR(N(E1489)&gt;=Settings!$B$5,N(D1489)&gt;=Settings!$B$6),"Lapsed VIP","Lapsed"),IF(I1489&gt;=Settings!$B$3,IF(OR(N(E1489)&gt;=Settings!$B$5,N(D1489)&gt;=Settings!$B$6),"At-risk VIP",IF(D1489=1,"One-time buyer","At risk")),IF(OR(N(E1489)&gt;=Settings!$B$5,N(D1489)&gt;=Settings!$B$6),"VIP",IF(D1489=1,"New","Active"))))))</f>
        <v/>
      </c>
      <c r="L1489" s="12" t="str">
        <f aca="false">IF(OR(J1489="",J1489=0),"",IF(I1489&gt;=J1489*Settings!$B$7,"Yes",""))</f>
        <v/>
      </c>
      <c r="M1489" s="13"/>
      <c r="N1489" s="12" t="str">
        <f aca="true">IF(M1489="","",IF(AND(H1489&lt;&gt;"",H1489&gt;=M1489),"Yes - "&amp;TEXT(H1489,"d mmm yyyy"),IF(TODAY()-M1489&lt;30,"Not yet","No")))</f>
        <v/>
      </c>
      <c r="O1489" s="8"/>
      <c r="P1489" s="12" t="str">
        <f aca="false">IF(A1489="","",IF(COUNTIF($A$2:$A$2001,A1489)&gt;1,"Same email twice - keep one",""))</f>
        <v/>
      </c>
    </row>
    <row r="1490" customFormat="false" ht="15" hidden="false" customHeight="false" outlineLevel="0" collapsed="false">
      <c r="A1490" s="8"/>
      <c r="B1490" s="8"/>
      <c r="C1490" s="8"/>
      <c r="D1490" s="9" t="str">
        <f aca="false">IF(A1490="","",COUNTIFS(Orders!$C$2:$C$5001,A1490,Orders!$I$2:$I$5001,"&gt;0"))</f>
        <v/>
      </c>
      <c r="E1490" s="10" t="str">
        <f aca="false">IF(A1490="","",SUMIFS(Orders!$F$2:$F$5001,Orders!$C$2:$C$5001,A1490,Orders!$I$2:$I$5001,"&gt;0"))</f>
        <v/>
      </c>
      <c r="F1490" s="10" t="str">
        <f aca="false">IF(OR(A1490="",N(D1490)=0),"",E1490/D1490)</f>
        <v/>
      </c>
      <c r="G1490" s="11" t="str">
        <f aca="false">IF(OR(A1490="",N(D1490)=0),"",_xlfn.MINIFS(Orders!$I$2:$I$5001,Orders!$C$2:$C$5001,A1490,Orders!$I$2:$I$5001,"&gt;0"))</f>
        <v/>
      </c>
      <c r="H1490" s="11" t="str">
        <f aca="false">IF(OR(A1490="",N(D1490)=0),"",_xlfn.MAXIFS(Orders!$I$2:$I$5001,Orders!$C$2:$C$5001,A1490,Orders!$I$2:$I$5001,"&gt;0"))</f>
        <v/>
      </c>
      <c r="I1490" s="9" t="str">
        <f aca="true">IF(H1490="","",TODAY()-H1490)</f>
        <v/>
      </c>
      <c r="J1490" s="9" t="str">
        <f aca="false">IF(OR(H1490="",N(D1490)&lt;2),"",(H1490-G1490)/(D1490-1))</f>
        <v/>
      </c>
      <c r="K1490" s="12" t="str">
        <f aca="false">IF(A1490="","",IF(N(D1490)=0,"No orders yet",IF(I1490&gt;=Settings!$B$4,IF(OR(N(E1490)&gt;=Settings!$B$5,N(D1490)&gt;=Settings!$B$6),"Lapsed VIP","Lapsed"),IF(I1490&gt;=Settings!$B$3,IF(OR(N(E1490)&gt;=Settings!$B$5,N(D1490)&gt;=Settings!$B$6),"At-risk VIP",IF(D1490=1,"One-time buyer","At risk")),IF(OR(N(E1490)&gt;=Settings!$B$5,N(D1490)&gt;=Settings!$B$6),"VIP",IF(D1490=1,"New","Active"))))))</f>
        <v/>
      </c>
      <c r="L1490" s="12" t="str">
        <f aca="false">IF(OR(J1490="",J1490=0),"",IF(I1490&gt;=J1490*Settings!$B$7,"Yes",""))</f>
        <v/>
      </c>
      <c r="M1490" s="13"/>
      <c r="N1490" s="12" t="str">
        <f aca="true">IF(M1490="","",IF(AND(H1490&lt;&gt;"",H1490&gt;=M1490),"Yes - "&amp;TEXT(H1490,"d mmm yyyy"),IF(TODAY()-M1490&lt;30,"Not yet","No")))</f>
        <v/>
      </c>
      <c r="O1490" s="8"/>
      <c r="P1490" s="12" t="str">
        <f aca="false">IF(A1490="","",IF(COUNTIF($A$2:$A$2001,A1490)&gt;1,"Same email twice - keep one",""))</f>
        <v/>
      </c>
    </row>
    <row r="1491" customFormat="false" ht="15" hidden="false" customHeight="false" outlineLevel="0" collapsed="false">
      <c r="A1491" s="8"/>
      <c r="B1491" s="8"/>
      <c r="C1491" s="8"/>
      <c r="D1491" s="9" t="str">
        <f aca="false">IF(A1491="","",COUNTIFS(Orders!$C$2:$C$5001,A1491,Orders!$I$2:$I$5001,"&gt;0"))</f>
        <v/>
      </c>
      <c r="E1491" s="10" t="str">
        <f aca="false">IF(A1491="","",SUMIFS(Orders!$F$2:$F$5001,Orders!$C$2:$C$5001,A1491,Orders!$I$2:$I$5001,"&gt;0"))</f>
        <v/>
      </c>
      <c r="F1491" s="10" t="str">
        <f aca="false">IF(OR(A1491="",N(D1491)=0),"",E1491/D1491)</f>
        <v/>
      </c>
      <c r="G1491" s="11" t="str">
        <f aca="false">IF(OR(A1491="",N(D1491)=0),"",_xlfn.MINIFS(Orders!$I$2:$I$5001,Orders!$C$2:$C$5001,A1491,Orders!$I$2:$I$5001,"&gt;0"))</f>
        <v/>
      </c>
      <c r="H1491" s="11" t="str">
        <f aca="false">IF(OR(A1491="",N(D1491)=0),"",_xlfn.MAXIFS(Orders!$I$2:$I$5001,Orders!$C$2:$C$5001,A1491,Orders!$I$2:$I$5001,"&gt;0"))</f>
        <v/>
      </c>
      <c r="I1491" s="9" t="str">
        <f aca="true">IF(H1491="","",TODAY()-H1491)</f>
        <v/>
      </c>
      <c r="J1491" s="9" t="str">
        <f aca="false">IF(OR(H1491="",N(D1491)&lt;2),"",(H1491-G1491)/(D1491-1))</f>
        <v/>
      </c>
      <c r="K1491" s="12" t="str">
        <f aca="false">IF(A1491="","",IF(N(D1491)=0,"No orders yet",IF(I1491&gt;=Settings!$B$4,IF(OR(N(E1491)&gt;=Settings!$B$5,N(D1491)&gt;=Settings!$B$6),"Lapsed VIP","Lapsed"),IF(I1491&gt;=Settings!$B$3,IF(OR(N(E1491)&gt;=Settings!$B$5,N(D1491)&gt;=Settings!$B$6),"At-risk VIP",IF(D1491=1,"One-time buyer","At risk")),IF(OR(N(E1491)&gt;=Settings!$B$5,N(D1491)&gt;=Settings!$B$6),"VIP",IF(D1491=1,"New","Active"))))))</f>
        <v/>
      </c>
      <c r="L1491" s="12" t="str">
        <f aca="false">IF(OR(J1491="",J1491=0),"",IF(I1491&gt;=J1491*Settings!$B$7,"Yes",""))</f>
        <v/>
      </c>
      <c r="M1491" s="13"/>
      <c r="N1491" s="12" t="str">
        <f aca="true">IF(M1491="","",IF(AND(H1491&lt;&gt;"",H1491&gt;=M1491),"Yes - "&amp;TEXT(H1491,"d mmm yyyy"),IF(TODAY()-M1491&lt;30,"Not yet","No")))</f>
        <v/>
      </c>
      <c r="O1491" s="8"/>
      <c r="P1491" s="12" t="str">
        <f aca="false">IF(A1491="","",IF(COUNTIF($A$2:$A$2001,A1491)&gt;1,"Same email twice - keep one",""))</f>
        <v/>
      </c>
    </row>
    <row r="1492" customFormat="false" ht="15" hidden="false" customHeight="false" outlineLevel="0" collapsed="false">
      <c r="A1492" s="8"/>
      <c r="B1492" s="8"/>
      <c r="C1492" s="8"/>
      <c r="D1492" s="9" t="str">
        <f aca="false">IF(A1492="","",COUNTIFS(Orders!$C$2:$C$5001,A1492,Orders!$I$2:$I$5001,"&gt;0"))</f>
        <v/>
      </c>
      <c r="E1492" s="10" t="str">
        <f aca="false">IF(A1492="","",SUMIFS(Orders!$F$2:$F$5001,Orders!$C$2:$C$5001,A1492,Orders!$I$2:$I$5001,"&gt;0"))</f>
        <v/>
      </c>
      <c r="F1492" s="10" t="str">
        <f aca="false">IF(OR(A1492="",N(D1492)=0),"",E1492/D1492)</f>
        <v/>
      </c>
      <c r="G1492" s="11" t="str">
        <f aca="false">IF(OR(A1492="",N(D1492)=0),"",_xlfn.MINIFS(Orders!$I$2:$I$5001,Orders!$C$2:$C$5001,A1492,Orders!$I$2:$I$5001,"&gt;0"))</f>
        <v/>
      </c>
      <c r="H1492" s="11" t="str">
        <f aca="false">IF(OR(A1492="",N(D1492)=0),"",_xlfn.MAXIFS(Orders!$I$2:$I$5001,Orders!$C$2:$C$5001,A1492,Orders!$I$2:$I$5001,"&gt;0"))</f>
        <v/>
      </c>
      <c r="I1492" s="9" t="str">
        <f aca="true">IF(H1492="","",TODAY()-H1492)</f>
        <v/>
      </c>
      <c r="J1492" s="9" t="str">
        <f aca="false">IF(OR(H1492="",N(D1492)&lt;2),"",(H1492-G1492)/(D1492-1))</f>
        <v/>
      </c>
      <c r="K1492" s="12" t="str">
        <f aca="false">IF(A1492="","",IF(N(D1492)=0,"No orders yet",IF(I1492&gt;=Settings!$B$4,IF(OR(N(E1492)&gt;=Settings!$B$5,N(D1492)&gt;=Settings!$B$6),"Lapsed VIP","Lapsed"),IF(I1492&gt;=Settings!$B$3,IF(OR(N(E1492)&gt;=Settings!$B$5,N(D1492)&gt;=Settings!$B$6),"At-risk VIP",IF(D1492=1,"One-time buyer","At risk")),IF(OR(N(E1492)&gt;=Settings!$B$5,N(D1492)&gt;=Settings!$B$6),"VIP",IF(D1492=1,"New","Active"))))))</f>
        <v/>
      </c>
      <c r="L1492" s="12" t="str">
        <f aca="false">IF(OR(J1492="",J1492=0),"",IF(I1492&gt;=J1492*Settings!$B$7,"Yes",""))</f>
        <v/>
      </c>
      <c r="M1492" s="13"/>
      <c r="N1492" s="12" t="str">
        <f aca="true">IF(M1492="","",IF(AND(H1492&lt;&gt;"",H1492&gt;=M1492),"Yes - "&amp;TEXT(H1492,"d mmm yyyy"),IF(TODAY()-M1492&lt;30,"Not yet","No")))</f>
        <v/>
      </c>
      <c r="O1492" s="8"/>
      <c r="P1492" s="12" t="str">
        <f aca="false">IF(A1492="","",IF(COUNTIF($A$2:$A$2001,A1492)&gt;1,"Same email twice - keep one",""))</f>
        <v/>
      </c>
    </row>
    <row r="1493" customFormat="false" ht="15" hidden="false" customHeight="false" outlineLevel="0" collapsed="false">
      <c r="A1493" s="8"/>
      <c r="B1493" s="8"/>
      <c r="C1493" s="8"/>
      <c r="D1493" s="9" t="str">
        <f aca="false">IF(A1493="","",COUNTIFS(Orders!$C$2:$C$5001,A1493,Orders!$I$2:$I$5001,"&gt;0"))</f>
        <v/>
      </c>
      <c r="E1493" s="10" t="str">
        <f aca="false">IF(A1493="","",SUMIFS(Orders!$F$2:$F$5001,Orders!$C$2:$C$5001,A1493,Orders!$I$2:$I$5001,"&gt;0"))</f>
        <v/>
      </c>
      <c r="F1493" s="10" t="str">
        <f aca="false">IF(OR(A1493="",N(D1493)=0),"",E1493/D1493)</f>
        <v/>
      </c>
      <c r="G1493" s="11" t="str">
        <f aca="false">IF(OR(A1493="",N(D1493)=0),"",_xlfn.MINIFS(Orders!$I$2:$I$5001,Orders!$C$2:$C$5001,A1493,Orders!$I$2:$I$5001,"&gt;0"))</f>
        <v/>
      </c>
      <c r="H1493" s="11" t="str">
        <f aca="false">IF(OR(A1493="",N(D1493)=0),"",_xlfn.MAXIFS(Orders!$I$2:$I$5001,Orders!$C$2:$C$5001,A1493,Orders!$I$2:$I$5001,"&gt;0"))</f>
        <v/>
      </c>
      <c r="I1493" s="9" t="str">
        <f aca="true">IF(H1493="","",TODAY()-H1493)</f>
        <v/>
      </c>
      <c r="J1493" s="9" t="str">
        <f aca="false">IF(OR(H1493="",N(D1493)&lt;2),"",(H1493-G1493)/(D1493-1))</f>
        <v/>
      </c>
      <c r="K1493" s="12" t="str">
        <f aca="false">IF(A1493="","",IF(N(D1493)=0,"No orders yet",IF(I1493&gt;=Settings!$B$4,IF(OR(N(E1493)&gt;=Settings!$B$5,N(D1493)&gt;=Settings!$B$6),"Lapsed VIP","Lapsed"),IF(I1493&gt;=Settings!$B$3,IF(OR(N(E1493)&gt;=Settings!$B$5,N(D1493)&gt;=Settings!$B$6),"At-risk VIP",IF(D1493=1,"One-time buyer","At risk")),IF(OR(N(E1493)&gt;=Settings!$B$5,N(D1493)&gt;=Settings!$B$6),"VIP",IF(D1493=1,"New","Active"))))))</f>
        <v/>
      </c>
      <c r="L1493" s="12" t="str">
        <f aca="false">IF(OR(J1493="",J1493=0),"",IF(I1493&gt;=J1493*Settings!$B$7,"Yes",""))</f>
        <v/>
      </c>
      <c r="M1493" s="13"/>
      <c r="N1493" s="12" t="str">
        <f aca="true">IF(M1493="","",IF(AND(H1493&lt;&gt;"",H1493&gt;=M1493),"Yes - "&amp;TEXT(H1493,"d mmm yyyy"),IF(TODAY()-M1493&lt;30,"Not yet","No")))</f>
        <v/>
      </c>
      <c r="O1493" s="8"/>
      <c r="P1493" s="12" t="str">
        <f aca="false">IF(A1493="","",IF(COUNTIF($A$2:$A$2001,A1493)&gt;1,"Same email twice - keep one",""))</f>
        <v/>
      </c>
    </row>
    <row r="1494" customFormat="false" ht="15" hidden="false" customHeight="false" outlineLevel="0" collapsed="false">
      <c r="A1494" s="8"/>
      <c r="B1494" s="8"/>
      <c r="C1494" s="8"/>
      <c r="D1494" s="9" t="str">
        <f aca="false">IF(A1494="","",COUNTIFS(Orders!$C$2:$C$5001,A1494,Orders!$I$2:$I$5001,"&gt;0"))</f>
        <v/>
      </c>
      <c r="E1494" s="10" t="str">
        <f aca="false">IF(A1494="","",SUMIFS(Orders!$F$2:$F$5001,Orders!$C$2:$C$5001,A1494,Orders!$I$2:$I$5001,"&gt;0"))</f>
        <v/>
      </c>
      <c r="F1494" s="10" t="str">
        <f aca="false">IF(OR(A1494="",N(D1494)=0),"",E1494/D1494)</f>
        <v/>
      </c>
      <c r="G1494" s="11" t="str">
        <f aca="false">IF(OR(A1494="",N(D1494)=0),"",_xlfn.MINIFS(Orders!$I$2:$I$5001,Orders!$C$2:$C$5001,A1494,Orders!$I$2:$I$5001,"&gt;0"))</f>
        <v/>
      </c>
      <c r="H1494" s="11" t="str">
        <f aca="false">IF(OR(A1494="",N(D1494)=0),"",_xlfn.MAXIFS(Orders!$I$2:$I$5001,Orders!$C$2:$C$5001,A1494,Orders!$I$2:$I$5001,"&gt;0"))</f>
        <v/>
      </c>
      <c r="I1494" s="9" t="str">
        <f aca="true">IF(H1494="","",TODAY()-H1494)</f>
        <v/>
      </c>
      <c r="J1494" s="9" t="str">
        <f aca="false">IF(OR(H1494="",N(D1494)&lt;2),"",(H1494-G1494)/(D1494-1))</f>
        <v/>
      </c>
      <c r="K1494" s="12" t="str">
        <f aca="false">IF(A1494="","",IF(N(D1494)=0,"No orders yet",IF(I1494&gt;=Settings!$B$4,IF(OR(N(E1494)&gt;=Settings!$B$5,N(D1494)&gt;=Settings!$B$6),"Lapsed VIP","Lapsed"),IF(I1494&gt;=Settings!$B$3,IF(OR(N(E1494)&gt;=Settings!$B$5,N(D1494)&gt;=Settings!$B$6),"At-risk VIP",IF(D1494=1,"One-time buyer","At risk")),IF(OR(N(E1494)&gt;=Settings!$B$5,N(D1494)&gt;=Settings!$B$6),"VIP",IF(D1494=1,"New","Active"))))))</f>
        <v/>
      </c>
      <c r="L1494" s="12" t="str">
        <f aca="false">IF(OR(J1494="",J1494=0),"",IF(I1494&gt;=J1494*Settings!$B$7,"Yes",""))</f>
        <v/>
      </c>
      <c r="M1494" s="13"/>
      <c r="N1494" s="12" t="str">
        <f aca="true">IF(M1494="","",IF(AND(H1494&lt;&gt;"",H1494&gt;=M1494),"Yes - "&amp;TEXT(H1494,"d mmm yyyy"),IF(TODAY()-M1494&lt;30,"Not yet","No")))</f>
        <v/>
      </c>
      <c r="O1494" s="8"/>
      <c r="P1494" s="12" t="str">
        <f aca="false">IF(A1494="","",IF(COUNTIF($A$2:$A$2001,A1494)&gt;1,"Same email twice - keep one",""))</f>
        <v/>
      </c>
    </row>
    <row r="1495" customFormat="false" ht="15" hidden="false" customHeight="false" outlineLevel="0" collapsed="false">
      <c r="A1495" s="8"/>
      <c r="B1495" s="8"/>
      <c r="C1495" s="8"/>
      <c r="D1495" s="9" t="str">
        <f aca="false">IF(A1495="","",COUNTIFS(Orders!$C$2:$C$5001,A1495,Orders!$I$2:$I$5001,"&gt;0"))</f>
        <v/>
      </c>
      <c r="E1495" s="10" t="str">
        <f aca="false">IF(A1495="","",SUMIFS(Orders!$F$2:$F$5001,Orders!$C$2:$C$5001,A1495,Orders!$I$2:$I$5001,"&gt;0"))</f>
        <v/>
      </c>
      <c r="F1495" s="10" t="str">
        <f aca="false">IF(OR(A1495="",N(D1495)=0),"",E1495/D1495)</f>
        <v/>
      </c>
      <c r="G1495" s="11" t="str">
        <f aca="false">IF(OR(A1495="",N(D1495)=0),"",_xlfn.MINIFS(Orders!$I$2:$I$5001,Orders!$C$2:$C$5001,A1495,Orders!$I$2:$I$5001,"&gt;0"))</f>
        <v/>
      </c>
      <c r="H1495" s="11" t="str">
        <f aca="false">IF(OR(A1495="",N(D1495)=0),"",_xlfn.MAXIFS(Orders!$I$2:$I$5001,Orders!$C$2:$C$5001,A1495,Orders!$I$2:$I$5001,"&gt;0"))</f>
        <v/>
      </c>
      <c r="I1495" s="9" t="str">
        <f aca="true">IF(H1495="","",TODAY()-H1495)</f>
        <v/>
      </c>
      <c r="J1495" s="9" t="str">
        <f aca="false">IF(OR(H1495="",N(D1495)&lt;2),"",(H1495-G1495)/(D1495-1))</f>
        <v/>
      </c>
      <c r="K1495" s="12" t="str">
        <f aca="false">IF(A1495="","",IF(N(D1495)=0,"No orders yet",IF(I1495&gt;=Settings!$B$4,IF(OR(N(E1495)&gt;=Settings!$B$5,N(D1495)&gt;=Settings!$B$6),"Lapsed VIP","Lapsed"),IF(I1495&gt;=Settings!$B$3,IF(OR(N(E1495)&gt;=Settings!$B$5,N(D1495)&gt;=Settings!$B$6),"At-risk VIP",IF(D1495=1,"One-time buyer","At risk")),IF(OR(N(E1495)&gt;=Settings!$B$5,N(D1495)&gt;=Settings!$B$6),"VIP",IF(D1495=1,"New","Active"))))))</f>
        <v/>
      </c>
      <c r="L1495" s="12" t="str">
        <f aca="false">IF(OR(J1495="",J1495=0),"",IF(I1495&gt;=J1495*Settings!$B$7,"Yes",""))</f>
        <v/>
      </c>
      <c r="M1495" s="13"/>
      <c r="N1495" s="12" t="str">
        <f aca="true">IF(M1495="","",IF(AND(H1495&lt;&gt;"",H1495&gt;=M1495),"Yes - "&amp;TEXT(H1495,"d mmm yyyy"),IF(TODAY()-M1495&lt;30,"Not yet","No")))</f>
        <v/>
      </c>
      <c r="O1495" s="8"/>
      <c r="P1495" s="12" t="str">
        <f aca="false">IF(A1495="","",IF(COUNTIF($A$2:$A$2001,A1495)&gt;1,"Same email twice - keep one",""))</f>
        <v/>
      </c>
    </row>
    <row r="1496" customFormat="false" ht="15" hidden="false" customHeight="false" outlineLevel="0" collapsed="false">
      <c r="A1496" s="8"/>
      <c r="B1496" s="8"/>
      <c r="C1496" s="8"/>
      <c r="D1496" s="9" t="str">
        <f aca="false">IF(A1496="","",COUNTIFS(Orders!$C$2:$C$5001,A1496,Orders!$I$2:$I$5001,"&gt;0"))</f>
        <v/>
      </c>
      <c r="E1496" s="10" t="str">
        <f aca="false">IF(A1496="","",SUMIFS(Orders!$F$2:$F$5001,Orders!$C$2:$C$5001,A1496,Orders!$I$2:$I$5001,"&gt;0"))</f>
        <v/>
      </c>
      <c r="F1496" s="10" t="str">
        <f aca="false">IF(OR(A1496="",N(D1496)=0),"",E1496/D1496)</f>
        <v/>
      </c>
      <c r="G1496" s="11" t="str">
        <f aca="false">IF(OR(A1496="",N(D1496)=0),"",_xlfn.MINIFS(Orders!$I$2:$I$5001,Orders!$C$2:$C$5001,A1496,Orders!$I$2:$I$5001,"&gt;0"))</f>
        <v/>
      </c>
      <c r="H1496" s="11" t="str">
        <f aca="false">IF(OR(A1496="",N(D1496)=0),"",_xlfn.MAXIFS(Orders!$I$2:$I$5001,Orders!$C$2:$C$5001,A1496,Orders!$I$2:$I$5001,"&gt;0"))</f>
        <v/>
      </c>
      <c r="I1496" s="9" t="str">
        <f aca="true">IF(H1496="","",TODAY()-H1496)</f>
        <v/>
      </c>
      <c r="J1496" s="9" t="str">
        <f aca="false">IF(OR(H1496="",N(D1496)&lt;2),"",(H1496-G1496)/(D1496-1))</f>
        <v/>
      </c>
      <c r="K1496" s="12" t="str">
        <f aca="false">IF(A1496="","",IF(N(D1496)=0,"No orders yet",IF(I1496&gt;=Settings!$B$4,IF(OR(N(E1496)&gt;=Settings!$B$5,N(D1496)&gt;=Settings!$B$6),"Lapsed VIP","Lapsed"),IF(I1496&gt;=Settings!$B$3,IF(OR(N(E1496)&gt;=Settings!$B$5,N(D1496)&gt;=Settings!$B$6),"At-risk VIP",IF(D1496=1,"One-time buyer","At risk")),IF(OR(N(E1496)&gt;=Settings!$B$5,N(D1496)&gt;=Settings!$B$6),"VIP",IF(D1496=1,"New","Active"))))))</f>
        <v/>
      </c>
      <c r="L1496" s="12" t="str">
        <f aca="false">IF(OR(J1496="",J1496=0),"",IF(I1496&gt;=J1496*Settings!$B$7,"Yes",""))</f>
        <v/>
      </c>
      <c r="M1496" s="13"/>
      <c r="N1496" s="12" t="str">
        <f aca="true">IF(M1496="","",IF(AND(H1496&lt;&gt;"",H1496&gt;=M1496),"Yes - "&amp;TEXT(H1496,"d mmm yyyy"),IF(TODAY()-M1496&lt;30,"Not yet","No")))</f>
        <v/>
      </c>
      <c r="O1496" s="8"/>
      <c r="P1496" s="12" t="str">
        <f aca="false">IF(A1496="","",IF(COUNTIF($A$2:$A$2001,A1496)&gt;1,"Same email twice - keep one",""))</f>
        <v/>
      </c>
    </row>
    <row r="1497" customFormat="false" ht="15" hidden="false" customHeight="false" outlineLevel="0" collapsed="false">
      <c r="A1497" s="8"/>
      <c r="B1497" s="8"/>
      <c r="C1497" s="8"/>
      <c r="D1497" s="9" t="str">
        <f aca="false">IF(A1497="","",COUNTIFS(Orders!$C$2:$C$5001,A1497,Orders!$I$2:$I$5001,"&gt;0"))</f>
        <v/>
      </c>
      <c r="E1497" s="10" t="str">
        <f aca="false">IF(A1497="","",SUMIFS(Orders!$F$2:$F$5001,Orders!$C$2:$C$5001,A1497,Orders!$I$2:$I$5001,"&gt;0"))</f>
        <v/>
      </c>
      <c r="F1497" s="10" t="str">
        <f aca="false">IF(OR(A1497="",N(D1497)=0),"",E1497/D1497)</f>
        <v/>
      </c>
      <c r="G1497" s="11" t="str">
        <f aca="false">IF(OR(A1497="",N(D1497)=0),"",_xlfn.MINIFS(Orders!$I$2:$I$5001,Orders!$C$2:$C$5001,A1497,Orders!$I$2:$I$5001,"&gt;0"))</f>
        <v/>
      </c>
      <c r="H1497" s="11" t="str">
        <f aca="false">IF(OR(A1497="",N(D1497)=0),"",_xlfn.MAXIFS(Orders!$I$2:$I$5001,Orders!$C$2:$C$5001,A1497,Orders!$I$2:$I$5001,"&gt;0"))</f>
        <v/>
      </c>
      <c r="I1497" s="9" t="str">
        <f aca="true">IF(H1497="","",TODAY()-H1497)</f>
        <v/>
      </c>
      <c r="J1497" s="9" t="str">
        <f aca="false">IF(OR(H1497="",N(D1497)&lt;2),"",(H1497-G1497)/(D1497-1))</f>
        <v/>
      </c>
      <c r="K1497" s="12" t="str">
        <f aca="false">IF(A1497="","",IF(N(D1497)=0,"No orders yet",IF(I1497&gt;=Settings!$B$4,IF(OR(N(E1497)&gt;=Settings!$B$5,N(D1497)&gt;=Settings!$B$6),"Lapsed VIP","Lapsed"),IF(I1497&gt;=Settings!$B$3,IF(OR(N(E1497)&gt;=Settings!$B$5,N(D1497)&gt;=Settings!$B$6),"At-risk VIP",IF(D1497=1,"One-time buyer","At risk")),IF(OR(N(E1497)&gt;=Settings!$B$5,N(D1497)&gt;=Settings!$B$6),"VIP",IF(D1497=1,"New","Active"))))))</f>
        <v/>
      </c>
      <c r="L1497" s="12" t="str">
        <f aca="false">IF(OR(J1497="",J1497=0),"",IF(I1497&gt;=J1497*Settings!$B$7,"Yes",""))</f>
        <v/>
      </c>
      <c r="M1497" s="13"/>
      <c r="N1497" s="12" t="str">
        <f aca="true">IF(M1497="","",IF(AND(H1497&lt;&gt;"",H1497&gt;=M1497),"Yes - "&amp;TEXT(H1497,"d mmm yyyy"),IF(TODAY()-M1497&lt;30,"Not yet","No")))</f>
        <v/>
      </c>
      <c r="O1497" s="8"/>
      <c r="P1497" s="12" t="str">
        <f aca="false">IF(A1497="","",IF(COUNTIF($A$2:$A$2001,A1497)&gt;1,"Same email twice - keep one",""))</f>
        <v/>
      </c>
    </row>
    <row r="1498" customFormat="false" ht="15" hidden="false" customHeight="false" outlineLevel="0" collapsed="false">
      <c r="A1498" s="8"/>
      <c r="B1498" s="8"/>
      <c r="C1498" s="8"/>
      <c r="D1498" s="9" t="str">
        <f aca="false">IF(A1498="","",COUNTIFS(Orders!$C$2:$C$5001,A1498,Orders!$I$2:$I$5001,"&gt;0"))</f>
        <v/>
      </c>
      <c r="E1498" s="10" t="str">
        <f aca="false">IF(A1498="","",SUMIFS(Orders!$F$2:$F$5001,Orders!$C$2:$C$5001,A1498,Orders!$I$2:$I$5001,"&gt;0"))</f>
        <v/>
      </c>
      <c r="F1498" s="10" t="str">
        <f aca="false">IF(OR(A1498="",N(D1498)=0),"",E1498/D1498)</f>
        <v/>
      </c>
      <c r="G1498" s="11" t="str">
        <f aca="false">IF(OR(A1498="",N(D1498)=0),"",_xlfn.MINIFS(Orders!$I$2:$I$5001,Orders!$C$2:$C$5001,A1498,Orders!$I$2:$I$5001,"&gt;0"))</f>
        <v/>
      </c>
      <c r="H1498" s="11" t="str">
        <f aca="false">IF(OR(A1498="",N(D1498)=0),"",_xlfn.MAXIFS(Orders!$I$2:$I$5001,Orders!$C$2:$C$5001,A1498,Orders!$I$2:$I$5001,"&gt;0"))</f>
        <v/>
      </c>
      <c r="I1498" s="9" t="str">
        <f aca="true">IF(H1498="","",TODAY()-H1498)</f>
        <v/>
      </c>
      <c r="J1498" s="9" t="str">
        <f aca="false">IF(OR(H1498="",N(D1498)&lt;2),"",(H1498-G1498)/(D1498-1))</f>
        <v/>
      </c>
      <c r="K1498" s="12" t="str">
        <f aca="false">IF(A1498="","",IF(N(D1498)=0,"No orders yet",IF(I1498&gt;=Settings!$B$4,IF(OR(N(E1498)&gt;=Settings!$B$5,N(D1498)&gt;=Settings!$B$6),"Lapsed VIP","Lapsed"),IF(I1498&gt;=Settings!$B$3,IF(OR(N(E1498)&gt;=Settings!$B$5,N(D1498)&gt;=Settings!$B$6),"At-risk VIP",IF(D1498=1,"One-time buyer","At risk")),IF(OR(N(E1498)&gt;=Settings!$B$5,N(D1498)&gt;=Settings!$B$6),"VIP",IF(D1498=1,"New","Active"))))))</f>
        <v/>
      </c>
      <c r="L1498" s="12" t="str">
        <f aca="false">IF(OR(J1498="",J1498=0),"",IF(I1498&gt;=J1498*Settings!$B$7,"Yes",""))</f>
        <v/>
      </c>
      <c r="M1498" s="13"/>
      <c r="N1498" s="12" t="str">
        <f aca="true">IF(M1498="","",IF(AND(H1498&lt;&gt;"",H1498&gt;=M1498),"Yes - "&amp;TEXT(H1498,"d mmm yyyy"),IF(TODAY()-M1498&lt;30,"Not yet","No")))</f>
        <v/>
      </c>
      <c r="O1498" s="8"/>
      <c r="P1498" s="12" t="str">
        <f aca="false">IF(A1498="","",IF(COUNTIF($A$2:$A$2001,A1498)&gt;1,"Same email twice - keep one",""))</f>
        <v/>
      </c>
    </row>
    <row r="1499" customFormat="false" ht="15" hidden="false" customHeight="false" outlineLevel="0" collapsed="false">
      <c r="A1499" s="8"/>
      <c r="B1499" s="8"/>
      <c r="C1499" s="8"/>
      <c r="D1499" s="9" t="str">
        <f aca="false">IF(A1499="","",COUNTIFS(Orders!$C$2:$C$5001,A1499,Orders!$I$2:$I$5001,"&gt;0"))</f>
        <v/>
      </c>
      <c r="E1499" s="10" t="str">
        <f aca="false">IF(A1499="","",SUMIFS(Orders!$F$2:$F$5001,Orders!$C$2:$C$5001,A1499,Orders!$I$2:$I$5001,"&gt;0"))</f>
        <v/>
      </c>
      <c r="F1499" s="10" t="str">
        <f aca="false">IF(OR(A1499="",N(D1499)=0),"",E1499/D1499)</f>
        <v/>
      </c>
      <c r="G1499" s="11" t="str">
        <f aca="false">IF(OR(A1499="",N(D1499)=0),"",_xlfn.MINIFS(Orders!$I$2:$I$5001,Orders!$C$2:$C$5001,A1499,Orders!$I$2:$I$5001,"&gt;0"))</f>
        <v/>
      </c>
      <c r="H1499" s="11" t="str">
        <f aca="false">IF(OR(A1499="",N(D1499)=0),"",_xlfn.MAXIFS(Orders!$I$2:$I$5001,Orders!$C$2:$C$5001,A1499,Orders!$I$2:$I$5001,"&gt;0"))</f>
        <v/>
      </c>
      <c r="I1499" s="9" t="str">
        <f aca="true">IF(H1499="","",TODAY()-H1499)</f>
        <v/>
      </c>
      <c r="J1499" s="9" t="str">
        <f aca="false">IF(OR(H1499="",N(D1499)&lt;2),"",(H1499-G1499)/(D1499-1))</f>
        <v/>
      </c>
      <c r="K1499" s="12" t="str">
        <f aca="false">IF(A1499="","",IF(N(D1499)=0,"No orders yet",IF(I1499&gt;=Settings!$B$4,IF(OR(N(E1499)&gt;=Settings!$B$5,N(D1499)&gt;=Settings!$B$6),"Lapsed VIP","Lapsed"),IF(I1499&gt;=Settings!$B$3,IF(OR(N(E1499)&gt;=Settings!$B$5,N(D1499)&gt;=Settings!$B$6),"At-risk VIP",IF(D1499=1,"One-time buyer","At risk")),IF(OR(N(E1499)&gt;=Settings!$B$5,N(D1499)&gt;=Settings!$B$6),"VIP",IF(D1499=1,"New","Active"))))))</f>
        <v/>
      </c>
      <c r="L1499" s="12" t="str">
        <f aca="false">IF(OR(J1499="",J1499=0),"",IF(I1499&gt;=J1499*Settings!$B$7,"Yes",""))</f>
        <v/>
      </c>
      <c r="M1499" s="13"/>
      <c r="N1499" s="12" t="str">
        <f aca="true">IF(M1499="","",IF(AND(H1499&lt;&gt;"",H1499&gt;=M1499),"Yes - "&amp;TEXT(H1499,"d mmm yyyy"),IF(TODAY()-M1499&lt;30,"Not yet","No")))</f>
        <v/>
      </c>
      <c r="O1499" s="8"/>
      <c r="P1499" s="12" t="str">
        <f aca="false">IF(A1499="","",IF(COUNTIF($A$2:$A$2001,A1499)&gt;1,"Same email twice - keep one",""))</f>
        <v/>
      </c>
    </row>
    <row r="1500" customFormat="false" ht="15" hidden="false" customHeight="false" outlineLevel="0" collapsed="false">
      <c r="A1500" s="8"/>
      <c r="B1500" s="8"/>
      <c r="C1500" s="8"/>
      <c r="D1500" s="9" t="str">
        <f aca="false">IF(A1500="","",COUNTIFS(Orders!$C$2:$C$5001,A1500,Orders!$I$2:$I$5001,"&gt;0"))</f>
        <v/>
      </c>
      <c r="E1500" s="10" t="str">
        <f aca="false">IF(A1500="","",SUMIFS(Orders!$F$2:$F$5001,Orders!$C$2:$C$5001,A1500,Orders!$I$2:$I$5001,"&gt;0"))</f>
        <v/>
      </c>
      <c r="F1500" s="10" t="str">
        <f aca="false">IF(OR(A1500="",N(D1500)=0),"",E1500/D1500)</f>
        <v/>
      </c>
      <c r="G1500" s="11" t="str">
        <f aca="false">IF(OR(A1500="",N(D1500)=0),"",_xlfn.MINIFS(Orders!$I$2:$I$5001,Orders!$C$2:$C$5001,A1500,Orders!$I$2:$I$5001,"&gt;0"))</f>
        <v/>
      </c>
      <c r="H1500" s="11" t="str">
        <f aca="false">IF(OR(A1500="",N(D1500)=0),"",_xlfn.MAXIFS(Orders!$I$2:$I$5001,Orders!$C$2:$C$5001,A1500,Orders!$I$2:$I$5001,"&gt;0"))</f>
        <v/>
      </c>
      <c r="I1500" s="9" t="str">
        <f aca="true">IF(H1500="","",TODAY()-H1500)</f>
        <v/>
      </c>
      <c r="J1500" s="9" t="str">
        <f aca="false">IF(OR(H1500="",N(D1500)&lt;2),"",(H1500-G1500)/(D1500-1))</f>
        <v/>
      </c>
      <c r="K1500" s="12" t="str">
        <f aca="false">IF(A1500="","",IF(N(D1500)=0,"No orders yet",IF(I1500&gt;=Settings!$B$4,IF(OR(N(E1500)&gt;=Settings!$B$5,N(D1500)&gt;=Settings!$B$6),"Lapsed VIP","Lapsed"),IF(I1500&gt;=Settings!$B$3,IF(OR(N(E1500)&gt;=Settings!$B$5,N(D1500)&gt;=Settings!$B$6),"At-risk VIP",IF(D1500=1,"One-time buyer","At risk")),IF(OR(N(E1500)&gt;=Settings!$B$5,N(D1500)&gt;=Settings!$B$6),"VIP",IF(D1500=1,"New","Active"))))))</f>
        <v/>
      </c>
      <c r="L1500" s="12" t="str">
        <f aca="false">IF(OR(J1500="",J1500=0),"",IF(I1500&gt;=J1500*Settings!$B$7,"Yes",""))</f>
        <v/>
      </c>
      <c r="M1500" s="13"/>
      <c r="N1500" s="12" t="str">
        <f aca="true">IF(M1500="","",IF(AND(H1500&lt;&gt;"",H1500&gt;=M1500),"Yes - "&amp;TEXT(H1500,"d mmm yyyy"),IF(TODAY()-M1500&lt;30,"Not yet","No")))</f>
        <v/>
      </c>
      <c r="O1500" s="8"/>
      <c r="P1500" s="12" t="str">
        <f aca="false">IF(A1500="","",IF(COUNTIF($A$2:$A$2001,A1500)&gt;1,"Same email twice - keep one",""))</f>
        <v/>
      </c>
    </row>
    <row r="1501" customFormat="false" ht="15" hidden="false" customHeight="false" outlineLevel="0" collapsed="false">
      <c r="A1501" s="8"/>
      <c r="B1501" s="8"/>
      <c r="C1501" s="8"/>
      <c r="D1501" s="9" t="str">
        <f aca="false">IF(A1501="","",COUNTIFS(Orders!$C$2:$C$5001,A1501,Orders!$I$2:$I$5001,"&gt;0"))</f>
        <v/>
      </c>
      <c r="E1501" s="10" t="str">
        <f aca="false">IF(A1501="","",SUMIFS(Orders!$F$2:$F$5001,Orders!$C$2:$C$5001,A1501,Orders!$I$2:$I$5001,"&gt;0"))</f>
        <v/>
      </c>
      <c r="F1501" s="10" t="str">
        <f aca="false">IF(OR(A1501="",N(D1501)=0),"",E1501/D1501)</f>
        <v/>
      </c>
      <c r="G1501" s="11" t="str">
        <f aca="false">IF(OR(A1501="",N(D1501)=0),"",_xlfn.MINIFS(Orders!$I$2:$I$5001,Orders!$C$2:$C$5001,A1501,Orders!$I$2:$I$5001,"&gt;0"))</f>
        <v/>
      </c>
      <c r="H1501" s="11" t="str">
        <f aca="false">IF(OR(A1501="",N(D1501)=0),"",_xlfn.MAXIFS(Orders!$I$2:$I$5001,Orders!$C$2:$C$5001,A1501,Orders!$I$2:$I$5001,"&gt;0"))</f>
        <v/>
      </c>
      <c r="I1501" s="9" t="str">
        <f aca="true">IF(H1501="","",TODAY()-H1501)</f>
        <v/>
      </c>
      <c r="J1501" s="9" t="str">
        <f aca="false">IF(OR(H1501="",N(D1501)&lt;2),"",(H1501-G1501)/(D1501-1))</f>
        <v/>
      </c>
      <c r="K1501" s="12" t="str">
        <f aca="false">IF(A1501="","",IF(N(D1501)=0,"No orders yet",IF(I1501&gt;=Settings!$B$4,IF(OR(N(E1501)&gt;=Settings!$B$5,N(D1501)&gt;=Settings!$B$6),"Lapsed VIP","Lapsed"),IF(I1501&gt;=Settings!$B$3,IF(OR(N(E1501)&gt;=Settings!$B$5,N(D1501)&gt;=Settings!$B$6),"At-risk VIP",IF(D1501=1,"One-time buyer","At risk")),IF(OR(N(E1501)&gt;=Settings!$B$5,N(D1501)&gt;=Settings!$B$6),"VIP",IF(D1501=1,"New","Active"))))))</f>
        <v/>
      </c>
      <c r="L1501" s="12" t="str">
        <f aca="false">IF(OR(J1501="",J1501=0),"",IF(I1501&gt;=J1501*Settings!$B$7,"Yes",""))</f>
        <v/>
      </c>
      <c r="M1501" s="13"/>
      <c r="N1501" s="12" t="str">
        <f aca="true">IF(M1501="","",IF(AND(H1501&lt;&gt;"",H1501&gt;=M1501),"Yes - "&amp;TEXT(H1501,"d mmm yyyy"),IF(TODAY()-M1501&lt;30,"Not yet","No")))</f>
        <v/>
      </c>
      <c r="O1501" s="8"/>
      <c r="P1501" s="12" t="str">
        <f aca="false">IF(A1501="","",IF(COUNTIF($A$2:$A$2001,A1501)&gt;1,"Same email twice - keep one",""))</f>
        <v/>
      </c>
    </row>
    <row r="1502" customFormat="false" ht="15" hidden="false" customHeight="false" outlineLevel="0" collapsed="false">
      <c r="A1502" s="8"/>
      <c r="B1502" s="8"/>
      <c r="C1502" s="8"/>
      <c r="D1502" s="9" t="str">
        <f aca="false">IF(A1502="","",COUNTIFS(Orders!$C$2:$C$5001,A1502,Orders!$I$2:$I$5001,"&gt;0"))</f>
        <v/>
      </c>
      <c r="E1502" s="10" t="str">
        <f aca="false">IF(A1502="","",SUMIFS(Orders!$F$2:$F$5001,Orders!$C$2:$C$5001,A1502,Orders!$I$2:$I$5001,"&gt;0"))</f>
        <v/>
      </c>
      <c r="F1502" s="10" t="str">
        <f aca="false">IF(OR(A1502="",N(D1502)=0),"",E1502/D1502)</f>
        <v/>
      </c>
      <c r="G1502" s="11" t="str">
        <f aca="false">IF(OR(A1502="",N(D1502)=0),"",_xlfn.MINIFS(Orders!$I$2:$I$5001,Orders!$C$2:$C$5001,A1502,Orders!$I$2:$I$5001,"&gt;0"))</f>
        <v/>
      </c>
      <c r="H1502" s="11" t="str">
        <f aca="false">IF(OR(A1502="",N(D1502)=0),"",_xlfn.MAXIFS(Orders!$I$2:$I$5001,Orders!$C$2:$C$5001,A1502,Orders!$I$2:$I$5001,"&gt;0"))</f>
        <v/>
      </c>
      <c r="I1502" s="9" t="str">
        <f aca="true">IF(H1502="","",TODAY()-H1502)</f>
        <v/>
      </c>
      <c r="J1502" s="9" t="str">
        <f aca="false">IF(OR(H1502="",N(D1502)&lt;2),"",(H1502-G1502)/(D1502-1))</f>
        <v/>
      </c>
      <c r="K1502" s="12" t="str">
        <f aca="false">IF(A1502="","",IF(N(D1502)=0,"No orders yet",IF(I1502&gt;=Settings!$B$4,IF(OR(N(E1502)&gt;=Settings!$B$5,N(D1502)&gt;=Settings!$B$6),"Lapsed VIP","Lapsed"),IF(I1502&gt;=Settings!$B$3,IF(OR(N(E1502)&gt;=Settings!$B$5,N(D1502)&gt;=Settings!$B$6),"At-risk VIP",IF(D1502=1,"One-time buyer","At risk")),IF(OR(N(E1502)&gt;=Settings!$B$5,N(D1502)&gt;=Settings!$B$6),"VIP",IF(D1502=1,"New","Active"))))))</f>
        <v/>
      </c>
      <c r="L1502" s="12" t="str">
        <f aca="false">IF(OR(J1502="",J1502=0),"",IF(I1502&gt;=J1502*Settings!$B$7,"Yes",""))</f>
        <v/>
      </c>
      <c r="M1502" s="13"/>
      <c r="N1502" s="12" t="str">
        <f aca="true">IF(M1502="","",IF(AND(H1502&lt;&gt;"",H1502&gt;=M1502),"Yes - "&amp;TEXT(H1502,"d mmm yyyy"),IF(TODAY()-M1502&lt;30,"Not yet","No")))</f>
        <v/>
      </c>
      <c r="O1502" s="8"/>
      <c r="P1502" s="12" t="str">
        <f aca="false">IF(A1502="","",IF(COUNTIF($A$2:$A$2001,A1502)&gt;1,"Same email twice - keep one",""))</f>
        <v/>
      </c>
    </row>
    <row r="1503" customFormat="false" ht="15" hidden="false" customHeight="false" outlineLevel="0" collapsed="false">
      <c r="A1503" s="8"/>
      <c r="B1503" s="8"/>
      <c r="C1503" s="8"/>
      <c r="D1503" s="9" t="str">
        <f aca="false">IF(A1503="","",COUNTIFS(Orders!$C$2:$C$5001,A1503,Orders!$I$2:$I$5001,"&gt;0"))</f>
        <v/>
      </c>
      <c r="E1503" s="10" t="str">
        <f aca="false">IF(A1503="","",SUMIFS(Orders!$F$2:$F$5001,Orders!$C$2:$C$5001,A1503,Orders!$I$2:$I$5001,"&gt;0"))</f>
        <v/>
      </c>
      <c r="F1503" s="10" t="str">
        <f aca="false">IF(OR(A1503="",N(D1503)=0),"",E1503/D1503)</f>
        <v/>
      </c>
      <c r="G1503" s="11" t="str">
        <f aca="false">IF(OR(A1503="",N(D1503)=0),"",_xlfn.MINIFS(Orders!$I$2:$I$5001,Orders!$C$2:$C$5001,A1503,Orders!$I$2:$I$5001,"&gt;0"))</f>
        <v/>
      </c>
      <c r="H1503" s="11" t="str">
        <f aca="false">IF(OR(A1503="",N(D1503)=0),"",_xlfn.MAXIFS(Orders!$I$2:$I$5001,Orders!$C$2:$C$5001,A1503,Orders!$I$2:$I$5001,"&gt;0"))</f>
        <v/>
      </c>
      <c r="I1503" s="9" t="str">
        <f aca="true">IF(H1503="","",TODAY()-H1503)</f>
        <v/>
      </c>
      <c r="J1503" s="9" t="str">
        <f aca="false">IF(OR(H1503="",N(D1503)&lt;2),"",(H1503-G1503)/(D1503-1))</f>
        <v/>
      </c>
      <c r="K1503" s="12" t="str">
        <f aca="false">IF(A1503="","",IF(N(D1503)=0,"No orders yet",IF(I1503&gt;=Settings!$B$4,IF(OR(N(E1503)&gt;=Settings!$B$5,N(D1503)&gt;=Settings!$B$6),"Lapsed VIP","Lapsed"),IF(I1503&gt;=Settings!$B$3,IF(OR(N(E1503)&gt;=Settings!$B$5,N(D1503)&gt;=Settings!$B$6),"At-risk VIP",IF(D1503=1,"One-time buyer","At risk")),IF(OR(N(E1503)&gt;=Settings!$B$5,N(D1503)&gt;=Settings!$B$6),"VIP",IF(D1503=1,"New","Active"))))))</f>
        <v/>
      </c>
      <c r="L1503" s="12" t="str">
        <f aca="false">IF(OR(J1503="",J1503=0),"",IF(I1503&gt;=J1503*Settings!$B$7,"Yes",""))</f>
        <v/>
      </c>
      <c r="M1503" s="13"/>
      <c r="N1503" s="12" t="str">
        <f aca="true">IF(M1503="","",IF(AND(H1503&lt;&gt;"",H1503&gt;=M1503),"Yes - "&amp;TEXT(H1503,"d mmm yyyy"),IF(TODAY()-M1503&lt;30,"Not yet","No")))</f>
        <v/>
      </c>
      <c r="O1503" s="8"/>
      <c r="P1503" s="12" t="str">
        <f aca="false">IF(A1503="","",IF(COUNTIF($A$2:$A$2001,A1503)&gt;1,"Same email twice - keep one",""))</f>
        <v/>
      </c>
    </row>
    <row r="1504" customFormat="false" ht="15" hidden="false" customHeight="false" outlineLevel="0" collapsed="false">
      <c r="A1504" s="8"/>
      <c r="B1504" s="8"/>
      <c r="C1504" s="8"/>
      <c r="D1504" s="9" t="str">
        <f aca="false">IF(A1504="","",COUNTIFS(Orders!$C$2:$C$5001,A1504,Orders!$I$2:$I$5001,"&gt;0"))</f>
        <v/>
      </c>
      <c r="E1504" s="10" t="str">
        <f aca="false">IF(A1504="","",SUMIFS(Orders!$F$2:$F$5001,Orders!$C$2:$C$5001,A1504,Orders!$I$2:$I$5001,"&gt;0"))</f>
        <v/>
      </c>
      <c r="F1504" s="10" t="str">
        <f aca="false">IF(OR(A1504="",N(D1504)=0),"",E1504/D1504)</f>
        <v/>
      </c>
      <c r="G1504" s="11" t="str">
        <f aca="false">IF(OR(A1504="",N(D1504)=0),"",_xlfn.MINIFS(Orders!$I$2:$I$5001,Orders!$C$2:$C$5001,A1504,Orders!$I$2:$I$5001,"&gt;0"))</f>
        <v/>
      </c>
      <c r="H1504" s="11" t="str">
        <f aca="false">IF(OR(A1504="",N(D1504)=0),"",_xlfn.MAXIFS(Orders!$I$2:$I$5001,Orders!$C$2:$C$5001,A1504,Orders!$I$2:$I$5001,"&gt;0"))</f>
        <v/>
      </c>
      <c r="I1504" s="9" t="str">
        <f aca="true">IF(H1504="","",TODAY()-H1504)</f>
        <v/>
      </c>
      <c r="J1504" s="9" t="str">
        <f aca="false">IF(OR(H1504="",N(D1504)&lt;2),"",(H1504-G1504)/(D1504-1))</f>
        <v/>
      </c>
      <c r="K1504" s="12" t="str">
        <f aca="false">IF(A1504="","",IF(N(D1504)=0,"No orders yet",IF(I1504&gt;=Settings!$B$4,IF(OR(N(E1504)&gt;=Settings!$B$5,N(D1504)&gt;=Settings!$B$6),"Lapsed VIP","Lapsed"),IF(I1504&gt;=Settings!$B$3,IF(OR(N(E1504)&gt;=Settings!$B$5,N(D1504)&gt;=Settings!$B$6),"At-risk VIP",IF(D1504=1,"One-time buyer","At risk")),IF(OR(N(E1504)&gt;=Settings!$B$5,N(D1504)&gt;=Settings!$B$6),"VIP",IF(D1504=1,"New","Active"))))))</f>
        <v/>
      </c>
      <c r="L1504" s="12" t="str">
        <f aca="false">IF(OR(J1504="",J1504=0),"",IF(I1504&gt;=J1504*Settings!$B$7,"Yes",""))</f>
        <v/>
      </c>
      <c r="M1504" s="13"/>
      <c r="N1504" s="12" t="str">
        <f aca="true">IF(M1504="","",IF(AND(H1504&lt;&gt;"",H1504&gt;=M1504),"Yes - "&amp;TEXT(H1504,"d mmm yyyy"),IF(TODAY()-M1504&lt;30,"Not yet","No")))</f>
        <v/>
      </c>
      <c r="O1504" s="8"/>
      <c r="P1504" s="12" t="str">
        <f aca="false">IF(A1504="","",IF(COUNTIF($A$2:$A$2001,A1504)&gt;1,"Same email twice - keep one",""))</f>
        <v/>
      </c>
    </row>
    <row r="1505" customFormat="false" ht="15" hidden="false" customHeight="false" outlineLevel="0" collapsed="false">
      <c r="A1505" s="8"/>
      <c r="B1505" s="8"/>
      <c r="C1505" s="8"/>
      <c r="D1505" s="9" t="str">
        <f aca="false">IF(A1505="","",COUNTIFS(Orders!$C$2:$C$5001,A1505,Orders!$I$2:$I$5001,"&gt;0"))</f>
        <v/>
      </c>
      <c r="E1505" s="10" t="str">
        <f aca="false">IF(A1505="","",SUMIFS(Orders!$F$2:$F$5001,Orders!$C$2:$C$5001,A1505,Orders!$I$2:$I$5001,"&gt;0"))</f>
        <v/>
      </c>
      <c r="F1505" s="10" t="str">
        <f aca="false">IF(OR(A1505="",N(D1505)=0),"",E1505/D1505)</f>
        <v/>
      </c>
      <c r="G1505" s="11" t="str">
        <f aca="false">IF(OR(A1505="",N(D1505)=0),"",_xlfn.MINIFS(Orders!$I$2:$I$5001,Orders!$C$2:$C$5001,A1505,Orders!$I$2:$I$5001,"&gt;0"))</f>
        <v/>
      </c>
      <c r="H1505" s="11" t="str">
        <f aca="false">IF(OR(A1505="",N(D1505)=0),"",_xlfn.MAXIFS(Orders!$I$2:$I$5001,Orders!$C$2:$C$5001,A1505,Orders!$I$2:$I$5001,"&gt;0"))</f>
        <v/>
      </c>
      <c r="I1505" s="9" t="str">
        <f aca="true">IF(H1505="","",TODAY()-H1505)</f>
        <v/>
      </c>
      <c r="J1505" s="9" t="str">
        <f aca="false">IF(OR(H1505="",N(D1505)&lt;2),"",(H1505-G1505)/(D1505-1))</f>
        <v/>
      </c>
      <c r="K1505" s="12" t="str">
        <f aca="false">IF(A1505="","",IF(N(D1505)=0,"No orders yet",IF(I1505&gt;=Settings!$B$4,IF(OR(N(E1505)&gt;=Settings!$B$5,N(D1505)&gt;=Settings!$B$6),"Lapsed VIP","Lapsed"),IF(I1505&gt;=Settings!$B$3,IF(OR(N(E1505)&gt;=Settings!$B$5,N(D1505)&gt;=Settings!$B$6),"At-risk VIP",IF(D1505=1,"One-time buyer","At risk")),IF(OR(N(E1505)&gt;=Settings!$B$5,N(D1505)&gt;=Settings!$B$6),"VIP",IF(D1505=1,"New","Active"))))))</f>
        <v/>
      </c>
      <c r="L1505" s="12" t="str">
        <f aca="false">IF(OR(J1505="",J1505=0),"",IF(I1505&gt;=J1505*Settings!$B$7,"Yes",""))</f>
        <v/>
      </c>
      <c r="M1505" s="13"/>
      <c r="N1505" s="12" t="str">
        <f aca="true">IF(M1505="","",IF(AND(H1505&lt;&gt;"",H1505&gt;=M1505),"Yes - "&amp;TEXT(H1505,"d mmm yyyy"),IF(TODAY()-M1505&lt;30,"Not yet","No")))</f>
        <v/>
      </c>
      <c r="O1505" s="8"/>
      <c r="P1505" s="12" t="str">
        <f aca="false">IF(A1505="","",IF(COUNTIF($A$2:$A$2001,A1505)&gt;1,"Same email twice - keep one",""))</f>
        <v/>
      </c>
    </row>
    <row r="1506" customFormat="false" ht="15" hidden="false" customHeight="false" outlineLevel="0" collapsed="false">
      <c r="A1506" s="8"/>
      <c r="B1506" s="8"/>
      <c r="C1506" s="8"/>
      <c r="D1506" s="9" t="str">
        <f aca="false">IF(A1506="","",COUNTIFS(Orders!$C$2:$C$5001,A1506,Orders!$I$2:$I$5001,"&gt;0"))</f>
        <v/>
      </c>
      <c r="E1506" s="10" t="str">
        <f aca="false">IF(A1506="","",SUMIFS(Orders!$F$2:$F$5001,Orders!$C$2:$C$5001,A1506,Orders!$I$2:$I$5001,"&gt;0"))</f>
        <v/>
      </c>
      <c r="F1506" s="10" t="str">
        <f aca="false">IF(OR(A1506="",N(D1506)=0),"",E1506/D1506)</f>
        <v/>
      </c>
      <c r="G1506" s="11" t="str">
        <f aca="false">IF(OR(A1506="",N(D1506)=0),"",_xlfn.MINIFS(Orders!$I$2:$I$5001,Orders!$C$2:$C$5001,A1506,Orders!$I$2:$I$5001,"&gt;0"))</f>
        <v/>
      </c>
      <c r="H1506" s="11" t="str">
        <f aca="false">IF(OR(A1506="",N(D1506)=0),"",_xlfn.MAXIFS(Orders!$I$2:$I$5001,Orders!$C$2:$C$5001,A1506,Orders!$I$2:$I$5001,"&gt;0"))</f>
        <v/>
      </c>
      <c r="I1506" s="9" t="str">
        <f aca="true">IF(H1506="","",TODAY()-H1506)</f>
        <v/>
      </c>
      <c r="J1506" s="9" t="str">
        <f aca="false">IF(OR(H1506="",N(D1506)&lt;2),"",(H1506-G1506)/(D1506-1))</f>
        <v/>
      </c>
      <c r="K1506" s="12" t="str">
        <f aca="false">IF(A1506="","",IF(N(D1506)=0,"No orders yet",IF(I1506&gt;=Settings!$B$4,IF(OR(N(E1506)&gt;=Settings!$B$5,N(D1506)&gt;=Settings!$B$6),"Lapsed VIP","Lapsed"),IF(I1506&gt;=Settings!$B$3,IF(OR(N(E1506)&gt;=Settings!$B$5,N(D1506)&gt;=Settings!$B$6),"At-risk VIP",IF(D1506=1,"One-time buyer","At risk")),IF(OR(N(E1506)&gt;=Settings!$B$5,N(D1506)&gt;=Settings!$B$6),"VIP",IF(D1506=1,"New","Active"))))))</f>
        <v/>
      </c>
      <c r="L1506" s="12" t="str">
        <f aca="false">IF(OR(J1506="",J1506=0),"",IF(I1506&gt;=J1506*Settings!$B$7,"Yes",""))</f>
        <v/>
      </c>
      <c r="M1506" s="13"/>
      <c r="N1506" s="12" t="str">
        <f aca="true">IF(M1506="","",IF(AND(H1506&lt;&gt;"",H1506&gt;=M1506),"Yes - "&amp;TEXT(H1506,"d mmm yyyy"),IF(TODAY()-M1506&lt;30,"Not yet","No")))</f>
        <v/>
      </c>
      <c r="O1506" s="8"/>
      <c r="P1506" s="12" t="str">
        <f aca="false">IF(A1506="","",IF(COUNTIF($A$2:$A$2001,A1506)&gt;1,"Same email twice - keep one",""))</f>
        <v/>
      </c>
    </row>
    <row r="1507" customFormat="false" ht="15" hidden="false" customHeight="false" outlineLevel="0" collapsed="false">
      <c r="A1507" s="8"/>
      <c r="B1507" s="8"/>
      <c r="C1507" s="8"/>
      <c r="D1507" s="9" t="str">
        <f aca="false">IF(A1507="","",COUNTIFS(Orders!$C$2:$C$5001,A1507,Orders!$I$2:$I$5001,"&gt;0"))</f>
        <v/>
      </c>
      <c r="E1507" s="10" t="str">
        <f aca="false">IF(A1507="","",SUMIFS(Orders!$F$2:$F$5001,Orders!$C$2:$C$5001,A1507,Orders!$I$2:$I$5001,"&gt;0"))</f>
        <v/>
      </c>
      <c r="F1507" s="10" t="str">
        <f aca="false">IF(OR(A1507="",N(D1507)=0),"",E1507/D1507)</f>
        <v/>
      </c>
      <c r="G1507" s="11" t="str">
        <f aca="false">IF(OR(A1507="",N(D1507)=0),"",_xlfn.MINIFS(Orders!$I$2:$I$5001,Orders!$C$2:$C$5001,A1507,Orders!$I$2:$I$5001,"&gt;0"))</f>
        <v/>
      </c>
      <c r="H1507" s="11" t="str">
        <f aca="false">IF(OR(A1507="",N(D1507)=0),"",_xlfn.MAXIFS(Orders!$I$2:$I$5001,Orders!$C$2:$C$5001,A1507,Orders!$I$2:$I$5001,"&gt;0"))</f>
        <v/>
      </c>
      <c r="I1507" s="9" t="str">
        <f aca="true">IF(H1507="","",TODAY()-H1507)</f>
        <v/>
      </c>
      <c r="J1507" s="9" t="str">
        <f aca="false">IF(OR(H1507="",N(D1507)&lt;2),"",(H1507-G1507)/(D1507-1))</f>
        <v/>
      </c>
      <c r="K1507" s="12" t="str">
        <f aca="false">IF(A1507="","",IF(N(D1507)=0,"No orders yet",IF(I1507&gt;=Settings!$B$4,IF(OR(N(E1507)&gt;=Settings!$B$5,N(D1507)&gt;=Settings!$B$6),"Lapsed VIP","Lapsed"),IF(I1507&gt;=Settings!$B$3,IF(OR(N(E1507)&gt;=Settings!$B$5,N(D1507)&gt;=Settings!$B$6),"At-risk VIP",IF(D1507=1,"One-time buyer","At risk")),IF(OR(N(E1507)&gt;=Settings!$B$5,N(D1507)&gt;=Settings!$B$6),"VIP",IF(D1507=1,"New","Active"))))))</f>
        <v/>
      </c>
      <c r="L1507" s="12" t="str">
        <f aca="false">IF(OR(J1507="",J1507=0),"",IF(I1507&gt;=J1507*Settings!$B$7,"Yes",""))</f>
        <v/>
      </c>
      <c r="M1507" s="13"/>
      <c r="N1507" s="12" t="str">
        <f aca="true">IF(M1507="","",IF(AND(H1507&lt;&gt;"",H1507&gt;=M1507),"Yes - "&amp;TEXT(H1507,"d mmm yyyy"),IF(TODAY()-M1507&lt;30,"Not yet","No")))</f>
        <v/>
      </c>
      <c r="O1507" s="8"/>
      <c r="P1507" s="12" t="str">
        <f aca="false">IF(A1507="","",IF(COUNTIF($A$2:$A$2001,A1507)&gt;1,"Same email twice - keep one",""))</f>
        <v/>
      </c>
    </row>
    <row r="1508" customFormat="false" ht="15" hidden="false" customHeight="false" outlineLevel="0" collapsed="false">
      <c r="A1508" s="8"/>
      <c r="B1508" s="8"/>
      <c r="C1508" s="8"/>
      <c r="D1508" s="9" t="str">
        <f aca="false">IF(A1508="","",COUNTIFS(Orders!$C$2:$C$5001,A1508,Orders!$I$2:$I$5001,"&gt;0"))</f>
        <v/>
      </c>
      <c r="E1508" s="10" t="str">
        <f aca="false">IF(A1508="","",SUMIFS(Orders!$F$2:$F$5001,Orders!$C$2:$C$5001,A1508,Orders!$I$2:$I$5001,"&gt;0"))</f>
        <v/>
      </c>
      <c r="F1508" s="10" t="str">
        <f aca="false">IF(OR(A1508="",N(D1508)=0),"",E1508/D1508)</f>
        <v/>
      </c>
      <c r="G1508" s="11" t="str">
        <f aca="false">IF(OR(A1508="",N(D1508)=0),"",_xlfn.MINIFS(Orders!$I$2:$I$5001,Orders!$C$2:$C$5001,A1508,Orders!$I$2:$I$5001,"&gt;0"))</f>
        <v/>
      </c>
      <c r="H1508" s="11" t="str">
        <f aca="false">IF(OR(A1508="",N(D1508)=0),"",_xlfn.MAXIFS(Orders!$I$2:$I$5001,Orders!$C$2:$C$5001,A1508,Orders!$I$2:$I$5001,"&gt;0"))</f>
        <v/>
      </c>
      <c r="I1508" s="9" t="str">
        <f aca="true">IF(H1508="","",TODAY()-H1508)</f>
        <v/>
      </c>
      <c r="J1508" s="9" t="str">
        <f aca="false">IF(OR(H1508="",N(D1508)&lt;2),"",(H1508-G1508)/(D1508-1))</f>
        <v/>
      </c>
      <c r="K1508" s="12" t="str">
        <f aca="false">IF(A1508="","",IF(N(D1508)=0,"No orders yet",IF(I1508&gt;=Settings!$B$4,IF(OR(N(E1508)&gt;=Settings!$B$5,N(D1508)&gt;=Settings!$B$6),"Lapsed VIP","Lapsed"),IF(I1508&gt;=Settings!$B$3,IF(OR(N(E1508)&gt;=Settings!$B$5,N(D1508)&gt;=Settings!$B$6),"At-risk VIP",IF(D1508=1,"One-time buyer","At risk")),IF(OR(N(E1508)&gt;=Settings!$B$5,N(D1508)&gt;=Settings!$B$6),"VIP",IF(D1508=1,"New","Active"))))))</f>
        <v/>
      </c>
      <c r="L1508" s="12" t="str">
        <f aca="false">IF(OR(J1508="",J1508=0),"",IF(I1508&gt;=J1508*Settings!$B$7,"Yes",""))</f>
        <v/>
      </c>
      <c r="M1508" s="13"/>
      <c r="N1508" s="12" t="str">
        <f aca="true">IF(M1508="","",IF(AND(H1508&lt;&gt;"",H1508&gt;=M1508),"Yes - "&amp;TEXT(H1508,"d mmm yyyy"),IF(TODAY()-M1508&lt;30,"Not yet","No")))</f>
        <v/>
      </c>
      <c r="O1508" s="8"/>
      <c r="P1508" s="12" t="str">
        <f aca="false">IF(A1508="","",IF(COUNTIF($A$2:$A$2001,A1508)&gt;1,"Same email twice - keep one",""))</f>
        <v/>
      </c>
    </row>
    <row r="1509" customFormat="false" ht="15" hidden="false" customHeight="false" outlineLevel="0" collapsed="false">
      <c r="A1509" s="8"/>
      <c r="B1509" s="8"/>
      <c r="C1509" s="8"/>
      <c r="D1509" s="9" t="str">
        <f aca="false">IF(A1509="","",COUNTIFS(Orders!$C$2:$C$5001,A1509,Orders!$I$2:$I$5001,"&gt;0"))</f>
        <v/>
      </c>
      <c r="E1509" s="10" t="str">
        <f aca="false">IF(A1509="","",SUMIFS(Orders!$F$2:$F$5001,Orders!$C$2:$C$5001,A1509,Orders!$I$2:$I$5001,"&gt;0"))</f>
        <v/>
      </c>
      <c r="F1509" s="10" t="str">
        <f aca="false">IF(OR(A1509="",N(D1509)=0),"",E1509/D1509)</f>
        <v/>
      </c>
      <c r="G1509" s="11" t="str">
        <f aca="false">IF(OR(A1509="",N(D1509)=0),"",_xlfn.MINIFS(Orders!$I$2:$I$5001,Orders!$C$2:$C$5001,A1509,Orders!$I$2:$I$5001,"&gt;0"))</f>
        <v/>
      </c>
      <c r="H1509" s="11" t="str">
        <f aca="false">IF(OR(A1509="",N(D1509)=0),"",_xlfn.MAXIFS(Orders!$I$2:$I$5001,Orders!$C$2:$C$5001,A1509,Orders!$I$2:$I$5001,"&gt;0"))</f>
        <v/>
      </c>
      <c r="I1509" s="9" t="str">
        <f aca="true">IF(H1509="","",TODAY()-H1509)</f>
        <v/>
      </c>
      <c r="J1509" s="9" t="str">
        <f aca="false">IF(OR(H1509="",N(D1509)&lt;2),"",(H1509-G1509)/(D1509-1))</f>
        <v/>
      </c>
      <c r="K1509" s="12" t="str">
        <f aca="false">IF(A1509="","",IF(N(D1509)=0,"No orders yet",IF(I1509&gt;=Settings!$B$4,IF(OR(N(E1509)&gt;=Settings!$B$5,N(D1509)&gt;=Settings!$B$6),"Lapsed VIP","Lapsed"),IF(I1509&gt;=Settings!$B$3,IF(OR(N(E1509)&gt;=Settings!$B$5,N(D1509)&gt;=Settings!$B$6),"At-risk VIP",IF(D1509=1,"One-time buyer","At risk")),IF(OR(N(E1509)&gt;=Settings!$B$5,N(D1509)&gt;=Settings!$B$6),"VIP",IF(D1509=1,"New","Active"))))))</f>
        <v/>
      </c>
      <c r="L1509" s="12" t="str">
        <f aca="false">IF(OR(J1509="",J1509=0),"",IF(I1509&gt;=J1509*Settings!$B$7,"Yes",""))</f>
        <v/>
      </c>
      <c r="M1509" s="13"/>
      <c r="N1509" s="12" t="str">
        <f aca="true">IF(M1509="","",IF(AND(H1509&lt;&gt;"",H1509&gt;=M1509),"Yes - "&amp;TEXT(H1509,"d mmm yyyy"),IF(TODAY()-M1509&lt;30,"Not yet","No")))</f>
        <v/>
      </c>
      <c r="O1509" s="8"/>
      <c r="P1509" s="12" t="str">
        <f aca="false">IF(A1509="","",IF(COUNTIF($A$2:$A$2001,A1509)&gt;1,"Same email twice - keep one",""))</f>
        <v/>
      </c>
    </row>
    <row r="1510" customFormat="false" ht="15" hidden="false" customHeight="false" outlineLevel="0" collapsed="false">
      <c r="A1510" s="8"/>
      <c r="B1510" s="8"/>
      <c r="C1510" s="8"/>
      <c r="D1510" s="9" t="str">
        <f aca="false">IF(A1510="","",COUNTIFS(Orders!$C$2:$C$5001,A1510,Orders!$I$2:$I$5001,"&gt;0"))</f>
        <v/>
      </c>
      <c r="E1510" s="10" t="str">
        <f aca="false">IF(A1510="","",SUMIFS(Orders!$F$2:$F$5001,Orders!$C$2:$C$5001,A1510,Orders!$I$2:$I$5001,"&gt;0"))</f>
        <v/>
      </c>
      <c r="F1510" s="10" t="str">
        <f aca="false">IF(OR(A1510="",N(D1510)=0),"",E1510/D1510)</f>
        <v/>
      </c>
      <c r="G1510" s="11" t="str">
        <f aca="false">IF(OR(A1510="",N(D1510)=0),"",_xlfn.MINIFS(Orders!$I$2:$I$5001,Orders!$C$2:$C$5001,A1510,Orders!$I$2:$I$5001,"&gt;0"))</f>
        <v/>
      </c>
      <c r="H1510" s="11" t="str">
        <f aca="false">IF(OR(A1510="",N(D1510)=0),"",_xlfn.MAXIFS(Orders!$I$2:$I$5001,Orders!$C$2:$C$5001,A1510,Orders!$I$2:$I$5001,"&gt;0"))</f>
        <v/>
      </c>
      <c r="I1510" s="9" t="str">
        <f aca="true">IF(H1510="","",TODAY()-H1510)</f>
        <v/>
      </c>
      <c r="J1510" s="9" t="str">
        <f aca="false">IF(OR(H1510="",N(D1510)&lt;2),"",(H1510-G1510)/(D1510-1))</f>
        <v/>
      </c>
      <c r="K1510" s="12" t="str">
        <f aca="false">IF(A1510="","",IF(N(D1510)=0,"No orders yet",IF(I1510&gt;=Settings!$B$4,IF(OR(N(E1510)&gt;=Settings!$B$5,N(D1510)&gt;=Settings!$B$6),"Lapsed VIP","Lapsed"),IF(I1510&gt;=Settings!$B$3,IF(OR(N(E1510)&gt;=Settings!$B$5,N(D1510)&gt;=Settings!$B$6),"At-risk VIP",IF(D1510=1,"One-time buyer","At risk")),IF(OR(N(E1510)&gt;=Settings!$B$5,N(D1510)&gt;=Settings!$B$6),"VIP",IF(D1510=1,"New","Active"))))))</f>
        <v/>
      </c>
      <c r="L1510" s="12" t="str">
        <f aca="false">IF(OR(J1510="",J1510=0),"",IF(I1510&gt;=J1510*Settings!$B$7,"Yes",""))</f>
        <v/>
      </c>
      <c r="M1510" s="13"/>
      <c r="N1510" s="12" t="str">
        <f aca="true">IF(M1510="","",IF(AND(H1510&lt;&gt;"",H1510&gt;=M1510),"Yes - "&amp;TEXT(H1510,"d mmm yyyy"),IF(TODAY()-M1510&lt;30,"Not yet","No")))</f>
        <v/>
      </c>
      <c r="O1510" s="8"/>
      <c r="P1510" s="12" t="str">
        <f aca="false">IF(A1510="","",IF(COUNTIF($A$2:$A$2001,A1510)&gt;1,"Same email twice - keep one",""))</f>
        <v/>
      </c>
    </row>
    <row r="1511" customFormat="false" ht="15" hidden="false" customHeight="false" outlineLevel="0" collapsed="false">
      <c r="A1511" s="8"/>
      <c r="B1511" s="8"/>
      <c r="C1511" s="8"/>
      <c r="D1511" s="9" t="str">
        <f aca="false">IF(A1511="","",COUNTIFS(Orders!$C$2:$C$5001,A1511,Orders!$I$2:$I$5001,"&gt;0"))</f>
        <v/>
      </c>
      <c r="E1511" s="10" t="str">
        <f aca="false">IF(A1511="","",SUMIFS(Orders!$F$2:$F$5001,Orders!$C$2:$C$5001,A1511,Orders!$I$2:$I$5001,"&gt;0"))</f>
        <v/>
      </c>
      <c r="F1511" s="10" t="str">
        <f aca="false">IF(OR(A1511="",N(D1511)=0),"",E1511/D1511)</f>
        <v/>
      </c>
      <c r="G1511" s="11" t="str">
        <f aca="false">IF(OR(A1511="",N(D1511)=0),"",_xlfn.MINIFS(Orders!$I$2:$I$5001,Orders!$C$2:$C$5001,A1511,Orders!$I$2:$I$5001,"&gt;0"))</f>
        <v/>
      </c>
      <c r="H1511" s="11" t="str">
        <f aca="false">IF(OR(A1511="",N(D1511)=0),"",_xlfn.MAXIFS(Orders!$I$2:$I$5001,Orders!$C$2:$C$5001,A1511,Orders!$I$2:$I$5001,"&gt;0"))</f>
        <v/>
      </c>
      <c r="I1511" s="9" t="str">
        <f aca="true">IF(H1511="","",TODAY()-H1511)</f>
        <v/>
      </c>
      <c r="J1511" s="9" t="str">
        <f aca="false">IF(OR(H1511="",N(D1511)&lt;2),"",(H1511-G1511)/(D1511-1))</f>
        <v/>
      </c>
      <c r="K1511" s="12" t="str">
        <f aca="false">IF(A1511="","",IF(N(D1511)=0,"No orders yet",IF(I1511&gt;=Settings!$B$4,IF(OR(N(E1511)&gt;=Settings!$B$5,N(D1511)&gt;=Settings!$B$6),"Lapsed VIP","Lapsed"),IF(I1511&gt;=Settings!$B$3,IF(OR(N(E1511)&gt;=Settings!$B$5,N(D1511)&gt;=Settings!$B$6),"At-risk VIP",IF(D1511=1,"One-time buyer","At risk")),IF(OR(N(E1511)&gt;=Settings!$B$5,N(D1511)&gt;=Settings!$B$6),"VIP",IF(D1511=1,"New","Active"))))))</f>
        <v/>
      </c>
      <c r="L1511" s="12" t="str">
        <f aca="false">IF(OR(J1511="",J1511=0),"",IF(I1511&gt;=J1511*Settings!$B$7,"Yes",""))</f>
        <v/>
      </c>
      <c r="M1511" s="13"/>
      <c r="N1511" s="12" t="str">
        <f aca="true">IF(M1511="","",IF(AND(H1511&lt;&gt;"",H1511&gt;=M1511),"Yes - "&amp;TEXT(H1511,"d mmm yyyy"),IF(TODAY()-M1511&lt;30,"Not yet","No")))</f>
        <v/>
      </c>
      <c r="O1511" s="8"/>
      <c r="P1511" s="12" t="str">
        <f aca="false">IF(A1511="","",IF(COUNTIF($A$2:$A$2001,A1511)&gt;1,"Same email twice - keep one",""))</f>
        <v/>
      </c>
    </row>
    <row r="1512" customFormat="false" ht="15" hidden="false" customHeight="false" outlineLevel="0" collapsed="false">
      <c r="A1512" s="8"/>
      <c r="B1512" s="8"/>
      <c r="C1512" s="8"/>
      <c r="D1512" s="9" t="str">
        <f aca="false">IF(A1512="","",COUNTIFS(Orders!$C$2:$C$5001,A1512,Orders!$I$2:$I$5001,"&gt;0"))</f>
        <v/>
      </c>
      <c r="E1512" s="10" t="str">
        <f aca="false">IF(A1512="","",SUMIFS(Orders!$F$2:$F$5001,Orders!$C$2:$C$5001,A1512,Orders!$I$2:$I$5001,"&gt;0"))</f>
        <v/>
      </c>
      <c r="F1512" s="10" t="str">
        <f aca="false">IF(OR(A1512="",N(D1512)=0),"",E1512/D1512)</f>
        <v/>
      </c>
      <c r="G1512" s="11" t="str">
        <f aca="false">IF(OR(A1512="",N(D1512)=0),"",_xlfn.MINIFS(Orders!$I$2:$I$5001,Orders!$C$2:$C$5001,A1512,Orders!$I$2:$I$5001,"&gt;0"))</f>
        <v/>
      </c>
      <c r="H1512" s="11" t="str">
        <f aca="false">IF(OR(A1512="",N(D1512)=0),"",_xlfn.MAXIFS(Orders!$I$2:$I$5001,Orders!$C$2:$C$5001,A1512,Orders!$I$2:$I$5001,"&gt;0"))</f>
        <v/>
      </c>
      <c r="I1512" s="9" t="str">
        <f aca="true">IF(H1512="","",TODAY()-H1512)</f>
        <v/>
      </c>
      <c r="J1512" s="9" t="str">
        <f aca="false">IF(OR(H1512="",N(D1512)&lt;2),"",(H1512-G1512)/(D1512-1))</f>
        <v/>
      </c>
      <c r="K1512" s="12" t="str">
        <f aca="false">IF(A1512="","",IF(N(D1512)=0,"No orders yet",IF(I1512&gt;=Settings!$B$4,IF(OR(N(E1512)&gt;=Settings!$B$5,N(D1512)&gt;=Settings!$B$6),"Lapsed VIP","Lapsed"),IF(I1512&gt;=Settings!$B$3,IF(OR(N(E1512)&gt;=Settings!$B$5,N(D1512)&gt;=Settings!$B$6),"At-risk VIP",IF(D1512=1,"One-time buyer","At risk")),IF(OR(N(E1512)&gt;=Settings!$B$5,N(D1512)&gt;=Settings!$B$6),"VIP",IF(D1512=1,"New","Active"))))))</f>
        <v/>
      </c>
      <c r="L1512" s="12" t="str">
        <f aca="false">IF(OR(J1512="",J1512=0),"",IF(I1512&gt;=J1512*Settings!$B$7,"Yes",""))</f>
        <v/>
      </c>
      <c r="M1512" s="13"/>
      <c r="N1512" s="12" t="str">
        <f aca="true">IF(M1512="","",IF(AND(H1512&lt;&gt;"",H1512&gt;=M1512),"Yes - "&amp;TEXT(H1512,"d mmm yyyy"),IF(TODAY()-M1512&lt;30,"Not yet","No")))</f>
        <v/>
      </c>
      <c r="O1512" s="8"/>
      <c r="P1512" s="12" t="str">
        <f aca="false">IF(A1512="","",IF(COUNTIF($A$2:$A$2001,A1512)&gt;1,"Same email twice - keep one",""))</f>
        <v/>
      </c>
    </row>
    <row r="1513" customFormat="false" ht="15" hidden="false" customHeight="false" outlineLevel="0" collapsed="false">
      <c r="A1513" s="8"/>
      <c r="B1513" s="8"/>
      <c r="C1513" s="8"/>
      <c r="D1513" s="9" t="str">
        <f aca="false">IF(A1513="","",COUNTIFS(Orders!$C$2:$C$5001,A1513,Orders!$I$2:$I$5001,"&gt;0"))</f>
        <v/>
      </c>
      <c r="E1513" s="10" t="str">
        <f aca="false">IF(A1513="","",SUMIFS(Orders!$F$2:$F$5001,Orders!$C$2:$C$5001,A1513,Orders!$I$2:$I$5001,"&gt;0"))</f>
        <v/>
      </c>
      <c r="F1513" s="10" t="str">
        <f aca="false">IF(OR(A1513="",N(D1513)=0),"",E1513/D1513)</f>
        <v/>
      </c>
      <c r="G1513" s="11" t="str">
        <f aca="false">IF(OR(A1513="",N(D1513)=0),"",_xlfn.MINIFS(Orders!$I$2:$I$5001,Orders!$C$2:$C$5001,A1513,Orders!$I$2:$I$5001,"&gt;0"))</f>
        <v/>
      </c>
      <c r="H1513" s="11" t="str">
        <f aca="false">IF(OR(A1513="",N(D1513)=0),"",_xlfn.MAXIFS(Orders!$I$2:$I$5001,Orders!$C$2:$C$5001,A1513,Orders!$I$2:$I$5001,"&gt;0"))</f>
        <v/>
      </c>
      <c r="I1513" s="9" t="str">
        <f aca="true">IF(H1513="","",TODAY()-H1513)</f>
        <v/>
      </c>
      <c r="J1513" s="9" t="str">
        <f aca="false">IF(OR(H1513="",N(D1513)&lt;2),"",(H1513-G1513)/(D1513-1))</f>
        <v/>
      </c>
      <c r="K1513" s="12" t="str">
        <f aca="false">IF(A1513="","",IF(N(D1513)=0,"No orders yet",IF(I1513&gt;=Settings!$B$4,IF(OR(N(E1513)&gt;=Settings!$B$5,N(D1513)&gt;=Settings!$B$6),"Lapsed VIP","Lapsed"),IF(I1513&gt;=Settings!$B$3,IF(OR(N(E1513)&gt;=Settings!$B$5,N(D1513)&gt;=Settings!$B$6),"At-risk VIP",IF(D1513=1,"One-time buyer","At risk")),IF(OR(N(E1513)&gt;=Settings!$B$5,N(D1513)&gt;=Settings!$B$6),"VIP",IF(D1513=1,"New","Active"))))))</f>
        <v/>
      </c>
      <c r="L1513" s="12" t="str">
        <f aca="false">IF(OR(J1513="",J1513=0),"",IF(I1513&gt;=J1513*Settings!$B$7,"Yes",""))</f>
        <v/>
      </c>
      <c r="M1513" s="13"/>
      <c r="N1513" s="12" t="str">
        <f aca="true">IF(M1513="","",IF(AND(H1513&lt;&gt;"",H1513&gt;=M1513),"Yes - "&amp;TEXT(H1513,"d mmm yyyy"),IF(TODAY()-M1513&lt;30,"Not yet","No")))</f>
        <v/>
      </c>
      <c r="O1513" s="8"/>
      <c r="P1513" s="12" t="str">
        <f aca="false">IF(A1513="","",IF(COUNTIF($A$2:$A$2001,A1513)&gt;1,"Same email twice - keep one",""))</f>
        <v/>
      </c>
    </row>
    <row r="1514" customFormat="false" ht="15" hidden="false" customHeight="false" outlineLevel="0" collapsed="false">
      <c r="A1514" s="8"/>
      <c r="B1514" s="8"/>
      <c r="C1514" s="8"/>
      <c r="D1514" s="9" t="str">
        <f aca="false">IF(A1514="","",COUNTIFS(Orders!$C$2:$C$5001,A1514,Orders!$I$2:$I$5001,"&gt;0"))</f>
        <v/>
      </c>
      <c r="E1514" s="10" t="str">
        <f aca="false">IF(A1514="","",SUMIFS(Orders!$F$2:$F$5001,Orders!$C$2:$C$5001,A1514,Orders!$I$2:$I$5001,"&gt;0"))</f>
        <v/>
      </c>
      <c r="F1514" s="10" t="str">
        <f aca="false">IF(OR(A1514="",N(D1514)=0),"",E1514/D1514)</f>
        <v/>
      </c>
      <c r="G1514" s="11" t="str">
        <f aca="false">IF(OR(A1514="",N(D1514)=0),"",_xlfn.MINIFS(Orders!$I$2:$I$5001,Orders!$C$2:$C$5001,A1514,Orders!$I$2:$I$5001,"&gt;0"))</f>
        <v/>
      </c>
      <c r="H1514" s="11" t="str">
        <f aca="false">IF(OR(A1514="",N(D1514)=0),"",_xlfn.MAXIFS(Orders!$I$2:$I$5001,Orders!$C$2:$C$5001,A1514,Orders!$I$2:$I$5001,"&gt;0"))</f>
        <v/>
      </c>
      <c r="I1514" s="9" t="str">
        <f aca="true">IF(H1514="","",TODAY()-H1514)</f>
        <v/>
      </c>
      <c r="J1514" s="9" t="str">
        <f aca="false">IF(OR(H1514="",N(D1514)&lt;2),"",(H1514-G1514)/(D1514-1))</f>
        <v/>
      </c>
      <c r="K1514" s="12" t="str">
        <f aca="false">IF(A1514="","",IF(N(D1514)=0,"No orders yet",IF(I1514&gt;=Settings!$B$4,IF(OR(N(E1514)&gt;=Settings!$B$5,N(D1514)&gt;=Settings!$B$6),"Lapsed VIP","Lapsed"),IF(I1514&gt;=Settings!$B$3,IF(OR(N(E1514)&gt;=Settings!$B$5,N(D1514)&gt;=Settings!$B$6),"At-risk VIP",IF(D1514=1,"One-time buyer","At risk")),IF(OR(N(E1514)&gt;=Settings!$B$5,N(D1514)&gt;=Settings!$B$6),"VIP",IF(D1514=1,"New","Active"))))))</f>
        <v/>
      </c>
      <c r="L1514" s="12" t="str">
        <f aca="false">IF(OR(J1514="",J1514=0),"",IF(I1514&gt;=J1514*Settings!$B$7,"Yes",""))</f>
        <v/>
      </c>
      <c r="M1514" s="13"/>
      <c r="N1514" s="12" t="str">
        <f aca="true">IF(M1514="","",IF(AND(H1514&lt;&gt;"",H1514&gt;=M1514),"Yes - "&amp;TEXT(H1514,"d mmm yyyy"),IF(TODAY()-M1514&lt;30,"Not yet","No")))</f>
        <v/>
      </c>
      <c r="O1514" s="8"/>
      <c r="P1514" s="12" t="str">
        <f aca="false">IF(A1514="","",IF(COUNTIF($A$2:$A$2001,A1514)&gt;1,"Same email twice - keep one",""))</f>
        <v/>
      </c>
    </row>
    <row r="1515" customFormat="false" ht="15" hidden="false" customHeight="false" outlineLevel="0" collapsed="false">
      <c r="A1515" s="8"/>
      <c r="B1515" s="8"/>
      <c r="C1515" s="8"/>
      <c r="D1515" s="9" t="str">
        <f aca="false">IF(A1515="","",COUNTIFS(Orders!$C$2:$C$5001,A1515,Orders!$I$2:$I$5001,"&gt;0"))</f>
        <v/>
      </c>
      <c r="E1515" s="10" t="str">
        <f aca="false">IF(A1515="","",SUMIFS(Orders!$F$2:$F$5001,Orders!$C$2:$C$5001,A1515,Orders!$I$2:$I$5001,"&gt;0"))</f>
        <v/>
      </c>
      <c r="F1515" s="10" t="str">
        <f aca="false">IF(OR(A1515="",N(D1515)=0),"",E1515/D1515)</f>
        <v/>
      </c>
      <c r="G1515" s="11" t="str">
        <f aca="false">IF(OR(A1515="",N(D1515)=0),"",_xlfn.MINIFS(Orders!$I$2:$I$5001,Orders!$C$2:$C$5001,A1515,Orders!$I$2:$I$5001,"&gt;0"))</f>
        <v/>
      </c>
      <c r="H1515" s="11" t="str">
        <f aca="false">IF(OR(A1515="",N(D1515)=0),"",_xlfn.MAXIFS(Orders!$I$2:$I$5001,Orders!$C$2:$C$5001,A1515,Orders!$I$2:$I$5001,"&gt;0"))</f>
        <v/>
      </c>
      <c r="I1515" s="9" t="str">
        <f aca="true">IF(H1515="","",TODAY()-H1515)</f>
        <v/>
      </c>
      <c r="J1515" s="9" t="str">
        <f aca="false">IF(OR(H1515="",N(D1515)&lt;2),"",(H1515-G1515)/(D1515-1))</f>
        <v/>
      </c>
      <c r="K1515" s="12" t="str">
        <f aca="false">IF(A1515="","",IF(N(D1515)=0,"No orders yet",IF(I1515&gt;=Settings!$B$4,IF(OR(N(E1515)&gt;=Settings!$B$5,N(D1515)&gt;=Settings!$B$6),"Lapsed VIP","Lapsed"),IF(I1515&gt;=Settings!$B$3,IF(OR(N(E1515)&gt;=Settings!$B$5,N(D1515)&gt;=Settings!$B$6),"At-risk VIP",IF(D1515=1,"One-time buyer","At risk")),IF(OR(N(E1515)&gt;=Settings!$B$5,N(D1515)&gt;=Settings!$B$6),"VIP",IF(D1515=1,"New","Active"))))))</f>
        <v/>
      </c>
      <c r="L1515" s="12" t="str">
        <f aca="false">IF(OR(J1515="",J1515=0),"",IF(I1515&gt;=J1515*Settings!$B$7,"Yes",""))</f>
        <v/>
      </c>
      <c r="M1515" s="13"/>
      <c r="N1515" s="12" t="str">
        <f aca="true">IF(M1515="","",IF(AND(H1515&lt;&gt;"",H1515&gt;=M1515),"Yes - "&amp;TEXT(H1515,"d mmm yyyy"),IF(TODAY()-M1515&lt;30,"Not yet","No")))</f>
        <v/>
      </c>
      <c r="O1515" s="8"/>
      <c r="P1515" s="12" t="str">
        <f aca="false">IF(A1515="","",IF(COUNTIF($A$2:$A$2001,A1515)&gt;1,"Same email twice - keep one",""))</f>
        <v/>
      </c>
    </row>
    <row r="1516" customFormat="false" ht="15" hidden="false" customHeight="false" outlineLevel="0" collapsed="false">
      <c r="A1516" s="8"/>
      <c r="B1516" s="8"/>
      <c r="C1516" s="8"/>
      <c r="D1516" s="9" t="str">
        <f aca="false">IF(A1516="","",COUNTIFS(Orders!$C$2:$C$5001,A1516,Orders!$I$2:$I$5001,"&gt;0"))</f>
        <v/>
      </c>
      <c r="E1516" s="10" t="str">
        <f aca="false">IF(A1516="","",SUMIFS(Orders!$F$2:$F$5001,Orders!$C$2:$C$5001,A1516,Orders!$I$2:$I$5001,"&gt;0"))</f>
        <v/>
      </c>
      <c r="F1516" s="10" t="str">
        <f aca="false">IF(OR(A1516="",N(D1516)=0),"",E1516/D1516)</f>
        <v/>
      </c>
      <c r="G1516" s="11" t="str">
        <f aca="false">IF(OR(A1516="",N(D1516)=0),"",_xlfn.MINIFS(Orders!$I$2:$I$5001,Orders!$C$2:$C$5001,A1516,Orders!$I$2:$I$5001,"&gt;0"))</f>
        <v/>
      </c>
      <c r="H1516" s="11" t="str">
        <f aca="false">IF(OR(A1516="",N(D1516)=0),"",_xlfn.MAXIFS(Orders!$I$2:$I$5001,Orders!$C$2:$C$5001,A1516,Orders!$I$2:$I$5001,"&gt;0"))</f>
        <v/>
      </c>
      <c r="I1516" s="9" t="str">
        <f aca="true">IF(H1516="","",TODAY()-H1516)</f>
        <v/>
      </c>
      <c r="J1516" s="9" t="str">
        <f aca="false">IF(OR(H1516="",N(D1516)&lt;2),"",(H1516-G1516)/(D1516-1))</f>
        <v/>
      </c>
      <c r="K1516" s="12" t="str">
        <f aca="false">IF(A1516="","",IF(N(D1516)=0,"No orders yet",IF(I1516&gt;=Settings!$B$4,IF(OR(N(E1516)&gt;=Settings!$B$5,N(D1516)&gt;=Settings!$B$6),"Lapsed VIP","Lapsed"),IF(I1516&gt;=Settings!$B$3,IF(OR(N(E1516)&gt;=Settings!$B$5,N(D1516)&gt;=Settings!$B$6),"At-risk VIP",IF(D1516=1,"One-time buyer","At risk")),IF(OR(N(E1516)&gt;=Settings!$B$5,N(D1516)&gt;=Settings!$B$6),"VIP",IF(D1516=1,"New","Active"))))))</f>
        <v/>
      </c>
      <c r="L1516" s="12" t="str">
        <f aca="false">IF(OR(J1516="",J1516=0),"",IF(I1516&gt;=J1516*Settings!$B$7,"Yes",""))</f>
        <v/>
      </c>
      <c r="M1516" s="13"/>
      <c r="N1516" s="12" t="str">
        <f aca="true">IF(M1516="","",IF(AND(H1516&lt;&gt;"",H1516&gt;=M1516),"Yes - "&amp;TEXT(H1516,"d mmm yyyy"),IF(TODAY()-M1516&lt;30,"Not yet","No")))</f>
        <v/>
      </c>
      <c r="O1516" s="8"/>
      <c r="P1516" s="12" t="str">
        <f aca="false">IF(A1516="","",IF(COUNTIF($A$2:$A$2001,A1516)&gt;1,"Same email twice - keep one",""))</f>
        <v/>
      </c>
    </row>
    <row r="1517" customFormat="false" ht="15" hidden="false" customHeight="false" outlineLevel="0" collapsed="false">
      <c r="A1517" s="8"/>
      <c r="B1517" s="8"/>
      <c r="C1517" s="8"/>
      <c r="D1517" s="9" t="str">
        <f aca="false">IF(A1517="","",COUNTIFS(Orders!$C$2:$C$5001,A1517,Orders!$I$2:$I$5001,"&gt;0"))</f>
        <v/>
      </c>
      <c r="E1517" s="10" t="str">
        <f aca="false">IF(A1517="","",SUMIFS(Orders!$F$2:$F$5001,Orders!$C$2:$C$5001,A1517,Orders!$I$2:$I$5001,"&gt;0"))</f>
        <v/>
      </c>
      <c r="F1517" s="10" t="str">
        <f aca="false">IF(OR(A1517="",N(D1517)=0),"",E1517/D1517)</f>
        <v/>
      </c>
      <c r="G1517" s="11" t="str">
        <f aca="false">IF(OR(A1517="",N(D1517)=0),"",_xlfn.MINIFS(Orders!$I$2:$I$5001,Orders!$C$2:$C$5001,A1517,Orders!$I$2:$I$5001,"&gt;0"))</f>
        <v/>
      </c>
      <c r="H1517" s="11" t="str">
        <f aca="false">IF(OR(A1517="",N(D1517)=0),"",_xlfn.MAXIFS(Orders!$I$2:$I$5001,Orders!$C$2:$C$5001,A1517,Orders!$I$2:$I$5001,"&gt;0"))</f>
        <v/>
      </c>
      <c r="I1517" s="9" t="str">
        <f aca="true">IF(H1517="","",TODAY()-H1517)</f>
        <v/>
      </c>
      <c r="J1517" s="9" t="str">
        <f aca="false">IF(OR(H1517="",N(D1517)&lt;2),"",(H1517-G1517)/(D1517-1))</f>
        <v/>
      </c>
      <c r="K1517" s="12" t="str">
        <f aca="false">IF(A1517="","",IF(N(D1517)=0,"No orders yet",IF(I1517&gt;=Settings!$B$4,IF(OR(N(E1517)&gt;=Settings!$B$5,N(D1517)&gt;=Settings!$B$6),"Lapsed VIP","Lapsed"),IF(I1517&gt;=Settings!$B$3,IF(OR(N(E1517)&gt;=Settings!$B$5,N(D1517)&gt;=Settings!$B$6),"At-risk VIP",IF(D1517=1,"One-time buyer","At risk")),IF(OR(N(E1517)&gt;=Settings!$B$5,N(D1517)&gt;=Settings!$B$6),"VIP",IF(D1517=1,"New","Active"))))))</f>
        <v/>
      </c>
      <c r="L1517" s="12" t="str">
        <f aca="false">IF(OR(J1517="",J1517=0),"",IF(I1517&gt;=J1517*Settings!$B$7,"Yes",""))</f>
        <v/>
      </c>
      <c r="M1517" s="13"/>
      <c r="N1517" s="12" t="str">
        <f aca="true">IF(M1517="","",IF(AND(H1517&lt;&gt;"",H1517&gt;=M1517),"Yes - "&amp;TEXT(H1517,"d mmm yyyy"),IF(TODAY()-M1517&lt;30,"Not yet","No")))</f>
        <v/>
      </c>
      <c r="O1517" s="8"/>
      <c r="P1517" s="12" t="str">
        <f aca="false">IF(A1517="","",IF(COUNTIF($A$2:$A$2001,A1517)&gt;1,"Same email twice - keep one",""))</f>
        <v/>
      </c>
    </row>
    <row r="1518" customFormat="false" ht="15" hidden="false" customHeight="false" outlineLevel="0" collapsed="false">
      <c r="A1518" s="8"/>
      <c r="B1518" s="8"/>
      <c r="C1518" s="8"/>
      <c r="D1518" s="9" t="str">
        <f aca="false">IF(A1518="","",COUNTIFS(Orders!$C$2:$C$5001,A1518,Orders!$I$2:$I$5001,"&gt;0"))</f>
        <v/>
      </c>
      <c r="E1518" s="10" t="str">
        <f aca="false">IF(A1518="","",SUMIFS(Orders!$F$2:$F$5001,Orders!$C$2:$C$5001,A1518,Orders!$I$2:$I$5001,"&gt;0"))</f>
        <v/>
      </c>
      <c r="F1518" s="10" t="str">
        <f aca="false">IF(OR(A1518="",N(D1518)=0),"",E1518/D1518)</f>
        <v/>
      </c>
      <c r="G1518" s="11" t="str">
        <f aca="false">IF(OR(A1518="",N(D1518)=0),"",_xlfn.MINIFS(Orders!$I$2:$I$5001,Orders!$C$2:$C$5001,A1518,Orders!$I$2:$I$5001,"&gt;0"))</f>
        <v/>
      </c>
      <c r="H1518" s="11" t="str">
        <f aca="false">IF(OR(A1518="",N(D1518)=0),"",_xlfn.MAXIFS(Orders!$I$2:$I$5001,Orders!$C$2:$C$5001,A1518,Orders!$I$2:$I$5001,"&gt;0"))</f>
        <v/>
      </c>
      <c r="I1518" s="9" t="str">
        <f aca="true">IF(H1518="","",TODAY()-H1518)</f>
        <v/>
      </c>
      <c r="J1518" s="9" t="str">
        <f aca="false">IF(OR(H1518="",N(D1518)&lt;2),"",(H1518-G1518)/(D1518-1))</f>
        <v/>
      </c>
      <c r="K1518" s="12" t="str">
        <f aca="false">IF(A1518="","",IF(N(D1518)=0,"No orders yet",IF(I1518&gt;=Settings!$B$4,IF(OR(N(E1518)&gt;=Settings!$B$5,N(D1518)&gt;=Settings!$B$6),"Lapsed VIP","Lapsed"),IF(I1518&gt;=Settings!$B$3,IF(OR(N(E1518)&gt;=Settings!$B$5,N(D1518)&gt;=Settings!$B$6),"At-risk VIP",IF(D1518=1,"One-time buyer","At risk")),IF(OR(N(E1518)&gt;=Settings!$B$5,N(D1518)&gt;=Settings!$B$6),"VIP",IF(D1518=1,"New","Active"))))))</f>
        <v/>
      </c>
      <c r="L1518" s="12" t="str">
        <f aca="false">IF(OR(J1518="",J1518=0),"",IF(I1518&gt;=J1518*Settings!$B$7,"Yes",""))</f>
        <v/>
      </c>
      <c r="M1518" s="13"/>
      <c r="N1518" s="12" t="str">
        <f aca="true">IF(M1518="","",IF(AND(H1518&lt;&gt;"",H1518&gt;=M1518),"Yes - "&amp;TEXT(H1518,"d mmm yyyy"),IF(TODAY()-M1518&lt;30,"Not yet","No")))</f>
        <v/>
      </c>
      <c r="O1518" s="8"/>
      <c r="P1518" s="12" t="str">
        <f aca="false">IF(A1518="","",IF(COUNTIF($A$2:$A$2001,A1518)&gt;1,"Same email twice - keep one",""))</f>
        <v/>
      </c>
    </row>
    <row r="1519" customFormat="false" ht="15" hidden="false" customHeight="false" outlineLevel="0" collapsed="false">
      <c r="A1519" s="8"/>
      <c r="B1519" s="8"/>
      <c r="C1519" s="8"/>
      <c r="D1519" s="9" t="str">
        <f aca="false">IF(A1519="","",COUNTIFS(Orders!$C$2:$C$5001,A1519,Orders!$I$2:$I$5001,"&gt;0"))</f>
        <v/>
      </c>
      <c r="E1519" s="10" t="str">
        <f aca="false">IF(A1519="","",SUMIFS(Orders!$F$2:$F$5001,Orders!$C$2:$C$5001,A1519,Orders!$I$2:$I$5001,"&gt;0"))</f>
        <v/>
      </c>
      <c r="F1519" s="10" t="str">
        <f aca="false">IF(OR(A1519="",N(D1519)=0),"",E1519/D1519)</f>
        <v/>
      </c>
      <c r="G1519" s="11" t="str">
        <f aca="false">IF(OR(A1519="",N(D1519)=0),"",_xlfn.MINIFS(Orders!$I$2:$I$5001,Orders!$C$2:$C$5001,A1519,Orders!$I$2:$I$5001,"&gt;0"))</f>
        <v/>
      </c>
      <c r="H1519" s="11" t="str">
        <f aca="false">IF(OR(A1519="",N(D1519)=0),"",_xlfn.MAXIFS(Orders!$I$2:$I$5001,Orders!$C$2:$C$5001,A1519,Orders!$I$2:$I$5001,"&gt;0"))</f>
        <v/>
      </c>
      <c r="I1519" s="9" t="str">
        <f aca="true">IF(H1519="","",TODAY()-H1519)</f>
        <v/>
      </c>
      <c r="J1519" s="9" t="str">
        <f aca="false">IF(OR(H1519="",N(D1519)&lt;2),"",(H1519-G1519)/(D1519-1))</f>
        <v/>
      </c>
      <c r="K1519" s="12" t="str">
        <f aca="false">IF(A1519="","",IF(N(D1519)=0,"No orders yet",IF(I1519&gt;=Settings!$B$4,IF(OR(N(E1519)&gt;=Settings!$B$5,N(D1519)&gt;=Settings!$B$6),"Lapsed VIP","Lapsed"),IF(I1519&gt;=Settings!$B$3,IF(OR(N(E1519)&gt;=Settings!$B$5,N(D1519)&gt;=Settings!$B$6),"At-risk VIP",IF(D1519=1,"One-time buyer","At risk")),IF(OR(N(E1519)&gt;=Settings!$B$5,N(D1519)&gt;=Settings!$B$6),"VIP",IF(D1519=1,"New","Active"))))))</f>
        <v/>
      </c>
      <c r="L1519" s="12" t="str">
        <f aca="false">IF(OR(J1519="",J1519=0),"",IF(I1519&gt;=J1519*Settings!$B$7,"Yes",""))</f>
        <v/>
      </c>
      <c r="M1519" s="13"/>
      <c r="N1519" s="12" t="str">
        <f aca="true">IF(M1519="","",IF(AND(H1519&lt;&gt;"",H1519&gt;=M1519),"Yes - "&amp;TEXT(H1519,"d mmm yyyy"),IF(TODAY()-M1519&lt;30,"Not yet","No")))</f>
        <v/>
      </c>
      <c r="O1519" s="8"/>
      <c r="P1519" s="12" t="str">
        <f aca="false">IF(A1519="","",IF(COUNTIF($A$2:$A$2001,A1519)&gt;1,"Same email twice - keep one",""))</f>
        <v/>
      </c>
    </row>
    <row r="1520" customFormat="false" ht="15" hidden="false" customHeight="false" outlineLevel="0" collapsed="false">
      <c r="A1520" s="8"/>
      <c r="B1520" s="8"/>
      <c r="C1520" s="8"/>
      <c r="D1520" s="9" t="str">
        <f aca="false">IF(A1520="","",COUNTIFS(Orders!$C$2:$C$5001,A1520,Orders!$I$2:$I$5001,"&gt;0"))</f>
        <v/>
      </c>
      <c r="E1520" s="10" t="str">
        <f aca="false">IF(A1520="","",SUMIFS(Orders!$F$2:$F$5001,Orders!$C$2:$C$5001,A1520,Orders!$I$2:$I$5001,"&gt;0"))</f>
        <v/>
      </c>
      <c r="F1520" s="10" t="str">
        <f aca="false">IF(OR(A1520="",N(D1520)=0),"",E1520/D1520)</f>
        <v/>
      </c>
      <c r="G1520" s="11" t="str">
        <f aca="false">IF(OR(A1520="",N(D1520)=0),"",_xlfn.MINIFS(Orders!$I$2:$I$5001,Orders!$C$2:$C$5001,A1520,Orders!$I$2:$I$5001,"&gt;0"))</f>
        <v/>
      </c>
      <c r="H1520" s="11" t="str">
        <f aca="false">IF(OR(A1520="",N(D1520)=0),"",_xlfn.MAXIFS(Orders!$I$2:$I$5001,Orders!$C$2:$C$5001,A1520,Orders!$I$2:$I$5001,"&gt;0"))</f>
        <v/>
      </c>
      <c r="I1520" s="9" t="str">
        <f aca="true">IF(H1520="","",TODAY()-H1520)</f>
        <v/>
      </c>
      <c r="J1520" s="9" t="str">
        <f aca="false">IF(OR(H1520="",N(D1520)&lt;2),"",(H1520-G1520)/(D1520-1))</f>
        <v/>
      </c>
      <c r="K1520" s="12" t="str">
        <f aca="false">IF(A1520="","",IF(N(D1520)=0,"No orders yet",IF(I1520&gt;=Settings!$B$4,IF(OR(N(E1520)&gt;=Settings!$B$5,N(D1520)&gt;=Settings!$B$6),"Lapsed VIP","Lapsed"),IF(I1520&gt;=Settings!$B$3,IF(OR(N(E1520)&gt;=Settings!$B$5,N(D1520)&gt;=Settings!$B$6),"At-risk VIP",IF(D1520=1,"One-time buyer","At risk")),IF(OR(N(E1520)&gt;=Settings!$B$5,N(D1520)&gt;=Settings!$B$6),"VIP",IF(D1520=1,"New","Active"))))))</f>
        <v/>
      </c>
      <c r="L1520" s="12" t="str">
        <f aca="false">IF(OR(J1520="",J1520=0),"",IF(I1520&gt;=J1520*Settings!$B$7,"Yes",""))</f>
        <v/>
      </c>
      <c r="M1520" s="13"/>
      <c r="N1520" s="12" t="str">
        <f aca="true">IF(M1520="","",IF(AND(H1520&lt;&gt;"",H1520&gt;=M1520),"Yes - "&amp;TEXT(H1520,"d mmm yyyy"),IF(TODAY()-M1520&lt;30,"Not yet","No")))</f>
        <v/>
      </c>
      <c r="O1520" s="8"/>
      <c r="P1520" s="12" t="str">
        <f aca="false">IF(A1520="","",IF(COUNTIF($A$2:$A$2001,A1520)&gt;1,"Same email twice - keep one",""))</f>
        <v/>
      </c>
    </row>
    <row r="1521" customFormat="false" ht="15" hidden="false" customHeight="false" outlineLevel="0" collapsed="false">
      <c r="A1521" s="8"/>
      <c r="B1521" s="8"/>
      <c r="C1521" s="8"/>
      <c r="D1521" s="9" t="str">
        <f aca="false">IF(A1521="","",COUNTIFS(Orders!$C$2:$C$5001,A1521,Orders!$I$2:$I$5001,"&gt;0"))</f>
        <v/>
      </c>
      <c r="E1521" s="10" t="str">
        <f aca="false">IF(A1521="","",SUMIFS(Orders!$F$2:$F$5001,Orders!$C$2:$C$5001,A1521,Orders!$I$2:$I$5001,"&gt;0"))</f>
        <v/>
      </c>
      <c r="F1521" s="10" t="str">
        <f aca="false">IF(OR(A1521="",N(D1521)=0),"",E1521/D1521)</f>
        <v/>
      </c>
      <c r="G1521" s="11" t="str">
        <f aca="false">IF(OR(A1521="",N(D1521)=0),"",_xlfn.MINIFS(Orders!$I$2:$I$5001,Orders!$C$2:$C$5001,A1521,Orders!$I$2:$I$5001,"&gt;0"))</f>
        <v/>
      </c>
      <c r="H1521" s="11" t="str">
        <f aca="false">IF(OR(A1521="",N(D1521)=0),"",_xlfn.MAXIFS(Orders!$I$2:$I$5001,Orders!$C$2:$C$5001,A1521,Orders!$I$2:$I$5001,"&gt;0"))</f>
        <v/>
      </c>
      <c r="I1521" s="9" t="str">
        <f aca="true">IF(H1521="","",TODAY()-H1521)</f>
        <v/>
      </c>
      <c r="J1521" s="9" t="str">
        <f aca="false">IF(OR(H1521="",N(D1521)&lt;2),"",(H1521-G1521)/(D1521-1))</f>
        <v/>
      </c>
      <c r="K1521" s="12" t="str">
        <f aca="false">IF(A1521="","",IF(N(D1521)=0,"No orders yet",IF(I1521&gt;=Settings!$B$4,IF(OR(N(E1521)&gt;=Settings!$B$5,N(D1521)&gt;=Settings!$B$6),"Lapsed VIP","Lapsed"),IF(I1521&gt;=Settings!$B$3,IF(OR(N(E1521)&gt;=Settings!$B$5,N(D1521)&gt;=Settings!$B$6),"At-risk VIP",IF(D1521=1,"One-time buyer","At risk")),IF(OR(N(E1521)&gt;=Settings!$B$5,N(D1521)&gt;=Settings!$B$6),"VIP",IF(D1521=1,"New","Active"))))))</f>
        <v/>
      </c>
      <c r="L1521" s="12" t="str">
        <f aca="false">IF(OR(J1521="",J1521=0),"",IF(I1521&gt;=J1521*Settings!$B$7,"Yes",""))</f>
        <v/>
      </c>
      <c r="M1521" s="13"/>
      <c r="N1521" s="12" t="str">
        <f aca="true">IF(M1521="","",IF(AND(H1521&lt;&gt;"",H1521&gt;=M1521),"Yes - "&amp;TEXT(H1521,"d mmm yyyy"),IF(TODAY()-M1521&lt;30,"Not yet","No")))</f>
        <v/>
      </c>
      <c r="O1521" s="8"/>
      <c r="P1521" s="12" t="str">
        <f aca="false">IF(A1521="","",IF(COUNTIF($A$2:$A$2001,A1521)&gt;1,"Same email twice - keep one",""))</f>
        <v/>
      </c>
    </row>
    <row r="1522" customFormat="false" ht="15" hidden="false" customHeight="false" outlineLevel="0" collapsed="false">
      <c r="A1522" s="8"/>
      <c r="B1522" s="8"/>
      <c r="C1522" s="8"/>
      <c r="D1522" s="9" t="str">
        <f aca="false">IF(A1522="","",COUNTIFS(Orders!$C$2:$C$5001,A1522,Orders!$I$2:$I$5001,"&gt;0"))</f>
        <v/>
      </c>
      <c r="E1522" s="10" t="str">
        <f aca="false">IF(A1522="","",SUMIFS(Orders!$F$2:$F$5001,Orders!$C$2:$C$5001,A1522,Orders!$I$2:$I$5001,"&gt;0"))</f>
        <v/>
      </c>
      <c r="F1522" s="10" t="str">
        <f aca="false">IF(OR(A1522="",N(D1522)=0),"",E1522/D1522)</f>
        <v/>
      </c>
      <c r="G1522" s="11" t="str">
        <f aca="false">IF(OR(A1522="",N(D1522)=0),"",_xlfn.MINIFS(Orders!$I$2:$I$5001,Orders!$C$2:$C$5001,A1522,Orders!$I$2:$I$5001,"&gt;0"))</f>
        <v/>
      </c>
      <c r="H1522" s="11" t="str">
        <f aca="false">IF(OR(A1522="",N(D1522)=0),"",_xlfn.MAXIFS(Orders!$I$2:$I$5001,Orders!$C$2:$C$5001,A1522,Orders!$I$2:$I$5001,"&gt;0"))</f>
        <v/>
      </c>
      <c r="I1522" s="9" t="str">
        <f aca="true">IF(H1522="","",TODAY()-H1522)</f>
        <v/>
      </c>
      <c r="J1522" s="9" t="str">
        <f aca="false">IF(OR(H1522="",N(D1522)&lt;2),"",(H1522-G1522)/(D1522-1))</f>
        <v/>
      </c>
      <c r="K1522" s="12" t="str">
        <f aca="false">IF(A1522="","",IF(N(D1522)=0,"No orders yet",IF(I1522&gt;=Settings!$B$4,IF(OR(N(E1522)&gt;=Settings!$B$5,N(D1522)&gt;=Settings!$B$6),"Lapsed VIP","Lapsed"),IF(I1522&gt;=Settings!$B$3,IF(OR(N(E1522)&gt;=Settings!$B$5,N(D1522)&gt;=Settings!$B$6),"At-risk VIP",IF(D1522=1,"One-time buyer","At risk")),IF(OR(N(E1522)&gt;=Settings!$B$5,N(D1522)&gt;=Settings!$B$6),"VIP",IF(D1522=1,"New","Active"))))))</f>
        <v/>
      </c>
      <c r="L1522" s="12" t="str">
        <f aca="false">IF(OR(J1522="",J1522=0),"",IF(I1522&gt;=J1522*Settings!$B$7,"Yes",""))</f>
        <v/>
      </c>
      <c r="M1522" s="13"/>
      <c r="N1522" s="12" t="str">
        <f aca="true">IF(M1522="","",IF(AND(H1522&lt;&gt;"",H1522&gt;=M1522),"Yes - "&amp;TEXT(H1522,"d mmm yyyy"),IF(TODAY()-M1522&lt;30,"Not yet","No")))</f>
        <v/>
      </c>
      <c r="O1522" s="8"/>
      <c r="P1522" s="12" t="str">
        <f aca="false">IF(A1522="","",IF(COUNTIF($A$2:$A$2001,A1522)&gt;1,"Same email twice - keep one",""))</f>
        <v/>
      </c>
    </row>
    <row r="1523" customFormat="false" ht="15" hidden="false" customHeight="false" outlineLevel="0" collapsed="false">
      <c r="A1523" s="8"/>
      <c r="B1523" s="8"/>
      <c r="C1523" s="8"/>
      <c r="D1523" s="9" t="str">
        <f aca="false">IF(A1523="","",COUNTIFS(Orders!$C$2:$C$5001,A1523,Orders!$I$2:$I$5001,"&gt;0"))</f>
        <v/>
      </c>
      <c r="E1523" s="10" t="str">
        <f aca="false">IF(A1523="","",SUMIFS(Orders!$F$2:$F$5001,Orders!$C$2:$C$5001,A1523,Orders!$I$2:$I$5001,"&gt;0"))</f>
        <v/>
      </c>
      <c r="F1523" s="10" t="str">
        <f aca="false">IF(OR(A1523="",N(D1523)=0),"",E1523/D1523)</f>
        <v/>
      </c>
      <c r="G1523" s="11" t="str">
        <f aca="false">IF(OR(A1523="",N(D1523)=0),"",_xlfn.MINIFS(Orders!$I$2:$I$5001,Orders!$C$2:$C$5001,A1523,Orders!$I$2:$I$5001,"&gt;0"))</f>
        <v/>
      </c>
      <c r="H1523" s="11" t="str">
        <f aca="false">IF(OR(A1523="",N(D1523)=0),"",_xlfn.MAXIFS(Orders!$I$2:$I$5001,Orders!$C$2:$C$5001,A1523,Orders!$I$2:$I$5001,"&gt;0"))</f>
        <v/>
      </c>
      <c r="I1523" s="9" t="str">
        <f aca="true">IF(H1523="","",TODAY()-H1523)</f>
        <v/>
      </c>
      <c r="J1523" s="9" t="str">
        <f aca="false">IF(OR(H1523="",N(D1523)&lt;2),"",(H1523-G1523)/(D1523-1))</f>
        <v/>
      </c>
      <c r="K1523" s="12" t="str">
        <f aca="false">IF(A1523="","",IF(N(D1523)=0,"No orders yet",IF(I1523&gt;=Settings!$B$4,IF(OR(N(E1523)&gt;=Settings!$B$5,N(D1523)&gt;=Settings!$B$6),"Lapsed VIP","Lapsed"),IF(I1523&gt;=Settings!$B$3,IF(OR(N(E1523)&gt;=Settings!$B$5,N(D1523)&gt;=Settings!$B$6),"At-risk VIP",IF(D1523=1,"One-time buyer","At risk")),IF(OR(N(E1523)&gt;=Settings!$B$5,N(D1523)&gt;=Settings!$B$6),"VIP",IF(D1523=1,"New","Active"))))))</f>
        <v/>
      </c>
      <c r="L1523" s="12" t="str">
        <f aca="false">IF(OR(J1523="",J1523=0),"",IF(I1523&gt;=J1523*Settings!$B$7,"Yes",""))</f>
        <v/>
      </c>
      <c r="M1523" s="13"/>
      <c r="N1523" s="12" t="str">
        <f aca="true">IF(M1523="","",IF(AND(H1523&lt;&gt;"",H1523&gt;=M1523),"Yes - "&amp;TEXT(H1523,"d mmm yyyy"),IF(TODAY()-M1523&lt;30,"Not yet","No")))</f>
        <v/>
      </c>
      <c r="O1523" s="8"/>
      <c r="P1523" s="12" t="str">
        <f aca="false">IF(A1523="","",IF(COUNTIF($A$2:$A$2001,A1523)&gt;1,"Same email twice - keep one",""))</f>
        <v/>
      </c>
    </row>
    <row r="1524" customFormat="false" ht="15" hidden="false" customHeight="false" outlineLevel="0" collapsed="false">
      <c r="A1524" s="8"/>
      <c r="B1524" s="8"/>
      <c r="C1524" s="8"/>
      <c r="D1524" s="9" t="str">
        <f aca="false">IF(A1524="","",COUNTIFS(Orders!$C$2:$C$5001,A1524,Orders!$I$2:$I$5001,"&gt;0"))</f>
        <v/>
      </c>
      <c r="E1524" s="10" t="str">
        <f aca="false">IF(A1524="","",SUMIFS(Orders!$F$2:$F$5001,Orders!$C$2:$C$5001,A1524,Orders!$I$2:$I$5001,"&gt;0"))</f>
        <v/>
      </c>
      <c r="F1524" s="10" t="str">
        <f aca="false">IF(OR(A1524="",N(D1524)=0),"",E1524/D1524)</f>
        <v/>
      </c>
      <c r="G1524" s="11" t="str">
        <f aca="false">IF(OR(A1524="",N(D1524)=0),"",_xlfn.MINIFS(Orders!$I$2:$I$5001,Orders!$C$2:$C$5001,A1524,Orders!$I$2:$I$5001,"&gt;0"))</f>
        <v/>
      </c>
      <c r="H1524" s="11" t="str">
        <f aca="false">IF(OR(A1524="",N(D1524)=0),"",_xlfn.MAXIFS(Orders!$I$2:$I$5001,Orders!$C$2:$C$5001,A1524,Orders!$I$2:$I$5001,"&gt;0"))</f>
        <v/>
      </c>
      <c r="I1524" s="9" t="str">
        <f aca="true">IF(H1524="","",TODAY()-H1524)</f>
        <v/>
      </c>
      <c r="J1524" s="9" t="str">
        <f aca="false">IF(OR(H1524="",N(D1524)&lt;2),"",(H1524-G1524)/(D1524-1))</f>
        <v/>
      </c>
      <c r="K1524" s="12" t="str">
        <f aca="false">IF(A1524="","",IF(N(D1524)=0,"No orders yet",IF(I1524&gt;=Settings!$B$4,IF(OR(N(E1524)&gt;=Settings!$B$5,N(D1524)&gt;=Settings!$B$6),"Lapsed VIP","Lapsed"),IF(I1524&gt;=Settings!$B$3,IF(OR(N(E1524)&gt;=Settings!$B$5,N(D1524)&gt;=Settings!$B$6),"At-risk VIP",IF(D1524=1,"One-time buyer","At risk")),IF(OR(N(E1524)&gt;=Settings!$B$5,N(D1524)&gt;=Settings!$B$6),"VIP",IF(D1524=1,"New","Active"))))))</f>
        <v/>
      </c>
      <c r="L1524" s="12" t="str">
        <f aca="false">IF(OR(J1524="",J1524=0),"",IF(I1524&gt;=J1524*Settings!$B$7,"Yes",""))</f>
        <v/>
      </c>
      <c r="M1524" s="13"/>
      <c r="N1524" s="12" t="str">
        <f aca="true">IF(M1524="","",IF(AND(H1524&lt;&gt;"",H1524&gt;=M1524),"Yes - "&amp;TEXT(H1524,"d mmm yyyy"),IF(TODAY()-M1524&lt;30,"Not yet","No")))</f>
        <v/>
      </c>
      <c r="O1524" s="8"/>
      <c r="P1524" s="12" t="str">
        <f aca="false">IF(A1524="","",IF(COUNTIF($A$2:$A$2001,A1524)&gt;1,"Same email twice - keep one",""))</f>
        <v/>
      </c>
    </row>
    <row r="1525" customFormat="false" ht="15" hidden="false" customHeight="false" outlineLevel="0" collapsed="false">
      <c r="A1525" s="8"/>
      <c r="B1525" s="8"/>
      <c r="C1525" s="8"/>
      <c r="D1525" s="9" t="str">
        <f aca="false">IF(A1525="","",COUNTIFS(Orders!$C$2:$C$5001,A1525,Orders!$I$2:$I$5001,"&gt;0"))</f>
        <v/>
      </c>
      <c r="E1525" s="10" t="str">
        <f aca="false">IF(A1525="","",SUMIFS(Orders!$F$2:$F$5001,Orders!$C$2:$C$5001,A1525,Orders!$I$2:$I$5001,"&gt;0"))</f>
        <v/>
      </c>
      <c r="F1525" s="10" t="str">
        <f aca="false">IF(OR(A1525="",N(D1525)=0),"",E1525/D1525)</f>
        <v/>
      </c>
      <c r="G1525" s="11" t="str">
        <f aca="false">IF(OR(A1525="",N(D1525)=0),"",_xlfn.MINIFS(Orders!$I$2:$I$5001,Orders!$C$2:$C$5001,A1525,Orders!$I$2:$I$5001,"&gt;0"))</f>
        <v/>
      </c>
      <c r="H1525" s="11" t="str">
        <f aca="false">IF(OR(A1525="",N(D1525)=0),"",_xlfn.MAXIFS(Orders!$I$2:$I$5001,Orders!$C$2:$C$5001,A1525,Orders!$I$2:$I$5001,"&gt;0"))</f>
        <v/>
      </c>
      <c r="I1525" s="9" t="str">
        <f aca="true">IF(H1525="","",TODAY()-H1525)</f>
        <v/>
      </c>
      <c r="J1525" s="9" t="str">
        <f aca="false">IF(OR(H1525="",N(D1525)&lt;2),"",(H1525-G1525)/(D1525-1))</f>
        <v/>
      </c>
      <c r="K1525" s="12" t="str">
        <f aca="false">IF(A1525="","",IF(N(D1525)=0,"No orders yet",IF(I1525&gt;=Settings!$B$4,IF(OR(N(E1525)&gt;=Settings!$B$5,N(D1525)&gt;=Settings!$B$6),"Lapsed VIP","Lapsed"),IF(I1525&gt;=Settings!$B$3,IF(OR(N(E1525)&gt;=Settings!$B$5,N(D1525)&gt;=Settings!$B$6),"At-risk VIP",IF(D1525=1,"One-time buyer","At risk")),IF(OR(N(E1525)&gt;=Settings!$B$5,N(D1525)&gt;=Settings!$B$6),"VIP",IF(D1525=1,"New","Active"))))))</f>
        <v/>
      </c>
      <c r="L1525" s="12" t="str">
        <f aca="false">IF(OR(J1525="",J1525=0),"",IF(I1525&gt;=J1525*Settings!$B$7,"Yes",""))</f>
        <v/>
      </c>
      <c r="M1525" s="13"/>
      <c r="N1525" s="12" t="str">
        <f aca="true">IF(M1525="","",IF(AND(H1525&lt;&gt;"",H1525&gt;=M1525),"Yes - "&amp;TEXT(H1525,"d mmm yyyy"),IF(TODAY()-M1525&lt;30,"Not yet","No")))</f>
        <v/>
      </c>
      <c r="O1525" s="8"/>
      <c r="P1525" s="12" t="str">
        <f aca="false">IF(A1525="","",IF(COUNTIF($A$2:$A$2001,A1525)&gt;1,"Same email twice - keep one",""))</f>
        <v/>
      </c>
    </row>
    <row r="1526" customFormat="false" ht="15" hidden="false" customHeight="false" outlineLevel="0" collapsed="false">
      <c r="A1526" s="8"/>
      <c r="B1526" s="8"/>
      <c r="C1526" s="8"/>
      <c r="D1526" s="9" t="str">
        <f aca="false">IF(A1526="","",COUNTIFS(Orders!$C$2:$C$5001,A1526,Orders!$I$2:$I$5001,"&gt;0"))</f>
        <v/>
      </c>
      <c r="E1526" s="10" t="str">
        <f aca="false">IF(A1526="","",SUMIFS(Orders!$F$2:$F$5001,Orders!$C$2:$C$5001,A1526,Orders!$I$2:$I$5001,"&gt;0"))</f>
        <v/>
      </c>
      <c r="F1526" s="10" t="str">
        <f aca="false">IF(OR(A1526="",N(D1526)=0),"",E1526/D1526)</f>
        <v/>
      </c>
      <c r="G1526" s="11" t="str">
        <f aca="false">IF(OR(A1526="",N(D1526)=0),"",_xlfn.MINIFS(Orders!$I$2:$I$5001,Orders!$C$2:$C$5001,A1526,Orders!$I$2:$I$5001,"&gt;0"))</f>
        <v/>
      </c>
      <c r="H1526" s="11" t="str">
        <f aca="false">IF(OR(A1526="",N(D1526)=0),"",_xlfn.MAXIFS(Orders!$I$2:$I$5001,Orders!$C$2:$C$5001,A1526,Orders!$I$2:$I$5001,"&gt;0"))</f>
        <v/>
      </c>
      <c r="I1526" s="9" t="str">
        <f aca="true">IF(H1526="","",TODAY()-H1526)</f>
        <v/>
      </c>
      <c r="J1526" s="9" t="str">
        <f aca="false">IF(OR(H1526="",N(D1526)&lt;2),"",(H1526-G1526)/(D1526-1))</f>
        <v/>
      </c>
      <c r="K1526" s="12" t="str">
        <f aca="false">IF(A1526="","",IF(N(D1526)=0,"No orders yet",IF(I1526&gt;=Settings!$B$4,IF(OR(N(E1526)&gt;=Settings!$B$5,N(D1526)&gt;=Settings!$B$6),"Lapsed VIP","Lapsed"),IF(I1526&gt;=Settings!$B$3,IF(OR(N(E1526)&gt;=Settings!$B$5,N(D1526)&gt;=Settings!$B$6),"At-risk VIP",IF(D1526=1,"One-time buyer","At risk")),IF(OR(N(E1526)&gt;=Settings!$B$5,N(D1526)&gt;=Settings!$B$6),"VIP",IF(D1526=1,"New","Active"))))))</f>
        <v/>
      </c>
      <c r="L1526" s="12" t="str">
        <f aca="false">IF(OR(J1526="",J1526=0),"",IF(I1526&gt;=J1526*Settings!$B$7,"Yes",""))</f>
        <v/>
      </c>
      <c r="M1526" s="13"/>
      <c r="N1526" s="12" t="str">
        <f aca="true">IF(M1526="","",IF(AND(H1526&lt;&gt;"",H1526&gt;=M1526),"Yes - "&amp;TEXT(H1526,"d mmm yyyy"),IF(TODAY()-M1526&lt;30,"Not yet","No")))</f>
        <v/>
      </c>
      <c r="O1526" s="8"/>
      <c r="P1526" s="12" t="str">
        <f aca="false">IF(A1526="","",IF(COUNTIF($A$2:$A$2001,A1526)&gt;1,"Same email twice - keep one",""))</f>
        <v/>
      </c>
    </row>
    <row r="1527" customFormat="false" ht="15" hidden="false" customHeight="false" outlineLevel="0" collapsed="false">
      <c r="A1527" s="8"/>
      <c r="B1527" s="8"/>
      <c r="C1527" s="8"/>
      <c r="D1527" s="9" t="str">
        <f aca="false">IF(A1527="","",COUNTIFS(Orders!$C$2:$C$5001,A1527,Orders!$I$2:$I$5001,"&gt;0"))</f>
        <v/>
      </c>
      <c r="E1527" s="10" t="str">
        <f aca="false">IF(A1527="","",SUMIFS(Orders!$F$2:$F$5001,Orders!$C$2:$C$5001,A1527,Orders!$I$2:$I$5001,"&gt;0"))</f>
        <v/>
      </c>
      <c r="F1527" s="10" t="str">
        <f aca="false">IF(OR(A1527="",N(D1527)=0),"",E1527/D1527)</f>
        <v/>
      </c>
      <c r="G1527" s="11" t="str">
        <f aca="false">IF(OR(A1527="",N(D1527)=0),"",_xlfn.MINIFS(Orders!$I$2:$I$5001,Orders!$C$2:$C$5001,A1527,Orders!$I$2:$I$5001,"&gt;0"))</f>
        <v/>
      </c>
      <c r="H1527" s="11" t="str">
        <f aca="false">IF(OR(A1527="",N(D1527)=0),"",_xlfn.MAXIFS(Orders!$I$2:$I$5001,Orders!$C$2:$C$5001,A1527,Orders!$I$2:$I$5001,"&gt;0"))</f>
        <v/>
      </c>
      <c r="I1527" s="9" t="str">
        <f aca="true">IF(H1527="","",TODAY()-H1527)</f>
        <v/>
      </c>
      <c r="J1527" s="9" t="str">
        <f aca="false">IF(OR(H1527="",N(D1527)&lt;2),"",(H1527-G1527)/(D1527-1))</f>
        <v/>
      </c>
      <c r="K1527" s="12" t="str">
        <f aca="false">IF(A1527="","",IF(N(D1527)=0,"No orders yet",IF(I1527&gt;=Settings!$B$4,IF(OR(N(E1527)&gt;=Settings!$B$5,N(D1527)&gt;=Settings!$B$6),"Lapsed VIP","Lapsed"),IF(I1527&gt;=Settings!$B$3,IF(OR(N(E1527)&gt;=Settings!$B$5,N(D1527)&gt;=Settings!$B$6),"At-risk VIP",IF(D1527=1,"One-time buyer","At risk")),IF(OR(N(E1527)&gt;=Settings!$B$5,N(D1527)&gt;=Settings!$B$6),"VIP",IF(D1527=1,"New","Active"))))))</f>
        <v/>
      </c>
      <c r="L1527" s="12" t="str">
        <f aca="false">IF(OR(J1527="",J1527=0),"",IF(I1527&gt;=J1527*Settings!$B$7,"Yes",""))</f>
        <v/>
      </c>
      <c r="M1527" s="13"/>
      <c r="N1527" s="12" t="str">
        <f aca="true">IF(M1527="","",IF(AND(H1527&lt;&gt;"",H1527&gt;=M1527),"Yes - "&amp;TEXT(H1527,"d mmm yyyy"),IF(TODAY()-M1527&lt;30,"Not yet","No")))</f>
        <v/>
      </c>
      <c r="O1527" s="8"/>
      <c r="P1527" s="12" t="str">
        <f aca="false">IF(A1527="","",IF(COUNTIF($A$2:$A$2001,A1527)&gt;1,"Same email twice - keep one",""))</f>
        <v/>
      </c>
    </row>
    <row r="1528" customFormat="false" ht="15" hidden="false" customHeight="false" outlineLevel="0" collapsed="false">
      <c r="A1528" s="8"/>
      <c r="B1528" s="8"/>
      <c r="C1528" s="8"/>
      <c r="D1528" s="9" t="str">
        <f aca="false">IF(A1528="","",COUNTIFS(Orders!$C$2:$C$5001,A1528,Orders!$I$2:$I$5001,"&gt;0"))</f>
        <v/>
      </c>
      <c r="E1528" s="10" t="str">
        <f aca="false">IF(A1528="","",SUMIFS(Orders!$F$2:$F$5001,Orders!$C$2:$C$5001,A1528,Orders!$I$2:$I$5001,"&gt;0"))</f>
        <v/>
      </c>
      <c r="F1528" s="10" t="str">
        <f aca="false">IF(OR(A1528="",N(D1528)=0),"",E1528/D1528)</f>
        <v/>
      </c>
      <c r="G1528" s="11" t="str">
        <f aca="false">IF(OR(A1528="",N(D1528)=0),"",_xlfn.MINIFS(Orders!$I$2:$I$5001,Orders!$C$2:$C$5001,A1528,Orders!$I$2:$I$5001,"&gt;0"))</f>
        <v/>
      </c>
      <c r="H1528" s="11" t="str">
        <f aca="false">IF(OR(A1528="",N(D1528)=0),"",_xlfn.MAXIFS(Orders!$I$2:$I$5001,Orders!$C$2:$C$5001,A1528,Orders!$I$2:$I$5001,"&gt;0"))</f>
        <v/>
      </c>
      <c r="I1528" s="9" t="str">
        <f aca="true">IF(H1528="","",TODAY()-H1528)</f>
        <v/>
      </c>
      <c r="J1528" s="9" t="str">
        <f aca="false">IF(OR(H1528="",N(D1528)&lt;2),"",(H1528-G1528)/(D1528-1))</f>
        <v/>
      </c>
      <c r="K1528" s="12" t="str">
        <f aca="false">IF(A1528="","",IF(N(D1528)=0,"No orders yet",IF(I1528&gt;=Settings!$B$4,IF(OR(N(E1528)&gt;=Settings!$B$5,N(D1528)&gt;=Settings!$B$6),"Lapsed VIP","Lapsed"),IF(I1528&gt;=Settings!$B$3,IF(OR(N(E1528)&gt;=Settings!$B$5,N(D1528)&gt;=Settings!$B$6),"At-risk VIP",IF(D1528=1,"One-time buyer","At risk")),IF(OR(N(E1528)&gt;=Settings!$B$5,N(D1528)&gt;=Settings!$B$6),"VIP",IF(D1528=1,"New","Active"))))))</f>
        <v/>
      </c>
      <c r="L1528" s="12" t="str">
        <f aca="false">IF(OR(J1528="",J1528=0),"",IF(I1528&gt;=J1528*Settings!$B$7,"Yes",""))</f>
        <v/>
      </c>
      <c r="M1528" s="13"/>
      <c r="N1528" s="12" t="str">
        <f aca="true">IF(M1528="","",IF(AND(H1528&lt;&gt;"",H1528&gt;=M1528),"Yes - "&amp;TEXT(H1528,"d mmm yyyy"),IF(TODAY()-M1528&lt;30,"Not yet","No")))</f>
        <v/>
      </c>
      <c r="O1528" s="8"/>
      <c r="P1528" s="12" t="str">
        <f aca="false">IF(A1528="","",IF(COUNTIF($A$2:$A$2001,A1528)&gt;1,"Same email twice - keep one",""))</f>
        <v/>
      </c>
    </row>
    <row r="1529" customFormat="false" ht="15" hidden="false" customHeight="false" outlineLevel="0" collapsed="false">
      <c r="A1529" s="8"/>
      <c r="B1529" s="8"/>
      <c r="C1529" s="8"/>
      <c r="D1529" s="9" t="str">
        <f aca="false">IF(A1529="","",COUNTIFS(Orders!$C$2:$C$5001,A1529,Orders!$I$2:$I$5001,"&gt;0"))</f>
        <v/>
      </c>
      <c r="E1529" s="10" t="str">
        <f aca="false">IF(A1529="","",SUMIFS(Orders!$F$2:$F$5001,Orders!$C$2:$C$5001,A1529,Orders!$I$2:$I$5001,"&gt;0"))</f>
        <v/>
      </c>
      <c r="F1529" s="10" t="str">
        <f aca="false">IF(OR(A1529="",N(D1529)=0),"",E1529/D1529)</f>
        <v/>
      </c>
      <c r="G1529" s="11" t="str">
        <f aca="false">IF(OR(A1529="",N(D1529)=0),"",_xlfn.MINIFS(Orders!$I$2:$I$5001,Orders!$C$2:$C$5001,A1529,Orders!$I$2:$I$5001,"&gt;0"))</f>
        <v/>
      </c>
      <c r="H1529" s="11" t="str">
        <f aca="false">IF(OR(A1529="",N(D1529)=0),"",_xlfn.MAXIFS(Orders!$I$2:$I$5001,Orders!$C$2:$C$5001,A1529,Orders!$I$2:$I$5001,"&gt;0"))</f>
        <v/>
      </c>
      <c r="I1529" s="9" t="str">
        <f aca="true">IF(H1529="","",TODAY()-H1529)</f>
        <v/>
      </c>
      <c r="J1529" s="9" t="str">
        <f aca="false">IF(OR(H1529="",N(D1529)&lt;2),"",(H1529-G1529)/(D1529-1))</f>
        <v/>
      </c>
      <c r="K1529" s="12" t="str">
        <f aca="false">IF(A1529="","",IF(N(D1529)=0,"No orders yet",IF(I1529&gt;=Settings!$B$4,IF(OR(N(E1529)&gt;=Settings!$B$5,N(D1529)&gt;=Settings!$B$6),"Lapsed VIP","Lapsed"),IF(I1529&gt;=Settings!$B$3,IF(OR(N(E1529)&gt;=Settings!$B$5,N(D1529)&gt;=Settings!$B$6),"At-risk VIP",IF(D1529=1,"One-time buyer","At risk")),IF(OR(N(E1529)&gt;=Settings!$B$5,N(D1529)&gt;=Settings!$B$6),"VIP",IF(D1529=1,"New","Active"))))))</f>
        <v/>
      </c>
      <c r="L1529" s="12" t="str">
        <f aca="false">IF(OR(J1529="",J1529=0),"",IF(I1529&gt;=J1529*Settings!$B$7,"Yes",""))</f>
        <v/>
      </c>
      <c r="M1529" s="13"/>
      <c r="N1529" s="12" t="str">
        <f aca="true">IF(M1529="","",IF(AND(H1529&lt;&gt;"",H1529&gt;=M1529),"Yes - "&amp;TEXT(H1529,"d mmm yyyy"),IF(TODAY()-M1529&lt;30,"Not yet","No")))</f>
        <v/>
      </c>
      <c r="O1529" s="8"/>
      <c r="P1529" s="12" t="str">
        <f aca="false">IF(A1529="","",IF(COUNTIF($A$2:$A$2001,A1529)&gt;1,"Same email twice - keep one",""))</f>
        <v/>
      </c>
    </row>
    <row r="1530" customFormat="false" ht="15" hidden="false" customHeight="false" outlineLevel="0" collapsed="false">
      <c r="A1530" s="8"/>
      <c r="B1530" s="8"/>
      <c r="C1530" s="8"/>
      <c r="D1530" s="9" t="str">
        <f aca="false">IF(A1530="","",COUNTIFS(Orders!$C$2:$C$5001,A1530,Orders!$I$2:$I$5001,"&gt;0"))</f>
        <v/>
      </c>
      <c r="E1530" s="10" t="str">
        <f aca="false">IF(A1530="","",SUMIFS(Orders!$F$2:$F$5001,Orders!$C$2:$C$5001,A1530,Orders!$I$2:$I$5001,"&gt;0"))</f>
        <v/>
      </c>
      <c r="F1530" s="10" t="str">
        <f aca="false">IF(OR(A1530="",N(D1530)=0),"",E1530/D1530)</f>
        <v/>
      </c>
      <c r="G1530" s="11" t="str">
        <f aca="false">IF(OR(A1530="",N(D1530)=0),"",_xlfn.MINIFS(Orders!$I$2:$I$5001,Orders!$C$2:$C$5001,A1530,Orders!$I$2:$I$5001,"&gt;0"))</f>
        <v/>
      </c>
      <c r="H1530" s="11" t="str">
        <f aca="false">IF(OR(A1530="",N(D1530)=0),"",_xlfn.MAXIFS(Orders!$I$2:$I$5001,Orders!$C$2:$C$5001,A1530,Orders!$I$2:$I$5001,"&gt;0"))</f>
        <v/>
      </c>
      <c r="I1530" s="9" t="str">
        <f aca="true">IF(H1530="","",TODAY()-H1530)</f>
        <v/>
      </c>
      <c r="J1530" s="9" t="str">
        <f aca="false">IF(OR(H1530="",N(D1530)&lt;2),"",(H1530-G1530)/(D1530-1))</f>
        <v/>
      </c>
      <c r="K1530" s="12" t="str">
        <f aca="false">IF(A1530="","",IF(N(D1530)=0,"No orders yet",IF(I1530&gt;=Settings!$B$4,IF(OR(N(E1530)&gt;=Settings!$B$5,N(D1530)&gt;=Settings!$B$6),"Lapsed VIP","Lapsed"),IF(I1530&gt;=Settings!$B$3,IF(OR(N(E1530)&gt;=Settings!$B$5,N(D1530)&gt;=Settings!$B$6),"At-risk VIP",IF(D1530=1,"One-time buyer","At risk")),IF(OR(N(E1530)&gt;=Settings!$B$5,N(D1530)&gt;=Settings!$B$6),"VIP",IF(D1530=1,"New","Active"))))))</f>
        <v/>
      </c>
      <c r="L1530" s="12" t="str">
        <f aca="false">IF(OR(J1530="",J1530=0),"",IF(I1530&gt;=J1530*Settings!$B$7,"Yes",""))</f>
        <v/>
      </c>
      <c r="M1530" s="13"/>
      <c r="N1530" s="12" t="str">
        <f aca="true">IF(M1530="","",IF(AND(H1530&lt;&gt;"",H1530&gt;=M1530),"Yes - "&amp;TEXT(H1530,"d mmm yyyy"),IF(TODAY()-M1530&lt;30,"Not yet","No")))</f>
        <v/>
      </c>
      <c r="O1530" s="8"/>
      <c r="P1530" s="12" t="str">
        <f aca="false">IF(A1530="","",IF(COUNTIF($A$2:$A$2001,A1530)&gt;1,"Same email twice - keep one",""))</f>
        <v/>
      </c>
    </row>
    <row r="1531" customFormat="false" ht="15" hidden="false" customHeight="false" outlineLevel="0" collapsed="false">
      <c r="A1531" s="8"/>
      <c r="B1531" s="8"/>
      <c r="C1531" s="8"/>
      <c r="D1531" s="9" t="str">
        <f aca="false">IF(A1531="","",COUNTIFS(Orders!$C$2:$C$5001,A1531,Orders!$I$2:$I$5001,"&gt;0"))</f>
        <v/>
      </c>
      <c r="E1531" s="10" t="str">
        <f aca="false">IF(A1531="","",SUMIFS(Orders!$F$2:$F$5001,Orders!$C$2:$C$5001,A1531,Orders!$I$2:$I$5001,"&gt;0"))</f>
        <v/>
      </c>
      <c r="F1531" s="10" t="str">
        <f aca="false">IF(OR(A1531="",N(D1531)=0),"",E1531/D1531)</f>
        <v/>
      </c>
      <c r="G1531" s="11" t="str">
        <f aca="false">IF(OR(A1531="",N(D1531)=0),"",_xlfn.MINIFS(Orders!$I$2:$I$5001,Orders!$C$2:$C$5001,A1531,Orders!$I$2:$I$5001,"&gt;0"))</f>
        <v/>
      </c>
      <c r="H1531" s="11" t="str">
        <f aca="false">IF(OR(A1531="",N(D1531)=0),"",_xlfn.MAXIFS(Orders!$I$2:$I$5001,Orders!$C$2:$C$5001,A1531,Orders!$I$2:$I$5001,"&gt;0"))</f>
        <v/>
      </c>
      <c r="I1531" s="9" t="str">
        <f aca="true">IF(H1531="","",TODAY()-H1531)</f>
        <v/>
      </c>
      <c r="J1531" s="9" t="str">
        <f aca="false">IF(OR(H1531="",N(D1531)&lt;2),"",(H1531-G1531)/(D1531-1))</f>
        <v/>
      </c>
      <c r="K1531" s="12" t="str">
        <f aca="false">IF(A1531="","",IF(N(D1531)=0,"No orders yet",IF(I1531&gt;=Settings!$B$4,IF(OR(N(E1531)&gt;=Settings!$B$5,N(D1531)&gt;=Settings!$B$6),"Lapsed VIP","Lapsed"),IF(I1531&gt;=Settings!$B$3,IF(OR(N(E1531)&gt;=Settings!$B$5,N(D1531)&gt;=Settings!$B$6),"At-risk VIP",IF(D1531=1,"One-time buyer","At risk")),IF(OR(N(E1531)&gt;=Settings!$B$5,N(D1531)&gt;=Settings!$B$6),"VIP",IF(D1531=1,"New","Active"))))))</f>
        <v/>
      </c>
      <c r="L1531" s="12" t="str">
        <f aca="false">IF(OR(J1531="",J1531=0),"",IF(I1531&gt;=J1531*Settings!$B$7,"Yes",""))</f>
        <v/>
      </c>
      <c r="M1531" s="13"/>
      <c r="N1531" s="12" t="str">
        <f aca="true">IF(M1531="","",IF(AND(H1531&lt;&gt;"",H1531&gt;=M1531),"Yes - "&amp;TEXT(H1531,"d mmm yyyy"),IF(TODAY()-M1531&lt;30,"Not yet","No")))</f>
        <v/>
      </c>
      <c r="O1531" s="8"/>
      <c r="P1531" s="12" t="str">
        <f aca="false">IF(A1531="","",IF(COUNTIF($A$2:$A$2001,A1531)&gt;1,"Same email twice - keep one",""))</f>
        <v/>
      </c>
    </row>
    <row r="1532" customFormat="false" ht="15" hidden="false" customHeight="false" outlineLevel="0" collapsed="false">
      <c r="A1532" s="8"/>
      <c r="B1532" s="8"/>
      <c r="C1532" s="8"/>
      <c r="D1532" s="9" t="str">
        <f aca="false">IF(A1532="","",COUNTIFS(Orders!$C$2:$C$5001,A1532,Orders!$I$2:$I$5001,"&gt;0"))</f>
        <v/>
      </c>
      <c r="E1532" s="10" t="str">
        <f aca="false">IF(A1532="","",SUMIFS(Orders!$F$2:$F$5001,Orders!$C$2:$C$5001,A1532,Orders!$I$2:$I$5001,"&gt;0"))</f>
        <v/>
      </c>
      <c r="F1532" s="10" t="str">
        <f aca="false">IF(OR(A1532="",N(D1532)=0),"",E1532/D1532)</f>
        <v/>
      </c>
      <c r="G1532" s="11" t="str">
        <f aca="false">IF(OR(A1532="",N(D1532)=0),"",_xlfn.MINIFS(Orders!$I$2:$I$5001,Orders!$C$2:$C$5001,A1532,Orders!$I$2:$I$5001,"&gt;0"))</f>
        <v/>
      </c>
      <c r="H1532" s="11" t="str">
        <f aca="false">IF(OR(A1532="",N(D1532)=0),"",_xlfn.MAXIFS(Orders!$I$2:$I$5001,Orders!$C$2:$C$5001,A1532,Orders!$I$2:$I$5001,"&gt;0"))</f>
        <v/>
      </c>
      <c r="I1532" s="9" t="str">
        <f aca="true">IF(H1532="","",TODAY()-H1532)</f>
        <v/>
      </c>
      <c r="J1532" s="9" t="str">
        <f aca="false">IF(OR(H1532="",N(D1532)&lt;2),"",(H1532-G1532)/(D1532-1))</f>
        <v/>
      </c>
      <c r="K1532" s="12" t="str">
        <f aca="false">IF(A1532="","",IF(N(D1532)=0,"No orders yet",IF(I1532&gt;=Settings!$B$4,IF(OR(N(E1532)&gt;=Settings!$B$5,N(D1532)&gt;=Settings!$B$6),"Lapsed VIP","Lapsed"),IF(I1532&gt;=Settings!$B$3,IF(OR(N(E1532)&gt;=Settings!$B$5,N(D1532)&gt;=Settings!$B$6),"At-risk VIP",IF(D1532=1,"One-time buyer","At risk")),IF(OR(N(E1532)&gt;=Settings!$B$5,N(D1532)&gt;=Settings!$B$6),"VIP",IF(D1532=1,"New","Active"))))))</f>
        <v/>
      </c>
      <c r="L1532" s="12" t="str">
        <f aca="false">IF(OR(J1532="",J1532=0),"",IF(I1532&gt;=J1532*Settings!$B$7,"Yes",""))</f>
        <v/>
      </c>
      <c r="M1532" s="13"/>
      <c r="N1532" s="12" t="str">
        <f aca="true">IF(M1532="","",IF(AND(H1532&lt;&gt;"",H1532&gt;=M1532),"Yes - "&amp;TEXT(H1532,"d mmm yyyy"),IF(TODAY()-M1532&lt;30,"Not yet","No")))</f>
        <v/>
      </c>
      <c r="O1532" s="8"/>
      <c r="P1532" s="12" t="str">
        <f aca="false">IF(A1532="","",IF(COUNTIF($A$2:$A$2001,A1532)&gt;1,"Same email twice - keep one",""))</f>
        <v/>
      </c>
    </row>
    <row r="1533" customFormat="false" ht="15" hidden="false" customHeight="false" outlineLevel="0" collapsed="false">
      <c r="A1533" s="8"/>
      <c r="B1533" s="8"/>
      <c r="C1533" s="8"/>
      <c r="D1533" s="9" t="str">
        <f aca="false">IF(A1533="","",COUNTIFS(Orders!$C$2:$C$5001,A1533,Orders!$I$2:$I$5001,"&gt;0"))</f>
        <v/>
      </c>
      <c r="E1533" s="10" t="str">
        <f aca="false">IF(A1533="","",SUMIFS(Orders!$F$2:$F$5001,Orders!$C$2:$C$5001,A1533,Orders!$I$2:$I$5001,"&gt;0"))</f>
        <v/>
      </c>
      <c r="F1533" s="10" t="str">
        <f aca="false">IF(OR(A1533="",N(D1533)=0),"",E1533/D1533)</f>
        <v/>
      </c>
      <c r="G1533" s="11" t="str">
        <f aca="false">IF(OR(A1533="",N(D1533)=0),"",_xlfn.MINIFS(Orders!$I$2:$I$5001,Orders!$C$2:$C$5001,A1533,Orders!$I$2:$I$5001,"&gt;0"))</f>
        <v/>
      </c>
      <c r="H1533" s="11" t="str">
        <f aca="false">IF(OR(A1533="",N(D1533)=0),"",_xlfn.MAXIFS(Orders!$I$2:$I$5001,Orders!$C$2:$C$5001,A1533,Orders!$I$2:$I$5001,"&gt;0"))</f>
        <v/>
      </c>
      <c r="I1533" s="9" t="str">
        <f aca="true">IF(H1533="","",TODAY()-H1533)</f>
        <v/>
      </c>
      <c r="J1533" s="9" t="str">
        <f aca="false">IF(OR(H1533="",N(D1533)&lt;2),"",(H1533-G1533)/(D1533-1))</f>
        <v/>
      </c>
      <c r="K1533" s="12" t="str">
        <f aca="false">IF(A1533="","",IF(N(D1533)=0,"No orders yet",IF(I1533&gt;=Settings!$B$4,IF(OR(N(E1533)&gt;=Settings!$B$5,N(D1533)&gt;=Settings!$B$6),"Lapsed VIP","Lapsed"),IF(I1533&gt;=Settings!$B$3,IF(OR(N(E1533)&gt;=Settings!$B$5,N(D1533)&gt;=Settings!$B$6),"At-risk VIP",IF(D1533=1,"One-time buyer","At risk")),IF(OR(N(E1533)&gt;=Settings!$B$5,N(D1533)&gt;=Settings!$B$6),"VIP",IF(D1533=1,"New","Active"))))))</f>
        <v/>
      </c>
      <c r="L1533" s="12" t="str">
        <f aca="false">IF(OR(J1533="",J1533=0),"",IF(I1533&gt;=J1533*Settings!$B$7,"Yes",""))</f>
        <v/>
      </c>
      <c r="M1533" s="13"/>
      <c r="N1533" s="12" t="str">
        <f aca="true">IF(M1533="","",IF(AND(H1533&lt;&gt;"",H1533&gt;=M1533),"Yes - "&amp;TEXT(H1533,"d mmm yyyy"),IF(TODAY()-M1533&lt;30,"Not yet","No")))</f>
        <v/>
      </c>
      <c r="O1533" s="8"/>
      <c r="P1533" s="12" t="str">
        <f aca="false">IF(A1533="","",IF(COUNTIF($A$2:$A$2001,A1533)&gt;1,"Same email twice - keep one",""))</f>
        <v/>
      </c>
    </row>
    <row r="1534" customFormat="false" ht="15" hidden="false" customHeight="false" outlineLevel="0" collapsed="false">
      <c r="A1534" s="8"/>
      <c r="B1534" s="8"/>
      <c r="C1534" s="8"/>
      <c r="D1534" s="9" t="str">
        <f aca="false">IF(A1534="","",COUNTIFS(Orders!$C$2:$C$5001,A1534,Orders!$I$2:$I$5001,"&gt;0"))</f>
        <v/>
      </c>
      <c r="E1534" s="10" t="str">
        <f aca="false">IF(A1534="","",SUMIFS(Orders!$F$2:$F$5001,Orders!$C$2:$C$5001,A1534,Orders!$I$2:$I$5001,"&gt;0"))</f>
        <v/>
      </c>
      <c r="F1534" s="10" t="str">
        <f aca="false">IF(OR(A1534="",N(D1534)=0),"",E1534/D1534)</f>
        <v/>
      </c>
      <c r="G1534" s="11" t="str">
        <f aca="false">IF(OR(A1534="",N(D1534)=0),"",_xlfn.MINIFS(Orders!$I$2:$I$5001,Orders!$C$2:$C$5001,A1534,Orders!$I$2:$I$5001,"&gt;0"))</f>
        <v/>
      </c>
      <c r="H1534" s="11" t="str">
        <f aca="false">IF(OR(A1534="",N(D1534)=0),"",_xlfn.MAXIFS(Orders!$I$2:$I$5001,Orders!$C$2:$C$5001,A1534,Orders!$I$2:$I$5001,"&gt;0"))</f>
        <v/>
      </c>
      <c r="I1534" s="9" t="str">
        <f aca="true">IF(H1534="","",TODAY()-H1534)</f>
        <v/>
      </c>
      <c r="J1534" s="9" t="str">
        <f aca="false">IF(OR(H1534="",N(D1534)&lt;2),"",(H1534-G1534)/(D1534-1))</f>
        <v/>
      </c>
      <c r="K1534" s="12" t="str">
        <f aca="false">IF(A1534="","",IF(N(D1534)=0,"No orders yet",IF(I1534&gt;=Settings!$B$4,IF(OR(N(E1534)&gt;=Settings!$B$5,N(D1534)&gt;=Settings!$B$6),"Lapsed VIP","Lapsed"),IF(I1534&gt;=Settings!$B$3,IF(OR(N(E1534)&gt;=Settings!$B$5,N(D1534)&gt;=Settings!$B$6),"At-risk VIP",IF(D1534=1,"One-time buyer","At risk")),IF(OR(N(E1534)&gt;=Settings!$B$5,N(D1534)&gt;=Settings!$B$6),"VIP",IF(D1534=1,"New","Active"))))))</f>
        <v/>
      </c>
      <c r="L1534" s="12" t="str">
        <f aca="false">IF(OR(J1534="",J1534=0),"",IF(I1534&gt;=J1534*Settings!$B$7,"Yes",""))</f>
        <v/>
      </c>
      <c r="M1534" s="13"/>
      <c r="N1534" s="12" t="str">
        <f aca="true">IF(M1534="","",IF(AND(H1534&lt;&gt;"",H1534&gt;=M1534),"Yes - "&amp;TEXT(H1534,"d mmm yyyy"),IF(TODAY()-M1534&lt;30,"Not yet","No")))</f>
        <v/>
      </c>
      <c r="O1534" s="8"/>
      <c r="P1534" s="12" t="str">
        <f aca="false">IF(A1534="","",IF(COUNTIF($A$2:$A$2001,A1534)&gt;1,"Same email twice - keep one",""))</f>
        <v/>
      </c>
    </row>
    <row r="1535" customFormat="false" ht="15" hidden="false" customHeight="false" outlineLevel="0" collapsed="false">
      <c r="A1535" s="8"/>
      <c r="B1535" s="8"/>
      <c r="C1535" s="8"/>
      <c r="D1535" s="9" t="str">
        <f aca="false">IF(A1535="","",COUNTIFS(Orders!$C$2:$C$5001,A1535,Orders!$I$2:$I$5001,"&gt;0"))</f>
        <v/>
      </c>
      <c r="E1535" s="10" t="str">
        <f aca="false">IF(A1535="","",SUMIFS(Orders!$F$2:$F$5001,Orders!$C$2:$C$5001,A1535,Orders!$I$2:$I$5001,"&gt;0"))</f>
        <v/>
      </c>
      <c r="F1535" s="10" t="str">
        <f aca="false">IF(OR(A1535="",N(D1535)=0),"",E1535/D1535)</f>
        <v/>
      </c>
      <c r="G1535" s="11" t="str">
        <f aca="false">IF(OR(A1535="",N(D1535)=0),"",_xlfn.MINIFS(Orders!$I$2:$I$5001,Orders!$C$2:$C$5001,A1535,Orders!$I$2:$I$5001,"&gt;0"))</f>
        <v/>
      </c>
      <c r="H1535" s="11" t="str">
        <f aca="false">IF(OR(A1535="",N(D1535)=0),"",_xlfn.MAXIFS(Orders!$I$2:$I$5001,Orders!$C$2:$C$5001,A1535,Orders!$I$2:$I$5001,"&gt;0"))</f>
        <v/>
      </c>
      <c r="I1535" s="9" t="str">
        <f aca="true">IF(H1535="","",TODAY()-H1535)</f>
        <v/>
      </c>
      <c r="J1535" s="9" t="str">
        <f aca="false">IF(OR(H1535="",N(D1535)&lt;2),"",(H1535-G1535)/(D1535-1))</f>
        <v/>
      </c>
      <c r="K1535" s="12" t="str">
        <f aca="false">IF(A1535="","",IF(N(D1535)=0,"No orders yet",IF(I1535&gt;=Settings!$B$4,IF(OR(N(E1535)&gt;=Settings!$B$5,N(D1535)&gt;=Settings!$B$6),"Lapsed VIP","Lapsed"),IF(I1535&gt;=Settings!$B$3,IF(OR(N(E1535)&gt;=Settings!$B$5,N(D1535)&gt;=Settings!$B$6),"At-risk VIP",IF(D1535=1,"One-time buyer","At risk")),IF(OR(N(E1535)&gt;=Settings!$B$5,N(D1535)&gt;=Settings!$B$6),"VIP",IF(D1535=1,"New","Active"))))))</f>
        <v/>
      </c>
      <c r="L1535" s="12" t="str">
        <f aca="false">IF(OR(J1535="",J1535=0),"",IF(I1535&gt;=J1535*Settings!$B$7,"Yes",""))</f>
        <v/>
      </c>
      <c r="M1535" s="13"/>
      <c r="N1535" s="12" t="str">
        <f aca="true">IF(M1535="","",IF(AND(H1535&lt;&gt;"",H1535&gt;=M1535),"Yes - "&amp;TEXT(H1535,"d mmm yyyy"),IF(TODAY()-M1535&lt;30,"Not yet","No")))</f>
        <v/>
      </c>
      <c r="O1535" s="8"/>
      <c r="P1535" s="12" t="str">
        <f aca="false">IF(A1535="","",IF(COUNTIF($A$2:$A$2001,A1535)&gt;1,"Same email twice - keep one",""))</f>
        <v/>
      </c>
    </row>
    <row r="1536" customFormat="false" ht="15" hidden="false" customHeight="false" outlineLevel="0" collapsed="false">
      <c r="A1536" s="8"/>
      <c r="B1536" s="8"/>
      <c r="C1536" s="8"/>
      <c r="D1536" s="9" t="str">
        <f aca="false">IF(A1536="","",COUNTIFS(Orders!$C$2:$C$5001,A1536,Orders!$I$2:$I$5001,"&gt;0"))</f>
        <v/>
      </c>
      <c r="E1536" s="10" t="str">
        <f aca="false">IF(A1536="","",SUMIFS(Orders!$F$2:$F$5001,Orders!$C$2:$C$5001,A1536,Orders!$I$2:$I$5001,"&gt;0"))</f>
        <v/>
      </c>
      <c r="F1536" s="10" t="str">
        <f aca="false">IF(OR(A1536="",N(D1536)=0),"",E1536/D1536)</f>
        <v/>
      </c>
      <c r="G1536" s="11" t="str">
        <f aca="false">IF(OR(A1536="",N(D1536)=0),"",_xlfn.MINIFS(Orders!$I$2:$I$5001,Orders!$C$2:$C$5001,A1536,Orders!$I$2:$I$5001,"&gt;0"))</f>
        <v/>
      </c>
      <c r="H1536" s="11" t="str">
        <f aca="false">IF(OR(A1536="",N(D1536)=0),"",_xlfn.MAXIFS(Orders!$I$2:$I$5001,Orders!$C$2:$C$5001,A1536,Orders!$I$2:$I$5001,"&gt;0"))</f>
        <v/>
      </c>
      <c r="I1536" s="9" t="str">
        <f aca="true">IF(H1536="","",TODAY()-H1536)</f>
        <v/>
      </c>
      <c r="J1536" s="9" t="str">
        <f aca="false">IF(OR(H1536="",N(D1536)&lt;2),"",(H1536-G1536)/(D1536-1))</f>
        <v/>
      </c>
      <c r="K1536" s="12" t="str">
        <f aca="false">IF(A1536="","",IF(N(D1536)=0,"No orders yet",IF(I1536&gt;=Settings!$B$4,IF(OR(N(E1536)&gt;=Settings!$B$5,N(D1536)&gt;=Settings!$B$6),"Lapsed VIP","Lapsed"),IF(I1536&gt;=Settings!$B$3,IF(OR(N(E1536)&gt;=Settings!$B$5,N(D1536)&gt;=Settings!$B$6),"At-risk VIP",IF(D1536=1,"One-time buyer","At risk")),IF(OR(N(E1536)&gt;=Settings!$B$5,N(D1536)&gt;=Settings!$B$6),"VIP",IF(D1536=1,"New","Active"))))))</f>
        <v/>
      </c>
      <c r="L1536" s="12" t="str">
        <f aca="false">IF(OR(J1536="",J1536=0),"",IF(I1536&gt;=J1536*Settings!$B$7,"Yes",""))</f>
        <v/>
      </c>
      <c r="M1536" s="13"/>
      <c r="N1536" s="12" t="str">
        <f aca="true">IF(M1536="","",IF(AND(H1536&lt;&gt;"",H1536&gt;=M1536),"Yes - "&amp;TEXT(H1536,"d mmm yyyy"),IF(TODAY()-M1536&lt;30,"Not yet","No")))</f>
        <v/>
      </c>
      <c r="O1536" s="8"/>
      <c r="P1536" s="12" t="str">
        <f aca="false">IF(A1536="","",IF(COUNTIF($A$2:$A$2001,A1536)&gt;1,"Same email twice - keep one",""))</f>
        <v/>
      </c>
    </row>
    <row r="1537" customFormat="false" ht="15" hidden="false" customHeight="false" outlineLevel="0" collapsed="false">
      <c r="A1537" s="8"/>
      <c r="B1537" s="8"/>
      <c r="C1537" s="8"/>
      <c r="D1537" s="9" t="str">
        <f aca="false">IF(A1537="","",COUNTIFS(Orders!$C$2:$C$5001,A1537,Orders!$I$2:$I$5001,"&gt;0"))</f>
        <v/>
      </c>
      <c r="E1537" s="10" t="str">
        <f aca="false">IF(A1537="","",SUMIFS(Orders!$F$2:$F$5001,Orders!$C$2:$C$5001,A1537,Orders!$I$2:$I$5001,"&gt;0"))</f>
        <v/>
      </c>
      <c r="F1537" s="10" t="str">
        <f aca="false">IF(OR(A1537="",N(D1537)=0),"",E1537/D1537)</f>
        <v/>
      </c>
      <c r="G1537" s="11" t="str">
        <f aca="false">IF(OR(A1537="",N(D1537)=0),"",_xlfn.MINIFS(Orders!$I$2:$I$5001,Orders!$C$2:$C$5001,A1537,Orders!$I$2:$I$5001,"&gt;0"))</f>
        <v/>
      </c>
      <c r="H1537" s="11" t="str">
        <f aca="false">IF(OR(A1537="",N(D1537)=0),"",_xlfn.MAXIFS(Orders!$I$2:$I$5001,Orders!$C$2:$C$5001,A1537,Orders!$I$2:$I$5001,"&gt;0"))</f>
        <v/>
      </c>
      <c r="I1537" s="9" t="str">
        <f aca="true">IF(H1537="","",TODAY()-H1537)</f>
        <v/>
      </c>
      <c r="J1537" s="9" t="str">
        <f aca="false">IF(OR(H1537="",N(D1537)&lt;2),"",(H1537-G1537)/(D1537-1))</f>
        <v/>
      </c>
      <c r="K1537" s="12" t="str">
        <f aca="false">IF(A1537="","",IF(N(D1537)=0,"No orders yet",IF(I1537&gt;=Settings!$B$4,IF(OR(N(E1537)&gt;=Settings!$B$5,N(D1537)&gt;=Settings!$B$6),"Lapsed VIP","Lapsed"),IF(I1537&gt;=Settings!$B$3,IF(OR(N(E1537)&gt;=Settings!$B$5,N(D1537)&gt;=Settings!$B$6),"At-risk VIP",IF(D1537=1,"One-time buyer","At risk")),IF(OR(N(E1537)&gt;=Settings!$B$5,N(D1537)&gt;=Settings!$B$6),"VIP",IF(D1537=1,"New","Active"))))))</f>
        <v/>
      </c>
      <c r="L1537" s="12" t="str">
        <f aca="false">IF(OR(J1537="",J1537=0),"",IF(I1537&gt;=J1537*Settings!$B$7,"Yes",""))</f>
        <v/>
      </c>
      <c r="M1537" s="13"/>
      <c r="N1537" s="12" t="str">
        <f aca="true">IF(M1537="","",IF(AND(H1537&lt;&gt;"",H1537&gt;=M1537),"Yes - "&amp;TEXT(H1537,"d mmm yyyy"),IF(TODAY()-M1537&lt;30,"Not yet","No")))</f>
        <v/>
      </c>
      <c r="O1537" s="8"/>
      <c r="P1537" s="12" t="str">
        <f aca="false">IF(A1537="","",IF(COUNTIF($A$2:$A$2001,A1537)&gt;1,"Same email twice - keep one",""))</f>
        <v/>
      </c>
    </row>
    <row r="1538" customFormat="false" ht="15" hidden="false" customHeight="false" outlineLevel="0" collapsed="false">
      <c r="A1538" s="8"/>
      <c r="B1538" s="8"/>
      <c r="C1538" s="8"/>
      <c r="D1538" s="9" t="str">
        <f aca="false">IF(A1538="","",COUNTIFS(Orders!$C$2:$C$5001,A1538,Orders!$I$2:$I$5001,"&gt;0"))</f>
        <v/>
      </c>
      <c r="E1538" s="10" t="str">
        <f aca="false">IF(A1538="","",SUMIFS(Orders!$F$2:$F$5001,Orders!$C$2:$C$5001,A1538,Orders!$I$2:$I$5001,"&gt;0"))</f>
        <v/>
      </c>
      <c r="F1538" s="10" t="str">
        <f aca="false">IF(OR(A1538="",N(D1538)=0),"",E1538/D1538)</f>
        <v/>
      </c>
      <c r="G1538" s="11" t="str">
        <f aca="false">IF(OR(A1538="",N(D1538)=0),"",_xlfn.MINIFS(Orders!$I$2:$I$5001,Orders!$C$2:$C$5001,A1538,Orders!$I$2:$I$5001,"&gt;0"))</f>
        <v/>
      </c>
      <c r="H1538" s="11" t="str">
        <f aca="false">IF(OR(A1538="",N(D1538)=0),"",_xlfn.MAXIFS(Orders!$I$2:$I$5001,Orders!$C$2:$C$5001,A1538,Orders!$I$2:$I$5001,"&gt;0"))</f>
        <v/>
      </c>
      <c r="I1538" s="9" t="str">
        <f aca="true">IF(H1538="","",TODAY()-H1538)</f>
        <v/>
      </c>
      <c r="J1538" s="9" t="str">
        <f aca="false">IF(OR(H1538="",N(D1538)&lt;2),"",(H1538-G1538)/(D1538-1))</f>
        <v/>
      </c>
      <c r="K1538" s="12" t="str">
        <f aca="false">IF(A1538="","",IF(N(D1538)=0,"No orders yet",IF(I1538&gt;=Settings!$B$4,IF(OR(N(E1538)&gt;=Settings!$B$5,N(D1538)&gt;=Settings!$B$6),"Lapsed VIP","Lapsed"),IF(I1538&gt;=Settings!$B$3,IF(OR(N(E1538)&gt;=Settings!$B$5,N(D1538)&gt;=Settings!$B$6),"At-risk VIP",IF(D1538=1,"One-time buyer","At risk")),IF(OR(N(E1538)&gt;=Settings!$B$5,N(D1538)&gt;=Settings!$B$6),"VIP",IF(D1538=1,"New","Active"))))))</f>
        <v/>
      </c>
      <c r="L1538" s="12" t="str">
        <f aca="false">IF(OR(J1538="",J1538=0),"",IF(I1538&gt;=J1538*Settings!$B$7,"Yes",""))</f>
        <v/>
      </c>
      <c r="M1538" s="13"/>
      <c r="N1538" s="12" t="str">
        <f aca="true">IF(M1538="","",IF(AND(H1538&lt;&gt;"",H1538&gt;=M1538),"Yes - "&amp;TEXT(H1538,"d mmm yyyy"),IF(TODAY()-M1538&lt;30,"Not yet","No")))</f>
        <v/>
      </c>
      <c r="O1538" s="8"/>
      <c r="P1538" s="12" t="str">
        <f aca="false">IF(A1538="","",IF(COUNTIF($A$2:$A$2001,A1538)&gt;1,"Same email twice - keep one",""))</f>
        <v/>
      </c>
    </row>
    <row r="1539" customFormat="false" ht="15" hidden="false" customHeight="false" outlineLevel="0" collapsed="false">
      <c r="A1539" s="8"/>
      <c r="B1539" s="8"/>
      <c r="C1539" s="8"/>
      <c r="D1539" s="9" t="str">
        <f aca="false">IF(A1539="","",COUNTIFS(Orders!$C$2:$C$5001,A1539,Orders!$I$2:$I$5001,"&gt;0"))</f>
        <v/>
      </c>
      <c r="E1539" s="10" t="str">
        <f aca="false">IF(A1539="","",SUMIFS(Orders!$F$2:$F$5001,Orders!$C$2:$C$5001,A1539,Orders!$I$2:$I$5001,"&gt;0"))</f>
        <v/>
      </c>
      <c r="F1539" s="10" t="str">
        <f aca="false">IF(OR(A1539="",N(D1539)=0),"",E1539/D1539)</f>
        <v/>
      </c>
      <c r="G1539" s="11" t="str">
        <f aca="false">IF(OR(A1539="",N(D1539)=0),"",_xlfn.MINIFS(Orders!$I$2:$I$5001,Orders!$C$2:$C$5001,A1539,Orders!$I$2:$I$5001,"&gt;0"))</f>
        <v/>
      </c>
      <c r="H1539" s="11" t="str">
        <f aca="false">IF(OR(A1539="",N(D1539)=0),"",_xlfn.MAXIFS(Orders!$I$2:$I$5001,Orders!$C$2:$C$5001,A1539,Orders!$I$2:$I$5001,"&gt;0"))</f>
        <v/>
      </c>
      <c r="I1539" s="9" t="str">
        <f aca="true">IF(H1539="","",TODAY()-H1539)</f>
        <v/>
      </c>
      <c r="J1539" s="9" t="str">
        <f aca="false">IF(OR(H1539="",N(D1539)&lt;2),"",(H1539-G1539)/(D1539-1))</f>
        <v/>
      </c>
      <c r="K1539" s="12" t="str">
        <f aca="false">IF(A1539="","",IF(N(D1539)=0,"No orders yet",IF(I1539&gt;=Settings!$B$4,IF(OR(N(E1539)&gt;=Settings!$B$5,N(D1539)&gt;=Settings!$B$6),"Lapsed VIP","Lapsed"),IF(I1539&gt;=Settings!$B$3,IF(OR(N(E1539)&gt;=Settings!$B$5,N(D1539)&gt;=Settings!$B$6),"At-risk VIP",IF(D1539=1,"One-time buyer","At risk")),IF(OR(N(E1539)&gt;=Settings!$B$5,N(D1539)&gt;=Settings!$B$6),"VIP",IF(D1539=1,"New","Active"))))))</f>
        <v/>
      </c>
      <c r="L1539" s="12" t="str">
        <f aca="false">IF(OR(J1539="",J1539=0),"",IF(I1539&gt;=J1539*Settings!$B$7,"Yes",""))</f>
        <v/>
      </c>
      <c r="M1539" s="13"/>
      <c r="N1539" s="12" t="str">
        <f aca="true">IF(M1539="","",IF(AND(H1539&lt;&gt;"",H1539&gt;=M1539),"Yes - "&amp;TEXT(H1539,"d mmm yyyy"),IF(TODAY()-M1539&lt;30,"Not yet","No")))</f>
        <v/>
      </c>
      <c r="O1539" s="8"/>
      <c r="P1539" s="12" t="str">
        <f aca="false">IF(A1539="","",IF(COUNTIF($A$2:$A$2001,A1539)&gt;1,"Same email twice - keep one",""))</f>
        <v/>
      </c>
    </row>
    <row r="1540" customFormat="false" ht="15" hidden="false" customHeight="false" outlineLevel="0" collapsed="false">
      <c r="A1540" s="8"/>
      <c r="B1540" s="8"/>
      <c r="C1540" s="8"/>
      <c r="D1540" s="9" t="str">
        <f aca="false">IF(A1540="","",COUNTIFS(Orders!$C$2:$C$5001,A1540,Orders!$I$2:$I$5001,"&gt;0"))</f>
        <v/>
      </c>
      <c r="E1540" s="10" t="str">
        <f aca="false">IF(A1540="","",SUMIFS(Orders!$F$2:$F$5001,Orders!$C$2:$C$5001,A1540,Orders!$I$2:$I$5001,"&gt;0"))</f>
        <v/>
      </c>
      <c r="F1540" s="10" t="str">
        <f aca="false">IF(OR(A1540="",N(D1540)=0),"",E1540/D1540)</f>
        <v/>
      </c>
      <c r="G1540" s="11" t="str">
        <f aca="false">IF(OR(A1540="",N(D1540)=0),"",_xlfn.MINIFS(Orders!$I$2:$I$5001,Orders!$C$2:$C$5001,A1540,Orders!$I$2:$I$5001,"&gt;0"))</f>
        <v/>
      </c>
      <c r="H1540" s="11" t="str">
        <f aca="false">IF(OR(A1540="",N(D1540)=0),"",_xlfn.MAXIFS(Orders!$I$2:$I$5001,Orders!$C$2:$C$5001,A1540,Orders!$I$2:$I$5001,"&gt;0"))</f>
        <v/>
      </c>
      <c r="I1540" s="9" t="str">
        <f aca="true">IF(H1540="","",TODAY()-H1540)</f>
        <v/>
      </c>
      <c r="J1540" s="9" t="str">
        <f aca="false">IF(OR(H1540="",N(D1540)&lt;2),"",(H1540-G1540)/(D1540-1))</f>
        <v/>
      </c>
      <c r="K1540" s="12" t="str">
        <f aca="false">IF(A1540="","",IF(N(D1540)=0,"No orders yet",IF(I1540&gt;=Settings!$B$4,IF(OR(N(E1540)&gt;=Settings!$B$5,N(D1540)&gt;=Settings!$B$6),"Lapsed VIP","Lapsed"),IF(I1540&gt;=Settings!$B$3,IF(OR(N(E1540)&gt;=Settings!$B$5,N(D1540)&gt;=Settings!$B$6),"At-risk VIP",IF(D1540=1,"One-time buyer","At risk")),IF(OR(N(E1540)&gt;=Settings!$B$5,N(D1540)&gt;=Settings!$B$6),"VIP",IF(D1540=1,"New","Active"))))))</f>
        <v/>
      </c>
      <c r="L1540" s="12" t="str">
        <f aca="false">IF(OR(J1540="",J1540=0),"",IF(I1540&gt;=J1540*Settings!$B$7,"Yes",""))</f>
        <v/>
      </c>
      <c r="M1540" s="13"/>
      <c r="N1540" s="12" t="str">
        <f aca="true">IF(M1540="","",IF(AND(H1540&lt;&gt;"",H1540&gt;=M1540),"Yes - "&amp;TEXT(H1540,"d mmm yyyy"),IF(TODAY()-M1540&lt;30,"Not yet","No")))</f>
        <v/>
      </c>
      <c r="O1540" s="8"/>
      <c r="P1540" s="12" t="str">
        <f aca="false">IF(A1540="","",IF(COUNTIF($A$2:$A$2001,A1540)&gt;1,"Same email twice - keep one",""))</f>
        <v/>
      </c>
    </row>
    <row r="1541" customFormat="false" ht="15" hidden="false" customHeight="false" outlineLevel="0" collapsed="false">
      <c r="A1541" s="8"/>
      <c r="B1541" s="8"/>
      <c r="C1541" s="8"/>
      <c r="D1541" s="9" t="str">
        <f aca="false">IF(A1541="","",COUNTIFS(Orders!$C$2:$C$5001,A1541,Orders!$I$2:$I$5001,"&gt;0"))</f>
        <v/>
      </c>
      <c r="E1541" s="10" t="str">
        <f aca="false">IF(A1541="","",SUMIFS(Orders!$F$2:$F$5001,Orders!$C$2:$C$5001,A1541,Orders!$I$2:$I$5001,"&gt;0"))</f>
        <v/>
      </c>
      <c r="F1541" s="10" t="str">
        <f aca="false">IF(OR(A1541="",N(D1541)=0),"",E1541/D1541)</f>
        <v/>
      </c>
      <c r="G1541" s="11" t="str">
        <f aca="false">IF(OR(A1541="",N(D1541)=0),"",_xlfn.MINIFS(Orders!$I$2:$I$5001,Orders!$C$2:$C$5001,A1541,Orders!$I$2:$I$5001,"&gt;0"))</f>
        <v/>
      </c>
      <c r="H1541" s="11" t="str">
        <f aca="false">IF(OR(A1541="",N(D1541)=0),"",_xlfn.MAXIFS(Orders!$I$2:$I$5001,Orders!$C$2:$C$5001,A1541,Orders!$I$2:$I$5001,"&gt;0"))</f>
        <v/>
      </c>
      <c r="I1541" s="9" t="str">
        <f aca="true">IF(H1541="","",TODAY()-H1541)</f>
        <v/>
      </c>
      <c r="J1541" s="9" t="str">
        <f aca="false">IF(OR(H1541="",N(D1541)&lt;2),"",(H1541-G1541)/(D1541-1))</f>
        <v/>
      </c>
      <c r="K1541" s="12" t="str">
        <f aca="false">IF(A1541="","",IF(N(D1541)=0,"No orders yet",IF(I1541&gt;=Settings!$B$4,IF(OR(N(E1541)&gt;=Settings!$B$5,N(D1541)&gt;=Settings!$B$6),"Lapsed VIP","Lapsed"),IF(I1541&gt;=Settings!$B$3,IF(OR(N(E1541)&gt;=Settings!$B$5,N(D1541)&gt;=Settings!$B$6),"At-risk VIP",IF(D1541=1,"One-time buyer","At risk")),IF(OR(N(E1541)&gt;=Settings!$B$5,N(D1541)&gt;=Settings!$B$6),"VIP",IF(D1541=1,"New","Active"))))))</f>
        <v/>
      </c>
      <c r="L1541" s="12" t="str">
        <f aca="false">IF(OR(J1541="",J1541=0),"",IF(I1541&gt;=J1541*Settings!$B$7,"Yes",""))</f>
        <v/>
      </c>
      <c r="M1541" s="13"/>
      <c r="N1541" s="12" t="str">
        <f aca="true">IF(M1541="","",IF(AND(H1541&lt;&gt;"",H1541&gt;=M1541),"Yes - "&amp;TEXT(H1541,"d mmm yyyy"),IF(TODAY()-M1541&lt;30,"Not yet","No")))</f>
        <v/>
      </c>
      <c r="O1541" s="8"/>
      <c r="P1541" s="12" t="str">
        <f aca="false">IF(A1541="","",IF(COUNTIF($A$2:$A$2001,A1541)&gt;1,"Same email twice - keep one",""))</f>
        <v/>
      </c>
    </row>
    <row r="1542" customFormat="false" ht="15" hidden="false" customHeight="false" outlineLevel="0" collapsed="false">
      <c r="A1542" s="8"/>
      <c r="B1542" s="8"/>
      <c r="C1542" s="8"/>
      <c r="D1542" s="9" t="str">
        <f aca="false">IF(A1542="","",COUNTIFS(Orders!$C$2:$C$5001,A1542,Orders!$I$2:$I$5001,"&gt;0"))</f>
        <v/>
      </c>
      <c r="E1542" s="10" t="str">
        <f aca="false">IF(A1542="","",SUMIFS(Orders!$F$2:$F$5001,Orders!$C$2:$C$5001,A1542,Orders!$I$2:$I$5001,"&gt;0"))</f>
        <v/>
      </c>
      <c r="F1542" s="10" t="str">
        <f aca="false">IF(OR(A1542="",N(D1542)=0),"",E1542/D1542)</f>
        <v/>
      </c>
      <c r="G1542" s="11" t="str">
        <f aca="false">IF(OR(A1542="",N(D1542)=0),"",_xlfn.MINIFS(Orders!$I$2:$I$5001,Orders!$C$2:$C$5001,A1542,Orders!$I$2:$I$5001,"&gt;0"))</f>
        <v/>
      </c>
      <c r="H1542" s="11" t="str">
        <f aca="false">IF(OR(A1542="",N(D1542)=0),"",_xlfn.MAXIFS(Orders!$I$2:$I$5001,Orders!$C$2:$C$5001,A1542,Orders!$I$2:$I$5001,"&gt;0"))</f>
        <v/>
      </c>
      <c r="I1542" s="9" t="str">
        <f aca="true">IF(H1542="","",TODAY()-H1542)</f>
        <v/>
      </c>
      <c r="J1542" s="9" t="str">
        <f aca="false">IF(OR(H1542="",N(D1542)&lt;2),"",(H1542-G1542)/(D1542-1))</f>
        <v/>
      </c>
      <c r="K1542" s="12" t="str">
        <f aca="false">IF(A1542="","",IF(N(D1542)=0,"No orders yet",IF(I1542&gt;=Settings!$B$4,IF(OR(N(E1542)&gt;=Settings!$B$5,N(D1542)&gt;=Settings!$B$6),"Lapsed VIP","Lapsed"),IF(I1542&gt;=Settings!$B$3,IF(OR(N(E1542)&gt;=Settings!$B$5,N(D1542)&gt;=Settings!$B$6),"At-risk VIP",IF(D1542=1,"One-time buyer","At risk")),IF(OR(N(E1542)&gt;=Settings!$B$5,N(D1542)&gt;=Settings!$B$6),"VIP",IF(D1542=1,"New","Active"))))))</f>
        <v/>
      </c>
      <c r="L1542" s="12" t="str">
        <f aca="false">IF(OR(J1542="",J1542=0),"",IF(I1542&gt;=J1542*Settings!$B$7,"Yes",""))</f>
        <v/>
      </c>
      <c r="M1542" s="13"/>
      <c r="N1542" s="12" t="str">
        <f aca="true">IF(M1542="","",IF(AND(H1542&lt;&gt;"",H1542&gt;=M1542),"Yes - "&amp;TEXT(H1542,"d mmm yyyy"),IF(TODAY()-M1542&lt;30,"Not yet","No")))</f>
        <v/>
      </c>
      <c r="O1542" s="8"/>
      <c r="P1542" s="12" t="str">
        <f aca="false">IF(A1542="","",IF(COUNTIF($A$2:$A$2001,A1542)&gt;1,"Same email twice - keep one",""))</f>
        <v/>
      </c>
    </row>
    <row r="1543" customFormat="false" ht="15" hidden="false" customHeight="false" outlineLevel="0" collapsed="false">
      <c r="A1543" s="8"/>
      <c r="B1543" s="8"/>
      <c r="C1543" s="8"/>
      <c r="D1543" s="9" t="str">
        <f aca="false">IF(A1543="","",COUNTIFS(Orders!$C$2:$C$5001,A1543,Orders!$I$2:$I$5001,"&gt;0"))</f>
        <v/>
      </c>
      <c r="E1543" s="10" t="str">
        <f aca="false">IF(A1543="","",SUMIFS(Orders!$F$2:$F$5001,Orders!$C$2:$C$5001,A1543,Orders!$I$2:$I$5001,"&gt;0"))</f>
        <v/>
      </c>
      <c r="F1543" s="10" t="str">
        <f aca="false">IF(OR(A1543="",N(D1543)=0),"",E1543/D1543)</f>
        <v/>
      </c>
      <c r="G1543" s="11" t="str">
        <f aca="false">IF(OR(A1543="",N(D1543)=0),"",_xlfn.MINIFS(Orders!$I$2:$I$5001,Orders!$C$2:$C$5001,A1543,Orders!$I$2:$I$5001,"&gt;0"))</f>
        <v/>
      </c>
      <c r="H1543" s="11" t="str">
        <f aca="false">IF(OR(A1543="",N(D1543)=0),"",_xlfn.MAXIFS(Orders!$I$2:$I$5001,Orders!$C$2:$C$5001,A1543,Orders!$I$2:$I$5001,"&gt;0"))</f>
        <v/>
      </c>
      <c r="I1543" s="9" t="str">
        <f aca="true">IF(H1543="","",TODAY()-H1543)</f>
        <v/>
      </c>
      <c r="J1543" s="9" t="str">
        <f aca="false">IF(OR(H1543="",N(D1543)&lt;2),"",(H1543-G1543)/(D1543-1))</f>
        <v/>
      </c>
      <c r="K1543" s="12" t="str">
        <f aca="false">IF(A1543="","",IF(N(D1543)=0,"No orders yet",IF(I1543&gt;=Settings!$B$4,IF(OR(N(E1543)&gt;=Settings!$B$5,N(D1543)&gt;=Settings!$B$6),"Lapsed VIP","Lapsed"),IF(I1543&gt;=Settings!$B$3,IF(OR(N(E1543)&gt;=Settings!$B$5,N(D1543)&gt;=Settings!$B$6),"At-risk VIP",IF(D1543=1,"One-time buyer","At risk")),IF(OR(N(E1543)&gt;=Settings!$B$5,N(D1543)&gt;=Settings!$B$6),"VIP",IF(D1543=1,"New","Active"))))))</f>
        <v/>
      </c>
      <c r="L1543" s="12" t="str">
        <f aca="false">IF(OR(J1543="",J1543=0),"",IF(I1543&gt;=J1543*Settings!$B$7,"Yes",""))</f>
        <v/>
      </c>
      <c r="M1543" s="13"/>
      <c r="N1543" s="12" t="str">
        <f aca="true">IF(M1543="","",IF(AND(H1543&lt;&gt;"",H1543&gt;=M1543),"Yes - "&amp;TEXT(H1543,"d mmm yyyy"),IF(TODAY()-M1543&lt;30,"Not yet","No")))</f>
        <v/>
      </c>
      <c r="O1543" s="8"/>
      <c r="P1543" s="12" t="str">
        <f aca="false">IF(A1543="","",IF(COUNTIF($A$2:$A$2001,A1543)&gt;1,"Same email twice - keep one",""))</f>
        <v/>
      </c>
    </row>
    <row r="1544" customFormat="false" ht="15" hidden="false" customHeight="false" outlineLevel="0" collapsed="false">
      <c r="A1544" s="8"/>
      <c r="B1544" s="8"/>
      <c r="C1544" s="8"/>
      <c r="D1544" s="9" t="str">
        <f aca="false">IF(A1544="","",COUNTIFS(Orders!$C$2:$C$5001,A1544,Orders!$I$2:$I$5001,"&gt;0"))</f>
        <v/>
      </c>
      <c r="E1544" s="10" t="str">
        <f aca="false">IF(A1544="","",SUMIFS(Orders!$F$2:$F$5001,Orders!$C$2:$C$5001,A1544,Orders!$I$2:$I$5001,"&gt;0"))</f>
        <v/>
      </c>
      <c r="F1544" s="10" t="str">
        <f aca="false">IF(OR(A1544="",N(D1544)=0),"",E1544/D1544)</f>
        <v/>
      </c>
      <c r="G1544" s="11" t="str">
        <f aca="false">IF(OR(A1544="",N(D1544)=0),"",_xlfn.MINIFS(Orders!$I$2:$I$5001,Orders!$C$2:$C$5001,A1544,Orders!$I$2:$I$5001,"&gt;0"))</f>
        <v/>
      </c>
      <c r="H1544" s="11" t="str">
        <f aca="false">IF(OR(A1544="",N(D1544)=0),"",_xlfn.MAXIFS(Orders!$I$2:$I$5001,Orders!$C$2:$C$5001,A1544,Orders!$I$2:$I$5001,"&gt;0"))</f>
        <v/>
      </c>
      <c r="I1544" s="9" t="str">
        <f aca="true">IF(H1544="","",TODAY()-H1544)</f>
        <v/>
      </c>
      <c r="J1544" s="9" t="str">
        <f aca="false">IF(OR(H1544="",N(D1544)&lt;2),"",(H1544-G1544)/(D1544-1))</f>
        <v/>
      </c>
      <c r="K1544" s="12" t="str">
        <f aca="false">IF(A1544="","",IF(N(D1544)=0,"No orders yet",IF(I1544&gt;=Settings!$B$4,IF(OR(N(E1544)&gt;=Settings!$B$5,N(D1544)&gt;=Settings!$B$6),"Lapsed VIP","Lapsed"),IF(I1544&gt;=Settings!$B$3,IF(OR(N(E1544)&gt;=Settings!$B$5,N(D1544)&gt;=Settings!$B$6),"At-risk VIP",IF(D1544=1,"One-time buyer","At risk")),IF(OR(N(E1544)&gt;=Settings!$B$5,N(D1544)&gt;=Settings!$B$6),"VIP",IF(D1544=1,"New","Active"))))))</f>
        <v/>
      </c>
      <c r="L1544" s="12" t="str">
        <f aca="false">IF(OR(J1544="",J1544=0),"",IF(I1544&gt;=J1544*Settings!$B$7,"Yes",""))</f>
        <v/>
      </c>
      <c r="M1544" s="13"/>
      <c r="N1544" s="12" t="str">
        <f aca="true">IF(M1544="","",IF(AND(H1544&lt;&gt;"",H1544&gt;=M1544),"Yes - "&amp;TEXT(H1544,"d mmm yyyy"),IF(TODAY()-M1544&lt;30,"Not yet","No")))</f>
        <v/>
      </c>
      <c r="O1544" s="8"/>
      <c r="P1544" s="12" t="str">
        <f aca="false">IF(A1544="","",IF(COUNTIF($A$2:$A$2001,A1544)&gt;1,"Same email twice - keep one",""))</f>
        <v/>
      </c>
    </row>
    <row r="1545" customFormat="false" ht="15" hidden="false" customHeight="false" outlineLevel="0" collapsed="false">
      <c r="A1545" s="8"/>
      <c r="B1545" s="8"/>
      <c r="C1545" s="8"/>
      <c r="D1545" s="9" t="str">
        <f aca="false">IF(A1545="","",COUNTIFS(Orders!$C$2:$C$5001,A1545,Orders!$I$2:$I$5001,"&gt;0"))</f>
        <v/>
      </c>
      <c r="E1545" s="10" t="str">
        <f aca="false">IF(A1545="","",SUMIFS(Orders!$F$2:$F$5001,Orders!$C$2:$C$5001,A1545,Orders!$I$2:$I$5001,"&gt;0"))</f>
        <v/>
      </c>
      <c r="F1545" s="10" t="str">
        <f aca="false">IF(OR(A1545="",N(D1545)=0),"",E1545/D1545)</f>
        <v/>
      </c>
      <c r="G1545" s="11" t="str">
        <f aca="false">IF(OR(A1545="",N(D1545)=0),"",_xlfn.MINIFS(Orders!$I$2:$I$5001,Orders!$C$2:$C$5001,A1545,Orders!$I$2:$I$5001,"&gt;0"))</f>
        <v/>
      </c>
      <c r="H1545" s="11" t="str">
        <f aca="false">IF(OR(A1545="",N(D1545)=0),"",_xlfn.MAXIFS(Orders!$I$2:$I$5001,Orders!$C$2:$C$5001,A1545,Orders!$I$2:$I$5001,"&gt;0"))</f>
        <v/>
      </c>
      <c r="I1545" s="9" t="str">
        <f aca="true">IF(H1545="","",TODAY()-H1545)</f>
        <v/>
      </c>
      <c r="J1545" s="9" t="str">
        <f aca="false">IF(OR(H1545="",N(D1545)&lt;2),"",(H1545-G1545)/(D1545-1))</f>
        <v/>
      </c>
      <c r="K1545" s="12" t="str">
        <f aca="false">IF(A1545="","",IF(N(D1545)=0,"No orders yet",IF(I1545&gt;=Settings!$B$4,IF(OR(N(E1545)&gt;=Settings!$B$5,N(D1545)&gt;=Settings!$B$6),"Lapsed VIP","Lapsed"),IF(I1545&gt;=Settings!$B$3,IF(OR(N(E1545)&gt;=Settings!$B$5,N(D1545)&gt;=Settings!$B$6),"At-risk VIP",IF(D1545=1,"One-time buyer","At risk")),IF(OR(N(E1545)&gt;=Settings!$B$5,N(D1545)&gt;=Settings!$B$6),"VIP",IF(D1545=1,"New","Active"))))))</f>
        <v/>
      </c>
      <c r="L1545" s="12" t="str">
        <f aca="false">IF(OR(J1545="",J1545=0),"",IF(I1545&gt;=J1545*Settings!$B$7,"Yes",""))</f>
        <v/>
      </c>
      <c r="M1545" s="13"/>
      <c r="N1545" s="12" t="str">
        <f aca="true">IF(M1545="","",IF(AND(H1545&lt;&gt;"",H1545&gt;=M1545),"Yes - "&amp;TEXT(H1545,"d mmm yyyy"),IF(TODAY()-M1545&lt;30,"Not yet","No")))</f>
        <v/>
      </c>
      <c r="O1545" s="8"/>
      <c r="P1545" s="12" t="str">
        <f aca="false">IF(A1545="","",IF(COUNTIF($A$2:$A$2001,A1545)&gt;1,"Same email twice - keep one",""))</f>
        <v/>
      </c>
    </row>
    <row r="1546" customFormat="false" ht="15" hidden="false" customHeight="false" outlineLevel="0" collapsed="false">
      <c r="A1546" s="8"/>
      <c r="B1546" s="8"/>
      <c r="C1546" s="8"/>
      <c r="D1546" s="9" t="str">
        <f aca="false">IF(A1546="","",COUNTIFS(Orders!$C$2:$C$5001,A1546,Orders!$I$2:$I$5001,"&gt;0"))</f>
        <v/>
      </c>
      <c r="E1546" s="10" t="str">
        <f aca="false">IF(A1546="","",SUMIFS(Orders!$F$2:$F$5001,Orders!$C$2:$C$5001,A1546,Orders!$I$2:$I$5001,"&gt;0"))</f>
        <v/>
      </c>
      <c r="F1546" s="10" t="str">
        <f aca="false">IF(OR(A1546="",N(D1546)=0),"",E1546/D1546)</f>
        <v/>
      </c>
      <c r="G1546" s="11" t="str">
        <f aca="false">IF(OR(A1546="",N(D1546)=0),"",_xlfn.MINIFS(Orders!$I$2:$I$5001,Orders!$C$2:$C$5001,A1546,Orders!$I$2:$I$5001,"&gt;0"))</f>
        <v/>
      </c>
      <c r="H1546" s="11" t="str">
        <f aca="false">IF(OR(A1546="",N(D1546)=0),"",_xlfn.MAXIFS(Orders!$I$2:$I$5001,Orders!$C$2:$C$5001,A1546,Orders!$I$2:$I$5001,"&gt;0"))</f>
        <v/>
      </c>
      <c r="I1546" s="9" t="str">
        <f aca="true">IF(H1546="","",TODAY()-H1546)</f>
        <v/>
      </c>
      <c r="J1546" s="9" t="str">
        <f aca="false">IF(OR(H1546="",N(D1546)&lt;2),"",(H1546-G1546)/(D1546-1))</f>
        <v/>
      </c>
      <c r="K1546" s="12" t="str">
        <f aca="false">IF(A1546="","",IF(N(D1546)=0,"No orders yet",IF(I1546&gt;=Settings!$B$4,IF(OR(N(E1546)&gt;=Settings!$B$5,N(D1546)&gt;=Settings!$B$6),"Lapsed VIP","Lapsed"),IF(I1546&gt;=Settings!$B$3,IF(OR(N(E1546)&gt;=Settings!$B$5,N(D1546)&gt;=Settings!$B$6),"At-risk VIP",IF(D1546=1,"One-time buyer","At risk")),IF(OR(N(E1546)&gt;=Settings!$B$5,N(D1546)&gt;=Settings!$B$6),"VIP",IF(D1546=1,"New","Active"))))))</f>
        <v/>
      </c>
      <c r="L1546" s="12" t="str">
        <f aca="false">IF(OR(J1546="",J1546=0),"",IF(I1546&gt;=J1546*Settings!$B$7,"Yes",""))</f>
        <v/>
      </c>
      <c r="M1546" s="13"/>
      <c r="N1546" s="12" t="str">
        <f aca="true">IF(M1546="","",IF(AND(H1546&lt;&gt;"",H1546&gt;=M1546),"Yes - "&amp;TEXT(H1546,"d mmm yyyy"),IF(TODAY()-M1546&lt;30,"Not yet","No")))</f>
        <v/>
      </c>
      <c r="O1546" s="8"/>
      <c r="P1546" s="12" t="str">
        <f aca="false">IF(A1546="","",IF(COUNTIF($A$2:$A$2001,A1546)&gt;1,"Same email twice - keep one",""))</f>
        <v/>
      </c>
    </row>
    <row r="1547" customFormat="false" ht="15" hidden="false" customHeight="false" outlineLevel="0" collapsed="false">
      <c r="A1547" s="8"/>
      <c r="B1547" s="8"/>
      <c r="C1547" s="8"/>
      <c r="D1547" s="9" t="str">
        <f aca="false">IF(A1547="","",COUNTIFS(Orders!$C$2:$C$5001,A1547,Orders!$I$2:$I$5001,"&gt;0"))</f>
        <v/>
      </c>
      <c r="E1547" s="10" t="str">
        <f aca="false">IF(A1547="","",SUMIFS(Orders!$F$2:$F$5001,Orders!$C$2:$C$5001,A1547,Orders!$I$2:$I$5001,"&gt;0"))</f>
        <v/>
      </c>
      <c r="F1547" s="10" t="str">
        <f aca="false">IF(OR(A1547="",N(D1547)=0),"",E1547/D1547)</f>
        <v/>
      </c>
      <c r="G1547" s="11" t="str">
        <f aca="false">IF(OR(A1547="",N(D1547)=0),"",_xlfn.MINIFS(Orders!$I$2:$I$5001,Orders!$C$2:$C$5001,A1547,Orders!$I$2:$I$5001,"&gt;0"))</f>
        <v/>
      </c>
      <c r="H1547" s="11" t="str">
        <f aca="false">IF(OR(A1547="",N(D1547)=0),"",_xlfn.MAXIFS(Orders!$I$2:$I$5001,Orders!$C$2:$C$5001,A1547,Orders!$I$2:$I$5001,"&gt;0"))</f>
        <v/>
      </c>
      <c r="I1547" s="9" t="str">
        <f aca="true">IF(H1547="","",TODAY()-H1547)</f>
        <v/>
      </c>
      <c r="J1547" s="9" t="str">
        <f aca="false">IF(OR(H1547="",N(D1547)&lt;2),"",(H1547-G1547)/(D1547-1))</f>
        <v/>
      </c>
      <c r="K1547" s="12" t="str">
        <f aca="false">IF(A1547="","",IF(N(D1547)=0,"No orders yet",IF(I1547&gt;=Settings!$B$4,IF(OR(N(E1547)&gt;=Settings!$B$5,N(D1547)&gt;=Settings!$B$6),"Lapsed VIP","Lapsed"),IF(I1547&gt;=Settings!$B$3,IF(OR(N(E1547)&gt;=Settings!$B$5,N(D1547)&gt;=Settings!$B$6),"At-risk VIP",IF(D1547=1,"One-time buyer","At risk")),IF(OR(N(E1547)&gt;=Settings!$B$5,N(D1547)&gt;=Settings!$B$6),"VIP",IF(D1547=1,"New","Active"))))))</f>
        <v/>
      </c>
      <c r="L1547" s="12" t="str">
        <f aca="false">IF(OR(J1547="",J1547=0),"",IF(I1547&gt;=J1547*Settings!$B$7,"Yes",""))</f>
        <v/>
      </c>
      <c r="M1547" s="13"/>
      <c r="N1547" s="12" t="str">
        <f aca="true">IF(M1547="","",IF(AND(H1547&lt;&gt;"",H1547&gt;=M1547),"Yes - "&amp;TEXT(H1547,"d mmm yyyy"),IF(TODAY()-M1547&lt;30,"Not yet","No")))</f>
        <v/>
      </c>
      <c r="O1547" s="8"/>
      <c r="P1547" s="12" t="str">
        <f aca="false">IF(A1547="","",IF(COUNTIF($A$2:$A$2001,A1547)&gt;1,"Same email twice - keep one",""))</f>
        <v/>
      </c>
    </row>
    <row r="1548" customFormat="false" ht="15" hidden="false" customHeight="false" outlineLevel="0" collapsed="false">
      <c r="A1548" s="8"/>
      <c r="B1548" s="8"/>
      <c r="C1548" s="8"/>
      <c r="D1548" s="9" t="str">
        <f aca="false">IF(A1548="","",COUNTIFS(Orders!$C$2:$C$5001,A1548,Orders!$I$2:$I$5001,"&gt;0"))</f>
        <v/>
      </c>
      <c r="E1548" s="10" t="str">
        <f aca="false">IF(A1548="","",SUMIFS(Orders!$F$2:$F$5001,Orders!$C$2:$C$5001,A1548,Orders!$I$2:$I$5001,"&gt;0"))</f>
        <v/>
      </c>
      <c r="F1548" s="10" t="str">
        <f aca="false">IF(OR(A1548="",N(D1548)=0),"",E1548/D1548)</f>
        <v/>
      </c>
      <c r="G1548" s="11" t="str">
        <f aca="false">IF(OR(A1548="",N(D1548)=0),"",_xlfn.MINIFS(Orders!$I$2:$I$5001,Orders!$C$2:$C$5001,A1548,Orders!$I$2:$I$5001,"&gt;0"))</f>
        <v/>
      </c>
      <c r="H1548" s="11" t="str">
        <f aca="false">IF(OR(A1548="",N(D1548)=0),"",_xlfn.MAXIFS(Orders!$I$2:$I$5001,Orders!$C$2:$C$5001,A1548,Orders!$I$2:$I$5001,"&gt;0"))</f>
        <v/>
      </c>
      <c r="I1548" s="9" t="str">
        <f aca="true">IF(H1548="","",TODAY()-H1548)</f>
        <v/>
      </c>
      <c r="J1548" s="9" t="str">
        <f aca="false">IF(OR(H1548="",N(D1548)&lt;2),"",(H1548-G1548)/(D1548-1))</f>
        <v/>
      </c>
      <c r="K1548" s="12" t="str">
        <f aca="false">IF(A1548="","",IF(N(D1548)=0,"No orders yet",IF(I1548&gt;=Settings!$B$4,IF(OR(N(E1548)&gt;=Settings!$B$5,N(D1548)&gt;=Settings!$B$6),"Lapsed VIP","Lapsed"),IF(I1548&gt;=Settings!$B$3,IF(OR(N(E1548)&gt;=Settings!$B$5,N(D1548)&gt;=Settings!$B$6),"At-risk VIP",IF(D1548=1,"One-time buyer","At risk")),IF(OR(N(E1548)&gt;=Settings!$B$5,N(D1548)&gt;=Settings!$B$6),"VIP",IF(D1548=1,"New","Active"))))))</f>
        <v/>
      </c>
      <c r="L1548" s="12" t="str">
        <f aca="false">IF(OR(J1548="",J1548=0),"",IF(I1548&gt;=J1548*Settings!$B$7,"Yes",""))</f>
        <v/>
      </c>
      <c r="M1548" s="13"/>
      <c r="N1548" s="12" t="str">
        <f aca="true">IF(M1548="","",IF(AND(H1548&lt;&gt;"",H1548&gt;=M1548),"Yes - "&amp;TEXT(H1548,"d mmm yyyy"),IF(TODAY()-M1548&lt;30,"Not yet","No")))</f>
        <v/>
      </c>
      <c r="O1548" s="8"/>
      <c r="P1548" s="12" t="str">
        <f aca="false">IF(A1548="","",IF(COUNTIF($A$2:$A$2001,A1548)&gt;1,"Same email twice - keep one",""))</f>
        <v/>
      </c>
    </row>
    <row r="1549" customFormat="false" ht="15" hidden="false" customHeight="false" outlineLevel="0" collapsed="false">
      <c r="A1549" s="8"/>
      <c r="B1549" s="8"/>
      <c r="C1549" s="8"/>
      <c r="D1549" s="9" t="str">
        <f aca="false">IF(A1549="","",COUNTIFS(Orders!$C$2:$C$5001,A1549,Orders!$I$2:$I$5001,"&gt;0"))</f>
        <v/>
      </c>
      <c r="E1549" s="10" t="str">
        <f aca="false">IF(A1549="","",SUMIFS(Orders!$F$2:$F$5001,Orders!$C$2:$C$5001,A1549,Orders!$I$2:$I$5001,"&gt;0"))</f>
        <v/>
      </c>
      <c r="F1549" s="10" t="str">
        <f aca="false">IF(OR(A1549="",N(D1549)=0),"",E1549/D1549)</f>
        <v/>
      </c>
      <c r="G1549" s="11" t="str">
        <f aca="false">IF(OR(A1549="",N(D1549)=0),"",_xlfn.MINIFS(Orders!$I$2:$I$5001,Orders!$C$2:$C$5001,A1549,Orders!$I$2:$I$5001,"&gt;0"))</f>
        <v/>
      </c>
      <c r="H1549" s="11" t="str">
        <f aca="false">IF(OR(A1549="",N(D1549)=0),"",_xlfn.MAXIFS(Orders!$I$2:$I$5001,Orders!$C$2:$C$5001,A1549,Orders!$I$2:$I$5001,"&gt;0"))</f>
        <v/>
      </c>
      <c r="I1549" s="9" t="str">
        <f aca="true">IF(H1549="","",TODAY()-H1549)</f>
        <v/>
      </c>
      <c r="J1549" s="9" t="str">
        <f aca="false">IF(OR(H1549="",N(D1549)&lt;2),"",(H1549-G1549)/(D1549-1))</f>
        <v/>
      </c>
      <c r="K1549" s="12" t="str">
        <f aca="false">IF(A1549="","",IF(N(D1549)=0,"No orders yet",IF(I1549&gt;=Settings!$B$4,IF(OR(N(E1549)&gt;=Settings!$B$5,N(D1549)&gt;=Settings!$B$6),"Lapsed VIP","Lapsed"),IF(I1549&gt;=Settings!$B$3,IF(OR(N(E1549)&gt;=Settings!$B$5,N(D1549)&gt;=Settings!$B$6),"At-risk VIP",IF(D1549=1,"One-time buyer","At risk")),IF(OR(N(E1549)&gt;=Settings!$B$5,N(D1549)&gt;=Settings!$B$6),"VIP",IF(D1549=1,"New","Active"))))))</f>
        <v/>
      </c>
      <c r="L1549" s="12" t="str">
        <f aca="false">IF(OR(J1549="",J1549=0),"",IF(I1549&gt;=J1549*Settings!$B$7,"Yes",""))</f>
        <v/>
      </c>
      <c r="M1549" s="13"/>
      <c r="N1549" s="12" t="str">
        <f aca="true">IF(M1549="","",IF(AND(H1549&lt;&gt;"",H1549&gt;=M1549),"Yes - "&amp;TEXT(H1549,"d mmm yyyy"),IF(TODAY()-M1549&lt;30,"Not yet","No")))</f>
        <v/>
      </c>
      <c r="O1549" s="8"/>
      <c r="P1549" s="12" t="str">
        <f aca="false">IF(A1549="","",IF(COUNTIF($A$2:$A$2001,A1549)&gt;1,"Same email twice - keep one",""))</f>
        <v/>
      </c>
    </row>
    <row r="1550" customFormat="false" ht="15" hidden="false" customHeight="false" outlineLevel="0" collapsed="false">
      <c r="A1550" s="8"/>
      <c r="B1550" s="8"/>
      <c r="C1550" s="8"/>
      <c r="D1550" s="9" t="str">
        <f aca="false">IF(A1550="","",COUNTIFS(Orders!$C$2:$C$5001,A1550,Orders!$I$2:$I$5001,"&gt;0"))</f>
        <v/>
      </c>
      <c r="E1550" s="10" t="str">
        <f aca="false">IF(A1550="","",SUMIFS(Orders!$F$2:$F$5001,Orders!$C$2:$C$5001,A1550,Orders!$I$2:$I$5001,"&gt;0"))</f>
        <v/>
      </c>
      <c r="F1550" s="10" t="str">
        <f aca="false">IF(OR(A1550="",N(D1550)=0),"",E1550/D1550)</f>
        <v/>
      </c>
      <c r="G1550" s="11" t="str">
        <f aca="false">IF(OR(A1550="",N(D1550)=0),"",_xlfn.MINIFS(Orders!$I$2:$I$5001,Orders!$C$2:$C$5001,A1550,Orders!$I$2:$I$5001,"&gt;0"))</f>
        <v/>
      </c>
      <c r="H1550" s="11" t="str">
        <f aca="false">IF(OR(A1550="",N(D1550)=0),"",_xlfn.MAXIFS(Orders!$I$2:$I$5001,Orders!$C$2:$C$5001,A1550,Orders!$I$2:$I$5001,"&gt;0"))</f>
        <v/>
      </c>
      <c r="I1550" s="9" t="str">
        <f aca="true">IF(H1550="","",TODAY()-H1550)</f>
        <v/>
      </c>
      <c r="J1550" s="9" t="str">
        <f aca="false">IF(OR(H1550="",N(D1550)&lt;2),"",(H1550-G1550)/(D1550-1))</f>
        <v/>
      </c>
      <c r="K1550" s="12" t="str">
        <f aca="false">IF(A1550="","",IF(N(D1550)=0,"No orders yet",IF(I1550&gt;=Settings!$B$4,IF(OR(N(E1550)&gt;=Settings!$B$5,N(D1550)&gt;=Settings!$B$6),"Lapsed VIP","Lapsed"),IF(I1550&gt;=Settings!$B$3,IF(OR(N(E1550)&gt;=Settings!$B$5,N(D1550)&gt;=Settings!$B$6),"At-risk VIP",IF(D1550=1,"One-time buyer","At risk")),IF(OR(N(E1550)&gt;=Settings!$B$5,N(D1550)&gt;=Settings!$B$6),"VIP",IF(D1550=1,"New","Active"))))))</f>
        <v/>
      </c>
      <c r="L1550" s="12" t="str">
        <f aca="false">IF(OR(J1550="",J1550=0),"",IF(I1550&gt;=J1550*Settings!$B$7,"Yes",""))</f>
        <v/>
      </c>
      <c r="M1550" s="13"/>
      <c r="N1550" s="12" t="str">
        <f aca="true">IF(M1550="","",IF(AND(H1550&lt;&gt;"",H1550&gt;=M1550),"Yes - "&amp;TEXT(H1550,"d mmm yyyy"),IF(TODAY()-M1550&lt;30,"Not yet","No")))</f>
        <v/>
      </c>
      <c r="O1550" s="8"/>
      <c r="P1550" s="12" t="str">
        <f aca="false">IF(A1550="","",IF(COUNTIF($A$2:$A$2001,A1550)&gt;1,"Same email twice - keep one",""))</f>
        <v/>
      </c>
    </row>
    <row r="1551" customFormat="false" ht="15" hidden="false" customHeight="false" outlineLevel="0" collapsed="false">
      <c r="A1551" s="8"/>
      <c r="B1551" s="8"/>
      <c r="C1551" s="8"/>
      <c r="D1551" s="9" t="str">
        <f aca="false">IF(A1551="","",COUNTIFS(Orders!$C$2:$C$5001,A1551,Orders!$I$2:$I$5001,"&gt;0"))</f>
        <v/>
      </c>
      <c r="E1551" s="10" t="str">
        <f aca="false">IF(A1551="","",SUMIFS(Orders!$F$2:$F$5001,Orders!$C$2:$C$5001,A1551,Orders!$I$2:$I$5001,"&gt;0"))</f>
        <v/>
      </c>
      <c r="F1551" s="10" t="str">
        <f aca="false">IF(OR(A1551="",N(D1551)=0),"",E1551/D1551)</f>
        <v/>
      </c>
      <c r="G1551" s="11" t="str">
        <f aca="false">IF(OR(A1551="",N(D1551)=0),"",_xlfn.MINIFS(Orders!$I$2:$I$5001,Orders!$C$2:$C$5001,A1551,Orders!$I$2:$I$5001,"&gt;0"))</f>
        <v/>
      </c>
      <c r="H1551" s="11" t="str">
        <f aca="false">IF(OR(A1551="",N(D1551)=0),"",_xlfn.MAXIFS(Orders!$I$2:$I$5001,Orders!$C$2:$C$5001,A1551,Orders!$I$2:$I$5001,"&gt;0"))</f>
        <v/>
      </c>
      <c r="I1551" s="9" t="str">
        <f aca="true">IF(H1551="","",TODAY()-H1551)</f>
        <v/>
      </c>
      <c r="J1551" s="9" t="str">
        <f aca="false">IF(OR(H1551="",N(D1551)&lt;2),"",(H1551-G1551)/(D1551-1))</f>
        <v/>
      </c>
      <c r="K1551" s="12" t="str">
        <f aca="false">IF(A1551="","",IF(N(D1551)=0,"No orders yet",IF(I1551&gt;=Settings!$B$4,IF(OR(N(E1551)&gt;=Settings!$B$5,N(D1551)&gt;=Settings!$B$6),"Lapsed VIP","Lapsed"),IF(I1551&gt;=Settings!$B$3,IF(OR(N(E1551)&gt;=Settings!$B$5,N(D1551)&gt;=Settings!$B$6),"At-risk VIP",IF(D1551=1,"One-time buyer","At risk")),IF(OR(N(E1551)&gt;=Settings!$B$5,N(D1551)&gt;=Settings!$B$6),"VIP",IF(D1551=1,"New","Active"))))))</f>
        <v/>
      </c>
      <c r="L1551" s="12" t="str">
        <f aca="false">IF(OR(J1551="",J1551=0),"",IF(I1551&gt;=J1551*Settings!$B$7,"Yes",""))</f>
        <v/>
      </c>
      <c r="M1551" s="13"/>
      <c r="N1551" s="12" t="str">
        <f aca="true">IF(M1551="","",IF(AND(H1551&lt;&gt;"",H1551&gt;=M1551),"Yes - "&amp;TEXT(H1551,"d mmm yyyy"),IF(TODAY()-M1551&lt;30,"Not yet","No")))</f>
        <v/>
      </c>
      <c r="O1551" s="8"/>
      <c r="P1551" s="12" t="str">
        <f aca="false">IF(A1551="","",IF(COUNTIF($A$2:$A$2001,A1551)&gt;1,"Same email twice - keep one",""))</f>
        <v/>
      </c>
    </row>
    <row r="1552" customFormat="false" ht="15" hidden="false" customHeight="false" outlineLevel="0" collapsed="false">
      <c r="A1552" s="8"/>
      <c r="B1552" s="8"/>
      <c r="C1552" s="8"/>
      <c r="D1552" s="9" t="str">
        <f aca="false">IF(A1552="","",COUNTIFS(Orders!$C$2:$C$5001,A1552,Orders!$I$2:$I$5001,"&gt;0"))</f>
        <v/>
      </c>
      <c r="E1552" s="10" t="str">
        <f aca="false">IF(A1552="","",SUMIFS(Orders!$F$2:$F$5001,Orders!$C$2:$C$5001,A1552,Orders!$I$2:$I$5001,"&gt;0"))</f>
        <v/>
      </c>
      <c r="F1552" s="10" t="str">
        <f aca="false">IF(OR(A1552="",N(D1552)=0),"",E1552/D1552)</f>
        <v/>
      </c>
      <c r="G1552" s="11" t="str">
        <f aca="false">IF(OR(A1552="",N(D1552)=0),"",_xlfn.MINIFS(Orders!$I$2:$I$5001,Orders!$C$2:$C$5001,A1552,Orders!$I$2:$I$5001,"&gt;0"))</f>
        <v/>
      </c>
      <c r="H1552" s="11" t="str">
        <f aca="false">IF(OR(A1552="",N(D1552)=0),"",_xlfn.MAXIFS(Orders!$I$2:$I$5001,Orders!$C$2:$C$5001,A1552,Orders!$I$2:$I$5001,"&gt;0"))</f>
        <v/>
      </c>
      <c r="I1552" s="9" t="str">
        <f aca="true">IF(H1552="","",TODAY()-H1552)</f>
        <v/>
      </c>
      <c r="J1552" s="9" t="str">
        <f aca="false">IF(OR(H1552="",N(D1552)&lt;2),"",(H1552-G1552)/(D1552-1))</f>
        <v/>
      </c>
      <c r="K1552" s="12" t="str">
        <f aca="false">IF(A1552="","",IF(N(D1552)=0,"No orders yet",IF(I1552&gt;=Settings!$B$4,IF(OR(N(E1552)&gt;=Settings!$B$5,N(D1552)&gt;=Settings!$B$6),"Lapsed VIP","Lapsed"),IF(I1552&gt;=Settings!$B$3,IF(OR(N(E1552)&gt;=Settings!$B$5,N(D1552)&gt;=Settings!$B$6),"At-risk VIP",IF(D1552=1,"One-time buyer","At risk")),IF(OR(N(E1552)&gt;=Settings!$B$5,N(D1552)&gt;=Settings!$B$6),"VIP",IF(D1552=1,"New","Active"))))))</f>
        <v/>
      </c>
      <c r="L1552" s="12" t="str">
        <f aca="false">IF(OR(J1552="",J1552=0),"",IF(I1552&gt;=J1552*Settings!$B$7,"Yes",""))</f>
        <v/>
      </c>
      <c r="M1552" s="13"/>
      <c r="N1552" s="12" t="str">
        <f aca="true">IF(M1552="","",IF(AND(H1552&lt;&gt;"",H1552&gt;=M1552),"Yes - "&amp;TEXT(H1552,"d mmm yyyy"),IF(TODAY()-M1552&lt;30,"Not yet","No")))</f>
        <v/>
      </c>
      <c r="O1552" s="8"/>
      <c r="P1552" s="12" t="str">
        <f aca="false">IF(A1552="","",IF(COUNTIF($A$2:$A$2001,A1552)&gt;1,"Same email twice - keep one",""))</f>
        <v/>
      </c>
    </row>
    <row r="1553" customFormat="false" ht="15" hidden="false" customHeight="false" outlineLevel="0" collapsed="false">
      <c r="A1553" s="8"/>
      <c r="B1553" s="8"/>
      <c r="C1553" s="8"/>
      <c r="D1553" s="9" t="str">
        <f aca="false">IF(A1553="","",COUNTIFS(Orders!$C$2:$C$5001,A1553,Orders!$I$2:$I$5001,"&gt;0"))</f>
        <v/>
      </c>
      <c r="E1553" s="10" t="str">
        <f aca="false">IF(A1553="","",SUMIFS(Orders!$F$2:$F$5001,Orders!$C$2:$C$5001,A1553,Orders!$I$2:$I$5001,"&gt;0"))</f>
        <v/>
      </c>
      <c r="F1553" s="10" t="str">
        <f aca="false">IF(OR(A1553="",N(D1553)=0),"",E1553/D1553)</f>
        <v/>
      </c>
      <c r="G1553" s="11" t="str">
        <f aca="false">IF(OR(A1553="",N(D1553)=0),"",_xlfn.MINIFS(Orders!$I$2:$I$5001,Orders!$C$2:$C$5001,A1553,Orders!$I$2:$I$5001,"&gt;0"))</f>
        <v/>
      </c>
      <c r="H1553" s="11" t="str">
        <f aca="false">IF(OR(A1553="",N(D1553)=0),"",_xlfn.MAXIFS(Orders!$I$2:$I$5001,Orders!$C$2:$C$5001,A1553,Orders!$I$2:$I$5001,"&gt;0"))</f>
        <v/>
      </c>
      <c r="I1553" s="9" t="str">
        <f aca="true">IF(H1553="","",TODAY()-H1553)</f>
        <v/>
      </c>
      <c r="J1553" s="9" t="str">
        <f aca="false">IF(OR(H1553="",N(D1553)&lt;2),"",(H1553-G1553)/(D1553-1))</f>
        <v/>
      </c>
      <c r="K1553" s="12" t="str">
        <f aca="false">IF(A1553="","",IF(N(D1553)=0,"No orders yet",IF(I1553&gt;=Settings!$B$4,IF(OR(N(E1553)&gt;=Settings!$B$5,N(D1553)&gt;=Settings!$B$6),"Lapsed VIP","Lapsed"),IF(I1553&gt;=Settings!$B$3,IF(OR(N(E1553)&gt;=Settings!$B$5,N(D1553)&gt;=Settings!$B$6),"At-risk VIP",IF(D1553=1,"One-time buyer","At risk")),IF(OR(N(E1553)&gt;=Settings!$B$5,N(D1553)&gt;=Settings!$B$6),"VIP",IF(D1553=1,"New","Active"))))))</f>
        <v/>
      </c>
      <c r="L1553" s="12" t="str">
        <f aca="false">IF(OR(J1553="",J1553=0),"",IF(I1553&gt;=J1553*Settings!$B$7,"Yes",""))</f>
        <v/>
      </c>
      <c r="M1553" s="13"/>
      <c r="N1553" s="12" t="str">
        <f aca="true">IF(M1553="","",IF(AND(H1553&lt;&gt;"",H1553&gt;=M1553),"Yes - "&amp;TEXT(H1553,"d mmm yyyy"),IF(TODAY()-M1553&lt;30,"Not yet","No")))</f>
        <v/>
      </c>
      <c r="O1553" s="8"/>
      <c r="P1553" s="12" t="str">
        <f aca="false">IF(A1553="","",IF(COUNTIF($A$2:$A$2001,A1553)&gt;1,"Same email twice - keep one",""))</f>
        <v/>
      </c>
    </row>
    <row r="1554" customFormat="false" ht="15" hidden="false" customHeight="false" outlineLevel="0" collapsed="false">
      <c r="A1554" s="8"/>
      <c r="B1554" s="8"/>
      <c r="C1554" s="8"/>
      <c r="D1554" s="9" t="str">
        <f aca="false">IF(A1554="","",COUNTIFS(Orders!$C$2:$C$5001,A1554,Orders!$I$2:$I$5001,"&gt;0"))</f>
        <v/>
      </c>
      <c r="E1554" s="10" t="str">
        <f aca="false">IF(A1554="","",SUMIFS(Orders!$F$2:$F$5001,Orders!$C$2:$C$5001,A1554,Orders!$I$2:$I$5001,"&gt;0"))</f>
        <v/>
      </c>
      <c r="F1554" s="10" t="str">
        <f aca="false">IF(OR(A1554="",N(D1554)=0),"",E1554/D1554)</f>
        <v/>
      </c>
      <c r="G1554" s="11" t="str">
        <f aca="false">IF(OR(A1554="",N(D1554)=0),"",_xlfn.MINIFS(Orders!$I$2:$I$5001,Orders!$C$2:$C$5001,A1554,Orders!$I$2:$I$5001,"&gt;0"))</f>
        <v/>
      </c>
      <c r="H1554" s="11" t="str">
        <f aca="false">IF(OR(A1554="",N(D1554)=0),"",_xlfn.MAXIFS(Orders!$I$2:$I$5001,Orders!$C$2:$C$5001,A1554,Orders!$I$2:$I$5001,"&gt;0"))</f>
        <v/>
      </c>
      <c r="I1554" s="9" t="str">
        <f aca="true">IF(H1554="","",TODAY()-H1554)</f>
        <v/>
      </c>
      <c r="J1554" s="9" t="str">
        <f aca="false">IF(OR(H1554="",N(D1554)&lt;2),"",(H1554-G1554)/(D1554-1))</f>
        <v/>
      </c>
      <c r="K1554" s="12" t="str">
        <f aca="false">IF(A1554="","",IF(N(D1554)=0,"No orders yet",IF(I1554&gt;=Settings!$B$4,IF(OR(N(E1554)&gt;=Settings!$B$5,N(D1554)&gt;=Settings!$B$6),"Lapsed VIP","Lapsed"),IF(I1554&gt;=Settings!$B$3,IF(OR(N(E1554)&gt;=Settings!$B$5,N(D1554)&gt;=Settings!$B$6),"At-risk VIP",IF(D1554=1,"One-time buyer","At risk")),IF(OR(N(E1554)&gt;=Settings!$B$5,N(D1554)&gt;=Settings!$B$6),"VIP",IF(D1554=1,"New","Active"))))))</f>
        <v/>
      </c>
      <c r="L1554" s="12" t="str">
        <f aca="false">IF(OR(J1554="",J1554=0),"",IF(I1554&gt;=J1554*Settings!$B$7,"Yes",""))</f>
        <v/>
      </c>
      <c r="M1554" s="13"/>
      <c r="N1554" s="12" t="str">
        <f aca="true">IF(M1554="","",IF(AND(H1554&lt;&gt;"",H1554&gt;=M1554),"Yes - "&amp;TEXT(H1554,"d mmm yyyy"),IF(TODAY()-M1554&lt;30,"Not yet","No")))</f>
        <v/>
      </c>
      <c r="O1554" s="8"/>
      <c r="P1554" s="12" t="str">
        <f aca="false">IF(A1554="","",IF(COUNTIF($A$2:$A$2001,A1554)&gt;1,"Same email twice - keep one",""))</f>
        <v/>
      </c>
    </row>
    <row r="1555" customFormat="false" ht="15" hidden="false" customHeight="false" outlineLevel="0" collapsed="false">
      <c r="A1555" s="8"/>
      <c r="B1555" s="8"/>
      <c r="C1555" s="8"/>
      <c r="D1555" s="9" t="str">
        <f aca="false">IF(A1555="","",COUNTIFS(Orders!$C$2:$C$5001,A1555,Orders!$I$2:$I$5001,"&gt;0"))</f>
        <v/>
      </c>
      <c r="E1555" s="10" t="str">
        <f aca="false">IF(A1555="","",SUMIFS(Orders!$F$2:$F$5001,Orders!$C$2:$C$5001,A1555,Orders!$I$2:$I$5001,"&gt;0"))</f>
        <v/>
      </c>
      <c r="F1555" s="10" t="str">
        <f aca="false">IF(OR(A1555="",N(D1555)=0),"",E1555/D1555)</f>
        <v/>
      </c>
      <c r="G1555" s="11" t="str">
        <f aca="false">IF(OR(A1555="",N(D1555)=0),"",_xlfn.MINIFS(Orders!$I$2:$I$5001,Orders!$C$2:$C$5001,A1555,Orders!$I$2:$I$5001,"&gt;0"))</f>
        <v/>
      </c>
      <c r="H1555" s="11" t="str">
        <f aca="false">IF(OR(A1555="",N(D1555)=0),"",_xlfn.MAXIFS(Orders!$I$2:$I$5001,Orders!$C$2:$C$5001,A1555,Orders!$I$2:$I$5001,"&gt;0"))</f>
        <v/>
      </c>
      <c r="I1555" s="9" t="str">
        <f aca="true">IF(H1555="","",TODAY()-H1555)</f>
        <v/>
      </c>
      <c r="J1555" s="9" t="str">
        <f aca="false">IF(OR(H1555="",N(D1555)&lt;2),"",(H1555-G1555)/(D1555-1))</f>
        <v/>
      </c>
      <c r="K1555" s="12" t="str">
        <f aca="false">IF(A1555="","",IF(N(D1555)=0,"No orders yet",IF(I1555&gt;=Settings!$B$4,IF(OR(N(E1555)&gt;=Settings!$B$5,N(D1555)&gt;=Settings!$B$6),"Lapsed VIP","Lapsed"),IF(I1555&gt;=Settings!$B$3,IF(OR(N(E1555)&gt;=Settings!$B$5,N(D1555)&gt;=Settings!$B$6),"At-risk VIP",IF(D1555=1,"One-time buyer","At risk")),IF(OR(N(E1555)&gt;=Settings!$B$5,N(D1555)&gt;=Settings!$B$6),"VIP",IF(D1555=1,"New","Active"))))))</f>
        <v/>
      </c>
      <c r="L1555" s="12" t="str">
        <f aca="false">IF(OR(J1555="",J1555=0),"",IF(I1555&gt;=J1555*Settings!$B$7,"Yes",""))</f>
        <v/>
      </c>
      <c r="M1555" s="13"/>
      <c r="N1555" s="12" t="str">
        <f aca="true">IF(M1555="","",IF(AND(H1555&lt;&gt;"",H1555&gt;=M1555),"Yes - "&amp;TEXT(H1555,"d mmm yyyy"),IF(TODAY()-M1555&lt;30,"Not yet","No")))</f>
        <v/>
      </c>
      <c r="O1555" s="8"/>
      <c r="P1555" s="12" t="str">
        <f aca="false">IF(A1555="","",IF(COUNTIF($A$2:$A$2001,A1555)&gt;1,"Same email twice - keep one",""))</f>
        <v/>
      </c>
    </row>
    <row r="1556" customFormat="false" ht="15" hidden="false" customHeight="false" outlineLevel="0" collapsed="false">
      <c r="A1556" s="8"/>
      <c r="B1556" s="8"/>
      <c r="C1556" s="8"/>
      <c r="D1556" s="9" t="str">
        <f aca="false">IF(A1556="","",COUNTIFS(Orders!$C$2:$C$5001,A1556,Orders!$I$2:$I$5001,"&gt;0"))</f>
        <v/>
      </c>
      <c r="E1556" s="10" t="str">
        <f aca="false">IF(A1556="","",SUMIFS(Orders!$F$2:$F$5001,Orders!$C$2:$C$5001,A1556,Orders!$I$2:$I$5001,"&gt;0"))</f>
        <v/>
      </c>
      <c r="F1556" s="10" t="str">
        <f aca="false">IF(OR(A1556="",N(D1556)=0),"",E1556/D1556)</f>
        <v/>
      </c>
      <c r="G1556" s="11" t="str">
        <f aca="false">IF(OR(A1556="",N(D1556)=0),"",_xlfn.MINIFS(Orders!$I$2:$I$5001,Orders!$C$2:$C$5001,A1556,Orders!$I$2:$I$5001,"&gt;0"))</f>
        <v/>
      </c>
      <c r="H1556" s="11" t="str">
        <f aca="false">IF(OR(A1556="",N(D1556)=0),"",_xlfn.MAXIFS(Orders!$I$2:$I$5001,Orders!$C$2:$C$5001,A1556,Orders!$I$2:$I$5001,"&gt;0"))</f>
        <v/>
      </c>
      <c r="I1556" s="9" t="str">
        <f aca="true">IF(H1556="","",TODAY()-H1556)</f>
        <v/>
      </c>
      <c r="J1556" s="9" t="str">
        <f aca="false">IF(OR(H1556="",N(D1556)&lt;2),"",(H1556-G1556)/(D1556-1))</f>
        <v/>
      </c>
      <c r="K1556" s="12" t="str">
        <f aca="false">IF(A1556="","",IF(N(D1556)=0,"No orders yet",IF(I1556&gt;=Settings!$B$4,IF(OR(N(E1556)&gt;=Settings!$B$5,N(D1556)&gt;=Settings!$B$6),"Lapsed VIP","Lapsed"),IF(I1556&gt;=Settings!$B$3,IF(OR(N(E1556)&gt;=Settings!$B$5,N(D1556)&gt;=Settings!$B$6),"At-risk VIP",IF(D1556=1,"One-time buyer","At risk")),IF(OR(N(E1556)&gt;=Settings!$B$5,N(D1556)&gt;=Settings!$B$6),"VIP",IF(D1556=1,"New","Active"))))))</f>
        <v/>
      </c>
      <c r="L1556" s="12" t="str">
        <f aca="false">IF(OR(J1556="",J1556=0),"",IF(I1556&gt;=J1556*Settings!$B$7,"Yes",""))</f>
        <v/>
      </c>
      <c r="M1556" s="13"/>
      <c r="N1556" s="12" t="str">
        <f aca="true">IF(M1556="","",IF(AND(H1556&lt;&gt;"",H1556&gt;=M1556),"Yes - "&amp;TEXT(H1556,"d mmm yyyy"),IF(TODAY()-M1556&lt;30,"Not yet","No")))</f>
        <v/>
      </c>
      <c r="O1556" s="8"/>
      <c r="P1556" s="12" t="str">
        <f aca="false">IF(A1556="","",IF(COUNTIF($A$2:$A$2001,A1556)&gt;1,"Same email twice - keep one",""))</f>
        <v/>
      </c>
    </row>
    <row r="1557" customFormat="false" ht="15" hidden="false" customHeight="false" outlineLevel="0" collapsed="false">
      <c r="A1557" s="8"/>
      <c r="B1557" s="8"/>
      <c r="C1557" s="8"/>
      <c r="D1557" s="9" t="str">
        <f aca="false">IF(A1557="","",COUNTIFS(Orders!$C$2:$C$5001,A1557,Orders!$I$2:$I$5001,"&gt;0"))</f>
        <v/>
      </c>
      <c r="E1557" s="10" t="str">
        <f aca="false">IF(A1557="","",SUMIFS(Orders!$F$2:$F$5001,Orders!$C$2:$C$5001,A1557,Orders!$I$2:$I$5001,"&gt;0"))</f>
        <v/>
      </c>
      <c r="F1557" s="10" t="str">
        <f aca="false">IF(OR(A1557="",N(D1557)=0),"",E1557/D1557)</f>
        <v/>
      </c>
      <c r="G1557" s="11" t="str">
        <f aca="false">IF(OR(A1557="",N(D1557)=0),"",_xlfn.MINIFS(Orders!$I$2:$I$5001,Orders!$C$2:$C$5001,A1557,Orders!$I$2:$I$5001,"&gt;0"))</f>
        <v/>
      </c>
      <c r="H1557" s="11" t="str">
        <f aca="false">IF(OR(A1557="",N(D1557)=0),"",_xlfn.MAXIFS(Orders!$I$2:$I$5001,Orders!$C$2:$C$5001,A1557,Orders!$I$2:$I$5001,"&gt;0"))</f>
        <v/>
      </c>
      <c r="I1557" s="9" t="str">
        <f aca="true">IF(H1557="","",TODAY()-H1557)</f>
        <v/>
      </c>
      <c r="J1557" s="9" t="str">
        <f aca="false">IF(OR(H1557="",N(D1557)&lt;2),"",(H1557-G1557)/(D1557-1))</f>
        <v/>
      </c>
      <c r="K1557" s="12" t="str">
        <f aca="false">IF(A1557="","",IF(N(D1557)=0,"No orders yet",IF(I1557&gt;=Settings!$B$4,IF(OR(N(E1557)&gt;=Settings!$B$5,N(D1557)&gt;=Settings!$B$6),"Lapsed VIP","Lapsed"),IF(I1557&gt;=Settings!$B$3,IF(OR(N(E1557)&gt;=Settings!$B$5,N(D1557)&gt;=Settings!$B$6),"At-risk VIP",IF(D1557=1,"One-time buyer","At risk")),IF(OR(N(E1557)&gt;=Settings!$B$5,N(D1557)&gt;=Settings!$B$6),"VIP",IF(D1557=1,"New","Active"))))))</f>
        <v/>
      </c>
      <c r="L1557" s="12" t="str">
        <f aca="false">IF(OR(J1557="",J1557=0),"",IF(I1557&gt;=J1557*Settings!$B$7,"Yes",""))</f>
        <v/>
      </c>
      <c r="M1557" s="13"/>
      <c r="N1557" s="12" t="str">
        <f aca="true">IF(M1557="","",IF(AND(H1557&lt;&gt;"",H1557&gt;=M1557),"Yes - "&amp;TEXT(H1557,"d mmm yyyy"),IF(TODAY()-M1557&lt;30,"Not yet","No")))</f>
        <v/>
      </c>
      <c r="O1557" s="8"/>
      <c r="P1557" s="12" t="str">
        <f aca="false">IF(A1557="","",IF(COUNTIF($A$2:$A$2001,A1557)&gt;1,"Same email twice - keep one",""))</f>
        <v/>
      </c>
    </row>
    <row r="1558" customFormat="false" ht="15" hidden="false" customHeight="false" outlineLevel="0" collapsed="false">
      <c r="A1558" s="8"/>
      <c r="B1558" s="8"/>
      <c r="C1558" s="8"/>
      <c r="D1558" s="9" t="str">
        <f aca="false">IF(A1558="","",COUNTIFS(Orders!$C$2:$C$5001,A1558,Orders!$I$2:$I$5001,"&gt;0"))</f>
        <v/>
      </c>
      <c r="E1558" s="10" t="str">
        <f aca="false">IF(A1558="","",SUMIFS(Orders!$F$2:$F$5001,Orders!$C$2:$C$5001,A1558,Orders!$I$2:$I$5001,"&gt;0"))</f>
        <v/>
      </c>
      <c r="F1558" s="10" t="str">
        <f aca="false">IF(OR(A1558="",N(D1558)=0),"",E1558/D1558)</f>
        <v/>
      </c>
      <c r="G1558" s="11" t="str">
        <f aca="false">IF(OR(A1558="",N(D1558)=0),"",_xlfn.MINIFS(Orders!$I$2:$I$5001,Orders!$C$2:$C$5001,A1558,Orders!$I$2:$I$5001,"&gt;0"))</f>
        <v/>
      </c>
      <c r="H1558" s="11" t="str">
        <f aca="false">IF(OR(A1558="",N(D1558)=0),"",_xlfn.MAXIFS(Orders!$I$2:$I$5001,Orders!$C$2:$C$5001,A1558,Orders!$I$2:$I$5001,"&gt;0"))</f>
        <v/>
      </c>
      <c r="I1558" s="9" t="str">
        <f aca="true">IF(H1558="","",TODAY()-H1558)</f>
        <v/>
      </c>
      <c r="J1558" s="9" t="str">
        <f aca="false">IF(OR(H1558="",N(D1558)&lt;2),"",(H1558-G1558)/(D1558-1))</f>
        <v/>
      </c>
      <c r="K1558" s="12" t="str">
        <f aca="false">IF(A1558="","",IF(N(D1558)=0,"No orders yet",IF(I1558&gt;=Settings!$B$4,IF(OR(N(E1558)&gt;=Settings!$B$5,N(D1558)&gt;=Settings!$B$6),"Lapsed VIP","Lapsed"),IF(I1558&gt;=Settings!$B$3,IF(OR(N(E1558)&gt;=Settings!$B$5,N(D1558)&gt;=Settings!$B$6),"At-risk VIP",IF(D1558=1,"One-time buyer","At risk")),IF(OR(N(E1558)&gt;=Settings!$B$5,N(D1558)&gt;=Settings!$B$6),"VIP",IF(D1558=1,"New","Active"))))))</f>
        <v/>
      </c>
      <c r="L1558" s="12" t="str">
        <f aca="false">IF(OR(J1558="",J1558=0),"",IF(I1558&gt;=J1558*Settings!$B$7,"Yes",""))</f>
        <v/>
      </c>
      <c r="M1558" s="13"/>
      <c r="N1558" s="12" t="str">
        <f aca="true">IF(M1558="","",IF(AND(H1558&lt;&gt;"",H1558&gt;=M1558),"Yes - "&amp;TEXT(H1558,"d mmm yyyy"),IF(TODAY()-M1558&lt;30,"Not yet","No")))</f>
        <v/>
      </c>
      <c r="O1558" s="8"/>
      <c r="P1558" s="12" t="str">
        <f aca="false">IF(A1558="","",IF(COUNTIF($A$2:$A$2001,A1558)&gt;1,"Same email twice - keep one",""))</f>
        <v/>
      </c>
    </row>
    <row r="1559" customFormat="false" ht="15" hidden="false" customHeight="false" outlineLevel="0" collapsed="false">
      <c r="A1559" s="8"/>
      <c r="B1559" s="8"/>
      <c r="C1559" s="8"/>
      <c r="D1559" s="9" t="str">
        <f aca="false">IF(A1559="","",COUNTIFS(Orders!$C$2:$C$5001,A1559,Orders!$I$2:$I$5001,"&gt;0"))</f>
        <v/>
      </c>
      <c r="E1559" s="10" t="str">
        <f aca="false">IF(A1559="","",SUMIFS(Orders!$F$2:$F$5001,Orders!$C$2:$C$5001,A1559,Orders!$I$2:$I$5001,"&gt;0"))</f>
        <v/>
      </c>
      <c r="F1559" s="10" t="str">
        <f aca="false">IF(OR(A1559="",N(D1559)=0),"",E1559/D1559)</f>
        <v/>
      </c>
      <c r="G1559" s="11" t="str">
        <f aca="false">IF(OR(A1559="",N(D1559)=0),"",_xlfn.MINIFS(Orders!$I$2:$I$5001,Orders!$C$2:$C$5001,A1559,Orders!$I$2:$I$5001,"&gt;0"))</f>
        <v/>
      </c>
      <c r="H1559" s="11" t="str">
        <f aca="false">IF(OR(A1559="",N(D1559)=0),"",_xlfn.MAXIFS(Orders!$I$2:$I$5001,Orders!$C$2:$C$5001,A1559,Orders!$I$2:$I$5001,"&gt;0"))</f>
        <v/>
      </c>
      <c r="I1559" s="9" t="str">
        <f aca="true">IF(H1559="","",TODAY()-H1559)</f>
        <v/>
      </c>
      <c r="J1559" s="9" t="str">
        <f aca="false">IF(OR(H1559="",N(D1559)&lt;2),"",(H1559-G1559)/(D1559-1))</f>
        <v/>
      </c>
      <c r="K1559" s="12" t="str">
        <f aca="false">IF(A1559="","",IF(N(D1559)=0,"No orders yet",IF(I1559&gt;=Settings!$B$4,IF(OR(N(E1559)&gt;=Settings!$B$5,N(D1559)&gt;=Settings!$B$6),"Lapsed VIP","Lapsed"),IF(I1559&gt;=Settings!$B$3,IF(OR(N(E1559)&gt;=Settings!$B$5,N(D1559)&gt;=Settings!$B$6),"At-risk VIP",IF(D1559=1,"One-time buyer","At risk")),IF(OR(N(E1559)&gt;=Settings!$B$5,N(D1559)&gt;=Settings!$B$6),"VIP",IF(D1559=1,"New","Active"))))))</f>
        <v/>
      </c>
      <c r="L1559" s="12" t="str">
        <f aca="false">IF(OR(J1559="",J1559=0),"",IF(I1559&gt;=J1559*Settings!$B$7,"Yes",""))</f>
        <v/>
      </c>
      <c r="M1559" s="13"/>
      <c r="N1559" s="12" t="str">
        <f aca="true">IF(M1559="","",IF(AND(H1559&lt;&gt;"",H1559&gt;=M1559),"Yes - "&amp;TEXT(H1559,"d mmm yyyy"),IF(TODAY()-M1559&lt;30,"Not yet","No")))</f>
        <v/>
      </c>
      <c r="O1559" s="8"/>
      <c r="P1559" s="12" t="str">
        <f aca="false">IF(A1559="","",IF(COUNTIF($A$2:$A$2001,A1559)&gt;1,"Same email twice - keep one",""))</f>
        <v/>
      </c>
    </row>
    <row r="1560" customFormat="false" ht="15" hidden="false" customHeight="false" outlineLevel="0" collapsed="false">
      <c r="A1560" s="8"/>
      <c r="B1560" s="8"/>
      <c r="C1560" s="8"/>
      <c r="D1560" s="9" t="str">
        <f aca="false">IF(A1560="","",COUNTIFS(Orders!$C$2:$C$5001,A1560,Orders!$I$2:$I$5001,"&gt;0"))</f>
        <v/>
      </c>
      <c r="E1560" s="10" t="str">
        <f aca="false">IF(A1560="","",SUMIFS(Orders!$F$2:$F$5001,Orders!$C$2:$C$5001,A1560,Orders!$I$2:$I$5001,"&gt;0"))</f>
        <v/>
      </c>
      <c r="F1560" s="10" t="str">
        <f aca="false">IF(OR(A1560="",N(D1560)=0),"",E1560/D1560)</f>
        <v/>
      </c>
      <c r="G1560" s="11" t="str">
        <f aca="false">IF(OR(A1560="",N(D1560)=0),"",_xlfn.MINIFS(Orders!$I$2:$I$5001,Orders!$C$2:$C$5001,A1560,Orders!$I$2:$I$5001,"&gt;0"))</f>
        <v/>
      </c>
      <c r="H1560" s="11" t="str">
        <f aca="false">IF(OR(A1560="",N(D1560)=0),"",_xlfn.MAXIFS(Orders!$I$2:$I$5001,Orders!$C$2:$C$5001,A1560,Orders!$I$2:$I$5001,"&gt;0"))</f>
        <v/>
      </c>
      <c r="I1560" s="9" t="str">
        <f aca="true">IF(H1560="","",TODAY()-H1560)</f>
        <v/>
      </c>
      <c r="J1560" s="9" t="str">
        <f aca="false">IF(OR(H1560="",N(D1560)&lt;2),"",(H1560-G1560)/(D1560-1))</f>
        <v/>
      </c>
      <c r="K1560" s="12" t="str">
        <f aca="false">IF(A1560="","",IF(N(D1560)=0,"No orders yet",IF(I1560&gt;=Settings!$B$4,IF(OR(N(E1560)&gt;=Settings!$B$5,N(D1560)&gt;=Settings!$B$6),"Lapsed VIP","Lapsed"),IF(I1560&gt;=Settings!$B$3,IF(OR(N(E1560)&gt;=Settings!$B$5,N(D1560)&gt;=Settings!$B$6),"At-risk VIP",IF(D1560=1,"One-time buyer","At risk")),IF(OR(N(E1560)&gt;=Settings!$B$5,N(D1560)&gt;=Settings!$B$6),"VIP",IF(D1560=1,"New","Active"))))))</f>
        <v/>
      </c>
      <c r="L1560" s="12" t="str">
        <f aca="false">IF(OR(J1560="",J1560=0),"",IF(I1560&gt;=J1560*Settings!$B$7,"Yes",""))</f>
        <v/>
      </c>
      <c r="M1560" s="13"/>
      <c r="N1560" s="12" t="str">
        <f aca="true">IF(M1560="","",IF(AND(H1560&lt;&gt;"",H1560&gt;=M1560),"Yes - "&amp;TEXT(H1560,"d mmm yyyy"),IF(TODAY()-M1560&lt;30,"Not yet","No")))</f>
        <v/>
      </c>
      <c r="O1560" s="8"/>
      <c r="P1560" s="12" t="str">
        <f aca="false">IF(A1560="","",IF(COUNTIF($A$2:$A$2001,A1560)&gt;1,"Same email twice - keep one",""))</f>
        <v/>
      </c>
    </row>
    <row r="1561" customFormat="false" ht="15" hidden="false" customHeight="false" outlineLevel="0" collapsed="false">
      <c r="A1561" s="8"/>
      <c r="B1561" s="8"/>
      <c r="C1561" s="8"/>
      <c r="D1561" s="9" t="str">
        <f aca="false">IF(A1561="","",COUNTIFS(Orders!$C$2:$C$5001,A1561,Orders!$I$2:$I$5001,"&gt;0"))</f>
        <v/>
      </c>
      <c r="E1561" s="10" t="str">
        <f aca="false">IF(A1561="","",SUMIFS(Orders!$F$2:$F$5001,Orders!$C$2:$C$5001,A1561,Orders!$I$2:$I$5001,"&gt;0"))</f>
        <v/>
      </c>
      <c r="F1561" s="10" t="str">
        <f aca="false">IF(OR(A1561="",N(D1561)=0),"",E1561/D1561)</f>
        <v/>
      </c>
      <c r="G1561" s="11" t="str">
        <f aca="false">IF(OR(A1561="",N(D1561)=0),"",_xlfn.MINIFS(Orders!$I$2:$I$5001,Orders!$C$2:$C$5001,A1561,Orders!$I$2:$I$5001,"&gt;0"))</f>
        <v/>
      </c>
      <c r="H1561" s="11" t="str">
        <f aca="false">IF(OR(A1561="",N(D1561)=0),"",_xlfn.MAXIFS(Orders!$I$2:$I$5001,Orders!$C$2:$C$5001,A1561,Orders!$I$2:$I$5001,"&gt;0"))</f>
        <v/>
      </c>
      <c r="I1561" s="9" t="str">
        <f aca="true">IF(H1561="","",TODAY()-H1561)</f>
        <v/>
      </c>
      <c r="J1561" s="9" t="str">
        <f aca="false">IF(OR(H1561="",N(D1561)&lt;2),"",(H1561-G1561)/(D1561-1))</f>
        <v/>
      </c>
      <c r="K1561" s="12" t="str">
        <f aca="false">IF(A1561="","",IF(N(D1561)=0,"No orders yet",IF(I1561&gt;=Settings!$B$4,IF(OR(N(E1561)&gt;=Settings!$B$5,N(D1561)&gt;=Settings!$B$6),"Lapsed VIP","Lapsed"),IF(I1561&gt;=Settings!$B$3,IF(OR(N(E1561)&gt;=Settings!$B$5,N(D1561)&gt;=Settings!$B$6),"At-risk VIP",IF(D1561=1,"One-time buyer","At risk")),IF(OR(N(E1561)&gt;=Settings!$B$5,N(D1561)&gt;=Settings!$B$6),"VIP",IF(D1561=1,"New","Active"))))))</f>
        <v/>
      </c>
      <c r="L1561" s="12" t="str">
        <f aca="false">IF(OR(J1561="",J1561=0),"",IF(I1561&gt;=J1561*Settings!$B$7,"Yes",""))</f>
        <v/>
      </c>
      <c r="M1561" s="13"/>
      <c r="N1561" s="12" t="str">
        <f aca="true">IF(M1561="","",IF(AND(H1561&lt;&gt;"",H1561&gt;=M1561),"Yes - "&amp;TEXT(H1561,"d mmm yyyy"),IF(TODAY()-M1561&lt;30,"Not yet","No")))</f>
        <v/>
      </c>
      <c r="O1561" s="8"/>
      <c r="P1561" s="12" t="str">
        <f aca="false">IF(A1561="","",IF(COUNTIF($A$2:$A$2001,A1561)&gt;1,"Same email twice - keep one",""))</f>
        <v/>
      </c>
    </row>
    <row r="1562" customFormat="false" ht="15" hidden="false" customHeight="false" outlineLevel="0" collapsed="false">
      <c r="A1562" s="8"/>
      <c r="B1562" s="8"/>
      <c r="C1562" s="8"/>
      <c r="D1562" s="9" t="str">
        <f aca="false">IF(A1562="","",COUNTIFS(Orders!$C$2:$C$5001,A1562,Orders!$I$2:$I$5001,"&gt;0"))</f>
        <v/>
      </c>
      <c r="E1562" s="10" t="str">
        <f aca="false">IF(A1562="","",SUMIFS(Orders!$F$2:$F$5001,Orders!$C$2:$C$5001,A1562,Orders!$I$2:$I$5001,"&gt;0"))</f>
        <v/>
      </c>
      <c r="F1562" s="10" t="str">
        <f aca="false">IF(OR(A1562="",N(D1562)=0),"",E1562/D1562)</f>
        <v/>
      </c>
      <c r="G1562" s="11" t="str">
        <f aca="false">IF(OR(A1562="",N(D1562)=0),"",_xlfn.MINIFS(Orders!$I$2:$I$5001,Orders!$C$2:$C$5001,A1562,Orders!$I$2:$I$5001,"&gt;0"))</f>
        <v/>
      </c>
      <c r="H1562" s="11" t="str">
        <f aca="false">IF(OR(A1562="",N(D1562)=0),"",_xlfn.MAXIFS(Orders!$I$2:$I$5001,Orders!$C$2:$C$5001,A1562,Orders!$I$2:$I$5001,"&gt;0"))</f>
        <v/>
      </c>
      <c r="I1562" s="9" t="str">
        <f aca="true">IF(H1562="","",TODAY()-H1562)</f>
        <v/>
      </c>
      <c r="J1562" s="9" t="str">
        <f aca="false">IF(OR(H1562="",N(D1562)&lt;2),"",(H1562-G1562)/(D1562-1))</f>
        <v/>
      </c>
      <c r="K1562" s="12" t="str">
        <f aca="false">IF(A1562="","",IF(N(D1562)=0,"No orders yet",IF(I1562&gt;=Settings!$B$4,IF(OR(N(E1562)&gt;=Settings!$B$5,N(D1562)&gt;=Settings!$B$6),"Lapsed VIP","Lapsed"),IF(I1562&gt;=Settings!$B$3,IF(OR(N(E1562)&gt;=Settings!$B$5,N(D1562)&gt;=Settings!$B$6),"At-risk VIP",IF(D1562=1,"One-time buyer","At risk")),IF(OR(N(E1562)&gt;=Settings!$B$5,N(D1562)&gt;=Settings!$B$6),"VIP",IF(D1562=1,"New","Active"))))))</f>
        <v/>
      </c>
      <c r="L1562" s="12" t="str">
        <f aca="false">IF(OR(J1562="",J1562=0),"",IF(I1562&gt;=J1562*Settings!$B$7,"Yes",""))</f>
        <v/>
      </c>
      <c r="M1562" s="13"/>
      <c r="N1562" s="12" t="str">
        <f aca="true">IF(M1562="","",IF(AND(H1562&lt;&gt;"",H1562&gt;=M1562),"Yes - "&amp;TEXT(H1562,"d mmm yyyy"),IF(TODAY()-M1562&lt;30,"Not yet","No")))</f>
        <v/>
      </c>
      <c r="O1562" s="8"/>
      <c r="P1562" s="12" t="str">
        <f aca="false">IF(A1562="","",IF(COUNTIF($A$2:$A$2001,A1562)&gt;1,"Same email twice - keep one",""))</f>
        <v/>
      </c>
    </row>
    <row r="1563" customFormat="false" ht="15" hidden="false" customHeight="false" outlineLevel="0" collapsed="false">
      <c r="A1563" s="8"/>
      <c r="B1563" s="8"/>
      <c r="C1563" s="8"/>
      <c r="D1563" s="9" t="str">
        <f aca="false">IF(A1563="","",COUNTIFS(Orders!$C$2:$C$5001,A1563,Orders!$I$2:$I$5001,"&gt;0"))</f>
        <v/>
      </c>
      <c r="E1563" s="10" t="str">
        <f aca="false">IF(A1563="","",SUMIFS(Orders!$F$2:$F$5001,Orders!$C$2:$C$5001,A1563,Orders!$I$2:$I$5001,"&gt;0"))</f>
        <v/>
      </c>
      <c r="F1563" s="10" t="str">
        <f aca="false">IF(OR(A1563="",N(D1563)=0),"",E1563/D1563)</f>
        <v/>
      </c>
      <c r="G1563" s="11" t="str">
        <f aca="false">IF(OR(A1563="",N(D1563)=0),"",_xlfn.MINIFS(Orders!$I$2:$I$5001,Orders!$C$2:$C$5001,A1563,Orders!$I$2:$I$5001,"&gt;0"))</f>
        <v/>
      </c>
      <c r="H1563" s="11" t="str">
        <f aca="false">IF(OR(A1563="",N(D1563)=0),"",_xlfn.MAXIFS(Orders!$I$2:$I$5001,Orders!$C$2:$C$5001,A1563,Orders!$I$2:$I$5001,"&gt;0"))</f>
        <v/>
      </c>
      <c r="I1563" s="9" t="str">
        <f aca="true">IF(H1563="","",TODAY()-H1563)</f>
        <v/>
      </c>
      <c r="J1563" s="9" t="str">
        <f aca="false">IF(OR(H1563="",N(D1563)&lt;2),"",(H1563-G1563)/(D1563-1))</f>
        <v/>
      </c>
      <c r="K1563" s="12" t="str">
        <f aca="false">IF(A1563="","",IF(N(D1563)=0,"No orders yet",IF(I1563&gt;=Settings!$B$4,IF(OR(N(E1563)&gt;=Settings!$B$5,N(D1563)&gt;=Settings!$B$6),"Lapsed VIP","Lapsed"),IF(I1563&gt;=Settings!$B$3,IF(OR(N(E1563)&gt;=Settings!$B$5,N(D1563)&gt;=Settings!$B$6),"At-risk VIP",IF(D1563=1,"One-time buyer","At risk")),IF(OR(N(E1563)&gt;=Settings!$B$5,N(D1563)&gt;=Settings!$B$6),"VIP",IF(D1563=1,"New","Active"))))))</f>
        <v/>
      </c>
      <c r="L1563" s="12" t="str">
        <f aca="false">IF(OR(J1563="",J1563=0),"",IF(I1563&gt;=J1563*Settings!$B$7,"Yes",""))</f>
        <v/>
      </c>
      <c r="M1563" s="13"/>
      <c r="N1563" s="12" t="str">
        <f aca="true">IF(M1563="","",IF(AND(H1563&lt;&gt;"",H1563&gt;=M1563),"Yes - "&amp;TEXT(H1563,"d mmm yyyy"),IF(TODAY()-M1563&lt;30,"Not yet","No")))</f>
        <v/>
      </c>
      <c r="O1563" s="8"/>
      <c r="P1563" s="12" t="str">
        <f aca="false">IF(A1563="","",IF(COUNTIF($A$2:$A$2001,A1563)&gt;1,"Same email twice - keep one",""))</f>
        <v/>
      </c>
    </row>
    <row r="1564" customFormat="false" ht="15" hidden="false" customHeight="false" outlineLevel="0" collapsed="false">
      <c r="A1564" s="8"/>
      <c r="B1564" s="8"/>
      <c r="C1564" s="8"/>
      <c r="D1564" s="9" t="str">
        <f aca="false">IF(A1564="","",COUNTIFS(Orders!$C$2:$C$5001,A1564,Orders!$I$2:$I$5001,"&gt;0"))</f>
        <v/>
      </c>
      <c r="E1564" s="10" t="str">
        <f aca="false">IF(A1564="","",SUMIFS(Orders!$F$2:$F$5001,Orders!$C$2:$C$5001,A1564,Orders!$I$2:$I$5001,"&gt;0"))</f>
        <v/>
      </c>
      <c r="F1564" s="10" t="str">
        <f aca="false">IF(OR(A1564="",N(D1564)=0),"",E1564/D1564)</f>
        <v/>
      </c>
      <c r="G1564" s="11" t="str">
        <f aca="false">IF(OR(A1564="",N(D1564)=0),"",_xlfn.MINIFS(Orders!$I$2:$I$5001,Orders!$C$2:$C$5001,A1564,Orders!$I$2:$I$5001,"&gt;0"))</f>
        <v/>
      </c>
      <c r="H1564" s="11" t="str">
        <f aca="false">IF(OR(A1564="",N(D1564)=0),"",_xlfn.MAXIFS(Orders!$I$2:$I$5001,Orders!$C$2:$C$5001,A1564,Orders!$I$2:$I$5001,"&gt;0"))</f>
        <v/>
      </c>
      <c r="I1564" s="9" t="str">
        <f aca="true">IF(H1564="","",TODAY()-H1564)</f>
        <v/>
      </c>
      <c r="J1564" s="9" t="str">
        <f aca="false">IF(OR(H1564="",N(D1564)&lt;2),"",(H1564-G1564)/(D1564-1))</f>
        <v/>
      </c>
      <c r="K1564" s="12" t="str">
        <f aca="false">IF(A1564="","",IF(N(D1564)=0,"No orders yet",IF(I1564&gt;=Settings!$B$4,IF(OR(N(E1564)&gt;=Settings!$B$5,N(D1564)&gt;=Settings!$B$6),"Lapsed VIP","Lapsed"),IF(I1564&gt;=Settings!$B$3,IF(OR(N(E1564)&gt;=Settings!$B$5,N(D1564)&gt;=Settings!$B$6),"At-risk VIP",IF(D1564=1,"One-time buyer","At risk")),IF(OR(N(E1564)&gt;=Settings!$B$5,N(D1564)&gt;=Settings!$B$6),"VIP",IF(D1564=1,"New","Active"))))))</f>
        <v/>
      </c>
      <c r="L1564" s="12" t="str">
        <f aca="false">IF(OR(J1564="",J1564=0),"",IF(I1564&gt;=J1564*Settings!$B$7,"Yes",""))</f>
        <v/>
      </c>
      <c r="M1564" s="13"/>
      <c r="N1564" s="12" t="str">
        <f aca="true">IF(M1564="","",IF(AND(H1564&lt;&gt;"",H1564&gt;=M1564),"Yes - "&amp;TEXT(H1564,"d mmm yyyy"),IF(TODAY()-M1564&lt;30,"Not yet","No")))</f>
        <v/>
      </c>
      <c r="O1564" s="8"/>
      <c r="P1564" s="12" t="str">
        <f aca="false">IF(A1564="","",IF(COUNTIF($A$2:$A$2001,A1564)&gt;1,"Same email twice - keep one",""))</f>
        <v/>
      </c>
    </row>
    <row r="1565" customFormat="false" ht="15" hidden="false" customHeight="false" outlineLevel="0" collapsed="false">
      <c r="A1565" s="8"/>
      <c r="B1565" s="8"/>
      <c r="C1565" s="8"/>
      <c r="D1565" s="9" t="str">
        <f aca="false">IF(A1565="","",COUNTIFS(Orders!$C$2:$C$5001,A1565,Orders!$I$2:$I$5001,"&gt;0"))</f>
        <v/>
      </c>
      <c r="E1565" s="10" t="str">
        <f aca="false">IF(A1565="","",SUMIFS(Orders!$F$2:$F$5001,Orders!$C$2:$C$5001,A1565,Orders!$I$2:$I$5001,"&gt;0"))</f>
        <v/>
      </c>
      <c r="F1565" s="10" t="str">
        <f aca="false">IF(OR(A1565="",N(D1565)=0),"",E1565/D1565)</f>
        <v/>
      </c>
      <c r="G1565" s="11" t="str">
        <f aca="false">IF(OR(A1565="",N(D1565)=0),"",_xlfn.MINIFS(Orders!$I$2:$I$5001,Orders!$C$2:$C$5001,A1565,Orders!$I$2:$I$5001,"&gt;0"))</f>
        <v/>
      </c>
      <c r="H1565" s="11" t="str">
        <f aca="false">IF(OR(A1565="",N(D1565)=0),"",_xlfn.MAXIFS(Orders!$I$2:$I$5001,Orders!$C$2:$C$5001,A1565,Orders!$I$2:$I$5001,"&gt;0"))</f>
        <v/>
      </c>
      <c r="I1565" s="9" t="str">
        <f aca="true">IF(H1565="","",TODAY()-H1565)</f>
        <v/>
      </c>
      <c r="J1565" s="9" t="str">
        <f aca="false">IF(OR(H1565="",N(D1565)&lt;2),"",(H1565-G1565)/(D1565-1))</f>
        <v/>
      </c>
      <c r="K1565" s="12" t="str">
        <f aca="false">IF(A1565="","",IF(N(D1565)=0,"No orders yet",IF(I1565&gt;=Settings!$B$4,IF(OR(N(E1565)&gt;=Settings!$B$5,N(D1565)&gt;=Settings!$B$6),"Lapsed VIP","Lapsed"),IF(I1565&gt;=Settings!$B$3,IF(OR(N(E1565)&gt;=Settings!$B$5,N(D1565)&gt;=Settings!$B$6),"At-risk VIP",IF(D1565=1,"One-time buyer","At risk")),IF(OR(N(E1565)&gt;=Settings!$B$5,N(D1565)&gt;=Settings!$B$6),"VIP",IF(D1565=1,"New","Active"))))))</f>
        <v/>
      </c>
      <c r="L1565" s="12" t="str">
        <f aca="false">IF(OR(J1565="",J1565=0),"",IF(I1565&gt;=J1565*Settings!$B$7,"Yes",""))</f>
        <v/>
      </c>
      <c r="M1565" s="13"/>
      <c r="N1565" s="12" t="str">
        <f aca="true">IF(M1565="","",IF(AND(H1565&lt;&gt;"",H1565&gt;=M1565),"Yes - "&amp;TEXT(H1565,"d mmm yyyy"),IF(TODAY()-M1565&lt;30,"Not yet","No")))</f>
        <v/>
      </c>
      <c r="O1565" s="8"/>
      <c r="P1565" s="12" t="str">
        <f aca="false">IF(A1565="","",IF(COUNTIF($A$2:$A$2001,A1565)&gt;1,"Same email twice - keep one",""))</f>
        <v/>
      </c>
    </row>
    <row r="1566" customFormat="false" ht="15" hidden="false" customHeight="false" outlineLevel="0" collapsed="false">
      <c r="A1566" s="8"/>
      <c r="B1566" s="8"/>
      <c r="C1566" s="8"/>
      <c r="D1566" s="9" t="str">
        <f aca="false">IF(A1566="","",COUNTIFS(Orders!$C$2:$C$5001,A1566,Orders!$I$2:$I$5001,"&gt;0"))</f>
        <v/>
      </c>
      <c r="E1566" s="10" t="str">
        <f aca="false">IF(A1566="","",SUMIFS(Orders!$F$2:$F$5001,Orders!$C$2:$C$5001,A1566,Orders!$I$2:$I$5001,"&gt;0"))</f>
        <v/>
      </c>
      <c r="F1566" s="10" t="str">
        <f aca="false">IF(OR(A1566="",N(D1566)=0),"",E1566/D1566)</f>
        <v/>
      </c>
      <c r="G1566" s="11" t="str">
        <f aca="false">IF(OR(A1566="",N(D1566)=0),"",_xlfn.MINIFS(Orders!$I$2:$I$5001,Orders!$C$2:$C$5001,A1566,Orders!$I$2:$I$5001,"&gt;0"))</f>
        <v/>
      </c>
      <c r="H1566" s="11" t="str">
        <f aca="false">IF(OR(A1566="",N(D1566)=0),"",_xlfn.MAXIFS(Orders!$I$2:$I$5001,Orders!$C$2:$C$5001,A1566,Orders!$I$2:$I$5001,"&gt;0"))</f>
        <v/>
      </c>
      <c r="I1566" s="9" t="str">
        <f aca="true">IF(H1566="","",TODAY()-H1566)</f>
        <v/>
      </c>
      <c r="J1566" s="9" t="str">
        <f aca="false">IF(OR(H1566="",N(D1566)&lt;2),"",(H1566-G1566)/(D1566-1))</f>
        <v/>
      </c>
      <c r="K1566" s="12" t="str">
        <f aca="false">IF(A1566="","",IF(N(D1566)=0,"No orders yet",IF(I1566&gt;=Settings!$B$4,IF(OR(N(E1566)&gt;=Settings!$B$5,N(D1566)&gt;=Settings!$B$6),"Lapsed VIP","Lapsed"),IF(I1566&gt;=Settings!$B$3,IF(OR(N(E1566)&gt;=Settings!$B$5,N(D1566)&gt;=Settings!$B$6),"At-risk VIP",IF(D1566=1,"One-time buyer","At risk")),IF(OR(N(E1566)&gt;=Settings!$B$5,N(D1566)&gt;=Settings!$B$6),"VIP",IF(D1566=1,"New","Active"))))))</f>
        <v/>
      </c>
      <c r="L1566" s="12" t="str">
        <f aca="false">IF(OR(J1566="",J1566=0),"",IF(I1566&gt;=J1566*Settings!$B$7,"Yes",""))</f>
        <v/>
      </c>
      <c r="M1566" s="13"/>
      <c r="N1566" s="12" t="str">
        <f aca="true">IF(M1566="","",IF(AND(H1566&lt;&gt;"",H1566&gt;=M1566),"Yes - "&amp;TEXT(H1566,"d mmm yyyy"),IF(TODAY()-M1566&lt;30,"Not yet","No")))</f>
        <v/>
      </c>
      <c r="O1566" s="8"/>
      <c r="P1566" s="12" t="str">
        <f aca="false">IF(A1566="","",IF(COUNTIF($A$2:$A$2001,A1566)&gt;1,"Same email twice - keep one",""))</f>
        <v/>
      </c>
    </row>
    <row r="1567" customFormat="false" ht="15" hidden="false" customHeight="false" outlineLevel="0" collapsed="false">
      <c r="A1567" s="8"/>
      <c r="B1567" s="8"/>
      <c r="C1567" s="8"/>
      <c r="D1567" s="9" t="str">
        <f aca="false">IF(A1567="","",COUNTIFS(Orders!$C$2:$C$5001,A1567,Orders!$I$2:$I$5001,"&gt;0"))</f>
        <v/>
      </c>
      <c r="E1567" s="10" t="str">
        <f aca="false">IF(A1567="","",SUMIFS(Orders!$F$2:$F$5001,Orders!$C$2:$C$5001,A1567,Orders!$I$2:$I$5001,"&gt;0"))</f>
        <v/>
      </c>
      <c r="F1567" s="10" t="str">
        <f aca="false">IF(OR(A1567="",N(D1567)=0),"",E1567/D1567)</f>
        <v/>
      </c>
      <c r="G1567" s="11" t="str">
        <f aca="false">IF(OR(A1567="",N(D1567)=0),"",_xlfn.MINIFS(Orders!$I$2:$I$5001,Orders!$C$2:$C$5001,A1567,Orders!$I$2:$I$5001,"&gt;0"))</f>
        <v/>
      </c>
      <c r="H1567" s="11" t="str">
        <f aca="false">IF(OR(A1567="",N(D1567)=0),"",_xlfn.MAXIFS(Orders!$I$2:$I$5001,Orders!$C$2:$C$5001,A1567,Orders!$I$2:$I$5001,"&gt;0"))</f>
        <v/>
      </c>
      <c r="I1567" s="9" t="str">
        <f aca="true">IF(H1567="","",TODAY()-H1567)</f>
        <v/>
      </c>
      <c r="J1567" s="9" t="str">
        <f aca="false">IF(OR(H1567="",N(D1567)&lt;2),"",(H1567-G1567)/(D1567-1))</f>
        <v/>
      </c>
      <c r="K1567" s="12" t="str">
        <f aca="false">IF(A1567="","",IF(N(D1567)=0,"No orders yet",IF(I1567&gt;=Settings!$B$4,IF(OR(N(E1567)&gt;=Settings!$B$5,N(D1567)&gt;=Settings!$B$6),"Lapsed VIP","Lapsed"),IF(I1567&gt;=Settings!$B$3,IF(OR(N(E1567)&gt;=Settings!$B$5,N(D1567)&gt;=Settings!$B$6),"At-risk VIP",IF(D1567=1,"One-time buyer","At risk")),IF(OR(N(E1567)&gt;=Settings!$B$5,N(D1567)&gt;=Settings!$B$6),"VIP",IF(D1567=1,"New","Active"))))))</f>
        <v/>
      </c>
      <c r="L1567" s="12" t="str">
        <f aca="false">IF(OR(J1567="",J1567=0),"",IF(I1567&gt;=J1567*Settings!$B$7,"Yes",""))</f>
        <v/>
      </c>
      <c r="M1567" s="13"/>
      <c r="N1567" s="12" t="str">
        <f aca="true">IF(M1567="","",IF(AND(H1567&lt;&gt;"",H1567&gt;=M1567),"Yes - "&amp;TEXT(H1567,"d mmm yyyy"),IF(TODAY()-M1567&lt;30,"Not yet","No")))</f>
        <v/>
      </c>
      <c r="O1567" s="8"/>
      <c r="P1567" s="12" t="str">
        <f aca="false">IF(A1567="","",IF(COUNTIF($A$2:$A$2001,A1567)&gt;1,"Same email twice - keep one",""))</f>
        <v/>
      </c>
    </row>
    <row r="1568" customFormat="false" ht="15" hidden="false" customHeight="false" outlineLevel="0" collapsed="false">
      <c r="A1568" s="8"/>
      <c r="B1568" s="8"/>
      <c r="C1568" s="8"/>
      <c r="D1568" s="9" t="str">
        <f aca="false">IF(A1568="","",COUNTIFS(Orders!$C$2:$C$5001,A1568,Orders!$I$2:$I$5001,"&gt;0"))</f>
        <v/>
      </c>
      <c r="E1568" s="10" t="str">
        <f aca="false">IF(A1568="","",SUMIFS(Orders!$F$2:$F$5001,Orders!$C$2:$C$5001,A1568,Orders!$I$2:$I$5001,"&gt;0"))</f>
        <v/>
      </c>
      <c r="F1568" s="10" t="str">
        <f aca="false">IF(OR(A1568="",N(D1568)=0),"",E1568/D1568)</f>
        <v/>
      </c>
      <c r="G1568" s="11" t="str">
        <f aca="false">IF(OR(A1568="",N(D1568)=0),"",_xlfn.MINIFS(Orders!$I$2:$I$5001,Orders!$C$2:$C$5001,A1568,Orders!$I$2:$I$5001,"&gt;0"))</f>
        <v/>
      </c>
      <c r="H1568" s="11" t="str">
        <f aca="false">IF(OR(A1568="",N(D1568)=0),"",_xlfn.MAXIFS(Orders!$I$2:$I$5001,Orders!$C$2:$C$5001,A1568,Orders!$I$2:$I$5001,"&gt;0"))</f>
        <v/>
      </c>
      <c r="I1568" s="9" t="str">
        <f aca="true">IF(H1568="","",TODAY()-H1568)</f>
        <v/>
      </c>
      <c r="J1568" s="9" t="str">
        <f aca="false">IF(OR(H1568="",N(D1568)&lt;2),"",(H1568-G1568)/(D1568-1))</f>
        <v/>
      </c>
      <c r="K1568" s="12" t="str">
        <f aca="false">IF(A1568="","",IF(N(D1568)=0,"No orders yet",IF(I1568&gt;=Settings!$B$4,IF(OR(N(E1568)&gt;=Settings!$B$5,N(D1568)&gt;=Settings!$B$6),"Lapsed VIP","Lapsed"),IF(I1568&gt;=Settings!$B$3,IF(OR(N(E1568)&gt;=Settings!$B$5,N(D1568)&gt;=Settings!$B$6),"At-risk VIP",IF(D1568=1,"One-time buyer","At risk")),IF(OR(N(E1568)&gt;=Settings!$B$5,N(D1568)&gt;=Settings!$B$6),"VIP",IF(D1568=1,"New","Active"))))))</f>
        <v/>
      </c>
      <c r="L1568" s="12" t="str">
        <f aca="false">IF(OR(J1568="",J1568=0),"",IF(I1568&gt;=J1568*Settings!$B$7,"Yes",""))</f>
        <v/>
      </c>
      <c r="M1568" s="13"/>
      <c r="N1568" s="12" t="str">
        <f aca="true">IF(M1568="","",IF(AND(H1568&lt;&gt;"",H1568&gt;=M1568),"Yes - "&amp;TEXT(H1568,"d mmm yyyy"),IF(TODAY()-M1568&lt;30,"Not yet","No")))</f>
        <v/>
      </c>
      <c r="O1568" s="8"/>
      <c r="P1568" s="12" t="str">
        <f aca="false">IF(A1568="","",IF(COUNTIF($A$2:$A$2001,A1568)&gt;1,"Same email twice - keep one",""))</f>
        <v/>
      </c>
    </row>
    <row r="1569" customFormat="false" ht="15" hidden="false" customHeight="false" outlineLevel="0" collapsed="false">
      <c r="A1569" s="8"/>
      <c r="B1569" s="8"/>
      <c r="C1569" s="8"/>
      <c r="D1569" s="9" t="str">
        <f aca="false">IF(A1569="","",COUNTIFS(Orders!$C$2:$C$5001,A1569,Orders!$I$2:$I$5001,"&gt;0"))</f>
        <v/>
      </c>
      <c r="E1569" s="10" t="str">
        <f aca="false">IF(A1569="","",SUMIFS(Orders!$F$2:$F$5001,Orders!$C$2:$C$5001,A1569,Orders!$I$2:$I$5001,"&gt;0"))</f>
        <v/>
      </c>
      <c r="F1569" s="10" t="str">
        <f aca="false">IF(OR(A1569="",N(D1569)=0),"",E1569/D1569)</f>
        <v/>
      </c>
      <c r="G1569" s="11" t="str">
        <f aca="false">IF(OR(A1569="",N(D1569)=0),"",_xlfn.MINIFS(Orders!$I$2:$I$5001,Orders!$C$2:$C$5001,A1569,Orders!$I$2:$I$5001,"&gt;0"))</f>
        <v/>
      </c>
      <c r="H1569" s="11" t="str">
        <f aca="false">IF(OR(A1569="",N(D1569)=0),"",_xlfn.MAXIFS(Orders!$I$2:$I$5001,Orders!$C$2:$C$5001,A1569,Orders!$I$2:$I$5001,"&gt;0"))</f>
        <v/>
      </c>
      <c r="I1569" s="9" t="str">
        <f aca="true">IF(H1569="","",TODAY()-H1569)</f>
        <v/>
      </c>
      <c r="J1569" s="9" t="str">
        <f aca="false">IF(OR(H1569="",N(D1569)&lt;2),"",(H1569-G1569)/(D1569-1))</f>
        <v/>
      </c>
      <c r="K1569" s="12" t="str">
        <f aca="false">IF(A1569="","",IF(N(D1569)=0,"No orders yet",IF(I1569&gt;=Settings!$B$4,IF(OR(N(E1569)&gt;=Settings!$B$5,N(D1569)&gt;=Settings!$B$6),"Lapsed VIP","Lapsed"),IF(I1569&gt;=Settings!$B$3,IF(OR(N(E1569)&gt;=Settings!$B$5,N(D1569)&gt;=Settings!$B$6),"At-risk VIP",IF(D1569=1,"One-time buyer","At risk")),IF(OR(N(E1569)&gt;=Settings!$B$5,N(D1569)&gt;=Settings!$B$6),"VIP",IF(D1569=1,"New","Active"))))))</f>
        <v/>
      </c>
      <c r="L1569" s="12" t="str">
        <f aca="false">IF(OR(J1569="",J1569=0),"",IF(I1569&gt;=J1569*Settings!$B$7,"Yes",""))</f>
        <v/>
      </c>
      <c r="M1569" s="13"/>
      <c r="N1569" s="12" t="str">
        <f aca="true">IF(M1569="","",IF(AND(H1569&lt;&gt;"",H1569&gt;=M1569),"Yes - "&amp;TEXT(H1569,"d mmm yyyy"),IF(TODAY()-M1569&lt;30,"Not yet","No")))</f>
        <v/>
      </c>
      <c r="O1569" s="8"/>
      <c r="P1569" s="12" t="str">
        <f aca="false">IF(A1569="","",IF(COUNTIF($A$2:$A$2001,A1569)&gt;1,"Same email twice - keep one",""))</f>
        <v/>
      </c>
    </row>
    <row r="1570" customFormat="false" ht="15" hidden="false" customHeight="false" outlineLevel="0" collapsed="false">
      <c r="A1570" s="8"/>
      <c r="B1570" s="8"/>
      <c r="C1570" s="8"/>
      <c r="D1570" s="9" t="str">
        <f aca="false">IF(A1570="","",COUNTIFS(Orders!$C$2:$C$5001,A1570,Orders!$I$2:$I$5001,"&gt;0"))</f>
        <v/>
      </c>
      <c r="E1570" s="10" t="str">
        <f aca="false">IF(A1570="","",SUMIFS(Orders!$F$2:$F$5001,Orders!$C$2:$C$5001,A1570,Orders!$I$2:$I$5001,"&gt;0"))</f>
        <v/>
      </c>
      <c r="F1570" s="10" t="str">
        <f aca="false">IF(OR(A1570="",N(D1570)=0),"",E1570/D1570)</f>
        <v/>
      </c>
      <c r="G1570" s="11" t="str">
        <f aca="false">IF(OR(A1570="",N(D1570)=0),"",_xlfn.MINIFS(Orders!$I$2:$I$5001,Orders!$C$2:$C$5001,A1570,Orders!$I$2:$I$5001,"&gt;0"))</f>
        <v/>
      </c>
      <c r="H1570" s="11" t="str">
        <f aca="false">IF(OR(A1570="",N(D1570)=0),"",_xlfn.MAXIFS(Orders!$I$2:$I$5001,Orders!$C$2:$C$5001,A1570,Orders!$I$2:$I$5001,"&gt;0"))</f>
        <v/>
      </c>
      <c r="I1570" s="9" t="str">
        <f aca="true">IF(H1570="","",TODAY()-H1570)</f>
        <v/>
      </c>
      <c r="J1570" s="9" t="str">
        <f aca="false">IF(OR(H1570="",N(D1570)&lt;2),"",(H1570-G1570)/(D1570-1))</f>
        <v/>
      </c>
      <c r="K1570" s="12" t="str">
        <f aca="false">IF(A1570="","",IF(N(D1570)=0,"No orders yet",IF(I1570&gt;=Settings!$B$4,IF(OR(N(E1570)&gt;=Settings!$B$5,N(D1570)&gt;=Settings!$B$6),"Lapsed VIP","Lapsed"),IF(I1570&gt;=Settings!$B$3,IF(OR(N(E1570)&gt;=Settings!$B$5,N(D1570)&gt;=Settings!$B$6),"At-risk VIP",IF(D1570=1,"One-time buyer","At risk")),IF(OR(N(E1570)&gt;=Settings!$B$5,N(D1570)&gt;=Settings!$B$6),"VIP",IF(D1570=1,"New","Active"))))))</f>
        <v/>
      </c>
      <c r="L1570" s="12" t="str">
        <f aca="false">IF(OR(J1570="",J1570=0),"",IF(I1570&gt;=J1570*Settings!$B$7,"Yes",""))</f>
        <v/>
      </c>
      <c r="M1570" s="13"/>
      <c r="N1570" s="12" t="str">
        <f aca="true">IF(M1570="","",IF(AND(H1570&lt;&gt;"",H1570&gt;=M1570),"Yes - "&amp;TEXT(H1570,"d mmm yyyy"),IF(TODAY()-M1570&lt;30,"Not yet","No")))</f>
        <v/>
      </c>
      <c r="O1570" s="8"/>
      <c r="P1570" s="12" t="str">
        <f aca="false">IF(A1570="","",IF(COUNTIF($A$2:$A$2001,A1570)&gt;1,"Same email twice - keep one",""))</f>
        <v/>
      </c>
    </row>
    <row r="1571" customFormat="false" ht="15" hidden="false" customHeight="false" outlineLevel="0" collapsed="false">
      <c r="A1571" s="8"/>
      <c r="B1571" s="8"/>
      <c r="C1571" s="8"/>
      <c r="D1571" s="9" t="str">
        <f aca="false">IF(A1571="","",COUNTIFS(Orders!$C$2:$C$5001,A1571,Orders!$I$2:$I$5001,"&gt;0"))</f>
        <v/>
      </c>
      <c r="E1571" s="10" t="str">
        <f aca="false">IF(A1571="","",SUMIFS(Orders!$F$2:$F$5001,Orders!$C$2:$C$5001,A1571,Orders!$I$2:$I$5001,"&gt;0"))</f>
        <v/>
      </c>
      <c r="F1571" s="10" t="str">
        <f aca="false">IF(OR(A1571="",N(D1571)=0),"",E1571/D1571)</f>
        <v/>
      </c>
      <c r="G1571" s="11" t="str">
        <f aca="false">IF(OR(A1571="",N(D1571)=0),"",_xlfn.MINIFS(Orders!$I$2:$I$5001,Orders!$C$2:$C$5001,A1571,Orders!$I$2:$I$5001,"&gt;0"))</f>
        <v/>
      </c>
      <c r="H1571" s="11" t="str">
        <f aca="false">IF(OR(A1571="",N(D1571)=0),"",_xlfn.MAXIFS(Orders!$I$2:$I$5001,Orders!$C$2:$C$5001,A1571,Orders!$I$2:$I$5001,"&gt;0"))</f>
        <v/>
      </c>
      <c r="I1571" s="9" t="str">
        <f aca="true">IF(H1571="","",TODAY()-H1571)</f>
        <v/>
      </c>
      <c r="J1571" s="9" t="str">
        <f aca="false">IF(OR(H1571="",N(D1571)&lt;2),"",(H1571-G1571)/(D1571-1))</f>
        <v/>
      </c>
      <c r="K1571" s="12" t="str">
        <f aca="false">IF(A1571="","",IF(N(D1571)=0,"No orders yet",IF(I1571&gt;=Settings!$B$4,IF(OR(N(E1571)&gt;=Settings!$B$5,N(D1571)&gt;=Settings!$B$6),"Lapsed VIP","Lapsed"),IF(I1571&gt;=Settings!$B$3,IF(OR(N(E1571)&gt;=Settings!$B$5,N(D1571)&gt;=Settings!$B$6),"At-risk VIP",IF(D1571=1,"One-time buyer","At risk")),IF(OR(N(E1571)&gt;=Settings!$B$5,N(D1571)&gt;=Settings!$B$6),"VIP",IF(D1571=1,"New","Active"))))))</f>
        <v/>
      </c>
      <c r="L1571" s="12" t="str">
        <f aca="false">IF(OR(J1571="",J1571=0),"",IF(I1571&gt;=J1571*Settings!$B$7,"Yes",""))</f>
        <v/>
      </c>
      <c r="M1571" s="13"/>
      <c r="N1571" s="12" t="str">
        <f aca="true">IF(M1571="","",IF(AND(H1571&lt;&gt;"",H1571&gt;=M1571),"Yes - "&amp;TEXT(H1571,"d mmm yyyy"),IF(TODAY()-M1571&lt;30,"Not yet","No")))</f>
        <v/>
      </c>
      <c r="O1571" s="8"/>
      <c r="P1571" s="12" t="str">
        <f aca="false">IF(A1571="","",IF(COUNTIF($A$2:$A$2001,A1571)&gt;1,"Same email twice - keep one",""))</f>
        <v/>
      </c>
    </row>
    <row r="1572" customFormat="false" ht="15" hidden="false" customHeight="false" outlineLevel="0" collapsed="false">
      <c r="A1572" s="8"/>
      <c r="B1572" s="8"/>
      <c r="C1572" s="8"/>
      <c r="D1572" s="9" t="str">
        <f aca="false">IF(A1572="","",COUNTIFS(Orders!$C$2:$C$5001,A1572,Orders!$I$2:$I$5001,"&gt;0"))</f>
        <v/>
      </c>
      <c r="E1572" s="10" t="str">
        <f aca="false">IF(A1572="","",SUMIFS(Orders!$F$2:$F$5001,Orders!$C$2:$C$5001,A1572,Orders!$I$2:$I$5001,"&gt;0"))</f>
        <v/>
      </c>
      <c r="F1572" s="10" t="str">
        <f aca="false">IF(OR(A1572="",N(D1572)=0),"",E1572/D1572)</f>
        <v/>
      </c>
      <c r="G1572" s="11" t="str">
        <f aca="false">IF(OR(A1572="",N(D1572)=0),"",_xlfn.MINIFS(Orders!$I$2:$I$5001,Orders!$C$2:$C$5001,A1572,Orders!$I$2:$I$5001,"&gt;0"))</f>
        <v/>
      </c>
      <c r="H1572" s="11" t="str">
        <f aca="false">IF(OR(A1572="",N(D1572)=0),"",_xlfn.MAXIFS(Orders!$I$2:$I$5001,Orders!$C$2:$C$5001,A1572,Orders!$I$2:$I$5001,"&gt;0"))</f>
        <v/>
      </c>
      <c r="I1572" s="9" t="str">
        <f aca="true">IF(H1572="","",TODAY()-H1572)</f>
        <v/>
      </c>
      <c r="J1572" s="9" t="str">
        <f aca="false">IF(OR(H1572="",N(D1572)&lt;2),"",(H1572-G1572)/(D1572-1))</f>
        <v/>
      </c>
      <c r="K1572" s="12" t="str">
        <f aca="false">IF(A1572="","",IF(N(D1572)=0,"No orders yet",IF(I1572&gt;=Settings!$B$4,IF(OR(N(E1572)&gt;=Settings!$B$5,N(D1572)&gt;=Settings!$B$6),"Lapsed VIP","Lapsed"),IF(I1572&gt;=Settings!$B$3,IF(OR(N(E1572)&gt;=Settings!$B$5,N(D1572)&gt;=Settings!$B$6),"At-risk VIP",IF(D1572=1,"One-time buyer","At risk")),IF(OR(N(E1572)&gt;=Settings!$B$5,N(D1572)&gt;=Settings!$B$6),"VIP",IF(D1572=1,"New","Active"))))))</f>
        <v/>
      </c>
      <c r="L1572" s="12" t="str">
        <f aca="false">IF(OR(J1572="",J1572=0),"",IF(I1572&gt;=J1572*Settings!$B$7,"Yes",""))</f>
        <v/>
      </c>
      <c r="M1572" s="13"/>
      <c r="N1572" s="12" t="str">
        <f aca="true">IF(M1572="","",IF(AND(H1572&lt;&gt;"",H1572&gt;=M1572),"Yes - "&amp;TEXT(H1572,"d mmm yyyy"),IF(TODAY()-M1572&lt;30,"Not yet","No")))</f>
        <v/>
      </c>
      <c r="O1572" s="8"/>
      <c r="P1572" s="12" t="str">
        <f aca="false">IF(A1572="","",IF(COUNTIF($A$2:$A$2001,A1572)&gt;1,"Same email twice - keep one",""))</f>
        <v/>
      </c>
    </row>
    <row r="1573" customFormat="false" ht="15" hidden="false" customHeight="false" outlineLevel="0" collapsed="false">
      <c r="A1573" s="8"/>
      <c r="B1573" s="8"/>
      <c r="C1573" s="8"/>
      <c r="D1573" s="9" t="str">
        <f aca="false">IF(A1573="","",COUNTIFS(Orders!$C$2:$C$5001,A1573,Orders!$I$2:$I$5001,"&gt;0"))</f>
        <v/>
      </c>
      <c r="E1573" s="10" t="str">
        <f aca="false">IF(A1573="","",SUMIFS(Orders!$F$2:$F$5001,Orders!$C$2:$C$5001,A1573,Orders!$I$2:$I$5001,"&gt;0"))</f>
        <v/>
      </c>
      <c r="F1573" s="10" t="str">
        <f aca="false">IF(OR(A1573="",N(D1573)=0),"",E1573/D1573)</f>
        <v/>
      </c>
      <c r="G1573" s="11" t="str">
        <f aca="false">IF(OR(A1573="",N(D1573)=0),"",_xlfn.MINIFS(Orders!$I$2:$I$5001,Orders!$C$2:$C$5001,A1573,Orders!$I$2:$I$5001,"&gt;0"))</f>
        <v/>
      </c>
      <c r="H1573" s="11" t="str">
        <f aca="false">IF(OR(A1573="",N(D1573)=0),"",_xlfn.MAXIFS(Orders!$I$2:$I$5001,Orders!$C$2:$C$5001,A1573,Orders!$I$2:$I$5001,"&gt;0"))</f>
        <v/>
      </c>
      <c r="I1573" s="9" t="str">
        <f aca="true">IF(H1573="","",TODAY()-H1573)</f>
        <v/>
      </c>
      <c r="J1573" s="9" t="str">
        <f aca="false">IF(OR(H1573="",N(D1573)&lt;2),"",(H1573-G1573)/(D1573-1))</f>
        <v/>
      </c>
      <c r="K1573" s="12" t="str">
        <f aca="false">IF(A1573="","",IF(N(D1573)=0,"No orders yet",IF(I1573&gt;=Settings!$B$4,IF(OR(N(E1573)&gt;=Settings!$B$5,N(D1573)&gt;=Settings!$B$6),"Lapsed VIP","Lapsed"),IF(I1573&gt;=Settings!$B$3,IF(OR(N(E1573)&gt;=Settings!$B$5,N(D1573)&gt;=Settings!$B$6),"At-risk VIP",IF(D1573=1,"One-time buyer","At risk")),IF(OR(N(E1573)&gt;=Settings!$B$5,N(D1573)&gt;=Settings!$B$6),"VIP",IF(D1573=1,"New","Active"))))))</f>
        <v/>
      </c>
      <c r="L1573" s="12" t="str">
        <f aca="false">IF(OR(J1573="",J1573=0),"",IF(I1573&gt;=J1573*Settings!$B$7,"Yes",""))</f>
        <v/>
      </c>
      <c r="M1573" s="13"/>
      <c r="N1573" s="12" t="str">
        <f aca="true">IF(M1573="","",IF(AND(H1573&lt;&gt;"",H1573&gt;=M1573),"Yes - "&amp;TEXT(H1573,"d mmm yyyy"),IF(TODAY()-M1573&lt;30,"Not yet","No")))</f>
        <v/>
      </c>
      <c r="O1573" s="8"/>
      <c r="P1573" s="12" t="str">
        <f aca="false">IF(A1573="","",IF(COUNTIF($A$2:$A$2001,A1573)&gt;1,"Same email twice - keep one",""))</f>
        <v/>
      </c>
    </row>
    <row r="1574" customFormat="false" ht="15" hidden="false" customHeight="false" outlineLevel="0" collapsed="false">
      <c r="A1574" s="8"/>
      <c r="B1574" s="8"/>
      <c r="C1574" s="8"/>
      <c r="D1574" s="9" t="str">
        <f aca="false">IF(A1574="","",COUNTIFS(Orders!$C$2:$C$5001,A1574,Orders!$I$2:$I$5001,"&gt;0"))</f>
        <v/>
      </c>
      <c r="E1574" s="10" t="str">
        <f aca="false">IF(A1574="","",SUMIFS(Orders!$F$2:$F$5001,Orders!$C$2:$C$5001,A1574,Orders!$I$2:$I$5001,"&gt;0"))</f>
        <v/>
      </c>
      <c r="F1574" s="10" t="str">
        <f aca="false">IF(OR(A1574="",N(D1574)=0),"",E1574/D1574)</f>
        <v/>
      </c>
      <c r="G1574" s="11" t="str">
        <f aca="false">IF(OR(A1574="",N(D1574)=0),"",_xlfn.MINIFS(Orders!$I$2:$I$5001,Orders!$C$2:$C$5001,A1574,Orders!$I$2:$I$5001,"&gt;0"))</f>
        <v/>
      </c>
      <c r="H1574" s="11" t="str">
        <f aca="false">IF(OR(A1574="",N(D1574)=0),"",_xlfn.MAXIFS(Orders!$I$2:$I$5001,Orders!$C$2:$C$5001,A1574,Orders!$I$2:$I$5001,"&gt;0"))</f>
        <v/>
      </c>
      <c r="I1574" s="9" t="str">
        <f aca="true">IF(H1574="","",TODAY()-H1574)</f>
        <v/>
      </c>
      <c r="J1574" s="9" t="str">
        <f aca="false">IF(OR(H1574="",N(D1574)&lt;2),"",(H1574-G1574)/(D1574-1))</f>
        <v/>
      </c>
      <c r="K1574" s="12" t="str">
        <f aca="false">IF(A1574="","",IF(N(D1574)=0,"No orders yet",IF(I1574&gt;=Settings!$B$4,IF(OR(N(E1574)&gt;=Settings!$B$5,N(D1574)&gt;=Settings!$B$6),"Lapsed VIP","Lapsed"),IF(I1574&gt;=Settings!$B$3,IF(OR(N(E1574)&gt;=Settings!$B$5,N(D1574)&gt;=Settings!$B$6),"At-risk VIP",IF(D1574=1,"One-time buyer","At risk")),IF(OR(N(E1574)&gt;=Settings!$B$5,N(D1574)&gt;=Settings!$B$6),"VIP",IF(D1574=1,"New","Active"))))))</f>
        <v/>
      </c>
      <c r="L1574" s="12" t="str">
        <f aca="false">IF(OR(J1574="",J1574=0),"",IF(I1574&gt;=J1574*Settings!$B$7,"Yes",""))</f>
        <v/>
      </c>
      <c r="M1574" s="13"/>
      <c r="N1574" s="12" t="str">
        <f aca="true">IF(M1574="","",IF(AND(H1574&lt;&gt;"",H1574&gt;=M1574),"Yes - "&amp;TEXT(H1574,"d mmm yyyy"),IF(TODAY()-M1574&lt;30,"Not yet","No")))</f>
        <v/>
      </c>
      <c r="O1574" s="8"/>
      <c r="P1574" s="12" t="str">
        <f aca="false">IF(A1574="","",IF(COUNTIF($A$2:$A$2001,A1574)&gt;1,"Same email twice - keep one",""))</f>
        <v/>
      </c>
    </row>
    <row r="1575" customFormat="false" ht="15" hidden="false" customHeight="false" outlineLevel="0" collapsed="false">
      <c r="A1575" s="8"/>
      <c r="B1575" s="8"/>
      <c r="C1575" s="8"/>
      <c r="D1575" s="9" t="str">
        <f aca="false">IF(A1575="","",COUNTIFS(Orders!$C$2:$C$5001,A1575,Orders!$I$2:$I$5001,"&gt;0"))</f>
        <v/>
      </c>
      <c r="E1575" s="10" t="str">
        <f aca="false">IF(A1575="","",SUMIFS(Orders!$F$2:$F$5001,Orders!$C$2:$C$5001,A1575,Orders!$I$2:$I$5001,"&gt;0"))</f>
        <v/>
      </c>
      <c r="F1575" s="10" t="str">
        <f aca="false">IF(OR(A1575="",N(D1575)=0),"",E1575/D1575)</f>
        <v/>
      </c>
      <c r="G1575" s="11" t="str">
        <f aca="false">IF(OR(A1575="",N(D1575)=0),"",_xlfn.MINIFS(Orders!$I$2:$I$5001,Orders!$C$2:$C$5001,A1575,Orders!$I$2:$I$5001,"&gt;0"))</f>
        <v/>
      </c>
      <c r="H1575" s="11" t="str">
        <f aca="false">IF(OR(A1575="",N(D1575)=0),"",_xlfn.MAXIFS(Orders!$I$2:$I$5001,Orders!$C$2:$C$5001,A1575,Orders!$I$2:$I$5001,"&gt;0"))</f>
        <v/>
      </c>
      <c r="I1575" s="9" t="str">
        <f aca="true">IF(H1575="","",TODAY()-H1575)</f>
        <v/>
      </c>
      <c r="J1575" s="9" t="str">
        <f aca="false">IF(OR(H1575="",N(D1575)&lt;2),"",(H1575-G1575)/(D1575-1))</f>
        <v/>
      </c>
      <c r="K1575" s="12" t="str">
        <f aca="false">IF(A1575="","",IF(N(D1575)=0,"No orders yet",IF(I1575&gt;=Settings!$B$4,IF(OR(N(E1575)&gt;=Settings!$B$5,N(D1575)&gt;=Settings!$B$6),"Lapsed VIP","Lapsed"),IF(I1575&gt;=Settings!$B$3,IF(OR(N(E1575)&gt;=Settings!$B$5,N(D1575)&gt;=Settings!$B$6),"At-risk VIP",IF(D1575=1,"One-time buyer","At risk")),IF(OR(N(E1575)&gt;=Settings!$B$5,N(D1575)&gt;=Settings!$B$6),"VIP",IF(D1575=1,"New","Active"))))))</f>
        <v/>
      </c>
      <c r="L1575" s="12" t="str">
        <f aca="false">IF(OR(J1575="",J1575=0),"",IF(I1575&gt;=J1575*Settings!$B$7,"Yes",""))</f>
        <v/>
      </c>
      <c r="M1575" s="13"/>
      <c r="N1575" s="12" t="str">
        <f aca="true">IF(M1575="","",IF(AND(H1575&lt;&gt;"",H1575&gt;=M1575),"Yes - "&amp;TEXT(H1575,"d mmm yyyy"),IF(TODAY()-M1575&lt;30,"Not yet","No")))</f>
        <v/>
      </c>
      <c r="O1575" s="8"/>
      <c r="P1575" s="12" t="str">
        <f aca="false">IF(A1575="","",IF(COUNTIF($A$2:$A$2001,A1575)&gt;1,"Same email twice - keep one",""))</f>
        <v/>
      </c>
    </row>
    <row r="1576" customFormat="false" ht="15" hidden="false" customHeight="false" outlineLevel="0" collapsed="false">
      <c r="A1576" s="8"/>
      <c r="B1576" s="8"/>
      <c r="C1576" s="8"/>
      <c r="D1576" s="9" t="str">
        <f aca="false">IF(A1576="","",COUNTIFS(Orders!$C$2:$C$5001,A1576,Orders!$I$2:$I$5001,"&gt;0"))</f>
        <v/>
      </c>
      <c r="E1576" s="10" t="str">
        <f aca="false">IF(A1576="","",SUMIFS(Orders!$F$2:$F$5001,Orders!$C$2:$C$5001,A1576,Orders!$I$2:$I$5001,"&gt;0"))</f>
        <v/>
      </c>
      <c r="F1576" s="10" t="str">
        <f aca="false">IF(OR(A1576="",N(D1576)=0),"",E1576/D1576)</f>
        <v/>
      </c>
      <c r="G1576" s="11" t="str">
        <f aca="false">IF(OR(A1576="",N(D1576)=0),"",_xlfn.MINIFS(Orders!$I$2:$I$5001,Orders!$C$2:$C$5001,A1576,Orders!$I$2:$I$5001,"&gt;0"))</f>
        <v/>
      </c>
      <c r="H1576" s="11" t="str">
        <f aca="false">IF(OR(A1576="",N(D1576)=0),"",_xlfn.MAXIFS(Orders!$I$2:$I$5001,Orders!$C$2:$C$5001,A1576,Orders!$I$2:$I$5001,"&gt;0"))</f>
        <v/>
      </c>
      <c r="I1576" s="9" t="str">
        <f aca="true">IF(H1576="","",TODAY()-H1576)</f>
        <v/>
      </c>
      <c r="J1576" s="9" t="str">
        <f aca="false">IF(OR(H1576="",N(D1576)&lt;2),"",(H1576-G1576)/(D1576-1))</f>
        <v/>
      </c>
      <c r="K1576" s="12" t="str">
        <f aca="false">IF(A1576="","",IF(N(D1576)=0,"No orders yet",IF(I1576&gt;=Settings!$B$4,IF(OR(N(E1576)&gt;=Settings!$B$5,N(D1576)&gt;=Settings!$B$6),"Lapsed VIP","Lapsed"),IF(I1576&gt;=Settings!$B$3,IF(OR(N(E1576)&gt;=Settings!$B$5,N(D1576)&gt;=Settings!$B$6),"At-risk VIP",IF(D1576=1,"One-time buyer","At risk")),IF(OR(N(E1576)&gt;=Settings!$B$5,N(D1576)&gt;=Settings!$B$6),"VIP",IF(D1576=1,"New","Active"))))))</f>
        <v/>
      </c>
      <c r="L1576" s="12" t="str">
        <f aca="false">IF(OR(J1576="",J1576=0),"",IF(I1576&gt;=J1576*Settings!$B$7,"Yes",""))</f>
        <v/>
      </c>
      <c r="M1576" s="13"/>
      <c r="N1576" s="12" t="str">
        <f aca="true">IF(M1576="","",IF(AND(H1576&lt;&gt;"",H1576&gt;=M1576),"Yes - "&amp;TEXT(H1576,"d mmm yyyy"),IF(TODAY()-M1576&lt;30,"Not yet","No")))</f>
        <v/>
      </c>
      <c r="O1576" s="8"/>
      <c r="P1576" s="12" t="str">
        <f aca="false">IF(A1576="","",IF(COUNTIF($A$2:$A$2001,A1576)&gt;1,"Same email twice - keep one",""))</f>
        <v/>
      </c>
    </row>
    <row r="1577" customFormat="false" ht="15" hidden="false" customHeight="false" outlineLevel="0" collapsed="false">
      <c r="A1577" s="8"/>
      <c r="B1577" s="8"/>
      <c r="C1577" s="8"/>
      <c r="D1577" s="9" t="str">
        <f aca="false">IF(A1577="","",COUNTIFS(Orders!$C$2:$C$5001,A1577,Orders!$I$2:$I$5001,"&gt;0"))</f>
        <v/>
      </c>
      <c r="E1577" s="10" t="str">
        <f aca="false">IF(A1577="","",SUMIFS(Orders!$F$2:$F$5001,Orders!$C$2:$C$5001,A1577,Orders!$I$2:$I$5001,"&gt;0"))</f>
        <v/>
      </c>
      <c r="F1577" s="10" t="str">
        <f aca="false">IF(OR(A1577="",N(D1577)=0),"",E1577/D1577)</f>
        <v/>
      </c>
      <c r="G1577" s="11" t="str">
        <f aca="false">IF(OR(A1577="",N(D1577)=0),"",_xlfn.MINIFS(Orders!$I$2:$I$5001,Orders!$C$2:$C$5001,A1577,Orders!$I$2:$I$5001,"&gt;0"))</f>
        <v/>
      </c>
      <c r="H1577" s="11" t="str">
        <f aca="false">IF(OR(A1577="",N(D1577)=0),"",_xlfn.MAXIFS(Orders!$I$2:$I$5001,Orders!$C$2:$C$5001,A1577,Orders!$I$2:$I$5001,"&gt;0"))</f>
        <v/>
      </c>
      <c r="I1577" s="9" t="str">
        <f aca="true">IF(H1577="","",TODAY()-H1577)</f>
        <v/>
      </c>
      <c r="J1577" s="9" t="str">
        <f aca="false">IF(OR(H1577="",N(D1577)&lt;2),"",(H1577-G1577)/(D1577-1))</f>
        <v/>
      </c>
      <c r="K1577" s="12" t="str">
        <f aca="false">IF(A1577="","",IF(N(D1577)=0,"No orders yet",IF(I1577&gt;=Settings!$B$4,IF(OR(N(E1577)&gt;=Settings!$B$5,N(D1577)&gt;=Settings!$B$6),"Lapsed VIP","Lapsed"),IF(I1577&gt;=Settings!$B$3,IF(OR(N(E1577)&gt;=Settings!$B$5,N(D1577)&gt;=Settings!$B$6),"At-risk VIP",IF(D1577=1,"One-time buyer","At risk")),IF(OR(N(E1577)&gt;=Settings!$B$5,N(D1577)&gt;=Settings!$B$6),"VIP",IF(D1577=1,"New","Active"))))))</f>
        <v/>
      </c>
      <c r="L1577" s="12" t="str">
        <f aca="false">IF(OR(J1577="",J1577=0),"",IF(I1577&gt;=J1577*Settings!$B$7,"Yes",""))</f>
        <v/>
      </c>
      <c r="M1577" s="13"/>
      <c r="N1577" s="12" t="str">
        <f aca="true">IF(M1577="","",IF(AND(H1577&lt;&gt;"",H1577&gt;=M1577),"Yes - "&amp;TEXT(H1577,"d mmm yyyy"),IF(TODAY()-M1577&lt;30,"Not yet","No")))</f>
        <v/>
      </c>
      <c r="O1577" s="8"/>
      <c r="P1577" s="12" t="str">
        <f aca="false">IF(A1577="","",IF(COUNTIF($A$2:$A$2001,A1577)&gt;1,"Same email twice - keep one",""))</f>
        <v/>
      </c>
    </row>
    <row r="1578" customFormat="false" ht="15" hidden="false" customHeight="false" outlineLevel="0" collapsed="false">
      <c r="A1578" s="8"/>
      <c r="B1578" s="8"/>
      <c r="C1578" s="8"/>
      <c r="D1578" s="9" t="str">
        <f aca="false">IF(A1578="","",COUNTIFS(Orders!$C$2:$C$5001,A1578,Orders!$I$2:$I$5001,"&gt;0"))</f>
        <v/>
      </c>
      <c r="E1578" s="10" t="str">
        <f aca="false">IF(A1578="","",SUMIFS(Orders!$F$2:$F$5001,Orders!$C$2:$C$5001,A1578,Orders!$I$2:$I$5001,"&gt;0"))</f>
        <v/>
      </c>
      <c r="F1578" s="10" t="str">
        <f aca="false">IF(OR(A1578="",N(D1578)=0),"",E1578/D1578)</f>
        <v/>
      </c>
      <c r="G1578" s="11" t="str">
        <f aca="false">IF(OR(A1578="",N(D1578)=0),"",_xlfn.MINIFS(Orders!$I$2:$I$5001,Orders!$C$2:$C$5001,A1578,Orders!$I$2:$I$5001,"&gt;0"))</f>
        <v/>
      </c>
      <c r="H1578" s="11" t="str">
        <f aca="false">IF(OR(A1578="",N(D1578)=0),"",_xlfn.MAXIFS(Orders!$I$2:$I$5001,Orders!$C$2:$C$5001,A1578,Orders!$I$2:$I$5001,"&gt;0"))</f>
        <v/>
      </c>
      <c r="I1578" s="9" t="str">
        <f aca="true">IF(H1578="","",TODAY()-H1578)</f>
        <v/>
      </c>
      <c r="J1578" s="9" t="str">
        <f aca="false">IF(OR(H1578="",N(D1578)&lt;2),"",(H1578-G1578)/(D1578-1))</f>
        <v/>
      </c>
      <c r="K1578" s="12" t="str">
        <f aca="false">IF(A1578="","",IF(N(D1578)=0,"No orders yet",IF(I1578&gt;=Settings!$B$4,IF(OR(N(E1578)&gt;=Settings!$B$5,N(D1578)&gt;=Settings!$B$6),"Lapsed VIP","Lapsed"),IF(I1578&gt;=Settings!$B$3,IF(OR(N(E1578)&gt;=Settings!$B$5,N(D1578)&gt;=Settings!$B$6),"At-risk VIP",IF(D1578=1,"One-time buyer","At risk")),IF(OR(N(E1578)&gt;=Settings!$B$5,N(D1578)&gt;=Settings!$B$6),"VIP",IF(D1578=1,"New","Active"))))))</f>
        <v/>
      </c>
      <c r="L1578" s="12" t="str">
        <f aca="false">IF(OR(J1578="",J1578=0),"",IF(I1578&gt;=J1578*Settings!$B$7,"Yes",""))</f>
        <v/>
      </c>
      <c r="M1578" s="13"/>
      <c r="N1578" s="12" t="str">
        <f aca="true">IF(M1578="","",IF(AND(H1578&lt;&gt;"",H1578&gt;=M1578),"Yes - "&amp;TEXT(H1578,"d mmm yyyy"),IF(TODAY()-M1578&lt;30,"Not yet","No")))</f>
        <v/>
      </c>
      <c r="O1578" s="8"/>
      <c r="P1578" s="12" t="str">
        <f aca="false">IF(A1578="","",IF(COUNTIF($A$2:$A$2001,A1578)&gt;1,"Same email twice - keep one",""))</f>
        <v/>
      </c>
    </row>
    <row r="1579" customFormat="false" ht="15" hidden="false" customHeight="false" outlineLevel="0" collapsed="false">
      <c r="A1579" s="8"/>
      <c r="B1579" s="8"/>
      <c r="C1579" s="8"/>
      <c r="D1579" s="9" t="str">
        <f aca="false">IF(A1579="","",COUNTIFS(Orders!$C$2:$C$5001,A1579,Orders!$I$2:$I$5001,"&gt;0"))</f>
        <v/>
      </c>
      <c r="E1579" s="10" t="str">
        <f aca="false">IF(A1579="","",SUMIFS(Orders!$F$2:$F$5001,Orders!$C$2:$C$5001,A1579,Orders!$I$2:$I$5001,"&gt;0"))</f>
        <v/>
      </c>
      <c r="F1579" s="10" t="str">
        <f aca="false">IF(OR(A1579="",N(D1579)=0),"",E1579/D1579)</f>
        <v/>
      </c>
      <c r="G1579" s="11" t="str">
        <f aca="false">IF(OR(A1579="",N(D1579)=0),"",_xlfn.MINIFS(Orders!$I$2:$I$5001,Orders!$C$2:$C$5001,A1579,Orders!$I$2:$I$5001,"&gt;0"))</f>
        <v/>
      </c>
      <c r="H1579" s="11" t="str">
        <f aca="false">IF(OR(A1579="",N(D1579)=0),"",_xlfn.MAXIFS(Orders!$I$2:$I$5001,Orders!$C$2:$C$5001,A1579,Orders!$I$2:$I$5001,"&gt;0"))</f>
        <v/>
      </c>
      <c r="I1579" s="9" t="str">
        <f aca="true">IF(H1579="","",TODAY()-H1579)</f>
        <v/>
      </c>
      <c r="J1579" s="9" t="str">
        <f aca="false">IF(OR(H1579="",N(D1579)&lt;2),"",(H1579-G1579)/(D1579-1))</f>
        <v/>
      </c>
      <c r="K1579" s="12" t="str">
        <f aca="false">IF(A1579="","",IF(N(D1579)=0,"No orders yet",IF(I1579&gt;=Settings!$B$4,IF(OR(N(E1579)&gt;=Settings!$B$5,N(D1579)&gt;=Settings!$B$6),"Lapsed VIP","Lapsed"),IF(I1579&gt;=Settings!$B$3,IF(OR(N(E1579)&gt;=Settings!$B$5,N(D1579)&gt;=Settings!$B$6),"At-risk VIP",IF(D1579=1,"One-time buyer","At risk")),IF(OR(N(E1579)&gt;=Settings!$B$5,N(D1579)&gt;=Settings!$B$6),"VIP",IF(D1579=1,"New","Active"))))))</f>
        <v/>
      </c>
      <c r="L1579" s="12" t="str">
        <f aca="false">IF(OR(J1579="",J1579=0),"",IF(I1579&gt;=J1579*Settings!$B$7,"Yes",""))</f>
        <v/>
      </c>
      <c r="M1579" s="13"/>
      <c r="N1579" s="12" t="str">
        <f aca="true">IF(M1579="","",IF(AND(H1579&lt;&gt;"",H1579&gt;=M1579),"Yes - "&amp;TEXT(H1579,"d mmm yyyy"),IF(TODAY()-M1579&lt;30,"Not yet","No")))</f>
        <v/>
      </c>
      <c r="O1579" s="8"/>
      <c r="P1579" s="12" t="str">
        <f aca="false">IF(A1579="","",IF(COUNTIF($A$2:$A$2001,A1579)&gt;1,"Same email twice - keep one",""))</f>
        <v/>
      </c>
    </row>
    <row r="1580" customFormat="false" ht="15" hidden="false" customHeight="false" outlineLevel="0" collapsed="false">
      <c r="A1580" s="8"/>
      <c r="B1580" s="8"/>
      <c r="C1580" s="8"/>
      <c r="D1580" s="9" t="str">
        <f aca="false">IF(A1580="","",COUNTIFS(Orders!$C$2:$C$5001,A1580,Orders!$I$2:$I$5001,"&gt;0"))</f>
        <v/>
      </c>
      <c r="E1580" s="10" t="str">
        <f aca="false">IF(A1580="","",SUMIFS(Orders!$F$2:$F$5001,Orders!$C$2:$C$5001,A1580,Orders!$I$2:$I$5001,"&gt;0"))</f>
        <v/>
      </c>
      <c r="F1580" s="10" t="str">
        <f aca="false">IF(OR(A1580="",N(D1580)=0),"",E1580/D1580)</f>
        <v/>
      </c>
      <c r="G1580" s="11" t="str">
        <f aca="false">IF(OR(A1580="",N(D1580)=0),"",_xlfn.MINIFS(Orders!$I$2:$I$5001,Orders!$C$2:$C$5001,A1580,Orders!$I$2:$I$5001,"&gt;0"))</f>
        <v/>
      </c>
      <c r="H1580" s="11" t="str">
        <f aca="false">IF(OR(A1580="",N(D1580)=0),"",_xlfn.MAXIFS(Orders!$I$2:$I$5001,Orders!$C$2:$C$5001,A1580,Orders!$I$2:$I$5001,"&gt;0"))</f>
        <v/>
      </c>
      <c r="I1580" s="9" t="str">
        <f aca="true">IF(H1580="","",TODAY()-H1580)</f>
        <v/>
      </c>
      <c r="J1580" s="9" t="str">
        <f aca="false">IF(OR(H1580="",N(D1580)&lt;2),"",(H1580-G1580)/(D1580-1))</f>
        <v/>
      </c>
      <c r="K1580" s="12" t="str">
        <f aca="false">IF(A1580="","",IF(N(D1580)=0,"No orders yet",IF(I1580&gt;=Settings!$B$4,IF(OR(N(E1580)&gt;=Settings!$B$5,N(D1580)&gt;=Settings!$B$6),"Lapsed VIP","Lapsed"),IF(I1580&gt;=Settings!$B$3,IF(OR(N(E1580)&gt;=Settings!$B$5,N(D1580)&gt;=Settings!$B$6),"At-risk VIP",IF(D1580=1,"One-time buyer","At risk")),IF(OR(N(E1580)&gt;=Settings!$B$5,N(D1580)&gt;=Settings!$B$6),"VIP",IF(D1580=1,"New","Active"))))))</f>
        <v/>
      </c>
      <c r="L1580" s="12" t="str">
        <f aca="false">IF(OR(J1580="",J1580=0),"",IF(I1580&gt;=J1580*Settings!$B$7,"Yes",""))</f>
        <v/>
      </c>
      <c r="M1580" s="13"/>
      <c r="N1580" s="12" t="str">
        <f aca="true">IF(M1580="","",IF(AND(H1580&lt;&gt;"",H1580&gt;=M1580),"Yes - "&amp;TEXT(H1580,"d mmm yyyy"),IF(TODAY()-M1580&lt;30,"Not yet","No")))</f>
        <v/>
      </c>
      <c r="O1580" s="8"/>
      <c r="P1580" s="12" t="str">
        <f aca="false">IF(A1580="","",IF(COUNTIF($A$2:$A$2001,A1580)&gt;1,"Same email twice - keep one",""))</f>
        <v/>
      </c>
    </row>
    <row r="1581" customFormat="false" ht="15" hidden="false" customHeight="false" outlineLevel="0" collapsed="false">
      <c r="A1581" s="8"/>
      <c r="B1581" s="8"/>
      <c r="C1581" s="8"/>
      <c r="D1581" s="9" t="str">
        <f aca="false">IF(A1581="","",COUNTIFS(Orders!$C$2:$C$5001,A1581,Orders!$I$2:$I$5001,"&gt;0"))</f>
        <v/>
      </c>
      <c r="E1581" s="10" t="str">
        <f aca="false">IF(A1581="","",SUMIFS(Orders!$F$2:$F$5001,Orders!$C$2:$C$5001,A1581,Orders!$I$2:$I$5001,"&gt;0"))</f>
        <v/>
      </c>
      <c r="F1581" s="10" t="str">
        <f aca="false">IF(OR(A1581="",N(D1581)=0),"",E1581/D1581)</f>
        <v/>
      </c>
      <c r="G1581" s="11" t="str">
        <f aca="false">IF(OR(A1581="",N(D1581)=0),"",_xlfn.MINIFS(Orders!$I$2:$I$5001,Orders!$C$2:$C$5001,A1581,Orders!$I$2:$I$5001,"&gt;0"))</f>
        <v/>
      </c>
      <c r="H1581" s="11" t="str">
        <f aca="false">IF(OR(A1581="",N(D1581)=0),"",_xlfn.MAXIFS(Orders!$I$2:$I$5001,Orders!$C$2:$C$5001,A1581,Orders!$I$2:$I$5001,"&gt;0"))</f>
        <v/>
      </c>
      <c r="I1581" s="9" t="str">
        <f aca="true">IF(H1581="","",TODAY()-H1581)</f>
        <v/>
      </c>
      <c r="J1581" s="9" t="str">
        <f aca="false">IF(OR(H1581="",N(D1581)&lt;2),"",(H1581-G1581)/(D1581-1))</f>
        <v/>
      </c>
      <c r="K1581" s="12" t="str">
        <f aca="false">IF(A1581="","",IF(N(D1581)=0,"No orders yet",IF(I1581&gt;=Settings!$B$4,IF(OR(N(E1581)&gt;=Settings!$B$5,N(D1581)&gt;=Settings!$B$6),"Lapsed VIP","Lapsed"),IF(I1581&gt;=Settings!$B$3,IF(OR(N(E1581)&gt;=Settings!$B$5,N(D1581)&gt;=Settings!$B$6),"At-risk VIP",IF(D1581=1,"One-time buyer","At risk")),IF(OR(N(E1581)&gt;=Settings!$B$5,N(D1581)&gt;=Settings!$B$6),"VIP",IF(D1581=1,"New","Active"))))))</f>
        <v/>
      </c>
      <c r="L1581" s="12" t="str">
        <f aca="false">IF(OR(J1581="",J1581=0),"",IF(I1581&gt;=J1581*Settings!$B$7,"Yes",""))</f>
        <v/>
      </c>
      <c r="M1581" s="13"/>
      <c r="N1581" s="12" t="str">
        <f aca="true">IF(M1581="","",IF(AND(H1581&lt;&gt;"",H1581&gt;=M1581),"Yes - "&amp;TEXT(H1581,"d mmm yyyy"),IF(TODAY()-M1581&lt;30,"Not yet","No")))</f>
        <v/>
      </c>
      <c r="O1581" s="8"/>
      <c r="P1581" s="12" t="str">
        <f aca="false">IF(A1581="","",IF(COUNTIF($A$2:$A$2001,A1581)&gt;1,"Same email twice - keep one",""))</f>
        <v/>
      </c>
    </row>
    <row r="1582" customFormat="false" ht="15" hidden="false" customHeight="false" outlineLevel="0" collapsed="false">
      <c r="A1582" s="8"/>
      <c r="B1582" s="8"/>
      <c r="C1582" s="8"/>
      <c r="D1582" s="9" t="str">
        <f aca="false">IF(A1582="","",COUNTIFS(Orders!$C$2:$C$5001,A1582,Orders!$I$2:$I$5001,"&gt;0"))</f>
        <v/>
      </c>
      <c r="E1582" s="10" t="str">
        <f aca="false">IF(A1582="","",SUMIFS(Orders!$F$2:$F$5001,Orders!$C$2:$C$5001,A1582,Orders!$I$2:$I$5001,"&gt;0"))</f>
        <v/>
      </c>
      <c r="F1582" s="10" t="str">
        <f aca="false">IF(OR(A1582="",N(D1582)=0),"",E1582/D1582)</f>
        <v/>
      </c>
      <c r="G1582" s="11" t="str">
        <f aca="false">IF(OR(A1582="",N(D1582)=0),"",_xlfn.MINIFS(Orders!$I$2:$I$5001,Orders!$C$2:$C$5001,A1582,Orders!$I$2:$I$5001,"&gt;0"))</f>
        <v/>
      </c>
      <c r="H1582" s="11" t="str">
        <f aca="false">IF(OR(A1582="",N(D1582)=0),"",_xlfn.MAXIFS(Orders!$I$2:$I$5001,Orders!$C$2:$C$5001,A1582,Orders!$I$2:$I$5001,"&gt;0"))</f>
        <v/>
      </c>
      <c r="I1582" s="9" t="str">
        <f aca="true">IF(H1582="","",TODAY()-H1582)</f>
        <v/>
      </c>
      <c r="J1582" s="9" t="str">
        <f aca="false">IF(OR(H1582="",N(D1582)&lt;2),"",(H1582-G1582)/(D1582-1))</f>
        <v/>
      </c>
      <c r="K1582" s="12" t="str">
        <f aca="false">IF(A1582="","",IF(N(D1582)=0,"No orders yet",IF(I1582&gt;=Settings!$B$4,IF(OR(N(E1582)&gt;=Settings!$B$5,N(D1582)&gt;=Settings!$B$6),"Lapsed VIP","Lapsed"),IF(I1582&gt;=Settings!$B$3,IF(OR(N(E1582)&gt;=Settings!$B$5,N(D1582)&gt;=Settings!$B$6),"At-risk VIP",IF(D1582=1,"One-time buyer","At risk")),IF(OR(N(E1582)&gt;=Settings!$B$5,N(D1582)&gt;=Settings!$B$6),"VIP",IF(D1582=1,"New","Active"))))))</f>
        <v/>
      </c>
      <c r="L1582" s="12" t="str">
        <f aca="false">IF(OR(J1582="",J1582=0),"",IF(I1582&gt;=J1582*Settings!$B$7,"Yes",""))</f>
        <v/>
      </c>
      <c r="M1582" s="13"/>
      <c r="N1582" s="12" t="str">
        <f aca="true">IF(M1582="","",IF(AND(H1582&lt;&gt;"",H1582&gt;=M1582),"Yes - "&amp;TEXT(H1582,"d mmm yyyy"),IF(TODAY()-M1582&lt;30,"Not yet","No")))</f>
        <v/>
      </c>
      <c r="O1582" s="8"/>
      <c r="P1582" s="12" t="str">
        <f aca="false">IF(A1582="","",IF(COUNTIF($A$2:$A$2001,A1582)&gt;1,"Same email twice - keep one",""))</f>
        <v/>
      </c>
    </row>
    <row r="1583" customFormat="false" ht="15" hidden="false" customHeight="false" outlineLevel="0" collapsed="false">
      <c r="A1583" s="8"/>
      <c r="B1583" s="8"/>
      <c r="C1583" s="8"/>
      <c r="D1583" s="9" t="str">
        <f aca="false">IF(A1583="","",COUNTIFS(Orders!$C$2:$C$5001,A1583,Orders!$I$2:$I$5001,"&gt;0"))</f>
        <v/>
      </c>
      <c r="E1583" s="10" t="str">
        <f aca="false">IF(A1583="","",SUMIFS(Orders!$F$2:$F$5001,Orders!$C$2:$C$5001,A1583,Orders!$I$2:$I$5001,"&gt;0"))</f>
        <v/>
      </c>
      <c r="F1583" s="10" t="str">
        <f aca="false">IF(OR(A1583="",N(D1583)=0),"",E1583/D1583)</f>
        <v/>
      </c>
      <c r="G1583" s="11" t="str">
        <f aca="false">IF(OR(A1583="",N(D1583)=0),"",_xlfn.MINIFS(Orders!$I$2:$I$5001,Orders!$C$2:$C$5001,A1583,Orders!$I$2:$I$5001,"&gt;0"))</f>
        <v/>
      </c>
      <c r="H1583" s="11" t="str">
        <f aca="false">IF(OR(A1583="",N(D1583)=0),"",_xlfn.MAXIFS(Orders!$I$2:$I$5001,Orders!$C$2:$C$5001,A1583,Orders!$I$2:$I$5001,"&gt;0"))</f>
        <v/>
      </c>
      <c r="I1583" s="9" t="str">
        <f aca="true">IF(H1583="","",TODAY()-H1583)</f>
        <v/>
      </c>
      <c r="J1583" s="9" t="str">
        <f aca="false">IF(OR(H1583="",N(D1583)&lt;2),"",(H1583-G1583)/(D1583-1))</f>
        <v/>
      </c>
      <c r="K1583" s="12" t="str">
        <f aca="false">IF(A1583="","",IF(N(D1583)=0,"No orders yet",IF(I1583&gt;=Settings!$B$4,IF(OR(N(E1583)&gt;=Settings!$B$5,N(D1583)&gt;=Settings!$B$6),"Lapsed VIP","Lapsed"),IF(I1583&gt;=Settings!$B$3,IF(OR(N(E1583)&gt;=Settings!$B$5,N(D1583)&gt;=Settings!$B$6),"At-risk VIP",IF(D1583=1,"One-time buyer","At risk")),IF(OR(N(E1583)&gt;=Settings!$B$5,N(D1583)&gt;=Settings!$B$6),"VIP",IF(D1583=1,"New","Active"))))))</f>
        <v/>
      </c>
      <c r="L1583" s="12" t="str">
        <f aca="false">IF(OR(J1583="",J1583=0),"",IF(I1583&gt;=J1583*Settings!$B$7,"Yes",""))</f>
        <v/>
      </c>
      <c r="M1583" s="13"/>
      <c r="N1583" s="12" t="str">
        <f aca="true">IF(M1583="","",IF(AND(H1583&lt;&gt;"",H1583&gt;=M1583),"Yes - "&amp;TEXT(H1583,"d mmm yyyy"),IF(TODAY()-M1583&lt;30,"Not yet","No")))</f>
        <v/>
      </c>
      <c r="O1583" s="8"/>
      <c r="P1583" s="12" t="str">
        <f aca="false">IF(A1583="","",IF(COUNTIF($A$2:$A$2001,A1583)&gt;1,"Same email twice - keep one",""))</f>
        <v/>
      </c>
    </row>
    <row r="1584" customFormat="false" ht="15" hidden="false" customHeight="false" outlineLevel="0" collapsed="false">
      <c r="A1584" s="8"/>
      <c r="B1584" s="8"/>
      <c r="C1584" s="8"/>
      <c r="D1584" s="9" t="str">
        <f aca="false">IF(A1584="","",COUNTIFS(Orders!$C$2:$C$5001,A1584,Orders!$I$2:$I$5001,"&gt;0"))</f>
        <v/>
      </c>
      <c r="E1584" s="10" t="str">
        <f aca="false">IF(A1584="","",SUMIFS(Orders!$F$2:$F$5001,Orders!$C$2:$C$5001,A1584,Orders!$I$2:$I$5001,"&gt;0"))</f>
        <v/>
      </c>
      <c r="F1584" s="10" t="str">
        <f aca="false">IF(OR(A1584="",N(D1584)=0),"",E1584/D1584)</f>
        <v/>
      </c>
      <c r="G1584" s="11" t="str">
        <f aca="false">IF(OR(A1584="",N(D1584)=0),"",_xlfn.MINIFS(Orders!$I$2:$I$5001,Orders!$C$2:$C$5001,A1584,Orders!$I$2:$I$5001,"&gt;0"))</f>
        <v/>
      </c>
      <c r="H1584" s="11" t="str">
        <f aca="false">IF(OR(A1584="",N(D1584)=0),"",_xlfn.MAXIFS(Orders!$I$2:$I$5001,Orders!$C$2:$C$5001,A1584,Orders!$I$2:$I$5001,"&gt;0"))</f>
        <v/>
      </c>
      <c r="I1584" s="9" t="str">
        <f aca="true">IF(H1584="","",TODAY()-H1584)</f>
        <v/>
      </c>
      <c r="J1584" s="9" t="str">
        <f aca="false">IF(OR(H1584="",N(D1584)&lt;2),"",(H1584-G1584)/(D1584-1))</f>
        <v/>
      </c>
      <c r="K1584" s="12" t="str">
        <f aca="false">IF(A1584="","",IF(N(D1584)=0,"No orders yet",IF(I1584&gt;=Settings!$B$4,IF(OR(N(E1584)&gt;=Settings!$B$5,N(D1584)&gt;=Settings!$B$6),"Lapsed VIP","Lapsed"),IF(I1584&gt;=Settings!$B$3,IF(OR(N(E1584)&gt;=Settings!$B$5,N(D1584)&gt;=Settings!$B$6),"At-risk VIP",IF(D1584=1,"One-time buyer","At risk")),IF(OR(N(E1584)&gt;=Settings!$B$5,N(D1584)&gt;=Settings!$B$6),"VIP",IF(D1584=1,"New","Active"))))))</f>
        <v/>
      </c>
      <c r="L1584" s="12" t="str">
        <f aca="false">IF(OR(J1584="",J1584=0),"",IF(I1584&gt;=J1584*Settings!$B$7,"Yes",""))</f>
        <v/>
      </c>
      <c r="M1584" s="13"/>
      <c r="N1584" s="12" t="str">
        <f aca="true">IF(M1584="","",IF(AND(H1584&lt;&gt;"",H1584&gt;=M1584),"Yes - "&amp;TEXT(H1584,"d mmm yyyy"),IF(TODAY()-M1584&lt;30,"Not yet","No")))</f>
        <v/>
      </c>
      <c r="O1584" s="8"/>
      <c r="P1584" s="12" t="str">
        <f aca="false">IF(A1584="","",IF(COUNTIF($A$2:$A$2001,A1584)&gt;1,"Same email twice - keep one",""))</f>
        <v/>
      </c>
    </row>
    <row r="1585" customFormat="false" ht="15" hidden="false" customHeight="false" outlineLevel="0" collapsed="false">
      <c r="A1585" s="8"/>
      <c r="B1585" s="8"/>
      <c r="C1585" s="8"/>
      <c r="D1585" s="9" t="str">
        <f aca="false">IF(A1585="","",COUNTIFS(Orders!$C$2:$C$5001,A1585,Orders!$I$2:$I$5001,"&gt;0"))</f>
        <v/>
      </c>
      <c r="E1585" s="10" t="str">
        <f aca="false">IF(A1585="","",SUMIFS(Orders!$F$2:$F$5001,Orders!$C$2:$C$5001,A1585,Orders!$I$2:$I$5001,"&gt;0"))</f>
        <v/>
      </c>
      <c r="F1585" s="10" t="str">
        <f aca="false">IF(OR(A1585="",N(D1585)=0),"",E1585/D1585)</f>
        <v/>
      </c>
      <c r="G1585" s="11" t="str">
        <f aca="false">IF(OR(A1585="",N(D1585)=0),"",_xlfn.MINIFS(Orders!$I$2:$I$5001,Orders!$C$2:$C$5001,A1585,Orders!$I$2:$I$5001,"&gt;0"))</f>
        <v/>
      </c>
      <c r="H1585" s="11" t="str">
        <f aca="false">IF(OR(A1585="",N(D1585)=0),"",_xlfn.MAXIFS(Orders!$I$2:$I$5001,Orders!$C$2:$C$5001,A1585,Orders!$I$2:$I$5001,"&gt;0"))</f>
        <v/>
      </c>
      <c r="I1585" s="9" t="str">
        <f aca="true">IF(H1585="","",TODAY()-H1585)</f>
        <v/>
      </c>
      <c r="J1585" s="9" t="str">
        <f aca="false">IF(OR(H1585="",N(D1585)&lt;2),"",(H1585-G1585)/(D1585-1))</f>
        <v/>
      </c>
      <c r="K1585" s="12" t="str">
        <f aca="false">IF(A1585="","",IF(N(D1585)=0,"No orders yet",IF(I1585&gt;=Settings!$B$4,IF(OR(N(E1585)&gt;=Settings!$B$5,N(D1585)&gt;=Settings!$B$6),"Lapsed VIP","Lapsed"),IF(I1585&gt;=Settings!$B$3,IF(OR(N(E1585)&gt;=Settings!$B$5,N(D1585)&gt;=Settings!$B$6),"At-risk VIP",IF(D1585=1,"One-time buyer","At risk")),IF(OR(N(E1585)&gt;=Settings!$B$5,N(D1585)&gt;=Settings!$B$6),"VIP",IF(D1585=1,"New","Active"))))))</f>
        <v/>
      </c>
      <c r="L1585" s="12" t="str">
        <f aca="false">IF(OR(J1585="",J1585=0),"",IF(I1585&gt;=J1585*Settings!$B$7,"Yes",""))</f>
        <v/>
      </c>
      <c r="M1585" s="13"/>
      <c r="N1585" s="12" t="str">
        <f aca="true">IF(M1585="","",IF(AND(H1585&lt;&gt;"",H1585&gt;=M1585),"Yes - "&amp;TEXT(H1585,"d mmm yyyy"),IF(TODAY()-M1585&lt;30,"Not yet","No")))</f>
        <v/>
      </c>
      <c r="O1585" s="8"/>
      <c r="P1585" s="12" t="str">
        <f aca="false">IF(A1585="","",IF(COUNTIF($A$2:$A$2001,A1585)&gt;1,"Same email twice - keep one",""))</f>
        <v/>
      </c>
    </row>
    <row r="1586" customFormat="false" ht="15" hidden="false" customHeight="false" outlineLevel="0" collapsed="false">
      <c r="A1586" s="8"/>
      <c r="B1586" s="8"/>
      <c r="C1586" s="8"/>
      <c r="D1586" s="9" t="str">
        <f aca="false">IF(A1586="","",COUNTIFS(Orders!$C$2:$C$5001,A1586,Orders!$I$2:$I$5001,"&gt;0"))</f>
        <v/>
      </c>
      <c r="E1586" s="10" t="str">
        <f aca="false">IF(A1586="","",SUMIFS(Orders!$F$2:$F$5001,Orders!$C$2:$C$5001,A1586,Orders!$I$2:$I$5001,"&gt;0"))</f>
        <v/>
      </c>
      <c r="F1586" s="10" t="str">
        <f aca="false">IF(OR(A1586="",N(D1586)=0),"",E1586/D1586)</f>
        <v/>
      </c>
      <c r="G1586" s="11" t="str">
        <f aca="false">IF(OR(A1586="",N(D1586)=0),"",_xlfn.MINIFS(Orders!$I$2:$I$5001,Orders!$C$2:$C$5001,A1586,Orders!$I$2:$I$5001,"&gt;0"))</f>
        <v/>
      </c>
      <c r="H1586" s="11" t="str">
        <f aca="false">IF(OR(A1586="",N(D1586)=0),"",_xlfn.MAXIFS(Orders!$I$2:$I$5001,Orders!$C$2:$C$5001,A1586,Orders!$I$2:$I$5001,"&gt;0"))</f>
        <v/>
      </c>
      <c r="I1586" s="9" t="str">
        <f aca="true">IF(H1586="","",TODAY()-H1586)</f>
        <v/>
      </c>
      <c r="J1586" s="9" t="str">
        <f aca="false">IF(OR(H1586="",N(D1586)&lt;2),"",(H1586-G1586)/(D1586-1))</f>
        <v/>
      </c>
      <c r="K1586" s="12" t="str">
        <f aca="false">IF(A1586="","",IF(N(D1586)=0,"No orders yet",IF(I1586&gt;=Settings!$B$4,IF(OR(N(E1586)&gt;=Settings!$B$5,N(D1586)&gt;=Settings!$B$6),"Lapsed VIP","Lapsed"),IF(I1586&gt;=Settings!$B$3,IF(OR(N(E1586)&gt;=Settings!$B$5,N(D1586)&gt;=Settings!$B$6),"At-risk VIP",IF(D1586=1,"One-time buyer","At risk")),IF(OR(N(E1586)&gt;=Settings!$B$5,N(D1586)&gt;=Settings!$B$6),"VIP",IF(D1586=1,"New","Active"))))))</f>
        <v/>
      </c>
      <c r="L1586" s="12" t="str">
        <f aca="false">IF(OR(J1586="",J1586=0),"",IF(I1586&gt;=J1586*Settings!$B$7,"Yes",""))</f>
        <v/>
      </c>
      <c r="M1586" s="13"/>
      <c r="N1586" s="12" t="str">
        <f aca="true">IF(M1586="","",IF(AND(H1586&lt;&gt;"",H1586&gt;=M1586),"Yes - "&amp;TEXT(H1586,"d mmm yyyy"),IF(TODAY()-M1586&lt;30,"Not yet","No")))</f>
        <v/>
      </c>
      <c r="O1586" s="8"/>
      <c r="P1586" s="12" t="str">
        <f aca="false">IF(A1586="","",IF(COUNTIF($A$2:$A$2001,A1586)&gt;1,"Same email twice - keep one",""))</f>
        <v/>
      </c>
    </row>
    <row r="1587" customFormat="false" ht="15" hidden="false" customHeight="false" outlineLevel="0" collapsed="false">
      <c r="A1587" s="8"/>
      <c r="B1587" s="8"/>
      <c r="C1587" s="8"/>
      <c r="D1587" s="9" t="str">
        <f aca="false">IF(A1587="","",COUNTIFS(Orders!$C$2:$C$5001,A1587,Orders!$I$2:$I$5001,"&gt;0"))</f>
        <v/>
      </c>
      <c r="E1587" s="10" t="str">
        <f aca="false">IF(A1587="","",SUMIFS(Orders!$F$2:$F$5001,Orders!$C$2:$C$5001,A1587,Orders!$I$2:$I$5001,"&gt;0"))</f>
        <v/>
      </c>
      <c r="F1587" s="10" t="str">
        <f aca="false">IF(OR(A1587="",N(D1587)=0),"",E1587/D1587)</f>
        <v/>
      </c>
      <c r="G1587" s="11" t="str">
        <f aca="false">IF(OR(A1587="",N(D1587)=0),"",_xlfn.MINIFS(Orders!$I$2:$I$5001,Orders!$C$2:$C$5001,A1587,Orders!$I$2:$I$5001,"&gt;0"))</f>
        <v/>
      </c>
      <c r="H1587" s="11" t="str">
        <f aca="false">IF(OR(A1587="",N(D1587)=0),"",_xlfn.MAXIFS(Orders!$I$2:$I$5001,Orders!$C$2:$C$5001,A1587,Orders!$I$2:$I$5001,"&gt;0"))</f>
        <v/>
      </c>
      <c r="I1587" s="9" t="str">
        <f aca="true">IF(H1587="","",TODAY()-H1587)</f>
        <v/>
      </c>
      <c r="J1587" s="9" t="str">
        <f aca="false">IF(OR(H1587="",N(D1587)&lt;2),"",(H1587-G1587)/(D1587-1))</f>
        <v/>
      </c>
      <c r="K1587" s="12" t="str">
        <f aca="false">IF(A1587="","",IF(N(D1587)=0,"No orders yet",IF(I1587&gt;=Settings!$B$4,IF(OR(N(E1587)&gt;=Settings!$B$5,N(D1587)&gt;=Settings!$B$6),"Lapsed VIP","Lapsed"),IF(I1587&gt;=Settings!$B$3,IF(OR(N(E1587)&gt;=Settings!$B$5,N(D1587)&gt;=Settings!$B$6),"At-risk VIP",IF(D1587=1,"One-time buyer","At risk")),IF(OR(N(E1587)&gt;=Settings!$B$5,N(D1587)&gt;=Settings!$B$6),"VIP",IF(D1587=1,"New","Active"))))))</f>
        <v/>
      </c>
      <c r="L1587" s="12" t="str">
        <f aca="false">IF(OR(J1587="",J1587=0),"",IF(I1587&gt;=J1587*Settings!$B$7,"Yes",""))</f>
        <v/>
      </c>
      <c r="M1587" s="13"/>
      <c r="N1587" s="12" t="str">
        <f aca="true">IF(M1587="","",IF(AND(H1587&lt;&gt;"",H1587&gt;=M1587),"Yes - "&amp;TEXT(H1587,"d mmm yyyy"),IF(TODAY()-M1587&lt;30,"Not yet","No")))</f>
        <v/>
      </c>
      <c r="O1587" s="8"/>
      <c r="P1587" s="12" t="str">
        <f aca="false">IF(A1587="","",IF(COUNTIF($A$2:$A$2001,A1587)&gt;1,"Same email twice - keep one",""))</f>
        <v/>
      </c>
    </row>
    <row r="1588" customFormat="false" ht="15" hidden="false" customHeight="false" outlineLevel="0" collapsed="false">
      <c r="A1588" s="8"/>
      <c r="B1588" s="8"/>
      <c r="C1588" s="8"/>
      <c r="D1588" s="9" t="str">
        <f aca="false">IF(A1588="","",COUNTIFS(Orders!$C$2:$C$5001,A1588,Orders!$I$2:$I$5001,"&gt;0"))</f>
        <v/>
      </c>
      <c r="E1588" s="10" t="str">
        <f aca="false">IF(A1588="","",SUMIFS(Orders!$F$2:$F$5001,Orders!$C$2:$C$5001,A1588,Orders!$I$2:$I$5001,"&gt;0"))</f>
        <v/>
      </c>
      <c r="F1588" s="10" t="str">
        <f aca="false">IF(OR(A1588="",N(D1588)=0),"",E1588/D1588)</f>
        <v/>
      </c>
      <c r="G1588" s="11" t="str">
        <f aca="false">IF(OR(A1588="",N(D1588)=0),"",_xlfn.MINIFS(Orders!$I$2:$I$5001,Orders!$C$2:$C$5001,A1588,Orders!$I$2:$I$5001,"&gt;0"))</f>
        <v/>
      </c>
      <c r="H1588" s="11" t="str">
        <f aca="false">IF(OR(A1588="",N(D1588)=0),"",_xlfn.MAXIFS(Orders!$I$2:$I$5001,Orders!$C$2:$C$5001,A1588,Orders!$I$2:$I$5001,"&gt;0"))</f>
        <v/>
      </c>
      <c r="I1588" s="9" t="str">
        <f aca="true">IF(H1588="","",TODAY()-H1588)</f>
        <v/>
      </c>
      <c r="J1588" s="9" t="str">
        <f aca="false">IF(OR(H1588="",N(D1588)&lt;2),"",(H1588-G1588)/(D1588-1))</f>
        <v/>
      </c>
      <c r="K1588" s="12" t="str">
        <f aca="false">IF(A1588="","",IF(N(D1588)=0,"No orders yet",IF(I1588&gt;=Settings!$B$4,IF(OR(N(E1588)&gt;=Settings!$B$5,N(D1588)&gt;=Settings!$B$6),"Lapsed VIP","Lapsed"),IF(I1588&gt;=Settings!$B$3,IF(OR(N(E1588)&gt;=Settings!$B$5,N(D1588)&gt;=Settings!$B$6),"At-risk VIP",IF(D1588=1,"One-time buyer","At risk")),IF(OR(N(E1588)&gt;=Settings!$B$5,N(D1588)&gt;=Settings!$B$6),"VIP",IF(D1588=1,"New","Active"))))))</f>
        <v/>
      </c>
      <c r="L1588" s="12" t="str">
        <f aca="false">IF(OR(J1588="",J1588=0),"",IF(I1588&gt;=J1588*Settings!$B$7,"Yes",""))</f>
        <v/>
      </c>
      <c r="M1588" s="13"/>
      <c r="N1588" s="12" t="str">
        <f aca="true">IF(M1588="","",IF(AND(H1588&lt;&gt;"",H1588&gt;=M1588),"Yes - "&amp;TEXT(H1588,"d mmm yyyy"),IF(TODAY()-M1588&lt;30,"Not yet","No")))</f>
        <v/>
      </c>
      <c r="O1588" s="8"/>
      <c r="P1588" s="12" t="str">
        <f aca="false">IF(A1588="","",IF(COUNTIF($A$2:$A$2001,A1588)&gt;1,"Same email twice - keep one",""))</f>
        <v/>
      </c>
    </row>
    <row r="1589" customFormat="false" ht="15" hidden="false" customHeight="false" outlineLevel="0" collapsed="false">
      <c r="A1589" s="8"/>
      <c r="B1589" s="8"/>
      <c r="C1589" s="8"/>
      <c r="D1589" s="9" t="str">
        <f aca="false">IF(A1589="","",COUNTIFS(Orders!$C$2:$C$5001,A1589,Orders!$I$2:$I$5001,"&gt;0"))</f>
        <v/>
      </c>
      <c r="E1589" s="10" t="str">
        <f aca="false">IF(A1589="","",SUMIFS(Orders!$F$2:$F$5001,Orders!$C$2:$C$5001,A1589,Orders!$I$2:$I$5001,"&gt;0"))</f>
        <v/>
      </c>
      <c r="F1589" s="10" t="str">
        <f aca="false">IF(OR(A1589="",N(D1589)=0),"",E1589/D1589)</f>
        <v/>
      </c>
      <c r="G1589" s="11" t="str">
        <f aca="false">IF(OR(A1589="",N(D1589)=0),"",_xlfn.MINIFS(Orders!$I$2:$I$5001,Orders!$C$2:$C$5001,A1589,Orders!$I$2:$I$5001,"&gt;0"))</f>
        <v/>
      </c>
      <c r="H1589" s="11" t="str">
        <f aca="false">IF(OR(A1589="",N(D1589)=0),"",_xlfn.MAXIFS(Orders!$I$2:$I$5001,Orders!$C$2:$C$5001,A1589,Orders!$I$2:$I$5001,"&gt;0"))</f>
        <v/>
      </c>
      <c r="I1589" s="9" t="str">
        <f aca="true">IF(H1589="","",TODAY()-H1589)</f>
        <v/>
      </c>
      <c r="J1589" s="9" t="str">
        <f aca="false">IF(OR(H1589="",N(D1589)&lt;2),"",(H1589-G1589)/(D1589-1))</f>
        <v/>
      </c>
      <c r="K1589" s="12" t="str">
        <f aca="false">IF(A1589="","",IF(N(D1589)=0,"No orders yet",IF(I1589&gt;=Settings!$B$4,IF(OR(N(E1589)&gt;=Settings!$B$5,N(D1589)&gt;=Settings!$B$6),"Lapsed VIP","Lapsed"),IF(I1589&gt;=Settings!$B$3,IF(OR(N(E1589)&gt;=Settings!$B$5,N(D1589)&gt;=Settings!$B$6),"At-risk VIP",IF(D1589=1,"One-time buyer","At risk")),IF(OR(N(E1589)&gt;=Settings!$B$5,N(D1589)&gt;=Settings!$B$6),"VIP",IF(D1589=1,"New","Active"))))))</f>
        <v/>
      </c>
      <c r="L1589" s="12" t="str">
        <f aca="false">IF(OR(J1589="",J1589=0),"",IF(I1589&gt;=J1589*Settings!$B$7,"Yes",""))</f>
        <v/>
      </c>
      <c r="M1589" s="13"/>
      <c r="N1589" s="12" t="str">
        <f aca="true">IF(M1589="","",IF(AND(H1589&lt;&gt;"",H1589&gt;=M1589),"Yes - "&amp;TEXT(H1589,"d mmm yyyy"),IF(TODAY()-M1589&lt;30,"Not yet","No")))</f>
        <v/>
      </c>
      <c r="O1589" s="8"/>
      <c r="P1589" s="12" t="str">
        <f aca="false">IF(A1589="","",IF(COUNTIF($A$2:$A$2001,A1589)&gt;1,"Same email twice - keep one",""))</f>
        <v/>
      </c>
    </row>
    <row r="1590" customFormat="false" ht="15" hidden="false" customHeight="false" outlineLevel="0" collapsed="false">
      <c r="A1590" s="8"/>
      <c r="B1590" s="8"/>
      <c r="C1590" s="8"/>
      <c r="D1590" s="9" t="str">
        <f aca="false">IF(A1590="","",COUNTIFS(Orders!$C$2:$C$5001,A1590,Orders!$I$2:$I$5001,"&gt;0"))</f>
        <v/>
      </c>
      <c r="E1590" s="10" t="str">
        <f aca="false">IF(A1590="","",SUMIFS(Orders!$F$2:$F$5001,Orders!$C$2:$C$5001,A1590,Orders!$I$2:$I$5001,"&gt;0"))</f>
        <v/>
      </c>
      <c r="F1590" s="10" t="str">
        <f aca="false">IF(OR(A1590="",N(D1590)=0),"",E1590/D1590)</f>
        <v/>
      </c>
      <c r="G1590" s="11" t="str">
        <f aca="false">IF(OR(A1590="",N(D1590)=0),"",_xlfn.MINIFS(Orders!$I$2:$I$5001,Orders!$C$2:$C$5001,A1590,Orders!$I$2:$I$5001,"&gt;0"))</f>
        <v/>
      </c>
      <c r="H1590" s="11" t="str">
        <f aca="false">IF(OR(A1590="",N(D1590)=0),"",_xlfn.MAXIFS(Orders!$I$2:$I$5001,Orders!$C$2:$C$5001,A1590,Orders!$I$2:$I$5001,"&gt;0"))</f>
        <v/>
      </c>
      <c r="I1590" s="9" t="str">
        <f aca="true">IF(H1590="","",TODAY()-H1590)</f>
        <v/>
      </c>
      <c r="J1590" s="9" t="str">
        <f aca="false">IF(OR(H1590="",N(D1590)&lt;2),"",(H1590-G1590)/(D1590-1))</f>
        <v/>
      </c>
      <c r="K1590" s="12" t="str">
        <f aca="false">IF(A1590="","",IF(N(D1590)=0,"No orders yet",IF(I1590&gt;=Settings!$B$4,IF(OR(N(E1590)&gt;=Settings!$B$5,N(D1590)&gt;=Settings!$B$6),"Lapsed VIP","Lapsed"),IF(I1590&gt;=Settings!$B$3,IF(OR(N(E1590)&gt;=Settings!$B$5,N(D1590)&gt;=Settings!$B$6),"At-risk VIP",IF(D1590=1,"One-time buyer","At risk")),IF(OR(N(E1590)&gt;=Settings!$B$5,N(D1590)&gt;=Settings!$B$6),"VIP",IF(D1590=1,"New","Active"))))))</f>
        <v/>
      </c>
      <c r="L1590" s="12" t="str">
        <f aca="false">IF(OR(J1590="",J1590=0),"",IF(I1590&gt;=J1590*Settings!$B$7,"Yes",""))</f>
        <v/>
      </c>
      <c r="M1590" s="13"/>
      <c r="N1590" s="12" t="str">
        <f aca="true">IF(M1590="","",IF(AND(H1590&lt;&gt;"",H1590&gt;=M1590),"Yes - "&amp;TEXT(H1590,"d mmm yyyy"),IF(TODAY()-M1590&lt;30,"Not yet","No")))</f>
        <v/>
      </c>
      <c r="O1590" s="8"/>
      <c r="P1590" s="12" t="str">
        <f aca="false">IF(A1590="","",IF(COUNTIF($A$2:$A$2001,A1590)&gt;1,"Same email twice - keep one",""))</f>
        <v/>
      </c>
    </row>
    <row r="1591" customFormat="false" ht="15" hidden="false" customHeight="false" outlineLevel="0" collapsed="false">
      <c r="A1591" s="8"/>
      <c r="B1591" s="8"/>
      <c r="C1591" s="8"/>
      <c r="D1591" s="9" t="str">
        <f aca="false">IF(A1591="","",COUNTIFS(Orders!$C$2:$C$5001,A1591,Orders!$I$2:$I$5001,"&gt;0"))</f>
        <v/>
      </c>
      <c r="E1591" s="10" t="str">
        <f aca="false">IF(A1591="","",SUMIFS(Orders!$F$2:$F$5001,Orders!$C$2:$C$5001,A1591,Orders!$I$2:$I$5001,"&gt;0"))</f>
        <v/>
      </c>
      <c r="F1591" s="10" t="str">
        <f aca="false">IF(OR(A1591="",N(D1591)=0),"",E1591/D1591)</f>
        <v/>
      </c>
      <c r="G1591" s="11" t="str">
        <f aca="false">IF(OR(A1591="",N(D1591)=0),"",_xlfn.MINIFS(Orders!$I$2:$I$5001,Orders!$C$2:$C$5001,A1591,Orders!$I$2:$I$5001,"&gt;0"))</f>
        <v/>
      </c>
      <c r="H1591" s="11" t="str">
        <f aca="false">IF(OR(A1591="",N(D1591)=0),"",_xlfn.MAXIFS(Orders!$I$2:$I$5001,Orders!$C$2:$C$5001,A1591,Orders!$I$2:$I$5001,"&gt;0"))</f>
        <v/>
      </c>
      <c r="I1591" s="9" t="str">
        <f aca="true">IF(H1591="","",TODAY()-H1591)</f>
        <v/>
      </c>
      <c r="J1591" s="9" t="str">
        <f aca="false">IF(OR(H1591="",N(D1591)&lt;2),"",(H1591-G1591)/(D1591-1))</f>
        <v/>
      </c>
      <c r="K1591" s="12" t="str">
        <f aca="false">IF(A1591="","",IF(N(D1591)=0,"No orders yet",IF(I1591&gt;=Settings!$B$4,IF(OR(N(E1591)&gt;=Settings!$B$5,N(D1591)&gt;=Settings!$B$6),"Lapsed VIP","Lapsed"),IF(I1591&gt;=Settings!$B$3,IF(OR(N(E1591)&gt;=Settings!$B$5,N(D1591)&gt;=Settings!$B$6),"At-risk VIP",IF(D1591=1,"One-time buyer","At risk")),IF(OR(N(E1591)&gt;=Settings!$B$5,N(D1591)&gt;=Settings!$B$6),"VIP",IF(D1591=1,"New","Active"))))))</f>
        <v/>
      </c>
      <c r="L1591" s="12" t="str">
        <f aca="false">IF(OR(J1591="",J1591=0),"",IF(I1591&gt;=J1591*Settings!$B$7,"Yes",""))</f>
        <v/>
      </c>
      <c r="M1591" s="13"/>
      <c r="N1591" s="12" t="str">
        <f aca="true">IF(M1591="","",IF(AND(H1591&lt;&gt;"",H1591&gt;=M1591),"Yes - "&amp;TEXT(H1591,"d mmm yyyy"),IF(TODAY()-M1591&lt;30,"Not yet","No")))</f>
        <v/>
      </c>
      <c r="O1591" s="8"/>
      <c r="P1591" s="12" t="str">
        <f aca="false">IF(A1591="","",IF(COUNTIF($A$2:$A$2001,A1591)&gt;1,"Same email twice - keep one",""))</f>
        <v/>
      </c>
    </row>
    <row r="1592" customFormat="false" ht="15" hidden="false" customHeight="false" outlineLevel="0" collapsed="false">
      <c r="A1592" s="8"/>
      <c r="B1592" s="8"/>
      <c r="C1592" s="8"/>
      <c r="D1592" s="9" t="str">
        <f aca="false">IF(A1592="","",COUNTIFS(Orders!$C$2:$C$5001,A1592,Orders!$I$2:$I$5001,"&gt;0"))</f>
        <v/>
      </c>
      <c r="E1592" s="10" t="str">
        <f aca="false">IF(A1592="","",SUMIFS(Orders!$F$2:$F$5001,Orders!$C$2:$C$5001,A1592,Orders!$I$2:$I$5001,"&gt;0"))</f>
        <v/>
      </c>
      <c r="F1592" s="10" t="str">
        <f aca="false">IF(OR(A1592="",N(D1592)=0),"",E1592/D1592)</f>
        <v/>
      </c>
      <c r="G1592" s="11" t="str">
        <f aca="false">IF(OR(A1592="",N(D1592)=0),"",_xlfn.MINIFS(Orders!$I$2:$I$5001,Orders!$C$2:$C$5001,A1592,Orders!$I$2:$I$5001,"&gt;0"))</f>
        <v/>
      </c>
      <c r="H1592" s="11" t="str">
        <f aca="false">IF(OR(A1592="",N(D1592)=0),"",_xlfn.MAXIFS(Orders!$I$2:$I$5001,Orders!$C$2:$C$5001,A1592,Orders!$I$2:$I$5001,"&gt;0"))</f>
        <v/>
      </c>
      <c r="I1592" s="9" t="str">
        <f aca="true">IF(H1592="","",TODAY()-H1592)</f>
        <v/>
      </c>
      <c r="J1592" s="9" t="str">
        <f aca="false">IF(OR(H1592="",N(D1592)&lt;2),"",(H1592-G1592)/(D1592-1))</f>
        <v/>
      </c>
      <c r="K1592" s="12" t="str">
        <f aca="false">IF(A1592="","",IF(N(D1592)=0,"No orders yet",IF(I1592&gt;=Settings!$B$4,IF(OR(N(E1592)&gt;=Settings!$B$5,N(D1592)&gt;=Settings!$B$6),"Lapsed VIP","Lapsed"),IF(I1592&gt;=Settings!$B$3,IF(OR(N(E1592)&gt;=Settings!$B$5,N(D1592)&gt;=Settings!$B$6),"At-risk VIP",IF(D1592=1,"One-time buyer","At risk")),IF(OR(N(E1592)&gt;=Settings!$B$5,N(D1592)&gt;=Settings!$B$6),"VIP",IF(D1592=1,"New","Active"))))))</f>
        <v/>
      </c>
      <c r="L1592" s="12" t="str">
        <f aca="false">IF(OR(J1592="",J1592=0),"",IF(I1592&gt;=J1592*Settings!$B$7,"Yes",""))</f>
        <v/>
      </c>
      <c r="M1592" s="13"/>
      <c r="N1592" s="12" t="str">
        <f aca="true">IF(M1592="","",IF(AND(H1592&lt;&gt;"",H1592&gt;=M1592),"Yes - "&amp;TEXT(H1592,"d mmm yyyy"),IF(TODAY()-M1592&lt;30,"Not yet","No")))</f>
        <v/>
      </c>
      <c r="O1592" s="8"/>
      <c r="P1592" s="12" t="str">
        <f aca="false">IF(A1592="","",IF(COUNTIF($A$2:$A$2001,A1592)&gt;1,"Same email twice - keep one",""))</f>
        <v/>
      </c>
    </row>
    <row r="1593" customFormat="false" ht="15" hidden="false" customHeight="false" outlineLevel="0" collapsed="false">
      <c r="A1593" s="8"/>
      <c r="B1593" s="8"/>
      <c r="C1593" s="8"/>
      <c r="D1593" s="9" t="str">
        <f aca="false">IF(A1593="","",COUNTIFS(Orders!$C$2:$C$5001,A1593,Orders!$I$2:$I$5001,"&gt;0"))</f>
        <v/>
      </c>
      <c r="E1593" s="10" t="str">
        <f aca="false">IF(A1593="","",SUMIFS(Orders!$F$2:$F$5001,Orders!$C$2:$C$5001,A1593,Orders!$I$2:$I$5001,"&gt;0"))</f>
        <v/>
      </c>
      <c r="F1593" s="10" t="str">
        <f aca="false">IF(OR(A1593="",N(D1593)=0),"",E1593/D1593)</f>
        <v/>
      </c>
      <c r="G1593" s="11" t="str">
        <f aca="false">IF(OR(A1593="",N(D1593)=0),"",_xlfn.MINIFS(Orders!$I$2:$I$5001,Orders!$C$2:$C$5001,A1593,Orders!$I$2:$I$5001,"&gt;0"))</f>
        <v/>
      </c>
      <c r="H1593" s="11" t="str">
        <f aca="false">IF(OR(A1593="",N(D1593)=0),"",_xlfn.MAXIFS(Orders!$I$2:$I$5001,Orders!$C$2:$C$5001,A1593,Orders!$I$2:$I$5001,"&gt;0"))</f>
        <v/>
      </c>
      <c r="I1593" s="9" t="str">
        <f aca="true">IF(H1593="","",TODAY()-H1593)</f>
        <v/>
      </c>
      <c r="J1593" s="9" t="str">
        <f aca="false">IF(OR(H1593="",N(D1593)&lt;2),"",(H1593-G1593)/(D1593-1))</f>
        <v/>
      </c>
      <c r="K1593" s="12" t="str">
        <f aca="false">IF(A1593="","",IF(N(D1593)=0,"No orders yet",IF(I1593&gt;=Settings!$B$4,IF(OR(N(E1593)&gt;=Settings!$B$5,N(D1593)&gt;=Settings!$B$6),"Lapsed VIP","Lapsed"),IF(I1593&gt;=Settings!$B$3,IF(OR(N(E1593)&gt;=Settings!$B$5,N(D1593)&gt;=Settings!$B$6),"At-risk VIP",IF(D1593=1,"One-time buyer","At risk")),IF(OR(N(E1593)&gt;=Settings!$B$5,N(D1593)&gt;=Settings!$B$6),"VIP",IF(D1593=1,"New","Active"))))))</f>
        <v/>
      </c>
      <c r="L1593" s="12" t="str">
        <f aca="false">IF(OR(J1593="",J1593=0),"",IF(I1593&gt;=J1593*Settings!$B$7,"Yes",""))</f>
        <v/>
      </c>
      <c r="M1593" s="13"/>
      <c r="N1593" s="12" t="str">
        <f aca="true">IF(M1593="","",IF(AND(H1593&lt;&gt;"",H1593&gt;=M1593),"Yes - "&amp;TEXT(H1593,"d mmm yyyy"),IF(TODAY()-M1593&lt;30,"Not yet","No")))</f>
        <v/>
      </c>
      <c r="O1593" s="8"/>
      <c r="P1593" s="12" t="str">
        <f aca="false">IF(A1593="","",IF(COUNTIF($A$2:$A$2001,A1593)&gt;1,"Same email twice - keep one",""))</f>
        <v/>
      </c>
    </row>
    <row r="1594" customFormat="false" ht="15" hidden="false" customHeight="false" outlineLevel="0" collapsed="false">
      <c r="A1594" s="8"/>
      <c r="B1594" s="8"/>
      <c r="C1594" s="8"/>
      <c r="D1594" s="9" t="str">
        <f aca="false">IF(A1594="","",COUNTIFS(Orders!$C$2:$C$5001,A1594,Orders!$I$2:$I$5001,"&gt;0"))</f>
        <v/>
      </c>
      <c r="E1594" s="10" t="str">
        <f aca="false">IF(A1594="","",SUMIFS(Orders!$F$2:$F$5001,Orders!$C$2:$C$5001,A1594,Orders!$I$2:$I$5001,"&gt;0"))</f>
        <v/>
      </c>
      <c r="F1594" s="10" t="str">
        <f aca="false">IF(OR(A1594="",N(D1594)=0),"",E1594/D1594)</f>
        <v/>
      </c>
      <c r="G1594" s="11" t="str">
        <f aca="false">IF(OR(A1594="",N(D1594)=0),"",_xlfn.MINIFS(Orders!$I$2:$I$5001,Orders!$C$2:$C$5001,A1594,Orders!$I$2:$I$5001,"&gt;0"))</f>
        <v/>
      </c>
      <c r="H1594" s="11" t="str">
        <f aca="false">IF(OR(A1594="",N(D1594)=0),"",_xlfn.MAXIFS(Orders!$I$2:$I$5001,Orders!$C$2:$C$5001,A1594,Orders!$I$2:$I$5001,"&gt;0"))</f>
        <v/>
      </c>
      <c r="I1594" s="9" t="str">
        <f aca="true">IF(H1594="","",TODAY()-H1594)</f>
        <v/>
      </c>
      <c r="J1594" s="9" t="str">
        <f aca="false">IF(OR(H1594="",N(D1594)&lt;2),"",(H1594-G1594)/(D1594-1))</f>
        <v/>
      </c>
      <c r="K1594" s="12" t="str">
        <f aca="false">IF(A1594="","",IF(N(D1594)=0,"No orders yet",IF(I1594&gt;=Settings!$B$4,IF(OR(N(E1594)&gt;=Settings!$B$5,N(D1594)&gt;=Settings!$B$6),"Lapsed VIP","Lapsed"),IF(I1594&gt;=Settings!$B$3,IF(OR(N(E1594)&gt;=Settings!$B$5,N(D1594)&gt;=Settings!$B$6),"At-risk VIP",IF(D1594=1,"One-time buyer","At risk")),IF(OR(N(E1594)&gt;=Settings!$B$5,N(D1594)&gt;=Settings!$B$6),"VIP",IF(D1594=1,"New","Active"))))))</f>
        <v/>
      </c>
      <c r="L1594" s="12" t="str">
        <f aca="false">IF(OR(J1594="",J1594=0),"",IF(I1594&gt;=J1594*Settings!$B$7,"Yes",""))</f>
        <v/>
      </c>
      <c r="M1594" s="13"/>
      <c r="N1594" s="12" t="str">
        <f aca="true">IF(M1594="","",IF(AND(H1594&lt;&gt;"",H1594&gt;=M1594),"Yes - "&amp;TEXT(H1594,"d mmm yyyy"),IF(TODAY()-M1594&lt;30,"Not yet","No")))</f>
        <v/>
      </c>
      <c r="O1594" s="8"/>
      <c r="P1594" s="12" t="str">
        <f aca="false">IF(A1594="","",IF(COUNTIF($A$2:$A$2001,A1594)&gt;1,"Same email twice - keep one",""))</f>
        <v/>
      </c>
    </row>
    <row r="1595" customFormat="false" ht="15" hidden="false" customHeight="false" outlineLevel="0" collapsed="false">
      <c r="A1595" s="8"/>
      <c r="B1595" s="8"/>
      <c r="C1595" s="8"/>
      <c r="D1595" s="9" t="str">
        <f aca="false">IF(A1595="","",COUNTIFS(Orders!$C$2:$C$5001,A1595,Orders!$I$2:$I$5001,"&gt;0"))</f>
        <v/>
      </c>
      <c r="E1595" s="10" t="str">
        <f aca="false">IF(A1595="","",SUMIFS(Orders!$F$2:$F$5001,Orders!$C$2:$C$5001,A1595,Orders!$I$2:$I$5001,"&gt;0"))</f>
        <v/>
      </c>
      <c r="F1595" s="10" t="str">
        <f aca="false">IF(OR(A1595="",N(D1595)=0),"",E1595/D1595)</f>
        <v/>
      </c>
      <c r="G1595" s="11" t="str">
        <f aca="false">IF(OR(A1595="",N(D1595)=0),"",_xlfn.MINIFS(Orders!$I$2:$I$5001,Orders!$C$2:$C$5001,A1595,Orders!$I$2:$I$5001,"&gt;0"))</f>
        <v/>
      </c>
      <c r="H1595" s="11" t="str">
        <f aca="false">IF(OR(A1595="",N(D1595)=0),"",_xlfn.MAXIFS(Orders!$I$2:$I$5001,Orders!$C$2:$C$5001,A1595,Orders!$I$2:$I$5001,"&gt;0"))</f>
        <v/>
      </c>
      <c r="I1595" s="9" t="str">
        <f aca="true">IF(H1595="","",TODAY()-H1595)</f>
        <v/>
      </c>
      <c r="J1595" s="9" t="str">
        <f aca="false">IF(OR(H1595="",N(D1595)&lt;2),"",(H1595-G1595)/(D1595-1))</f>
        <v/>
      </c>
      <c r="K1595" s="12" t="str">
        <f aca="false">IF(A1595="","",IF(N(D1595)=0,"No orders yet",IF(I1595&gt;=Settings!$B$4,IF(OR(N(E1595)&gt;=Settings!$B$5,N(D1595)&gt;=Settings!$B$6),"Lapsed VIP","Lapsed"),IF(I1595&gt;=Settings!$B$3,IF(OR(N(E1595)&gt;=Settings!$B$5,N(D1595)&gt;=Settings!$B$6),"At-risk VIP",IF(D1595=1,"One-time buyer","At risk")),IF(OR(N(E1595)&gt;=Settings!$B$5,N(D1595)&gt;=Settings!$B$6),"VIP",IF(D1595=1,"New","Active"))))))</f>
        <v/>
      </c>
      <c r="L1595" s="12" t="str">
        <f aca="false">IF(OR(J1595="",J1595=0),"",IF(I1595&gt;=J1595*Settings!$B$7,"Yes",""))</f>
        <v/>
      </c>
      <c r="M1595" s="13"/>
      <c r="N1595" s="12" t="str">
        <f aca="true">IF(M1595="","",IF(AND(H1595&lt;&gt;"",H1595&gt;=M1595),"Yes - "&amp;TEXT(H1595,"d mmm yyyy"),IF(TODAY()-M1595&lt;30,"Not yet","No")))</f>
        <v/>
      </c>
      <c r="O1595" s="8"/>
      <c r="P1595" s="12" t="str">
        <f aca="false">IF(A1595="","",IF(COUNTIF($A$2:$A$2001,A1595)&gt;1,"Same email twice - keep one",""))</f>
        <v/>
      </c>
    </row>
    <row r="1596" customFormat="false" ht="15" hidden="false" customHeight="false" outlineLevel="0" collapsed="false">
      <c r="A1596" s="8"/>
      <c r="B1596" s="8"/>
      <c r="C1596" s="8"/>
      <c r="D1596" s="9" t="str">
        <f aca="false">IF(A1596="","",COUNTIFS(Orders!$C$2:$C$5001,A1596,Orders!$I$2:$I$5001,"&gt;0"))</f>
        <v/>
      </c>
      <c r="E1596" s="10" t="str">
        <f aca="false">IF(A1596="","",SUMIFS(Orders!$F$2:$F$5001,Orders!$C$2:$C$5001,A1596,Orders!$I$2:$I$5001,"&gt;0"))</f>
        <v/>
      </c>
      <c r="F1596" s="10" t="str">
        <f aca="false">IF(OR(A1596="",N(D1596)=0),"",E1596/D1596)</f>
        <v/>
      </c>
      <c r="G1596" s="11" t="str">
        <f aca="false">IF(OR(A1596="",N(D1596)=0),"",_xlfn.MINIFS(Orders!$I$2:$I$5001,Orders!$C$2:$C$5001,A1596,Orders!$I$2:$I$5001,"&gt;0"))</f>
        <v/>
      </c>
      <c r="H1596" s="11" t="str">
        <f aca="false">IF(OR(A1596="",N(D1596)=0),"",_xlfn.MAXIFS(Orders!$I$2:$I$5001,Orders!$C$2:$C$5001,A1596,Orders!$I$2:$I$5001,"&gt;0"))</f>
        <v/>
      </c>
      <c r="I1596" s="9" t="str">
        <f aca="true">IF(H1596="","",TODAY()-H1596)</f>
        <v/>
      </c>
      <c r="J1596" s="9" t="str">
        <f aca="false">IF(OR(H1596="",N(D1596)&lt;2),"",(H1596-G1596)/(D1596-1))</f>
        <v/>
      </c>
      <c r="K1596" s="12" t="str">
        <f aca="false">IF(A1596="","",IF(N(D1596)=0,"No orders yet",IF(I1596&gt;=Settings!$B$4,IF(OR(N(E1596)&gt;=Settings!$B$5,N(D1596)&gt;=Settings!$B$6),"Lapsed VIP","Lapsed"),IF(I1596&gt;=Settings!$B$3,IF(OR(N(E1596)&gt;=Settings!$B$5,N(D1596)&gt;=Settings!$B$6),"At-risk VIP",IF(D1596=1,"One-time buyer","At risk")),IF(OR(N(E1596)&gt;=Settings!$B$5,N(D1596)&gt;=Settings!$B$6),"VIP",IF(D1596=1,"New","Active"))))))</f>
        <v/>
      </c>
      <c r="L1596" s="12" t="str">
        <f aca="false">IF(OR(J1596="",J1596=0),"",IF(I1596&gt;=J1596*Settings!$B$7,"Yes",""))</f>
        <v/>
      </c>
      <c r="M1596" s="13"/>
      <c r="N1596" s="12" t="str">
        <f aca="true">IF(M1596="","",IF(AND(H1596&lt;&gt;"",H1596&gt;=M1596),"Yes - "&amp;TEXT(H1596,"d mmm yyyy"),IF(TODAY()-M1596&lt;30,"Not yet","No")))</f>
        <v/>
      </c>
      <c r="O1596" s="8"/>
      <c r="P1596" s="12" t="str">
        <f aca="false">IF(A1596="","",IF(COUNTIF($A$2:$A$2001,A1596)&gt;1,"Same email twice - keep one",""))</f>
        <v/>
      </c>
    </row>
    <row r="1597" customFormat="false" ht="15" hidden="false" customHeight="false" outlineLevel="0" collapsed="false">
      <c r="A1597" s="8"/>
      <c r="B1597" s="8"/>
      <c r="C1597" s="8"/>
      <c r="D1597" s="9" t="str">
        <f aca="false">IF(A1597="","",COUNTIFS(Orders!$C$2:$C$5001,A1597,Orders!$I$2:$I$5001,"&gt;0"))</f>
        <v/>
      </c>
      <c r="E1597" s="10" t="str">
        <f aca="false">IF(A1597="","",SUMIFS(Orders!$F$2:$F$5001,Orders!$C$2:$C$5001,A1597,Orders!$I$2:$I$5001,"&gt;0"))</f>
        <v/>
      </c>
      <c r="F1597" s="10" t="str">
        <f aca="false">IF(OR(A1597="",N(D1597)=0),"",E1597/D1597)</f>
        <v/>
      </c>
      <c r="G1597" s="11" t="str">
        <f aca="false">IF(OR(A1597="",N(D1597)=0),"",_xlfn.MINIFS(Orders!$I$2:$I$5001,Orders!$C$2:$C$5001,A1597,Orders!$I$2:$I$5001,"&gt;0"))</f>
        <v/>
      </c>
      <c r="H1597" s="11" t="str">
        <f aca="false">IF(OR(A1597="",N(D1597)=0),"",_xlfn.MAXIFS(Orders!$I$2:$I$5001,Orders!$C$2:$C$5001,A1597,Orders!$I$2:$I$5001,"&gt;0"))</f>
        <v/>
      </c>
      <c r="I1597" s="9" t="str">
        <f aca="true">IF(H1597="","",TODAY()-H1597)</f>
        <v/>
      </c>
      <c r="J1597" s="9" t="str">
        <f aca="false">IF(OR(H1597="",N(D1597)&lt;2),"",(H1597-G1597)/(D1597-1))</f>
        <v/>
      </c>
      <c r="K1597" s="12" t="str">
        <f aca="false">IF(A1597="","",IF(N(D1597)=0,"No orders yet",IF(I1597&gt;=Settings!$B$4,IF(OR(N(E1597)&gt;=Settings!$B$5,N(D1597)&gt;=Settings!$B$6),"Lapsed VIP","Lapsed"),IF(I1597&gt;=Settings!$B$3,IF(OR(N(E1597)&gt;=Settings!$B$5,N(D1597)&gt;=Settings!$B$6),"At-risk VIP",IF(D1597=1,"One-time buyer","At risk")),IF(OR(N(E1597)&gt;=Settings!$B$5,N(D1597)&gt;=Settings!$B$6),"VIP",IF(D1597=1,"New","Active"))))))</f>
        <v/>
      </c>
      <c r="L1597" s="12" t="str">
        <f aca="false">IF(OR(J1597="",J1597=0),"",IF(I1597&gt;=J1597*Settings!$B$7,"Yes",""))</f>
        <v/>
      </c>
      <c r="M1597" s="13"/>
      <c r="N1597" s="12" t="str">
        <f aca="true">IF(M1597="","",IF(AND(H1597&lt;&gt;"",H1597&gt;=M1597),"Yes - "&amp;TEXT(H1597,"d mmm yyyy"),IF(TODAY()-M1597&lt;30,"Not yet","No")))</f>
        <v/>
      </c>
      <c r="O1597" s="8"/>
      <c r="P1597" s="12" t="str">
        <f aca="false">IF(A1597="","",IF(COUNTIF($A$2:$A$2001,A1597)&gt;1,"Same email twice - keep one",""))</f>
        <v/>
      </c>
    </row>
    <row r="1598" customFormat="false" ht="15" hidden="false" customHeight="false" outlineLevel="0" collapsed="false">
      <c r="A1598" s="8"/>
      <c r="B1598" s="8"/>
      <c r="C1598" s="8"/>
      <c r="D1598" s="9" t="str">
        <f aca="false">IF(A1598="","",COUNTIFS(Orders!$C$2:$C$5001,A1598,Orders!$I$2:$I$5001,"&gt;0"))</f>
        <v/>
      </c>
      <c r="E1598" s="10" t="str">
        <f aca="false">IF(A1598="","",SUMIFS(Orders!$F$2:$F$5001,Orders!$C$2:$C$5001,A1598,Orders!$I$2:$I$5001,"&gt;0"))</f>
        <v/>
      </c>
      <c r="F1598" s="10" t="str">
        <f aca="false">IF(OR(A1598="",N(D1598)=0),"",E1598/D1598)</f>
        <v/>
      </c>
      <c r="G1598" s="11" t="str">
        <f aca="false">IF(OR(A1598="",N(D1598)=0),"",_xlfn.MINIFS(Orders!$I$2:$I$5001,Orders!$C$2:$C$5001,A1598,Orders!$I$2:$I$5001,"&gt;0"))</f>
        <v/>
      </c>
      <c r="H1598" s="11" t="str">
        <f aca="false">IF(OR(A1598="",N(D1598)=0),"",_xlfn.MAXIFS(Orders!$I$2:$I$5001,Orders!$C$2:$C$5001,A1598,Orders!$I$2:$I$5001,"&gt;0"))</f>
        <v/>
      </c>
      <c r="I1598" s="9" t="str">
        <f aca="true">IF(H1598="","",TODAY()-H1598)</f>
        <v/>
      </c>
      <c r="J1598" s="9" t="str">
        <f aca="false">IF(OR(H1598="",N(D1598)&lt;2),"",(H1598-G1598)/(D1598-1))</f>
        <v/>
      </c>
      <c r="K1598" s="12" t="str">
        <f aca="false">IF(A1598="","",IF(N(D1598)=0,"No orders yet",IF(I1598&gt;=Settings!$B$4,IF(OR(N(E1598)&gt;=Settings!$B$5,N(D1598)&gt;=Settings!$B$6),"Lapsed VIP","Lapsed"),IF(I1598&gt;=Settings!$B$3,IF(OR(N(E1598)&gt;=Settings!$B$5,N(D1598)&gt;=Settings!$B$6),"At-risk VIP",IF(D1598=1,"One-time buyer","At risk")),IF(OR(N(E1598)&gt;=Settings!$B$5,N(D1598)&gt;=Settings!$B$6),"VIP",IF(D1598=1,"New","Active"))))))</f>
        <v/>
      </c>
      <c r="L1598" s="12" t="str">
        <f aca="false">IF(OR(J1598="",J1598=0),"",IF(I1598&gt;=J1598*Settings!$B$7,"Yes",""))</f>
        <v/>
      </c>
      <c r="M1598" s="13"/>
      <c r="N1598" s="12" t="str">
        <f aca="true">IF(M1598="","",IF(AND(H1598&lt;&gt;"",H1598&gt;=M1598),"Yes - "&amp;TEXT(H1598,"d mmm yyyy"),IF(TODAY()-M1598&lt;30,"Not yet","No")))</f>
        <v/>
      </c>
      <c r="O1598" s="8"/>
      <c r="P1598" s="12" t="str">
        <f aca="false">IF(A1598="","",IF(COUNTIF($A$2:$A$2001,A1598)&gt;1,"Same email twice - keep one",""))</f>
        <v/>
      </c>
    </row>
    <row r="1599" customFormat="false" ht="15" hidden="false" customHeight="false" outlineLevel="0" collapsed="false">
      <c r="A1599" s="8"/>
      <c r="B1599" s="8"/>
      <c r="C1599" s="8"/>
      <c r="D1599" s="9" t="str">
        <f aca="false">IF(A1599="","",COUNTIFS(Orders!$C$2:$C$5001,A1599,Orders!$I$2:$I$5001,"&gt;0"))</f>
        <v/>
      </c>
      <c r="E1599" s="10" t="str">
        <f aca="false">IF(A1599="","",SUMIFS(Orders!$F$2:$F$5001,Orders!$C$2:$C$5001,A1599,Orders!$I$2:$I$5001,"&gt;0"))</f>
        <v/>
      </c>
      <c r="F1599" s="10" t="str">
        <f aca="false">IF(OR(A1599="",N(D1599)=0),"",E1599/D1599)</f>
        <v/>
      </c>
      <c r="G1599" s="11" t="str">
        <f aca="false">IF(OR(A1599="",N(D1599)=0),"",_xlfn.MINIFS(Orders!$I$2:$I$5001,Orders!$C$2:$C$5001,A1599,Orders!$I$2:$I$5001,"&gt;0"))</f>
        <v/>
      </c>
      <c r="H1599" s="11" t="str">
        <f aca="false">IF(OR(A1599="",N(D1599)=0),"",_xlfn.MAXIFS(Orders!$I$2:$I$5001,Orders!$C$2:$C$5001,A1599,Orders!$I$2:$I$5001,"&gt;0"))</f>
        <v/>
      </c>
      <c r="I1599" s="9" t="str">
        <f aca="true">IF(H1599="","",TODAY()-H1599)</f>
        <v/>
      </c>
      <c r="J1599" s="9" t="str">
        <f aca="false">IF(OR(H1599="",N(D1599)&lt;2),"",(H1599-G1599)/(D1599-1))</f>
        <v/>
      </c>
      <c r="K1599" s="12" t="str">
        <f aca="false">IF(A1599="","",IF(N(D1599)=0,"No orders yet",IF(I1599&gt;=Settings!$B$4,IF(OR(N(E1599)&gt;=Settings!$B$5,N(D1599)&gt;=Settings!$B$6),"Lapsed VIP","Lapsed"),IF(I1599&gt;=Settings!$B$3,IF(OR(N(E1599)&gt;=Settings!$B$5,N(D1599)&gt;=Settings!$B$6),"At-risk VIP",IF(D1599=1,"One-time buyer","At risk")),IF(OR(N(E1599)&gt;=Settings!$B$5,N(D1599)&gt;=Settings!$B$6),"VIP",IF(D1599=1,"New","Active"))))))</f>
        <v/>
      </c>
      <c r="L1599" s="12" t="str">
        <f aca="false">IF(OR(J1599="",J1599=0),"",IF(I1599&gt;=J1599*Settings!$B$7,"Yes",""))</f>
        <v/>
      </c>
      <c r="M1599" s="13"/>
      <c r="N1599" s="12" t="str">
        <f aca="true">IF(M1599="","",IF(AND(H1599&lt;&gt;"",H1599&gt;=M1599),"Yes - "&amp;TEXT(H1599,"d mmm yyyy"),IF(TODAY()-M1599&lt;30,"Not yet","No")))</f>
        <v/>
      </c>
      <c r="O1599" s="8"/>
      <c r="P1599" s="12" t="str">
        <f aca="false">IF(A1599="","",IF(COUNTIF($A$2:$A$2001,A1599)&gt;1,"Same email twice - keep one",""))</f>
        <v/>
      </c>
    </row>
    <row r="1600" customFormat="false" ht="15" hidden="false" customHeight="false" outlineLevel="0" collapsed="false">
      <c r="A1600" s="8"/>
      <c r="B1600" s="8"/>
      <c r="C1600" s="8"/>
      <c r="D1600" s="9" t="str">
        <f aca="false">IF(A1600="","",COUNTIFS(Orders!$C$2:$C$5001,A1600,Orders!$I$2:$I$5001,"&gt;0"))</f>
        <v/>
      </c>
      <c r="E1600" s="10" t="str">
        <f aca="false">IF(A1600="","",SUMIFS(Orders!$F$2:$F$5001,Orders!$C$2:$C$5001,A1600,Orders!$I$2:$I$5001,"&gt;0"))</f>
        <v/>
      </c>
      <c r="F1600" s="10" t="str">
        <f aca="false">IF(OR(A1600="",N(D1600)=0),"",E1600/D1600)</f>
        <v/>
      </c>
      <c r="G1600" s="11" t="str">
        <f aca="false">IF(OR(A1600="",N(D1600)=0),"",_xlfn.MINIFS(Orders!$I$2:$I$5001,Orders!$C$2:$C$5001,A1600,Orders!$I$2:$I$5001,"&gt;0"))</f>
        <v/>
      </c>
      <c r="H1600" s="11" t="str">
        <f aca="false">IF(OR(A1600="",N(D1600)=0),"",_xlfn.MAXIFS(Orders!$I$2:$I$5001,Orders!$C$2:$C$5001,A1600,Orders!$I$2:$I$5001,"&gt;0"))</f>
        <v/>
      </c>
      <c r="I1600" s="9" t="str">
        <f aca="true">IF(H1600="","",TODAY()-H1600)</f>
        <v/>
      </c>
      <c r="J1600" s="9" t="str">
        <f aca="false">IF(OR(H1600="",N(D1600)&lt;2),"",(H1600-G1600)/(D1600-1))</f>
        <v/>
      </c>
      <c r="K1600" s="12" t="str">
        <f aca="false">IF(A1600="","",IF(N(D1600)=0,"No orders yet",IF(I1600&gt;=Settings!$B$4,IF(OR(N(E1600)&gt;=Settings!$B$5,N(D1600)&gt;=Settings!$B$6),"Lapsed VIP","Lapsed"),IF(I1600&gt;=Settings!$B$3,IF(OR(N(E1600)&gt;=Settings!$B$5,N(D1600)&gt;=Settings!$B$6),"At-risk VIP",IF(D1600=1,"One-time buyer","At risk")),IF(OR(N(E1600)&gt;=Settings!$B$5,N(D1600)&gt;=Settings!$B$6),"VIP",IF(D1600=1,"New","Active"))))))</f>
        <v/>
      </c>
      <c r="L1600" s="12" t="str">
        <f aca="false">IF(OR(J1600="",J1600=0),"",IF(I1600&gt;=J1600*Settings!$B$7,"Yes",""))</f>
        <v/>
      </c>
      <c r="M1600" s="13"/>
      <c r="N1600" s="12" t="str">
        <f aca="true">IF(M1600="","",IF(AND(H1600&lt;&gt;"",H1600&gt;=M1600),"Yes - "&amp;TEXT(H1600,"d mmm yyyy"),IF(TODAY()-M1600&lt;30,"Not yet","No")))</f>
        <v/>
      </c>
      <c r="O1600" s="8"/>
      <c r="P1600" s="12" t="str">
        <f aca="false">IF(A1600="","",IF(COUNTIF($A$2:$A$2001,A1600)&gt;1,"Same email twice - keep one",""))</f>
        <v/>
      </c>
    </row>
    <row r="1601" customFormat="false" ht="15" hidden="false" customHeight="false" outlineLevel="0" collapsed="false">
      <c r="A1601" s="8"/>
      <c r="B1601" s="8"/>
      <c r="C1601" s="8"/>
      <c r="D1601" s="9" t="str">
        <f aca="false">IF(A1601="","",COUNTIFS(Orders!$C$2:$C$5001,A1601,Orders!$I$2:$I$5001,"&gt;0"))</f>
        <v/>
      </c>
      <c r="E1601" s="10" t="str">
        <f aca="false">IF(A1601="","",SUMIFS(Orders!$F$2:$F$5001,Orders!$C$2:$C$5001,A1601,Orders!$I$2:$I$5001,"&gt;0"))</f>
        <v/>
      </c>
      <c r="F1601" s="10" t="str">
        <f aca="false">IF(OR(A1601="",N(D1601)=0),"",E1601/D1601)</f>
        <v/>
      </c>
      <c r="G1601" s="11" t="str">
        <f aca="false">IF(OR(A1601="",N(D1601)=0),"",_xlfn.MINIFS(Orders!$I$2:$I$5001,Orders!$C$2:$C$5001,A1601,Orders!$I$2:$I$5001,"&gt;0"))</f>
        <v/>
      </c>
      <c r="H1601" s="11" t="str">
        <f aca="false">IF(OR(A1601="",N(D1601)=0),"",_xlfn.MAXIFS(Orders!$I$2:$I$5001,Orders!$C$2:$C$5001,A1601,Orders!$I$2:$I$5001,"&gt;0"))</f>
        <v/>
      </c>
      <c r="I1601" s="9" t="str">
        <f aca="true">IF(H1601="","",TODAY()-H1601)</f>
        <v/>
      </c>
      <c r="J1601" s="9" t="str">
        <f aca="false">IF(OR(H1601="",N(D1601)&lt;2),"",(H1601-G1601)/(D1601-1))</f>
        <v/>
      </c>
      <c r="K1601" s="12" t="str">
        <f aca="false">IF(A1601="","",IF(N(D1601)=0,"No orders yet",IF(I1601&gt;=Settings!$B$4,IF(OR(N(E1601)&gt;=Settings!$B$5,N(D1601)&gt;=Settings!$B$6),"Lapsed VIP","Lapsed"),IF(I1601&gt;=Settings!$B$3,IF(OR(N(E1601)&gt;=Settings!$B$5,N(D1601)&gt;=Settings!$B$6),"At-risk VIP",IF(D1601=1,"One-time buyer","At risk")),IF(OR(N(E1601)&gt;=Settings!$B$5,N(D1601)&gt;=Settings!$B$6),"VIP",IF(D1601=1,"New","Active"))))))</f>
        <v/>
      </c>
      <c r="L1601" s="12" t="str">
        <f aca="false">IF(OR(J1601="",J1601=0),"",IF(I1601&gt;=J1601*Settings!$B$7,"Yes",""))</f>
        <v/>
      </c>
      <c r="M1601" s="13"/>
      <c r="N1601" s="12" t="str">
        <f aca="true">IF(M1601="","",IF(AND(H1601&lt;&gt;"",H1601&gt;=M1601),"Yes - "&amp;TEXT(H1601,"d mmm yyyy"),IF(TODAY()-M1601&lt;30,"Not yet","No")))</f>
        <v/>
      </c>
      <c r="O1601" s="8"/>
      <c r="P1601" s="12" t="str">
        <f aca="false">IF(A1601="","",IF(COUNTIF($A$2:$A$2001,A1601)&gt;1,"Same email twice - keep one",""))</f>
        <v/>
      </c>
    </row>
    <row r="1602" customFormat="false" ht="15" hidden="false" customHeight="false" outlineLevel="0" collapsed="false">
      <c r="A1602" s="8"/>
      <c r="B1602" s="8"/>
      <c r="C1602" s="8"/>
      <c r="D1602" s="9" t="str">
        <f aca="false">IF(A1602="","",COUNTIFS(Orders!$C$2:$C$5001,A1602,Orders!$I$2:$I$5001,"&gt;0"))</f>
        <v/>
      </c>
      <c r="E1602" s="10" t="str">
        <f aca="false">IF(A1602="","",SUMIFS(Orders!$F$2:$F$5001,Orders!$C$2:$C$5001,A1602,Orders!$I$2:$I$5001,"&gt;0"))</f>
        <v/>
      </c>
      <c r="F1602" s="10" t="str">
        <f aca="false">IF(OR(A1602="",N(D1602)=0),"",E1602/D1602)</f>
        <v/>
      </c>
      <c r="G1602" s="11" t="str">
        <f aca="false">IF(OR(A1602="",N(D1602)=0),"",_xlfn.MINIFS(Orders!$I$2:$I$5001,Orders!$C$2:$C$5001,A1602,Orders!$I$2:$I$5001,"&gt;0"))</f>
        <v/>
      </c>
      <c r="H1602" s="11" t="str">
        <f aca="false">IF(OR(A1602="",N(D1602)=0),"",_xlfn.MAXIFS(Orders!$I$2:$I$5001,Orders!$C$2:$C$5001,A1602,Orders!$I$2:$I$5001,"&gt;0"))</f>
        <v/>
      </c>
      <c r="I1602" s="9" t="str">
        <f aca="true">IF(H1602="","",TODAY()-H1602)</f>
        <v/>
      </c>
      <c r="J1602" s="9" t="str">
        <f aca="false">IF(OR(H1602="",N(D1602)&lt;2),"",(H1602-G1602)/(D1602-1))</f>
        <v/>
      </c>
      <c r="K1602" s="12" t="str">
        <f aca="false">IF(A1602="","",IF(N(D1602)=0,"No orders yet",IF(I1602&gt;=Settings!$B$4,IF(OR(N(E1602)&gt;=Settings!$B$5,N(D1602)&gt;=Settings!$B$6),"Lapsed VIP","Lapsed"),IF(I1602&gt;=Settings!$B$3,IF(OR(N(E1602)&gt;=Settings!$B$5,N(D1602)&gt;=Settings!$B$6),"At-risk VIP",IF(D1602=1,"One-time buyer","At risk")),IF(OR(N(E1602)&gt;=Settings!$B$5,N(D1602)&gt;=Settings!$B$6),"VIP",IF(D1602=1,"New","Active"))))))</f>
        <v/>
      </c>
      <c r="L1602" s="12" t="str">
        <f aca="false">IF(OR(J1602="",J1602=0),"",IF(I1602&gt;=J1602*Settings!$B$7,"Yes",""))</f>
        <v/>
      </c>
      <c r="M1602" s="13"/>
      <c r="N1602" s="12" t="str">
        <f aca="true">IF(M1602="","",IF(AND(H1602&lt;&gt;"",H1602&gt;=M1602),"Yes - "&amp;TEXT(H1602,"d mmm yyyy"),IF(TODAY()-M1602&lt;30,"Not yet","No")))</f>
        <v/>
      </c>
      <c r="O1602" s="8"/>
      <c r="P1602" s="12" t="str">
        <f aca="false">IF(A1602="","",IF(COUNTIF($A$2:$A$2001,A1602)&gt;1,"Same email twice - keep one",""))</f>
        <v/>
      </c>
    </row>
    <row r="1603" customFormat="false" ht="15" hidden="false" customHeight="false" outlineLevel="0" collapsed="false">
      <c r="A1603" s="8"/>
      <c r="B1603" s="8"/>
      <c r="C1603" s="8"/>
      <c r="D1603" s="9" t="str">
        <f aca="false">IF(A1603="","",COUNTIFS(Orders!$C$2:$C$5001,A1603,Orders!$I$2:$I$5001,"&gt;0"))</f>
        <v/>
      </c>
      <c r="E1603" s="10" t="str">
        <f aca="false">IF(A1603="","",SUMIFS(Orders!$F$2:$F$5001,Orders!$C$2:$C$5001,A1603,Orders!$I$2:$I$5001,"&gt;0"))</f>
        <v/>
      </c>
      <c r="F1603" s="10" t="str">
        <f aca="false">IF(OR(A1603="",N(D1603)=0),"",E1603/D1603)</f>
        <v/>
      </c>
      <c r="G1603" s="11" t="str">
        <f aca="false">IF(OR(A1603="",N(D1603)=0),"",_xlfn.MINIFS(Orders!$I$2:$I$5001,Orders!$C$2:$C$5001,A1603,Orders!$I$2:$I$5001,"&gt;0"))</f>
        <v/>
      </c>
      <c r="H1603" s="11" t="str">
        <f aca="false">IF(OR(A1603="",N(D1603)=0),"",_xlfn.MAXIFS(Orders!$I$2:$I$5001,Orders!$C$2:$C$5001,A1603,Orders!$I$2:$I$5001,"&gt;0"))</f>
        <v/>
      </c>
      <c r="I1603" s="9" t="str">
        <f aca="true">IF(H1603="","",TODAY()-H1603)</f>
        <v/>
      </c>
      <c r="J1603" s="9" t="str">
        <f aca="false">IF(OR(H1603="",N(D1603)&lt;2),"",(H1603-G1603)/(D1603-1))</f>
        <v/>
      </c>
      <c r="K1603" s="12" t="str">
        <f aca="false">IF(A1603="","",IF(N(D1603)=0,"No orders yet",IF(I1603&gt;=Settings!$B$4,IF(OR(N(E1603)&gt;=Settings!$B$5,N(D1603)&gt;=Settings!$B$6),"Lapsed VIP","Lapsed"),IF(I1603&gt;=Settings!$B$3,IF(OR(N(E1603)&gt;=Settings!$B$5,N(D1603)&gt;=Settings!$B$6),"At-risk VIP",IF(D1603=1,"One-time buyer","At risk")),IF(OR(N(E1603)&gt;=Settings!$B$5,N(D1603)&gt;=Settings!$B$6),"VIP",IF(D1603=1,"New","Active"))))))</f>
        <v/>
      </c>
      <c r="L1603" s="12" t="str">
        <f aca="false">IF(OR(J1603="",J1603=0),"",IF(I1603&gt;=J1603*Settings!$B$7,"Yes",""))</f>
        <v/>
      </c>
      <c r="M1603" s="13"/>
      <c r="N1603" s="12" t="str">
        <f aca="true">IF(M1603="","",IF(AND(H1603&lt;&gt;"",H1603&gt;=M1603),"Yes - "&amp;TEXT(H1603,"d mmm yyyy"),IF(TODAY()-M1603&lt;30,"Not yet","No")))</f>
        <v/>
      </c>
      <c r="O1603" s="8"/>
      <c r="P1603" s="12" t="str">
        <f aca="false">IF(A1603="","",IF(COUNTIF($A$2:$A$2001,A1603)&gt;1,"Same email twice - keep one",""))</f>
        <v/>
      </c>
    </row>
    <row r="1604" customFormat="false" ht="15" hidden="false" customHeight="false" outlineLevel="0" collapsed="false">
      <c r="A1604" s="8"/>
      <c r="B1604" s="8"/>
      <c r="C1604" s="8"/>
      <c r="D1604" s="9" t="str">
        <f aca="false">IF(A1604="","",COUNTIFS(Orders!$C$2:$C$5001,A1604,Orders!$I$2:$I$5001,"&gt;0"))</f>
        <v/>
      </c>
      <c r="E1604" s="10" t="str">
        <f aca="false">IF(A1604="","",SUMIFS(Orders!$F$2:$F$5001,Orders!$C$2:$C$5001,A1604,Orders!$I$2:$I$5001,"&gt;0"))</f>
        <v/>
      </c>
      <c r="F1604" s="10" t="str">
        <f aca="false">IF(OR(A1604="",N(D1604)=0),"",E1604/D1604)</f>
        <v/>
      </c>
      <c r="G1604" s="11" t="str">
        <f aca="false">IF(OR(A1604="",N(D1604)=0),"",_xlfn.MINIFS(Orders!$I$2:$I$5001,Orders!$C$2:$C$5001,A1604,Orders!$I$2:$I$5001,"&gt;0"))</f>
        <v/>
      </c>
      <c r="H1604" s="11" t="str">
        <f aca="false">IF(OR(A1604="",N(D1604)=0),"",_xlfn.MAXIFS(Orders!$I$2:$I$5001,Orders!$C$2:$C$5001,A1604,Orders!$I$2:$I$5001,"&gt;0"))</f>
        <v/>
      </c>
      <c r="I1604" s="9" t="str">
        <f aca="true">IF(H1604="","",TODAY()-H1604)</f>
        <v/>
      </c>
      <c r="J1604" s="9" t="str">
        <f aca="false">IF(OR(H1604="",N(D1604)&lt;2),"",(H1604-G1604)/(D1604-1))</f>
        <v/>
      </c>
      <c r="K1604" s="12" t="str">
        <f aca="false">IF(A1604="","",IF(N(D1604)=0,"No orders yet",IF(I1604&gt;=Settings!$B$4,IF(OR(N(E1604)&gt;=Settings!$B$5,N(D1604)&gt;=Settings!$B$6),"Lapsed VIP","Lapsed"),IF(I1604&gt;=Settings!$B$3,IF(OR(N(E1604)&gt;=Settings!$B$5,N(D1604)&gt;=Settings!$B$6),"At-risk VIP",IF(D1604=1,"One-time buyer","At risk")),IF(OR(N(E1604)&gt;=Settings!$B$5,N(D1604)&gt;=Settings!$B$6),"VIP",IF(D1604=1,"New","Active"))))))</f>
        <v/>
      </c>
      <c r="L1604" s="12" t="str">
        <f aca="false">IF(OR(J1604="",J1604=0),"",IF(I1604&gt;=J1604*Settings!$B$7,"Yes",""))</f>
        <v/>
      </c>
      <c r="M1604" s="13"/>
      <c r="N1604" s="12" t="str">
        <f aca="true">IF(M1604="","",IF(AND(H1604&lt;&gt;"",H1604&gt;=M1604),"Yes - "&amp;TEXT(H1604,"d mmm yyyy"),IF(TODAY()-M1604&lt;30,"Not yet","No")))</f>
        <v/>
      </c>
      <c r="O1604" s="8"/>
      <c r="P1604" s="12" t="str">
        <f aca="false">IF(A1604="","",IF(COUNTIF($A$2:$A$2001,A1604)&gt;1,"Same email twice - keep one",""))</f>
        <v/>
      </c>
    </row>
    <row r="1605" customFormat="false" ht="15" hidden="false" customHeight="false" outlineLevel="0" collapsed="false">
      <c r="A1605" s="8"/>
      <c r="B1605" s="8"/>
      <c r="C1605" s="8"/>
      <c r="D1605" s="9" t="str">
        <f aca="false">IF(A1605="","",COUNTIFS(Orders!$C$2:$C$5001,A1605,Orders!$I$2:$I$5001,"&gt;0"))</f>
        <v/>
      </c>
      <c r="E1605" s="10" t="str">
        <f aca="false">IF(A1605="","",SUMIFS(Orders!$F$2:$F$5001,Orders!$C$2:$C$5001,A1605,Orders!$I$2:$I$5001,"&gt;0"))</f>
        <v/>
      </c>
      <c r="F1605" s="10" t="str">
        <f aca="false">IF(OR(A1605="",N(D1605)=0),"",E1605/D1605)</f>
        <v/>
      </c>
      <c r="G1605" s="11" t="str">
        <f aca="false">IF(OR(A1605="",N(D1605)=0),"",_xlfn.MINIFS(Orders!$I$2:$I$5001,Orders!$C$2:$C$5001,A1605,Orders!$I$2:$I$5001,"&gt;0"))</f>
        <v/>
      </c>
      <c r="H1605" s="11" t="str">
        <f aca="false">IF(OR(A1605="",N(D1605)=0),"",_xlfn.MAXIFS(Orders!$I$2:$I$5001,Orders!$C$2:$C$5001,A1605,Orders!$I$2:$I$5001,"&gt;0"))</f>
        <v/>
      </c>
      <c r="I1605" s="9" t="str">
        <f aca="true">IF(H1605="","",TODAY()-H1605)</f>
        <v/>
      </c>
      <c r="J1605" s="9" t="str">
        <f aca="false">IF(OR(H1605="",N(D1605)&lt;2),"",(H1605-G1605)/(D1605-1))</f>
        <v/>
      </c>
      <c r="K1605" s="12" t="str">
        <f aca="false">IF(A1605="","",IF(N(D1605)=0,"No orders yet",IF(I1605&gt;=Settings!$B$4,IF(OR(N(E1605)&gt;=Settings!$B$5,N(D1605)&gt;=Settings!$B$6),"Lapsed VIP","Lapsed"),IF(I1605&gt;=Settings!$B$3,IF(OR(N(E1605)&gt;=Settings!$B$5,N(D1605)&gt;=Settings!$B$6),"At-risk VIP",IF(D1605=1,"One-time buyer","At risk")),IF(OR(N(E1605)&gt;=Settings!$B$5,N(D1605)&gt;=Settings!$B$6),"VIP",IF(D1605=1,"New","Active"))))))</f>
        <v/>
      </c>
      <c r="L1605" s="12" t="str">
        <f aca="false">IF(OR(J1605="",J1605=0),"",IF(I1605&gt;=J1605*Settings!$B$7,"Yes",""))</f>
        <v/>
      </c>
      <c r="M1605" s="13"/>
      <c r="N1605" s="12" t="str">
        <f aca="true">IF(M1605="","",IF(AND(H1605&lt;&gt;"",H1605&gt;=M1605),"Yes - "&amp;TEXT(H1605,"d mmm yyyy"),IF(TODAY()-M1605&lt;30,"Not yet","No")))</f>
        <v/>
      </c>
      <c r="O1605" s="8"/>
      <c r="P1605" s="12" t="str">
        <f aca="false">IF(A1605="","",IF(COUNTIF($A$2:$A$2001,A1605)&gt;1,"Same email twice - keep one",""))</f>
        <v/>
      </c>
    </row>
    <row r="1606" customFormat="false" ht="15" hidden="false" customHeight="false" outlineLevel="0" collapsed="false">
      <c r="A1606" s="8"/>
      <c r="B1606" s="8"/>
      <c r="C1606" s="8"/>
      <c r="D1606" s="9" t="str">
        <f aca="false">IF(A1606="","",COUNTIFS(Orders!$C$2:$C$5001,A1606,Orders!$I$2:$I$5001,"&gt;0"))</f>
        <v/>
      </c>
      <c r="E1606" s="10" t="str">
        <f aca="false">IF(A1606="","",SUMIFS(Orders!$F$2:$F$5001,Orders!$C$2:$C$5001,A1606,Orders!$I$2:$I$5001,"&gt;0"))</f>
        <v/>
      </c>
      <c r="F1606" s="10" t="str">
        <f aca="false">IF(OR(A1606="",N(D1606)=0),"",E1606/D1606)</f>
        <v/>
      </c>
      <c r="G1606" s="11" t="str">
        <f aca="false">IF(OR(A1606="",N(D1606)=0),"",_xlfn.MINIFS(Orders!$I$2:$I$5001,Orders!$C$2:$C$5001,A1606,Orders!$I$2:$I$5001,"&gt;0"))</f>
        <v/>
      </c>
      <c r="H1606" s="11" t="str">
        <f aca="false">IF(OR(A1606="",N(D1606)=0),"",_xlfn.MAXIFS(Orders!$I$2:$I$5001,Orders!$C$2:$C$5001,A1606,Orders!$I$2:$I$5001,"&gt;0"))</f>
        <v/>
      </c>
      <c r="I1606" s="9" t="str">
        <f aca="true">IF(H1606="","",TODAY()-H1606)</f>
        <v/>
      </c>
      <c r="J1606" s="9" t="str">
        <f aca="false">IF(OR(H1606="",N(D1606)&lt;2),"",(H1606-G1606)/(D1606-1))</f>
        <v/>
      </c>
      <c r="K1606" s="12" t="str">
        <f aca="false">IF(A1606="","",IF(N(D1606)=0,"No orders yet",IF(I1606&gt;=Settings!$B$4,IF(OR(N(E1606)&gt;=Settings!$B$5,N(D1606)&gt;=Settings!$B$6),"Lapsed VIP","Lapsed"),IF(I1606&gt;=Settings!$B$3,IF(OR(N(E1606)&gt;=Settings!$B$5,N(D1606)&gt;=Settings!$B$6),"At-risk VIP",IF(D1606=1,"One-time buyer","At risk")),IF(OR(N(E1606)&gt;=Settings!$B$5,N(D1606)&gt;=Settings!$B$6),"VIP",IF(D1606=1,"New","Active"))))))</f>
        <v/>
      </c>
      <c r="L1606" s="12" t="str">
        <f aca="false">IF(OR(J1606="",J1606=0),"",IF(I1606&gt;=J1606*Settings!$B$7,"Yes",""))</f>
        <v/>
      </c>
      <c r="M1606" s="13"/>
      <c r="N1606" s="12" t="str">
        <f aca="true">IF(M1606="","",IF(AND(H1606&lt;&gt;"",H1606&gt;=M1606),"Yes - "&amp;TEXT(H1606,"d mmm yyyy"),IF(TODAY()-M1606&lt;30,"Not yet","No")))</f>
        <v/>
      </c>
      <c r="O1606" s="8"/>
      <c r="P1606" s="12" t="str">
        <f aca="false">IF(A1606="","",IF(COUNTIF($A$2:$A$2001,A1606)&gt;1,"Same email twice - keep one",""))</f>
        <v/>
      </c>
    </row>
    <row r="1607" customFormat="false" ht="15" hidden="false" customHeight="false" outlineLevel="0" collapsed="false">
      <c r="A1607" s="8"/>
      <c r="B1607" s="8"/>
      <c r="C1607" s="8"/>
      <c r="D1607" s="9" t="str">
        <f aca="false">IF(A1607="","",COUNTIFS(Orders!$C$2:$C$5001,A1607,Orders!$I$2:$I$5001,"&gt;0"))</f>
        <v/>
      </c>
      <c r="E1607" s="10" t="str">
        <f aca="false">IF(A1607="","",SUMIFS(Orders!$F$2:$F$5001,Orders!$C$2:$C$5001,A1607,Orders!$I$2:$I$5001,"&gt;0"))</f>
        <v/>
      </c>
      <c r="F1607" s="10" t="str">
        <f aca="false">IF(OR(A1607="",N(D1607)=0),"",E1607/D1607)</f>
        <v/>
      </c>
      <c r="G1607" s="11" t="str">
        <f aca="false">IF(OR(A1607="",N(D1607)=0),"",_xlfn.MINIFS(Orders!$I$2:$I$5001,Orders!$C$2:$C$5001,A1607,Orders!$I$2:$I$5001,"&gt;0"))</f>
        <v/>
      </c>
      <c r="H1607" s="11" t="str">
        <f aca="false">IF(OR(A1607="",N(D1607)=0),"",_xlfn.MAXIFS(Orders!$I$2:$I$5001,Orders!$C$2:$C$5001,A1607,Orders!$I$2:$I$5001,"&gt;0"))</f>
        <v/>
      </c>
      <c r="I1607" s="9" t="str">
        <f aca="true">IF(H1607="","",TODAY()-H1607)</f>
        <v/>
      </c>
      <c r="J1607" s="9" t="str">
        <f aca="false">IF(OR(H1607="",N(D1607)&lt;2),"",(H1607-G1607)/(D1607-1))</f>
        <v/>
      </c>
      <c r="K1607" s="12" t="str">
        <f aca="false">IF(A1607="","",IF(N(D1607)=0,"No orders yet",IF(I1607&gt;=Settings!$B$4,IF(OR(N(E1607)&gt;=Settings!$B$5,N(D1607)&gt;=Settings!$B$6),"Lapsed VIP","Lapsed"),IF(I1607&gt;=Settings!$B$3,IF(OR(N(E1607)&gt;=Settings!$B$5,N(D1607)&gt;=Settings!$B$6),"At-risk VIP",IF(D1607=1,"One-time buyer","At risk")),IF(OR(N(E1607)&gt;=Settings!$B$5,N(D1607)&gt;=Settings!$B$6),"VIP",IF(D1607=1,"New","Active"))))))</f>
        <v/>
      </c>
      <c r="L1607" s="12" t="str">
        <f aca="false">IF(OR(J1607="",J1607=0),"",IF(I1607&gt;=J1607*Settings!$B$7,"Yes",""))</f>
        <v/>
      </c>
      <c r="M1607" s="13"/>
      <c r="N1607" s="12" t="str">
        <f aca="true">IF(M1607="","",IF(AND(H1607&lt;&gt;"",H1607&gt;=M1607),"Yes - "&amp;TEXT(H1607,"d mmm yyyy"),IF(TODAY()-M1607&lt;30,"Not yet","No")))</f>
        <v/>
      </c>
      <c r="O1607" s="8"/>
      <c r="P1607" s="12" t="str">
        <f aca="false">IF(A1607="","",IF(COUNTIF($A$2:$A$2001,A1607)&gt;1,"Same email twice - keep one",""))</f>
        <v/>
      </c>
    </row>
    <row r="1608" customFormat="false" ht="15" hidden="false" customHeight="false" outlineLevel="0" collapsed="false">
      <c r="A1608" s="8"/>
      <c r="B1608" s="8"/>
      <c r="C1608" s="8"/>
      <c r="D1608" s="9" t="str">
        <f aca="false">IF(A1608="","",COUNTIFS(Orders!$C$2:$C$5001,A1608,Orders!$I$2:$I$5001,"&gt;0"))</f>
        <v/>
      </c>
      <c r="E1608" s="10" t="str">
        <f aca="false">IF(A1608="","",SUMIFS(Orders!$F$2:$F$5001,Orders!$C$2:$C$5001,A1608,Orders!$I$2:$I$5001,"&gt;0"))</f>
        <v/>
      </c>
      <c r="F1608" s="10" t="str">
        <f aca="false">IF(OR(A1608="",N(D1608)=0),"",E1608/D1608)</f>
        <v/>
      </c>
      <c r="G1608" s="11" t="str">
        <f aca="false">IF(OR(A1608="",N(D1608)=0),"",_xlfn.MINIFS(Orders!$I$2:$I$5001,Orders!$C$2:$C$5001,A1608,Orders!$I$2:$I$5001,"&gt;0"))</f>
        <v/>
      </c>
      <c r="H1608" s="11" t="str">
        <f aca="false">IF(OR(A1608="",N(D1608)=0),"",_xlfn.MAXIFS(Orders!$I$2:$I$5001,Orders!$C$2:$C$5001,A1608,Orders!$I$2:$I$5001,"&gt;0"))</f>
        <v/>
      </c>
      <c r="I1608" s="9" t="str">
        <f aca="true">IF(H1608="","",TODAY()-H1608)</f>
        <v/>
      </c>
      <c r="J1608" s="9" t="str">
        <f aca="false">IF(OR(H1608="",N(D1608)&lt;2),"",(H1608-G1608)/(D1608-1))</f>
        <v/>
      </c>
      <c r="K1608" s="12" t="str">
        <f aca="false">IF(A1608="","",IF(N(D1608)=0,"No orders yet",IF(I1608&gt;=Settings!$B$4,IF(OR(N(E1608)&gt;=Settings!$B$5,N(D1608)&gt;=Settings!$B$6),"Lapsed VIP","Lapsed"),IF(I1608&gt;=Settings!$B$3,IF(OR(N(E1608)&gt;=Settings!$B$5,N(D1608)&gt;=Settings!$B$6),"At-risk VIP",IF(D1608=1,"One-time buyer","At risk")),IF(OR(N(E1608)&gt;=Settings!$B$5,N(D1608)&gt;=Settings!$B$6),"VIP",IF(D1608=1,"New","Active"))))))</f>
        <v/>
      </c>
      <c r="L1608" s="12" t="str">
        <f aca="false">IF(OR(J1608="",J1608=0),"",IF(I1608&gt;=J1608*Settings!$B$7,"Yes",""))</f>
        <v/>
      </c>
      <c r="M1608" s="13"/>
      <c r="N1608" s="12" t="str">
        <f aca="true">IF(M1608="","",IF(AND(H1608&lt;&gt;"",H1608&gt;=M1608),"Yes - "&amp;TEXT(H1608,"d mmm yyyy"),IF(TODAY()-M1608&lt;30,"Not yet","No")))</f>
        <v/>
      </c>
      <c r="O1608" s="8"/>
      <c r="P1608" s="12" t="str">
        <f aca="false">IF(A1608="","",IF(COUNTIF($A$2:$A$2001,A1608)&gt;1,"Same email twice - keep one",""))</f>
        <v/>
      </c>
    </row>
    <row r="1609" customFormat="false" ht="15" hidden="false" customHeight="false" outlineLevel="0" collapsed="false">
      <c r="A1609" s="8"/>
      <c r="B1609" s="8"/>
      <c r="C1609" s="8"/>
      <c r="D1609" s="9" t="str">
        <f aca="false">IF(A1609="","",COUNTIFS(Orders!$C$2:$C$5001,A1609,Orders!$I$2:$I$5001,"&gt;0"))</f>
        <v/>
      </c>
      <c r="E1609" s="10" t="str">
        <f aca="false">IF(A1609="","",SUMIFS(Orders!$F$2:$F$5001,Orders!$C$2:$C$5001,A1609,Orders!$I$2:$I$5001,"&gt;0"))</f>
        <v/>
      </c>
      <c r="F1609" s="10" t="str">
        <f aca="false">IF(OR(A1609="",N(D1609)=0),"",E1609/D1609)</f>
        <v/>
      </c>
      <c r="G1609" s="11" t="str">
        <f aca="false">IF(OR(A1609="",N(D1609)=0),"",_xlfn.MINIFS(Orders!$I$2:$I$5001,Orders!$C$2:$C$5001,A1609,Orders!$I$2:$I$5001,"&gt;0"))</f>
        <v/>
      </c>
      <c r="H1609" s="11" t="str">
        <f aca="false">IF(OR(A1609="",N(D1609)=0),"",_xlfn.MAXIFS(Orders!$I$2:$I$5001,Orders!$C$2:$C$5001,A1609,Orders!$I$2:$I$5001,"&gt;0"))</f>
        <v/>
      </c>
      <c r="I1609" s="9" t="str">
        <f aca="true">IF(H1609="","",TODAY()-H1609)</f>
        <v/>
      </c>
      <c r="J1609" s="9" t="str">
        <f aca="false">IF(OR(H1609="",N(D1609)&lt;2),"",(H1609-G1609)/(D1609-1))</f>
        <v/>
      </c>
      <c r="K1609" s="12" t="str">
        <f aca="false">IF(A1609="","",IF(N(D1609)=0,"No orders yet",IF(I1609&gt;=Settings!$B$4,IF(OR(N(E1609)&gt;=Settings!$B$5,N(D1609)&gt;=Settings!$B$6),"Lapsed VIP","Lapsed"),IF(I1609&gt;=Settings!$B$3,IF(OR(N(E1609)&gt;=Settings!$B$5,N(D1609)&gt;=Settings!$B$6),"At-risk VIP",IF(D1609=1,"One-time buyer","At risk")),IF(OR(N(E1609)&gt;=Settings!$B$5,N(D1609)&gt;=Settings!$B$6),"VIP",IF(D1609=1,"New","Active"))))))</f>
        <v/>
      </c>
      <c r="L1609" s="12" t="str">
        <f aca="false">IF(OR(J1609="",J1609=0),"",IF(I1609&gt;=J1609*Settings!$B$7,"Yes",""))</f>
        <v/>
      </c>
      <c r="M1609" s="13"/>
      <c r="N1609" s="12" t="str">
        <f aca="true">IF(M1609="","",IF(AND(H1609&lt;&gt;"",H1609&gt;=M1609),"Yes - "&amp;TEXT(H1609,"d mmm yyyy"),IF(TODAY()-M1609&lt;30,"Not yet","No")))</f>
        <v/>
      </c>
      <c r="O1609" s="8"/>
      <c r="P1609" s="12" t="str">
        <f aca="false">IF(A1609="","",IF(COUNTIF($A$2:$A$2001,A1609)&gt;1,"Same email twice - keep one",""))</f>
        <v/>
      </c>
    </row>
    <row r="1610" customFormat="false" ht="15" hidden="false" customHeight="false" outlineLevel="0" collapsed="false">
      <c r="A1610" s="8"/>
      <c r="B1610" s="8"/>
      <c r="C1610" s="8"/>
      <c r="D1610" s="9" t="str">
        <f aca="false">IF(A1610="","",COUNTIFS(Orders!$C$2:$C$5001,A1610,Orders!$I$2:$I$5001,"&gt;0"))</f>
        <v/>
      </c>
      <c r="E1610" s="10" t="str">
        <f aca="false">IF(A1610="","",SUMIFS(Orders!$F$2:$F$5001,Orders!$C$2:$C$5001,A1610,Orders!$I$2:$I$5001,"&gt;0"))</f>
        <v/>
      </c>
      <c r="F1610" s="10" t="str">
        <f aca="false">IF(OR(A1610="",N(D1610)=0),"",E1610/D1610)</f>
        <v/>
      </c>
      <c r="G1610" s="11" t="str">
        <f aca="false">IF(OR(A1610="",N(D1610)=0),"",_xlfn.MINIFS(Orders!$I$2:$I$5001,Orders!$C$2:$C$5001,A1610,Orders!$I$2:$I$5001,"&gt;0"))</f>
        <v/>
      </c>
      <c r="H1610" s="11" t="str">
        <f aca="false">IF(OR(A1610="",N(D1610)=0),"",_xlfn.MAXIFS(Orders!$I$2:$I$5001,Orders!$C$2:$C$5001,A1610,Orders!$I$2:$I$5001,"&gt;0"))</f>
        <v/>
      </c>
      <c r="I1610" s="9" t="str">
        <f aca="true">IF(H1610="","",TODAY()-H1610)</f>
        <v/>
      </c>
      <c r="J1610" s="9" t="str">
        <f aca="false">IF(OR(H1610="",N(D1610)&lt;2),"",(H1610-G1610)/(D1610-1))</f>
        <v/>
      </c>
      <c r="K1610" s="12" t="str">
        <f aca="false">IF(A1610="","",IF(N(D1610)=0,"No orders yet",IF(I1610&gt;=Settings!$B$4,IF(OR(N(E1610)&gt;=Settings!$B$5,N(D1610)&gt;=Settings!$B$6),"Lapsed VIP","Lapsed"),IF(I1610&gt;=Settings!$B$3,IF(OR(N(E1610)&gt;=Settings!$B$5,N(D1610)&gt;=Settings!$B$6),"At-risk VIP",IF(D1610=1,"One-time buyer","At risk")),IF(OR(N(E1610)&gt;=Settings!$B$5,N(D1610)&gt;=Settings!$B$6),"VIP",IF(D1610=1,"New","Active"))))))</f>
        <v/>
      </c>
      <c r="L1610" s="12" t="str">
        <f aca="false">IF(OR(J1610="",J1610=0),"",IF(I1610&gt;=J1610*Settings!$B$7,"Yes",""))</f>
        <v/>
      </c>
      <c r="M1610" s="13"/>
      <c r="N1610" s="12" t="str">
        <f aca="true">IF(M1610="","",IF(AND(H1610&lt;&gt;"",H1610&gt;=M1610),"Yes - "&amp;TEXT(H1610,"d mmm yyyy"),IF(TODAY()-M1610&lt;30,"Not yet","No")))</f>
        <v/>
      </c>
      <c r="O1610" s="8"/>
      <c r="P1610" s="12" t="str">
        <f aca="false">IF(A1610="","",IF(COUNTIF($A$2:$A$2001,A1610)&gt;1,"Same email twice - keep one",""))</f>
        <v/>
      </c>
    </row>
    <row r="1611" customFormat="false" ht="15" hidden="false" customHeight="false" outlineLevel="0" collapsed="false">
      <c r="A1611" s="8"/>
      <c r="B1611" s="8"/>
      <c r="C1611" s="8"/>
      <c r="D1611" s="9" t="str">
        <f aca="false">IF(A1611="","",COUNTIFS(Orders!$C$2:$C$5001,A1611,Orders!$I$2:$I$5001,"&gt;0"))</f>
        <v/>
      </c>
      <c r="E1611" s="10" t="str">
        <f aca="false">IF(A1611="","",SUMIFS(Orders!$F$2:$F$5001,Orders!$C$2:$C$5001,A1611,Orders!$I$2:$I$5001,"&gt;0"))</f>
        <v/>
      </c>
      <c r="F1611" s="10" t="str">
        <f aca="false">IF(OR(A1611="",N(D1611)=0),"",E1611/D1611)</f>
        <v/>
      </c>
      <c r="G1611" s="11" t="str">
        <f aca="false">IF(OR(A1611="",N(D1611)=0),"",_xlfn.MINIFS(Orders!$I$2:$I$5001,Orders!$C$2:$C$5001,A1611,Orders!$I$2:$I$5001,"&gt;0"))</f>
        <v/>
      </c>
      <c r="H1611" s="11" t="str">
        <f aca="false">IF(OR(A1611="",N(D1611)=0),"",_xlfn.MAXIFS(Orders!$I$2:$I$5001,Orders!$C$2:$C$5001,A1611,Orders!$I$2:$I$5001,"&gt;0"))</f>
        <v/>
      </c>
      <c r="I1611" s="9" t="str">
        <f aca="true">IF(H1611="","",TODAY()-H1611)</f>
        <v/>
      </c>
      <c r="J1611" s="9" t="str">
        <f aca="false">IF(OR(H1611="",N(D1611)&lt;2),"",(H1611-G1611)/(D1611-1))</f>
        <v/>
      </c>
      <c r="K1611" s="12" t="str">
        <f aca="false">IF(A1611="","",IF(N(D1611)=0,"No orders yet",IF(I1611&gt;=Settings!$B$4,IF(OR(N(E1611)&gt;=Settings!$B$5,N(D1611)&gt;=Settings!$B$6),"Lapsed VIP","Lapsed"),IF(I1611&gt;=Settings!$B$3,IF(OR(N(E1611)&gt;=Settings!$B$5,N(D1611)&gt;=Settings!$B$6),"At-risk VIP",IF(D1611=1,"One-time buyer","At risk")),IF(OR(N(E1611)&gt;=Settings!$B$5,N(D1611)&gt;=Settings!$B$6),"VIP",IF(D1611=1,"New","Active"))))))</f>
        <v/>
      </c>
      <c r="L1611" s="12" t="str">
        <f aca="false">IF(OR(J1611="",J1611=0),"",IF(I1611&gt;=J1611*Settings!$B$7,"Yes",""))</f>
        <v/>
      </c>
      <c r="M1611" s="13"/>
      <c r="N1611" s="12" t="str">
        <f aca="true">IF(M1611="","",IF(AND(H1611&lt;&gt;"",H1611&gt;=M1611),"Yes - "&amp;TEXT(H1611,"d mmm yyyy"),IF(TODAY()-M1611&lt;30,"Not yet","No")))</f>
        <v/>
      </c>
      <c r="O1611" s="8"/>
      <c r="P1611" s="12" t="str">
        <f aca="false">IF(A1611="","",IF(COUNTIF($A$2:$A$2001,A1611)&gt;1,"Same email twice - keep one",""))</f>
        <v/>
      </c>
    </row>
    <row r="1612" customFormat="false" ht="15" hidden="false" customHeight="false" outlineLevel="0" collapsed="false">
      <c r="A1612" s="8"/>
      <c r="B1612" s="8"/>
      <c r="C1612" s="8"/>
      <c r="D1612" s="9" t="str">
        <f aca="false">IF(A1612="","",COUNTIFS(Orders!$C$2:$C$5001,A1612,Orders!$I$2:$I$5001,"&gt;0"))</f>
        <v/>
      </c>
      <c r="E1612" s="10" t="str">
        <f aca="false">IF(A1612="","",SUMIFS(Orders!$F$2:$F$5001,Orders!$C$2:$C$5001,A1612,Orders!$I$2:$I$5001,"&gt;0"))</f>
        <v/>
      </c>
      <c r="F1612" s="10" t="str">
        <f aca="false">IF(OR(A1612="",N(D1612)=0),"",E1612/D1612)</f>
        <v/>
      </c>
      <c r="G1612" s="11" t="str">
        <f aca="false">IF(OR(A1612="",N(D1612)=0),"",_xlfn.MINIFS(Orders!$I$2:$I$5001,Orders!$C$2:$C$5001,A1612,Orders!$I$2:$I$5001,"&gt;0"))</f>
        <v/>
      </c>
      <c r="H1612" s="11" t="str">
        <f aca="false">IF(OR(A1612="",N(D1612)=0),"",_xlfn.MAXIFS(Orders!$I$2:$I$5001,Orders!$C$2:$C$5001,A1612,Orders!$I$2:$I$5001,"&gt;0"))</f>
        <v/>
      </c>
      <c r="I1612" s="9" t="str">
        <f aca="true">IF(H1612="","",TODAY()-H1612)</f>
        <v/>
      </c>
      <c r="J1612" s="9" t="str">
        <f aca="false">IF(OR(H1612="",N(D1612)&lt;2),"",(H1612-G1612)/(D1612-1))</f>
        <v/>
      </c>
      <c r="K1612" s="12" t="str">
        <f aca="false">IF(A1612="","",IF(N(D1612)=0,"No orders yet",IF(I1612&gt;=Settings!$B$4,IF(OR(N(E1612)&gt;=Settings!$B$5,N(D1612)&gt;=Settings!$B$6),"Lapsed VIP","Lapsed"),IF(I1612&gt;=Settings!$B$3,IF(OR(N(E1612)&gt;=Settings!$B$5,N(D1612)&gt;=Settings!$B$6),"At-risk VIP",IF(D1612=1,"One-time buyer","At risk")),IF(OR(N(E1612)&gt;=Settings!$B$5,N(D1612)&gt;=Settings!$B$6),"VIP",IF(D1612=1,"New","Active"))))))</f>
        <v/>
      </c>
      <c r="L1612" s="12" t="str">
        <f aca="false">IF(OR(J1612="",J1612=0),"",IF(I1612&gt;=J1612*Settings!$B$7,"Yes",""))</f>
        <v/>
      </c>
      <c r="M1612" s="13"/>
      <c r="N1612" s="12" t="str">
        <f aca="true">IF(M1612="","",IF(AND(H1612&lt;&gt;"",H1612&gt;=M1612),"Yes - "&amp;TEXT(H1612,"d mmm yyyy"),IF(TODAY()-M1612&lt;30,"Not yet","No")))</f>
        <v/>
      </c>
      <c r="O1612" s="8"/>
      <c r="P1612" s="12" t="str">
        <f aca="false">IF(A1612="","",IF(COUNTIF($A$2:$A$2001,A1612)&gt;1,"Same email twice - keep one",""))</f>
        <v/>
      </c>
    </row>
    <row r="1613" customFormat="false" ht="15" hidden="false" customHeight="false" outlineLevel="0" collapsed="false">
      <c r="A1613" s="8"/>
      <c r="B1613" s="8"/>
      <c r="C1613" s="8"/>
      <c r="D1613" s="9" t="str">
        <f aca="false">IF(A1613="","",COUNTIFS(Orders!$C$2:$C$5001,A1613,Orders!$I$2:$I$5001,"&gt;0"))</f>
        <v/>
      </c>
      <c r="E1613" s="10" t="str">
        <f aca="false">IF(A1613="","",SUMIFS(Orders!$F$2:$F$5001,Orders!$C$2:$C$5001,A1613,Orders!$I$2:$I$5001,"&gt;0"))</f>
        <v/>
      </c>
      <c r="F1613" s="10" t="str">
        <f aca="false">IF(OR(A1613="",N(D1613)=0),"",E1613/D1613)</f>
        <v/>
      </c>
      <c r="G1613" s="11" t="str">
        <f aca="false">IF(OR(A1613="",N(D1613)=0),"",_xlfn.MINIFS(Orders!$I$2:$I$5001,Orders!$C$2:$C$5001,A1613,Orders!$I$2:$I$5001,"&gt;0"))</f>
        <v/>
      </c>
      <c r="H1613" s="11" t="str">
        <f aca="false">IF(OR(A1613="",N(D1613)=0),"",_xlfn.MAXIFS(Orders!$I$2:$I$5001,Orders!$C$2:$C$5001,A1613,Orders!$I$2:$I$5001,"&gt;0"))</f>
        <v/>
      </c>
      <c r="I1613" s="9" t="str">
        <f aca="true">IF(H1613="","",TODAY()-H1613)</f>
        <v/>
      </c>
      <c r="J1613" s="9" t="str">
        <f aca="false">IF(OR(H1613="",N(D1613)&lt;2),"",(H1613-G1613)/(D1613-1))</f>
        <v/>
      </c>
      <c r="K1613" s="12" t="str">
        <f aca="false">IF(A1613="","",IF(N(D1613)=0,"No orders yet",IF(I1613&gt;=Settings!$B$4,IF(OR(N(E1613)&gt;=Settings!$B$5,N(D1613)&gt;=Settings!$B$6),"Lapsed VIP","Lapsed"),IF(I1613&gt;=Settings!$B$3,IF(OR(N(E1613)&gt;=Settings!$B$5,N(D1613)&gt;=Settings!$B$6),"At-risk VIP",IF(D1613=1,"One-time buyer","At risk")),IF(OR(N(E1613)&gt;=Settings!$B$5,N(D1613)&gt;=Settings!$B$6),"VIP",IF(D1613=1,"New","Active"))))))</f>
        <v/>
      </c>
      <c r="L1613" s="12" t="str">
        <f aca="false">IF(OR(J1613="",J1613=0),"",IF(I1613&gt;=J1613*Settings!$B$7,"Yes",""))</f>
        <v/>
      </c>
      <c r="M1613" s="13"/>
      <c r="N1613" s="12" t="str">
        <f aca="true">IF(M1613="","",IF(AND(H1613&lt;&gt;"",H1613&gt;=M1613),"Yes - "&amp;TEXT(H1613,"d mmm yyyy"),IF(TODAY()-M1613&lt;30,"Not yet","No")))</f>
        <v/>
      </c>
      <c r="O1613" s="8"/>
      <c r="P1613" s="12" t="str">
        <f aca="false">IF(A1613="","",IF(COUNTIF($A$2:$A$2001,A1613)&gt;1,"Same email twice - keep one",""))</f>
        <v/>
      </c>
    </row>
    <row r="1614" customFormat="false" ht="15" hidden="false" customHeight="false" outlineLevel="0" collapsed="false">
      <c r="A1614" s="8"/>
      <c r="B1614" s="8"/>
      <c r="C1614" s="8"/>
      <c r="D1614" s="9" t="str">
        <f aca="false">IF(A1614="","",COUNTIFS(Orders!$C$2:$C$5001,A1614,Orders!$I$2:$I$5001,"&gt;0"))</f>
        <v/>
      </c>
      <c r="E1614" s="10" t="str">
        <f aca="false">IF(A1614="","",SUMIFS(Orders!$F$2:$F$5001,Orders!$C$2:$C$5001,A1614,Orders!$I$2:$I$5001,"&gt;0"))</f>
        <v/>
      </c>
      <c r="F1614" s="10" t="str">
        <f aca="false">IF(OR(A1614="",N(D1614)=0),"",E1614/D1614)</f>
        <v/>
      </c>
      <c r="G1614" s="11" t="str">
        <f aca="false">IF(OR(A1614="",N(D1614)=0),"",_xlfn.MINIFS(Orders!$I$2:$I$5001,Orders!$C$2:$C$5001,A1614,Orders!$I$2:$I$5001,"&gt;0"))</f>
        <v/>
      </c>
      <c r="H1614" s="11" t="str">
        <f aca="false">IF(OR(A1614="",N(D1614)=0),"",_xlfn.MAXIFS(Orders!$I$2:$I$5001,Orders!$C$2:$C$5001,A1614,Orders!$I$2:$I$5001,"&gt;0"))</f>
        <v/>
      </c>
      <c r="I1614" s="9" t="str">
        <f aca="true">IF(H1614="","",TODAY()-H1614)</f>
        <v/>
      </c>
      <c r="J1614" s="9" t="str">
        <f aca="false">IF(OR(H1614="",N(D1614)&lt;2),"",(H1614-G1614)/(D1614-1))</f>
        <v/>
      </c>
      <c r="K1614" s="12" t="str">
        <f aca="false">IF(A1614="","",IF(N(D1614)=0,"No orders yet",IF(I1614&gt;=Settings!$B$4,IF(OR(N(E1614)&gt;=Settings!$B$5,N(D1614)&gt;=Settings!$B$6),"Lapsed VIP","Lapsed"),IF(I1614&gt;=Settings!$B$3,IF(OR(N(E1614)&gt;=Settings!$B$5,N(D1614)&gt;=Settings!$B$6),"At-risk VIP",IF(D1614=1,"One-time buyer","At risk")),IF(OR(N(E1614)&gt;=Settings!$B$5,N(D1614)&gt;=Settings!$B$6),"VIP",IF(D1614=1,"New","Active"))))))</f>
        <v/>
      </c>
      <c r="L1614" s="12" t="str">
        <f aca="false">IF(OR(J1614="",J1614=0),"",IF(I1614&gt;=J1614*Settings!$B$7,"Yes",""))</f>
        <v/>
      </c>
      <c r="M1614" s="13"/>
      <c r="N1614" s="12" t="str">
        <f aca="true">IF(M1614="","",IF(AND(H1614&lt;&gt;"",H1614&gt;=M1614),"Yes - "&amp;TEXT(H1614,"d mmm yyyy"),IF(TODAY()-M1614&lt;30,"Not yet","No")))</f>
        <v/>
      </c>
      <c r="O1614" s="8"/>
      <c r="P1614" s="12" t="str">
        <f aca="false">IF(A1614="","",IF(COUNTIF($A$2:$A$2001,A1614)&gt;1,"Same email twice - keep one",""))</f>
        <v/>
      </c>
    </row>
    <row r="1615" customFormat="false" ht="15" hidden="false" customHeight="false" outlineLevel="0" collapsed="false">
      <c r="A1615" s="8"/>
      <c r="B1615" s="8"/>
      <c r="C1615" s="8"/>
      <c r="D1615" s="9" t="str">
        <f aca="false">IF(A1615="","",COUNTIFS(Orders!$C$2:$C$5001,A1615,Orders!$I$2:$I$5001,"&gt;0"))</f>
        <v/>
      </c>
      <c r="E1615" s="10" t="str">
        <f aca="false">IF(A1615="","",SUMIFS(Orders!$F$2:$F$5001,Orders!$C$2:$C$5001,A1615,Orders!$I$2:$I$5001,"&gt;0"))</f>
        <v/>
      </c>
      <c r="F1615" s="10" t="str">
        <f aca="false">IF(OR(A1615="",N(D1615)=0),"",E1615/D1615)</f>
        <v/>
      </c>
      <c r="G1615" s="11" t="str">
        <f aca="false">IF(OR(A1615="",N(D1615)=0),"",_xlfn.MINIFS(Orders!$I$2:$I$5001,Orders!$C$2:$C$5001,A1615,Orders!$I$2:$I$5001,"&gt;0"))</f>
        <v/>
      </c>
      <c r="H1615" s="11" t="str">
        <f aca="false">IF(OR(A1615="",N(D1615)=0),"",_xlfn.MAXIFS(Orders!$I$2:$I$5001,Orders!$C$2:$C$5001,A1615,Orders!$I$2:$I$5001,"&gt;0"))</f>
        <v/>
      </c>
      <c r="I1615" s="9" t="str">
        <f aca="true">IF(H1615="","",TODAY()-H1615)</f>
        <v/>
      </c>
      <c r="J1615" s="9" t="str">
        <f aca="false">IF(OR(H1615="",N(D1615)&lt;2),"",(H1615-G1615)/(D1615-1))</f>
        <v/>
      </c>
      <c r="K1615" s="12" t="str">
        <f aca="false">IF(A1615="","",IF(N(D1615)=0,"No orders yet",IF(I1615&gt;=Settings!$B$4,IF(OR(N(E1615)&gt;=Settings!$B$5,N(D1615)&gt;=Settings!$B$6),"Lapsed VIP","Lapsed"),IF(I1615&gt;=Settings!$B$3,IF(OR(N(E1615)&gt;=Settings!$B$5,N(D1615)&gt;=Settings!$B$6),"At-risk VIP",IF(D1615=1,"One-time buyer","At risk")),IF(OR(N(E1615)&gt;=Settings!$B$5,N(D1615)&gt;=Settings!$B$6),"VIP",IF(D1615=1,"New","Active"))))))</f>
        <v/>
      </c>
      <c r="L1615" s="12" t="str">
        <f aca="false">IF(OR(J1615="",J1615=0),"",IF(I1615&gt;=J1615*Settings!$B$7,"Yes",""))</f>
        <v/>
      </c>
      <c r="M1615" s="13"/>
      <c r="N1615" s="12" t="str">
        <f aca="true">IF(M1615="","",IF(AND(H1615&lt;&gt;"",H1615&gt;=M1615),"Yes - "&amp;TEXT(H1615,"d mmm yyyy"),IF(TODAY()-M1615&lt;30,"Not yet","No")))</f>
        <v/>
      </c>
      <c r="O1615" s="8"/>
      <c r="P1615" s="12" t="str">
        <f aca="false">IF(A1615="","",IF(COUNTIF($A$2:$A$2001,A1615)&gt;1,"Same email twice - keep one",""))</f>
        <v/>
      </c>
    </row>
    <row r="1616" customFormat="false" ht="15" hidden="false" customHeight="false" outlineLevel="0" collapsed="false">
      <c r="A1616" s="8"/>
      <c r="B1616" s="8"/>
      <c r="C1616" s="8"/>
      <c r="D1616" s="9" t="str">
        <f aca="false">IF(A1616="","",COUNTIFS(Orders!$C$2:$C$5001,A1616,Orders!$I$2:$I$5001,"&gt;0"))</f>
        <v/>
      </c>
      <c r="E1616" s="10" t="str">
        <f aca="false">IF(A1616="","",SUMIFS(Orders!$F$2:$F$5001,Orders!$C$2:$C$5001,A1616,Orders!$I$2:$I$5001,"&gt;0"))</f>
        <v/>
      </c>
      <c r="F1616" s="10" t="str">
        <f aca="false">IF(OR(A1616="",N(D1616)=0),"",E1616/D1616)</f>
        <v/>
      </c>
      <c r="G1616" s="11" t="str">
        <f aca="false">IF(OR(A1616="",N(D1616)=0),"",_xlfn.MINIFS(Orders!$I$2:$I$5001,Orders!$C$2:$C$5001,A1616,Orders!$I$2:$I$5001,"&gt;0"))</f>
        <v/>
      </c>
      <c r="H1616" s="11" t="str">
        <f aca="false">IF(OR(A1616="",N(D1616)=0),"",_xlfn.MAXIFS(Orders!$I$2:$I$5001,Orders!$C$2:$C$5001,A1616,Orders!$I$2:$I$5001,"&gt;0"))</f>
        <v/>
      </c>
      <c r="I1616" s="9" t="str">
        <f aca="true">IF(H1616="","",TODAY()-H1616)</f>
        <v/>
      </c>
      <c r="J1616" s="9" t="str">
        <f aca="false">IF(OR(H1616="",N(D1616)&lt;2),"",(H1616-G1616)/(D1616-1))</f>
        <v/>
      </c>
      <c r="K1616" s="12" t="str">
        <f aca="false">IF(A1616="","",IF(N(D1616)=0,"No orders yet",IF(I1616&gt;=Settings!$B$4,IF(OR(N(E1616)&gt;=Settings!$B$5,N(D1616)&gt;=Settings!$B$6),"Lapsed VIP","Lapsed"),IF(I1616&gt;=Settings!$B$3,IF(OR(N(E1616)&gt;=Settings!$B$5,N(D1616)&gt;=Settings!$B$6),"At-risk VIP",IF(D1616=1,"One-time buyer","At risk")),IF(OR(N(E1616)&gt;=Settings!$B$5,N(D1616)&gt;=Settings!$B$6),"VIP",IF(D1616=1,"New","Active"))))))</f>
        <v/>
      </c>
      <c r="L1616" s="12" t="str">
        <f aca="false">IF(OR(J1616="",J1616=0),"",IF(I1616&gt;=J1616*Settings!$B$7,"Yes",""))</f>
        <v/>
      </c>
      <c r="M1616" s="13"/>
      <c r="N1616" s="12" t="str">
        <f aca="true">IF(M1616="","",IF(AND(H1616&lt;&gt;"",H1616&gt;=M1616),"Yes - "&amp;TEXT(H1616,"d mmm yyyy"),IF(TODAY()-M1616&lt;30,"Not yet","No")))</f>
        <v/>
      </c>
      <c r="O1616" s="8"/>
      <c r="P1616" s="12" t="str">
        <f aca="false">IF(A1616="","",IF(COUNTIF($A$2:$A$2001,A1616)&gt;1,"Same email twice - keep one",""))</f>
        <v/>
      </c>
    </row>
    <row r="1617" customFormat="false" ht="15" hidden="false" customHeight="false" outlineLevel="0" collapsed="false">
      <c r="A1617" s="8"/>
      <c r="B1617" s="8"/>
      <c r="C1617" s="8"/>
      <c r="D1617" s="9" t="str">
        <f aca="false">IF(A1617="","",COUNTIFS(Orders!$C$2:$C$5001,A1617,Orders!$I$2:$I$5001,"&gt;0"))</f>
        <v/>
      </c>
      <c r="E1617" s="10" t="str">
        <f aca="false">IF(A1617="","",SUMIFS(Orders!$F$2:$F$5001,Orders!$C$2:$C$5001,A1617,Orders!$I$2:$I$5001,"&gt;0"))</f>
        <v/>
      </c>
      <c r="F1617" s="10" t="str">
        <f aca="false">IF(OR(A1617="",N(D1617)=0),"",E1617/D1617)</f>
        <v/>
      </c>
      <c r="G1617" s="11" t="str">
        <f aca="false">IF(OR(A1617="",N(D1617)=0),"",_xlfn.MINIFS(Orders!$I$2:$I$5001,Orders!$C$2:$C$5001,A1617,Orders!$I$2:$I$5001,"&gt;0"))</f>
        <v/>
      </c>
      <c r="H1617" s="11" t="str">
        <f aca="false">IF(OR(A1617="",N(D1617)=0),"",_xlfn.MAXIFS(Orders!$I$2:$I$5001,Orders!$C$2:$C$5001,A1617,Orders!$I$2:$I$5001,"&gt;0"))</f>
        <v/>
      </c>
      <c r="I1617" s="9" t="str">
        <f aca="true">IF(H1617="","",TODAY()-H1617)</f>
        <v/>
      </c>
      <c r="J1617" s="9" t="str">
        <f aca="false">IF(OR(H1617="",N(D1617)&lt;2),"",(H1617-G1617)/(D1617-1))</f>
        <v/>
      </c>
      <c r="K1617" s="12" t="str">
        <f aca="false">IF(A1617="","",IF(N(D1617)=0,"No orders yet",IF(I1617&gt;=Settings!$B$4,IF(OR(N(E1617)&gt;=Settings!$B$5,N(D1617)&gt;=Settings!$B$6),"Lapsed VIP","Lapsed"),IF(I1617&gt;=Settings!$B$3,IF(OR(N(E1617)&gt;=Settings!$B$5,N(D1617)&gt;=Settings!$B$6),"At-risk VIP",IF(D1617=1,"One-time buyer","At risk")),IF(OR(N(E1617)&gt;=Settings!$B$5,N(D1617)&gt;=Settings!$B$6),"VIP",IF(D1617=1,"New","Active"))))))</f>
        <v/>
      </c>
      <c r="L1617" s="12" t="str">
        <f aca="false">IF(OR(J1617="",J1617=0),"",IF(I1617&gt;=J1617*Settings!$B$7,"Yes",""))</f>
        <v/>
      </c>
      <c r="M1617" s="13"/>
      <c r="N1617" s="12" t="str">
        <f aca="true">IF(M1617="","",IF(AND(H1617&lt;&gt;"",H1617&gt;=M1617),"Yes - "&amp;TEXT(H1617,"d mmm yyyy"),IF(TODAY()-M1617&lt;30,"Not yet","No")))</f>
        <v/>
      </c>
      <c r="O1617" s="8"/>
      <c r="P1617" s="12" t="str">
        <f aca="false">IF(A1617="","",IF(COUNTIF($A$2:$A$2001,A1617)&gt;1,"Same email twice - keep one",""))</f>
        <v/>
      </c>
    </row>
    <row r="1618" customFormat="false" ht="15" hidden="false" customHeight="false" outlineLevel="0" collapsed="false">
      <c r="A1618" s="8"/>
      <c r="B1618" s="8"/>
      <c r="C1618" s="8"/>
      <c r="D1618" s="9" t="str">
        <f aca="false">IF(A1618="","",COUNTIFS(Orders!$C$2:$C$5001,A1618,Orders!$I$2:$I$5001,"&gt;0"))</f>
        <v/>
      </c>
      <c r="E1618" s="10" t="str">
        <f aca="false">IF(A1618="","",SUMIFS(Orders!$F$2:$F$5001,Orders!$C$2:$C$5001,A1618,Orders!$I$2:$I$5001,"&gt;0"))</f>
        <v/>
      </c>
      <c r="F1618" s="10" t="str">
        <f aca="false">IF(OR(A1618="",N(D1618)=0),"",E1618/D1618)</f>
        <v/>
      </c>
      <c r="G1618" s="11" t="str">
        <f aca="false">IF(OR(A1618="",N(D1618)=0),"",_xlfn.MINIFS(Orders!$I$2:$I$5001,Orders!$C$2:$C$5001,A1618,Orders!$I$2:$I$5001,"&gt;0"))</f>
        <v/>
      </c>
      <c r="H1618" s="11" t="str">
        <f aca="false">IF(OR(A1618="",N(D1618)=0),"",_xlfn.MAXIFS(Orders!$I$2:$I$5001,Orders!$C$2:$C$5001,A1618,Orders!$I$2:$I$5001,"&gt;0"))</f>
        <v/>
      </c>
      <c r="I1618" s="9" t="str">
        <f aca="true">IF(H1618="","",TODAY()-H1618)</f>
        <v/>
      </c>
      <c r="J1618" s="9" t="str">
        <f aca="false">IF(OR(H1618="",N(D1618)&lt;2),"",(H1618-G1618)/(D1618-1))</f>
        <v/>
      </c>
      <c r="K1618" s="12" t="str">
        <f aca="false">IF(A1618="","",IF(N(D1618)=0,"No orders yet",IF(I1618&gt;=Settings!$B$4,IF(OR(N(E1618)&gt;=Settings!$B$5,N(D1618)&gt;=Settings!$B$6),"Lapsed VIP","Lapsed"),IF(I1618&gt;=Settings!$B$3,IF(OR(N(E1618)&gt;=Settings!$B$5,N(D1618)&gt;=Settings!$B$6),"At-risk VIP",IF(D1618=1,"One-time buyer","At risk")),IF(OR(N(E1618)&gt;=Settings!$B$5,N(D1618)&gt;=Settings!$B$6),"VIP",IF(D1618=1,"New","Active"))))))</f>
        <v/>
      </c>
      <c r="L1618" s="12" t="str">
        <f aca="false">IF(OR(J1618="",J1618=0),"",IF(I1618&gt;=J1618*Settings!$B$7,"Yes",""))</f>
        <v/>
      </c>
      <c r="M1618" s="13"/>
      <c r="N1618" s="12" t="str">
        <f aca="true">IF(M1618="","",IF(AND(H1618&lt;&gt;"",H1618&gt;=M1618),"Yes - "&amp;TEXT(H1618,"d mmm yyyy"),IF(TODAY()-M1618&lt;30,"Not yet","No")))</f>
        <v/>
      </c>
      <c r="O1618" s="8"/>
      <c r="P1618" s="12" t="str">
        <f aca="false">IF(A1618="","",IF(COUNTIF($A$2:$A$2001,A1618)&gt;1,"Same email twice - keep one",""))</f>
        <v/>
      </c>
    </row>
    <row r="1619" customFormat="false" ht="15" hidden="false" customHeight="false" outlineLevel="0" collapsed="false">
      <c r="A1619" s="8"/>
      <c r="B1619" s="8"/>
      <c r="C1619" s="8"/>
      <c r="D1619" s="9" t="str">
        <f aca="false">IF(A1619="","",COUNTIFS(Orders!$C$2:$C$5001,A1619,Orders!$I$2:$I$5001,"&gt;0"))</f>
        <v/>
      </c>
      <c r="E1619" s="10" t="str">
        <f aca="false">IF(A1619="","",SUMIFS(Orders!$F$2:$F$5001,Orders!$C$2:$C$5001,A1619,Orders!$I$2:$I$5001,"&gt;0"))</f>
        <v/>
      </c>
      <c r="F1619" s="10" t="str">
        <f aca="false">IF(OR(A1619="",N(D1619)=0),"",E1619/D1619)</f>
        <v/>
      </c>
      <c r="G1619" s="11" t="str">
        <f aca="false">IF(OR(A1619="",N(D1619)=0),"",_xlfn.MINIFS(Orders!$I$2:$I$5001,Orders!$C$2:$C$5001,A1619,Orders!$I$2:$I$5001,"&gt;0"))</f>
        <v/>
      </c>
      <c r="H1619" s="11" t="str">
        <f aca="false">IF(OR(A1619="",N(D1619)=0),"",_xlfn.MAXIFS(Orders!$I$2:$I$5001,Orders!$C$2:$C$5001,A1619,Orders!$I$2:$I$5001,"&gt;0"))</f>
        <v/>
      </c>
      <c r="I1619" s="9" t="str">
        <f aca="true">IF(H1619="","",TODAY()-H1619)</f>
        <v/>
      </c>
      <c r="J1619" s="9" t="str">
        <f aca="false">IF(OR(H1619="",N(D1619)&lt;2),"",(H1619-G1619)/(D1619-1))</f>
        <v/>
      </c>
      <c r="K1619" s="12" t="str">
        <f aca="false">IF(A1619="","",IF(N(D1619)=0,"No orders yet",IF(I1619&gt;=Settings!$B$4,IF(OR(N(E1619)&gt;=Settings!$B$5,N(D1619)&gt;=Settings!$B$6),"Lapsed VIP","Lapsed"),IF(I1619&gt;=Settings!$B$3,IF(OR(N(E1619)&gt;=Settings!$B$5,N(D1619)&gt;=Settings!$B$6),"At-risk VIP",IF(D1619=1,"One-time buyer","At risk")),IF(OR(N(E1619)&gt;=Settings!$B$5,N(D1619)&gt;=Settings!$B$6),"VIP",IF(D1619=1,"New","Active"))))))</f>
        <v/>
      </c>
      <c r="L1619" s="12" t="str">
        <f aca="false">IF(OR(J1619="",J1619=0),"",IF(I1619&gt;=J1619*Settings!$B$7,"Yes",""))</f>
        <v/>
      </c>
      <c r="M1619" s="13"/>
      <c r="N1619" s="12" t="str">
        <f aca="true">IF(M1619="","",IF(AND(H1619&lt;&gt;"",H1619&gt;=M1619),"Yes - "&amp;TEXT(H1619,"d mmm yyyy"),IF(TODAY()-M1619&lt;30,"Not yet","No")))</f>
        <v/>
      </c>
      <c r="O1619" s="8"/>
      <c r="P1619" s="12" t="str">
        <f aca="false">IF(A1619="","",IF(COUNTIF($A$2:$A$2001,A1619)&gt;1,"Same email twice - keep one",""))</f>
        <v/>
      </c>
    </row>
    <row r="1620" customFormat="false" ht="15" hidden="false" customHeight="false" outlineLevel="0" collapsed="false">
      <c r="A1620" s="8"/>
      <c r="B1620" s="8"/>
      <c r="C1620" s="8"/>
      <c r="D1620" s="9" t="str">
        <f aca="false">IF(A1620="","",COUNTIFS(Orders!$C$2:$C$5001,A1620,Orders!$I$2:$I$5001,"&gt;0"))</f>
        <v/>
      </c>
      <c r="E1620" s="10" t="str">
        <f aca="false">IF(A1620="","",SUMIFS(Orders!$F$2:$F$5001,Orders!$C$2:$C$5001,A1620,Orders!$I$2:$I$5001,"&gt;0"))</f>
        <v/>
      </c>
      <c r="F1620" s="10" t="str">
        <f aca="false">IF(OR(A1620="",N(D1620)=0),"",E1620/D1620)</f>
        <v/>
      </c>
      <c r="G1620" s="11" t="str">
        <f aca="false">IF(OR(A1620="",N(D1620)=0),"",_xlfn.MINIFS(Orders!$I$2:$I$5001,Orders!$C$2:$C$5001,A1620,Orders!$I$2:$I$5001,"&gt;0"))</f>
        <v/>
      </c>
      <c r="H1620" s="11" t="str">
        <f aca="false">IF(OR(A1620="",N(D1620)=0),"",_xlfn.MAXIFS(Orders!$I$2:$I$5001,Orders!$C$2:$C$5001,A1620,Orders!$I$2:$I$5001,"&gt;0"))</f>
        <v/>
      </c>
      <c r="I1620" s="9" t="str">
        <f aca="true">IF(H1620="","",TODAY()-H1620)</f>
        <v/>
      </c>
      <c r="J1620" s="9" t="str">
        <f aca="false">IF(OR(H1620="",N(D1620)&lt;2),"",(H1620-G1620)/(D1620-1))</f>
        <v/>
      </c>
      <c r="K1620" s="12" t="str">
        <f aca="false">IF(A1620="","",IF(N(D1620)=0,"No orders yet",IF(I1620&gt;=Settings!$B$4,IF(OR(N(E1620)&gt;=Settings!$B$5,N(D1620)&gt;=Settings!$B$6),"Lapsed VIP","Lapsed"),IF(I1620&gt;=Settings!$B$3,IF(OR(N(E1620)&gt;=Settings!$B$5,N(D1620)&gt;=Settings!$B$6),"At-risk VIP",IF(D1620=1,"One-time buyer","At risk")),IF(OR(N(E1620)&gt;=Settings!$B$5,N(D1620)&gt;=Settings!$B$6),"VIP",IF(D1620=1,"New","Active"))))))</f>
        <v/>
      </c>
      <c r="L1620" s="12" t="str">
        <f aca="false">IF(OR(J1620="",J1620=0),"",IF(I1620&gt;=J1620*Settings!$B$7,"Yes",""))</f>
        <v/>
      </c>
      <c r="M1620" s="13"/>
      <c r="N1620" s="12" t="str">
        <f aca="true">IF(M1620="","",IF(AND(H1620&lt;&gt;"",H1620&gt;=M1620),"Yes - "&amp;TEXT(H1620,"d mmm yyyy"),IF(TODAY()-M1620&lt;30,"Not yet","No")))</f>
        <v/>
      </c>
      <c r="O1620" s="8"/>
      <c r="P1620" s="12" t="str">
        <f aca="false">IF(A1620="","",IF(COUNTIF($A$2:$A$2001,A1620)&gt;1,"Same email twice - keep one",""))</f>
        <v/>
      </c>
    </row>
    <row r="1621" customFormat="false" ht="15" hidden="false" customHeight="false" outlineLevel="0" collapsed="false">
      <c r="A1621" s="8"/>
      <c r="B1621" s="8"/>
      <c r="C1621" s="8"/>
      <c r="D1621" s="9" t="str">
        <f aca="false">IF(A1621="","",COUNTIFS(Orders!$C$2:$C$5001,A1621,Orders!$I$2:$I$5001,"&gt;0"))</f>
        <v/>
      </c>
      <c r="E1621" s="10" t="str">
        <f aca="false">IF(A1621="","",SUMIFS(Orders!$F$2:$F$5001,Orders!$C$2:$C$5001,A1621,Orders!$I$2:$I$5001,"&gt;0"))</f>
        <v/>
      </c>
      <c r="F1621" s="10" t="str">
        <f aca="false">IF(OR(A1621="",N(D1621)=0),"",E1621/D1621)</f>
        <v/>
      </c>
      <c r="G1621" s="11" t="str">
        <f aca="false">IF(OR(A1621="",N(D1621)=0),"",_xlfn.MINIFS(Orders!$I$2:$I$5001,Orders!$C$2:$C$5001,A1621,Orders!$I$2:$I$5001,"&gt;0"))</f>
        <v/>
      </c>
      <c r="H1621" s="11" t="str">
        <f aca="false">IF(OR(A1621="",N(D1621)=0),"",_xlfn.MAXIFS(Orders!$I$2:$I$5001,Orders!$C$2:$C$5001,A1621,Orders!$I$2:$I$5001,"&gt;0"))</f>
        <v/>
      </c>
      <c r="I1621" s="9" t="str">
        <f aca="true">IF(H1621="","",TODAY()-H1621)</f>
        <v/>
      </c>
      <c r="J1621" s="9" t="str">
        <f aca="false">IF(OR(H1621="",N(D1621)&lt;2),"",(H1621-G1621)/(D1621-1))</f>
        <v/>
      </c>
      <c r="K1621" s="12" t="str">
        <f aca="false">IF(A1621="","",IF(N(D1621)=0,"No orders yet",IF(I1621&gt;=Settings!$B$4,IF(OR(N(E1621)&gt;=Settings!$B$5,N(D1621)&gt;=Settings!$B$6),"Lapsed VIP","Lapsed"),IF(I1621&gt;=Settings!$B$3,IF(OR(N(E1621)&gt;=Settings!$B$5,N(D1621)&gt;=Settings!$B$6),"At-risk VIP",IF(D1621=1,"One-time buyer","At risk")),IF(OR(N(E1621)&gt;=Settings!$B$5,N(D1621)&gt;=Settings!$B$6),"VIP",IF(D1621=1,"New","Active"))))))</f>
        <v/>
      </c>
      <c r="L1621" s="12" t="str">
        <f aca="false">IF(OR(J1621="",J1621=0),"",IF(I1621&gt;=J1621*Settings!$B$7,"Yes",""))</f>
        <v/>
      </c>
      <c r="M1621" s="13"/>
      <c r="N1621" s="12" t="str">
        <f aca="true">IF(M1621="","",IF(AND(H1621&lt;&gt;"",H1621&gt;=M1621),"Yes - "&amp;TEXT(H1621,"d mmm yyyy"),IF(TODAY()-M1621&lt;30,"Not yet","No")))</f>
        <v/>
      </c>
      <c r="O1621" s="8"/>
      <c r="P1621" s="12" t="str">
        <f aca="false">IF(A1621="","",IF(COUNTIF($A$2:$A$2001,A1621)&gt;1,"Same email twice - keep one",""))</f>
        <v/>
      </c>
    </row>
    <row r="1622" customFormat="false" ht="15" hidden="false" customHeight="false" outlineLevel="0" collapsed="false">
      <c r="A1622" s="8"/>
      <c r="B1622" s="8"/>
      <c r="C1622" s="8"/>
      <c r="D1622" s="9" t="str">
        <f aca="false">IF(A1622="","",COUNTIFS(Orders!$C$2:$C$5001,A1622,Orders!$I$2:$I$5001,"&gt;0"))</f>
        <v/>
      </c>
      <c r="E1622" s="10" t="str">
        <f aca="false">IF(A1622="","",SUMIFS(Orders!$F$2:$F$5001,Orders!$C$2:$C$5001,A1622,Orders!$I$2:$I$5001,"&gt;0"))</f>
        <v/>
      </c>
      <c r="F1622" s="10" t="str">
        <f aca="false">IF(OR(A1622="",N(D1622)=0),"",E1622/D1622)</f>
        <v/>
      </c>
      <c r="G1622" s="11" t="str">
        <f aca="false">IF(OR(A1622="",N(D1622)=0),"",_xlfn.MINIFS(Orders!$I$2:$I$5001,Orders!$C$2:$C$5001,A1622,Orders!$I$2:$I$5001,"&gt;0"))</f>
        <v/>
      </c>
      <c r="H1622" s="11" t="str">
        <f aca="false">IF(OR(A1622="",N(D1622)=0),"",_xlfn.MAXIFS(Orders!$I$2:$I$5001,Orders!$C$2:$C$5001,A1622,Orders!$I$2:$I$5001,"&gt;0"))</f>
        <v/>
      </c>
      <c r="I1622" s="9" t="str">
        <f aca="true">IF(H1622="","",TODAY()-H1622)</f>
        <v/>
      </c>
      <c r="J1622" s="9" t="str">
        <f aca="false">IF(OR(H1622="",N(D1622)&lt;2),"",(H1622-G1622)/(D1622-1))</f>
        <v/>
      </c>
      <c r="K1622" s="12" t="str">
        <f aca="false">IF(A1622="","",IF(N(D1622)=0,"No orders yet",IF(I1622&gt;=Settings!$B$4,IF(OR(N(E1622)&gt;=Settings!$B$5,N(D1622)&gt;=Settings!$B$6),"Lapsed VIP","Lapsed"),IF(I1622&gt;=Settings!$B$3,IF(OR(N(E1622)&gt;=Settings!$B$5,N(D1622)&gt;=Settings!$B$6),"At-risk VIP",IF(D1622=1,"One-time buyer","At risk")),IF(OR(N(E1622)&gt;=Settings!$B$5,N(D1622)&gt;=Settings!$B$6),"VIP",IF(D1622=1,"New","Active"))))))</f>
        <v/>
      </c>
      <c r="L1622" s="12" t="str">
        <f aca="false">IF(OR(J1622="",J1622=0),"",IF(I1622&gt;=J1622*Settings!$B$7,"Yes",""))</f>
        <v/>
      </c>
      <c r="M1622" s="13"/>
      <c r="N1622" s="12" t="str">
        <f aca="true">IF(M1622="","",IF(AND(H1622&lt;&gt;"",H1622&gt;=M1622),"Yes - "&amp;TEXT(H1622,"d mmm yyyy"),IF(TODAY()-M1622&lt;30,"Not yet","No")))</f>
        <v/>
      </c>
      <c r="O1622" s="8"/>
      <c r="P1622" s="12" t="str">
        <f aca="false">IF(A1622="","",IF(COUNTIF($A$2:$A$2001,A1622)&gt;1,"Same email twice - keep one",""))</f>
        <v/>
      </c>
    </row>
    <row r="1623" customFormat="false" ht="15" hidden="false" customHeight="false" outlineLevel="0" collapsed="false">
      <c r="A1623" s="8"/>
      <c r="B1623" s="8"/>
      <c r="C1623" s="8"/>
      <c r="D1623" s="9" t="str">
        <f aca="false">IF(A1623="","",COUNTIFS(Orders!$C$2:$C$5001,A1623,Orders!$I$2:$I$5001,"&gt;0"))</f>
        <v/>
      </c>
      <c r="E1623" s="10" t="str">
        <f aca="false">IF(A1623="","",SUMIFS(Orders!$F$2:$F$5001,Orders!$C$2:$C$5001,A1623,Orders!$I$2:$I$5001,"&gt;0"))</f>
        <v/>
      </c>
      <c r="F1623" s="10" t="str">
        <f aca="false">IF(OR(A1623="",N(D1623)=0),"",E1623/D1623)</f>
        <v/>
      </c>
      <c r="G1623" s="11" t="str">
        <f aca="false">IF(OR(A1623="",N(D1623)=0),"",_xlfn.MINIFS(Orders!$I$2:$I$5001,Orders!$C$2:$C$5001,A1623,Orders!$I$2:$I$5001,"&gt;0"))</f>
        <v/>
      </c>
      <c r="H1623" s="11" t="str">
        <f aca="false">IF(OR(A1623="",N(D1623)=0),"",_xlfn.MAXIFS(Orders!$I$2:$I$5001,Orders!$C$2:$C$5001,A1623,Orders!$I$2:$I$5001,"&gt;0"))</f>
        <v/>
      </c>
      <c r="I1623" s="9" t="str">
        <f aca="true">IF(H1623="","",TODAY()-H1623)</f>
        <v/>
      </c>
      <c r="J1623" s="9" t="str">
        <f aca="false">IF(OR(H1623="",N(D1623)&lt;2),"",(H1623-G1623)/(D1623-1))</f>
        <v/>
      </c>
      <c r="K1623" s="12" t="str">
        <f aca="false">IF(A1623="","",IF(N(D1623)=0,"No orders yet",IF(I1623&gt;=Settings!$B$4,IF(OR(N(E1623)&gt;=Settings!$B$5,N(D1623)&gt;=Settings!$B$6),"Lapsed VIP","Lapsed"),IF(I1623&gt;=Settings!$B$3,IF(OR(N(E1623)&gt;=Settings!$B$5,N(D1623)&gt;=Settings!$B$6),"At-risk VIP",IF(D1623=1,"One-time buyer","At risk")),IF(OR(N(E1623)&gt;=Settings!$B$5,N(D1623)&gt;=Settings!$B$6),"VIP",IF(D1623=1,"New","Active"))))))</f>
        <v/>
      </c>
      <c r="L1623" s="12" t="str">
        <f aca="false">IF(OR(J1623="",J1623=0),"",IF(I1623&gt;=J1623*Settings!$B$7,"Yes",""))</f>
        <v/>
      </c>
      <c r="M1623" s="13"/>
      <c r="N1623" s="12" t="str">
        <f aca="true">IF(M1623="","",IF(AND(H1623&lt;&gt;"",H1623&gt;=M1623),"Yes - "&amp;TEXT(H1623,"d mmm yyyy"),IF(TODAY()-M1623&lt;30,"Not yet","No")))</f>
        <v/>
      </c>
      <c r="O1623" s="8"/>
      <c r="P1623" s="12" t="str">
        <f aca="false">IF(A1623="","",IF(COUNTIF($A$2:$A$2001,A1623)&gt;1,"Same email twice - keep one",""))</f>
        <v/>
      </c>
    </row>
    <row r="1624" customFormat="false" ht="15" hidden="false" customHeight="false" outlineLevel="0" collapsed="false">
      <c r="A1624" s="8"/>
      <c r="B1624" s="8"/>
      <c r="C1624" s="8"/>
      <c r="D1624" s="9" t="str">
        <f aca="false">IF(A1624="","",COUNTIFS(Orders!$C$2:$C$5001,A1624,Orders!$I$2:$I$5001,"&gt;0"))</f>
        <v/>
      </c>
      <c r="E1624" s="10" t="str">
        <f aca="false">IF(A1624="","",SUMIFS(Orders!$F$2:$F$5001,Orders!$C$2:$C$5001,A1624,Orders!$I$2:$I$5001,"&gt;0"))</f>
        <v/>
      </c>
      <c r="F1624" s="10" t="str">
        <f aca="false">IF(OR(A1624="",N(D1624)=0),"",E1624/D1624)</f>
        <v/>
      </c>
      <c r="G1624" s="11" t="str">
        <f aca="false">IF(OR(A1624="",N(D1624)=0),"",_xlfn.MINIFS(Orders!$I$2:$I$5001,Orders!$C$2:$C$5001,A1624,Orders!$I$2:$I$5001,"&gt;0"))</f>
        <v/>
      </c>
      <c r="H1624" s="11" t="str">
        <f aca="false">IF(OR(A1624="",N(D1624)=0),"",_xlfn.MAXIFS(Orders!$I$2:$I$5001,Orders!$C$2:$C$5001,A1624,Orders!$I$2:$I$5001,"&gt;0"))</f>
        <v/>
      </c>
      <c r="I1624" s="9" t="str">
        <f aca="true">IF(H1624="","",TODAY()-H1624)</f>
        <v/>
      </c>
      <c r="J1624" s="9" t="str">
        <f aca="false">IF(OR(H1624="",N(D1624)&lt;2),"",(H1624-G1624)/(D1624-1))</f>
        <v/>
      </c>
      <c r="K1624" s="12" t="str">
        <f aca="false">IF(A1624="","",IF(N(D1624)=0,"No orders yet",IF(I1624&gt;=Settings!$B$4,IF(OR(N(E1624)&gt;=Settings!$B$5,N(D1624)&gt;=Settings!$B$6),"Lapsed VIP","Lapsed"),IF(I1624&gt;=Settings!$B$3,IF(OR(N(E1624)&gt;=Settings!$B$5,N(D1624)&gt;=Settings!$B$6),"At-risk VIP",IF(D1624=1,"One-time buyer","At risk")),IF(OR(N(E1624)&gt;=Settings!$B$5,N(D1624)&gt;=Settings!$B$6),"VIP",IF(D1624=1,"New","Active"))))))</f>
        <v/>
      </c>
      <c r="L1624" s="12" t="str">
        <f aca="false">IF(OR(J1624="",J1624=0),"",IF(I1624&gt;=J1624*Settings!$B$7,"Yes",""))</f>
        <v/>
      </c>
      <c r="M1624" s="13"/>
      <c r="N1624" s="12" t="str">
        <f aca="true">IF(M1624="","",IF(AND(H1624&lt;&gt;"",H1624&gt;=M1624),"Yes - "&amp;TEXT(H1624,"d mmm yyyy"),IF(TODAY()-M1624&lt;30,"Not yet","No")))</f>
        <v/>
      </c>
      <c r="O1624" s="8"/>
      <c r="P1624" s="12" t="str">
        <f aca="false">IF(A1624="","",IF(COUNTIF($A$2:$A$2001,A1624)&gt;1,"Same email twice - keep one",""))</f>
        <v/>
      </c>
    </row>
    <row r="1625" customFormat="false" ht="15" hidden="false" customHeight="false" outlineLevel="0" collapsed="false">
      <c r="A1625" s="8"/>
      <c r="B1625" s="8"/>
      <c r="C1625" s="8"/>
      <c r="D1625" s="9" t="str">
        <f aca="false">IF(A1625="","",COUNTIFS(Orders!$C$2:$C$5001,A1625,Orders!$I$2:$I$5001,"&gt;0"))</f>
        <v/>
      </c>
      <c r="E1625" s="10" t="str">
        <f aca="false">IF(A1625="","",SUMIFS(Orders!$F$2:$F$5001,Orders!$C$2:$C$5001,A1625,Orders!$I$2:$I$5001,"&gt;0"))</f>
        <v/>
      </c>
      <c r="F1625" s="10" t="str">
        <f aca="false">IF(OR(A1625="",N(D1625)=0),"",E1625/D1625)</f>
        <v/>
      </c>
      <c r="G1625" s="11" t="str">
        <f aca="false">IF(OR(A1625="",N(D1625)=0),"",_xlfn.MINIFS(Orders!$I$2:$I$5001,Orders!$C$2:$C$5001,A1625,Orders!$I$2:$I$5001,"&gt;0"))</f>
        <v/>
      </c>
      <c r="H1625" s="11" t="str">
        <f aca="false">IF(OR(A1625="",N(D1625)=0),"",_xlfn.MAXIFS(Orders!$I$2:$I$5001,Orders!$C$2:$C$5001,A1625,Orders!$I$2:$I$5001,"&gt;0"))</f>
        <v/>
      </c>
      <c r="I1625" s="9" t="str">
        <f aca="true">IF(H1625="","",TODAY()-H1625)</f>
        <v/>
      </c>
      <c r="J1625" s="9" t="str">
        <f aca="false">IF(OR(H1625="",N(D1625)&lt;2),"",(H1625-G1625)/(D1625-1))</f>
        <v/>
      </c>
      <c r="K1625" s="12" t="str">
        <f aca="false">IF(A1625="","",IF(N(D1625)=0,"No orders yet",IF(I1625&gt;=Settings!$B$4,IF(OR(N(E1625)&gt;=Settings!$B$5,N(D1625)&gt;=Settings!$B$6),"Lapsed VIP","Lapsed"),IF(I1625&gt;=Settings!$B$3,IF(OR(N(E1625)&gt;=Settings!$B$5,N(D1625)&gt;=Settings!$B$6),"At-risk VIP",IF(D1625=1,"One-time buyer","At risk")),IF(OR(N(E1625)&gt;=Settings!$B$5,N(D1625)&gt;=Settings!$B$6),"VIP",IF(D1625=1,"New","Active"))))))</f>
        <v/>
      </c>
      <c r="L1625" s="12" t="str">
        <f aca="false">IF(OR(J1625="",J1625=0),"",IF(I1625&gt;=J1625*Settings!$B$7,"Yes",""))</f>
        <v/>
      </c>
      <c r="M1625" s="13"/>
      <c r="N1625" s="12" t="str">
        <f aca="true">IF(M1625="","",IF(AND(H1625&lt;&gt;"",H1625&gt;=M1625),"Yes - "&amp;TEXT(H1625,"d mmm yyyy"),IF(TODAY()-M1625&lt;30,"Not yet","No")))</f>
        <v/>
      </c>
      <c r="O1625" s="8"/>
      <c r="P1625" s="12" t="str">
        <f aca="false">IF(A1625="","",IF(COUNTIF($A$2:$A$2001,A1625)&gt;1,"Same email twice - keep one",""))</f>
        <v/>
      </c>
    </row>
    <row r="1626" customFormat="false" ht="15" hidden="false" customHeight="false" outlineLevel="0" collapsed="false">
      <c r="A1626" s="8"/>
      <c r="B1626" s="8"/>
      <c r="C1626" s="8"/>
      <c r="D1626" s="9" t="str">
        <f aca="false">IF(A1626="","",COUNTIFS(Orders!$C$2:$C$5001,A1626,Orders!$I$2:$I$5001,"&gt;0"))</f>
        <v/>
      </c>
      <c r="E1626" s="10" t="str">
        <f aca="false">IF(A1626="","",SUMIFS(Orders!$F$2:$F$5001,Orders!$C$2:$C$5001,A1626,Orders!$I$2:$I$5001,"&gt;0"))</f>
        <v/>
      </c>
      <c r="F1626" s="10" t="str">
        <f aca="false">IF(OR(A1626="",N(D1626)=0),"",E1626/D1626)</f>
        <v/>
      </c>
      <c r="G1626" s="11" t="str">
        <f aca="false">IF(OR(A1626="",N(D1626)=0),"",_xlfn.MINIFS(Orders!$I$2:$I$5001,Orders!$C$2:$C$5001,A1626,Orders!$I$2:$I$5001,"&gt;0"))</f>
        <v/>
      </c>
      <c r="H1626" s="11" t="str">
        <f aca="false">IF(OR(A1626="",N(D1626)=0),"",_xlfn.MAXIFS(Orders!$I$2:$I$5001,Orders!$C$2:$C$5001,A1626,Orders!$I$2:$I$5001,"&gt;0"))</f>
        <v/>
      </c>
      <c r="I1626" s="9" t="str">
        <f aca="true">IF(H1626="","",TODAY()-H1626)</f>
        <v/>
      </c>
      <c r="J1626" s="9" t="str">
        <f aca="false">IF(OR(H1626="",N(D1626)&lt;2),"",(H1626-G1626)/(D1626-1))</f>
        <v/>
      </c>
      <c r="K1626" s="12" t="str">
        <f aca="false">IF(A1626="","",IF(N(D1626)=0,"No orders yet",IF(I1626&gt;=Settings!$B$4,IF(OR(N(E1626)&gt;=Settings!$B$5,N(D1626)&gt;=Settings!$B$6),"Lapsed VIP","Lapsed"),IF(I1626&gt;=Settings!$B$3,IF(OR(N(E1626)&gt;=Settings!$B$5,N(D1626)&gt;=Settings!$B$6),"At-risk VIP",IF(D1626=1,"One-time buyer","At risk")),IF(OR(N(E1626)&gt;=Settings!$B$5,N(D1626)&gt;=Settings!$B$6),"VIP",IF(D1626=1,"New","Active"))))))</f>
        <v/>
      </c>
      <c r="L1626" s="12" t="str">
        <f aca="false">IF(OR(J1626="",J1626=0),"",IF(I1626&gt;=J1626*Settings!$B$7,"Yes",""))</f>
        <v/>
      </c>
      <c r="M1626" s="13"/>
      <c r="N1626" s="12" t="str">
        <f aca="true">IF(M1626="","",IF(AND(H1626&lt;&gt;"",H1626&gt;=M1626),"Yes - "&amp;TEXT(H1626,"d mmm yyyy"),IF(TODAY()-M1626&lt;30,"Not yet","No")))</f>
        <v/>
      </c>
      <c r="O1626" s="8"/>
      <c r="P1626" s="12" t="str">
        <f aca="false">IF(A1626="","",IF(COUNTIF($A$2:$A$2001,A1626)&gt;1,"Same email twice - keep one",""))</f>
        <v/>
      </c>
    </row>
    <row r="1627" customFormat="false" ht="15" hidden="false" customHeight="false" outlineLevel="0" collapsed="false">
      <c r="A1627" s="8"/>
      <c r="B1627" s="8"/>
      <c r="C1627" s="8"/>
      <c r="D1627" s="9" t="str">
        <f aca="false">IF(A1627="","",COUNTIFS(Orders!$C$2:$C$5001,A1627,Orders!$I$2:$I$5001,"&gt;0"))</f>
        <v/>
      </c>
      <c r="E1627" s="10" t="str">
        <f aca="false">IF(A1627="","",SUMIFS(Orders!$F$2:$F$5001,Orders!$C$2:$C$5001,A1627,Orders!$I$2:$I$5001,"&gt;0"))</f>
        <v/>
      </c>
      <c r="F1627" s="10" t="str">
        <f aca="false">IF(OR(A1627="",N(D1627)=0),"",E1627/D1627)</f>
        <v/>
      </c>
      <c r="G1627" s="11" t="str">
        <f aca="false">IF(OR(A1627="",N(D1627)=0),"",_xlfn.MINIFS(Orders!$I$2:$I$5001,Orders!$C$2:$C$5001,A1627,Orders!$I$2:$I$5001,"&gt;0"))</f>
        <v/>
      </c>
      <c r="H1627" s="11" t="str">
        <f aca="false">IF(OR(A1627="",N(D1627)=0),"",_xlfn.MAXIFS(Orders!$I$2:$I$5001,Orders!$C$2:$C$5001,A1627,Orders!$I$2:$I$5001,"&gt;0"))</f>
        <v/>
      </c>
      <c r="I1627" s="9" t="str">
        <f aca="true">IF(H1627="","",TODAY()-H1627)</f>
        <v/>
      </c>
      <c r="J1627" s="9" t="str">
        <f aca="false">IF(OR(H1627="",N(D1627)&lt;2),"",(H1627-G1627)/(D1627-1))</f>
        <v/>
      </c>
      <c r="K1627" s="12" t="str">
        <f aca="false">IF(A1627="","",IF(N(D1627)=0,"No orders yet",IF(I1627&gt;=Settings!$B$4,IF(OR(N(E1627)&gt;=Settings!$B$5,N(D1627)&gt;=Settings!$B$6),"Lapsed VIP","Lapsed"),IF(I1627&gt;=Settings!$B$3,IF(OR(N(E1627)&gt;=Settings!$B$5,N(D1627)&gt;=Settings!$B$6),"At-risk VIP",IF(D1627=1,"One-time buyer","At risk")),IF(OR(N(E1627)&gt;=Settings!$B$5,N(D1627)&gt;=Settings!$B$6),"VIP",IF(D1627=1,"New","Active"))))))</f>
        <v/>
      </c>
      <c r="L1627" s="12" t="str">
        <f aca="false">IF(OR(J1627="",J1627=0),"",IF(I1627&gt;=J1627*Settings!$B$7,"Yes",""))</f>
        <v/>
      </c>
      <c r="M1627" s="13"/>
      <c r="N1627" s="12" t="str">
        <f aca="true">IF(M1627="","",IF(AND(H1627&lt;&gt;"",H1627&gt;=M1627),"Yes - "&amp;TEXT(H1627,"d mmm yyyy"),IF(TODAY()-M1627&lt;30,"Not yet","No")))</f>
        <v/>
      </c>
      <c r="O1627" s="8"/>
      <c r="P1627" s="12" t="str">
        <f aca="false">IF(A1627="","",IF(COUNTIF($A$2:$A$2001,A1627)&gt;1,"Same email twice - keep one",""))</f>
        <v/>
      </c>
    </row>
    <row r="1628" customFormat="false" ht="15" hidden="false" customHeight="false" outlineLevel="0" collapsed="false">
      <c r="A1628" s="8"/>
      <c r="B1628" s="8"/>
      <c r="C1628" s="8"/>
      <c r="D1628" s="9" t="str">
        <f aca="false">IF(A1628="","",COUNTIFS(Orders!$C$2:$C$5001,A1628,Orders!$I$2:$I$5001,"&gt;0"))</f>
        <v/>
      </c>
      <c r="E1628" s="10" t="str">
        <f aca="false">IF(A1628="","",SUMIFS(Orders!$F$2:$F$5001,Orders!$C$2:$C$5001,A1628,Orders!$I$2:$I$5001,"&gt;0"))</f>
        <v/>
      </c>
      <c r="F1628" s="10" t="str">
        <f aca="false">IF(OR(A1628="",N(D1628)=0),"",E1628/D1628)</f>
        <v/>
      </c>
      <c r="G1628" s="11" t="str">
        <f aca="false">IF(OR(A1628="",N(D1628)=0),"",_xlfn.MINIFS(Orders!$I$2:$I$5001,Orders!$C$2:$C$5001,A1628,Orders!$I$2:$I$5001,"&gt;0"))</f>
        <v/>
      </c>
      <c r="H1628" s="11" t="str">
        <f aca="false">IF(OR(A1628="",N(D1628)=0),"",_xlfn.MAXIFS(Orders!$I$2:$I$5001,Orders!$C$2:$C$5001,A1628,Orders!$I$2:$I$5001,"&gt;0"))</f>
        <v/>
      </c>
      <c r="I1628" s="9" t="str">
        <f aca="true">IF(H1628="","",TODAY()-H1628)</f>
        <v/>
      </c>
      <c r="J1628" s="9" t="str">
        <f aca="false">IF(OR(H1628="",N(D1628)&lt;2),"",(H1628-G1628)/(D1628-1))</f>
        <v/>
      </c>
      <c r="K1628" s="12" t="str">
        <f aca="false">IF(A1628="","",IF(N(D1628)=0,"No orders yet",IF(I1628&gt;=Settings!$B$4,IF(OR(N(E1628)&gt;=Settings!$B$5,N(D1628)&gt;=Settings!$B$6),"Lapsed VIP","Lapsed"),IF(I1628&gt;=Settings!$B$3,IF(OR(N(E1628)&gt;=Settings!$B$5,N(D1628)&gt;=Settings!$B$6),"At-risk VIP",IF(D1628=1,"One-time buyer","At risk")),IF(OR(N(E1628)&gt;=Settings!$B$5,N(D1628)&gt;=Settings!$B$6),"VIP",IF(D1628=1,"New","Active"))))))</f>
        <v/>
      </c>
      <c r="L1628" s="12" t="str">
        <f aca="false">IF(OR(J1628="",J1628=0),"",IF(I1628&gt;=J1628*Settings!$B$7,"Yes",""))</f>
        <v/>
      </c>
      <c r="M1628" s="13"/>
      <c r="N1628" s="12" t="str">
        <f aca="true">IF(M1628="","",IF(AND(H1628&lt;&gt;"",H1628&gt;=M1628),"Yes - "&amp;TEXT(H1628,"d mmm yyyy"),IF(TODAY()-M1628&lt;30,"Not yet","No")))</f>
        <v/>
      </c>
      <c r="O1628" s="8"/>
      <c r="P1628" s="12" t="str">
        <f aca="false">IF(A1628="","",IF(COUNTIF($A$2:$A$2001,A1628)&gt;1,"Same email twice - keep one",""))</f>
        <v/>
      </c>
    </row>
    <row r="1629" customFormat="false" ht="15" hidden="false" customHeight="false" outlineLevel="0" collapsed="false">
      <c r="A1629" s="8"/>
      <c r="B1629" s="8"/>
      <c r="C1629" s="8"/>
      <c r="D1629" s="9" t="str">
        <f aca="false">IF(A1629="","",COUNTIFS(Orders!$C$2:$C$5001,A1629,Orders!$I$2:$I$5001,"&gt;0"))</f>
        <v/>
      </c>
      <c r="E1629" s="10" t="str">
        <f aca="false">IF(A1629="","",SUMIFS(Orders!$F$2:$F$5001,Orders!$C$2:$C$5001,A1629,Orders!$I$2:$I$5001,"&gt;0"))</f>
        <v/>
      </c>
      <c r="F1629" s="10" t="str">
        <f aca="false">IF(OR(A1629="",N(D1629)=0),"",E1629/D1629)</f>
        <v/>
      </c>
      <c r="G1629" s="11" t="str">
        <f aca="false">IF(OR(A1629="",N(D1629)=0),"",_xlfn.MINIFS(Orders!$I$2:$I$5001,Orders!$C$2:$C$5001,A1629,Orders!$I$2:$I$5001,"&gt;0"))</f>
        <v/>
      </c>
      <c r="H1629" s="11" t="str">
        <f aca="false">IF(OR(A1629="",N(D1629)=0),"",_xlfn.MAXIFS(Orders!$I$2:$I$5001,Orders!$C$2:$C$5001,A1629,Orders!$I$2:$I$5001,"&gt;0"))</f>
        <v/>
      </c>
      <c r="I1629" s="9" t="str">
        <f aca="true">IF(H1629="","",TODAY()-H1629)</f>
        <v/>
      </c>
      <c r="J1629" s="9" t="str">
        <f aca="false">IF(OR(H1629="",N(D1629)&lt;2),"",(H1629-G1629)/(D1629-1))</f>
        <v/>
      </c>
      <c r="K1629" s="12" t="str">
        <f aca="false">IF(A1629="","",IF(N(D1629)=0,"No orders yet",IF(I1629&gt;=Settings!$B$4,IF(OR(N(E1629)&gt;=Settings!$B$5,N(D1629)&gt;=Settings!$B$6),"Lapsed VIP","Lapsed"),IF(I1629&gt;=Settings!$B$3,IF(OR(N(E1629)&gt;=Settings!$B$5,N(D1629)&gt;=Settings!$B$6),"At-risk VIP",IF(D1629=1,"One-time buyer","At risk")),IF(OR(N(E1629)&gt;=Settings!$B$5,N(D1629)&gt;=Settings!$B$6),"VIP",IF(D1629=1,"New","Active"))))))</f>
        <v/>
      </c>
      <c r="L1629" s="12" t="str">
        <f aca="false">IF(OR(J1629="",J1629=0),"",IF(I1629&gt;=J1629*Settings!$B$7,"Yes",""))</f>
        <v/>
      </c>
      <c r="M1629" s="13"/>
      <c r="N1629" s="12" t="str">
        <f aca="true">IF(M1629="","",IF(AND(H1629&lt;&gt;"",H1629&gt;=M1629),"Yes - "&amp;TEXT(H1629,"d mmm yyyy"),IF(TODAY()-M1629&lt;30,"Not yet","No")))</f>
        <v/>
      </c>
      <c r="O1629" s="8"/>
      <c r="P1629" s="12" t="str">
        <f aca="false">IF(A1629="","",IF(COUNTIF($A$2:$A$2001,A1629)&gt;1,"Same email twice - keep one",""))</f>
        <v/>
      </c>
    </row>
    <row r="1630" customFormat="false" ht="15" hidden="false" customHeight="false" outlineLevel="0" collapsed="false">
      <c r="A1630" s="8"/>
      <c r="B1630" s="8"/>
      <c r="C1630" s="8"/>
      <c r="D1630" s="9" t="str">
        <f aca="false">IF(A1630="","",COUNTIFS(Orders!$C$2:$C$5001,A1630,Orders!$I$2:$I$5001,"&gt;0"))</f>
        <v/>
      </c>
      <c r="E1630" s="10" t="str">
        <f aca="false">IF(A1630="","",SUMIFS(Orders!$F$2:$F$5001,Orders!$C$2:$C$5001,A1630,Orders!$I$2:$I$5001,"&gt;0"))</f>
        <v/>
      </c>
      <c r="F1630" s="10" t="str">
        <f aca="false">IF(OR(A1630="",N(D1630)=0),"",E1630/D1630)</f>
        <v/>
      </c>
      <c r="G1630" s="11" t="str">
        <f aca="false">IF(OR(A1630="",N(D1630)=0),"",_xlfn.MINIFS(Orders!$I$2:$I$5001,Orders!$C$2:$C$5001,A1630,Orders!$I$2:$I$5001,"&gt;0"))</f>
        <v/>
      </c>
      <c r="H1630" s="11" t="str">
        <f aca="false">IF(OR(A1630="",N(D1630)=0),"",_xlfn.MAXIFS(Orders!$I$2:$I$5001,Orders!$C$2:$C$5001,A1630,Orders!$I$2:$I$5001,"&gt;0"))</f>
        <v/>
      </c>
      <c r="I1630" s="9" t="str">
        <f aca="true">IF(H1630="","",TODAY()-H1630)</f>
        <v/>
      </c>
      <c r="J1630" s="9" t="str">
        <f aca="false">IF(OR(H1630="",N(D1630)&lt;2),"",(H1630-G1630)/(D1630-1))</f>
        <v/>
      </c>
      <c r="K1630" s="12" t="str">
        <f aca="false">IF(A1630="","",IF(N(D1630)=0,"No orders yet",IF(I1630&gt;=Settings!$B$4,IF(OR(N(E1630)&gt;=Settings!$B$5,N(D1630)&gt;=Settings!$B$6),"Lapsed VIP","Lapsed"),IF(I1630&gt;=Settings!$B$3,IF(OR(N(E1630)&gt;=Settings!$B$5,N(D1630)&gt;=Settings!$B$6),"At-risk VIP",IF(D1630=1,"One-time buyer","At risk")),IF(OR(N(E1630)&gt;=Settings!$B$5,N(D1630)&gt;=Settings!$B$6),"VIP",IF(D1630=1,"New","Active"))))))</f>
        <v/>
      </c>
      <c r="L1630" s="12" t="str">
        <f aca="false">IF(OR(J1630="",J1630=0),"",IF(I1630&gt;=J1630*Settings!$B$7,"Yes",""))</f>
        <v/>
      </c>
      <c r="M1630" s="13"/>
      <c r="N1630" s="12" t="str">
        <f aca="true">IF(M1630="","",IF(AND(H1630&lt;&gt;"",H1630&gt;=M1630),"Yes - "&amp;TEXT(H1630,"d mmm yyyy"),IF(TODAY()-M1630&lt;30,"Not yet","No")))</f>
        <v/>
      </c>
      <c r="O1630" s="8"/>
      <c r="P1630" s="12" t="str">
        <f aca="false">IF(A1630="","",IF(COUNTIF($A$2:$A$2001,A1630)&gt;1,"Same email twice - keep one",""))</f>
        <v/>
      </c>
    </row>
    <row r="1631" customFormat="false" ht="15" hidden="false" customHeight="false" outlineLevel="0" collapsed="false">
      <c r="A1631" s="8"/>
      <c r="B1631" s="8"/>
      <c r="C1631" s="8"/>
      <c r="D1631" s="9" t="str">
        <f aca="false">IF(A1631="","",COUNTIFS(Orders!$C$2:$C$5001,A1631,Orders!$I$2:$I$5001,"&gt;0"))</f>
        <v/>
      </c>
      <c r="E1631" s="10" t="str">
        <f aca="false">IF(A1631="","",SUMIFS(Orders!$F$2:$F$5001,Orders!$C$2:$C$5001,A1631,Orders!$I$2:$I$5001,"&gt;0"))</f>
        <v/>
      </c>
      <c r="F1631" s="10" t="str">
        <f aca="false">IF(OR(A1631="",N(D1631)=0),"",E1631/D1631)</f>
        <v/>
      </c>
      <c r="G1631" s="11" t="str">
        <f aca="false">IF(OR(A1631="",N(D1631)=0),"",_xlfn.MINIFS(Orders!$I$2:$I$5001,Orders!$C$2:$C$5001,A1631,Orders!$I$2:$I$5001,"&gt;0"))</f>
        <v/>
      </c>
      <c r="H1631" s="11" t="str">
        <f aca="false">IF(OR(A1631="",N(D1631)=0),"",_xlfn.MAXIFS(Orders!$I$2:$I$5001,Orders!$C$2:$C$5001,A1631,Orders!$I$2:$I$5001,"&gt;0"))</f>
        <v/>
      </c>
      <c r="I1631" s="9" t="str">
        <f aca="true">IF(H1631="","",TODAY()-H1631)</f>
        <v/>
      </c>
      <c r="J1631" s="9" t="str">
        <f aca="false">IF(OR(H1631="",N(D1631)&lt;2),"",(H1631-G1631)/(D1631-1))</f>
        <v/>
      </c>
      <c r="K1631" s="12" t="str">
        <f aca="false">IF(A1631="","",IF(N(D1631)=0,"No orders yet",IF(I1631&gt;=Settings!$B$4,IF(OR(N(E1631)&gt;=Settings!$B$5,N(D1631)&gt;=Settings!$B$6),"Lapsed VIP","Lapsed"),IF(I1631&gt;=Settings!$B$3,IF(OR(N(E1631)&gt;=Settings!$B$5,N(D1631)&gt;=Settings!$B$6),"At-risk VIP",IF(D1631=1,"One-time buyer","At risk")),IF(OR(N(E1631)&gt;=Settings!$B$5,N(D1631)&gt;=Settings!$B$6),"VIP",IF(D1631=1,"New","Active"))))))</f>
        <v/>
      </c>
      <c r="L1631" s="12" t="str">
        <f aca="false">IF(OR(J1631="",J1631=0),"",IF(I1631&gt;=J1631*Settings!$B$7,"Yes",""))</f>
        <v/>
      </c>
      <c r="M1631" s="13"/>
      <c r="N1631" s="12" t="str">
        <f aca="true">IF(M1631="","",IF(AND(H1631&lt;&gt;"",H1631&gt;=M1631),"Yes - "&amp;TEXT(H1631,"d mmm yyyy"),IF(TODAY()-M1631&lt;30,"Not yet","No")))</f>
        <v/>
      </c>
      <c r="O1631" s="8"/>
      <c r="P1631" s="12" t="str">
        <f aca="false">IF(A1631="","",IF(COUNTIF($A$2:$A$2001,A1631)&gt;1,"Same email twice - keep one",""))</f>
        <v/>
      </c>
    </row>
    <row r="1632" customFormat="false" ht="15" hidden="false" customHeight="false" outlineLevel="0" collapsed="false">
      <c r="A1632" s="8"/>
      <c r="B1632" s="8"/>
      <c r="C1632" s="8"/>
      <c r="D1632" s="9" t="str">
        <f aca="false">IF(A1632="","",COUNTIFS(Orders!$C$2:$C$5001,A1632,Orders!$I$2:$I$5001,"&gt;0"))</f>
        <v/>
      </c>
      <c r="E1632" s="10" t="str">
        <f aca="false">IF(A1632="","",SUMIFS(Orders!$F$2:$F$5001,Orders!$C$2:$C$5001,A1632,Orders!$I$2:$I$5001,"&gt;0"))</f>
        <v/>
      </c>
      <c r="F1632" s="10" t="str">
        <f aca="false">IF(OR(A1632="",N(D1632)=0),"",E1632/D1632)</f>
        <v/>
      </c>
      <c r="G1632" s="11" t="str">
        <f aca="false">IF(OR(A1632="",N(D1632)=0),"",_xlfn.MINIFS(Orders!$I$2:$I$5001,Orders!$C$2:$C$5001,A1632,Orders!$I$2:$I$5001,"&gt;0"))</f>
        <v/>
      </c>
      <c r="H1632" s="11" t="str">
        <f aca="false">IF(OR(A1632="",N(D1632)=0),"",_xlfn.MAXIFS(Orders!$I$2:$I$5001,Orders!$C$2:$C$5001,A1632,Orders!$I$2:$I$5001,"&gt;0"))</f>
        <v/>
      </c>
      <c r="I1632" s="9" t="str">
        <f aca="true">IF(H1632="","",TODAY()-H1632)</f>
        <v/>
      </c>
      <c r="J1632" s="9" t="str">
        <f aca="false">IF(OR(H1632="",N(D1632)&lt;2),"",(H1632-G1632)/(D1632-1))</f>
        <v/>
      </c>
      <c r="K1632" s="12" t="str">
        <f aca="false">IF(A1632="","",IF(N(D1632)=0,"No orders yet",IF(I1632&gt;=Settings!$B$4,IF(OR(N(E1632)&gt;=Settings!$B$5,N(D1632)&gt;=Settings!$B$6),"Lapsed VIP","Lapsed"),IF(I1632&gt;=Settings!$B$3,IF(OR(N(E1632)&gt;=Settings!$B$5,N(D1632)&gt;=Settings!$B$6),"At-risk VIP",IF(D1632=1,"One-time buyer","At risk")),IF(OR(N(E1632)&gt;=Settings!$B$5,N(D1632)&gt;=Settings!$B$6),"VIP",IF(D1632=1,"New","Active"))))))</f>
        <v/>
      </c>
      <c r="L1632" s="12" t="str">
        <f aca="false">IF(OR(J1632="",J1632=0),"",IF(I1632&gt;=J1632*Settings!$B$7,"Yes",""))</f>
        <v/>
      </c>
      <c r="M1632" s="13"/>
      <c r="N1632" s="12" t="str">
        <f aca="true">IF(M1632="","",IF(AND(H1632&lt;&gt;"",H1632&gt;=M1632),"Yes - "&amp;TEXT(H1632,"d mmm yyyy"),IF(TODAY()-M1632&lt;30,"Not yet","No")))</f>
        <v/>
      </c>
      <c r="O1632" s="8"/>
      <c r="P1632" s="12" t="str">
        <f aca="false">IF(A1632="","",IF(COUNTIF($A$2:$A$2001,A1632)&gt;1,"Same email twice - keep one",""))</f>
        <v/>
      </c>
    </row>
    <row r="1633" customFormat="false" ht="15" hidden="false" customHeight="false" outlineLevel="0" collapsed="false">
      <c r="A1633" s="8"/>
      <c r="B1633" s="8"/>
      <c r="C1633" s="8"/>
      <c r="D1633" s="9" t="str">
        <f aca="false">IF(A1633="","",COUNTIFS(Orders!$C$2:$C$5001,A1633,Orders!$I$2:$I$5001,"&gt;0"))</f>
        <v/>
      </c>
      <c r="E1633" s="10" t="str">
        <f aca="false">IF(A1633="","",SUMIFS(Orders!$F$2:$F$5001,Orders!$C$2:$C$5001,A1633,Orders!$I$2:$I$5001,"&gt;0"))</f>
        <v/>
      </c>
      <c r="F1633" s="10" t="str">
        <f aca="false">IF(OR(A1633="",N(D1633)=0),"",E1633/D1633)</f>
        <v/>
      </c>
      <c r="G1633" s="11" t="str">
        <f aca="false">IF(OR(A1633="",N(D1633)=0),"",_xlfn.MINIFS(Orders!$I$2:$I$5001,Orders!$C$2:$C$5001,A1633,Orders!$I$2:$I$5001,"&gt;0"))</f>
        <v/>
      </c>
      <c r="H1633" s="11" t="str">
        <f aca="false">IF(OR(A1633="",N(D1633)=0),"",_xlfn.MAXIFS(Orders!$I$2:$I$5001,Orders!$C$2:$C$5001,A1633,Orders!$I$2:$I$5001,"&gt;0"))</f>
        <v/>
      </c>
      <c r="I1633" s="9" t="str">
        <f aca="true">IF(H1633="","",TODAY()-H1633)</f>
        <v/>
      </c>
      <c r="J1633" s="9" t="str">
        <f aca="false">IF(OR(H1633="",N(D1633)&lt;2),"",(H1633-G1633)/(D1633-1))</f>
        <v/>
      </c>
      <c r="K1633" s="12" t="str">
        <f aca="false">IF(A1633="","",IF(N(D1633)=0,"No orders yet",IF(I1633&gt;=Settings!$B$4,IF(OR(N(E1633)&gt;=Settings!$B$5,N(D1633)&gt;=Settings!$B$6),"Lapsed VIP","Lapsed"),IF(I1633&gt;=Settings!$B$3,IF(OR(N(E1633)&gt;=Settings!$B$5,N(D1633)&gt;=Settings!$B$6),"At-risk VIP",IF(D1633=1,"One-time buyer","At risk")),IF(OR(N(E1633)&gt;=Settings!$B$5,N(D1633)&gt;=Settings!$B$6),"VIP",IF(D1633=1,"New","Active"))))))</f>
        <v/>
      </c>
      <c r="L1633" s="12" t="str">
        <f aca="false">IF(OR(J1633="",J1633=0),"",IF(I1633&gt;=J1633*Settings!$B$7,"Yes",""))</f>
        <v/>
      </c>
      <c r="M1633" s="13"/>
      <c r="N1633" s="12" t="str">
        <f aca="true">IF(M1633="","",IF(AND(H1633&lt;&gt;"",H1633&gt;=M1633),"Yes - "&amp;TEXT(H1633,"d mmm yyyy"),IF(TODAY()-M1633&lt;30,"Not yet","No")))</f>
        <v/>
      </c>
      <c r="O1633" s="8"/>
      <c r="P1633" s="12" t="str">
        <f aca="false">IF(A1633="","",IF(COUNTIF($A$2:$A$2001,A1633)&gt;1,"Same email twice - keep one",""))</f>
        <v/>
      </c>
    </row>
    <row r="1634" customFormat="false" ht="15" hidden="false" customHeight="false" outlineLevel="0" collapsed="false">
      <c r="A1634" s="8"/>
      <c r="B1634" s="8"/>
      <c r="C1634" s="8"/>
      <c r="D1634" s="9" t="str">
        <f aca="false">IF(A1634="","",COUNTIFS(Orders!$C$2:$C$5001,A1634,Orders!$I$2:$I$5001,"&gt;0"))</f>
        <v/>
      </c>
      <c r="E1634" s="10" t="str">
        <f aca="false">IF(A1634="","",SUMIFS(Orders!$F$2:$F$5001,Orders!$C$2:$C$5001,A1634,Orders!$I$2:$I$5001,"&gt;0"))</f>
        <v/>
      </c>
      <c r="F1634" s="10" t="str">
        <f aca="false">IF(OR(A1634="",N(D1634)=0),"",E1634/D1634)</f>
        <v/>
      </c>
      <c r="G1634" s="11" t="str">
        <f aca="false">IF(OR(A1634="",N(D1634)=0),"",_xlfn.MINIFS(Orders!$I$2:$I$5001,Orders!$C$2:$C$5001,A1634,Orders!$I$2:$I$5001,"&gt;0"))</f>
        <v/>
      </c>
      <c r="H1634" s="11" t="str">
        <f aca="false">IF(OR(A1634="",N(D1634)=0),"",_xlfn.MAXIFS(Orders!$I$2:$I$5001,Orders!$C$2:$C$5001,A1634,Orders!$I$2:$I$5001,"&gt;0"))</f>
        <v/>
      </c>
      <c r="I1634" s="9" t="str">
        <f aca="true">IF(H1634="","",TODAY()-H1634)</f>
        <v/>
      </c>
      <c r="J1634" s="9" t="str">
        <f aca="false">IF(OR(H1634="",N(D1634)&lt;2),"",(H1634-G1634)/(D1634-1))</f>
        <v/>
      </c>
      <c r="K1634" s="12" t="str">
        <f aca="false">IF(A1634="","",IF(N(D1634)=0,"No orders yet",IF(I1634&gt;=Settings!$B$4,IF(OR(N(E1634)&gt;=Settings!$B$5,N(D1634)&gt;=Settings!$B$6),"Lapsed VIP","Lapsed"),IF(I1634&gt;=Settings!$B$3,IF(OR(N(E1634)&gt;=Settings!$B$5,N(D1634)&gt;=Settings!$B$6),"At-risk VIP",IF(D1634=1,"One-time buyer","At risk")),IF(OR(N(E1634)&gt;=Settings!$B$5,N(D1634)&gt;=Settings!$B$6),"VIP",IF(D1634=1,"New","Active"))))))</f>
        <v/>
      </c>
      <c r="L1634" s="12" t="str">
        <f aca="false">IF(OR(J1634="",J1634=0),"",IF(I1634&gt;=J1634*Settings!$B$7,"Yes",""))</f>
        <v/>
      </c>
      <c r="M1634" s="13"/>
      <c r="N1634" s="12" t="str">
        <f aca="true">IF(M1634="","",IF(AND(H1634&lt;&gt;"",H1634&gt;=M1634),"Yes - "&amp;TEXT(H1634,"d mmm yyyy"),IF(TODAY()-M1634&lt;30,"Not yet","No")))</f>
        <v/>
      </c>
      <c r="O1634" s="8"/>
      <c r="P1634" s="12" t="str">
        <f aca="false">IF(A1634="","",IF(COUNTIF($A$2:$A$2001,A1634)&gt;1,"Same email twice - keep one",""))</f>
        <v/>
      </c>
    </row>
    <row r="1635" customFormat="false" ht="15" hidden="false" customHeight="false" outlineLevel="0" collapsed="false">
      <c r="A1635" s="8"/>
      <c r="B1635" s="8"/>
      <c r="C1635" s="8"/>
      <c r="D1635" s="9" t="str">
        <f aca="false">IF(A1635="","",COUNTIFS(Orders!$C$2:$C$5001,A1635,Orders!$I$2:$I$5001,"&gt;0"))</f>
        <v/>
      </c>
      <c r="E1635" s="10" t="str">
        <f aca="false">IF(A1635="","",SUMIFS(Orders!$F$2:$F$5001,Orders!$C$2:$C$5001,A1635,Orders!$I$2:$I$5001,"&gt;0"))</f>
        <v/>
      </c>
      <c r="F1635" s="10" t="str">
        <f aca="false">IF(OR(A1635="",N(D1635)=0),"",E1635/D1635)</f>
        <v/>
      </c>
      <c r="G1635" s="11" t="str">
        <f aca="false">IF(OR(A1635="",N(D1635)=0),"",_xlfn.MINIFS(Orders!$I$2:$I$5001,Orders!$C$2:$C$5001,A1635,Orders!$I$2:$I$5001,"&gt;0"))</f>
        <v/>
      </c>
      <c r="H1635" s="11" t="str">
        <f aca="false">IF(OR(A1635="",N(D1635)=0),"",_xlfn.MAXIFS(Orders!$I$2:$I$5001,Orders!$C$2:$C$5001,A1635,Orders!$I$2:$I$5001,"&gt;0"))</f>
        <v/>
      </c>
      <c r="I1635" s="9" t="str">
        <f aca="true">IF(H1635="","",TODAY()-H1635)</f>
        <v/>
      </c>
      <c r="J1635" s="9" t="str">
        <f aca="false">IF(OR(H1635="",N(D1635)&lt;2),"",(H1635-G1635)/(D1635-1))</f>
        <v/>
      </c>
      <c r="K1635" s="12" t="str">
        <f aca="false">IF(A1635="","",IF(N(D1635)=0,"No orders yet",IF(I1635&gt;=Settings!$B$4,IF(OR(N(E1635)&gt;=Settings!$B$5,N(D1635)&gt;=Settings!$B$6),"Lapsed VIP","Lapsed"),IF(I1635&gt;=Settings!$B$3,IF(OR(N(E1635)&gt;=Settings!$B$5,N(D1635)&gt;=Settings!$B$6),"At-risk VIP",IF(D1635=1,"One-time buyer","At risk")),IF(OR(N(E1635)&gt;=Settings!$B$5,N(D1635)&gt;=Settings!$B$6),"VIP",IF(D1635=1,"New","Active"))))))</f>
        <v/>
      </c>
      <c r="L1635" s="12" t="str">
        <f aca="false">IF(OR(J1635="",J1635=0),"",IF(I1635&gt;=J1635*Settings!$B$7,"Yes",""))</f>
        <v/>
      </c>
      <c r="M1635" s="13"/>
      <c r="N1635" s="12" t="str">
        <f aca="true">IF(M1635="","",IF(AND(H1635&lt;&gt;"",H1635&gt;=M1635),"Yes - "&amp;TEXT(H1635,"d mmm yyyy"),IF(TODAY()-M1635&lt;30,"Not yet","No")))</f>
        <v/>
      </c>
      <c r="O1635" s="8"/>
      <c r="P1635" s="12" t="str">
        <f aca="false">IF(A1635="","",IF(COUNTIF($A$2:$A$2001,A1635)&gt;1,"Same email twice - keep one",""))</f>
        <v/>
      </c>
    </row>
    <row r="1636" customFormat="false" ht="15" hidden="false" customHeight="false" outlineLevel="0" collapsed="false">
      <c r="A1636" s="8"/>
      <c r="B1636" s="8"/>
      <c r="C1636" s="8"/>
      <c r="D1636" s="9" t="str">
        <f aca="false">IF(A1636="","",COUNTIFS(Orders!$C$2:$C$5001,A1636,Orders!$I$2:$I$5001,"&gt;0"))</f>
        <v/>
      </c>
      <c r="E1636" s="10" t="str">
        <f aca="false">IF(A1636="","",SUMIFS(Orders!$F$2:$F$5001,Orders!$C$2:$C$5001,A1636,Orders!$I$2:$I$5001,"&gt;0"))</f>
        <v/>
      </c>
      <c r="F1636" s="10" t="str">
        <f aca="false">IF(OR(A1636="",N(D1636)=0),"",E1636/D1636)</f>
        <v/>
      </c>
      <c r="G1636" s="11" t="str">
        <f aca="false">IF(OR(A1636="",N(D1636)=0),"",_xlfn.MINIFS(Orders!$I$2:$I$5001,Orders!$C$2:$C$5001,A1636,Orders!$I$2:$I$5001,"&gt;0"))</f>
        <v/>
      </c>
      <c r="H1636" s="11" t="str">
        <f aca="false">IF(OR(A1636="",N(D1636)=0),"",_xlfn.MAXIFS(Orders!$I$2:$I$5001,Orders!$C$2:$C$5001,A1636,Orders!$I$2:$I$5001,"&gt;0"))</f>
        <v/>
      </c>
      <c r="I1636" s="9" t="str">
        <f aca="true">IF(H1636="","",TODAY()-H1636)</f>
        <v/>
      </c>
      <c r="J1636" s="9" t="str">
        <f aca="false">IF(OR(H1636="",N(D1636)&lt;2),"",(H1636-G1636)/(D1636-1))</f>
        <v/>
      </c>
      <c r="K1636" s="12" t="str">
        <f aca="false">IF(A1636="","",IF(N(D1636)=0,"No orders yet",IF(I1636&gt;=Settings!$B$4,IF(OR(N(E1636)&gt;=Settings!$B$5,N(D1636)&gt;=Settings!$B$6),"Lapsed VIP","Lapsed"),IF(I1636&gt;=Settings!$B$3,IF(OR(N(E1636)&gt;=Settings!$B$5,N(D1636)&gt;=Settings!$B$6),"At-risk VIP",IF(D1636=1,"One-time buyer","At risk")),IF(OR(N(E1636)&gt;=Settings!$B$5,N(D1636)&gt;=Settings!$B$6),"VIP",IF(D1636=1,"New","Active"))))))</f>
        <v/>
      </c>
      <c r="L1636" s="12" t="str">
        <f aca="false">IF(OR(J1636="",J1636=0),"",IF(I1636&gt;=J1636*Settings!$B$7,"Yes",""))</f>
        <v/>
      </c>
      <c r="M1636" s="13"/>
      <c r="N1636" s="12" t="str">
        <f aca="true">IF(M1636="","",IF(AND(H1636&lt;&gt;"",H1636&gt;=M1636),"Yes - "&amp;TEXT(H1636,"d mmm yyyy"),IF(TODAY()-M1636&lt;30,"Not yet","No")))</f>
        <v/>
      </c>
      <c r="O1636" s="8"/>
      <c r="P1636" s="12" t="str">
        <f aca="false">IF(A1636="","",IF(COUNTIF($A$2:$A$2001,A1636)&gt;1,"Same email twice - keep one",""))</f>
        <v/>
      </c>
    </row>
    <row r="1637" customFormat="false" ht="15" hidden="false" customHeight="false" outlineLevel="0" collapsed="false">
      <c r="A1637" s="8"/>
      <c r="B1637" s="8"/>
      <c r="C1637" s="8"/>
      <c r="D1637" s="9" t="str">
        <f aca="false">IF(A1637="","",COUNTIFS(Orders!$C$2:$C$5001,A1637,Orders!$I$2:$I$5001,"&gt;0"))</f>
        <v/>
      </c>
      <c r="E1637" s="10" t="str">
        <f aca="false">IF(A1637="","",SUMIFS(Orders!$F$2:$F$5001,Orders!$C$2:$C$5001,A1637,Orders!$I$2:$I$5001,"&gt;0"))</f>
        <v/>
      </c>
      <c r="F1637" s="10" t="str">
        <f aca="false">IF(OR(A1637="",N(D1637)=0),"",E1637/D1637)</f>
        <v/>
      </c>
      <c r="G1637" s="11" t="str">
        <f aca="false">IF(OR(A1637="",N(D1637)=0),"",_xlfn.MINIFS(Orders!$I$2:$I$5001,Orders!$C$2:$C$5001,A1637,Orders!$I$2:$I$5001,"&gt;0"))</f>
        <v/>
      </c>
      <c r="H1637" s="11" t="str">
        <f aca="false">IF(OR(A1637="",N(D1637)=0),"",_xlfn.MAXIFS(Orders!$I$2:$I$5001,Orders!$C$2:$C$5001,A1637,Orders!$I$2:$I$5001,"&gt;0"))</f>
        <v/>
      </c>
      <c r="I1637" s="9" t="str">
        <f aca="true">IF(H1637="","",TODAY()-H1637)</f>
        <v/>
      </c>
      <c r="J1637" s="9" t="str">
        <f aca="false">IF(OR(H1637="",N(D1637)&lt;2),"",(H1637-G1637)/(D1637-1))</f>
        <v/>
      </c>
      <c r="K1637" s="12" t="str">
        <f aca="false">IF(A1637="","",IF(N(D1637)=0,"No orders yet",IF(I1637&gt;=Settings!$B$4,IF(OR(N(E1637)&gt;=Settings!$B$5,N(D1637)&gt;=Settings!$B$6),"Lapsed VIP","Lapsed"),IF(I1637&gt;=Settings!$B$3,IF(OR(N(E1637)&gt;=Settings!$B$5,N(D1637)&gt;=Settings!$B$6),"At-risk VIP",IF(D1637=1,"One-time buyer","At risk")),IF(OR(N(E1637)&gt;=Settings!$B$5,N(D1637)&gt;=Settings!$B$6),"VIP",IF(D1637=1,"New","Active"))))))</f>
        <v/>
      </c>
      <c r="L1637" s="12" t="str">
        <f aca="false">IF(OR(J1637="",J1637=0),"",IF(I1637&gt;=J1637*Settings!$B$7,"Yes",""))</f>
        <v/>
      </c>
      <c r="M1637" s="13"/>
      <c r="N1637" s="12" t="str">
        <f aca="true">IF(M1637="","",IF(AND(H1637&lt;&gt;"",H1637&gt;=M1637),"Yes - "&amp;TEXT(H1637,"d mmm yyyy"),IF(TODAY()-M1637&lt;30,"Not yet","No")))</f>
        <v/>
      </c>
      <c r="O1637" s="8"/>
      <c r="P1637" s="12" t="str">
        <f aca="false">IF(A1637="","",IF(COUNTIF($A$2:$A$2001,A1637)&gt;1,"Same email twice - keep one",""))</f>
        <v/>
      </c>
    </row>
    <row r="1638" customFormat="false" ht="15" hidden="false" customHeight="false" outlineLevel="0" collapsed="false">
      <c r="A1638" s="8"/>
      <c r="B1638" s="8"/>
      <c r="C1638" s="8"/>
      <c r="D1638" s="9" t="str">
        <f aca="false">IF(A1638="","",COUNTIFS(Orders!$C$2:$C$5001,A1638,Orders!$I$2:$I$5001,"&gt;0"))</f>
        <v/>
      </c>
      <c r="E1638" s="10" t="str">
        <f aca="false">IF(A1638="","",SUMIFS(Orders!$F$2:$F$5001,Orders!$C$2:$C$5001,A1638,Orders!$I$2:$I$5001,"&gt;0"))</f>
        <v/>
      </c>
      <c r="F1638" s="10" t="str">
        <f aca="false">IF(OR(A1638="",N(D1638)=0),"",E1638/D1638)</f>
        <v/>
      </c>
      <c r="G1638" s="11" t="str">
        <f aca="false">IF(OR(A1638="",N(D1638)=0),"",_xlfn.MINIFS(Orders!$I$2:$I$5001,Orders!$C$2:$C$5001,A1638,Orders!$I$2:$I$5001,"&gt;0"))</f>
        <v/>
      </c>
      <c r="H1638" s="11" t="str">
        <f aca="false">IF(OR(A1638="",N(D1638)=0),"",_xlfn.MAXIFS(Orders!$I$2:$I$5001,Orders!$C$2:$C$5001,A1638,Orders!$I$2:$I$5001,"&gt;0"))</f>
        <v/>
      </c>
      <c r="I1638" s="9" t="str">
        <f aca="true">IF(H1638="","",TODAY()-H1638)</f>
        <v/>
      </c>
      <c r="J1638" s="9" t="str">
        <f aca="false">IF(OR(H1638="",N(D1638)&lt;2),"",(H1638-G1638)/(D1638-1))</f>
        <v/>
      </c>
      <c r="K1638" s="12" t="str">
        <f aca="false">IF(A1638="","",IF(N(D1638)=0,"No orders yet",IF(I1638&gt;=Settings!$B$4,IF(OR(N(E1638)&gt;=Settings!$B$5,N(D1638)&gt;=Settings!$B$6),"Lapsed VIP","Lapsed"),IF(I1638&gt;=Settings!$B$3,IF(OR(N(E1638)&gt;=Settings!$B$5,N(D1638)&gt;=Settings!$B$6),"At-risk VIP",IF(D1638=1,"One-time buyer","At risk")),IF(OR(N(E1638)&gt;=Settings!$B$5,N(D1638)&gt;=Settings!$B$6),"VIP",IF(D1638=1,"New","Active"))))))</f>
        <v/>
      </c>
      <c r="L1638" s="12" t="str">
        <f aca="false">IF(OR(J1638="",J1638=0),"",IF(I1638&gt;=J1638*Settings!$B$7,"Yes",""))</f>
        <v/>
      </c>
      <c r="M1638" s="13"/>
      <c r="N1638" s="12" t="str">
        <f aca="true">IF(M1638="","",IF(AND(H1638&lt;&gt;"",H1638&gt;=M1638),"Yes - "&amp;TEXT(H1638,"d mmm yyyy"),IF(TODAY()-M1638&lt;30,"Not yet","No")))</f>
        <v/>
      </c>
      <c r="O1638" s="8"/>
      <c r="P1638" s="12" t="str">
        <f aca="false">IF(A1638="","",IF(COUNTIF($A$2:$A$2001,A1638)&gt;1,"Same email twice - keep one",""))</f>
        <v/>
      </c>
    </row>
    <row r="1639" customFormat="false" ht="15" hidden="false" customHeight="false" outlineLevel="0" collapsed="false">
      <c r="A1639" s="8"/>
      <c r="B1639" s="8"/>
      <c r="C1639" s="8"/>
      <c r="D1639" s="9" t="str">
        <f aca="false">IF(A1639="","",COUNTIFS(Orders!$C$2:$C$5001,A1639,Orders!$I$2:$I$5001,"&gt;0"))</f>
        <v/>
      </c>
      <c r="E1639" s="10" t="str">
        <f aca="false">IF(A1639="","",SUMIFS(Orders!$F$2:$F$5001,Orders!$C$2:$C$5001,A1639,Orders!$I$2:$I$5001,"&gt;0"))</f>
        <v/>
      </c>
      <c r="F1639" s="10" t="str">
        <f aca="false">IF(OR(A1639="",N(D1639)=0),"",E1639/D1639)</f>
        <v/>
      </c>
      <c r="G1639" s="11" t="str">
        <f aca="false">IF(OR(A1639="",N(D1639)=0),"",_xlfn.MINIFS(Orders!$I$2:$I$5001,Orders!$C$2:$C$5001,A1639,Orders!$I$2:$I$5001,"&gt;0"))</f>
        <v/>
      </c>
      <c r="H1639" s="11" t="str">
        <f aca="false">IF(OR(A1639="",N(D1639)=0),"",_xlfn.MAXIFS(Orders!$I$2:$I$5001,Orders!$C$2:$C$5001,A1639,Orders!$I$2:$I$5001,"&gt;0"))</f>
        <v/>
      </c>
      <c r="I1639" s="9" t="str">
        <f aca="true">IF(H1639="","",TODAY()-H1639)</f>
        <v/>
      </c>
      <c r="J1639" s="9" t="str">
        <f aca="false">IF(OR(H1639="",N(D1639)&lt;2),"",(H1639-G1639)/(D1639-1))</f>
        <v/>
      </c>
      <c r="K1639" s="12" t="str">
        <f aca="false">IF(A1639="","",IF(N(D1639)=0,"No orders yet",IF(I1639&gt;=Settings!$B$4,IF(OR(N(E1639)&gt;=Settings!$B$5,N(D1639)&gt;=Settings!$B$6),"Lapsed VIP","Lapsed"),IF(I1639&gt;=Settings!$B$3,IF(OR(N(E1639)&gt;=Settings!$B$5,N(D1639)&gt;=Settings!$B$6),"At-risk VIP",IF(D1639=1,"One-time buyer","At risk")),IF(OR(N(E1639)&gt;=Settings!$B$5,N(D1639)&gt;=Settings!$B$6),"VIP",IF(D1639=1,"New","Active"))))))</f>
        <v/>
      </c>
      <c r="L1639" s="12" t="str">
        <f aca="false">IF(OR(J1639="",J1639=0),"",IF(I1639&gt;=J1639*Settings!$B$7,"Yes",""))</f>
        <v/>
      </c>
      <c r="M1639" s="13"/>
      <c r="N1639" s="12" t="str">
        <f aca="true">IF(M1639="","",IF(AND(H1639&lt;&gt;"",H1639&gt;=M1639),"Yes - "&amp;TEXT(H1639,"d mmm yyyy"),IF(TODAY()-M1639&lt;30,"Not yet","No")))</f>
        <v/>
      </c>
      <c r="O1639" s="8"/>
      <c r="P1639" s="12" t="str">
        <f aca="false">IF(A1639="","",IF(COUNTIF($A$2:$A$2001,A1639)&gt;1,"Same email twice - keep one",""))</f>
        <v/>
      </c>
    </row>
    <row r="1640" customFormat="false" ht="15" hidden="false" customHeight="false" outlineLevel="0" collapsed="false">
      <c r="A1640" s="8"/>
      <c r="B1640" s="8"/>
      <c r="C1640" s="8"/>
      <c r="D1640" s="9" t="str">
        <f aca="false">IF(A1640="","",COUNTIFS(Orders!$C$2:$C$5001,A1640,Orders!$I$2:$I$5001,"&gt;0"))</f>
        <v/>
      </c>
      <c r="E1640" s="10" t="str">
        <f aca="false">IF(A1640="","",SUMIFS(Orders!$F$2:$F$5001,Orders!$C$2:$C$5001,A1640,Orders!$I$2:$I$5001,"&gt;0"))</f>
        <v/>
      </c>
      <c r="F1640" s="10" t="str">
        <f aca="false">IF(OR(A1640="",N(D1640)=0),"",E1640/D1640)</f>
        <v/>
      </c>
      <c r="G1640" s="11" t="str">
        <f aca="false">IF(OR(A1640="",N(D1640)=0),"",_xlfn.MINIFS(Orders!$I$2:$I$5001,Orders!$C$2:$C$5001,A1640,Orders!$I$2:$I$5001,"&gt;0"))</f>
        <v/>
      </c>
      <c r="H1640" s="11" t="str">
        <f aca="false">IF(OR(A1640="",N(D1640)=0),"",_xlfn.MAXIFS(Orders!$I$2:$I$5001,Orders!$C$2:$C$5001,A1640,Orders!$I$2:$I$5001,"&gt;0"))</f>
        <v/>
      </c>
      <c r="I1640" s="9" t="str">
        <f aca="true">IF(H1640="","",TODAY()-H1640)</f>
        <v/>
      </c>
      <c r="J1640" s="9" t="str">
        <f aca="false">IF(OR(H1640="",N(D1640)&lt;2),"",(H1640-G1640)/(D1640-1))</f>
        <v/>
      </c>
      <c r="K1640" s="12" t="str">
        <f aca="false">IF(A1640="","",IF(N(D1640)=0,"No orders yet",IF(I1640&gt;=Settings!$B$4,IF(OR(N(E1640)&gt;=Settings!$B$5,N(D1640)&gt;=Settings!$B$6),"Lapsed VIP","Lapsed"),IF(I1640&gt;=Settings!$B$3,IF(OR(N(E1640)&gt;=Settings!$B$5,N(D1640)&gt;=Settings!$B$6),"At-risk VIP",IF(D1640=1,"One-time buyer","At risk")),IF(OR(N(E1640)&gt;=Settings!$B$5,N(D1640)&gt;=Settings!$B$6),"VIP",IF(D1640=1,"New","Active"))))))</f>
        <v/>
      </c>
      <c r="L1640" s="12" t="str">
        <f aca="false">IF(OR(J1640="",J1640=0),"",IF(I1640&gt;=J1640*Settings!$B$7,"Yes",""))</f>
        <v/>
      </c>
      <c r="M1640" s="13"/>
      <c r="N1640" s="12" t="str">
        <f aca="true">IF(M1640="","",IF(AND(H1640&lt;&gt;"",H1640&gt;=M1640),"Yes - "&amp;TEXT(H1640,"d mmm yyyy"),IF(TODAY()-M1640&lt;30,"Not yet","No")))</f>
        <v/>
      </c>
      <c r="O1640" s="8"/>
      <c r="P1640" s="12" t="str">
        <f aca="false">IF(A1640="","",IF(COUNTIF($A$2:$A$2001,A1640)&gt;1,"Same email twice - keep one",""))</f>
        <v/>
      </c>
    </row>
    <row r="1641" customFormat="false" ht="15" hidden="false" customHeight="false" outlineLevel="0" collapsed="false">
      <c r="A1641" s="8"/>
      <c r="B1641" s="8"/>
      <c r="C1641" s="8"/>
      <c r="D1641" s="9" t="str">
        <f aca="false">IF(A1641="","",COUNTIFS(Orders!$C$2:$C$5001,A1641,Orders!$I$2:$I$5001,"&gt;0"))</f>
        <v/>
      </c>
      <c r="E1641" s="10" t="str">
        <f aca="false">IF(A1641="","",SUMIFS(Orders!$F$2:$F$5001,Orders!$C$2:$C$5001,A1641,Orders!$I$2:$I$5001,"&gt;0"))</f>
        <v/>
      </c>
      <c r="F1641" s="10" t="str">
        <f aca="false">IF(OR(A1641="",N(D1641)=0),"",E1641/D1641)</f>
        <v/>
      </c>
      <c r="G1641" s="11" t="str">
        <f aca="false">IF(OR(A1641="",N(D1641)=0),"",_xlfn.MINIFS(Orders!$I$2:$I$5001,Orders!$C$2:$C$5001,A1641,Orders!$I$2:$I$5001,"&gt;0"))</f>
        <v/>
      </c>
      <c r="H1641" s="11" t="str">
        <f aca="false">IF(OR(A1641="",N(D1641)=0),"",_xlfn.MAXIFS(Orders!$I$2:$I$5001,Orders!$C$2:$C$5001,A1641,Orders!$I$2:$I$5001,"&gt;0"))</f>
        <v/>
      </c>
      <c r="I1641" s="9" t="str">
        <f aca="true">IF(H1641="","",TODAY()-H1641)</f>
        <v/>
      </c>
      <c r="J1641" s="9" t="str">
        <f aca="false">IF(OR(H1641="",N(D1641)&lt;2),"",(H1641-G1641)/(D1641-1))</f>
        <v/>
      </c>
      <c r="K1641" s="12" t="str">
        <f aca="false">IF(A1641="","",IF(N(D1641)=0,"No orders yet",IF(I1641&gt;=Settings!$B$4,IF(OR(N(E1641)&gt;=Settings!$B$5,N(D1641)&gt;=Settings!$B$6),"Lapsed VIP","Lapsed"),IF(I1641&gt;=Settings!$B$3,IF(OR(N(E1641)&gt;=Settings!$B$5,N(D1641)&gt;=Settings!$B$6),"At-risk VIP",IF(D1641=1,"One-time buyer","At risk")),IF(OR(N(E1641)&gt;=Settings!$B$5,N(D1641)&gt;=Settings!$B$6),"VIP",IF(D1641=1,"New","Active"))))))</f>
        <v/>
      </c>
      <c r="L1641" s="12" t="str">
        <f aca="false">IF(OR(J1641="",J1641=0),"",IF(I1641&gt;=J1641*Settings!$B$7,"Yes",""))</f>
        <v/>
      </c>
      <c r="M1641" s="13"/>
      <c r="N1641" s="12" t="str">
        <f aca="true">IF(M1641="","",IF(AND(H1641&lt;&gt;"",H1641&gt;=M1641),"Yes - "&amp;TEXT(H1641,"d mmm yyyy"),IF(TODAY()-M1641&lt;30,"Not yet","No")))</f>
        <v/>
      </c>
      <c r="O1641" s="8"/>
      <c r="P1641" s="12" t="str">
        <f aca="false">IF(A1641="","",IF(COUNTIF($A$2:$A$2001,A1641)&gt;1,"Same email twice - keep one",""))</f>
        <v/>
      </c>
    </row>
    <row r="1642" customFormat="false" ht="15" hidden="false" customHeight="false" outlineLevel="0" collapsed="false">
      <c r="A1642" s="8"/>
      <c r="B1642" s="8"/>
      <c r="C1642" s="8"/>
      <c r="D1642" s="9" t="str">
        <f aca="false">IF(A1642="","",COUNTIFS(Orders!$C$2:$C$5001,A1642,Orders!$I$2:$I$5001,"&gt;0"))</f>
        <v/>
      </c>
      <c r="E1642" s="10" t="str">
        <f aca="false">IF(A1642="","",SUMIFS(Orders!$F$2:$F$5001,Orders!$C$2:$C$5001,A1642,Orders!$I$2:$I$5001,"&gt;0"))</f>
        <v/>
      </c>
      <c r="F1642" s="10" t="str">
        <f aca="false">IF(OR(A1642="",N(D1642)=0),"",E1642/D1642)</f>
        <v/>
      </c>
      <c r="G1642" s="11" t="str">
        <f aca="false">IF(OR(A1642="",N(D1642)=0),"",_xlfn.MINIFS(Orders!$I$2:$I$5001,Orders!$C$2:$C$5001,A1642,Orders!$I$2:$I$5001,"&gt;0"))</f>
        <v/>
      </c>
      <c r="H1642" s="11" t="str">
        <f aca="false">IF(OR(A1642="",N(D1642)=0),"",_xlfn.MAXIFS(Orders!$I$2:$I$5001,Orders!$C$2:$C$5001,A1642,Orders!$I$2:$I$5001,"&gt;0"))</f>
        <v/>
      </c>
      <c r="I1642" s="9" t="str">
        <f aca="true">IF(H1642="","",TODAY()-H1642)</f>
        <v/>
      </c>
      <c r="J1642" s="9" t="str">
        <f aca="false">IF(OR(H1642="",N(D1642)&lt;2),"",(H1642-G1642)/(D1642-1))</f>
        <v/>
      </c>
      <c r="K1642" s="12" t="str">
        <f aca="false">IF(A1642="","",IF(N(D1642)=0,"No orders yet",IF(I1642&gt;=Settings!$B$4,IF(OR(N(E1642)&gt;=Settings!$B$5,N(D1642)&gt;=Settings!$B$6),"Lapsed VIP","Lapsed"),IF(I1642&gt;=Settings!$B$3,IF(OR(N(E1642)&gt;=Settings!$B$5,N(D1642)&gt;=Settings!$B$6),"At-risk VIP",IF(D1642=1,"One-time buyer","At risk")),IF(OR(N(E1642)&gt;=Settings!$B$5,N(D1642)&gt;=Settings!$B$6),"VIP",IF(D1642=1,"New","Active"))))))</f>
        <v/>
      </c>
      <c r="L1642" s="12" t="str">
        <f aca="false">IF(OR(J1642="",J1642=0),"",IF(I1642&gt;=J1642*Settings!$B$7,"Yes",""))</f>
        <v/>
      </c>
      <c r="M1642" s="13"/>
      <c r="N1642" s="12" t="str">
        <f aca="true">IF(M1642="","",IF(AND(H1642&lt;&gt;"",H1642&gt;=M1642),"Yes - "&amp;TEXT(H1642,"d mmm yyyy"),IF(TODAY()-M1642&lt;30,"Not yet","No")))</f>
        <v/>
      </c>
      <c r="O1642" s="8"/>
      <c r="P1642" s="12" t="str">
        <f aca="false">IF(A1642="","",IF(COUNTIF($A$2:$A$2001,A1642)&gt;1,"Same email twice - keep one",""))</f>
        <v/>
      </c>
    </row>
    <row r="1643" customFormat="false" ht="15" hidden="false" customHeight="false" outlineLevel="0" collapsed="false">
      <c r="A1643" s="8"/>
      <c r="B1643" s="8"/>
      <c r="C1643" s="8"/>
      <c r="D1643" s="9" t="str">
        <f aca="false">IF(A1643="","",COUNTIFS(Orders!$C$2:$C$5001,A1643,Orders!$I$2:$I$5001,"&gt;0"))</f>
        <v/>
      </c>
      <c r="E1643" s="10" t="str">
        <f aca="false">IF(A1643="","",SUMIFS(Orders!$F$2:$F$5001,Orders!$C$2:$C$5001,A1643,Orders!$I$2:$I$5001,"&gt;0"))</f>
        <v/>
      </c>
      <c r="F1643" s="10" t="str">
        <f aca="false">IF(OR(A1643="",N(D1643)=0),"",E1643/D1643)</f>
        <v/>
      </c>
      <c r="G1643" s="11" t="str">
        <f aca="false">IF(OR(A1643="",N(D1643)=0),"",_xlfn.MINIFS(Orders!$I$2:$I$5001,Orders!$C$2:$C$5001,A1643,Orders!$I$2:$I$5001,"&gt;0"))</f>
        <v/>
      </c>
      <c r="H1643" s="11" t="str">
        <f aca="false">IF(OR(A1643="",N(D1643)=0),"",_xlfn.MAXIFS(Orders!$I$2:$I$5001,Orders!$C$2:$C$5001,A1643,Orders!$I$2:$I$5001,"&gt;0"))</f>
        <v/>
      </c>
      <c r="I1643" s="9" t="str">
        <f aca="true">IF(H1643="","",TODAY()-H1643)</f>
        <v/>
      </c>
      <c r="J1643" s="9" t="str">
        <f aca="false">IF(OR(H1643="",N(D1643)&lt;2),"",(H1643-G1643)/(D1643-1))</f>
        <v/>
      </c>
      <c r="K1643" s="12" t="str">
        <f aca="false">IF(A1643="","",IF(N(D1643)=0,"No orders yet",IF(I1643&gt;=Settings!$B$4,IF(OR(N(E1643)&gt;=Settings!$B$5,N(D1643)&gt;=Settings!$B$6),"Lapsed VIP","Lapsed"),IF(I1643&gt;=Settings!$B$3,IF(OR(N(E1643)&gt;=Settings!$B$5,N(D1643)&gt;=Settings!$B$6),"At-risk VIP",IF(D1643=1,"One-time buyer","At risk")),IF(OR(N(E1643)&gt;=Settings!$B$5,N(D1643)&gt;=Settings!$B$6),"VIP",IF(D1643=1,"New","Active"))))))</f>
        <v/>
      </c>
      <c r="L1643" s="12" t="str">
        <f aca="false">IF(OR(J1643="",J1643=0),"",IF(I1643&gt;=J1643*Settings!$B$7,"Yes",""))</f>
        <v/>
      </c>
      <c r="M1643" s="13"/>
      <c r="N1643" s="12" t="str">
        <f aca="true">IF(M1643="","",IF(AND(H1643&lt;&gt;"",H1643&gt;=M1643),"Yes - "&amp;TEXT(H1643,"d mmm yyyy"),IF(TODAY()-M1643&lt;30,"Not yet","No")))</f>
        <v/>
      </c>
      <c r="O1643" s="8"/>
      <c r="P1643" s="12" t="str">
        <f aca="false">IF(A1643="","",IF(COUNTIF($A$2:$A$2001,A1643)&gt;1,"Same email twice - keep one",""))</f>
        <v/>
      </c>
    </row>
    <row r="1644" customFormat="false" ht="15" hidden="false" customHeight="false" outlineLevel="0" collapsed="false">
      <c r="A1644" s="8"/>
      <c r="B1644" s="8"/>
      <c r="C1644" s="8"/>
      <c r="D1644" s="9" t="str">
        <f aca="false">IF(A1644="","",COUNTIFS(Orders!$C$2:$C$5001,A1644,Orders!$I$2:$I$5001,"&gt;0"))</f>
        <v/>
      </c>
      <c r="E1644" s="10" t="str">
        <f aca="false">IF(A1644="","",SUMIFS(Orders!$F$2:$F$5001,Orders!$C$2:$C$5001,A1644,Orders!$I$2:$I$5001,"&gt;0"))</f>
        <v/>
      </c>
      <c r="F1644" s="10" t="str">
        <f aca="false">IF(OR(A1644="",N(D1644)=0),"",E1644/D1644)</f>
        <v/>
      </c>
      <c r="G1644" s="11" t="str">
        <f aca="false">IF(OR(A1644="",N(D1644)=0),"",_xlfn.MINIFS(Orders!$I$2:$I$5001,Orders!$C$2:$C$5001,A1644,Orders!$I$2:$I$5001,"&gt;0"))</f>
        <v/>
      </c>
      <c r="H1644" s="11" t="str">
        <f aca="false">IF(OR(A1644="",N(D1644)=0),"",_xlfn.MAXIFS(Orders!$I$2:$I$5001,Orders!$C$2:$C$5001,A1644,Orders!$I$2:$I$5001,"&gt;0"))</f>
        <v/>
      </c>
      <c r="I1644" s="9" t="str">
        <f aca="true">IF(H1644="","",TODAY()-H1644)</f>
        <v/>
      </c>
      <c r="J1644" s="9" t="str">
        <f aca="false">IF(OR(H1644="",N(D1644)&lt;2),"",(H1644-G1644)/(D1644-1))</f>
        <v/>
      </c>
      <c r="K1644" s="12" t="str">
        <f aca="false">IF(A1644="","",IF(N(D1644)=0,"No orders yet",IF(I1644&gt;=Settings!$B$4,IF(OR(N(E1644)&gt;=Settings!$B$5,N(D1644)&gt;=Settings!$B$6),"Lapsed VIP","Lapsed"),IF(I1644&gt;=Settings!$B$3,IF(OR(N(E1644)&gt;=Settings!$B$5,N(D1644)&gt;=Settings!$B$6),"At-risk VIP",IF(D1644=1,"One-time buyer","At risk")),IF(OR(N(E1644)&gt;=Settings!$B$5,N(D1644)&gt;=Settings!$B$6),"VIP",IF(D1644=1,"New","Active"))))))</f>
        <v/>
      </c>
      <c r="L1644" s="12" t="str">
        <f aca="false">IF(OR(J1644="",J1644=0),"",IF(I1644&gt;=J1644*Settings!$B$7,"Yes",""))</f>
        <v/>
      </c>
      <c r="M1644" s="13"/>
      <c r="N1644" s="12" t="str">
        <f aca="true">IF(M1644="","",IF(AND(H1644&lt;&gt;"",H1644&gt;=M1644),"Yes - "&amp;TEXT(H1644,"d mmm yyyy"),IF(TODAY()-M1644&lt;30,"Not yet","No")))</f>
        <v/>
      </c>
      <c r="O1644" s="8"/>
      <c r="P1644" s="12" t="str">
        <f aca="false">IF(A1644="","",IF(COUNTIF($A$2:$A$2001,A1644)&gt;1,"Same email twice - keep one",""))</f>
        <v/>
      </c>
    </row>
    <row r="1645" customFormat="false" ht="15" hidden="false" customHeight="false" outlineLevel="0" collapsed="false">
      <c r="A1645" s="8"/>
      <c r="B1645" s="8"/>
      <c r="C1645" s="8"/>
      <c r="D1645" s="9" t="str">
        <f aca="false">IF(A1645="","",COUNTIFS(Orders!$C$2:$C$5001,A1645,Orders!$I$2:$I$5001,"&gt;0"))</f>
        <v/>
      </c>
      <c r="E1645" s="10" t="str">
        <f aca="false">IF(A1645="","",SUMIFS(Orders!$F$2:$F$5001,Orders!$C$2:$C$5001,A1645,Orders!$I$2:$I$5001,"&gt;0"))</f>
        <v/>
      </c>
      <c r="F1645" s="10" t="str">
        <f aca="false">IF(OR(A1645="",N(D1645)=0),"",E1645/D1645)</f>
        <v/>
      </c>
      <c r="G1645" s="11" t="str">
        <f aca="false">IF(OR(A1645="",N(D1645)=0),"",_xlfn.MINIFS(Orders!$I$2:$I$5001,Orders!$C$2:$C$5001,A1645,Orders!$I$2:$I$5001,"&gt;0"))</f>
        <v/>
      </c>
      <c r="H1645" s="11" t="str">
        <f aca="false">IF(OR(A1645="",N(D1645)=0),"",_xlfn.MAXIFS(Orders!$I$2:$I$5001,Orders!$C$2:$C$5001,A1645,Orders!$I$2:$I$5001,"&gt;0"))</f>
        <v/>
      </c>
      <c r="I1645" s="9" t="str">
        <f aca="true">IF(H1645="","",TODAY()-H1645)</f>
        <v/>
      </c>
      <c r="J1645" s="9" t="str">
        <f aca="false">IF(OR(H1645="",N(D1645)&lt;2),"",(H1645-G1645)/(D1645-1))</f>
        <v/>
      </c>
      <c r="K1645" s="12" t="str">
        <f aca="false">IF(A1645="","",IF(N(D1645)=0,"No orders yet",IF(I1645&gt;=Settings!$B$4,IF(OR(N(E1645)&gt;=Settings!$B$5,N(D1645)&gt;=Settings!$B$6),"Lapsed VIP","Lapsed"),IF(I1645&gt;=Settings!$B$3,IF(OR(N(E1645)&gt;=Settings!$B$5,N(D1645)&gt;=Settings!$B$6),"At-risk VIP",IF(D1645=1,"One-time buyer","At risk")),IF(OR(N(E1645)&gt;=Settings!$B$5,N(D1645)&gt;=Settings!$B$6),"VIP",IF(D1645=1,"New","Active"))))))</f>
        <v/>
      </c>
      <c r="L1645" s="12" t="str">
        <f aca="false">IF(OR(J1645="",J1645=0),"",IF(I1645&gt;=J1645*Settings!$B$7,"Yes",""))</f>
        <v/>
      </c>
      <c r="M1645" s="13"/>
      <c r="N1645" s="12" t="str">
        <f aca="true">IF(M1645="","",IF(AND(H1645&lt;&gt;"",H1645&gt;=M1645),"Yes - "&amp;TEXT(H1645,"d mmm yyyy"),IF(TODAY()-M1645&lt;30,"Not yet","No")))</f>
        <v/>
      </c>
      <c r="O1645" s="8"/>
      <c r="P1645" s="12" t="str">
        <f aca="false">IF(A1645="","",IF(COUNTIF($A$2:$A$2001,A1645)&gt;1,"Same email twice - keep one",""))</f>
        <v/>
      </c>
    </row>
    <row r="1646" customFormat="false" ht="15" hidden="false" customHeight="false" outlineLevel="0" collapsed="false">
      <c r="A1646" s="8"/>
      <c r="B1646" s="8"/>
      <c r="C1646" s="8"/>
      <c r="D1646" s="9" t="str">
        <f aca="false">IF(A1646="","",COUNTIFS(Orders!$C$2:$C$5001,A1646,Orders!$I$2:$I$5001,"&gt;0"))</f>
        <v/>
      </c>
      <c r="E1646" s="10" t="str">
        <f aca="false">IF(A1646="","",SUMIFS(Orders!$F$2:$F$5001,Orders!$C$2:$C$5001,A1646,Orders!$I$2:$I$5001,"&gt;0"))</f>
        <v/>
      </c>
      <c r="F1646" s="10" t="str">
        <f aca="false">IF(OR(A1646="",N(D1646)=0),"",E1646/D1646)</f>
        <v/>
      </c>
      <c r="G1646" s="11" t="str">
        <f aca="false">IF(OR(A1646="",N(D1646)=0),"",_xlfn.MINIFS(Orders!$I$2:$I$5001,Orders!$C$2:$C$5001,A1646,Orders!$I$2:$I$5001,"&gt;0"))</f>
        <v/>
      </c>
      <c r="H1646" s="11" t="str">
        <f aca="false">IF(OR(A1646="",N(D1646)=0),"",_xlfn.MAXIFS(Orders!$I$2:$I$5001,Orders!$C$2:$C$5001,A1646,Orders!$I$2:$I$5001,"&gt;0"))</f>
        <v/>
      </c>
      <c r="I1646" s="9" t="str">
        <f aca="true">IF(H1646="","",TODAY()-H1646)</f>
        <v/>
      </c>
      <c r="J1646" s="9" t="str">
        <f aca="false">IF(OR(H1646="",N(D1646)&lt;2),"",(H1646-G1646)/(D1646-1))</f>
        <v/>
      </c>
      <c r="K1646" s="12" t="str">
        <f aca="false">IF(A1646="","",IF(N(D1646)=0,"No orders yet",IF(I1646&gt;=Settings!$B$4,IF(OR(N(E1646)&gt;=Settings!$B$5,N(D1646)&gt;=Settings!$B$6),"Lapsed VIP","Lapsed"),IF(I1646&gt;=Settings!$B$3,IF(OR(N(E1646)&gt;=Settings!$B$5,N(D1646)&gt;=Settings!$B$6),"At-risk VIP",IF(D1646=1,"One-time buyer","At risk")),IF(OR(N(E1646)&gt;=Settings!$B$5,N(D1646)&gt;=Settings!$B$6),"VIP",IF(D1646=1,"New","Active"))))))</f>
        <v/>
      </c>
      <c r="L1646" s="12" t="str">
        <f aca="false">IF(OR(J1646="",J1646=0),"",IF(I1646&gt;=J1646*Settings!$B$7,"Yes",""))</f>
        <v/>
      </c>
      <c r="M1646" s="13"/>
      <c r="N1646" s="12" t="str">
        <f aca="true">IF(M1646="","",IF(AND(H1646&lt;&gt;"",H1646&gt;=M1646),"Yes - "&amp;TEXT(H1646,"d mmm yyyy"),IF(TODAY()-M1646&lt;30,"Not yet","No")))</f>
        <v/>
      </c>
      <c r="O1646" s="8"/>
      <c r="P1646" s="12" t="str">
        <f aca="false">IF(A1646="","",IF(COUNTIF($A$2:$A$2001,A1646)&gt;1,"Same email twice - keep one",""))</f>
        <v/>
      </c>
    </row>
    <row r="1647" customFormat="false" ht="15" hidden="false" customHeight="false" outlineLevel="0" collapsed="false">
      <c r="A1647" s="8"/>
      <c r="B1647" s="8"/>
      <c r="C1647" s="8"/>
      <c r="D1647" s="9" t="str">
        <f aca="false">IF(A1647="","",COUNTIFS(Orders!$C$2:$C$5001,A1647,Orders!$I$2:$I$5001,"&gt;0"))</f>
        <v/>
      </c>
      <c r="E1647" s="10" t="str">
        <f aca="false">IF(A1647="","",SUMIFS(Orders!$F$2:$F$5001,Orders!$C$2:$C$5001,A1647,Orders!$I$2:$I$5001,"&gt;0"))</f>
        <v/>
      </c>
      <c r="F1647" s="10" t="str">
        <f aca="false">IF(OR(A1647="",N(D1647)=0),"",E1647/D1647)</f>
        <v/>
      </c>
      <c r="G1647" s="11" t="str">
        <f aca="false">IF(OR(A1647="",N(D1647)=0),"",_xlfn.MINIFS(Orders!$I$2:$I$5001,Orders!$C$2:$C$5001,A1647,Orders!$I$2:$I$5001,"&gt;0"))</f>
        <v/>
      </c>
      <c r="H1647" s="11" t="str">
        <f aca="false">IF(OR(A1647="",N(D1647)=0),"",_xlfn.MAXIFS(Orders!$I$2:$I$5001,Orders!$C$2:$C$5001,A1647,Orders!$I$2:$I$5001,"&gt;0"))</f>
        <v/>
      </c>
      <c r="I1647" s="9" t="str">
        <f aca="true">IF(H1647="","",TODAY()-H1647)</f>
        <v/>
      </c>
      <c r="J1647" s="9" t="str">
        <f aca="false">IF(OR(H1647="",N(D1647)&lt;2),"",(H1647-G1647)/(D1647-1))</f>
        <v/>
      </c>
      <c r="K1647" s="12" t="str">
        <f aca="false">IF(A1647="","",IF(N(D1647)=0,"No orders yet",IF(I1647&gt;=Settings!$B$4,IF(OR(N(E1647)&gt;=Settings!$B$5,N(D1647)&gt;=Settings!$B$6),"Lapsed VIP","Lapsed"),IF(I1647&gt;=Settings!$B$3,IF(OR(N(E1647)&gt;=Settings!$B$5,N(D1647)&gt;=Settings!$B$6),"At-risk VIP",IF(D1647=1,"One-time buyer","At risk")),IF(OR(N(E1647)&gt;=Settings!$B$5,N(D1647)&gt;=Settings!$B$6),"VIP",IF(D1647=1,"New","Active"))))))</f>
        <v/>
      </c>
      <c r="L1647" s="12" t="str">
        <f aca="false">IF(OR(J1647="",J1647=0),"",IF(I1647&gt;=J1647*Settings!$B$7,"Yes",""))</f>
        <v/>
      </c>
      <c r="M1647" s="13"/>
      <c r="N1647" s="12" t="str">
        <f aca="true">IF(M1647="","",IF(AND(H1647&lt;&gt;"",H1647&gt;=M1647),"Yes - "&amp;TEXT(H1647,"d mmm yyyy"),IF(TODAY()-M1647&lt;30,"Not yet","No")))</f>
        <v/>
      </c>
      <c r="O1647" s="8"/>
      <c r="P1647" s="12" t="str">
        <f aca="false">IF(A1647="","",IF(COUNTIF($A$2:$A$2001,A1647)&gt;1,"Same email twice - keep one",""))</f>
        <v/>
      </c>
    </row>
    <row r="1648" customFormat="false" ht="15" hidden="false" customHeight="false" outlineLevel="0" collapsed="false">
      <c r="A1648" s="8"/>
      <c r="B1648" s="8"/>
      <c r="C1648" s="8"/>
      <c r="D1648" s="9" t="str">
        <f aca="false">IF(A1648="","",COUNTIFS(Orders!$C$2:$C$5001,A1648,Orders!$I$2:$I$5001,"&gt;0"))</f>
        <v/>
      </c>
      <c r="E1648" s="10" t="str">
        <f aca="false">IF(A1648="","",SUMIFS(Orders!$F$2:$F$5001,Orders!$C$2:$C$5001,A1648,Orders!$I$2:$I$5001,"&gt;0"))</f>
        <v/>
      </c>
      <c r="F1648" s="10" t="str">
        <f aca="false">IF(OR(A1648="",N(D1648)=0),"",E1648/D1648)</f>
        <v/>
      </c>
      <c r="G1648" s="11" t="str">
        <f aca="false">IF(OR(A1648="",N(D1648)=0),"",_xlfn.MINIFS(Orders!$I$2:$I$5001,Orders!$C$2:$C$5001,A1648,Orders!$I$2:$I$5001,"&gt;0"))</f>
        <v/>
      </c>
      <c r="H1648" s="11" t="str">
        <f aca="false">IF(OR(A1648="",N(D1648)=0),"",_xlfn.MAXIFS(Orders!$I$2:$I$5001,Orders!$C$2:$C$5001,A1648,Orders!$I$2:$I$5001,"&gt;0"))</f>
        <v/>
      </c>
      <c r="I1648" s="9" t="str">
        <f aca="true">IF(H1648="","",TODAY()-H1648)</f>
        <v/>
      </c>
      <c r="J1648" s="9" t="str">
        <f aca="false">IF(OR(H1648="",N(D1648)&lt;2),"",(H1648-G1648)/(D1648-1))</f>
        <v/>
      </c>
      <c r="K1648" s="12" t="str">
        <f aca="false">IF(A1648="","",IF(N(D1648)=0,"No orders yet",IF(I1648&gt;=Settings!$B$4,IF(OR(N(E1648)&gt;=Settings!$B$5,N(D1648)&gt;=Settings!$B$6),"Lapsed VIP","Lapsed"),IF(I1648&gt;=Settings!$B$3,IF(OR(N(E1648)&gt;=Settings!$B$5,N(D1648)&gt;=Settings!$B$6),"At-risk VIP",IF(D1648=1,"One-time buyer","At risk")),IF(OR(N(E1648)&gt;=Settings!$B$5,N(D1648)&gt;=Settings!$B$6),"VIP",IF(D1648=1,"New","Active"))))))</f>
        <v/>
      </c>
      <c r="L1648" s="12" t="str">
        <f aca="false">IF(OR(J1648="",J1648=0),"",IF(I1648&gt;=J1648*Settings!$B$7,"Yes",""))</f>
        <v/>
      </c>
      <c r="M1648" s="13"/>
      <c r="N1648" s="12" t="str">
        <f aca="true">IF(M1648="","",IF(AND(H1648&lt;&gt;"",H1648&gt;=M1648),"Yes - "&amp;TEXT(H1648,"d mmm yyyy"),IF(TODAY()-M1648&lt;30,"Not yet","No")))</f>
        <v/>
      </c>
      <c r="O1648" s="8"/>
      <c r="P1648" s="12" t="str">
        <f aca="false">IF(A1648="","",IF(COUNTIF($A$2:$A$2001,A1648)&gt;1,"Same email twice - keep one",""))</f>
        <v/>
      </c>
    </row>
    <row r="1649" customFormat="false" ht="15" hidden="false" customHeight="false" outlineLevel="0" collapsed="false">
      <c r="A1649" s="8"/>
      <c r="B1649" s="8"/>
      <c r="C1649" s="8"/>
      <c r="D1649" s="9" t="str">
        <f aca="false">IF(A1649="","",COUNTIFS(Orders!$C$2:$C$5001,A1649,Orders!$I$2:$I$5001,"&gt;0"))</f>
        <v/>
      </c>
      <c r="E1649" s="10" t="str">
        <f aca="false">IF(A1649="","",SUMIFS(Orders!$F$2:$F$5001,Orders!$C$2:$C$5001,A1649,Orders!$I$2:$I$5001,"&gt;0"))</f>
        <v/>
      </c>
      <c r="F1649" s="10" t="str">
        <f aca="false">IF(OR(A1649="",N(D1649)=0),"",E1649/D1649)</f>
        <v/>
      </c>
      <c r="G1649" s="11" t="str">
        <f aca="false">IF(OR(A1649="",N(D1649)=0),"",_xlfn.MINIFS(Orders!$I$2:$I$5001,Orders!$C$2:$C$5001,A1649,Orders!$I$2:$I$5001,"&gt;0"))</f>
        <v/>
      </c>
      <c r="H1649" s="11" t="str">
        <f aca="false">IF(OR(A1649="",N(D1649)=0),"",_xlfn.MAXIFS(Orders!$I$2:$I$5001,Orders!$C$2:$C$5001,A1649,Orders!$I$2:$I$5001,"&gt;0"))</f>
        <v/>
      </c>
      <c r="I1649" s="9" t="str">
        <f aca="true">IF(H1649="","",TODAY()-H1649)</f>
        <v/>
      </c>
      <c r="J1649" s="9" t="str">
        <f aca="false">IF(OR(H1649="",N(D1649)&lt;2),"",(H1649-G1649)/(D1649-1))</f>
        <v/>
      </c>
      <c r="K1649" s="12" t="str">
        <f aca="false">IF(A1649="","",IF(N(D1649)=0,"No orders yet",IF(I1649&gt;=Settings!$B$4,IF(OR(N(E1649)&gt;=Settings!$B$5,N(D1649)&gt;=Settings!$B$6),"Lapsed VIP","Lapsed"),IF(I1649&gt;=Settings!$B$3,IF(OR(N(E1649)&gt;=Settings!$B$5,N(D1649)&gt;=Settings!$B$6),"At-risk VIP",IF(D1649=1,"One-time buyer","At risk")),IF(OR(N(E1649)&gt;=Settings!$B$5,N(D1649)&gt;=Settings!$B$6),"VIP",IF(D1649=1,"New","Active"))))))</f>
        <v/>
      </c>
      <c r="L1649" s="12" t="str">
        <f aca="false">IF(OR(J1649="",J1649=0),"",IF(I1649&gt;=J1649*Settings!$B$7,"Yes",""))</f>
        <v/>
      </c>
      <c r="M1649" s="13"/>
      <c r="N1649" s="12" t="str">
        <f aca="true">IF(M1649="","",IF(AND(H1649&lt;&gt;"",H1649&gt;=M1649),"Yes - "&amp;TEXT(H1649,"d mmm yyyy"),IF(TODAY()-M1649&lt;30,"Not yet","No")))</f>
        <v/>
      </c>
      <c r="O1649" s="8"/>
      <c r="P1649" s="12" t="str">
        <f aca="false">IF(A1649="","",IF(COUNTIF($A$2:$A$2001,A1649)&gt;1,"Same email twice - keep one",""))</f>
        <v/>
      </c>
    </row>
    <row r="1650" customFormat="false" ht="15" hidden="false" customHeight="false" outlineLevel="0" collapsed="false">
      <c r="A1650" s="8"/>
      <c r="B1650" s="8"/>
      <c r="C1650" s="8"/>
      <c r="D1650" s="9" t="str">
        <f aca="false">IF(A1650="","",COUNTIFS(Orders!$C$2:$C$5001,A1650,Orders!$I$2:$I$5001,"&gt;0"))</f>
        <v/>
      </c>
      <c r="E1650" s="10" t="str">
        <f aca="false">IF(A1650="","",SUMIFS(Orders!$F$2:$F$5001,Orders!$C$2:$C$5001,A1650,Orders!$I$2:$I$5001,"&gt;0"))</f>
        <v/>
      </c>
      <c r="F1650" s="10" t="str">
        <f aca="false">IF(OR(A1650="",N(D1650)=0),"",E1650/D1650)</f>
        <v/>
      </c>
      <c r="G1650" s="11" t="str">
        <f aca="false">IF(OR(A1650="",N(D1650)=0),"",_xlfn.MINIFS(Orders!$I$2:$I$5001,Orders!$C$2:$C$5001,A1650,Orders!$I$2:$I$5001,"&gt;0"))</f>
        <v/>
      </c>
      <c r="H1650" s="11" t="str">
        <f aca="false">IF(OR(A1650="",N(D1650)=0),"",_xlfn.MAXIFS(Orders!$I$2:$I$5001,Orders!$C$2:$C$5001,A1650,Orders!$I$2:$I$5001,"&gt;0"))</f>
        <v/>
      </c>
      <c r="I1650" s="9" t="str">
        <f aca="true">IF(H1650="","",TODAY()-H1650)</f>
        <v/>
      </c>
      <c r="J1650" s="9" t="str">
        <f aca="false">IF(OR(H1650="",N(D1650)&lt;2),"",(H1650-G1650)/(D1650-1))</f>
        <v/>
      </c>
      <c r="K1650" s="12" t="str">
        <f aca="false">IF(A1650="","",IF(N(D1650)=0,"No orders yet",IF(I1650&gt;=Settings!$B$4,IF(OR(N(E1650)&gt;=Settings!$B$5,N(D1650)&gt;=Settings!$B$6),"Lapsed VIP","Lapsed"),IF(I1650&gt;=Settings!$B$3,IF(OR(N(E1650)&gt;=Settings!$B$5,N(D1650)&gt;=Settings!$B$6),"At-risk VIP",IF(D1650=1,"One-time buyer","At risk")),IF(OR(N(E1650)&gt;=Settings!$B$5,N(D1650)&gt;=Settings!$B$6),"VIP",IF(D1650=1,"New","Active"))))))</f>
        <v/>
      </c>
      <c r="L1650" s="12" t="str">
        <f aca="false">IF(OR(J1650="",J1650=0),"",IF(I1650&gt;=J1650*Settings!$B$7,"Yes",""))</f>
        <v/>
      </c>
      <c r="M1650" s="13"/>
      <c r="N1650" s="12" t="str">
        <f aca="true">IF(M1650="","",IF(AND(H1650&lt;&gt;"",H1650&gt;=M1650),"Yes - "&amp;TEXT(H1650,"d mmm yyyy"),IF(TODAY()-M1650&lt;30,"Not yet","No")))</f>
        <v/>
      </c>
      <c r="O1650" s="8"/>
      <c r="P1650" s="12" t="str">
        <f aca="false">IF(A1650="","",IF(COUNTIF($A$2:$A$2001,A1650)&gt;1,"Same email twice - keep one",""))</f>
        <v/>
      </c>
    </row>
    <row r="1651" customFormat="false" ht="15" hidden="false" customHeight="false" outlineLevel="0" collapsed="false">
      <c r="A1651" s="8"/>
      <c r="B1651" s="8"/>
      <c r="C1651" s="8"/>
      <c r="D1651" s="9" t="str">
        <f aca="false">IF(A1651="","",COUNTIFS(Orders!$C$2:$C$5001,A1651,Orders!$I$2:$I$5001,"&gt;0"))</f>
        <v/>
      </c>
      <c r="E1651" s="10" t="str">
        <f aca="false">IF(A1651="","",SUMIFS(Orders!$F$2:$F$5001,Orders!$C$2:$C$5001,A1651,Orders!$I$2:$I$5001,"&gt;0"))</f>
        <v/>
      </c>
      <c r="F1651" s="10" t="str">
        <f aca="false">IF(OR(A1651="",N(D1651)=0),"",E1651/D1651)</f>
        <v/>
      </c>
      <c r="G1651" s="11" t="str">
        <f aca="false">IF(OR(A1651="",N(D1651)=0),"",_xlfn.MINIFS(Orders!$I$2:$I$5001,Orders!$C$2:$C$5001,A1651,Orders!$I$2:$I$5001,"&gt;0"))</f>
        <v/>
      </c>
      <c r="H1651" s="11" t="str">
        <f aca="false">IF(OR(A1651="",N(D1651)=0),"",_xlfn.MAXIFS(Orders!$I$2:$I$5001,Orders!$C$2:$C$5001,A1651,Orders!$I$2:$I$5001,"&gt;0"))</f>
        <v/>
      </c>
      <c r="I1651" s="9" t="str">
        <f aca="true">IF(H1651="","",TODAY()-H1651)</f>
        <v/>
      </c>
      <c r="J1651" s="9" t="str">
        <f aca="false">IF(OR(H1651="",N(D1651)&lt;2),"",(H1651-G1651)/(D1651-1))</f>
        <v/>
      </c>
      <c r="K1651" s="12" t="str">
        <f aca="false">IF(A1651="","",IF(N(D1651)=0,"No orders yet",IF(I1651&gt;=Settings!$B$4,IF(OR(N(E1651)&gt;=Settings!$B$5,N(D1651)&gt;=Settings!$B$6),"Lapsed VIP","Lapsed"),IF(I1651&gt;=Settings!$B$3,IF(OR(N(E1651)&gt;=Settings!$B$5,N(D1651)&gt;=Settings!$B$6),"At-risk VIP",IF(D1651=1,"One-time buyer","At risk")),IF(OR(N(E1651)&gt;=Settings!$B$5,N(D1651)&gt;=Settings!$B$6),"VIP",IF(D1651=1,"New","Active"))))))</f>
        <v/>
      </c>
      <c r="L1651" s="12" t="str">
        <f aca="false">IF(OR(J1651="",J1651=0),"",IF(I1651&gt;=J1651*Settings!$B$7,"Yes",""))</f>
        <v/>
      </c>
      <c r="M1651" s="13"/>
      <c r="N1651" s="12" t="str">
        <f aca="true">IF(M1651="","",IF(AND(H1651&lt;&gt;"",H1651&gt;=M1651),"Yes - "&amp;TEXT(H1651,"d mmm yyyy"),IF(TODAY()-M1651&lt;30,"Not yet","No")))</f>
        <v/>
      </c>
      <c r="O1651" s="8"/>
      <c r="P1651" s="12" t="str">
        <f aca="false">IF(A1651="","",IF(COUNTIF($A$2:$A$2001,A1651)&gt;1,"Same email twice - keep one",""))</f>
        <v/>
      </c>
    </row>
    <row r="1652" customFormat="false" ht="15" hidden="false" customHeight="false" outlineLevel="0" collapsed="false">
      <c r="A1652" s="8"/>
      <c r="B1652" s="8"/>
      <c r="C1652" s="8"/>
      <c r="D1652" s="9" t="str">
        <f aca="false">IF(A1652="","",COUNTIFS(Orders!$C$2:$C$5001,A1652,Orders!$I$2:$I$5001,"&gt;0"))</f>
        <v/>
      </c>
      <c r="E1652" s="10" t="str">
        <f aca="false">IF(A1652="","",SUMIFS(Orders!$F$2:$F$5001,Orders!$C$2:$C$5001,A1652,Orders!$I$2:$I$5001,"&gt;0"))</f>
        <v/>
      </c>
      <c r="F1652" s="10" t="str">
        <f aca="false">IF(OR(A1652="",N(D1652)=0),"",E1652/D1652)</f>
        <v/>
      </c>
      <c r="G1652" s="11" t="str">
        <f aca="false">IF(OR(A1652="",N(D1652)=0),"",_xlfn.MINIFS(Orders!$I$2:$I$5001,Orders!$C$2:$C$5001,A1652,Orders!$I$2:$I$5001,"&gt;0"))</f>
        <v/>
      </c>
      <c r="H1652" s="11" t="str">
        <f aca="false">IF(OR(A1652="",N(D1652)=0),"",_xlfn.MAXIFS(Orders!$I$2:$I$5001,Orders!$C$2:$C$5001,A1652,Orders!$I$2:$I$5001,"&gt;0"))</f>
        <v/>
      </c>
      <c r="I1652" s="9" t="str">
        <f aca="true">IF(H1652="","",TODAY()-H1652)</f>
        <v/>
      </c>
      <c r="J1652" s="9" t="str">
        <f aca="false">IF(OR(H1652="",N(D1652)&lt;2),"",(H1652-G1652)/(D1652-1))</f>
        <v/>
      </c>
      <c r="K1652" s="12" t="str">
        <f aca="false">IF(A1652="","",IF(N(D1652)=0,"No orders yet",IF(I1652&gt;=Settings!$B$4,IF(OR(N(E1652)&gt;=Settings!$B$5,N(D1652)&gt;=Settings!$B$6),"Lapsed VIP","Lapsed"),IF(I1652&gt;=Settings!$B$3,IF(OR(N(E1652)&gt;=Settings!$B$5,N(D1652)&gt;=Settings!$B$6),"At-risk VIP",IF(D1652=1,"One-time buyer","At risk")),IF(OR(N(E1652)&gt;=Settings!$B$5,N(D1652)&gt;=Settings!$B$6),"VIP",IF(D1652=1,"New","Active"))))))</f>
        <v/>
      </c>
      <c r="L1652" s="12" t="str">
        <f aca="false">IF(OR(J1652="",J1652=0),"",IF(I1652&gt;=J1652*Settings!$B$7,"Yes",""))</f>
        <v/>
      </c>
      <c r="M1652" s="13"/>
      <c r="N1652" s="12" t="str">
        <f aca="true">IF(M1652="","",IF(AND(H1652&lt;&gt;"",H1652&gt;=M1652),"Yes - "&amp;TEXT(H1652,"d mmm yyyy"),IF(TODAY()-M1652&lt;30,"Not yet","No")))</f>
        <v/>
      </c>
      <c r="O1652" s="8"/>
      <c r="P1652" s="12" t="str">
        <f aca="false">IF(A1652="","",IF(COUNTIF($A$2:$A$2001,A1652)&gt;1,"Same email twice - keep one",""))</f>
        <v/>
      </c>
    </row>
    <row r="1653" customFormat="false" ht="15" hidden="false" customHeight="false" outlineLevel="0" collapsed="false">
      <c r="A1653" s="8"/>
      <c r="B1653" s="8"/>
      <c r="C1653" s="8"/>
      <c r="D1653" s="9" t="str">
        <f aca="false">IF(A1653="","",COUNTIFS(Orders!$C$2:$C$5001,A1653,Orders!$I$2:$I$5001,"&gt;0"))</f>
        <v/>
      </c>
      <c r="E1653" s="10" t="str">
        <f aca="false">IF(A1653="","",SUMIFS(Orders!$F$2:$F$5001,Orders!$C$2:$C$5001,A1653,Orders!$I$2:$I$5001,"&gt;0"))</f>
        <v/>
      </c>
      <c r="F1653" s="10" t="str">
        <f aca="false">IF(OR(A1653="",N(D1653)=0),"",E1653/D1653)</f>
        <v/>
      </c>
      <c r="G1653" s="11" t="str">
        <f aca="false">IF(OR(A1653="",N(D1653)=0),"",_xlfn.MINIFS(Orders!$I$2:$I$5001,Orders!$C$2:$C$5001,A1653,Orders!$I$2:$I$5001,"&gt;0"))</f>
        <v/>
      </c>
      <c r="H1653" s="11" t="str">
        <f aca="false">IF(OR(A1653="",N(D1653)=0),"",_xlfn.MAXIFS(Orders!$I$2:$I$5001,Orders!$C$2:$C$5001,A1653,Orders!$I$2:$I$5001,"&gt;0"))</f>
        <v/>
      </c>
      <c r="I1653" s="9" t="str">
        <f aca="true">IF(H1653="","",TODAY()-H1653)</f>
        <v/>
      </c>
      <c r="J1653" s="9" t="str">
        <f aca="false">IF(OR(H1653="",N(D1653)&lt;2),"",(H1653-G1653)/(D1653-1))</f>
        <v/>
      </c>
      <c r="K1653" s="12" t="str">
        <f aca="false">IF(A1653="","",IF(N(D1653)=0,"No orders yet",IF(I1653&gt;=Settings!$B$4,IF(OR(N(E1653)&gt;=Settings!$B$5,N(D1653)&gt;=Settings!$B$6),"Lapsed VIP","Lapsed"),IF(I1653&gt;=Settings!$B$3,IF(OR(N(E1653)&gt;=Settings!$B$5,N(D1653)&gt;=Settings!$B$6),"At-risk VIP",IF(D1653=1,"One-time buyer","At risk")),IF(OR(N(E1653)&gt;=Settings!$B$5,N(D1653)&gt;=Settings!$B$6),"VIP",IF(D1653=1,"New","Active"))))))</f>
        <v/>
      </c>
      <c r="L1653" s="12" t="str">
        <f aca="false">IF(OR(J1653="",J1653=0),"",IF(I1653&gt;=J1653*Settings!$B$7,"Yes",""))</f>
        <v/>
      </c>
      <c r="M1653" s="13"/>
      <c r="N1653" s="12" t="str">
        <f aca="true">IF(M1653="","",IF(AND(H1653&lt;&gt;"",H1653&gt;=M1653),"Yes - "&amp;TEXT(H1653,"d mmm yyyy"),IF(TODAY()-M1653&lt;30,"Not yet","No")))</f>
        <v/>
      </c>
      <c r="O1653" s="8"/>
      <c r="P1653" s="12" t="str">
        <f aca="false">IF(A1653="","",IF(COUNTIF($A$2:$A$2001,A1653)&gt;1,"Same email twice - keep one",""))</f>
        <v/>
      </c>
    </row>
    <row r="1654" customFormat="false" ht="15" hidden="false" customHeight="false" outlineLevel="0" collapsed="false">
      <c r="A1654" s="8"/>
      <c r="B1654" s="8"/>
      <c r="C1654" s="8"/>
      <c r="D1654" s="9" t="str">
        <f aca="false">IF(A1654="","",COUNTIFS(Orders!$C$2:$C$5001,A1654,Orders!$I$2:$I$5001,"&gt;0"))</f>
        <v/>
      </c>
      <c r="E1654" s="10" t="str">
        <f aca="false">IF(A1654="","",SUMIFS(Orders!$F$2:$F$5001,Orders!$C$2:$C$5001,A1654,Orders!$I$2:$I$5001,"&gt;0"))</f>
        <v/>
      </c>
      <c r="F1654" s="10" t="str">
        <f aca="false">IF(OR(A1654="",N(D1654)=0),"",E1654/D1654)</f>
        <v/>
      </c>
      <c r="G1654" s="11" t="str">
        <f aca="false">IF(OR(A1654="",N(D1654)=0),"",_xlfn.MINIFS(Orders!$I$2:$I$5001,Orders!$C$2:$C$5001,A1654,Orders!$I$2:$I$5001,"&gt;0"))</f>
        <v/>
      </c>
      <c r="H1654" s="11" t="str">
        <f aca="false">IF(OR(A1654="",N(D1654)=0),"",_xlfn.MAXIFS(Orders!$I$2:$I$5001,Orders!$C$2:$C$5001,A1654,Orders!$I$2:$I$5001,"&gt;0"))</f>
        <v/>
      </c>
      <c r="I1654" s="9" t="str">
        <f aca="true">IF(H1654="","",TODAY()-H1654)</f>
        <v/>
      </c>
      <c r="J1654" s="9" t="str">
        <f aca="false">IF(OR(H1654="",N(D1654)&lt;2),"",(H1654-G1654)/(D1654-1))</f>
        <v/>
      </c>
      <c r="K1654" s="12" t="str">
        <f aca="false">IF(A1654="","",IF(N(D1654)=0,"No orders yet",IF(I1654&gt;=Settings!$B$4,IF(OR(N(E1654)&gt;=Settings!$B$5,N(D1654)&gt;=Settings!$B$6),"Lapsed VIP","Lapsed"),IF(I1654&gt;=Settings!$B$3,IF(OR(N(E1654)&gt;=Settings!$B$5,N(D1654)&gt;=Settings!$B$6),"At-risk VIP",IF(D1654=1,"One-time buyer","At risk")),IF(OR(N(E1654)&gt;=Settings!$B$5,N(D1654)&gt;=Settings!$B$6),"VIP",IF(D1654=1,"New","Active"))))))</f>
        <v/>
      </c>
      <c r="L1654" s="12" t="str">
        <f aca="false">IF(OR(J1654="",J1654=0),"",IF(I1654&gt;=J1654*Settings!$B$7,"Yes",""))</f>
        <v/>
      </c>
      <c r="M1654" s="13"/>
      <c r="N1654" s="12" t="str">
        <f aca="true">IF(M1654="","",IF(AND(H1654&lt;&gt;"",H1654&gt;=M1654),"Yes - "&amp;TEXT(H1654,"d mmm yyyy"),IF(TODAY()-M1654&lt;30,"Not yet","No")))</f>
        <v/>
      </c>
      <c r="O1654" s="8"/>
      <c r="P1654" s="12" t="str">
        <f aca="false">IF(A1654="","",IF(COUNTIF($A$2:$A$2001,A1654)&gt;1,"Same email twice - keep one",""))</f>
        <v/>
      </c>
    </row>
    <row r="1655" customFormat="false" ht="15" hidden="false" customHeight="false" outlineLevel="0" collapsed="false">
      <c r="A1655" s="8"/>
      <c r="B1655" s="8"/>
      <c r="C1655" s="8"/>
      <c r="D1655" s="9" t="str">
        <f aca="false">IF(A1655="","",COUNTIFS(Orders!$C$2:$C$5001,A1655,Orders!$I$2:$I$5001,"&gt;0"))</f>
        <v/>
      </c>
      <c r="E1655" s="10" t="str">
        <f aca="false">IF(A1655="","",SUMIFS(Orders!$F$2:$F$5001,Orders!$C$2:$C$5001,A1655,Orders!$I$2:$I$5001,"&gt;0"))</f>
        <v/>
      </c>
      <c r="F1655" s="10" t="str">
        <f aca="false">IF(OR(A1655="",N(D1655)=0),"",E1655/D1655)</f>
        <v/>
      </c>
      <c r="G1655" s="11" t="str">
        <f aca="false">IF(OR(A1655="",N(D1655)=0),"",_xlfn.MINIFS(Orders!$I$2:$I$5001,Orders!$C$2:$C$5001,A1655,Orders!$I$2:$I$5001,"&gt;0"))</f>
        <v/>
      </c>
      <c r="H1655" s="11" t="str">
        <f aca="false">IF(OR(A1655="",N(D1655)=0),"",_xlfn.MAXIFS(Orders!$I$2:$I$5001,Orders!$C$2:$C$5001,A1655,Orders!$I$2:$I$5001,"&gt;0"))</f>
        <v/>
      </c>
      <c r="I1655" s="9" t="str">
        <f aca="true">IF(H1655="","",TODAY()-H1655)</f>
        <v/>
      </c>
      <c r="J1655" s="9" t="str">
        <f aca="false">IF(OR(H1655="",N(D1655)&lt;2),"",(H1655-G1655)/(D1655-1))</f>
        <v/>
      </c>
      <c r="K1655" s="12" t="str">
        <f aca="false">IF(A1655="","",IF(N(D1655)=0,"No orders yet",IF(I1655&gt;=Settings!$B$4,IF(OR(N(E1655)&gt;=Settings!$B$5,N(D1655)&gt;=Settings!$B$6),"Lapsed VIP","Lapsed"),IF(I1655&gt;=Settings!$B$3,IF(OR(N(E1655)&gt;=Settings!$B$5,N(D1655)&gt;=Settings!$B$6),"At-risk VIP",IF(D1655=1,"One-time buyer","At risk")),IF(OR(N(E1655)&gt;=Settings!$B$5,N(D1655)&gt;=Settings!$B$6),"VIP",IF(D1655=1,"New","Active"))))))</f>
        <v/>
      </c>
      <c r="L1655" s="12" t="str">
        <f aca="false">IF(OR(J1655="",J1655=0),"",IF(I1655&gt;=J1655*Settings!$B$7,"Yes",""))</f>
        <v/>
      </c>
      <c r="M1655" s="13"/>
      <c r="N1655" s="12" t="str">
        <f aca="true">IF(M1655="","",IF(AND(H1655&lt;&gt;"",H1655&gt;=M1655),"Yes - "&amp;TEXT(H1655,"d mmm yyyy"),IF(TODAY()-M1655&lt;30,"Not yet","No")))</f>
        <v/>
      </c>
      <c r="O1655" s="8"/>
      <c r="P1655" s="12" t="str">
        <f aca="false">IF(A1655="","",IF(COUNTIF($A$2:$A$2001,A1655)&gt;1,"Same email twice - keep one",""))</f>
        <v/>
      </c>
    </row>
    <row r="1656" customFormat="false" ht="15" hidden="false" customHeight="false" outlineLevel="0" collapsed="false">
      <c r="A1656" s="8"/>
      <c r="B1656" s="8"/>
      <c r="C1656" s="8"/>
      <c r="D1656" s="9" t="str">
        <f aca="false">IF(A1656="","",COUNTIFS(Orders!$C$2:$C$5001,A1656,Orders!$I$2:$I$5001,"&gt;0"))</f>
        <v/>
      </c>
      <c r="E1656" s="10" t="str">
        <f aca="false">IF(A1656="","",SUMIFS(Orders!$F$2:$F$5001,Orders!$C$2:$C$5001,A1656,Orders!$I$2:$I$5001,"&gt;0"))</f>
        <v/>
      </c>
      <c r="F1656" s="10" t="str">
        <f aca="false">IF(OR(A1656="",N(D1656)=0),"",E1656/D1656)</f>
        <v/>
      </c>
      <c r="G1656" s="11" t="str">
        <f aca="false">IF(OR(A1656="",N(D1656)=0),"",_xlfn.MINIFS(Orders!$I$2:$I$5001,Orders!$C$2:$C$5001,A1656,Orders!$I$2:$I$5001,"&gt;0"))</f>
        <v/>
      </c>
      <c r="H1656" s="11" t="str">
        <f aca="false">IF(OR(A1656="",N(D1656)=0),"",_xlfn.MAXIFS(Orders!$I$2:$I$5001,Orders!$C$2:$C$5001,A1656,Orders!$I$2:$I$5001,"&gt;0"))</f>
        <v/>
      </c>
      <c r="I1656" s="9" t="str">
        <f aca="true">IF(H1656="","",TODAY()-H1656)</f>
        <v/>
      </c>
      <c r="J1656" s="9" t="str">
        <f aca="false">IF(OR(H1656="",N(D1656)&lt;2),"",(H1656-G1656)/(D1656-1))</f>
        <v/>
      </c>
      <c r="K1656" s="12" t="str">
        <f aca="false">IF(A1656="","",IF(N(D1656)=0,"No orders yet",IF(I1656&gt;=Settings!$B$4,IF(OR(N(E1656)&gt;=Settings!$B$5,N(D1656)&gt;=Settings!$B$6),"Lapsed VIP","Lapsed"),IF(I1656&gt;=Settings!$B$3,IF(OR(N(E1656)&gt;=Settings!$B$5,N(D1656)&gt;=Settings!$B$6),"At-risk VIP",IF(D1656=1,"One-time buyer","At risk")),IF(OR(N(E1656)&gt;=Settings!$B$5,N(D1656)&gt;=Settings!$B$6),"VIP",IF(D1656=1,"New","Active"))))))</f>
        <v/>
      </c>
      <c r="L1656" s="12" t="str">
        <f aca="false">IF(OR(J1656="",J1656=0),"",IF(I1656&gt;=J1656*Settings!$B$7,"Yes",""))</f>
        <v/>
      </c>
      <c r="M1656" s="13"/>
      <c r="N1656" s="12" t="str">
        <f aca="true">IF(M1656="","",IF(AND(H1656&lt;&gt;"",H1656&gt;=M1656),"Yes - "&amp;TEXT(H1656,"d mmm yyyy"),IF(TODAY()-M1656&lt;30,"Not yet","No")))</f>
        <v/>
      </c>
      <c r="O1656" s="8"/>
      <c r="P1656" s="12" t="str">
        <f aca="false">IF(A1656="","",IF(COUNTIF($A$2:$A$2001,A1656)&gt;1,"Same email twice - keep one",""))</f>
        <v/>
      </c>
    </row>
    <row r="1657" customFormat="false" ht="15" hidden="false" customHeight="false" outlineLevel="0" collapsed="false">
      <c r="A1657" s="8"/>
      <c r="B1657" s="8"/>
      <c r="C1657" s="8"/>
      <c r="D1657" s="9" t="str">
        <f aca="false">IF(A1657="","",COUNTIFS(Orders!$C$2:$C$5001,A1657,Orders!$I$2:$I$5001,"&gt;0"))</f>
        <v/>
      </c>
      <c r="E1657" s="10" t="str">
        <f aca="false">IF(A1657="","",SUMIFS(Orders!$F$2:$F$5001,Orders!$C$2:$C$5001,A1657,Orders!$I$2:$I$5001,"&gt;0"))</f>
        <v/>
      </c>
      <c r="F1657" s="10" t="str">
        <f aca="false">IF(OR(A1657="",N(D1657)=0),"",E1657/D1657)</f>
        <v/>
      </c>
      <c r="G1657" s="11" t="str">
        <f aca="false">IF(OR(A1657="",N(D1657)=0),"",_xlfn.MINIFS(Orders!$I$2:$I$5001,Orders!$C$2:$C$5001,A1657,Orders!$I$2:$I$5001,"&gt;0"))</f>
        <v/>
      </c>
      <c r="H1657" s="11" t="str">
        <f aca="false">IF(OR(A1657="",N(D1657)=0),"",_xlfn.MAXIFS(Orders!$I$2:$I$5001,Orders!$C$2:$C$5001,A1657,Orders!$I$2:$I$5001,"&gt;0"))</f>
        <v/>
      </c>
      <c r="I1657" s="9" t="str">
        <f aca="true">IF(H1657="","",TODAY()-H1657)</f>
        <v/>
      </c>
      <c r="J1657" s="9" t="str">
        <f aca="false">IF(OR(H1657="",N(D1657)&lt;2),"",(H1657-G1657)/(D1657-1))</f>
        <v/>
      </c>
      <c r="K1657" s="12" t="str">
        <f aca="false">IF(A1657="","",IF(N(D1657)=0,"No orders yet",IF(I1657&gt;=Settings!$B$4,IF(OR(N(E1657)&gt;=Settings!$B$5,N(D1657)&gt;=Settings!$B$6),"Lapsed VIP","Lapsed"),IF(I1657&gt;=Settings!$B$3,IF(OR(N(E1657)&gt;=Settings!$B$5,N(D1657)&gt;=Settings!$B$6),"At-risk VIP",IF(D1657=1,"One-time buyer","At risk")),IF(OR(N(E1657)&gt;=Settings!$B$5,N(D1657)&gt;=Settings!$B$6),"VIP",IF(D1657=1,"New","Active"))))))</f>
        <v/>
      </c>
      <c r="L1657" s="12" t="str">
        <f aca="false">IF(OR(J1657="",J1657=0),"",IF(I1657&gt;=J1657*Settings!$B$7,"Yes",""))</f>
        <v/>
      </c>
      <c r="M1657" s="13"/>
      <c r="N1657" s="12" t="str">
        <f aca="true">IF(M1657="","",IF(AND(H1657&lt;&gt;"",H1657&gt;=M1657),"Yes - "&amp;TEXT(H1657,"d mmm yyyy"),IF(TODAY()-M1657&lt;30,"Not yet","No")))</f>
        <v/>
      </c>
      <c r="O1657" s="8"/>
      <c r="P1657" s="12" t="str">
        <f aca="false">IF(A1657="","",IF(COUNTIF($A$2:$A$2001,A1657)&gt;1,"Same email twice - keep one",""))</f>
        <v/>
      </c>
    </row>
    <row r="1658" customFormat="false" ht="15" hidden="false" customHeight="false" outlineLevel="0" collapsed="false">
      <c r="A1658" s="8"/>
      <c r="B1658" s="8"/>
      <c r="C1658" s="8"/>
      <c r="D1658" s="9" t="str">
        <f aca="false">IF(A1658="","",COUNTIFS(Orders!$C$2:$C$5001,A1658,Orders!$I$2:$I$5001,"&gt;0"))</f>
        <v/>
      </c>
      <c r="E1658" s="10" t="str">
        <f aca="false">IF(A1658="","",SUMIFS(Orders!$F$2:$F$5001,Orders!$C$2:$C$5001,A1658,Orders!$I$2:$I$5001,"&gt;0"))</f>
        <v/>
      </c>
      <c r="F1658" s="10" t="str">
        <f aca="false">IF(OR(A1658="",N(D1658)=0),"",E1658/D1658)</f>
        <v/>
      </c>
      <c r="G1658" s="11" t="str">
        <f aca="false">IF(OR(A1658="",N(D1658)=0),"",_xlfn.MINIFS(Orders!$I$2:$I$5001,Orders!$C$2:$C$5001,A1658,Orders!$I$2:$I$5001,"&gt;0"))</f>
        <v/>
      </c>
      <c r="H1658" s="11" t="str">
        <f aca="false">IF(OR(A1658="",N(D1658)=0),"",_xlfn.MAXIFS(Orders!$I$2:$I$5001,Orders!$C$2:$C$5001,A1658,Orders!$I$2:$I$5001,"&gt;0"))</f>
        <v/>
      </c>
      <c r="I1658" s="9" t="str">
        <f aca="true">IF(H1658="","",TODAY()-H1658)</f>
        <v/>
      </c>
      <c r="J1658" s="9" t="str">
        <f aca="false">IF(OR(H1658="",N(D1658)&lt;2),"",(H1658-G1658)/(D1658-1))</f>
        <v/>
      </c>
      <c r="K1658" s="12" t="str">
        <f aca="false">IF(A1658="","",IF(N(D1658)=0,"No orders yet",IF(I1658&gt;=Settings!$B$4,IF(OR(N(E1658)&gt;=Settings!$B$5,N(D1658)&gt;=Settings!$B$6),"Lapsed VIP","Lapsed"),IF(I1658&gt;=Settings!$B$3,IF(OR(N(E1658)&gt;=Settings!$B$5,N(D1658)&gt;=Settings!$B$6),"At-risk VIP",IF(D1658=1,"One-time buyer","At risk")),IF(OR(N(E1658)&gt;=Settings!$B$5,N(D1658)&gt;=Settings!$B$6),"VIP",IF(D1658=1,"New","Active"))))))</f>
        <v/>
      </c>
      <c r="L1658" s="12" t="str">
        <f aca="false">IF(OR(J1658="",J1658=0),"",IF(I1658&gt;=J1658*Settings!$B$7,"Yes",""))</f>
        <v/>
      </c>
      <c r="M1658" s="13"/>
      <c r="N1658" s="12" t="str">
        <f aca="true">IF(M1658="","",IF(AND(H1658&lt;&gt;"",H1658&gt;=M1658),"Yes - "&amp;TEXT(H1658,"d mmm yyyy"),IF(TODAY()-M1658&lt;30,"Not yet","No")))</f>
        <v/>
      </c>
      <c r="O1658" s="8"/>
      <c r="P1658" s="12" t="str">
        <f aca="false">IF(A1658="","",IF(COUNTIF($A$2:$A$2001,A1658)&gt;1,"Same email twice - keep one",""))</f>
        <v/>
      </c>
    </row>
    <row r="1659" customFormat="false" ht="15" hidden="false" customHeight="false" outlineLevel="0" collapsed="false">
      <c r="A1659" s="8"/>
      <c r="B1659" s="8"/>
      <c r="C1659" s="8"/>
      <c r="D1659" s="9" t="str">
        <f aca="false">IF(A1659="","",COUNTIFS(Orders!$C$2:$C$5001,A1659,Orders!$I$2:$I$5001,"&gt;0"))</f>
        <v/>
      </c>
      <c r="E1659" s="10" t="str">
        <f aca="false">IF(A1659="","",SUMIFS(Orders!$F$2:$F$5001,Orders!$C$2:$C$5001,A1659,Orders!$I$2:$I$5001,"&gt;0"))</f>
        <v/>
      </c>
      <c r="F1659" s="10" t="str">
        <f aca="false">IF(OR(A1659="",N(D1659)=0),"",E1659/D1659)</f>
        <v/>
      </c>
      <c r="G1659" s="11" t="str">
        <f aca="false">IF(OR(A1659="",N(D1659)=0),"",_xlfn.MINIFS(Orders!$I$2:$I$5001,Orders!$C$2:$C$5001,A1659,Orders!$I$2:$I$5001,"&gt;0"))</f>
        <v/>
      </c>
      <c r="H1659" s="11" t="str">
        <f aca="false">IF(OR(A1659="",N(D1659)=0),"",_xlfn.MAXIFS(Orders!$I$2:$I$5001,Orders!$C$2:$C$5001,A1659,Orders!$I$2:$I$5001,"&gt;0"))</f>
        <v/>
      </c>
      <c r="I1659" s="9" t="str">
        <f aca="true">IF(H1659="","",TODAY()-H1659)</f>
        <v/>
      </c>
      <c r="J1659" s="9" t="str">
        <f aca="false">IF(OR(H1659="",N(D1659)&lt;2),"",(H1659-G1659)/(D1659-1))</f>
        <v/>
      </c>
      <c r="K1659" s="12" t="str">
        <f aca="false">IF(A1659="","",IF(N(D1659)=0,"No orders yet",IF(I1659&gt;=Settings!$B$4,IF(OR(N(E1659)&gt;=Settings!$B$5,N(D1659)&gt;=Settings!$B$6),"Lapsed VIP","Lapsed"),IF(I1659&gt;=Settings!$B$3,IF(OR(N(E1659)&gt;=Settings!$B$5,N(D1659)&gt;=Settings!$B$6),"At-risk VIP",IF(D1659=1,"One-time buyer","At risk")),IF(OR(N(E1659)&gt;=Settings!$B$5,N(D1659)&gt;=Settings!$B$6),"VIP",IF(D1659=1,"New","Active"))))))</f>
        <v/>
      </c>
      <c r="L1659" s="12" t="str">
        <f aca="false">IF(OR(J1659="",J1659=0),"",IF(I1659&gt;=J1659*Settings!$B$7,"Yes",""))</f>
        <v/>
      </c>
      <c r="M1659" s="13"/>
      <c r="N1659" s="12" t="str">
        <f aca="true">IF(M1659="","",IF(AND(H1659&lt;&gt;"",H1659&gt;=M1659),"Yes - "&amp;TEXT(H1659,"d mmm yyyy"),IF(TODAY()-M1659&lt;30,"Not yet","No")))</f>
        <v/>
      </c>
      <c r="O1659" s="8"/>
      <c r="P1659" s="12" t="str">
        <f aca="false">IF(A1659="","",IF(COUNTIF($A$2:$A$2001,A1659)&gt;1,"Same email twice - keep one",""))</f>
        <v/>
      </c>
    </row>
    <row r="1660" customFormat="false" ht="15" hidden="false" customHeight="false" outlineLevel="0" collapsed="false">
      <c r="A1660" s="8"/>
      <c r="B1660" s="8"/>
      <c r="C1660" s="8"/>
      <c r="D1660" s="9" t="str">
        <f aca="false">IF(A1660="","",COUNTIFS(Orders!$C$2:$C$5001,A1660,Orders!$I$2:$I$5001,"&gt;0"))</f>
        <v/>
      </c>
      <c r="E1660" s="10" t="str">
        <f aca="false">IF(A1660="","",SUMIFS(Orders!$F$2:$F$5001,Orders!$C$2:$C$5001,A1660,Orders!$I$2:$I$5001,"&gt;0"))</f>
        <v/>
      </c>
      <c r="F1660" s="10" t="str">
        <f aca="false">IF(OR(A1660="",N(D1660)=0),"",E1660/D1660)</f>
        <v/>
      </c>
      <c r="G1660" s="11" t="str">
        <f aca="false">IF(OR(A1660="",N(D1660)=0),"",_xlfn.MINIFS(Orders!$I$2:$I$5001,Orders!$C$2:$C$5001,A1660,Orders!$I$2:$I$5001,"&gt;0"))</f>
        <v/>
      </c>
      <c r="H1660" s="11" t="str">
        <f aca="false">IF(OR(A1660="",N(D1660)=0),"",_xlfn.MAXIFS(Orders!$I$2:$I$5001,Orders!$C$2:$C$5001,A1660,Orders!$I$2:$I$5001,"&gt;0"))</f>
        <v/>
      </c>
      <c r="I1660" s="9" t="str">
        <f aca="true">IF(H1660="","",TODAY()-H1660)</f>
        <v/>
      </c>
      <c r="J1660" s="9" t="str">
        <f aca="false">IF(OR(H1660="",N(D1660)&lt;2),"",(H1660-G1660)/(D1660-1))</f>
        <v/>
      </c>
      <c r="K1660" s="12" t="str">
        <f aca="false">IF(A1660="","",IF(N(D1660)=0,"No orders yet",IF(I1660&gt;=Settings!$B$4,IF(OR(N(E1660)&gt;=Settings!$B$5,N(D1660)&gt;=Settings!$B$6),"Lapsed VIP","Lapsed"),IF(I1660&gt;=Settings!$B$3,IF(OR(N(E1660)&gt;=Settings!$B$5,N(D1660)&gt;=Settings!$B$6),"At-risk VIP",IF(D1660=1,"One-time buyer","At risk")),IF(OR(N(E1660)&gt;=Settings!$B$5,N(D1660)&gt;=Settings!$B$6),"VIP",IF(D1660=1,"New","Active"))))))</f>
        <v/>
      </c>
      <c r="L1660" s="12" t="str">
        <f aca="false">IF(OR(J1660="",J1660=0),"",IF(I1660&gt;=J1660*Settings!$B$7,"Yes",""))</f>
        <v/>
      </c>
      <c r="M1660" s="13"/>
      <c r="N1660" s="12" t="str">
        <f aca="true">IF(M1660="","",IF(AND(H1660&lt;&gt;"",H1660&gt;=M1660),"Yes - "&amp;TEXT(H1660,"d mmm yyyy"),IF(TODAY()-M1660&lt;30,"Not yet","No")))</f>
        <v/>
      </c>
      <c r="O1660" s="8"/>
      <c r="P1660" s="12" t="str">
        <f aca="false">IF(A1660="","",IF(COUNTIF($A$2:$A$2001,A1660)&gt;1,"Same email twice - keep one",""))</f>
        <v/>
      </c>
    </row>
    <row r="1661" customFormat="false" ht="15" hidden="false" customHeight="false" outlineLevel="0" collapsed="false">
      <c r="A1661" s="8"/>
      <c r="B1661" s="8"/>
      <c r="C1661" s="8"/>
      <c r="D1661" s="9" t="str">
        <f aca="false">IF(A1661="","",COUNTIFS(Orders!$C$2:$C$5001,A1661,Orders!$I$2:$I$5001,"&gt;0"))</f>
        <v/>
      </c>
      <c r="E1661" s="10" t="str">
        <f aca="false">IF(A1661="","",SUMIFS(Orders!$F$2:$F$5001,Orders!$C$2:$C$5001,A1661,Orders!$I$2:$I$5001,"&gt;0"))</f>
        <v/>
      </c>
      <c r="F1661" s="10" t="str">
        <f aca="false">IF(OR(A1661="",N(D1661)=0),"",E1661/D1661)</f>
        <v/>
      </c>
      <c r="G1661" s="11" t="str">
        <f aca="false">IF(OR(A1661="",N(D1661)=0),"",_xlfn.MINIFS(Orders!$I$2:$I$5001,Orders!$C$2:$C$5001,A1661,Orders!$I$2:$I$5001,"&gt;0"))</f>
        <v/>
      </c>
      <c r="H1661" s="11" t="str">
        <f aca="false">IF(OR(A1661="",N(D1661)=0),"",_xlfn.MAXIFS(Orders!$I$2:$I$5001,Orders!$C$2:$C$5001,A1661,Orders!$I$2:$I$5001,"&gt;0"))</f>
        <v/>
      </c>
      <c r="I1661" s="9" t="str">
        <f aca="true">IF(H1661="","",TODAY()-H1661)</f>
        <v/>
      </c>
      <c r="J1661" s="9" t="str">
        <f aca="false">IF(OR(H1661="",N(D1661)&lt;2),"",(H1661-G1661)/(D1661-1))</f>
        <v/>
      </c>
      <c r="K1661" s="12" t="str">
        <f aca="false">IF(A1661="","",IF(N(D1661)=0,"No orders yet",IF(I1661&gt;=Settings!$B$4,IF(OR(N(E1661)&gt;=Settings!$B$5,N(D1661)&gt;=Settings!$B$6),"Lapsed VIP","Lapsed"),IF(I1661&gt;=Settings!$B$3,IF(OR(N(E1661)&gt;=Settings!$B$5,N(D1661)&gt;=Settings!$B$6),"At-risk VIP",IF(D1661=1,"One-time buyer","At risk")),IF(OR(N(E1661)&gt;=Settings!$B$5,N(D1661)&gt;=Settings!$B$6),"VIP",IF(D1661=1,"New","Active"))))))</f>
        <v/>
      </c>
      <c r="L1661" s="12" t="str">
        <f aca="false">IF(OR(J1661="",J1661=0),"",IF(I1661&gt;=J1661*Settings!$B$7,"Yes",""))</f>
        <v/>
      </c>
      <c r="M1661" s="13"/>
      <c r="N1661" s="12" t="str">
        <f aca="true">IF(M1661="","",IF(AND(H1661&lt;&gt;"",H1661&gt;=M1661),"Yes - "&amp;TEXT(H1661,"d mmm yyyy"),IF(TODAY()-M1661&lt;30,"Not yet","No")))</f>
        <v/>
      </c>
      <c r="O1661" s="8"/>
      <c r="P1661" s="12" t="str">
        <f aca="false">IF(A1661="","",IF(COUNTIF($A$2:$A$2001,A1661)&gt;1,"Same email twice - keep one",""))</f>
        <v/>
      </c>
    </row>
    <row r="1662" customFormat="false" ht="15" hidden="false" customHeight="false" outlineLevel="0" collapsed="false">
      <c r="A1662" s="8"/>
      <c r="B1662" s="8"/>
      <c r="C1662" s="8"/>
      <c r="D1662" s="9" t="str">
        <f aca="false">IF(A1662="","",COUNTIFS(Orders!$C$2:$C$5001,A1662,Orders!$I$2:$I$5001,"&gt;0"))</f>
        <v/>
      </c>
      <c r="E1662" s="10" t="str">
        <f aca="false">IF(A1662="","",SUMIFS(Orders!$F$2:$F$5001,Orders!$C$2:$C$5001,A1662,Orders!$I$2:$I$5001,"&gt;0"))</f>
        <v/>
      </c>
      <c r="F1662" s="10" t="str">
        <f aca="false">IF(OR(A1662="",N(D1662)=0),"",E1662/D1662)</f>
        <v/>
      </c>
      <c r="G1662" s="11" t="str">
        <f aca="false">IF(OR(A1662="",N(D1662)=0),"",_xlfn.MINIFS(Orders!$I$2:$I$5001,Orders!$C$2:$C$5001,A1662,Orders!$I$2:$I$5001,"&gt;0"))</f>
        <v/>
      </c>
      <c r="H1662" s="11" t="str">
        <f aca="false">IF(OR(A1662="",N(D1662)=0),"",_xlfn.MAXIFS(Orders!$I$2:$I$5001,Orders!$C$2:$C$5001,A1662,Orders!$I$2:$I$5001,"&gt;0"))</f>
        <v/>
      </c>
      <c r="I1662" s="9" t="str">
        <f aca="true">IF(H1662="","",TODAY()-H1662)</f>
        <v/>
      </c>
      <c r="J1662" s="9" t="str">
        <f aca="false">IF(OR(H1662="",N(D1662)&lt;2),"",(H1662-G1662)/(D1662-1))</f>
        <v/>
      </c>
      <c r="K1662" s="12" t="str">
        <f aca="false">IF(A1662="","",IF(N(D1662)=0,"No orders yet",IF(I1662&gt;=Settings!$B$4,IF(OR(N(E1662)&gt;=Settings!$B$5,N(D1662)&gt;=Settings!$B$6),"Lapsed VIP","Lapsed"),IF(I1662&gt;=Settings!$B$3,IF(OR(N(E1662)&gt;=Settings!$B$5,N(D1662)&gt;=Settings!$B$6),"At-risk VIP",IF(D1662=1,"One-time buyer","At risk")),IF(OR(N(E1662)&gt;=Settings!$B$5,N(D1662)&gt;=Settings!$B$6),"VIP",IF(D1662=1,"New","Active"))))))</f>
        <v/>
      </c>
      <c r="L1662" s="12" t="str">
        <f aca="false">IF(OR(J1662="",J1662=0),"",IF(I1662&gt;=J1662*Settings!$B$7,"Yes",""))</f>
        <v/>
      </c>
      <c r="M1662" s="13"/>
      <c r="N1662" s="12" t="str">
        <f aca="true">IF(M1662="","",IF(AND(H1662&lt;&gt;"",H1662&gt;=M1662),"Yes - "&amp;TEXT(H1662,"d mmm yyyy"),IF(TODAY()-M1662&lt;30,"Not yet","No")))</f>
        <v/>
      </c>
      <c r="O1662" s="8"/>
      <c r="P1662" s="12" t="str">
        <f aca="false">IF(A1662="","",IF(COUNTIF($A$2:$A$2001,A1662)&gt;1,"Same email twice - keep one",""))</f>
        <v/>
      </c>
    </row>
    <row r="1663" customFormat="false" ht="15" hidden="false" customHeight="false" outlineLevel="0" collapsed="false">
      <c r="A1663" s="8"/>
      <c r="B1663" s="8"/>
      <c r="C1663" s="8"/>
      <c r="D1663" s="9" t="str">
        <f aca="false">IF(A1663="","",COUNTIFS(Orders!$C$2:$C$5001,A1663,Orders!$I$2:$I$5001,"&gt;0"))</f>
        <v/>
      </c>
      <c r="E1663" s="10" t="str">
        <f aca="false">IF(A1663="","",SUMIFS(Orders!$F$2:$F$5001,Orders!$C$2:$C$5001,A1663,Orders!$I$2:$I$5001,"&gt;0"))</f>
        <v/>
      </c>
      <c r="F1663" s="10" t="str">
        <f aca="false">IF(OR(A1663="",N(D1663)=0),"",E1663/D1663)</f>
        <v/>
      </c>
      <c r="G1663" s="11" t="str">
        <f aca="false">IF(OR(A1663="",N(D1663)=0),"",_xlfn.MINIFS(Orders!$I$2:$I$5001,Orders!$C$2:$C$5001,A1663,Orders!$I$2:$I$5001,"&gt;0"))</f>
        <v/>
      </c>
      <c r="H1663" s="11" t="str">
        <f aca="false">IF(OR(A1663="",N(D1663)=0),"",_xlfn.MAXIFS(Orders!$I$2:$I$5001,Orders!$C$2:$C$5001,A1663,Orders!$I$2:$I$5001,"&gt;0"))</f>
        <v/>
      </c>
      <c r="I1663" s="9" t="str">
        <f aca="true">IF(H1663="","",TODAY()-H1663)</f>
        <v/>
      </c>
      <c r="J1663" s="9" t="str">
        <f aca="false">IF(OR(H1663="",N(D1663)&lt;2),"",(H1663-G1663)/(D1663-1))</f>
        <v/>
      </c>
      <c r="K1663" s="12" t="str">
        <f aca="false">IF(A1663="","",IF(N(D1663)=0,"No orders yet",IF(I1663&gt;=Settings!$B$4,IF(OR(N(E1663)&gt;=Settings!$B$5,N(D1663)&gt;=Settings!$B$6),"Lapsed VIP","Lapsed"),IF(I1663&gt;=Settings!$B$3,IF(OR(N(E1663)&gt;=Settings!$B$5,N(D1663)&gt;=Settings!$B$6),"At-risk VIP",IF(D1663=1,"One-time buyer","At risk")),IF(OR(N(E1663)&gt;=Settings!$B$5,N(D1663)&gt;=Settings!$B$6),"VIP",IF(D1663=1,"New","Active"))))))</f>
        <v/>
      </c>
      <c r="L1663" s="12" t="str">
        <f aca="false">IF(OR(J1663="",J1663=0),"",IF(I1663&gt;=J1663*Settings!$B$7,"Yes",""))</f>
        <v/>
      </c>
      <c r="M1663" s="13"/>
      <c r="N1663" s="12" t="str">
        <f aca="true">IF(M1663="","",IF(AND(H1663&lt;&gt;"",H1663&gt;=M1663),"Yes - "&amp;TEXT(H1663,"d mmm yyyy"),IF(TODAY()-M1663&lt;30,"Not yet","No")))</f>
        <v/>
      </c>
      <c r="O1663" s="8"/>
      <c r="P1663" s="12" t="str">
        <f aca="false">IF(A1663="","",IF(COUNTIF($A$2:$A$2001,A1663)&gt;1,"Same email twice - keep one",""))</f>
        <v/>
      </c>
    </row>
    <row r="1664" customFormat="false" ht="15" hidden="false" customHeight="false" outlineLevel="0" collapsed="false">
      <c r="A1664" s="8"/>
      <c r="B1664" s="8"/>
      <c r="C1664" s="8"/>
      <c r="D1664" s="9" t="str">
        <f aca="false">IF(A1664="","",COUNTIFS(Orders!$C$2:$C$5001,A1664,Orders!$I$2:$I$5001,"&gt;0"))</f>
        <v/>
      </c>
      <c r="E1664" s="10" t="str">
        <f aca="false">IF(A1664="","",SUMIFS(Orders!$F$2:$F$5001,Orders!$C$2:$C$5001,A1664,Orders!$I$2:$I$5001,"&gt;0"))</f>
        <v/>
      </c>
      <c r="F1664" s="10" t="str">
        <f aca="false">IF(OR(A1664="",N(D1664)=0),"",E1664/D1664)</f>
        <v/>
      </c>
      <c r="G1664" s="11" t="str">
        <f aca="false">IF(OR(A1664="",N(D1664)=0),"",_xlfn.MINIFS(Orders!$I$2:$I$5001,Orders!$C$2:$C$5001,A1664,Orders!$I$2:$I$5001,"&gt;0"))</f>
        <v/>
      </c>
      <c r="H1664" s="11" t="str">
        <f aca="false">IF(OR(A1664="",N(D1664)=0),"",_xlfn.MAXIFS(Orders!$I$2:$I$5001,Orders!$C$2:$C$5001,A1664,Orders!$I$2:$I$5001,"&gt;0"))</f>
        <v/>
      </c>
      <c r="I1664" s="9" t="str">
        <f aca="true">IF(H1664="","",TODAY()-H1664)</f>
        <v/>
      </c>
      <c r="J1664" s="9" t="str">
        <f aca="false">IF(OR(H1664="",N(D1664)&lt;2),"",(H1664-G1664)/(D1664-1))</f>
        <v/>
      </c>
      <c r="K1664" s="12" t="str">
        <f aca="false">IF(A1664="","",IF(N(D1664)=0,"No orders yet",IF(I1664&gt;=Settings!$B$4,IF(OR(N(E1664)&gt;=Settings!$B$5,N(D1664)&gt;=Settings!$B$6),"Lapsed VIP","Lapsed"),IF(I1664&gt;=Settings!$B$3,IF(OR(N(E1664)&gt;=Settings!$B$5,N(D1664)&gt;=Settings!$B$6),"At-risk VIP",IF(D1664=1,"One-time buyer","At risk")),IF(OR(N(E1664)&gt;=Settings!$B$5,N(D1664)&gt;=Settings!$B$6),"VIP",IF(D1664=1,"New","Active"))))))</f>
        <v/>
      </c>
      <c r="L1664" s="12" t="str">
        <f aca="false">IF(OR(J1664="",J1664=0),"",IF(I1664&gt;=J1664*Settings!$B$7,"Yes",""))</f>
        <v/>
      </c>
      <c r="M1664" s="13"/>
      <c r="N1664" s="12" t="str">
        <f aca="true">IF(M1664="","",IF(AND(H1664&lt;&gt;"",H1664&gt;=M1664),"Yes - "&amp;TEXT(H1664,"d mmm yyyy"),IF(TODAY()-M1664&lt;30,"Not yet","No")))</f>
        <v/>
      </c>
      <c r="O1664" s="8"/>
      <c r="P1664" s="12" t="str">
        <f aca="false">IF(A1664="","",IF(COUNTIF($A$2:$A$2001,A1664)&gt;1,"Same email twice - keep one",""))</f>
        <v/>
      </c>
    </row>
    <row r="1665" customFormat="false" ht="15" hidden="false" customHeight="false" outlineLevel="0" collapsed="false">
      <c r="A1665" s="8"/>
      <c r="B1665" s="8"/>
      <c r="C1665" s="8"/>
      <c r="D1665" s="9" t="str">
        <f aca="false">IF(A1665="","",COUNTIFS(Orders!$C$2:$C$5001,A1665,Orders!$I$2:$I$5001,"&gt;0"))</f>
        <v/>
      </c>
      <c r="E1665" s="10" t="str">
        <f aca="false">IF(A1665="","",SUMIFS(Orders!$F$2:$F$5001,Orders!$C$2:$C$5001,A1665,Orders!$I$2:$I$5001,"&gt;0"))</f>
        <v/>
      </c>
      <c r="F1665" s="10" t="str">
        <f aca="false">IF(OR(A1665="",N(D1665)=0),"",E1665/D1665)</f>
        <v/>
      </c>
      <c r="G1665" s="11" t="str">
        <f aca="false">IF(OR(A1665="",N(D1665)=0),"",_xlfn.MINIFS(Orders!$I$2:$I$5001,Orders!$C$2:$C$5001,A1665,Orders!$I$2:$I$5001,"&gt;0"))</f>
        <v/>
      </c>
      <c r="H1665" s="11" t="str">
        <f aca="false">IF(OR(A1665="",N(D1665)=0),"",_xlfn.MAXIFS(Orders!$I$2:$I$5001,Orders!$C$2:$C$5001,A1665,Orders!$I$2:$I$5001,"&gt;0"))</f>
        <v/>
      </c>
      <c r="I1665" s="9" t="str">
        <f aca="true">IF(H1665="","",TODAY()-H1665)</f>
        <v/>
      </c>
      <c r="J1665" s="9" t="str">
        <f aca="false">IF(OR(H1665="",N(D1665)&lt;2),"",(H1665-G1665)/(D1665-1))</f>
        <v/>
      </c>
      <c r="K1665" s="12" t="str">
        <f aca="false">IF(A1665="","",IF(N(D1665)=0,"No orders yet",IF(I1665&gt;=Settings!$B$4,IF(OR(N(E1665)&gt;=Settings!$B$5,N(D1665)&gt;=Settings!$B$6),"Lapsed VIP","Lapsed"),IF(I1665&gt;=Settings!$B$3,IF(OR(N(E1665)&gt;=Settings!$B$5,N(D1665)&gt;=Settings!$B$6),"At-risk VIP",IF(D1665=1,"One-time buyer","At risk")),IF(OR(N(E1665)&gt;=Settings!$B$5,N(D1665)&gt;=Settings!$B$6),"VIP",IF(D1665=1,"New","Active"))))))</f>
        <v/>
      </c>
      <c r="L1665" s="12" t="str">
        <f aca="false">IF(OR(J1665="",J1665=0),"",IF(I1665&gt;=J1665*Settings!$B$7,"Yes",""))</f>
        <v/>
      </c>
      <c r="M1665" s="13"/>
      <c r="N1665" s="12" t="str">
        <f aca="true">IF(M1665="","",IF(AND(H1665&lt;&gt;"",H1665&gt;=M1665),"Yes - "&amp;TEXT(H1665,"d mmm yyyy"),IF(TODAY()-M1665&lt;30,"Not yet","No")))</f>
        <v/>
      </c>
      <c r="O1665" s="8"/>
      <c r="P1665" s="12" t="str">
        <f aca="false">IF(A1665="","",IF(COUNTIF($A$2:$A$2001,A1665)&gt;1,"Same email twice - keep one",""))</f>
        <v/>
      </c>
    </row>
    <row r="1666" customFormat="false" ht="15" hidden="false" customHeight="false" outlineLevel="0" collapsed="false">
      <c r="A1666" s="8"/>
      <c r="B1666" s="8"/>
      <c r="C1666" s="8"/>
      <c r="D1666" s="9" t="str">
        <f aca="false">IF(A1666="","",COUNTIFS(Orders!$C$2:$C$5001,A1666,Orders!$I$2:$I$5001,"&gt;0"))</f>
        <v/>
      </c>
      <c r="E1666" s="10" t="str">
        <f aca="false">IF(A1666="","",SUMIFS(Orders!$F$2:$F$5001,Orders!$C$2:$C$5001,A1666,Orders!$I$2:$I$5001,"&gt;0"))</f>
        <v/>
      </c>
      <c r="F1666" s="10" t="str">
        <f aca="false">IF(OR(A1666="",N(D1666)=0),"",E1666/D1666)</f>
        <v/>
      </c>
      <c r="G1666" s="11" t="str">
        <f aca="false">IF(OR(A1666="",N(D1666)=0),"",_xlfn.MINIFS(Orders!$I$2:$I$5001,Orders!$C$2:$C$5001,A1666,Orders!$I$2:$I$5001,"&gt;0"))</f>
        <v/>
      </c>
      <c r="H1666" s="11" t="str">
        <f aca="false">IF(OR(A1666="",N(D1666)=0),"",_xlfn.MAXIFS(Orders!$I$2:$I$5001,Orders!$C$2:$C$5001,A1666,Orders!$I$2:$I$5001,"&gt;0"))</f>
        <v/>
      </c>
      <c r="I1666" s="9" t="str">
        <f aca="true">IF(H1666="","",TODAY()-H1666)</f>
        <v/>
      </c>
      <c r="J1666" s="9" t="str">
        <f aca="false">IF(OR(H1666="",N(D1666)&lt;2),"",(H1666-G1666)/(D1666-1))</f>
        <v/>
      </c>
      <c r="K1666" s="12" t="str">
        <f aca="false">IF(A1666="","",IF(N(D1666)=0,"No orders yet",IF(I1666&gt;=Settings!$B$4,IF(OR(N(E1666)&gt;=Settings!$B$5,N(D1666)&gt;=Settings!$B$6),"Lapsed VIP","Lapsed"),IF(I1666&gt;=Settings!$B$3,IF(OR(N(E1666)&gt;=Settings!$B$5,N(D1666)&gt;=Settings!$B$6),"At-risk VIP",IF(D1666=1,"One-time buyer","At risk")),IF(OR(N(E1666)&gt;=Settings!$B$5,N(D1666)&gt;=Settings!$B$6),"VIP",IF(D1666=1,"New","Active"))))))</f>
        <v/>
      </c>
      <c r="L1666" s="12" t="str">
        <f aca="false">IF(OR(J1666="",J1666=0),"",IF(I1666&gt;=J1666*Settings!$B$7,"Yes",""))</f>
        <v/>
      </c>
      <c r="M1666" s="13"/>
      <c r="N1666" s="12" t="str">
        <f aca="true">IF(M1666="","",IF(AND(H1666&lt;&gt;"",H1666&gt;=M1666),"Yes - "&amp;TEXT(H1666,"d mmm yyyy"),IF(TODAY()-M1666&lt;30,"Not yet","No")))</f>
        <v/>
      </c>
      <c r="O1666" s="8"/>
      <c r="P1666" s="12" t="str">
        <f aca="false">IF(A1666="","",IF(COUNTIF($A$2:$A$2001,A1666)&gt;1,"Same email twice - keep one",""))</f>
        <v/>
      </c>
    </row>
    <row r="1667" customFormat="false" ht="15" hidden="false" customHeight="false" outlineLevel="0" collapsed="false">
      <c r="A1667" s="8"/>
      <c r="B1667" s="8"/>
      <c r="C1667" s="8"/>
      <c r="D1667" s="9" t="str">
        <f aca="false">IF(A1667="","",COUNTIFS(Orders!$C$2:$C$5001,A1667,Orders!$I$2:$I$5001,"&gt;0"))</f>
        <v/>
      </c>
      <c r="E1667" s="10" t="str">
        <f aca="false">IF(A1667="","",SUMIFS(Orders!$F$2:$F$5001,Orders!$C$2:$C$5001,A1667,Orders!$I$2:$I$5001,"&gt;0"))</f>
        <v/>
      </c>
      <c r="F1667" s="10" t="str">
        <f aca="false">IF(OR(A1667="",N(D1667)=0),"",E1667/D1667)</f>
        <v/>
      </c>
      <c r="G1667" s="11" t="str">
        <f aca="false">IF(OR(A1667="",N(D1667)=0),"",_xlfn.MINIFS(Orders!$I$2:$I$5001,Orders!$C$2:$C$5001,A1667,Orders!$I$2:$I$5001,"&gt;0"))</f>
        <v/>
      </c>
      <c r="H1667" s="11" t="str">
        <f aca="false">IF(OR(A1667="",N(D1667)=0),"",_xlfn.MAXIFS(Orders!$I$2:$I$5001,Orders!$C$2:$C$5001,A1667,Orders!$I$2:$I$5001,"&gt;0"))</f>
        <v/>
      </c>
      <c r="I1667" s="9" t="str">
        <f aca="true">IF(H1667="","",TODAY()-H1667)</f>
        <v/>
      </c>
      <c r="J1667" s="9" t="str">
        <f aca="false">IF(OR(H1667="",N(D1667)&lt;2),"",(H1667-G1667)/(D1667-1))</f>
        <v/>
      </c>
      <c r="K1667" s="12" t="str">
        <f aca="false">IF(A1667="","",IF(N(D1667)=0,"No orders yet",IF(I1667&gt;=Settings!$B$4,IF(OR(N(E1667)&gt;=Settings!$B$5,N(D1667)&gt;=Settings!$B$6),"Lapsed VIP","Lapsed"),IF(I1667&gt;=Settings!$B$3,IF(OR(N(E1667)&gt;=Settings!$B$5,N(D1667)&gt;=Settings!$B$6),"At-risk VIP",IF(D1667=1,"One-time buyer","At risk")),IF(OR(N(E1667)&gt;=Settings!$B$5,N(D1667)&gt;=Settings!$B$6),"VIP",IF(D1667=1,"New","Active"))))))</f>
        <v/>
      </c>
      <c r="L1667" s="12" t="str">
        <f aca="false">IF(OR(J1667="",J1667=0),"",IF(I1667&gt;=J1667*Settings!$B$7,"Yes",""))</f>
        <v/>
      </c>
      <c r="M1667" s="13"/>
      <c r="N1667" s="12" t="str">
        <f aca="true">IF(M1667="","",IF(AND(H1667&lt;&gt;"",H1667&gt;=M1667),"Yes - "&amp;TEXT(H1667,"d mmm yyyy"),IF(TODAY()-M1667&lt;30,"Not yet","No")))</f>
        <v/>
      </c>
      <c r="O1667" s="8"/>
      <c r="P1667" s="12" t="str">
        <f aca="false">IF(A1667="","",IF(COUNTIF($A$2:$A$2001,A1667)&gt;1,"Same email twice - keep one",""))</f>
        <v/>
      </c>
    </row>
    <row r="1668" customFormat="false" ht="15" hidden="false" customHeight="false" outlineLevel="0" collapsed="false">
      <c r="A1668" s="8"/>
      <c r="B1668" s="8"/>
      <c r="C1668" s="8"/>
      <c r="D1668" s="9" t="str">
        <f aca="false">IF(A1668="","",COUNTIFS(Orders!$C$2:$C$5001,A1668,Orders!$I$2:$I$5001,"&gt;0"))</f>
        <v/>
      </c>
      <c r="E1668" s="10" t="str">
        <f aca="false">IF(A1668="","",SUMIFS(Orders!$F$2:$F$5001,Orders!$C$2:$C$5001,A1668,Orders!$I$2:$I$5001,"&gt;0"))</f>
        <v/>
      </c>
      <c r="F1668" s="10" t="str">
        <f aca="false">IF(OR(A1668="",N(D1668)=0),"",E1668/D1668)</f>
        <v/>
      </c>
      <c r="G1668" s="11" t="str">
        <f aca="false">IF(OR(A1668="",N(D1668)=0),"",_xlfn.MINIFS(Orders!$I$2:$I$5001,Orders!$C$2:$C$5001,A1668,Orders!$I$2:$I$5001,"&gt;0"))</f>
        <v/>
      </c>
      <c r="H1668" s="11" t="str">
        <f aca="false">IF(OR(A1668="",N(D1668)=0),"",_xlfn.MAXIFS(Orders!$I$2:$I$5001,Orders!$C$2:$C$5001,A1668,Orders!$I$2:$I$5001,"&gt;0"))</f>
        <v/>
      </c>
      <c r="I1668" s="9" t="str">
        <f aca="true">IF(H1668="","",TODAY()-H1668)</f>
        <v/>
      </c>
      <c r="J1668" s="9" t="str">
        <f aca="false">IF(OR(H1668="",N(D1668)&lt;2),"",(H1668-G1668)/(D1668-1))</f>
        <v/>
      </c>
      <c r="K1668" s="12" t="str">
        <f aca="false">IF(A1668="","",IF(N(D1668)=0,"No orders yet",IF(I1668&gt;=Settings!$B$4,IF(OR(N(E1668)&gt;=Settings!$B$5,N(D1668)&gt;=Settings!$B$6),"Lapsed VIP","Lapsed"),IF(I1668&gt;=Settings!$B$3,IF(OR(N(E1668)&gt;=Settings!$B$5,N(D1668)&gt;=Settings!$B$6),"At-risk VIP",IF(D1668=1,"One-time buyer","At risk")),IF(OR(N(E1668)&gt;=Settings!$B$5,N(D1668)&gt;=Settings!$B$6),"VIP",IF(D1668=1,"New","Active"))))))</f>
        <v/>
      </c>
      <c r="L1668" s="12" t="str">
        <f aca="false">IF(OR(J1668="",J1668=0),"",IF(I1668&gt;=J1668*Settings!$B$7,"Yes",""))</f>
        <v/>
      </c>
      <c r="M1668" s="13"/>
      <c r="N1668" s="12" t="str">
        <f aca="true">IF(M1668="","",IF(AND(H1668&lt;&gt;"",H1668&gt;=M1668),"Yes - "&amp;TEXT(H1668,"d mmm yyyy"),IF(TODAY()-M1668&lt;30,"Not yet","No")))</f>
        <v/>
      </c>
      <c r="O1668" s="8"/>
      <c r="P1668" s="12" t="str">
        <f aca="false">IF(A1668="","",IF(COUNTIF($A$2:$A$2001,A1668)&gt;1,"Same email twice - keep one",""))</f>
        <v/>
      </c>
    </row>
    <row r="1669" customFormat="false" ht="15" hidden="false" customHeight="false" outlineLevel="0" collapsed="false">
      <c r="A1669" s="8"/>
      <c r="B1669" s="8"/>
      <c r="C1669" s="8"/>
      <c r="D1669" s="9" t="str">
        <f aca="false">IF(A1669="","",COUNTIFS(Orders!$C$2:$C$5001,A1669,Orders!$I$2:$I$5001,"&gt;0"))</f>
        <v/>
      </c>
      <c r="E1669" s="10" t="str">
        <f aca="false">IF(A1669="","",SUMIFS(Orders!$F$2:$F$5001,Orders!$C$2:$C$5001,A1669,Orders!$I$2:$I$5001,"&gt;0"))</f>
        <v/>
      </c>
      <c r="F1669" s="10" t="str">
        <f aca="false">IF(OR(A1669="",N(D1669)=0),"",E1669/D1669)</f>
        <v/>
      </c>
      <c r="G1669" s="11" t="str">
        <f aca="false">IF(OR(A1669="",N(D1669)=0),"",_xlfn.MINIFS(Orders!$I$2:$I$5001,Orders!$C$2:$C$5001,A1669,Orders!$I$2:$I$5001,"&gt;0"))</f>
        <v/>
      </c>
      <c r="H1669" s="11" t="str">
        <f aca="false">IF(OR(A1669="",N(D1669)=0),"",_xlfn.MAXIFS(Orders!$I$2:$I$5001,Orders!$C$2:$C$5001,A1669,Orders!$I$2:$I$5001,"&gt;0"))</f>
        <v/>
      </c>
      <c r="I1669" s="9" t="str">
        <f aca="true">IF(H1669="","",TODAY()-H1669)</f>
        <v/>
      </c>
      <c r="J1669" s="9" t="str">
        <f aca="false">IF(OR(H1669="",N(D1669)&lt;2),"",(H1669-G1669)/(D1669-1))</f>
        <v/>
      </c>
      <c r="K1669" s="12" t="str">
        <f aca="false">IF(A1669="","",IF(N(D1669)=0,"No orders yet",IF(I1669&gt;=Settings!$B$4,IF(OR(N(E1669)&gt;=Settings!$B$5,N(D1669)&gt;=Settings!$B$6),"Lapsed VIP","Lapsed"),IF(I1669&gt;=Settings!$B$3,IF(OR(N(E1669)&gt;=Settings!$B$5,N(D1669)&gt;=Settings!$B$6),"At-risk VIP",IF(D1669=1,"One-time buyer","At risk")),IF(OR(N(E1669)&gt;=Settings!$B$5,N(D1669)&gt;=Settings!$B$6),"VIP",IF(D1669=1,"New","Active"))))))</f>
        <v/>
      </c>
      <c r="L1669" s="12" t="str">
        <f aca="false">IF(OR(J1669="",J1669=0),"",IF(I1669&gt;=J1669*Settings!$B$7,"Yes",""))</f>
        <v/>
      </c>
      <c r="M1669" s="13"/>
      <c r="N1669" s="12" t="str">
        <f aca="true">IF(M1669="","",IF(AND(H1669&lt;&gt;"",H1669&gt;=M1669),"Yes - "&amp;TEXT(H1669,"d mmm yyyy"),IF(TODAY()-M1669&lt;30,"Not yet","No")))</f>
        <v/>
      </c>
      <c r="O1669" s="8"/>
      <c r="P1669" s="12" t="str">
        <f aca="false">IF(A1669="","",IF(COUNTIF($A$2:$A$2001,A1669)&gt;1,"Same email twice - keep one",""))</f>
        <v/>
      </c>
    </row>
    <row r="1670" customFormat="false" ht="15" hidden="false" customHeight="false" outlineLevel="0" collapsed="false">
      <c r="A1670" s="8"/>
      <c r="B1670" s="8"/>
      <c r="C1670" s="8"/>
      <c r="D1670" s="9" t="str">
        <f aca="false">IF(A1670="","",COUNTIFS(Orders!$C$2:$C$5001,A1670,Orders!$I$2:$I$5001,"&gt;0"))</f>
        <v/>
      </c>
      <c r="E1670" s="10" t="str">
        <f aca="false">IF(A1670="","",SUMIFS(Orders!$F$2:$F$5001,Orders!$C$2:$C$5001,A1670,Orders!$I$2:$I$5001,"&gt;0"))</f>
        <v/>
      </c>
      <c r="F1670" s="10" t="str">
        <f aca="false">IF(OR(A1670="",N(D1670)=0),"",E1670/D1670)</f>
        <v/>
      </c>
      <c r="G1670" s="11" t="str">
        <f aca="false">IF(OR(A1670="",N(D1670)=0),"",_xlfn.MINIFS(Orders!$I$2:$I$5001,Orders!$C$2:$C$5001,A1670,Orders!$I$2:$I$5001,"&gt;0"))</f>
        <v/>
      </c>
      <c r="H1670" s="11" t="str">
        <f aca="false">IF(OR(A1670="",N(D1670)=0),"",_xlfn.MAXIFS(Orders!$I$2:$I$5001,Orders!$C$2:$C$5001,A1670,Orders!$I$2:$I$5001,"&gt;0"))</f>
        <v/>
      </c>
      <c r="I1670" s="9" t="str">
        <f aca="true">IF(H1670="","",TODAY()-H1670)</f>
        <v/>
      </c>
      <c r="J1670" s="9" t="str">
        <f aca="false">IF(OR(H1670="",N(D1670)&lt;2),"",(H1670-G1670)/(D1670-1))</f>
        <v/>
      </c>
      <c r="K1670" s="12" t="str">
        <f aca="false">IF(A1670="","",IF(N(D1670)=0,"No orders yet",IF(I1670&gt;=Settings!$B$4,IF(OR(N(E1670)&gt;=Settings!$B$5,N(D1670)&gt;=Settings!$B$6),"Lapsed VIP","Lapsed"),IF(I1670&gt;=Settings!$B$3,IF(OR(N(E1670)&gt;=Settings!$B$5,N(D1670)&gt;=Settings!$B$6),"At-risk VIP",IF(D1670=1,"One-time buyer","At risk")),IF(OR(N(E1670)&gt;=Settings!$B$5,N(D1670)&gt;=Settings!$B$6),"VIP",IF(D1670=1,"New","Active"))))))</f>
        <v/>
      </c>
      <c r="L1670" s="12" t="str">
        <f aca="false">IF(OR(J1670="",J1670=0),"",IF(I1670&gt;=J1670*Settings!$B$7,"Yes",""))</f>
        <v/>
      </c>
      <c r="M1670" s="13"/>
      <c r="N1670" s="12" t="str">
        <f aca="true">IF(M1670="","",IF(AND(H1670&lt;&gt;"",H1670&gt;=M1670),"Yes - "&amp;TEXT(H1670,"d mmm yyyy"),IF(TODAY()-M1670&lt;30,"Not yet","No")))</f>
        <v/>
      </c>
      <c r="O1670" s="8"/>
      <c r="P1670" s="12" t="str">
        <f aca="false">IF(A1670="","",IF(COUNTIF($A$2:$A$2001,A1670)&gt;1,"Same email twice - keep one",""))</f>
        <v/>
      </c>
    </row>
    <row r="1671" customFormat="false" ht="15" hidden="false" customHeight="false" outlineLevel="0" collapsed="false">
      <c r="A1671" s="8"/>
      <c r="B1671" s="8"/>
      <c r="C1671" s="8"/>
      <c r="D1671" s="9" t="str">
        <f aca="false">IF(A1671="","",COUNTIFS(Orders!$C$2:$C$5001,A1671,Orders!$I$2:$I$5001,"&gt;0"))</f>
        <v/>
      </c>
      <c r="E1671" s="10" t="str">
        <f aca="false">IF(A1671="","",SUMIFS(Orders!$F$2:$F$5001,Orders!$C$2:$C$5001,A1671,Orders!$I$2:$I$5001,"&gt;0"))</f>
        <v/>
      </c>
      <c r="F1671" s="10" t="str">
        <f aca="false">IF(OR(A1671="",N(D1671)=0),"",E1671/D1671)</f>
        <v/>
      </c>
      <c r="G1671" s="11" t="str">
        <f aca="false">IF(OR(A1671="",N(D1671)=0),"",_xlfn.MINIFS(Orders!$I$2:$I$5001,Orders!$C$2:$C$5001,A1671,Orders!$I$2:$I$5001,"&gt;0"))</f>
        <v/>
      </c>
      <c r="H1671" s="11" t="str">
        <f aca="false">IF(OR(A1671="",N(D1671)=0),"",_xlfn.MAXIFS(Orders!$I$2:$I$5001,Orders!$C$2:$C$5001,A1671,Orders!$I$2:$I$5001,"&gt;0"))</f>
        <v/>
      </c>
      <c r="I1671" s="9" t="str">
        <f aca="true">IF(H1671="","",TODAY()-H1671)</f>
        <v/>
      </c>
      <c r="J1671" s="9" t="str">
        <f aca="false">IF(OR(H1671="",N(D1671)&lt;2),"",(H1671-G1671)/(D1671-1))</f>
        <v/>
      </c>
      <c r="K1671" s="12" t="str">
        <f aca="false">IF(A1671="","",IF(N(D1671)=0,"No orders yet",IF(I1671&gt;=Settings!$B$4,IF(OR(N(E1671)&gt;=Settings!$B$5,N(D1671)&gt;=Settings!$B$6),"Lapsed VIP","Lapsed"),IF(I1671&gt;=Settings!$B$3,IF(OR(N(E1671)&gt;=Settings!$B$5,N(D1671)&gt;=Settings!$B$6),"At-risk VIP",IF(D1671=1,"One-time buyer","At risk")),IF(OR(N(E1671)&gt;=Settings!$B$5,N(D1671)&gt;=Settings!$B$6),"VIP",IF(D1671=1,"New","Active"))))))</f>
        <v/>
      </c>
      <c r="L1671" s="12" t="str">
        <f aca="false">IF(OR(J1671="",J1671=0),"",IF(I1671&gt;=J1671*Settings!$B$7,"Yes",""))</f>
        <v/>
      </c>
      <c r="M1671" s="13"/>
      <c r="N1671" s="12" t="str">
        <f aca="true">IF(M1671="","",IF(AND(H1671&lt;&gt;"",H1671&gt;=M1671),"Yes - "&amp;TEXT(H1671,"d mmm yyyy"),IF(TODAY()-M1671&lt;30,"Not yet","No")))</f>
        <v/>
      </c>
      <c r="O1671" s="8"/>
      <c r="P1671" s="12" t="str">
        <f aca="false">IF(A1671="","",IF(COUNTIF($A$2:$A$2001,A1671)&gt;1,"Same email twice - keep one",""))</f>
        <v/>
      </c>
    </row>
    <row r="1672" customFormat="false" ht="15" hidden="false" customHeight="false" outlineLevel="0" collapsed="false">
      <c r="A1672" s="8"/>
      <c r="B1672" s="8"/>
      <c r="C1672" s="8"/>
      <c r="D1672" s="9" t="str">
        <f aca="false">IF(A1672="","",COUNTIFS(Orders!$C$2:$C$5001,A1672,Orders!$I$2:$I$5001,"&gt;0"))</f>
        <v/>
      </c>
      <c r="E1672" s="10" t="str">
        <f aca="false">IF(A1672="","",SUMIFS(Orders!$F$2:$F$5001,Orders!$C$2:$C$5001,A1672,Orders!$I$2:$I$5001,"&gt;0"))</f>
        <v/>
      </c>
      <c r="F1672" s="10" t="str">
        <f aca="false">IF(OR(A1672="",N(D1672)=0),"",E1672/D1672)</f>
        <v/>
      </c>
      <c r="G1672" s="11" t="str">
        <f aca="false">IF(OR(A1672="",N(D1672)=0),"",_xlfn.MINIFS(Orders!$I$2:$I$5001,Orders!$C$2:$C$5001,A1672,Orders!$I$2:$I$5001,"&gt;0"))</f>
        <v/>
      </c>
      <c r="H1672" s="11" t="str">
        <f aca="false">IF(OR(A1672="",N(D1672)=0),"",_xlfn.MAXIFS(Orders!$I$2:$I$5001,Orders!$C$2:$C$5001,A1672,Orders!$I$2:$I$5001,"&gt;0"))</f>
        <v/>
      </c>
      <c r="I1672" s="9" t="str">
        <f aca="true">IF(H1672="","",TODAY()-H1672)</f>
        <v/>
      </c>
      <c r="J1672" s="9" t="str">
        <f aca="false">IF(OR(H1672="",N(D1672)&lt;2),"",(H1672-G1672)/(D1672-1))</f>
        <v/>
      </c>
      <c r="K1672" s="12" t="str">
        <f aca="false">IF(A1672="","",IF(N(D1672)=0,"No orders yet",IF(I1672&gt;=Settings!$B$4,IF(OR(N(E1672)&gt;=Settings!$B$5,N(D1672)&gt;=Settings!$B$6),"Lapsed VIP","Lapsed"),IF(I1672&gt;=Settings!$B$3,IF(OR(N(E1672)&gt;=Settings!$B$5,N(D1672)&gt;=Settings!$B$6),"At-risk VIP",IF(D1672=1,"One-time buyer","At risk")),IF(OR(N(E1672)&gt;=Settings!$B$5,N(D1672)&gt;=Settings!$B$6),"VIP",IF(D1672=1,"New","Active"))))))</f>
        <v/>
      </c>
      <c r="L1672" s="12" t="str">
        <f aca="false">IF(OR(J1672="",J1672=0),"",IF(I1672&gt;=J1672*Settings!$B$7,"Yes",""))</f>
        <v/>
      </c>
      <c r="M1672" s="13"/>
      <c r="N1672" s="12" t="str">
        <f aca="true">IF(M1672="","",IF(AND(H1672&lt;&gt;"",H1672&gt;=M1672),"Yes - "&amp;TEXT(H1672,"d mmm yyyy"),IF(TODAY()-M1672&lt;30,"Not yet","No")))</f>
        <v/>
      </c>
      <c r="O1672" s="8"/>
      <c r="P1672" s="12" t="str">
        <f aca="false">IF(A1672="","",IF(COUNTIF($A$2:$A$2001,A1672)&gt;1,"Same email twice - keep one",""))</f>
        <v/>
      </c>
    </row>
    <row r="1673" customFormat="false" ht="15" hidden="false" customHeight="false" outlineLevel="0" collapsed="false">
      <c r="A1673" s="8"/>
      <c r="B1673" s="8"/>
      <c r="C1673" s="8"/>
      <c r="D1673" s="9" t="str">
        <f aca="false">IF(A1673="","",COUNTIFS(Orders!$C$2:$C$5001,A1673,Orders!$I$2:$I$5001,"&gt;0"))</f>
        <v/>
      </c>
      <c r="E1673" s="10" t="str">
        <f aca="false">IF(A1673="","",SUMIFS(Orders!$F$2:$F$5001,Orders!$C$2:$C$5001,A1673,Orders!$I$2:$I$5001,"&gt;0"))</f>
        <v/>
      </c>
      <c r="F1673" s="10" t="str">
        <f aca="false">IF(OR(A1673="",N(D1673)=0),"",E1673/D1673)</f>
        <v/>
      </c>
      <c r="G1673" s="11" t="str">
        <f aca="false">IF(OR(A1673="",N(D1673)=0),"",_xlfn.MINIFS(Orders!$I$2:$I$5001,Orders!$C$2:$C$5001,A1673,Orders!$I$2:$I$5001,"&gt;0"))</f>
        <v/>
      </c>
      <c r="H1673" s="11" t="str">
        <f aca="false">IF(OR(A1673="",N(D1673)=0),"",_xlfn.MAXIFS(Orders!$I$2:$I$5001,Orders!$C$2:$C$5001,A1673,Orders!$I$2:$I$5001,"&gt;0"))</f>
        <v/>
      </c>
      <c r="I1673" s="9" t="str">
        <f aca="true">IF(H1673="","",TODAY()-H1673)</f>
        <v/>
      </c>
      <c r="J1673" s="9" t="str">
        <f aca="false">IF(OR(H1673="",N(D1673)&lt;2),"",(H1673-G1673)/(D1673-1))</f>
        <v/>
      </c>
      <c r="K1673" s="12" t="str">
        <f aca="false">IF(A1673="","",IF(N(D1673)=0,"No orders yet",IF(I1673&gt;=Settings!$B$4,IF(OR(N(E1673)&gt;=Settings!$B$5,N(D1673)&gt;=Settings!$B$6),"Lapsed VIP","Lapsed"),IF(I1673&gt;=Settings!$B$3,IF(OR(N(E1673)&gt;=Settings!$B$5,N(D1673)&gt;=Settings!$B$6),"At-risk VIP",IF(D1673=1,"One-time buyer","At risk")),IF(OR(N(E1673)&gt;=Settings!$B$5,N(D1673)&gt;=Settings!$B$6),"VIP",IF(D1673=1,"New","Active"))))))</f>
        <v/>
      </c>
      <c r="L1673" s="12" t="str">
        <f aca="false">IF(OR(J1673="",J1673=0),"",IF(I1673&gt;=J1673*Settings!$B$7,"Yes",""))</f>
        <v/>
      </c>
      <c r="M1673" s="13"/>
      <c r="N1673" s="12" t="str">
        <f aca="true">IF(M1673="","",IF(AND(H1673&lt;&gt;"",H1673&gt;=M1673),"Yes - "&amp;TEXT(H1673,"d mmm yyyy"),IF(TODAY()-M1673&lt;30,"Not yet","No")))</f>
        <v/>
      </c>
      <c r="O1673" s="8"/>
      <c r="P1673" s="12" t="str">
        <f aca="false">IF(A1673="","",IF(COUNTIF($A$2:$A$2001,A1673)&gt;1,"Same email twice - keep one",""))</f>
        <v/>
      </c>
    </row>
    <row r="1674" customFormat="false" ht="15" hidden="false" customHeight="false" outlineLevel="0" collapsed="false">
      <c r="A1674" s="8"/>
      <c r="B1674" s="8"/>
      <c r="C1674" s="8"/>
      <c r="D1674" s="9" t="str">
        <f aca="false">IF(A1674="","",COUNTIFS(Orders!$C$2:$C$5001,A1674,Orders!$I$2:$I$5001,"&gt;0"))</f>
        <v/>
      </c>
      <c r="E1674" s="10" t="str">
        <f aca="false">IF(A1674="","",SUMIFS(Orders!$F$2:$F$5001,Orders!$C$2:$C$5001,A1674,Orders!$I$2:$I$5001,"&gt;0"))</f>
        <v/>
      </c>
      <c r="F1674" s="10" t="str">
        <f aca="false">IF(OR(A1674="",N(D1674)=0),"",E1674/D1674)</f>
        <v/>
      </c>
      <c r="G1674" s="11" t="str">
        <f aca="false">IF(OR(A1674="",N(D1674)=0),"",_xlfn.MINIFS(Orders!$I$2:$I$5001,Orders!$C$2:$C$5001,A1674,Orders!$I$2:$I$5001,"&gt;0"))</f>
        <v/>
      </c>
      <c r="H1674" s="11" t="str">
        <f aca="false">IF(OR(A1674="",N(D1674)=0),"",_xlfn.MAXIFS(Orders!$I$2:$I$5001,Orders!$C$2:$C$5001,A1674,Orders!$I$2:$I$5001,"&gt;0"))</f>
        <v/>
      </c>
      <c r="I1674" s="9" t="str">
        <f aca="true">IF(H1674="","",TODAY()-H1674)</f>
        <v/>
      </c>
      <c r="J1674" s="9" t="str">
        <f aca="false">IF(OR(H1674="",N(D1674)&lt;2),"",(H1674-G1674)/(D1674-1))</f>
        <v/>
      </c>
      <c r="K1674" s="12" t="str">
        <f aca="false">IF(A1674="","",IF(N(D1674)=0,"No orders yet",IF(I1674&gt;=Settings!$B$4,IF(OR(N(E1674)&gt;=Settings!$B$5,N(D1674)&gt;=Settings!$B$6),"Lapsed VIP","Lapsed"),IF(I1674&gt;=Settings!$B$3,IF(OR(N(E1674)&gt;=Settings!$B$5,N(D1674)&gt;=Settings!$B$6),"At-risk VIP",IF(D1674=1,"One-time buyer","At risk")),IF(OR(N(E1674)&gt;=Settings!$B$5,N(D1674)&gt;=Settings!$B$6),"VIP",IF(D1674=1,"New","Active"))))))</f>
        <v/>
      </c>
      <c r="L1674" s="12" t="str">
        <f aca="false">IF(OR(J1674="",J1674=0),"",IF(I1674&gt;=J1674*Settings!$B$7,"Yes",""))</f>
        <v/>
      </c>
      <c r="M1674" s="13"/>
      <c r="N1674" s="12" t="str">
        <f aca="true">IF(M1674="","",IF(AND(H1674&lt;&gt;"",H1674&gt;=M1674),"Yes - "&amp;TEXT(H1674,"d mmm yyyy"),IF(TODAY()-M1674&lt;30,"Not yet","No")))</f>
        <v/>
      </c>
      <c r="O1674" s="8"/>
      <c r="P1674" s="12" t="str">
        <f aca="false">IF(A1674="","",IF(COUNTIF($A$2:$A$2001,A1674)&gt;1,"Same email twice - keep one",""))</f>
        <v/>
      </c>
    </row>
    <row r="1675" customFormat="false" ht="15" hidden="false" customHeight="false" outlineLevel="0" collapsed="false">
      <c r="A1675" s="8"/>
      <c r="B1675" s="8"/>
      <c r="C1675" s="8"/>
      <c r="D1675" s="9" t="str">
        <f aca="false">IF(A1675="","",COUNTIFS(Orders!$C$2:$C$5001,A1675,Orders!$I$2:$I$5001,"&gt;0"))</f>
        <v/>
      </c>
      <c r="E1675" s="10" t="str">
        <f aca="false">IF(A1675="","",SUMIFS(Orders!$F$2:$F$5001,Orders!$C$2:$C$5001,A1675,Orders!$I$2:$I$5001,"&gt;0"))</f>
        <v/>
      </c>
      <c r="F1675" s="10" t="str">
        <f aca="false">IF(OR(A1675="",N(D1675)=0),"",E1675/D1675)</f>
        <v/>
      </c>
      <c r="G1675" s="11" t="str">
        <f aca="false">IF(OR(A1675="",N(D1675)=0),"",_xlfn.MINIFS(Orders!$I$2:$I$5001,Orders!$C$2:$C$5001,A1675,Orders!$I$2:$I$5001,"&gt;0"))</f>
        <v/>
      </c>
      <c r="H1675" s="11" t="str">
        <f aca="false">IF(OR(A1675="",N(D1675)=0),"",_xlfn.MAXIFS(Orders!$I$2:$I$5001,Orders!$C$2:$C$5001,A1675,Orders!$I$2:$I$5001,"&gt;0"))</f>
        <v/>
      </c>
      <c r="I1675" s="9" t="str">
        <f aca="true">IF(H1675="","",TODAY()-H1675)</f>
        <v/>
      </c>
      <c r="J1675" s="9" t="str">
        <f aca="false">IF(OR(H1675="",N(D1675)&lt;2),"",(H1675-G1675)/(D1675-1))</f>
        <v/>
      </c>
      <c r="K1675" s="12" t="str">
        <f aca="false">IF(A1675="","",IF(N(D1675)=0,"No orders yet",IF(I1675&gt;=Settings!$B$4,IF(OR(N(E1675)&gt;=Settings!$B$5,N(D1675)&gt;=Settings!$B$6),"Lapsed VIP","Lapsed"),IF(I1675&gt;=Settings!$B$3,IF(OR(N(E1675)&gt;=Settings!$B$5,N(D1675)&gt;=Settings!$B$6),"At-risk VIP",IF(D1675=1,"One-time buyer","At risk")),IF(OR(N(E1675)&gt;=Settings!$B$5,N(D1675)&gt;=Settings!$B$6),"VIP",IF(D1675=1,"New","Active"))))))</f>
        <v/>
      </c>
      <c r="L1675" s="12" t="str">
        <f aca="false">IF(OR(J1675="",J1675=0),"",IF(I1675&gt;=J1675*Settings!$B$7,"Yes",""))</f>
        <v/>
      </c>
      <c r="M1675" s="13"/>
      <c r="N1675" s="12" t="str">
        <f aca="true">IF(M1675="","",IF(AND(H1675&lt;&gt;"",H1675&gt;=M1675),"Yes - "&amp;TEXT(H1675,"d mmm yyyy"),IF(TODAY()-M1675&lt;30,"Not yet","No")))</f>
        <v/>
      </c>
      <c r="O1675" s="8"/>
      <c r="P1675" s="12" t="str">
        <f aca="false">IF(A1675="","",IF(COUNTIF($A$2:$A$2001,A1675)&gt;1,"Same email twice - keep one",""))</f>
        <v/>
      </c>
    </row>
    <row r="1676" customFormat="false" ht="15" hidden="false" customHeight="false" outlineLevel="0" collapsed="false">
      <c r="A1676" s="8"/>
      <c r="B1676" s="8"/>
      <c r="C1676" s="8"/>
      <c r="D1676" s="9" t="str">
        <f aca="false">IF(A1676="","",COUNTIFS(Orders!$C$2:$C$5001,A1676,Orders!$I$2:$I$5001,"&gt;0"))</f>
        <v/>
      </c>
      <c r="E1676" s="10" t="str">
        <f aca="false">IF(A1676="","",SUMIFS(Orders!$F$2:$F$5001,Orders!$C$2:$C$5001,A1676,Orders!$I$2:$I$5001,"&gt;0"))</f>
        <v/>
      </c>
      <c r="F1676" s="10" t="str">
        <f aca="false">IF(OR(A1676="",N(D1676)=0),"",E1676/D1676)</f>
        <v/>
      </c>
      <c r="G1676" s="11" t="str">
        <f aca="false">IF(OR(A1676="",N(D1676)=0),"",_xlfn.MINIFS(Orders!$I$2:$I$5001,Orders!$C$2:$C$5001,A1676,Orders!$I$2:$I$5001,"&gt;0"))</f>
        <v/>
      </c>
      <c r="H1676" s="11" t="str">
        <f aca="false">IF(OR(A1676="",N(D1676)=0),"",_xlfn.MAXIFS(Orders!$I$2:$I$5001,Orders!$C$2:$C$5001,A1676,Orders!$I$2:$I$5001,"&gt;0"))</f>
        <v/>
      </c>
      <c r="I1676" s="9" t="str">
        <f aca="true">IF(H1676="","",TODAY()-H1676)</f>
        <v/>
      </c>
      <c r="J1676" s="9" t="str">
        <f aca="false">IF(OR(H1676="",N(D1676)&lt;2),"",(H1676-G1676)/(D1676-1))</f>
        <v/>
      </c>
      <c r="K1676" s="12" t="str">
        <f aca="false">IF(A1676="","",IF(N(D1676)=0,"No orders yet",IF(I1676&gt;=Settings!$B$4,IF(OR(N(E1676)&gt;=Settings!$B$5,N(D1676)&gt;=Settings!$B$6),"Lapsed VIP","Lapsed"),IF(I1676&gt;=Settings!$B$3,IF(OR(N(E1676)&gt;=Settings!$B$5,N(D1676)&gt;=Settings!$B$6),"At-risk VIP",IF(D1676=1,"One-time buyer","At risk")),IF(OR(N(E1676)&gt;=Settings!$B$5,N(D1676)&gt;=Settings!$B$6),"VIP",IF(D1676=1,"New","Active"))))))</f>
        <v/>
      </c>
      <c r="L1676" s="12" t="str">
        <f aca="false">IF(OR(J1676="",J1676=0),"",IF(I1676&gt;=J1676*Settings!$B$7,"Yes",""))</f>
        <v/>
      </c>
      <c r="M1676" s="13"/>
      <c r="N1676" s="12" t="str">
        <f aca="true">IF(M1676="","",IF(AND(H1676&lt;&gt;"",H1676&gt;=M1676),"Yes - "&amp;TEXT(H1676,"d mmm yyyy"),IF(TODAY()-M1676&lt;30,"Not yet","No")))</f>
        <v/>
      </c>
      <c r="O1676" s="8"/>
      <c r="P1676" s="12" t="str">
        <f aca="false">IF(A1676="","",IF(COUNTIF($A$2:$A$2001,A1676)&gt;1,"Same email twice - keep one",""))</f>
        <v/>
      </c>
    </row>
    <row r="1677" customFormat="false" ht="15" hidden="false" customHeight="false" outlineLevel="0" collapsed="false">
      <c r="A1677" s="8"/>
      <c r="B1677" s="8"/>
      <c r="C1677" s="8"/>
      <c r="D1677" s="9" t="str">
        <f aca="false">IF(A1677="","",COUNTIFS(Orders!$C$2:$C$5001,A1677,Orders!$I$2:$I$5001,"&gt;0"))</f>
        <v/>
      </c>
      <c r="E1677" s="10" t="str">
        <f aca="false">IF(A1677="","",SUMIFS(Orders!$F$2:$F$5001,Orders!$C$2:$C$5001,A1677,Orders!$I$2:$I$5001,"&gt;0"))</f>
        <v/>
      </c>
      <c r="F1677" s="10" t="str">
        <f aca="false">IF(OR(A1677="",N(D1677)=0),"",E1677/D1677)</f>
        <v/>
      </c>
      <c r="G1677" s="11" t="str">
        <f aca="false">IF(OR(A1677="",N(D1677)=0),"",_xlfn.MINIFS(Orders!$I$2:$I$5001,Orders!$C$2:$C$5001,A1677,Orders!$I$2:$I$5001,"&gt;0"))</f>
        <v/>
      </c>
      <c r="H1677" s="11" t="str">
        <f aca="false">IF(OR(A1677="",N(D1677)=0),"",_xlfn.MAXIFS(Orders!$I$2:$I$5001,Orders!$C$2:$C$5001,A1677,Orders!$I$2:$I$5001,"&gt;0"))</f>
        <v/>
      </c>
      <c r="I1677" s="9" t="str">
        <f aca="true">IF(H1677="","",TODAY()-H1677)</f>
        <v/>
      </c>
      <c r="J1677" s="9" t="str">
        <f aca="false">IF(OR(H1677="",N(D1677)&lt;2),"",(H1677-G1677)/(D1677-1))</f>
        <v/>
      </c>
      <c r="K1677" s="12" t="str">
        <f aca="false">IF(A1677="","",IF(N(D1677)=0,"No orders yet",IF(I1677&gt;=Settings!$B$4,IF(OR(N(E1677)&gt;=Settings!$B$5,N(D1677)&gt;=Settings!$B$6),"Lapsed VIP","Lapsed"),IF(I1677&gt;=Settings!$B$3,IF(OR(N(E1677)&gt;=Settings!$B$5,N(D1677)&gt;=Settings!$B$6),"At-risk VIP",IF(D1677=1,"One-time buyer","At risk")),IF(OR(N(E1677)&gt;=Settings!$B$5,N(D1677)&gt;=Settings!$B$6),"VIP",IF(D1677=1,"New","Active"))))))</f>
        <v/>
      </c>
      <c r="L1677" s="12" t="str">
        <f aca="false">IF(OR(J1677="",J1677=0),"",IF(I1677&gt;=J1677*Settings!$B$7,"Yes",""))</f>
        <v/>
      </c>
      <c r="M1677" s="13"/>
      <c r="N1677" s="12" t="str">
        <f aca="true">IF(M1677="","",IF(AND(H1677&lt;&gt;"",H1677&gt;=M1677),"Yes - "&amp;TEXT(H1677,"d mmm yyyy"),IF(TODAY()-M1677&lt;30,"Not yet","No")))</f>
        <v/>
      </c>
      <c r="O1677" s="8"/>
      <c r="P1677" s="12" t="str">
        <f aca="false">IF(A1677="","",IF(COUNTIF($A$2:$A$2001,A1677)&gt;1,"Same email twice - keep one",""))</f>
        <v/>
      </c>
    </row>
    <row r="1678" customFormat="false" ht="15" hidden="false" customHeight="false" outlineLevel="0" collapsed="false">
      <c r="A1678" s="8"/>
      <c r="B1678" s="8"/>
      <c r="C1678" s="8"/>
      <c r="D1678" s="9" t="str">
        <f aca="false">IF(A1678="","",COUNTIFS(Orders!$C$2:$C$5001,A1678,Orders!$I$2:$I$5001,"&gt;0"))</f>
        <v/>
      </c>
      <c r="E1678" s="10" t="str">
        <f aca="false">IF(A1678="","",SUMIFS(Orders!$F$2:$F$5001,Orders!$C$2:$C$5001,A1678,Orders!$I$2:$I$5001,"&gt;0"))</f>
        <v/>
      </c>
      <c r="F1678" s="10" t="str">
        <f aca="false">IF(OR(A1678="",N(D1678)=0),"",E1678/D1678)</f>
        <v/>
      </c>
      <c r="G1678" s="11" t="str">
        <f aca="false">IF(OR(A1678="",N(D1678)=0),"",_xlfn.MINIFS(Orders!$I$2:$I$5001,Orders!$C$2:$C$5001,A1678,Orders!$I$2:$I$5001,"&gt;0"))</f>
        <v/>
      </c>
      <c r="H1678" s="11" t="str">
        <f aca="false">IF(OR(A1678="",N(D1678)=0),"",_xlfn.MAXIFS(Orders!$I$2:$I$5001,Orders!$C$2:$C$5001,A1678,Orders!$I$2:$I$5001,"&gt;0"))</f>
        <v/>
      </c>
      <c r="I1678" s="9" t="str">
        <f aca="true">IF(H1678="","",TODAY()-H1678)</f>
        <v/>
      </c>
      <c r="J1678" s="9" t="str">
        <f aca="false">IF(OR(H1678="",N(D1678)&lt;2),"",(H1678-G1678)/(D1678-1))</f>
        <v/>
      </c>
      <c r="K1678" s="12" t="str">
        <f aca="false">IF(A1678="","",IF(N(D1678)=0,"No orders yet",IF(I1678&gt;=Settings!$B$4,IF(OR(N(E1678)&gt;=Settings!$B$5,N(D1678)&gt;=Settings!$B$6),"Lapsed VIP","Lapsed"),IF(I1678&gt;=Settings!$B$3,IF(OR(N(E1678)&gt;=Settings!$B$5,N(D1678)&gt;=Settings!$B$6),"At-risk VIP",IF(D1678=1,"One-time buyer","At risk")),IF(OR(N(E1678)&gt;=Settings!$B$5,N(D1678)&gt;=Settings!$B$6),"VIP",IF(D1678=1,"New","Active"))))))</f>
        <v/>
      </c>
      <c r="L1678" s="12" t="str">
        <f aca="false">IF(OR(J1678="",J1678=0),"",IF(I1678&gt;=J1678*Settings!$B$7,"Yes",""))</f>
        <v/>
      </c>
      <c r="M1678" s="13"/>
      <c r="N1678" s="12" t="str">
        <f aca="true">IF(M1678="","",IF(AND(H1678&lt;&gt;"",H1678&gt;=M1678),"Yes - "&amp;TEXT(H1678,"d mmm yyyy"),IF(TODAY()-M1678&lt;30,"Not yet","No")))</f>
        <v/>
      </c>
      <c r="O1678" s="8"/>
      <c r="P1678" s="12" t="str">
        <f aca="false">IF(A1678="","",IF(COUNTIF($A$2:$A$2001,A1678)&gt;1,"Same email twice - keep one",""))</f>
        <v/>
      </c>
    </row>
    <row r="1679" customFormat="false" ht="15" hidden="false" customHeight="false" outlineLevel="0" collapsed="false">
      <c r="A1679" s="8"/>
      <c r="B1679" s="8"/>
      <c r="C1679" s="8"/>
      <c r="D1679" s="9" t="str">
        <f aca="false">IF(A1679="","",COUNTIFS(Orders!$C$2:$C$5001,A1679,Orders!$I$2:$I$5001,"&gt;0"))</f>
        <v/>
      </c>
      <c r="E1679" s="10" t="str">
        <f aca="false">IF(A1679="","",SUMIFS(Orders!$F$2:$F$5001,Orders!$C$2:$C$5001,A1679,Orders!$I$2:$I$5001,"&gt;0"))</f>
        <v/>
      </c>
      <c r="F1679" s="10" t="str">
        <f aca="false">IF(OR(A1679="",N(D1679)=0),"",E1679/D1679)</f>
        <v/>
      </c>
      <c r="G1679" s="11" t="str">
        <f aca="false">IF(OR(A1679="",N(D1679)=0),"",_xlfn.MINIFS(Orders!$I$2:$I$5001,Orders!$C$2:$C$5001,A1679,Orders!$I$2:$I$5001,"&gt;0"))</f>
        <v/>
      </c>
      <c r="H1679" s="11" t="str">
        <f aca="false">IF(OR(A1679="",N(D1679)=0),"",_xlfn.MAXIFS(Orders!$I$2:$I$5001,Orders!$C$2:$C$5001,A1679,Orders!$I$2:$I$5001,"&gt;0"))</f>
        <v/>
      </c>
      <c r="I1679" s="9" t="str">
        <f aca="true">IF(H1679="","",TODAY()-H1679)</f>
        <v/>
      </c>
      <c r="J1679" s="9" t="str">
        <f aca="false">IF(OR(H1679="",N(D1679)&lt;2),"",(H1679-G1679)/(D1679-1))</f>
        <v/>
      </c>
      <c r="K1679" s="12" t="str">
        <f aca="false">IF(A1679="","",IF(N(D1679)=0,"No orders yet",IF(I1679&gt;=Settings!$B$4,IF(OR(N(E1679)&gt;=Settings!$B$5,N(D1679)&gt;=Settings!$B$6),"Lapsed VIP","Lapsed"),IF(I1679&gt;=Settings!$B$3,IF(OR(N(E1679)&gt;=Settings!$B$5,N(D1679)&gt;=Settings!$B$6),"At-risk VIP",IF(D1679=1,"One-time buyer","At risk")),IF(OR(N(E1679)&gt;=Settings!$B$5,N(D1679)&gt;=Settings!$B$6),"VIP",IF(D1679=1,"New","Active"))))))</f>
        <v/>
      </c>
      <c r="L1679" s="12" t="str">
        <f aca="false">IF(OR(J1679="",J1679=0),"",IF(I1679&gt;=J1679*Settings!$B$7,"Yes",""))</f>
        <v/>
      </c>
      <c r="M1679" s="13"/>
      <c r="N1679" s="12" t="str">
        <f aca="true">IF(M1679="","",IF(AND(H1679&lt;&gt;"",H1679&gt;=M1679),"Yes - "&amp;TEXT(H1679,"d mmm yyyy"),IF(TODAY()-M1679&lt;30,"Not yet","No")))</f>
        <v/>
      </c>
      <c r="O1679" s="8"/>
      <c r="P1679" s="12" t="str">
        <f aca="false">IF(A1679="","",IF(COUNTIF($A$2:$A$2001,A1679)&gt;1,"Same email twice - keep one",""))</f>
        <v/>
      </c>
    </row>
    <row r="1680" customFormat="false" ht="15" hidden="false" customHeight="false" outlineLevel="0" collapsed="false">
      <c r="A1680" s="8"/>
      <c r="B1680" s="8"/>
      <c r="C1680" s="8"/>
      <c r="D1680" s="9" t="str">
        <f aca="false">IF(A1680="","",COUNTIFS(Orders!$C$2:$C$5001,A1680,Orders!$I$2:$I$5001,"&gt;0"))</f>
        <v/>
      </c>
      <c r="E1680" s="10" t="str">
        <f aca="false">IF(A1680="","",SUMIFS(Orders!$F$2:$F$5001,Orders!$C$2:$C$5001,A1680,Orders!$I$2:$I$5001,"&gt;0"))</f>
        <v/>
      </c>
      <c r="F1680" s="10" t="str">
        <f aca="false">IF(OR(A1680="",N(D1680)=0),"",E1680/D1680)</f>
        <v/>
      </c>
      <c r="G1680" s="11" t="str">
        <f aca="false">IF(OR(A1680="",N(D1680)=0),"",_xlfn.MINIFS(Orders!$I$2:$I$5001,Orders!$C$2:$C$5001,A1680,Orders!$I$2:$I$5001,"&gt;0"))</f>
        <v/>
      </c>
      <c r="H1680" s="11" t="str">
        <f aca="false">IF(OR(A1680="",N(D1680)=0),"",_xlfn.MAXIFS(Orders!$I$2:$I$5001,Orders!$C$2:$C$5001,A1680,Orders!$I$2:$I$5001,"&gt;0"))</f>
        <v/>
      </c>
      <c r="I1680" s="9" t="str">
        <f aca="true">IF(H1680="","",TODAY()-H1680)</f>
        <v/>
      </c>
      <c r="J1680" s="9" t="str">
        <f aca="false">IF(OR(H1680="",N(D1680)&lt;2),"",(H1680-G1680)/(D1680-1))</f>
        <v/>
      </c>
      <c r="K1680" s="12" t="str">
        <f aca="false">IF(A1680="","",IF(N(D1680)=0,"No orders yet",IF(I1680&gt;=Settings!$B$4,IF(OR(N(E1680)&gt;=Settings!$B$5,N(D1680)&gt;=Settings!$B$6),"Lapsed VIP","Lapsed"),IF(I1680&gt;=Settings!$B$3,IF(OR(N(E1680)&gt;=Settings!$B$5,N(D1680)&gt;=Settings!$B$6),"At-risk VIP",IF(D1680=1,"One-time buyer","At risk")),IF(OR(N(E1680)&gt;=Settings!$B$5,N(D1680)&gt;=Settings!$B$6),"VIP",IF(D1680=1,"New","Active"))))))</f>
        <v/>
      </c>
      <c r="L1680" s="12" t="str">
        <f aca="false">IF(OR(J1680="",J1680=0),"",IF(I1680&gt;=J1680*Settings!$B$7,"Yes",""))</f>
        <v/>
      </c>
      <c r="M1680" s="13"/>
      <c r="N1680" s="12" t="str">
        <f aca="true">IF(M1680="","",IF(AND(H1680&lt;&gt;"",H1680&gt;=M1680),"Yes - "&amp;TEXT(H1680,"d mmm yyyy"),IF(TODAY()-M1680&lt;30,"Not yet","No")))</f>
        <v/>
      </c>
      <c r="O1680" s="8"/>
      <c r="P1680" s="12" t="str">
        <f aca="false">IF(A1680="","",IF(COUNTIF($A$2:$A$2001,A1680)&gt;1,"Same email twice - keep one",""))</f>
        <v/>
      </c>
    </row>
    <row r="1681" customFormat="false" ht="15" hidden="false" customHeight="false" outlineLevel="0" collapsed="false">
      <c r="A1681" s="8"/>
      <c r="B1681" s="8"/>
      <c r="C1681" s="8"/>
      <c r="D1681" s="9" t="str">
        <f aca="false">IF(A1681="","",COUNTIFS(Orders!$C$2:$C$5001,A1681,Orders!$I$2:$I$5001,"&gt;0"))</f>
        <v/>
      </c>
      <c r="E1681" s="10" t="str">
        <f aca="false">IF(A1681="","",SUMIFS(Orders!$F$2:$F$5001,Orders!$C$2:$C$5001,A1681,Orders!$I$2:$I$5001,"&gt;0"))</f>
        <v/>
      </c>
      <c r="F1681" s="10" t="str">
        <f aca="false">IF(OR(A1681="",N(D1681)=0),"",E1681/D1681)</f>
        <v/>
      </c>
      <c r="G1681" s="11" t="str">
        <f aca="false">IF(OR(A1681="",N(D1681)=0),"",_xlfn.MINIFS(Orders!$I$2:$I$5001,Orders!$C$2:$C$5001,A1681,Orders!$I$2:$I$5001,"&gt;0"))</f>
        <v/>
      </c>
      <c r="H1681" s="11" t="str">
        <f aca="false">IF(OR(A1681="",N(D1681)=0),"",_xlfn.MAXIFS(Orders!$I$2:$I$5001,Orders!$C$2:$C$5001,A1681,Orders!$I$2:$I$5001,"&gt;0"))</f>
        <v/>
      </c>
      <c r="I1681" s="9" t="str">
        <f aca="true">IF(H1681="","",TODAY()-H1681)</f>
        <v/>
      </c>
      <c r="J1681" s="9" t="str">
        <f aca="false">IF(OR(H1681="",N(D1681)&lt;2),"",(H1681-G1681)/(D1681-1))</f>
        <v/>
      </c>
      <c r="K1681" s="12" t="str">
        <f aca="false">IF(A1681="","",IF(N(D1681)=0,"No orders yet",IF(I1681&gt;=Settings!$B$4,IF(OR(N(E1681)&gt;=Settings!$B$5,N(D1681)&gt;=Settings!$B$6),"Lapsed VIP","Lapsed"),IF(I1681&gt;=Settings!$B$3,IF(OR(N(E1681)&gt;=Settings!$B$5,N(D1681)&gt;=Settings!$B$6),"At-risk VIP",IF(D1681=1,"One-time buyer","At risk")),IF(OR(N(E1681)&gt;=Settings!$B$5,N(D1681)&gt;=Settings!$B$6),"VIP",IF(D1681=1,"New","Active"))))))</f>
        <v/>
      </c>
      <c r="L1681" s="12" t="str">
        <f aca="false">IF(OR(J1681="",J1681=0),"",IF(I1681&gt;=J1681*Settings!$B$7,"Yes",""))</f>
        <v/>
      </c>
      <c r="M1681" s="13"/>
      <c r="N1681" s="12" t="str">
        <f aca="true">IF(M1681="","",IF(AND(H1681&lt;&gt;"",H1681&gt;=M1681),"Yes - "&amp;TEXT(H1681,"d mmm yyyy"),IF(TODAY()-M1681&lt;30,"Not yet","No")))</f>
        <v/>
      </c>
      <c r="O1681" s="8"/>
      <c r="P1681" s="12" t="str">
        <f aca="false">IF(A1681="","",IF(COUNTIF($A$2:$A$2001,A1681)&gt;1,"Same email twice - keep one",""))</f>
        <v/>
      </c>
    </row>
    <row r="1682" customFormat="false" ht="15" hidden="false" customHeight="false" outlineLevel="0" collapsed="false">
      <c r="A1682" s="8"/>
      <c r="B1682" s="8"/>
      <c r="C1682" s="8"/>
      <c r="D1682" s="9" t="str">
        <f aca="false">IF(A1682="","",COUNTIFS(Orders!$C$2:$C$5001,A1682,Orders!$I$2:$I$5001,"&gt;0"))</f>
        <v/>
      </c>
      <c r="E1682" s="10" t="str">
        <f aca="false">IF(A1682="","",SUMIFS(Orders!$F$2:$F$5001,Orders!$C$2:$C$5001,A1682,Orders!$I$2:$I$5001,"&gt;0"))</f>
        <v/>
      </c>
      <c r="F1682" s="10" t="str">
        <f aca="false">IF(OR(A1682="",N(D1682)=0),"",E1682/D1682)</f>
        <v/>
      </c>
      <c r="G1682" s="11" t="str">
        <f aca="false">IF(OR(A1682="",N(D1682)=0),"",_xlfn.MINIFS(Orders!$I$2:$I$5001,Orders!$C$2:$C$5001,A1682,Orders!$I$2:$I$5001,"&gt;0"))</f>
        <v/>
      </c>
      <c r="H1682" s="11" t="str">
        <f aca="false">IF(OR(A1682="",N(D1682)=0),"",_xlfn.MAXIFS(Orders!$I$2:$I$5001,Orders!$C$2:$C$5001,A1682,Orders!$I$2:$I$5001,"&gt;0"))</f>
        <v/>
      </c>
      <c r="I1682" s="9" t="str">
        <f aca="true">IF(H1682="","",TODAY()-H1682)</f>
        <v/>
      </c>
      <c r="J1682" s="9" t="str">
        <f aca="false">IF(OR(H1682="",N(D1682)&lt;2),"",(H1682-G1682)/(D1682-1))</f>
        <v/>
      </c>
      <c r="K1682" s="12" t="str">
        <f aca="false">IF(A1682="","",IF(N(D1682)=0,"No orders yet",IF(I1682&gt;=Settings!$B$4,IF(OR(N(E1682)&gt;=Settings!$B$5,N(D1682)&gt;=Settings!$B$6),"Lapsed VIP","Lapsed"),IF(I1682&gt;=Settings!$B$3,IF(OR(N(E1682)&gt;=Settings!$B$5,N(D1682)&gt;=Settings!$B$6),"At-risk VIP",IF(D1682=1,"One-time buyer","At risk")),IF(OR(N(E1682)&gt;=Settings!$B$5,N(D1682)&gt;=Settings!$B$6),"VIP",IF(D1682=1,"New","Active"))))))</f>
        <v/>
      </c>
      <c r="L1682" s="12" t="str">
        <f aca="false">IF(OR(J1682="",J1682=0),"",IF(I1682&gt;=J1682*Settings!$B$7,"Yes",""))</f>
        <v/>
      </c>
      <c r="M1682" s="13"/>
      <c r="N1682" s="12" t="str">
        <f aca="true">IF(M1682="","",IF(AND(H1682&lt;&gt;"",H1682&gt;=M1682),"Yes - "&amp;TEXT(H1682,"d mmm yyyy"),IF(TODAY()-M1682&lt;30,"Not yet","No")))</f>
        <v/>
      </c>
      <c r="O1682" s="8"/>
      <c r="P1682" s="12" t="str">
        <f aca="false">IF(A1682="","",IF(COUNTIF($A$2:$A$2001,A1682)&gt;1,"Same email twice - keep one",""))</f>
        <v/>
      </c>
    </row>
    <row r="1683" customFormat="false" ht="15" hidden="false" customHeight="false" outlineLevel="0" collapsed="false">
      <c r="A1683" s="8"/>
      <c r="B1683" s="8"/>
      <c r="C1683" s="8"/>
      <c r="D1683" s="9" t="str">
        <f aca="false">IF(A1683="","",COUNTIFS(Orders!$C$2:$C$5001,A1683,Orders!$I$2:$I$5001,"&gt;0"))</f>
        <v/>
      </c>
      <c r="E1683" s="10" t="str">
        <f aca="false">IF(A1683="","",SUMIFS(Orders!$F$2:$F$5001,Orders!$C$2:$C$5001,A1683,Orders!$I$2:$I$5001,"&gt;0"))</f>
        <v/>
      </c>
      <c r="F1683" s="10" t="str">
        <f aca="false">IF(OR(A1683="",N(D1683)=0),"",E1683/D1683)</f>
        <v/>
      </c>
      <c r="G1683" s="11" t="str">
        <f aca="false">IF(OR(A1683="",N(D1683)=0),"",_xlfn.MINIFS(Orders!$I$2:$I$5001,Orders!$C$2:$C$5001,A1683,Orders!$I$2:$I$5001,"&gt;0"))</f>
        <v/>
      </c>
      <c r="H1683" s="11" t="str">
        <f aca="false">IF(OR(A1683="",N(D1683)=0),"",_xlfn.MAXIFS(Orders!$I$2:$I$5001,Orders!$C$2:$C$5001,A1683,Orders!$I$2:$I$5001,"&gt;0"))</f>
        <v/>
      </c>
      <c r="I1683" s="9" t="str">
        <f aca="true">IF(H1683="","",TODAY()-H1683)</f>
        <v/>
      </c>
      <c r="J1683" s="9" t="str">
        <f aca="false">IF(OR(H1683="",N(D1683)&lt;2),"",(H1683-G1683)/(D1683-1))</f>
        <v/>
      </c>
      <c r="K1683" s="12" t="str">
        <f aca="false">IF(A1683="","",IF(N(D1683)=0,"No orders yet",IF(I1683&gt;=Settings!$B$4,IF(OR(N(E1683)&gt;=Settings!$B$5,N(D1683)&gt;=Settings!$B$6),"Lapsed VIP","Lapsed"),IF(I1683&gt;=Settings!$B$3,IF(OR(N(E1683)&gt;=Settings!$B$5,N(D1683)&gt;=Settings!$B$6),"At-risk VIP",IF(D1683=1,"One-time buyer","At risk")),IF(OR(N(E1683)&gt;=Settings!$B$5,N(D1683)&gt;=Settings!$B$6),"VIP",IF(D1683=1,"New","Active"))))))</f>
        <v/>
      </c>
      <c r="L1683" s="12" t="str">
        <f aca="false">IF(OR(J1683="",J1683=0),"",IF(I1683&gt;=J1683*Settings!$B$7,"Yes",""))</f>
        <v/>
      </c>
      <c r="M1683" s="13"/>
      <c r="N1683" s="12" t="str">
        <f aca="true">IF(M1683="","",IF(AND(H1683&lt;&gt;"",H1683&gt;=M1683),"Yes - "&amp;TEXT(H1683,"d mmm yyyy"),IF(TODAY()-M1683&lt;30,"Not yet","No")))</f>
        <v/>
      </c>
      <c r="O1683" s="8"/>
      <c r="P1683" s="12" t="str">
        <f aca="false">IF(A1683="","",IF(COUNTIF($A$2:$A$2001,A1683)&gt;1,"Same email twice - keep one",""))</f>
        <v/>
      </c>
    </row>
    <row r="1684" customFormat="false" ht="15" hidden="false" customHeight="false" outlineLevel="0" collapsed="false">
      <c r="A1684" s="8"/>
      <c r="B1684" s="8"/>
      <c r="C1684" s="8"/>
      <c r="D1684" s="9" t="str">
        <f aca="false">IF(A1684="","",COUNTIFS(Orders!$C$2:$C$5001,A1684,Orders!$I$2:$I$5001,"&gt;0"))</f>
        <v/>
      </c>
      <c r="E1684" s="10" t="str">
        <f aca="false">IF(A1684="","",SUMIFS(Orders!$F$2:$F$5001,Orders!$C$2:$C$5001,A1684,Orders!$I$2:$I$5001,"&gt;0"))</f>
        <v/>
      </c>
      <c r="F1684" s="10" t="str">
        <f aca="false">IF(OR(A1684="",N(D1684)=0),"",E1684/D1684)</f>
        <v/>
      </c>
      <c r="G1684" s="11" t="str">
        <f aca="false">IF(OR(A1684="",N(D1684)=0),"",_xlfn.MINIFS(Orders!$I$2:$I$5001,Orders!$C$2:$C$5001,A1684,Orders!$I$2:$I$5001,"&gt;0"))</f>
        <v/>
      </c>
      <c r="H1684" s="11" t="str">
        <f aca="false">IF(OR(A1684="",N(D1684)=0),"",_xlfn.MAXIFS(Orders!$I$2:$I$5001,Orders!$C$2:$C$5001,A1684,Orders!$I$2:$I$5001,"&gt;0"))</f>
        <v/>
      </c>
      <c r="I1684" s="9" t="str">
        <f aca="true">IF(H1684="","",TODAY()-H1684)</f>
        <v/>
      </c>
      <c r="J1684" s="9" t="str">
        <f aca="false">IF(OR(H1684="",N(D1684)&lt;2),"",(H1684-G1684)/(D1684-1))</f>
        <v/>
      </c>
      <c r="K1684" s="12" t="str">
        <f aca="false">IF(A1684="","",IF(N(D1684)=0,"No orders yet",IF(I1684&gt;=Settings!$B$4,IF(OR(N(E1684)&gt;=Settings!$B$5,N(D1684)&gt;=Settings!$B$6),"Lapsed VIP","Lapsed"),IF(I1684&gt;=Settings!$B$3,IF(OR(N(E1684)&gt;=Settings!$B$5,N(D1684)&gt;=Settings!$B$6),"At-risk VIP",IF(D1684=1,"One-time buyer","At risk")),IF(OR(N(E1684)&gt;=Settings!$B$5,N(D1684)&gt;=Settings!$B$6),"VIP",IF(D1684=1,"New","Active"))))))</f>
        <v/>
      </c>
      <c r="L1684" s="12" t="str">
        <f aca="false">IF(OR(J1684="",J1684=0),"",IF(I1684&gt;=J1684*Settings!$B$7,"Yes",""))</f>
        <v/>
      </c>
      <c r="M1684" s="13"/>
      <c r="N1684" s="12" t="str">
        <f aca="true">IF(M1684="","",IF(AND(H1684&lt;&gt;"",H1684&gt;=M1684),"Yes - "&amp;TEXT(H1684,"d mmm yyyy"),IF(TODAY()-M1684&lt;30,"Not yet","No")))</f>
        <v/>
      </c>
      <c r="O1684" s="8"/>
      <c r="P1684" s="12" t="str">
        <f aca="false">IF(A1684="","",IF(COUNTIF($A$2:$A$2001,A1684)&gt;1,"Same email twice - keep one",""))</f>
        <v/>
      </c>
    </row>
    <row r="1685" customFormat="false" ht="15" hidden="false" customHeight="false" outlineLevel="0" collapsed="false">
      <c r="A1685" s="8"/>
      <c r="B1685" s="8"/>
      <c r="C1685" s="8"/>
      <c r="D1685" s="9" t="str">
        <f aca="false">IF(A1685="","",COUNTIFS(Orders!$C$2:$C$5001,A1685,Orders!$I$2:$I$5001,"&gt;0"))</f>
        <v/>
      </c>
      <c r="E1685" s="10" t="str">
        <f aca="false">IF(A1685="","",SUMIFS(Orders!$F$2:$F$5001,Orders!$C$2:$C$5001,A1685,Orders!$I$2:$I$5001,"&gt;0"))</f>
        <v/>
      </c>
      <c r="F1685" s="10" t="str">
        <f aca="false">IF(OR(A1685="",N(D1685)=0),"",E1685/D1685)</f>
        <v/>
      </c>
      <c r="G1685" s="11" t="str">
        <f aca="false">IF(OR(A1685="",N(D1685)=0),"",_xlfn.MINIFS(Orders!$I$2:$I$5001,Orders!$C$2:$C$5001,A1685,Orders!$I$2:$I$5001,"&gt;0"))</f>
        <v/>
      </c>
      <c r="H1685" s="11" t="str">
        <f aca="false">IF(OR(A1685="",N(D1685)=0),"",_xlfn.MAXIFS(Orders!$I$2:$I$5001,Orders!$C$2:$C$5001,A1685,Orders!$I$2:$I$5001,"&gt;0"))</f>
        <v/>
      </c>
      <c r="I1685" s="9" t="str">
        <f aca="true">IF(H1685="","",TODAY()-H1685)</f>
        <v/>
      </c>
      <c r="J1685" s="9" t="str">
        <f aca="false">IF(OR(H1685="",N(D1685)&lt;2),"",(H1685-G1685)/(D1685-1))</f>
        <v/>
      </c>
      <c r="K1685" s="12" t="str">
        <f aca="false">IF(A1685="","",IF(N(D1685)=0,"No orders yet",IF(I1685&gt;=Settings!$B$4,IF(OR(N(E1685)&gt;=Settings!$B$5,N(D1685)&gt;=Settings!$B$6),"Lapsed VIP","Lapsed"),IF(I1685&gt;=Settings!$B$3,IF(OR(N(E1685)&gt;=Settings!$B$5,N(D1685)&gt;=Settings!$B$6),"At-risk VIP",IF(D1685=1,"One-time buyer","At risk")),IF(OR(N(E1685)&gt;=Settings!$B$5,N(D1685)&gt;=Settings!$B$6),"VIP",IF(D1685=1,"New","Active"))))))</f>
        <v/>
      </c>
      <c r="L1685" s="12" t="str">
        <f aca="false">IF(OR(J1685="",J1685=0),"",IF(I1685&gt;=J1685*Settings!$B$7,"Yes",""))</f>
        <v/>
      </c>
      <c r="M1685" s="13"/>
      <c r="N1685" s="12" t="str">
        <f aca="true">IF(M1685="","",IF(AND(H1685&lt;&gt;"",H1685&gt;=M1685),"Yes - "&amp;TEXT(H1685,"d mmm yyyy"),IF(TODAY()-M1685&lt;30,"Not yet","No")))</f>
        <v/>
      </c>
      <c r="O1685" s="8"/>
      <c r="P1685" s="12" t="str">
        <f aca="false">IF(A1685="","",IF(COUNTIF($A$2:$A$2001,A1685)&gt;1,"Same email twice - keep one",""))</f>
        <v/>
      </c>
    </row>
    <row r="1686" customFormat="false" ht="15" hidden="false" customHeight="false" outlineLevel="0" collapsed="false">
      <c r="A1686" s="8"/>
      <c r="B1686" s="8"/>
      <c r="C1686" s="8"/>
      <c r="D1686" s="9" t="str">
        <f aca="false">IF(A1686="","",COUNTIFS(Orders!$C$2:$C$5001,A1686,Orders!$I$2:$I$5001,"&gt;0"))</f>
        <v/>
      </c>
      <c r="E1686" s="10" t="str">
        <f aca="false">IF(A1686="","",SUMIFS(Orders!$F$2:$F$5001,Orders!$C$2:$C$5001,A1686,Orders!$I$2:$I$5001,"&gt;0"))</f>
        <v/>
      </c>
      <c r="F1686" s="10" t="str">
        <f aca="false">IF(OR(A1686="",N(D1686)=0),"",E1686/D1686)</f>
        <v/>
      </c>
      <c r="G1686" s="11" t="str">
        <f aca="false">IF(OR(A1686="",N(D1686)=0),"",_xlfn.MINIFS(Orders!$I$2:$I$5001,Orders!$C$2:$C$5001,A1686,Orders!$I$2:$I$5001,"&gt;0"))</f>
        <v/>
      </c>
      <c r="H1686" s="11" t="str">
        <f aca="false">IF(OR(A1686="",N(D1686)=0),"",_xlfn.MAXIFS(Orders!$I$2:$I$5001,Orders!$C$2:$C$5001,A1686,Orders!$I$2:$I$5001,"&gt;0"))</f>
        <v/>
      </c>
      <c r="I1686" s="9" t="str">
        <f aca="true">IF(H1686="","",TODAY()-H1686)</f>
        <v/>
      </c>
      <c r="J1686" s="9" t="str">
        <f aca="false">IF(OR(H1686="",N(D1686)&lt;2),"",(H1686-G1686)/(D1686-1))</f>
        <v/>
      </c>
      <c r="K1686" s="12" t="str">
        <f aca="false">IF(A1686="","",IF(N(D1686)=0,"No orders yet",IF(I1686&gt;=Settings!$B$4,IF(OR(N(E1686)&gt;=Settings!$B$5,N(D1686)&gt;=Settings!$B$6),"Lapsed VIP","Lapsed"),IF(I1686&gt;=Settings!$B$3,IF(OR(N(E1686)&gt;=Settings!$B$5,N(D1686)&gt;=Settings!$B$6),"At-risk VIP",IF(D1686=1,"One-time buyer","At risk")),IF(OR(N(E1686)&gt;=Settings!$B$5,N(D1686)&gt;=Settings!$B$6),"VIP",IF(D1686=1,"New","Active"))))))</f>
        <v/>
      </c>
      <c r="L1686" s="12" t="str">
        <f aca="false">IF(OR(J1686="",J1686=0),"",IF(I1686&gt;=J1686*Settings!$B$7,"Yes",""))</f>
        <v/>
      </c>
      <c r="M1686" s="13"/>
      <c r="N1686" s="12" t="str">
        <f aca="true">IF(M1686="","",IF(AND(H1686&lt;&gt;"",H1686&gt;=M1686),"Yes - "&amp;TEXT(H1686,"d mmm yyyy"),IF(TODAY()-M1686&lt;30,"Not yet","No")))</f>
        <v/>
      </c>
      <c r="O1686" s="8"/>
      <c r="P1686" s="12" t="str">
        <f aca="false">IF(A1686="","",IF(COUNTIF($A$2:$A$2001,A1686)&gt;1,"Same email twice - keep one",""))</f>
        <v/>
      </c>
    </row>
    <row r="1687" customFormat="false" ht="15" hidden="false" customHeight="false" outlineLevel="0" collapsed="false">
      <c r="A1687" s="8"/>
      <c r="B1687" s="8"/>
      <c r="C1687" s="8"/>
      <c r="D1687" s="9" t="str">
        <f aca="false">IF(A1687="","",COUNTIFS(Orders!$C$2:$C$5001,A1687,Orders!$I$2:$I$5001,"&gt;0"))</f>
        <v/>
      </c>
      <c r="E1687" s="10" t="str">
        <f aca="false">IF(A1687="","",SUMIFS(Orders!$F$2:$F$5001,Orders!$C$2:$C$5001,A1687,Orders!$I$2:$I$5001,"&gt;0"))</f>
        <v/>
      </c>
      <c r="F1687" s="10" t="str">
        <f aca="false">IF(OR(A1687="",N(D1687)=0),"",E1687/D1687)</f>
        <v/>
      </c>
      <c r="G1687" s="11" t="str">
        <f aca="false">IF(OR(A1687="",N(D1687)=0),"",_xlfn.MINIFS(Orders!$I$2:$I$5001,Orders!$C$2:$C$5001,A1687,Orders!$I$2:$I$5001,"&gt;0"))</f>
        <v/>
      </c>
      <c r="H1687" s="11" t="str">
        <f aca="false">IF(OR(A1687="",N(D1687)=0),"",_xlfn.MAXIFS(Orders!$I$2:$I$5001,Orders!$C$2:$C$5001,A1687,Orders!$I$2:$I$5001,"&gt;0"))</f>
        <v/>
      </c>
      <c r="I1687" s="9" t="str">
        <f aca="true">IF(H1687="","",TODAY()-H1687)</f>
        <v/>
      </c>
      <c r="J1687" s="9" t="str">
        <f aca="false">IF(OR(H1687="",N(D1687)&lt;2),"",(H1687-G1687)/(D1687-1))</f>
        <v/>
      </c>
      <c r="K1687" s="12" t="str">
        <f aca="false">IF(A1687="","",IF(N(D1687)=0,"No orders yet",IF(I1687&gt;=Settings!$B$4,IF(OR(N(E1687)&gt;=Settings!$B$5,N(D1687)&gt;=Settings!$B$6),"Lapsed VIP","Lapsed"),IF(I1687&gt;=Settings!$B$3,IF(OR(N(E1687)&gt;=Settings!$B$5,N(D1687)&gt;=Settings!$B$6),"At-risk VIP",IF(D1687=1,"One-time buyer","At risk")),IF(OR(N(E1687)&gt;=Settings!$B$5,N(D1687)&gt;=Settings!$B$6),"VIP",IF(D1687=1,"New","Active"))))))</f>
        <v/>
      </c>
      <c r="L1687" s="12" t="str">
        <f aca="false">IF(OR(J1687="",J1687=0),"",IF(I1687&gt;=J1687*Settings!$B$7,"Yes",""))</f>
        <v/>
      </c>
      <c r="M1687" s="13"/>
      <c r="N1687" s="12" t="str">
        <f aca="true">IF(M1687="","",IF(AND(H1687&lt;&gt;"",H1687&gt;=M1687),"Yes - "&amp;TEXT(H1687,"d mmm yyyy"),IF(TODAY()-M1687&lt;30,"Not yet","No")))</f>
        <v/>
      </c>
      <c r="O1687" s="8"/>
      <c r="P1687" s="12" t="str">
        <f aca="false">IF(A1687="","",IF(COUNTIF($A$2:$A$2001,A1687)&gt;1,"Same email twice - keep one",""))</f>
        <v/>
      </c>
    </row>
    <row r="1688" customFormat="false" ht="15" hidden="false" customHeight="false" outlineLevel="0" collapsed="false">
      <c r="A1688" s="8"/>
      <c r="B1688" s="8"/>
      <c r="C1688" s="8"/>
      <c r="D1688" s="9" t="str">
        <f aca="false">IF(A1688="","",COUNTIFS(Orders!$C$2:$C$5001,A1688,Orders!$I$2:$I$5001,"&gt;0"))</f>
        <v/>
      </c>
      <c r="E1688" s="10" t="str">
        <f aca="false">IF(A1688="","",SUMIFS(Orders!$F$2:$F$5001,Orders!$C$2:$C$5001,A1688,Orders!$I$2:$I$5001,"&gt;0"))</f>
        <v/>
      </c>
      <c r="F1688" s="10" t="str">
        <f aca="false">IF(OR(A1688="",N(D1688)=0),"",E1688/D1688)</f>
        <v/>
      </c>
      <c r="G1688" s="11" t="str">
        <f aca="false">IF(OR(A1688="",N(D1688)=0),"",_xlfn.MINIFS(Orders!$I$2:$I$5001,Orders!$C$2:$C$5001,A1688,Orders!$I$2:$I$5001,"&gt;0"))</f>
        <v/>
      </c>
      <c r="H1688" s="11" t="str">
        <f aca="false">IF(OR(A1688="",N(D1688)=0),"",_xlfn.MAXIFS(Orders!$I$2:$I$5001,Orders!$C$2:$C$5001,A1688,Orders!$I$2:$I$5001,"&gt;0"))</f>
        <v/>
      </c>
      <c r="I1688" s="9" t="str">
        <f aca="true">IF(H1688="","",TODAY()-H1688)</f>
        <v/>
      </c>
      <c r="J1688" s="9" t="str">
        <f aca="false">IF(OR(H1688="",N(D1688)&lt;2),"",(H1688-G1688)/(D1688-1))</f>
        <v/>
      </c>
      <c r="K1688" s="12" t="str">
        <f aca="false">IF(A1688="","",IF(N(D1688)=0,"No orders yet",IF(I1688&gt;=Settings!$B$4,IF(OR(N(E1688)&gt;=Settings!$B$5,N(D1688)&gt;=Settings!$B$6),"Lapsed VIP","Lapsed"),IF(I1688&gt;=Settings!$B$3,IF(OR(N(E1688)&gt;=Settings!$B$5,N(D1688)&gt;=Settings!$B$6),"At-risk VIP",IF(D1688=1,"One-time buyer","At risk")),IF(OR(N(E1688)&gt;=Settings!$B$5,N(D1688)&gt;=Settings!$B$6),"VIP",IF(D1688=1,"New","Active"))))))</f>
        <v/>
      </c>
      <c r="L1688" s="12" t="str">
        <f aca="false">IF(OR(J1688="",J1688=0),"",IF(I1688&gt;=J1688*Settings!$B$7,"Yes",""))</f>
        <v/>
      </c>
      <c r="M1688" s="13"/>
      <c r="N1688" s="12" t="str">
        <f aca="true">IF(M1688="","",IF(AND(H1688&lt;&gt;"",H1688&gt;=M1688),"Yes - "&amp;TEXT(H1688,"d mmm yyyy"),IF(TODAY()-M1688&lt;30,"Not yet","No")))</f>
        <v/>
      </c>
      <c r="O1688" s="8"/>
      <c r="P1688" s="12" t="str">
        <f aca="false">IF(A1688="","",IF(COUNTIF($A$2:$A$2001,A1688)&gt;1,"Same email twice - keep one",""))</f>
        <v/>
      </c>
    </row>
    <row r="1689" customFormat="false" ht="15" hidden="false" customHeight="false" outlineLevel="0" collapsed="false">
      <c r="A1689" s="8"/>
      <c r="B1689" s="8"/>
      <c r="C1689" s="8"/>
      <c r="D1689" s="9" t="str">
        <f aca="false">IF(A1689="","",COUNTIFS(Orders!$C$2:$C$5001,A1689,Orders!$I$2:$I$5001,"&gt;0"))</f>
        <v/>
      </c>
      <c r="E1689" s="10" t="str">
        <f aca="false">IF(A1689="","",SUMIFS(Orders!$F$2:$F$5001,Orders!$C$2:$C$5001,A1689,Orders!$I$2:$I$5001,"&gt;0"))</f>
        <v/>
      </c>
      <c r="F1689" s="10" t="str">
        <f aca="false">IF(OR(A1689="",N(D1689)=0),"",E1689/D1689)</f>
        <v/>
      </c>
      <c r="G1689" s="11" t="str">
        <f aca="false">IF(OR(A1689="",N(D1689)=0),"",_xlfn.MINIFS(Orders!$I$2:$I$5001,Orders!$C$2:$C$5001,A1689,Orders!$I$2:$I$5001,"&gt;0"))</f>
        <v/>
      </c>
      <c r="H1689" s="11" t="str">
        <f aca="false">IF(OR(A1689="",N(D1689)=0),"",_xlfn.MAXIFS(Orders!$I$2:$I$5001,Orders!$C$2:$C$5001,A1689,Orders!$I$2:$I$5001,"&gt;0"))</f>
        <v/>
      </c>
      <c r="I1689" s="9" t="str">
        <f aca="true">IF(H1689="","",TODAY()-H1689)</f>
        <v/>
      </c>
      <c r="J1689" s="9" t="str">
        <f aca="false">IF(OR(H1689="",N(D1689)&lt;2),"",(H1689-G1689)/(D1689-1))</f>
        <v/>
      </c>
      <c r="K1689" s="12" t="str">
        <f aca="false">IF(A1689="","",IF(N(D1689)=0,"No orders yet",IF(I1689&gt;=Settings!$B$4,IF(OR(N(E1689)&gt;=Settings!$B$5,N(D1689)&gt;=Settings!$B$6),"Lapsed VIP","Lapsed"),IF(I1689&gt;=Settings!$B$3,IF(OR(N(E1689)&gt;=Settings!$B$5,N(D1689)&gt;=Settings!$B$6),"At-risk VIP",IF(D1689=1,"One-time buyer","At risk")),IF(OR(N(E1689)&gt;=Settings!$B$5,N(D1689)&gt;=Settings!$B$6),"VIP",IF(D1689=1,"New","Active"))))))</f>
        <v/>
      </c>
      <c r="L1689" s="12" t="str">
        <f aca="false">IF(OR(J1689="",J1689=0),"",IF(I1689&gt;=J1689*Settings!$B$7,"Yes",""))</f>
        <v/>
      </c>
      <c r="M1689" s="13"/>
      <c r="N1689" s="12" t="str">
        <f aca="true">IF(M1689="","",IF(AND(H1689&lt;&gt;"",H1689&gt;=M1689),"Yes - "&amp;TEXT(H1689,"d mmm yyyy"),IF(TODAY()-M1689&lt;30,"Not yet","No")))</f>
        <v/>
      </c>
      <c r="O1689" s="8"/>
      <c r="P1689" s="12" t="str">
        <f aca="false">IF(A1689="","",IF(COUNTIF($A$2:$A$2001,A1689)&gt;1,"Same email twice - keep one",""))</f>
        <v/>
      </c>
    </row>
    <row r="1690" customFormat="false" ht="15" hidden="false" customHeight="false" outlineLevel="0" collapsed="false">
      <c r="A1690" s="8"/>
      <c r="B1690" s="8"/>
      <c r="C1690" s="8"/>
      <c r="D1690" s="9" t="str">
        <f aca="false">IF(A1690="","",COUNTIFS(Orders!$C$2:$C$5001,A1690,Orders!$I$2:$I$5001,"&gt;0"))</f>
        <v/>
      </c>
      <c r="E1690" s="10" t="str">
        <f aca="false">IF(A1690="","",SUMIFS(Orders!$F$2:$F$5001,Orders!$C$2:$C$5001,A1690,Orders!$I$2:$I$5001,"&gt;0"))</f>
        <v/>
      </c>
      <c r="F1690" s="10" t="str">
        <f aca="false">IF(OR(A1690="",N(D1690)=0),"",E1690/D1690)</f>
        <v/>
      </c>
      <c r="G1690" s="11" t="str">
        <f aca="false">IF(OR(A1690="",N(D1690)=0),"",_xlfn.MINIFS(Orders!$I$2:$I$5001,Orders!$C$2:$C$5001,A1690,Orders!$I$2:$I$5001,"&gt;0"))</f>
        <v/>
      </c>
      <c r="H1690" s="11" t="str">
        <f aca="false">IF(OR(A1690="",N(D1690)=0),"",_xlfn.MAXIFS(Orders!$I$2:$I$5001,Orders!$C$2:$C$5001,A1690,Orders!$I$2:$I$5001,"&gt;0"))</f>
        <v/>
      </c>
      <c r="I1690" s="9" t="str">
        <f aca="true">IF(H1690="","",TODAY()-H1690)</f>
        <v/>
      </c>
      <c r="J1690" s="9" t="str">
        <f aca="false">IF(OR(H1690="",N(D1690)&lt;2),"",(H1690-G1690)/(D1690-1))</f>
        <v/>
      </c>
      <c r="K1690" s="12" t="str">
        <f aca="false">IF(A1690="","",IF(N(D1690)=0,"No orders yet",IF(I1690&gt;=Settings!$B$4,IF(OR(N(E1690)&gt;=Settings!$B$5,N(D1690)&gt;=Settings!$B$6),"Lapsed VIP","Lapsed"),IF(I1690&gt;=Settings!$B$3,IF(OR(N(E1690)&gt;=Settings!$B$5,N(D1690)&gt;=Settings!$B$6),"At-risk VIP",IF(D1690=1,"One-time buyer","At risk")),IF(OR(N(E1690)&gt;=Settings!$B$5,N(D1690)&gt;=Settings!$B$6),"VIP",IF(D1690=1,"New","Active"))))))</f>
        <v/>
      </c>
      <c r="L1690" s="12" t="str">
        <f aca="false">IF(OR(J1690="",J1690=0),"",IF(I1690&gt;=J1690*Settings!$B$7,"Yes",""))</f>
        <v/>
      </c>
      <c r="M1690" s="13"/>
      <c r="N1690" s="12" t="str">
        <f aca="true">IF(M1690="","",IF(AND(H1690&lt;&gt;"",H1690&gt;=M1690),"Yes - "&amp;TEXT(H1690,"d mmm yyyy"),IF(TODAY()-M1690&lt;30,"Not yet","No")))</f>
        <v/>
      </c>
      <c r="O1690" s="8"/>
      <c r="P1690" s="12" t="str">
        <f aca="false">IF(A1690="","",IF(COUNTIF($A$2:$A$2001,A1690)&gt;1,"Same email twice - keep one",""))</f>
        <v/>
      </c>
    </row>
    <row r="1691" customFormat="false" ht="15" hidden="false" customHeight="false" outlineLevel="0" collapsed="false">
      <c r="A1691" s="8"/>
      <c r="B1691" s="8"/>
      <c r="C1691" s="8"/>
      <c r="D1691" s="9" t="str">
        <f aca="false">IF(A1691="","",COUNTIFS(Orders!$C$2:$C$5001,A1691,Orders!$I$2:$I$5001,"&gt;0"))</f>
        <v/>
      </c>
      <c r="E1691" s="10" t="str">
        <f aca="false">IF(A1691="","",SUMIFS(Orders!$F$2:$F$5001,Orders!$C$2:$C$5001,A1691,Orders!$I$2:$I$5001,"&gt;0"))</f>
        <v/>
      </c>
      <c r="F1691" s="10" t="str">
        <f aca="false">IF(OR(A1691="",N(D1691)=0),"",E1691/D1691)</f>
        <v/>
      </c>
      <c r="G1691" s="11" t="str">
        <f aca="false">IF(OR(A1691="",N(D1691)=0),"",_xlfn.MINIFS(Orders!$I$2:$I$5001,Orders!$C$2:$C$5001,A1691,Orders!$I$2:$I$5001,"&gt;0"))</f>
        <v/>
      </c>
      <c r="H1691" s="11" t="str">
        <f aca="false">IF(OR(A1691="",N(D1691)=0),"",_xlfn.MAXIFS(Orders!$I$2:$I$5001,Orders!$C$2:$C$5001,A1691,Orders!$I$2:$I$5001,"&gt;0"))</f>
        <v/>
      </c>
      <c r="I1691" s="9" t="str">
        <f aca="true">IF(H1691="","",TODAY()-H1691)</f>
        <v/>
      </c>
      <c r="J1691" s="9" t="str">
        <f aca="false">IF(OR(H1691="",N(D1691)&lt;2),"",(H1691-G1691)/(D1691-1))</f>
        <v/>
      </c>
      <c r="K1691" s="12" t="str">
        <f aca="false">IF(A1691="","",IF(N(D1691)=0,"No orders yet",IF(I1691&gt;=Settings!$B$4,IF(OR(N(E1691)&gt;=Settings!$B$5,N(D1691)&gt;=Settings!$B$6),"Lapsed VIP","Lapsed"),IF(I1691&gt;=Settings!$B$3,IF(OR(N(E1691)&gt;=Settings!$B$5,N(D1691)&gt;=Settings!$B$6),"At-risk VIP",IF(D1691=1,"One-time buyer","At risk")),IF(OR(N(E1691)&gt;=Settings!$B$5,N(D1691)&gt;=Settings!$B$6),"VIP",IF(D1691=1,"New","Active"))))))</f>
        <v/>
      </c>
      <c r="L1691" s="12" t="str">
        <f aca="false">IF(OR(J1691="",J1691=0),"",IF(I1691&gt;=J1691*Settings!$B$7,"Yes",""))</f>
        <v/>
      </c>
      <c r="M1691" s="13"/>
      <c r="N1691" s="12" t="str">
        <f aca="true">IF(M1691="","",IF(AND(H1691&lt;&gt;"",H1691&gt;=M1691),"Yes - "&amp;TEXT(H1691,"d mmm yyyy"),IF(TODAY()-M1691&lt;30,"Not yet","No")))</f>
        <v/>
      </c>
      <c r="O1691" s="8"/>
      <c r="P1691" s="12" t="str">
        <f aca="false">IF(A1691="","",IF(COUNTIF($A$2:$A$2001,A1691)&gt;1,"Same email twice - keep one",""))</f>
        <v/>
      </c>
    </row>
    <row r="1692" customFormat="false" ht="15" hidden="false" customHeight="false" outlineLevel="0" collapsed="false">
      <c r="A1692" s="8"/>
      <c r="B1692" s="8"/>
      <c r="C1692" s="8"/>
      <c r="D1692" s="9" t="str">
        <f aca="false">IF(A1692="","",COUNTIFS(Orders!$C$2:$C$5001,A1692,Orders!$I$2:$I$5001,"&gt;0"))</f>
        <v/>
      </c>
      <c r="E1692" s="10" t="str">
        <f aca="false">IF(A1692="","",SUMIFS(Orders!$F$2:$F$5001,Orders!$C$2:$C$5001,A1692,Orders!$I$2:$I$5001,"&gt;0"))</f>
        <v/>
      </c>
      <c r="F1692" s="10" t="str">
        <f aca="false">IF(OR(A1692="",N(D1692)=0),"",E1692/D1692)</f>
        <v/>
      </c>
      <c r="G1692" s="11" t="str">
        <f aca="false">IF(OR(A1692="",N(D1692)=0),"",_xlfn.MINIFS(Orders!$I$2:$I$5001,Orders!$C$2:$C$5001,A1692,Orders!$I$2:$I$5001,"&gt;0"))</f>
        <v/>
      </c>
      <c r="H1692" s="11" t="str">
        <f aca="false">IF(OR(A1692="",N(D1692)=0),"",_xlfn.MAXIFS(Orders!$I$2:$I$5001,Orders!$C$2:$C$5001,A1692,Orders!$I$2:$I$5001,"&gt;0"))</f>
        <v/>
      </c>
      <c r="I1692" s="9" t="str">
        <f aca="true">IF(H1692="","",TODAY()-H1692)</f>
        <v/>
      </c>
      <c r="J1692" s="9" t="str">
        <f aca="false">IF(OR(H1692="",N(D1692)&lt;2),"",(H1692-G1692)/(D1692-1))</f>
        <v/>
      </c>
      <c r="K1692" s="12" t="str">
        <f aca="false">IF(A1692="","",IF(N(D1692)=0,"No orders yet",IF(I1692&gt;=Settings!$B$4,IF(OR(N(E1692)&gt;=Settings!$B$5,N(D1692)&gt;=Settings!$B$6),"Lapsed VIP","Lapsed"),IF(I1692&gt;=Settings!$B$3,IF(OR(N(E1692)&gt;=Settings!$B$5,N(D1692)&gt;=Settings!$B$6),"At-risk VIP",IF(D1692=1,"One-time buyer","At risk")),IF(OR(N(E1692)&gt;=Settings!$B$5,N(D1692)&gt;=Settings!$B$6),"VIP",IF(D1692=1,"New","Active"))))))</f>
        <v/>
      </c>
      <c r="L1692" s="12" t="str">
        <f aca="false">IF(OR(J1692="",J1692=0),"",IF(I1692&gt;=J1692*Settings!$B$7,"Yes",""))</f>
        <v/>
      </c>
      <c r="M1692" s="13"/>
      <c r="N1692" s="12" t="str">
        <f aca="true">IF(M1692="","",IF(AND(H1692&lt;&gt;"",H1692&gt;=M1692),"Yes - "&amp;TEXT(H1692,"d mmm yyyy"),IF(TODAY()-M1692&lt;30,"Not yet","No")))</f>
        <v/>
      </c>
      <c r="O1692" s="8"/>
      <c r="P1692" s="12" t="str">
        <f aca="false">IF(A1692="","",IF(COUNTIF($A$2:$A$2001,A1692)&gt;1,"Same email twice - keep one",""))</f>
        <v/>
      </c>
    </row>
    <row r="1693" customFormat="false" ht="15" hidden="false" customHeight="false" outlineLevel="0" collapsed="false">
      <c r="A1693" s="8"/>
      <c r="B1693" s="8"/>
      <c r="C1693" s="8"/>
      <c r="D1693" s="9" t="str">
        <f aca="false">IF(A1693="","",COUNTIFS(Orders!$C$2:$C$5001,A1693,Orders!$I$2:$I$5001,"&gt;0"))</f>
        <v/>
      </c>
      <c r="E1693" s="10" t="str">
        <f aca="false">IF(A1693="","",SUMIFS(Orders!$F$2:$F$5001,Orders!$C$2:$C$5001,A1693,Orders!$I$2:$I$5001,"&gt;0"))</f>
        <v/>
      </c>
      <c r="F1693" s="10" t="str">
        <f aca="false">IF(OR(A1693="",N(D1693)=0),"",E1693/D1693)</f>
        <v/>
      </c>
      <c r="G1693" s="11" t="str">
        <f aca="false">IF(OR(A1693="",N(D1693)=0),"",_xlfn.MINIFS(Orders!$I$2:$I$5001,Orders!$C$2:$C$5001,A1693,Orders!$I$2:$I$5001,"&gt;0"))</f>
        <v/>
      </c>
      <c r="H1693" s="11" t="str">
        <f aca="false">IF(OR(A1693="",N(D1693)=0),"",_xlfn.MAXIFS(Orders!$I$2:$I$5001,Orders!$C$2:$C$5001,A1693,Orders!$I$2:$I$5001,"&gt;0"))</f>
        <v/>
      </c>
      <c r="I1693" s="9" t="str">
        <f aca="true">IF(H1693="","",TODAY()-H1693)</f>
        <v/>
      </c>
      <c r="J1693" s="9" t="str">
        <f aca="false">IF(OR(H1693="",N(D1693)&lt;2),"",(H1693-G1693)/(D1693-1))</f>
        <v/>
      </c>
      <c r="K1693" s="12" t="str">
        <f aca="false">IF(A1693="","",IF(N(D1693)=0,"No orders yet",IF(I1693&gt;=Settings!$B$4,IF(OR(N(E1693)&gt;=Settings!$B$5,N(D1693)&gt;=Settings!$B$6),"Lapsed VIP","Lapsed"),IF(I1693&gt;=Settings!$B$3,IF(OR(N(E1693)&gt;=Settings!$B$5,N(D1693)&gt;=Settings!$B$6),"At-risk VIP",IF(D1693=1,"One-time buyer","At risk")),IF(OR(N(E1693)&gt;=Settings!$B$5,N(D1693)&gt;=Settings!$B$6),"VIP",IF(D1693=1,"New","Active"))))))</f>
        <v/>
      </c>
      <c r="L1693" s="12" t="str">
        <f aca="false">IF(OR(J1693="",J1693=0),"",IF(I1693&gt;=J1693*Settings!$B$7,"Yes",""))</f>
        <v/>
      </c>
      <c r="M1693" s="13"/>
      <c r="N1693" s="12" t="str">
        <f aca="true">IF(M1693="","",IF(AND(H1693&lt;&gt;"",H1693&gt;=M1693),"Yes - "&amp;TEXT(H1693,"d mmm yyyy"),IF(TODAY()-M1693&lt;30,"Not yet","No")))</f>
        <v/>
      </c>
      <c r="O1693" s="8"/>
      <c r="P1693" s="12" t="str">
        <f aca="false">IF(A1693="","",IF(COUNTIF($A$2:$A$2001,A1693)&gt;1,"Same email twice - keep one",""))</f>
        <v/>
      </c>
    </row>
    <row r="1694" customFormat="false" ht="15" hidden="false" customHeight="false" outlineLevel="0" collapsed="false">
      <c r="A1694" s="8"/>
      <c r="B1694" s="8"/>
      <c r="C1694" s="8"/>
      <c r="D1694" s="9" t="str">
        <f aca="false">IF(A1694="","",COUNTIFS(Orders!$C$2:$C$5001,A1694,Orders!$I$2:$I$5001,"&gt;0"))</f>
        <v/>
      </c>
      <c r="E1694" s="10" t="str">
        <f aca="false">IF(A1694="","",SUMIFS(Orders!$F$2:$F$5001,Orders!$C$2:$C$5001,A1694,Orders!$I$2:$I$5001,"&gt;0"))</f>
        <v/>
      </c>
      <c r="F1694" s="10" t="str">
        <f aca="false">IF(OR(A1694="",N(D1694)=0),"",E1694/D1694)</f>
        <v/>
      </c>
      <c r="G1694" s="11" t="str">
        <f aca="false">IF(OR(A1694="",N(D1694)=0),"",_xlfn.MINIFS(Orders!$I$2:$I$5001,Orders!$C$2:$C$5001,A1694,Orders!$I$2:$I$5001,"&gt;0"))</f>
        <v/>
      </c>
      <c r="H1694" s="11" t="str">
        <f aca="false">IF(OR(A1694="",N(D1694)=0),"",_xlfn.MAXIFS(Orders!$I$2:$I$5001,Orders!$C$2:$C$5001,A1694,Orders!$I$2:$I$5001,"&gt;0"))</f>
        <v/>
      </c>
      <c r="I1694" s="9" t="str">
        <f aca="true">IF(H1694="","",TODAY()-H1694)</f>
        <v/>
      </c>
      <c r="J1694" s="9" t="str">
        <f aca="false">IF(OR(H1694="",N(D1694)&lt;2),"",(H1694-G1694)/(D1694-1))</f>
        <v/>
      </c>
      <c r="K1694" s="12" t="str">
        <f aca="false">IF(A1694="","",IF(N(D1694)=0,"No orders yet",IF(I1694&gt;=Settings!$B$4,IF(OR(N(E1694)&gt;=Settings!$B$5,N(D1694)&gt;=Settings!$B$6),"Lapsed VIP","Lapsed"),IF(I1694&gt;=Settings!$B$3,IF(OR(N(E1694)&gt;=Settings!$B$5,N(D1694)&gt;=Settings!$B$6),"At-risk VIP",IF(D1694=1,"One-time buyer","At risk")),IF(OR(N(E1694)&gt;=Settings!$B$5,N(D1694)&gt;=Settings!$B$6),"VIP",IF(D1694=1,"New","Active"))))))</f>
        <v/>
      </c>
      <c r="L1694" s="12" t="str">
        <f aca="false">IF(OR(J1694="",J1694=0),"",IF(I1694&gt;=J1694*Settings!$B$7,"Yes",""))</f>
        <v/>
      </c>
      <c r="M1694" s="13"/>
      <c r="N1694" s="12" t="str">
        <f aca="true">IF(M1694="","",IF(AND(H1694&lt;&gt;"",H1694&gt;=M1694),"Yes - "&amp;TEXT(H1694,"d mmm yyyy"),IF(TODAY()-M1694&lt;30,"Not yet","No")))</f>
        <v/>
      </c>
      <c r="O1694" s="8"/>
      <c r="P1694" s="12" t="str">
        <f aca="false">IF(A1694="","",IF(COUNTIF($A$2:$A$2001,A1694)&gt;1,"Same email twice - keep one",""))</f>
        <v/>
      </c>
    </row>
    <row r="1695" customFormat="false" ht="15" hidden="false" customHeight="false" outlineLevel="0" collapsed="false">
      <c r="A1695" s="8"/>
      <c r="B1695" s="8"/>
      <c r="C1695" s="8"/>
      <c r="D1695" s="9" t="str">
        <f aca="false">IF(A1695="","",COUNTIFS(Orders!$C$2:$C$5001,A1695,Orders!$I$2:$I$5001,"&gt;0"))</f>
        <v/>
      </c>
      <c r="E1695" s="10" t="str">
        <f aca="false">IF(A1695="","",SUMIFS(Orders!$F$2:$F$5001,Orders!$C$2:$C$5001,A1695,Orders!$I$2:$I$5001,"&gt;0"))</f>
        <v/>
      </c>
      <c r="F1695" s="10" t="str">
        <f aca="false">IF(OR(A1695="",N(D1695)=0),"",E1695/D1695)</f>
        <v/>
      </c>
      <c r="G1695" s="11" t="str">
        <f aca="false">IF(OR(A1695="",N(D1695)=0),"",_xlfn.MINIFS(Orders!$I$2:$I$5001,Orders!$C$2:$C$5001,A1695,Orders!$I$2:$I$5001,"&gt;0"))</f>
        <v/>
      </c>
      <c r="H1695" s="11" t="str">
        <f aca="false">IF(OR(A1695="",N(D1695)=0),"",_xlfn.MAXIFS(Orders!$I$2:$I$5001,Orders!$C$2:$C$5001,A1695,Orders!$I$2:$I$5001,"&gt;0"))</f>
        <v/>
      </c>
      <c r="I1695" s="9" t="str">
        <f aca="true">IF(H1695="","",TODAY()-H1695)</f>
        <v/>
      </c>
      <c r="J1695" s="9" t="str">
        <f aca="false">IF(OR(H1695="",N(D1695)&lt;2),"",(H1695-G1695)/(D1695-1))</f>
        <v/>
      </c>
      <c r="K1695" s="12" t="str">
        <f aca="false">IF(A1695="","",IF(N(D1695)=0,"No orders yet",IF(I1695&gt;=Settings!$B$4,IF(OR(N(E1695)&gt;=Settings!$B$5,N(D1695)&gt;=Settings!$B$6),"Lapsed VIP","Lapsed"),IF(I1695&gt;=Settings!$B$3,IF(OR(N(E1695)&gt;=Settings!$B$5,N(D1695)&gt;=Settings!$B$6),"At-risk VIP",IF(D1695=1,"One-time buyer","At risk")),IF(OR(N(E1695)&gt;=Settings!$B$5,N(D1695)&gt;=Settings!$B$6),"VIP",IF(D1695=1,"New","Active"))))))</f>
        <v/>
      </c>
      <c r="L1695" s="12" t="str">
        <f aca="false">IF(OR(J1695="",J1695=0),"",IF(I1695&gt;=J1695*Settings!$B$7,"Yes",""))</f>
        <v/>
      </c>
      <c r="M1695" s="13"/>
      <c r="N1695" s="12" t="str">
        <f aca="true">IF(M1695="","",IF(AND(H1695&lt;&gt;"",H1695&gt;=M1695),"Yes - "&amp;TEXT(H1695,"d mmm yyyy"),IF(TODAY()-M1695&lt;30,"Not yet","No")))</f>
        <v/>
      </c>
      <c r="O1695" s="8"/>
      <c r="P1695" s="12" t="str">
        <f aca="false">IF(A1695="","",IF(COUNTIF($A$2:$A$2001,A1695)&gt;1,"Same email twice - keep one",""))</f>
        <v/>
      </c>
    </row>
    <row r="1696" customFormat="false" ht="15" hidden="false" customHeight="false" outlineLevel="0" collapsed="false">
      <c r="A1696" s="8"/>
      <c r="B1696" s="8"/>
      <c r="C1696" s="8"/>
      <c r="D1696" s="9" t="str">
        <f aca="false">IF(A1696="","",COUNTIFS(Orders!$C$2:$C$5001,A1696,Orders!$I$2:$I$5001,"&gt;0"))</f>
        <v/>
      </c>
      <c r="E1696" s="10" t="str">
        <f aca="false">IF(A1696="","",SUMIFS(Orders!$F$2:$F$5001,Orders!$C$2:$C$5001,A1696,Orders!$I$2:$I$5001,"&gt;0"))</f>
        <v/>
      </c>
      <c r="F1696" s="10" t="str">
        <f aca="false">IF(OR(A1696="",N(D1696)=0),"",E1696/D1696)</f>
        <v/>
      </c>
      <c r="G1696" s="11" t="str">
        <f aca="false">IF(OR(A1696="",N(D1696)=0),"",_xlfn.MINIFS(Orders!$I$2:$I$5001,Orders!$C$2:$C$5001,A1696,Orders!$I$2:$I$5001,"&gt;0"))</f>
        <v/>
      </c>
      <c r="H1696" s="11" t="str">
        <f aca="false">IF(OR(A1696="",N(D1696)=0),"",_xlfn.MAXIFS(Orders!$I$2:$I$5001,Orders!$C$2:$C$5001,A1696,Orders!$I$2:$I$5001,"&gt;0"))</f>
        <v/>
      </c>
      <c r="I1696" s="9" t="str">
        <f aca="true">IF(H1696="","",TODAY()-H1696)</f>
        <v/>
      </c>
      <c r="J1696" s="9" t="str">
        <f aca="false">IF(OR(H1696="",N(D1696)&lt;2),"",(H1696-G1696)/(D1696-1))</f>
        <v/>
      </c>
      <c r="K1696" s="12" t="str">
        <f aca="false">IF(A1696="","",IF(N(D1696)=0,"No orders yet",IF(I1696&gt;=Settings!$B$4,IF(OR(N(E1696)&gt;=Settings!$B$5,N(D1696)&gt;=Settings!$B$6),"Lapsed VIP","Lapsed"),IF(I1696&gt;=Settings!$B$3,IF(OR(N(E1696)&gt;=Settings!$B$5,N(D1696)&gt;=Settings!$B$6),"At-risk VIP",IF(D1696=1,"One-time buyer","At risk")),IF(OR(N(E1696)&gt;=Settings!$B$5,N(D1696)&gt;=Settings!$B$6),"VIP",IF(D1696=1,"New","Active"))))))</f>
        <v/>
      </c>
      <c r="L1696" s="12" t="str">
        <f aca="false">IF(OR(J1696="",J1696=0),"",IF(I1696&gt;=J1696*Settings!$B$7,"Yes",""))</f>
        <v/>
      </c>
      <c r="M1696" s="13"/>
      <c r="N1696" s="12" t="str">
        <f aca="true">IF(M1696="","",IF(AND(H1696&lt;&gt;"",H1696&gt;=M1696),"Yes - "&amp;TEXT(H1696,"d mmm yyyy"),IF(TODAY()-M1696&lt;30,"Not yet","No")))</f>
        <v/>
      </c>
      <c r="O1696" s="8"/>
      <c r="P1696" s="12" t="str">
        <f aca="false">IF(A1696="","",IF(COUNTIF($A$2:$A$2001,A1696)&gt;1,"Same email twice - keep one",""))</f>
        <v/>
      </c>
    </row>
    <row r="1697" customFormat="false" ht="15" hidden="false" customHeight="false" outlineLevel="0" collapsed="false">
      <c r="A1697" s="8"/>
      <c r="B1697" s="8"/>
      <c r="C1697" s="8"/>
      <c r="D1697" s="9" t="str">
        <f aca="false">IF(A1697="","",COUNTIFS(Orders!$C$2:$C$5001,A1697,Orders!$I$2:$I$5001,"&gt;0"))</f>
        <v/>
      </c>
      <c r="E1697" s="10" t="str">
        <f aca="false">IF(A1697="","",SUMIFS(Orders!$F$2:$F$5001,Orders!$C$2:$C$5001,A1697,Orders!$I$2:$I$5001,"&gt;0"))</f>
        <v/>
      </c>
      <c r="F1697" s="10" t="str">
        <f aca="false">IF(OR(A1697="",N(D1697)=0),"",E1697/D1697)</f>
        <v/>
      </c>
      <c r="G1697" s="11" t="str">
        <f aca="false">IF(OR(A1697="",N(D1697)=0),"",_xlfn.MINIFS(Orders!$I$2:$I$5001,Orders!$C$2:$C$5001,A1697,Orders!$I$2:$I$5001,"&gt;0"))</f>
        <v/>
      </c>
      <c r="H1697" s="11" t="str">
        <f aca="false">IF(OR(A1697="",N(D1697)=0),"",_xlfn.MAXIFS(Orders!$I$2:$I$5001,Orders!$C$2:$C$5001,A1697,Orders!$I$2:$I$5001,"&gt;0"))</f>
        <v/>
      </c>
      <c r="I1697" s="9" t="str">
        <f aca="true">IF(H1697="","",TODAY()-H1697)</f>
        <v/>
      </c>
      <c r="J1697" s="9" t="str">
        <f aca="false">IF(OR(H1697="",N(D1697)&lt;2),"",(H1697-G1697)/(D1697-1))</f>
        <v/>
      </c>
      <c r="K1697" s="12" t="str">
        <f aca="false">IF(A1697="","",IF(N(D1697)=0,"No orders yet",IF(I1697&gt;=Settings!$B$4,IF(OR(N(E1697)&gt;=Settings!$B$5,N(D1697)&gt;=Settings!$B$6),"Lapsed VIP","Lapsed"),IF(I1697&gt;=Settings!$B$3,IF(OR(N(E1697)&gt;=Settings!$B$5,N(D1697)&gt;=Settings!$B$6),"At-risk VIP",IF(D1697=1,"One-time buyer","At risk")),IF(OR(N(E1697)&gt;=Settings!$B$5,N(D1697)&gt;=Settings!$B$6),"VIP",IF(D1697=1,"New","Active"))))))</f>
        <v/>
      </c>
      <c r="L1697" s="12" t="str">
        <f aca="false">IF(OR(J1697="",J1697=0),"",IF(I1697&gt;=J1697*Settings!$B$7,"Yes",""))</f>
        <v/>
      </c>
      <c r="M1697" s="13"/>
      <c r="N1697" s="12" t="str">
        <f aca="true">IF(M1697="","",IF(AND(H1697&lt;&gt;"",H1697&gt;=M1697),"Yes - "&amp;TEXT(H1697,"d mmm yyyy"),IF(TODAY()-M1697&lt;30,"Not yet","No")))</f>
        <v/>
      </c>
      <c r="O1697" s="8"/>
      <c r="P1697" s="12" t="str">
        <f aca="false">IF(A1697="","",IF(COUNTIF($A$2:$A$2001,A1697)&gt;1,"Same email twice - keep one",""))</f>
        <v/>
      </c>
    </row>
    <row r="1698" customFormat="false" ht="15" hidden="false" customHeight="false" outlineLevel="0" collapsed="false">
      <c r="A1698" s="8"/>
      <c r="B1698" s="8"/>
      <c r="C1698" s="8"/>
      <c r="D1698" s="9" t="str">
        <f aca="false">IF(A1698="","",COUNTIFS(Orders!$C$2:$C$5001,A1698,Orders!$I$2:$I$5001,"&gt;0"))</f>
        <v/>
      </c>
      <c r="E1698" s="10" t="str">
        <f aca="false">IF(A1698="","",SUMIFS(Orders!$F$2:$F$5001,Orders!$C$2:$C$5001,A1698,Orders!$I$2:$I$5001,"&gt;0"))</f>
        <v/>
      </c>
      <c r="F1698" s="10" t="str">
        <f aca="false">IF(OR(A1698="",N(D1698)=0),"",E1698/D1698)</f>
        <v/>
      </c>
      <c r="G1698" s="11" t="str">
        <f aca="false">IF(OR(A1698="",N(D1698)=0),"",_xlfn.MINIFS(Orders!$I$2:$I$5001,Orders!$C$2:$C$5001,A1698,Orders!$I$2:$I$5001,"&gt;0"))</f>
        <v/>
      </c>
      <c r="H1698" s="11" t="str">
        <f aca="false">IF(OR(A1698="",N(D1698)=0),"",_xlfn.MAXIFS(Orders!$I$2:$I$5001,Orders!$C$2:$C$5001,A1698,Orders!$I$2:$I$5001,"&gt;0"))</f>
        <v/>
      </c>
      <c r="I1698" s="9" t="str">
        <f aca="true">IF(H1698="","",TODAY()-H1698)</f>
        <v/>
      </c>
      <c r="J1698" s="9" t="str">
        <f aca="false">IF(OR(H1698="",N(D1698)&lt;2),"",(H1698-G1698)/(D1698-1))</f>
        <v/>
      </c>
      <c r="K1698" s="12" t="str">
        <f aca="false">IF(A1698="","",IF(N(D1698)=0,"No orders yet",IF(I1698&gt;=Settings!$B$4,IF(OR(N(E1698)&gt;=Settings!$B$5,N(D1698)&gt;=Settings!$B$6),"Lapsed VIP","Lapsed"),IF(I1698&gt;=Settings!$B$3,IF(OR(N(E1698)&gt;=Settings!$B$5,N(D1698)&gt;=Settings!$B$6),"At-risk VIP",IF(D1698=1,"One-time buyer","At risk")),IF(OR(N(E1698)&gt;=Settings!$B$5,N(D1698)&gt;=Settings!$B$6),"VIP",IF(D1698=1,"New","Active"))))))</f>
        <v/>
      </c>
      <c r="L1698" s="12" t="str">
        <f aca="false">IF(OR(J1698="",J1698=0),"",IF(I1698&gt;=J1698*Settings!$B$7,"Yes",""))</f>
        <v/>
      </c>
      <c r="M1698" s="13"/>
      <c r="N1698" s="12" t="str">
        <f aca="true">IF(M1698="","",IF(AND(H1698&lt;&gt;"",H1698&gt;=M1698),"Yes - "&amp;TEXT(H1698,"d mmm yyyy"),IF(TODAY()-M1698&lt;30,"Not yet","No")))</f>
        <v/>
      </c>
      <c r="O1698" s="8"/>
      <c r="P1698" s="12" t="str">
        <f aca="false">IF(A1698="","",IF(COUNTIF($A$2:$A$2001,A1698)&gt;1,"Same email twice - keep one",""))</f>
        <v/>
      </c>
    </row>
    <row r="1699" customFormat="false" ht="15" hidden="false" customHeight="false" outlineLevel="0" collapsed="false">
      <c r="A1699" s="8"/>
      <c r="B1699" s="8"/>
      <c r="C1699" s="8"/>
      <c r="D1699" s="9" t="str">
        <f aca="false">IF(A1699="","",COUNTIFS(Orders!$C$2:$C$5001,A1699,Orders!$I$2:$I$5001,"&gt;0"))</f>
        <v/>
      </c>
      <c r="E1699" s="10" t="str">
        <f aca="false">IF(A1699="","",SUMIFS(Orders!$F$2:$F$5001,Orders!$C$2:$C$5001,A1699,Orders!$I$2:$I$5001,"&gt;0"))</f>
        <v/>
      </c>
      <c r="F1699" s="10" t="str">
        <f aca="false">IF(OR(A1699="",N(D1699)=0),"",E1699/D1699)</f>
        <v/>
      </c>
      <c r="G1699" s="11" t="str">
        <f aca="false">IF(OR(A1699="",N(D1699)=0),"",_xlfn.MINIFS(Orders!$I$2:$I$5001,Orders!$C$2:$C$5001,A1699,Orders!$I$2:$I$5001,"&gt;0"))</f>
        <v/>
      </c>
      <c r="H1699" s="11" t="str">
        <f aca="false">IF(OR(A1699="",N(D1699)=0),"",_xlfn.MAXIFS(Orders!$I$2:$I$5001,Orders!$C$2:$C$5001,A1699,Orders!$I$2:$I$5001,"&gt;0"))</f>
        <v/>
      </c>
      <c r="I1699" s="9" t="str">
        <f aca="true">IF(H1699="","",TODAY()-H1699)</f>
        <v/>
      </c>
      <c r="J1699" s="9" t="str">
        <f aca="false">IF(OR(H1699="",N(D1699)&lt;2),"",(H1699-G1699)/(D1699-1))</f>
        <v/>
      </c>
      <c r="K1699" s="12" t="str">
        <f aca="false">IF(A1699="","",IF(N(D1699)=0,"No orders yet",IF(I1699&gt;=Settings!$B$4,IF(OR(N(E1699)&gt;=Settings!$B$5,N(D1699)&gt;=Settings!$B$6),"Lapsed VIP","Lapsed"),IF(I1699&gt;=Settings!$B$3,IF(OR(N(E1699)&gt;=Settings!$B$5,N(D1699)&gt;=Settings!$B$6),"At-risk VIP",IF(D1699=1,"One-time buyer","At risk")),IF(OR(N(E1699)&gt;=Settings!$B$5,N(D1699)&gt;=Settings!$B$6),"VIP",IF(D1699=1,"New","Active"))))))</f>
        <v/>
      </c>
      <c r="L1699" s="12" t="str">
        <f aca="false">IF(OR(J1699="",J1699=0),"",IF(I1699&gt;=J1699*Settings!$B$7,"Yes",""))</f>
        <v/>
      </c>
      <c r="M1699" s="13"/>
      <c r="N1699" s="12" t="str">
        <f aca="true">IF(M1699="","",IF(AND(H1699&lt;&gt;"",H1699&gt;=M1699),"Yes - "&amp;TEXT(H1699,"d mmm yyyy"),IF(TODAY()-M1699&lt;30,"Not yet","No")))</f>
        <v/>
      </c>
      <c r="O1699" s="8"/>
      <c r="P1699" s="12" t="str">
        <f aca="false">IF(A1699="","",IF(COUNTIF($A$2:$A$2001,A1699)&gt;1,"Same email twice - keep one",""))</f>
        <v/>
      </c>
    </row>
    <row r="1700" customFormat="false" ht="15" hidden="false" customHeight="false" outlineLevel="0" collapsed="false">
      <c r="A1700" s="8"/>
      <c r="B1700" s="8"/>
      <c r="C1700" s="8"/>
      <c r="D1700" s="9" t="str">
        <f aca="false">IF(A1700="","",COUNTIFS(Orders!$C$2:$C$5001,A1700,Orders!$I$2:$I$5001,"&gt;0"))</f>
        <v/>
      </c>
      <c r="E1700" s="10" t="str">
        <f aca="false">IF(A1700="","",SUMIFS(Orders!$F$2:$F$5001,Orders!$C$2:$C$5001,A1700,Orders!$I$2:$I$5001,"&gt;0"))</f>
        <v/>
      </c>
      <c r="F1700" s="10" t="str">
        <f aca="false">IF(OR(A1700="",N(D1700)=0),"",E1700/D1700)</f>
        <v/>
      </c>
      <c r="G1700" s="11" t="str">
        <f aca="false">IF(OR(A1700="",N(D1700)=0),"",_xlfn.MINIFS(Orders!$I$2:$I$5001,Orders!$C$2:$C$5001,A1700,Orders!$I$2:$I$5001,"&gt;0"))</f>
        <v/>
      </c>
      <c r="H1700" s="11" t="str">
        <f aca="false">IF(OR(A1700="",N(D1700)=0),"",_xlfn.MAXIFS(Orders!$I$2:$I$5001,Orders!$C$2:$C$5001,A1700,Orders!$I$2:$I$5001,"&gt;0"))</f>
        <v/>
      </c>
      <c r="I1700" s="9" t="str">
        <f aca="true">IF(H1700="","",TODAY()-H1700)</f>
        <v/>
      </c>
      <c r="J1700" s="9" t="str">
        <f aca="false">IF(OR(H1700="",N(D1700)&lt;2),"",(H1700-G1700)/(D1700-1))</f>
        <v/>
      </c>
      <c r="K1700" s="12" t="str">
        <f aca="false">IF(A1700="","",IF(N(D1700)=0,"No orders yet",IF(I1700&gt;=Settings!$B$4,IF(OR(N(E1700)&gt;=Settings!$B$5,N(D1700)&gt;=Settings!$B$6),"Lapsed VIP","Lapsed"),IF(I1700&gt;=Settings!$B$3,IF(OR(N(E1700)&gt;=Settings!$B$5,N(D1700)&gt;=Settings!$B$6),"At-risk VIP",IF(D1700=1,"One-time buyer","At risk")),IF(OR(N(E1700)&gt;=Settings!$B$5,N(D1700)&gt;=Settings!$B$6),"VIP",IF(D1700=1,"New","Active"))))))</f>
        <v/>
      </c>
      <c r="L1700" s="12" t="str">
        <f aca="false">IF(OR(J1700="",J1700=0),"",IF(I1700&gt;=J1700*Settings!$B$7,"Yes",""))</f>
        <v/>
      </c>
      <c r="M1700" s="13"/>
      <c r="N1700" s="12" t="str">
        <f aca="true">IF(M1700="","",IF(AND(H1700&lt;&gt;"",H1700&gt;=M1700),"Yes - "&amp;TEXT(H1700,"d mmm yyyy"),IF(TODAY()-M1700&lt;30,"Not yet","No")))</f>
        <v/>
      </c>
      <c r="O1700" s="8"/>
      <c r="P1700" s="12" t="str">
        <f aca="false">IF(A1700="","",IF(COUNTIF($A$2:$A$2001,A1700)&gt;1,"Same email twice - keep one",""))</f>
        <v/>
      </c>
    </row>
    <row r="1701" customFormat="false" ht="15" hidden="false" customHeight="false" outlineLevel="0" collapsed="false">
      <c r="A1701" s="8"/>
      <c r="B1701" s="8"/>
      <c r="C1701" s="8"/>
      <c r="D1701" s="9" t="str">
        <f aca="false">IF(A1701="","",COUNTIFS(Orders!$C$2:$C$5001,A1701,Orders!$I$2:$I$5001,"&gt;0"))</f>
        <v/>
      </c>
      <c r="E1701" s="10" t="str">
        <f aca="false">IF(A1701="","",SUMIFS(Orders!$F$2:$F$5001,Orders!$C$2:$C$5001,A1701,Orders!$I$2:$I$5001,"&gt;0"))</f>
        <v/>
      </c>
      <c r="F1701" s="10" t="str">
        <f aca="false">IF(OR(A1701="",N(D1701)=0),"",E1701/D1701)</f>
        <v/>
      </c>
      <c r="G1701" s="11" t="str">
        <f aca="false">IF(OR(A1701="",N(D1701)=0),"",_xlfn.MINIFS(Orders!$I$2:$I$5001,Orders!$C$2:$C$5001,A1701,Orders!$I$2:$I$5001,"&gt;0"))</f>
        <v/>
      </c>
      <c r="H1701" s="11" t="str">
        <f aca="false">IF(OR(A1701="",N(D1701)=0),"",_xlfn.MAXIFS(Orders!$I$2:$I$5001,Orders!$C$2:$C$5001,A1701,Orders!$I$2:$I$5001,"&gt;0"))</f>
        <v/>
      </c>
      <c r="I1701" s="9" t="str">
        <f aca="true">IF(H1701="","",TODAY()-H1701)</f>
        <v/>
      </c>
      <c r="J1701" s="9" t="str">
        <f aca="false">IF(OR(H1701="",N(D1701)&lt;2),"",(H1701-G1701)/(D1701-1))</f>
        <v/>
      </c>
      <c r="K1701" s="12" t="str">
        <f aca="false">IF(A1701="","",IF(N(D1701)=0,"No orders yet",IF(I1701&gt;=Settings!$B$4,IF(OR(N(E1701)&gt;=Settings!$B$5,N(D1701)&gt;=Settings!$B$6),"Lapsed VIP","Lapsed"),IF(I1701&gt;=Settings!$B$3,IF(OR(N(E1701)&gt;=Settings!$B$5,N(D1701)&gt;=Settings!$B$6),"At-risk VIP",IF(D1701=1,"One-time buyer","At risk")),IF(OR(N(E1701)&gt;=Settings!$B$5,N(D1701)&gt;=Settings!$B$6),"VIP",IF(D1701=1,"New","Active"))))))</f>
        <v/>
      </c>
      <c r="L1701" s="12" t="str">
        <f aca="false">IF(OR(J1701="",J1701=0),"",IF(I1701&gt;=J1701*Settings!$B$7,"Yes",""))</f>
        <v/>
      </c>
      <c r="M1701" s="13"/>
      <c r="N1701" s="12" t="str">
        <f aca="true">IF(M1701="","",IF(AND(H1701&lt;&gt;"",H1701&gt;=M1701),"Yes - "&amp;TEXT(H1701,"d mmm yyyy"),IF(TODAY()-M1701&lt;30,"Not yet","No")))</f>
        <v/>
      </c>
      <c r="O1701" s="8"/>
      <c r="P1701" s="12" t="str">
        <f aca="false">IF(A1701="","",IF(COUNTIF($A$2:$A$2001,A1701)&gt;1,"Same email twice - keep one",""))</f>
        <v/>
      </c>
    </row>
    <row r="1702" customFormat="false" ht="15" hidden="false" customHeight="false" outlineLevel="0" collapsed="false">
      <c r="A1702" s="8"/>
      <c r="B1702" s="8"/>
      <c r="C1702" s="8"/>
      <c r="D1702" s="9" t="str">
        <f aca="false">IF(A1702="","",COUNTIFS(Orders!$C$2:$C$5001,A1702,Orders!$I$2:$I$5001,"&gt;0"))</f>
        <v/>
      </c>
      <c r="E1702" s="10" t="str">
        <f aca="false">IF(A1702="","",SUMIFS(Orders!$F$2:$F$5001,Orders!$C$2:$C$5001,A1702,Orders!$I$2:$I$5001,"&gt;0"))</f>
        <v/>
      </c>
      <c r="F1702" s="10" t="str">
        <f aca="false">IF(OR(A1702="",N(D1702)=0),"",E1702/D1702)</f>
        <v/>
      </c>
      <c r="G1702" s="11" t="str">
        <f aca="false">IF(OR(A1702="",N(D1702)=0),"",_xlfn.MINIFS(Orders!$I$2:$I$5001,Orders!$C$2:$C$5001,A1702,Orders!$I$2:$I$5001,"&gt;0"))</f>
        <v/>
      </c>
      <c r="H1702" s="11" t="str">
        <f aca="false">IF(OR(A1702="",N(D1702)=0),"",_xlfn.MAXIFS(Orders!$I$2:$I$5001,Orders!$C$2:$C$5001,A1702,Orders!$I$2:$I$5001,"&gt;0"))</f>
        <v/>
      </c>
      <c r="I1702" s="9" t="str">
        <f aca="true">IF(H1702="","",TODAY()-H1702)</f>
        <v/>
      </c>
      <c r="J1702" s="9" t="str">
        <f aca="false">IF(OR(H1702="",N(D1702)&lt;2),"",(H1702-G1702)/(D1702-1))</f>
        <v/>
      </c>
      <c r="K1702" s="12" t="str">
        <f aca="false">IF(A1702="","",IF(N(D1702)=0,"No orders yet",IF(I1702&gt;=Settings!$B$4,IF(OR(N(E1702)&gt;=Settings!$B$5,N(D1702)&gt;=Settings!$B$6),"Lapsed VIP","Lapsed"),IF(I1702&gt;=Settings!$B$3,IF(OR(N(E1702)&gt;=Settings!$B$5,N(D1702)&gt;=Settings!$B$6),"At-risk VIP",IF(D1702=1,"One-time buyer","At risk")),IF(OR(N(E1702)&gt;=Settings!$B$5,N(D1702)&gt;=Settings!$B$6),"VIP",IF(D1702=1,"New","Active"))))))</f>
        <v/>
      </c>
      <c r="L1702" s="12" t="str">
        <f aca="false">IF(OR(J1702="",J1702=0),"",IF(I1702&gt;=J1702*Settings!$B$7,"Yes",""))</f>
        <v/>
      </c>
      <c r="M1702" s="13"/>
      <c r="N1702" s="12" t="str">
        <f aca="true">IF(M1702="","",IF(AND(H1702&lt;&gt;"",H1702&gt;=M1702),"Yes - "&amp;TEXT(H1702,"d mmm yyyy"),IF(TODAY()-M1702&lt;30,"Not yet","No")))</f>
        <v/>
      </c>
      <c r="O1702" s="8"/>
      <c r="P1702" s="12" t="str">
        <f aca="false">IF(A1702="","",IF(COUNTIF($A$2:$A$2001,A1702)&gt;1,"Same email twice - keep one",""))</f>
        <v/>
      </c>
    </row>
    <row r="1703" customFormat="false" ht="15" hidden="false" customHeight="false" outlineLevel="0" collapsed="false">
      <c r="A1703" s="8"/>
      <c r="B1703" s="8"/>
      <c r="C1703" s="8"/>
      <c r="D1703" s="9" t="str">
        <f aca="false">IF(A1703="","",COUNTIFS(Orders!$C$2:$C$5001,A1703,Orders!$I$2:$I$5001,"&gt;0"))</f>
        <v/>
      </c>
      <c r="E1703" s="10" t="str">
        <f aca="false">IF(A1703="","",SUMIFS(Orders!$F$2:$F$5001,Orders!$C$2:$C$5001,A1703,Orders!$I$2:$I$5001,"&gt;0"))</f>
        <v/>
      </c>
      <c r="F1703" s="10" t="str">
        <f aca="false">IF(OR(A1703="",N(D1703)=0),"",E1703/D1703)</f>
        <v/>
      </c>
      <c r="G1703" s="11" t="str">
        <f aca="false">IF(OR(A1703="",N(D1703)=0),"",_xlfn.MINIFS(Orders!$I$2:$I$5001,Orders!$C$2:$C$5001,A1703,Orders!$I$2:$I$5001,"&gt;0"))</f>
        <v/>
      </c>
      <c r="H1703" s="11" t="str">
        <f aca="false">IF(OR(A1703="",N(D1703)=0),"",_xlfn.MAXIFS(Orders!$I$2:$I$5001,Orders!$C$2:$C$5001,A1703,Orders!$I$2:$I$5001,"&gt;0"))</f>
        <v/>
      </c>
      <c r="I1703" s="9" t="str">
        <f aca="true">IF(H1703="","",TODAY()-H1703)</f>
        <v/>
      </c>
      <c r="J1703" s="9" t="str">
        <f aca="false">IF(OR(H1703="",N(D1703)&lt;2),"",(H1703-G1703)/(D1703-1))</f>
        <v/>
      </c>
      <c r="K1703" s="12" t="str">
        <f aca="false">IF(A1703="","",IF(N(D1703)=0,"No orders yet",IF(I1703&gt;=Settings!$B$4,IF(OR(N(E1703)&gt;=Settings!$B$5,N(D1703)&gt;=Settings!$B$6),"Lapsed VIP","Lapsed"),IF(I1703&gt;=Settings!$B$3,IF(OR(N(E1703)&gt;=Settings!$B$5,N(D1703)&gt;=Settings!$B$6),"At-risk VIP",IF(D1703=1,"One-time buyer","At risk")),IF(OR(N(E1703)&gt;=Settings!$B$5,N(D1703)&gt;=Settings!$B$6),"VIP",IF(D1703=1,"New","Active"))))))</f>
        <v/>
      </c>
      <c r="L1703" s="12" t="str">
        <f aca="false">IF(OR(J1703="",J1703=0),"",IF(I1703&gt;=J1703*Settings!$B$7,"Yes",""))</f>
        <v/>
      </c>
      <c r="M1703" s="13"/>
      <c r="N1703" s="12" t="str">
        <f aca="true">IF(M1703="","",IF(AND(H1703&lt;&gt;"",H1703&gt;=M1703),"Yes - "&amp;TEXT(H1703,"d mmm yyyy"),IF(TODAY()-M1703&lt;30,"Not yet","No")))</f>
        <v/>
      </c>
      <c r="O1703" s="8"/>
      <c r="P1703" s="12" t="str">
        <f aca="false">IF(A1703="","",IF(COUNTIF($A$2:$A$2001,A1703)&gt;1,"Same email twice - keep one",""))</f>
        <v/>
      </c>
    </row>
    <row r="1704" customFormat="false" ht="15" hidden="false" customHeight="false" outlineLevel="0" collapsed="false">
      <c r="A1704" s="8"/>
      <c r="B1704" s="8"/>
      <c r="C1704" s="8"/>
      <c r="D1704" s="9" t="str">
        <f aca="false">IF(A1704="","",COUNTIFS(Orders!$C$2:$C$5001,A1704,Orders!$I$2:$I$5001,"&gt;0"))</f>
        <v/>
      </c>
      <c r="E1704" s="10" t="str">
        <f aca="false">IF(A1704="","",SUMIFS(Orders!$F$2:$F$5001,Orders!$C$2:$C$5001,A1704,Orders!$I$2:$I$5001,"&gt;0"))</f>
        <v/>
      </c>
      <c r="F1704" s="10" t="str">
        <f aca="false">IF(OR(A1704="",N(D1704)=0),"",E1704/D1704)</f>
        <v/>
      </c>
      <c r="G1704" s="11" t="str">
        <f aca="false">IF(OR(A1704="",N(D1704)=0),"",_xlfn.MINIFS(Orders!$I$2:$I$5001,Orders!$C$2:$C$5001,A1704,Orders!$I$2:$I$5001,"&gt;0"))</f>
        <v/>
      </c>
      <c r="H1704" s="11" t="str">
        <f aca="false">IF(OR(A1704="",N(D1704)=0),"",_xlfn.MAXIFS(Orders!$I$2:$I$5001,Orders!$C$2:$C$5001,A1704,Orders!$I$2:$I$5001,"&gt;0"))</f>
        <v/>
      </c>
      <c r="I1704" s="9" t="str">
        <f aca="true">IF(H1704="","",TODAY()-H1704)</f>
        <v/>
      </c>
      <c r="J1704" s="9" t="str">
        <f aca="false">IF(OR(H1704="",N(D1704)&lt;2),"",(H1704-G1704)/(D1704-1))</f>
        <v/>
      </c>
      <c r="K1704" s="12" t="str">
        <f aca="false">IF(A1704="","",IF(N(D1704)=0,"No orders yet",IF(I1704&gt;=Settings!$B$4,IF(OR(N(E1704)&gt;=Settings!$B$5,N(D1704)&gt;=Settings!$B$6),"Lapsed VIP","Lapsed"),IF(I1704&gt;=Settings!$B$3,IF(OR(N(E1704)&gt;=Settings!$B$5,N(D1704)&gt;=Settings!$B$6),"At-risk VIP",IF(D1704=1,"One-time buyer","At risk")),IF(OR(N(E1704)&gt;=Settings!$B$5,N(D1704)&gt;=Settings!$B$6),"VIP",IF(D1704=1,"New","Active"))))))</f>
        <v/>
      </c>
      <c r="L1704" s="12" t="str">
        <f aca="false">IF(OR(J1704="",J1704=0),"",IF(I1704&gt;=J1704*Settings!$B$7,"Yes",""))</f>
        <v/>
      </c>
      <c r="M1704" s="13"/>
      <c r="N1704" s="12" t="str">
        <f aca="true">IF(M1704="","",IF(AND(H1704&lt;&gt;"",H1704&gt;=M1704),"Yes - "&amp;TEXT(H1704,"d mmm yyyy"),IF(TODAY()-M1704&lt;30,"Not yet","No")))</f>
        <v/>
      </c>
      <c r="O1704" s="8"/>
      <c r="P1704" s="12" t="str">
        <f aca="false">IF(A1704="","",IF(COUNTIF($A$2:$A$2001,A1704)&gt;1,"Same email twice - keep one",""))</f>
        <v/>
      </c>
    </row>
    <row r="1705" customFormat="false" ht="15" hidden="false" customHeight="false" outlineLevel="0" collapsed="false">
      <c r="A1705" s="8"/>
      <c r="B1705" s="8"/>
      <c r="C1705" s="8"/>
      <c r="D1705" s="9" t="str">
        <f aca="false">IF(A1705="","",COUNTIFS(Orders!$C$2:$C$5001,A1705,Orders!$I$2:$I$5001,"&gt;0"))</f>
        <v/>
      </c>
      <c r="E1705" s="10" t="str">
        <f aca="false">IF(A1705="","",SUMIFS(Orders!$F$2:$F$5001,Orders!$C$2:$C$5001,A1705,Orders!$I$2:$I$5001,"&gt;0"))</f>
        <v/>
      </c>
      <c r="F1705" s="10" t="str">
        <f aca="false">IF(OR(A1705="",N(D1705)=0),"",E1705/D1705)</f>
        <v/>
      </c>
      <c r="G1705" s="11" t="str">
        <f aca="false">IF(OR(A1705="",N(D1705)=0),"",_xlfn.MINIFS(Orders!$I$2:$I$5001,Orders!$C$2:$C$5001,A1705,Orders!$I$2:$I$5001,"&gt;0"))</f>
        <v/>
      </c>
      <c r="H1705" s="11" t="str">
        <f aca="false">IF(OR(A1705="",N(D1705)=0),"",_xlfn.MAXIFS(Orders!$I$2:$I$5001,Orders!$C$2:$C$5001,A1705,Orders!$I$2:$I$5001,"&gt;0"))</f>
        <v/>
      </c>
      <c r="I1705" s="9" t="str">
        <f aca="true">IF(H1705="","",TODAY()-H1705)</f>
        <v/>
      </c>
      <c r="J1705" s="9" t="str">
        <f aca="false">IF(OR(H1705="",N(D1705)&lt;2),"",(H1705-G1705)/(D1705-1))</f>
        <v/>
      </c>
      <c r="K1705" s="12" t="str">
        <f aca="false">IF(A1705="","",IF(N(D1705)=0,"No orders yet",IF(I1705&gt;=Settings!$B$4,IF(OR(N(E1705)&gt;=Settings!$B$5,N(D1705)&gt;=Settings!$B$6),"Lapsed VIP","Lapsed"),IF(I1705&gt;=Settings!$B$3,IF(OR(N(E1705)&gt;=Settings!$B$5,N(D1705)&gt;=Settings!$B$6),"At-risk VIP",IF(D1705=1,"One-time buyer","At risk")),IF(OR(N(E1705)&gt;=Settings!$B$5,N(D1705)&gt;=Settings!$B$6),"VIP",IF(D1705=1,"New","Active"))))))</f>
        <v/>
      </c>
      <c r="L1705" s="12" t="str">
        <f aca="false">IF(OR(J1705="",J1705=0),"",IF(I1705&gt;=J1705*Settings!$B$7,"Yes",""))</f>
        <v/>
      </c>
      <c r="M1705" s="13"/>
      <c r="N1705" s="12" t="str">
        <f aca="true">IF(M1705="","",IF(AND(H1705&lt;&gt;"",H1705&gt;=M1705),"Yes - "&amp;TEXT(H1705,"d mmm yyyy"),IF(TODAY()-M1705&lt;30,"Not yet","No")))</f>
        <v/>
      </c>
      <c r="O1705" s="8"/>
      <c r="P1705" s="12" t="str">
        <f aca="false">IF(A1705="","",IF(COUNTIF($A$2:$A$2001,A1705)&gt;1,"Same email twice - keep one",""))</f>
        <v/>
      </c>
    </row>
    <row r="1706" customFormat="false" ht="15" hidden="false" customHeight="false" outlineLevel="0" collapsed="false">
      <c r="A1706" s="8"/>
      <c r="B1706" s="8"/>
      <c r="C1706" s="8"/>
      <c r="D1706" s="9" t="str">
        <f aca="false">IF(A1706="","",COUNTIFS(Orders!$C$2:$C$5001,A1706,Orders!$I$2:$I$5001,"&gt;0"))</f>
        <v/>
      </c>
      <c r="E1706" s="10" t="str">
        <f aca="false">IF(A1706="","",SUMIFS(Orders!$F$2:$F$5001,Orders!$C$2:$C$5001,A1706,Orders!$I$2:$I$5001,"&gt;0"))</f>
        <v/>
      </c>
      <c r="F1706" s="10" t="str">
        <f aca="false">IF(OR(A1706="",N(D1706)=0),"",E1706/D1706)</f>
        <v/>
      </c>
      <c r="G1706" s="11" t="str">
        <f aca="false">IF(OR(A1706="",N(D1706)=0),"",_xlfn.MINIFS(Orders!$I$2:$I$5001,Orders!$C$2:$C$5001,A1706,Orders!$I$2:$I$5001,"&gt;0"))</f>
        <v/>
      </c>
      <c r="H1706" s="11" t="str">
        <f aca="false">IF(OR(A1706="",N(D1706)=0),"",_xlfn.MAXIFS(Orders!$I$2:$I$5001,Orders!$C$2:$C$5001,A1706,Orders!$I$2:$I$5001,"&gt;0"))</f>
        <v/>
      </c>
      <c r="I1706" s="9" t="str">
        <f aca="true">IF(H1706="","",TODAY()-H1706)</f>
        <v/>
      </c>
      <c r="J1706" s="9" t="str">
        <f aca="false">IF(OR(H1706="",N(D1706)&lt;2),"",(H1706-G1706)/(D1706-1))</f>
        <v/>
      </c>
      <c r="K1706" s="12" t="str">
        <f aca="false">IF(A1706="","",IF(N(D1706)=0,"No orders yet",IF(I1706&gt;=Settings!$B$4,IF(OR(N(E1706)&gt;=Settings!$B$5,N(D1706)&gt;=Settings!$B$6),"Lapsed VIP","Lapsed"),IF(I1706&gt;=Settings!$B$3,IF(OR(N(E1706)&gt;=Settings!$B$5,N(D1706)&gt;=Settings!$B$6),"At-risk VIP",IF(D1706=1,"One-time buyer","At risk")),IF(OR(N(E1706)&gt;=Settings!$B$5,N(D1706)&gt;=Settings!$B$6),"VIP",IF(D1706=1,"New","Active"))))))</f>
        <v/>
      </c>
      <c r="L1706" s="12" t="str">
        <f aca="false">IF(OR(J1706="",J1706=0),"",IF(I1706&gt;=J1706*Settings!$B$7,"Yes",""))</f>
        <v/>
      </c>
      <c r="M1706" s="13"/>
      <c r="N1706" s="12" t="str">
        <f aca="true">IF(M1706="","",IF(AND(H1706&lt;&gt;"",H1706&gt;=M1706),"Yes - "&amp;TEXT(H1706,"d mmm yyyy"),IF(TODAY()-M1706&lt;30,"Not yet","No")))</f>
        <v/>
      </c>
      <c r="O1706" s="8"/>
      <c r="P1706" s="12" t="str">
        <f aca="false">IF(A1706="","",IF(COUNTIF($A$2:$A$2001,A1706)&gt;1,"Same email twice - keep one",""))</f>
        <v/>
      </c>
    </row>
    <row r="1707" customFormat="false" ht="15" hidden="false" customHeight="false" outlineLevel="0" collapsed="false">
      <c r="A1707" s="8"/>
      <c r="B1707" s="8"/>
      <c r="C1707" s="8"/>
      <c r="D1707" s="9" t="str">
        <f aca="false">IF(A1707="","",COUNTIFS(Orders!$C$2:$C$5001,A1707,Orders!$I$2:$I$5001,"&gt;0"))</f>
        <v/>
      </c>
      <c r="E1707" s="10" t="str">
        <f aca="false">IF(A1707="","",SUMIFS(Orders!$F$2:$F$5001,Orders!$C$2:$C$5001,A1707,Orders!$I$2:$I$5001,"&gt;0"))</f>
        <v/>
      </c>
      <c r="F1707" s="10" t="str">
        <f aca="false">IF(OR(A1707="",N(D1707)=0),"",E1707/D1707)</f>
        <v/>
      </c>
      <c r="G1707" s="11" t="str">
        <f aca="false">IF(OR(A1707="",N(D1707)=0),"",_xlfn.MINIFS(Orders!$I$2:$I$5001,Orders!$C$2:$C$5001,A1707,Orders!$I$2:$I$5001,"&gt;0"))</f>
        <v/>
      </c>
      <c r="H1707" s="11" t="str">
        <f aca="false">IF(OR(A1707="",N(D1707)=0),"",_xlfn.MAXIFS(Orders!$I$2:$I$5001,Orders!$C$2:$C$5001,A1707,Orders!$I$2:$I$5001,"&gt;0"))</f>
        <v/>
      </c>
      <c r="I1707" s="9" t="str">
        <f aca="true">IF(H1707="","",TODAY()-H1707)</f>
        <v/>
      </c>
      <c r="J1707" s="9" t="str">
        <f aca="false">IF(OR(H1707="",N(D1707)&lt;2),"",(H1707-G1707)/(D1707-1))</f>
        <v/>
      </c>
      <c r="K1707" s="12" t="str">
        <f aca="false">IF(A1707="","",IF(N(D1707)=0,"No orders yet",IF(I1707&gt;=Settings!$B$4,IF(OR(N(E1707)&gt;=Settings!$B$5,N(D1707)&gt;=Settings!$B$6),"Lapsed VIP","Lapsed"),IF(I1707&gt;=Settings!$B$3,IF(OR(N(E1707)&gt;=Settings!$B$5,N(D1707)&gt;=Settings!$B$6),"At-risk VIP",IF(D1707=1,"One-time buyer","At risk")),IF(OR(N(E1707)&gt;=Settings!$B$5,N(D1707)&gt;=Settings!$B$6),"VIP",IF(D1707=1,"New","Active"))))))</f>
        <v/>
      </c>
      <c r="L1707" s="12" t="str">
        <f aca="false">IF(OR(J1707="",J1707=0),"",IF(I1707&gt;=J1707*Settings!$B$7,"Yes",""))</f>
        <v/>
      </c>
      <c r="M1707" s="13"/>
      <c r="N1707" s="12" t="str">
        <f aca="true">IF(M1707="","",IF(AND(H1707&lt;&gt;"",H1707&gt;=M1707),"Yes - "&amp;TEXT(H1707,"d mmm yyyy"),IF(TODAY()-M1707&lt;30,"Not yet","No")))</f>
        <v/>
      </c>
      <c r="O1707" s="8"/>
      <c r="P1707" s="12" t="str">
        <f aca="false">IF(A1707="","",IF(COUNTIF($A$2:$A$2001,A1707)&gt;1,"Same email twice - keep one",""))</f>
        <v/>
      </c>
    </row>
    <row r="1708" customFormat="false" ht="15" hidden="false" customHeight="false" outlineLevel="0" collapsed="false">
      <c r="A1708" s="8"/>
      <c r="B1708" s="8"/>
      <c r="C1708" s="8"/>
      <c r="D1708" s="9" t="str">
        <f aca="false">IF(A1708="","",COUNTIFS(Orders!$C$2:$C$5001,A1708,Orders!$I$2:$I$5001,"&gt;0"))</f>
        <v/>
      </c>
      <c r="E1708" s="10" t="str">
        <f aca="false">IF(A1708="","",SUMIFS(Orders!$F$2:$F$5001,Orders!$C$2:$C$5001,A1708,Orders!$I$2:$I$5001,"&gt;0"))</f>
        <v/>
      </c>
      <c r="F1708" s="10" t="str">
        <f aca="false">IF(OR(A1708="",N(D1708)=0),"",E1708/D1708)</f>
        <v/>
      </c>
      <c r="G1708" s="11" t="str">
        <f aca="false">IF(OR(A1708="",N(D1708)=0),"",_xlfn.MINIFS(Orders!$I$2:$I$5001,Orders!$C$2:$C$5001,A1708,Orders!$I$2:$I$5001,"&gt;0"))</f>
        <v/>
      </c>
      <c r="H1708" s="11" t="str">
        <f aca="false">IF(OR(A1708="",N(D1708)=0),"",_xlfn.MAXIFS(Orders!$I$2:$I$5001,Orders!$C$2:$C$5001,A1708,Orders!$I$2:$I$5001,"&gt;0"))</f>
        <v/>
      </c>
      <c r="I1708" s="9" t="str">
        <f aca="true">IF(H1708="","",TODAY()-H1708)</f>
        <v/>
      </c>
      <c r="J1708" s="9" t="str">
        <f aca="false">IF(OR(H1708="",N(D1708)&lt;2),"",(H1708-G1708)/(D1708-1))</f>
        <v/>
      </c>
      <c r="K1708" s="12" t="str">
        <f aca="false">IF(A1708="","",IF(N(D1708)=0,"No orders yet",IF(I1708&gt;=Settings!$B$4,IF(OR(N(E1708)&gt;=Settings!$B$5,N(D1708)&gt;=Settings!$B$6),"Lapsed VIP","Lapsed"),IF(I1708&gt;=Settings!$B$3,IF(OR(N(E1708)&gt;=Settings!$B$5,N(D1708)&gt;=Settings!$B$6),"At-risk VIP",IF(D1708=1,"One-time buyer","At risk")),IF(OR(N(E1708)&gt;=Settings!$B$5,N(D1708)&gt;=Settings!$B$6),"VIP",IF(D1708=1,"New","Active"))))))</f>
        <v/>
      </c>
      <c r="L1708" s="12" t="str">
        <f aca="false">IF(OR(J1708="",J1708=0),"",IF(I1708&gt;=J1708*Settings!$B$7,"Yes",""))</f>
        <v/>
      </c>
      <c r="M1708" s="13"/>
      <c r="N1708" s="12" t="str">
        <f aca="true">IF(M1708="","",IF(AND(H1708&lt;&gt;"",H1708&gt;=M1708),"Yes - "&amp;TEXT(H1708,"d mmm yyyy"),IF(TODAY()-M1708&lt;30,"Not yet","No")))</f>
        <v/>
      </c>
      <c r="O1708" s="8"/>
      <c r="P1708" s="12" t="str">
        <f aca="false">IF(A1708="","",IF(COUNTIF($A$2:$A$2001,A1708)&gt;1,"Same email twice - keep one",""))</f>
        <v/>
      </c>
    </row>
    <row r="1709" customFormat="false" ht="15" hidden="false" customHeight="false" outlineLevel="0" collapsed="false">
      <c r="A1709" s="8"/>
      <c r="B1709" s="8"/>
      <c r="C1709" s="8"/>
      <c r="D1709" s="9" t="str">
        <f aca="false">IF(A1709="","",COUNTIFS(Orders!$C$2:$C$5001,A1709,Orders!$I$2:$I$5001,"&gt;0"))</f>
        <v/>
      </c>
      <c r="E1709" s="10" t="str">
        <f aca="false">IF(A1709="","",SUMIFS(Orders!$F$2:$F$5001,Orders!$C$2:$C$5001,A1709,Orders!$I$2:$I$5001,"&gt;0"))</f>
        <v/>
      </c>
      <c r="F1709" s="10" t="str">
        <f aca="false">IF(OR(A1709="",N(D1709)=0),"",E1709/D1709)</f>
        <v/>
      </c>
      <c r="G1709" s="11" t="str">
        <f aca="false">IF(OR(A1709="",N(D1709)=0),"",_xlfn.MINIFS(Orders!$I$2:$I$5001,Orders!$C$2:$C$5001,A1709,Orders!$I$2:$I$5001,"&gt;0"))</f>
        <v/>
      </c>
      <c r="H1709" s="11" t="str">
        <f aca="false">IF(OR(A1709="",N(D1709)=0),"",_xlfn.MAXIFS(Orders!$I$2:$I$5001,Orders!$C$2:$C$5001,A1709,Orders!$I$2:$I$5001,"&gt;0"))</f>
        <v/>
      </c>
      <c r="I1709" s="9" t="str">
        <f aca="true">IF(H1709="","",TODAY()-H1709)</f>
        <v/>
      </c>
      <c r="J1709" s="9" t="str">
        <f aca="false">IF(OR(H1709="",N(D1709)&lt;2),"",(H1709-G1709)/(D1709-1))</f>
        <v/>
      </c>
      <c r="K1709" s="12" t="str">
        <f aca="false">IF(A1709="","",IF(N(D1709)=0,"No orders yet",IF(I1709&gt;=Settings!$B$4,IF(OR(N(E1709)&gt;=Settings!$B$5,N(D1709)&gt;=Settings!$B$6),"Lapsed VIP","Lapsed"),IF(I1709&gt;=Settings!$B$3,IF(OR(N(E1709)&gt;=Settings!$B$5,N(D1709)&gt;=Settings!$B$6),"At-risk VIP",IF(D1709=1,"One-time buyer","At risk")),IF(OR(N(E1709)&gt;=Settings!$B$5,N(D1709)&gt;=Settings!$B$6),"VIP",IF(D1709=1,"New","Active"))))))</f>
        <v/>
      </c>
      <c r="L1709" s="12" t="str">
        <f aca="false">IF(OR(J1709="",J1709=0),"",IF(I1709&gt;=J1709*Settings!$B$7,"Yes",""))</f>
        <v/>
      </c>
      <c r="M1709" s="13"/>
      <c r="N1709" s="12" t="str">
        <f aca="true">IF(M1709="","",IF(AND(H1709&lt;&gt;"",H1709&gt;=M1709),"Yes - "&amp;TEXT(H1709,"d mmm yyyy"),IF(TODAY()-M1709&lt;30,"Not yet","No")))</f>
        <v/>
      </c>
      <c r="O1709" s="8"/>
      <c r="P1709" s="12" t="str">
        <f aca="false">IF(A1709="","",IF(COUNTIF($A$2:$A$2001,A1709)&gt;1,"Same email twice - keep one",""))</f>
        <v/>
      </c>
    </row>
    <row r="1710" customFormat="false" ht="15" hidden="false" customHeight="false" outlineLevel="0" collapsed="false">
      <c r="A1710" s="8"/>
      <c r="B1710" s="8"/>
      <c r="C1710" s="8"/>
      <c r="D1710" s="9" t="str">
        <f aca="false">IF(A1710="","",COUNTIFS(Orders!$C$2:$C$5001,A1710,Orders!$I$2:$I$5001,"&gt;0"))</f>
        <v/>
      </c>
      <c r="E1710" s="10" t="str">
        <f aca="false">IF(A1710="","",SUMIFS(Orders!$F$2:$F$5001,Orders!$C$2:$C$5001,A1710,Orders!$I$2:$I$5001,"&gt;0"))</f>
        <v/>
      </c>
      <c r="F1710" s="10" t="str">
        <f aca="false">IF(OR(A1710="",N(D1710)=0),"",E1710/D1710)</f>
        <v/>
      </c>
      <c r="G1710" s="11" t="str">
        <f aca="false">IF(OR(A1710="",N(D1710)=0),"",_xlfn.MINIFS(Orders!$I$2:$I$5001,Orders!$C$2:$C$5001,A1710,Orders!$I$2:$I$5001,"&gt;0"))</f>
        <v/>
      </c>
      <c r="H1710" s="11" t="str">
        <f aca="false">IF(OR(A1710="",N(D1710)=0),"",_xlfn.MAXIFS(Orders!$I$2:$I$5001,Orders!$C$2:$C$5001,A1710,Orders!$I$2:$I$5001,"&gt;0"))</f>
        <v/>
      </c>
      <c r="I1710" s="9" t="str">
        <f aca="true">IF(H1710="","",TODAY()-H1710)</f>
        <v/>
      </c>
      <c r="J1710" s="9" t="str">
        <f aca="false">IF(OR(H1710="",N(D1710)&lt;2),"",(H1710-G1710)/(D1710-1))</f>
        <v/>
      </c>
      <c r="K1710" s="12" t="str">
        <f aca="false">IF(A1710="","",IF(N(D1710)=0,"No orders yet",IF(I1710&gt;=Settings!$B$4,IF(OR(N(E1710)&gt;=Settings!$B$5,N(D1710)&gt;=Settings!$B$6),"Lapsed VIP","Lapsed"),IF(I1710&gt;=Settings!$B$3,IF(OR(N(E1710)&gt;=Settings!$B$5,N(D1710)&gt;=Settings!$B$6),"At-risk VIP",IF(D1710=1,"One-time buyer","At risk")),IF(OR(N(E1710)&gt;=Settings!$B$5,N(D1710)&gt;=Settings!$B$6),"VIP",IF(D1710=1,"New","Active"))))))</f>
        <v/>
      </c>
      <c r="L1710" s="12" t="str">
        <f aca="false">IF(OR(J1710="",J1710=0),"",IF(I1710&gt;=J1710*Settings!$B$7,"Yes",""))</f>
        <v/>
      </c>
      <c r="M1710" s="13"/>
      <c r="N1710" s="12" t="str">
        <f aca="true">IF(M1710="","",IF(AND(H1710&lt;&gt;"",H1710&gt;=M1710),"Yes - "&amp;TEXT(H1710,"d mmm yyyy"),IF(TODAY()-M1710&lt;30,"Not yet","No")))</f>
        <v/>
      </c>
      <c r="O1710" s="8"/>
      <c r="P1710" s="12" t="str">
        <f aca="false">IF(A1710="","",IF(COUNTIF($A$2:$A$2001,A1710)&gt;1,"Same email twice - keep one",""))</f>
        <v/>
      </c>
    </row>
    <row r="1711" customFormat="false" ht="15" hidden="false" customHeight="false" outlineLevel="0" collapsed="false">
      <c r="A1711" s="8"/>
      <c r="B1711" s="8"/>
      <c r="C1711" s="8"/>
      <c r="D1711" s="9" t="str">
        <f aca="false">IF(A1711="","",COUNTIFS(Orders!$C$2:$C$5001,A1711,Orders!$I$2:$I$5001,"&gt;0"))</f>
        <v/>
      </c>
      <c r="E1711" s="10" t="str">
        <f aca="false">IF(A1711="","",SUMIFS(Orders!$F$2:$F$5001,Orders!$C$2:$C$5001,A1711,Orders!$I$2:$I$5001,"&gt;0"))</f>
        <v/>
      </c>
      <c r="F1711" s="10" t="str">
        <f aca="false">IF(OR(A1711="",N(D1711)=0),"",E1711/D1711)</f>
        <v/>
      </c>
      <c r="G1711" s="11" t="str">
        <f aca="false">IF(OR(A1711="",N(D1711)=0),"",_xlfn.MINIFS(Orders!$I$2:$I$5001,Orders!$C$2:$C$5001,A1711,Orders!$I$2:$I$5001,"&gt;0"))</f>
        <v/>
      </c>
      <c r="H1711" s="11" t="str">
        <f aca="false">IF(OR(A1711="",N(D1711)=0),"",_xlfn.MAXIFS(Orders!$I$2:$I$5001,Orders!$C$2:$C$5001,A1711,Orders!$I$2:$I$5001,"&gt;0"))</f>
        <v/>
      </c>
      <c r="I1711" s="9" t="str">
        <f aca="true">IF(H1711="","",TODAY()-H1711)</f>
        <v/>
      </c>
      <c r="J1711" s="9" t="str">
        <f aca="false">IF(OR(H1711="",N(D1711)&lt;2),"",(H1711-G1711)/(D1711-1))</f>
        <v/>
      </c>
      <c r="K1711" s="12" t="str">
        <f aca="false">IF(A1711="","",IF(N(D1711)=0,"No orders yet",IF(I1711&gt;=Settings!$B$4,IF(OR(N(E1711)&gt;=Settings!$B$5,N(D1711)&gt;=Settings!$B$6),"Lapsed VIP","Lapsed"),IF(I1711&gt;=Settings!$B$3,IF(OR(N(E1711)&gt;=Settings!$B$5,N(D1711)&gt;=Settings!$B$6),"At-risk VIP",IF(D1711=1,"One-time buyer","At risk")),IF(OR(N(E1711)&gt;=Settings!$B$5,N(D1711)&gt;=Settings!$B$6),"VIP",IF(D1711=1,"New","Active"))))))</f>
        <v/>
      </c>
      <c r="L1711" s="12" t="str">
        <f aca="false">IF(OR(J1711="",J1711=0),"",IF(I1711&gt;=J1711*Settings!$B$7,"Yes",""))</f>
        <v/>
      </c>
      <c r="M1711" s="13"/>
      <c r="N1711" s="12" t="str">
        <f aca="true">IF(M1711="","",IF(AND(H1711&lt;&gt;"",H1711&gt;=M1711),"Yes - "&amp;TEXT(H1711,"d mmm yyyy"),IF(TODAY()-M1711&lt;30,"Not yet","No")))</f>
        <v/>
      </c>
      <c r="O1711" s="8"/>
      <c r="P1711" s="12" t="str">
        <f aca="false">IF(A1711="","",IF(COUNTIF($A$2:$A$2001,A1711)&gt;1,"Same email twice - keep one",""))</f>
        <v/>
      </c>
    </row>
    <row r="1712" customFormat="false" ht="15" hidden="false" customHeight="false" outlineLevel="0" collapsed="false">
      <c r="A1712" s="8"/>
      <c r="B1712" s="8"/>
      <c r="C1712" s="8"/>
      <c r="D1712" s="9" t="str">
        <f aca="false">IF(A1712="","",COUNTIFS(Orders!$C$2:$C$5001,A1712,Orders!$I$2:$I$5001,"&gt;0"))</f>
        <v/>
      </c>
      <c r="E1712" s="10" t="str">
        <f aca="false">IF(A1712="","",SUMIFS(Orders!$F$2:$F$5001,Orders!$C$2:$C$5001,A1712,Orders!$I$2:$I$5001,"&gt;0"))</f>
        <v/>
      </c>
      <c r="F1712" s="10" t="str">
        <f aca="false">IF(OR(A1712="",N(D1712)=0),"",E1712/D1712)</f>
        <v/>
      </c>
      <c r="G1712" s="11" t="str">
        <f aca="false">IF(OR(A1712="",N(D1712)=0),"",_xlfn.MINIFS(Orders!$I$2:$I$5001,Orders!$C$2:$C$5001,A1712,Orders!$I$2:$I$5001,"&gt;0"))</f>
        <v/>
      </c>
      <c r="H1712" s="11" t="str">
        <f aca="false">IF(OR(A1712="",N(D1712)=0),"",_xlfn.MAXIFS(Orders!$I$2:$I$5001,Orders!$C$2:$C$5001,A1712,Orders!$I$2:$I$5001,"&gt;0"))</f>
        <v/>
      </c>
      <c r="I1712" s="9" t="str">
        <f aca="true">IF(H1712="","",TODAY()-H1712)</f>
        <v/>
      </c>
      <c r="J1712" s="9" t="str">
        <f aca="false">IF(OR(H1712="",N(D1712)&lt;2),"",(H1712-G1712)/(D1712-1))</f>
        <v/>
      </c>
      <c r="K1712" s="12" t="str">
        <f aca="false">IF(A1712="","",IF(N(D1712)=0,"No orders yet",IF(I1712&gt;=Settings!$B$4,IF(OR(N(E1712)&gt;=Settings!$B$5,N(D1712)&gt;=Settings!$B$6),"Lapsed VIP","Lapsed"),IF(I1712&gt;=Settings!$B$3,IF(OR(N(E1712)&gt;=Settings!$B$5,N(D1712)&gt;=Settings!$B$6),"At-risk VIP",IF(D1712=1,"One-time buyer","At risk")),IF(OR(N(E1712)&gt;=Settings!$B$5,N(D1712)&gt;=Settings!$B$6),"VIP",IF(D1712=1,"New","Active"))))))</f>
        <v/>
      </c>
      <c r="L1712" s="12" t="str">
        <f aca="false">IF(OR(J1712="",J1712=0),"",IF(I1712&gt;=J1712*Settings!$B$7,"Yes",""))</f>
        <v/>
      </c>
      <c r="M1712" s="13"/>
      <c r="N1712" s="12" t="str">
        <f aca="true">IF(M1712="","",IF(AND(H1712&lt;&gt;"",H1712&gt;=M1712),"Yes - "&amp;TEXT(H1712,"d mmm yyyy"),IF(TODAY()-M1712&lt;30,"Not yet","No")))</f>
        <v/>
      </c>
      <c r="O1712" s="8"/>
      <c r="P1712" s="12" t="str">
        <f aca="false">IF(A1712="","",IF(COUNTIF($A$2:$A$2001,A1712)&gt;1,"Same email twice - keep one",""))</f>
        <v/>
      </c>
    </row>
    <row r="1713" customFormat="false" ht="15" hidden="false" customHeight="false" outlineLevel="0" collapsed="false">
      <c r="A1713" s="8"/>
      <c r="B1713" s="8"/>
      <c r="C1713" s="8"/>
      <c r="D1713" s="9" t="str">
        <f aca="false">IF(A1713="","",COUNTIFS(Orders!$C$2:$C$5001,A1713,Orders!$I$2:$I$5001,"&gt;0"))</f>
        <v/>
      </c>
      <c r="E1713" s="10" t="str">
        <f aca="false">IF(A1713="","",SUMIFS(Orders!$F$2:$F$5001,Orders!$C$2:$C$5001,A1713,Orders!$I$2:$I$5001,"&gt;0"))</f>
        <v/>
      </c>
      <c r="F1713" s="10" t="str">
        <f aca="false">IF(OR(A1713="",N(D1713)=0),"",E1713/D1713)</f>
        <v/>
      </c>
      <c r="G1713" s="11" t="str">
        <f aca="false">IF(OR(A1713="",N(D1713)=0),"",_xlfn.MINIFS(Orders!$I$2:$I$5001,Orders!$C$2:$C$5001,A1713,Orders!$I$2:$I$5001,"&gt;0"))</f>
        <v/>
      </c>
      <c r="H1713" s="11" t="str">
        <f aca="false">IF(OR(A1713="",N(D1713)=0),"",_xlfn.MAXIFS(Orders!$I$2:$I$5001,Orders!$C$2:$C$5001,A1713,Orders!$I$2:$I$5001,"&gt;0"))</f>
        <v/>
      </c>
      <c r="I1713" s="9" t="str">
        <f aca="true">IF(H1713="","",TODAY()-H1713)</f>
        <v/>
      </c>
      <c r="J1713" s="9" t="str">
        <f aca="false">IF(OR(H1713="",N(D1713)&lt;2),"",(H1713-G1713)/(D1713-1))</f>
        <v/>
      </c>
      <c r="K1713" s="12" t="str">
        <f aca="false">IF(A1713="","",IF(N(D1713)=0,"No orders yet",IF(I1713&gt;=Settings!$B$4,IF(OR(N(E1713)&gt;=Settings!$B$5,N(D1713)&gt;=Settings!$B$6),"Lapsed VIP","Lapsed"),IF(I1713&gt;=Settings!$B$3,IF(OR(N(E1713)&gt;=Settings!$B$5,N(D1713)&gt;=Settings!$B$6),"At-risk VIP",IF(D1713=1,"One-time buyer","At risk")),IF(OR(N(E1713)&gt;=Settings!$B$5,N(D1713)&gt;=Settings!$B$6),"VIP",IF(D1713=1,"New","Active"))))))</f>
        <v/>
      </c>
      <c r="L1713" s="12" t="str">
        <f aca="false">IF(OR(J1713="",J1713=0),"",IF(I1713&gt;=J1713*Settings!$B$7,"Yes",""))</f>
        <v/>
      </c>
      <c r="M1713" s="13"/>
      <c r="N1713" s="12" t="str">
        <f aca="true">IF(M1713="","",IF(AND(H1713&lt;&gt;"",H1713&gt;=M1713),"Yes - "&amp;TEXT(H1713,"d mmm yyyy"),IF(TODAY()-M1713&lt;30,"Not yet","No")))</f>
        <v/>
      </c>
      <c r="O1713" s="8"/>
      <c r="P1713" s="12" t="str">
        <f aca="false">IF(A1713="","",IF(COUNTIF($A$2:$A$2001,A1713)&gt;1,"Same email twice - keep one",""))</f>
        <v/>
      </c>
    </row>
    <row r="1714" customFormat="false" ht="15" hidden="false" customHeight="false" outlineLevel="0" collapsed="false">
      <c r="A1714" s="8"/>
      <c r="B1714" s="8"/>
      <c r="C1714" s="8"/>
      <c r="D1714" s="9" t="str">
        <f aca="false">IF(A1714="","",COUNTIFS(Orders!$C$2:$C$5001,A1714,Orders!$I$2:$I$5001,"&gt;0"))</f>
        <v/>
      </c>
      <c r="E1714" s="10" t="str">
        <f aca="false">IF(A1714="","",SUMIFS(Orders!$F$2:$F$5001,Orders!$C$2:$C$5001,A1714,Orders!$I$2:$I$5001,"&gt;0"))</f>
        <v/>
      </c>
      <c r="F1714" s="10" t="str">
        <f aca="false">IF(OR(A1714="",N(D1714)=0),"",E1714/D1714)</f>
        <v/>
      </c>
      <c r="G1714" s="11" t="str">
        <f aca="false">IF(OR(A1714="",N(D1714)=0),"",_xlfn.MINIFS(Orders!$I$2:$I$5001,Orders!$C$2:$C$5001,A1714,Orders!$I$2:$I$5001,"&gt;0"))</f>
        <v/>
      </c>
      <c r="H1714" s="11" t="str">
        <f aca="false">IF(OR(A1714="",N(D1714)=0),"",_xlfn.MAXIFS(Orders!$I$2:$I$5001,Orders!$C$2:$C$5001,A1714,Orders!$I$2:$I$5001,"&gt;0"))</f>
        <v/>
      </c>
      <c r="I1714" s="9" t="str">
        <f aca="true">IF(H1714="","",TODAY()-H1714)</f>
        <v/>
      </c>
      <c r="J1714" s="9" t="str">
        <f aca="false">IF(OR(H1714="",N(D1714)&lt;2),"",(H1714-G1714)/(D1714-1))</f>
        <v/>
      </c>
      <c r="K1714" s="12" t="str">
        <f aca="false">IF(A1714="","",IF(N(D1714)=0,"No orders yet",IF(I1714&gt;=Settings!$B$4,IF(OR(N(E1714)&gt;=Settings!$B$5,N(D1714)&gt;=Settings!$B$6),"Lapsed VIP","Lapsed"),IF(I1714&gt;=Settings!$B$3,IF(OR(N(E1714)&gt;=Settings!$B$5,N(D1714)&gt;=Settings!$B$6),"At-risk VIP",IF(D1714=1,"One-time buyer","At risk")),IF(OR(N(E1714)&gt;=Settings!$B$5,N(D1714)&gt;=Settings!$B$6),"VIP",IF(D1714=1,"New","Active"))))))</f>
        <v/>
      </c>
      <c r="L1714" s="12" t="str">
        <f aca="false">IF(OR(J1714="",J1714=0),"",IF(I1714&gt;=J1714*Settings!$B$7,"Yes",""))</f>
        <v/>
      </c>
      <c r="M1714" s="13"/>
      <c r="N1714" s="12" t="str">
        <f aca="true">IF(M1714="","",IF(AND(H1714&lt;&gt;"",H1714&gt;=M1714),"Yes - "&amp;TEXT(H1714,"d mmm yyyy"),IF(TODAY()-M1714&lt;30,"Not yet","No")))</f>
        <v/>
      </c>
      <c r="O1714" s="8"/>
      <c r="P1714" s="12" t="str">
        <f aca="false">IF(A1714="","",IF(COUNTIF($A$2:$A$2001,A1714)&gt;1,"Same email twice - keep one",""))</f>
        <v/>
      </c>
    </row>
    <row r="1715" customFormat="false" ht="15" hidden="false" customHeight="false" outlineLevel="0" collapsed="false">
      <c r="A1715" s="8"/>
      <c r="B1715" s="8"/>
      <c r="C1715" s="8"/>
      <c r="D1715" s="9" t="str">
        <f aca="false">IF(A1715="","",COUNTIFS(Orders!$C$2:$C$5001,A1715,Orders!$I$2:$I$5001,"&gt;0"))</f>
        <v/>
      </c>
      <c r="E1715" s="10" t="str">
        <f aca="false">IF(A1715="","",SUMIFS(Orders!$F$2:$F$5001,Orders!$C$2:$C$5001,A1715,Orders!$I$2:$I$5001,"&gt;0"))</f>
        <v/>
      </c>
      <c r="F1715" s="10" t="str">
        <f aca="false">IF(OR(A1715="",N(D1715)=0),"",E1715/D1715)</f>
        <v/>
      </c>
      <c r="G1715" s="11" t="str">
        <f aca="false">IF(OR(A1715="",N(D1715)=0),"",_xlfn.MINIFS(Orders!$I$2:$I$5001,Orders!$C$2:$C$5001,A1715,Orders!$I$2:$I$5001,"&gt;0"))</f>
        <v/>
      </c>
      <c r="H1715" s="11" t="str">
        <f aca="false">IF(OR(A1715="",N(D1715)=0),"",_xlfn.MAXIFS(Orders!$I$2:$I$5001,Orders!$C$2:$C$5001,A1715,Orders!$I$2:$I$5001,"&gt;0"))</f>
        <v/>
      </c>
      <c r="I1715" s="9" t="str">
        <f aca="true">IF(H1715="","",TODAY()-H1715)</f>
        <v/>
      </c>
      <c r="J1715" s="9" t="str">
        <f aca="false">IF(OR(H1715="",N(D1715)&lt;2),"",(H1715-G1715)/(D1715-1))</f>
        <v/>
      </c>
      <c r="K1715" s="12" t="str">
        <f aca="false">IF(A1715="","",IF(N(D1715)=0,"No orders yet",IF(I1715&gt;=Settings!$B$4,IF(OR(N(E1715)&gt;=Settings!$B$5,N(D1715)&gt;=Settings!$B$6),"Lapsed VIP","Lapsed"),IF(I1715&gt;=Settings!$B$3,IF(OR(N(E1715)&gt;=Settings!$B$5,N(D1715)&gt;=Settings!$B$6),"At-risk VIP",IF(D1715=1,"One-time buyer","At risk")),IF(OR(N(E1715)&gt;=Settings!$B$5,N(D1715)&gt;=Settings!$B$6),"VIP",IF(D1715=1,"New","Active"))))))</f>
        <v/>
      </c>
      <c r="L1715" s="12" t="str">
        <f aca="false">IF(OR(J1715="",J1715=0),"",IF(I1715&gt;=J1715*Settings!$B$7,"Yes",""))</f>
        <v/>
      </c>
      <c r="M1715" s="13"/>
      <c r="N1715" s="12" t="str">
        <f aca="true">IF(M1715="","",IF(AND(H1715&lt;&gt;"",H1715&gt;=M1715),"Yes - "&amp;TEXT(H1715,"d mmm yyyy"),IF(TODAY()-M1715&lt;30,"Not yet","No")))</f>
        <v/>
      </c>
      <c r="O1715" s="8"/>
      <c r="P1715" s="12" t="str">
        <f aca="false">IF(A1715="","",IF(COUNTIF($A$2:$A$2001,A1715)&gt;1,"Same email twice - keep one",""))</f>
        <v/>
      </c>
    </row>
    <row r="1716" customFormat="false" ht="15" hidden="false" customHeight="false" outlineLevel="0" collapsed="false">
      <c r="A1716" s="8"/>
      <c r="B1716" s="8"/>
      <c r="C1716" s="8"/>
      <c r="D1716" s="9" t="str">
        <f aca="false">IF(A1716="","",COUNTIFS(Orders!$C$2:$C$5001,A1716,Orders!$I$2:$I$5001,"&gt;0"))</f>
        <v/>
      </c>
      <c r="E1716" s="10" t="str">
        <f aca="false">IF(A1716="","",SUMIFS(Orders!$F$2:$F$5001,Orders!$C$2:$C$5001,A1716,Orders!$I$2:$I$5001,"&gt;0"))</f>
        <v/>
      </c>
      <c r="F1716" s="10" t="str">
        <f aca="false">IF(OR(A1716="",N(D1716)=0),"",E1716/D1716)</f>
        <v/>
      </c>
      <c r="G1716" s="11" t="str">
        <f aca="false">IF(OR(A1716="",N(D1716)=0),"",_xlfn.MINIFS(Orders!$I$2:$I$5001,Orders!$C$2:$C$5001,A1716,Orders!$I$2:$I$5001,"&gt;0"))</f>
        <v/>
      </c>
      <c r="H1716" s="11" t="str">
        <f aca="false">IF(OR(A1716="",N(D1716)=0),"",_xlfn.MAXIFS(Orders!$I$2:$I$5001,Orders!$C$2:$C$5001,A1716,Orders!$I$2:$I$5001,"&gt;0"))</f>
        <v/>
      </c>
      <c r="I1716" s="9" t="str">
        <f aca="true">IF(H1716="","",TODAY()-H1716)</f>
        <v/>
      </c>
      <c r="J1716" s="9" t="str">
        <f aca="false">IF(OR(H1716="",N(D1716)&lt;2),"",(H1716-G1716)/(D1716-1))</f>
        <v/>
      </c>
      <c r="K1716" s="12" t="str">
        <f aca="false">IF(A1716="","",IF(N(D1716)=0,"No orders yet",IF(I1716&gt;=Settings!$B$4,IF(OR(N(E1716)&gt;=Settings!$B$5,N(D1716)&gt;=Settings!$B$6),"Lapsed VIP","Lapsed"),IF(I1716&gt;=Settings!$B$3,IF(OR(N(E1716)&gt;=Settings!$B$5,N(D1716)&gt;=Settings!$B$6),"At-risk VIP",IF(D1716=1,"One-time buyer","At risk")),IF(OR(N(E1716)&gt;=Settings!$B$5,N(D1716)&gt;=Settings!$B$6),"VIP",IF(D1716=1,"New","Active"))))))</f>
        <v/>
      </c>
      <c r="L1716" s="12" t="str">
        <f aca="false">IF(OR(J1716="",J1716=0),"",IF(I1716&gt;=J1716*Settings!$B$7,"Yes",""))</f>
        <v/>
      </c>
      <c r="M1716" s="13"/>
      <c r="N1716" s="12" t="str">
        <f aca="true">IF(M1716="","",IF(AND(H1716&lt;&gt;"",H1716&gt;=M1716),"Yes - "&amp;TEXT(H1716,"d mmm yyyy"),IF(TODAY()-M1716&lt;30,"Not yet","No")))</f>
        <v/>
      </c>
      <c r="O1716" s="8"/>
      <c r="P1716" s="12" t="str">
        <f aca="false">IF(A1716="","",IF(COUNTIF($A$2:$A$2001,A1716)&gt;1,"Same email twice - keep one",""))</f>
        <v/>
      </c>
    </row>
    <row r="1717" customFormat="false" ht="15" hidden="false" customHeight="false" outlineLevel="0" collapsed="false">
      <c r="A1717" s="8"/>
      <c r="B1717" s="8"/>
      <c r="C1717" s="8"/>
      <c r="D1717" s="9" t="str">
        <f aca="false">IF(A1717="","",COUNTIFS(Orders!$C$2:$C$5001,A1717,Orders!$I$2:$I$5001,"&gt;0"))</f>
        <v/>
      </c>
      <c r="E1717" s="10" t="str">
        <f aca="false">IF(A1717="","",SUMIFS(Orders!$F$2:$F$5001,Orders!$C$2:$C$5001,A1717,Orders!$I$2:$I$5001,"&gt;0"))</f>
        <v/>
      </c>
      <c r="F1717" s="10" t="str">
        <f aca="false">IF(OR(A1717="",N(D1717)=0),"",E1717/D1717)</f>
        <v/>
      </c>
      <c r="G1717" s="11" t="str">
        <f aca="false">IF(OR(A1717="",N(D1717)=0),"",_xlfn.MINIFS(Orders!$I$2:$I$5001,Orders!$C$2:$C$5001,A1717,Orders!$I$2:$I$5001,"&gt;0"))</f>
        <v/>
      </c>
      <c r="H1717" s="11" t="str">
        <f aca="false">IF(OR(A1717="",N(D1717)=0),"",_xlfn.MAXIFS(Orders!$I$2:$I$5001,Orders!$C$2:$C$5001,A1717,Orders!$I$2:$I$5001,"&gt;0"))</f>
        <v/>
      </c>
      <c r="I1717" s="9" t="str">
        <f aca="true">IF(H1717="","",TODAY()-H1717)</f>
        <v/>
      </c>
      <c r="J1717" s="9" t="str">
        <f aca="false">IF(OR(H1717="",N(D1717)&lt;2),"",(H1717-G1717)/(D1717-1))</f>
        <v/>
      </c>
      <c r="K1717" s="12" t="str">
        <f aca="false">IF(A1717="","",IF(N(D1717)=0,"No orders yet",IF(I1717&gt;=Settings!$B$4,IF(OR(N(E1717)&gt;=Settings!$B$5,N(D1717)&gt;=Settings!$B$6),"Lapsed VIP","Lapsed"),IF(I1717&gt;=Settings!$B$3,IF(OR(N(E1717)&gt;=Settings!$B$5,N(D1717)&gt;=Settings!$B$6),"At-risk VIP",IF(D1717=1,"One-time buyer","At risk")),IF(OR(N(E1717)&gt;=Settings!$B$5,N(D1717)&gt;=Settings!$B$6),"VIP",IF(D1717=1,"New","Active"))))))</f>
        <v/>
      </c>
      <c r="L1717" s="12" t="str">
        <f aca="false">IF(OR(J1717="",J1717=0),"",IF(I1717&gt;=J1717*Settings!$B$7,"Yes",""))</f>
        <v/>
      </c>
      <c r="M1717" s="13"/>
      <c r="N1717" s="12" t="str">
        <f aca="true">IF(M1717="","",IF(AND(H1717&lt;&gt;"",H1717&gt;=M1717),"Yes - "&amp;TEXT(H1717,"d mmm yyyy"),IF(TODAY()-M1717&lt;30,"Not yet","No")))</f>
        <v/>
      </c>
      <c r="O1717" s="8"/>
      <c r="P1717" s="12" t="str">
        <f aca="false">IF(A1717="","",IF(COUNTIF($A$2:$A$2001,A1717)&gt;1,"Same email twice - keep one",""))</f>
        <v/>
      </c>
    </row>
    <row r="1718" customFormat="false" ht="15" hidden="false" customHeight="false" outlineLevel="0" collapsed="false">
      <c r="A1718" s="8"/>
      <c r="B1718" s="8"/>
      <c r="C1718" s="8"/>
      <c r="D1718" s="9" t="str">
        <f aca="false">IF(A1718="","",COUNTIFS(Orders!$C$2:$C$5001,A1718,Orders!$I$2:$I$5001,"&gt;0"))</f>
        <v/>
      </c>
      <c r="E1718" s="10" t="str">
        <f aca="false">IF(A1718="","",SUMIFS(Orders!$F$2:$F$5001,Orders!$C$2:$C$5001,A1718,Orders!$I$2:$I$5001,"&gt;0"))</f>
        <v/>
      </c>
      <c r="F1718" s="10" t="str">
        <f aca="false">IF(OR(A1718="",N(D1718)=0),"",E1718/D1718)</f>
        <v/>
      </c>
      <c r="G1718" s="11" t="str">
        <f aca="false">IF(OR(A1718="",N(D1718)=0),"",_xlfn.MINIFS(Orders!$I$2:$I$5001,Orders!$C$2:$C$5001,A1718,Orders!$I$2:$I$5001,"&gt;0"))</f>
        <v/>
      </c>
      <c r="H1718" s="11" t="str">
        <f aca="false">IF(OR(A1718="",N(D1718)=0),"",_xlfn.MAXIFS(Orders!$I$2:$I$5001,Orders!$C$2:$C$5001,A1718,Orders!$I$2:$I$5001,"&gt;0"))</f>
        <v/>
      </c>
      <c r="I1718" s="9" t="str">
        <f aca="true">IF(H1718="","",TODAY()-H1718)</f>
        <v/>
      </c>
      <c r="J1718" s="9" t="str">
        <f aca="false">IF(OR(H1718="",N(D1718)&lt;2),"",(H1718-G1718)/(D1718-1))</f>
        <v/>
      </c>
      <c r="K1718" s="12" t="str">
        <f aca="false">IF(A1718="","",IF(N(D1718)=0,"No orders yet",IF(I1718&gt;=Settings!$B$4,IF(OR(N(E1718)&gt;=Settings!$B$5,N(D1718)&gt;=Settings!$B$6),"Lapsed VIP","Lapsed"),IF(I1718&gt;=Settings!$B$3,IF(OR(N(E1718)&gt;=Settings!$B$5,N(D1718)&gt;=Settings!$B$6),"At-risk VIP",IF(D1718=1,"One-time buyer","At risk")),IF(OR(N(E1718)&gt;=Settings!$B$5,N(D1718)&gt;=Settings!$B$6),"VIP",IF(D1718=1,"New","Active"))))))</f>
        <v/>
      </c>
      <c r="L1718" s="12" t="str">
        <f aca="false">IF(OR(J1718="",J1718=0),"",IF(I1718&gt;=J1718*Settings!$B$7,"Yes",""))</f>
        <v/>
      </c>
      <c r="M1718" s="13"/>
      <c r="N1718" s="12" t="str">
        <f aca="true">IF(M1718="","",IF(AND(H1718&lt;&gt;"",H1718&gt;=M1718),"Yes - "&amp;TEXT(H1718,"d mmm yyyy"),IF(TODAY()-M1718&lt;30,"Not yet","No")))</f>
        <v/>
      </c>
      <c r="O1718" s="8"/>
      <c r="P1718" s="12" t="str">
        <f aca="false">IF(A1718="","",IF(COUNTIF($A$2:$A$2001,A1718)&gt;1,"Same email twice - keep one",""))</f>
        <v/>
      </c>
    </row>
    <row r="1719" customFormat="false" ht="15" hidden="false" customHeight="false" outlineLevel="0" collapsed="false">
      <c r="A1719" s="8"/>
      <c r="B1719" s="8"/>
      <c r="C1719" s="8"/>
      <c r="D1719" s="9" t="str">
        <f aca="false">IF(A1719="","",COUNTIFS(Orders!$C$2:$C$5001,A1719,Orders!$I$2:$I$5001,"&gt;0"))</f>
        <v/>
      </c>
      <c r="E1719" s="10" t="str">
        <f aca="false">IF(A1719="","",SUMIFS(Orders!$F$2:$F$5001,Orders!$C$2:$C$5001,A1719,Orders!$I$2:$I$5001,"&gt;0"))</f>
        <v/>
      </c>
      <c r="F1719" s="10" t="str">
        <f aca="false">IF(OR(A1719="",N(D1719)=0),"",E1719/D1719)</f>
        <v/>
      </c>
      <c r="G1719" s="11" t="str">
        <f aca="false">IF(OR(A1719="",N(D1719)=0),"",_xlfn.MINIFS(Orders!$I$2:$I$5001,Orders!$C$2:$C$5001,A1719,Orders!$I$2:$I$5001,"&gt;0"))</f>
        <v/>
      </c>
      <c r="H1719" s="11" t="str">
        <f aca="false">IF(OR(A1719="",N(D1719)=0),"",_xlfn.MAXIFS(Orders!$I$2:$I$5001,Orders!$C$2:$C$5001,A1719,Orders!$I$2:$I$5001,"&gt;0"))</f>
        <v/>
      </c>
      <c r="I1719" s="9" t="str">
        <f aca="true">IF(H1719="","",TODAY()-H1719)</f>
        <v/>
      </c>
      <c r="J1719" s="9" t="str">
        <f aca="false">IF(OR(H1719="",N(D1719)&lt;2),"",(H1719-G1719)/(D1719-1))</f>
        <v/>
      </c>
      <c r="K1719" s="12" t="str">
        <f aca="false">IF(A1719="","",IF(N(D1719)=0,"No orders yet",IF(I1719&gt;=Settings!$B$4,IF(OR(N(E1719)&gt;=Settings!$B$5,N(D1719)&gt;=Settings!$B$6),"Lapsed VIP","Lapsed"),IF(I1719&gt;=Settings!$B$3,IF(OR(N(E1719)&gt;=Settings!$B$5,N(D1719)&gt;=Settings!$B$6),"At-risk VIP",IF(D1719=1,"One-time buyer","At risk")),IF(OR(N(E1719)&gt;=Settings!$B$5,N(D1719)&gt;=Settings!$B$6),"VIP",IF(D1719=1,"New","Active"))))))</f>
        <v/>
      </c>
      <c r="L1719" s="12" t="str">
        <f aca="false">IF(OR(J1719="",J1719=0),"",IF(I1719&gt;=J1719*Settings!$B$7,"Yes",""))</f>
        <v/>
      </c>
      <c r="M1719" s="13"/>
      <c r="N1719" s="12" t="str">
        <f aca="true">IF(M1719="","",IF(AND(H1719&lt;&gt;"",H1719&gt;=M1719),"Yes - "&amp;TEXT(H1719,"d mmm yyyy"),IF(TODAY()-M1719&lt;30,"Not yet","No")))</f>
        <v/>
      </c>
      <c r="O1719" s="8"/>
      <c r="P1719" s="12" t="str">
        <f aca="false">IF(A1719="","",IF(COUNTIF($A$2:$A$2001,A1719)&gt;1,"Same email twice - keep one",""))</f>
        <v/>
      </c>
    </row>
    <row r="1720" customFormat="false" ht="15" hidden="false" customHeight="false" outlineLevel="0" collapsed="false">
      <c r="A1720" s="8"/>
      <c r="B1720" s="8"/>
      <c r="C1720" s="8"/>
      <c r="D1720" s="9" t="str">
        <f aca="false">IF(A1720="","",COUNTIFS(Orders!$C$2:$C$5001,A1720,Orders!$I$2:$I$5001,"&gt;0"))</f>
        <v/>
      </c>
      <c r="E1720" s="10" t="str">
        <f aca="false">IF(A1720="","",SUMIFS(Orders!$F$2:$F$5001,Orders!$C$2:$C$5001,A1720,Orders!$I$2:$I$5001,"&gt;0"))</f>
        <v/>
      </c>
      <c r="F1720" s="10" t="str">
        <f aca="false">IF(OR(A1720="",N(D1720)=0),"",E1720/D1720)</f>
        <v/>
      </c>
      <c r="G1720" s="11" t="str">
        <f aca="false">IF(OR(A1720="",N(D1720)=0),"",_xlfn.MINIFS(Orders!$I$2:$I$5001,Orders!$C$2:$C$5001,A1720,Orders!$I$2:$I$5001,"&gt;0"))</f>
        <v/>
      </c>
      <c r="H1720" s="11" t="str">
        <f aca="false">IF(OR(A1720="",N(D1720)=0),"",_xlfn.MAXIFS(Orders!$I$2:$I$5001,Orders!$C$2:$C$5001,A1720,Orders!$I$2:$I$5001,"&gt;0"))</f>
        <v/>
      </c>
      <c r="I1720" s="9" t="str">
        <f aca="true">IF(H1720="","",TODAY()-H1720)</f>
        <v/>
      </c>
      <c r="J1720" s="9" t="str">
        <f aca="false">IF(OR(H1720="",N(D1720)&lt;2),"",(H1720-G1720)/(D1720-1))</f>
        <v/>
      </c>
      <c r="K1720" s="12" t="str">
        <f aca="false">IF(A1720="","",IF(N(D1720)=0,"No orders yet",IF(I1720&gt;=Settings!$B$4,IF(OR(N(E1720)&gt;=Settings!$B$5,N(D1720)&gt;=Settings!$B$6),"Lapsed VIP","Lapsed"),IF(I1720&gt;=Settings!$B$3,IF(OR(N(E1720)&gt;=Settings!$B$5,N(D1720)&gt;=Settings!$B$6),"At-risk VIP",IF(D1720=1,"One-time buyer","At risk")),IF(OR(N(E1720)&gt;=Settings!$B$5,N(D1720)&gt;=Settings!$B$6),"VIP",IF(D1720=1,"New","Active"))))))</f>
        <v/>
      </c>
      <c r="L1720" s="12" t="str">
        <f aca="false">IF(OR(J1720="",J1720=0),"",IF(I1720&gt;=J1720*Settings!$B$7,"Yes",""))</f>
        <v/>
      </c>
      <c r="M1720" s="13"/>
      <c r="N1720" s="12" t="str">
        <f aca="true">IF(M1720="","",IF(AND(H1720&lt;&gt;"",H1720&gt;=M1720),"Yes - "&amp;TEXT(H1720,"d mmm yyyy"),IF(TODAY()-M1720&lt;30,"Not yet","No")))</f>
        <v/>
      </c>
      <c r="O1720" s="8"/>
      <c r="P1720" s="12" t="str">
        <f aca="false">IF(A1720="","",IF(COUNTIF($A$2:$A$2001,A1720)&gt;1,"Same email twice - keep one",""))</f>
        <v/>
      </c>
    </row>
    <row r="1721" customFormat="false" ht="15" hidden="false" customHeight="false" outlineLevel="0" collapsed="false">
      <c r="A1721" s="8"/>
      <c r="B1721" s="8"/>
      <c r="C1721" s="8"/>
      <c r="D1721" s="9" t="str">
        <f aca="false">IF(A1721="","",COUNTIFS(Orders!$C$2:$C$5001,A1721,Orders!$I$2:$I$5001,"&gt;0"))</f>
        <v/>
      </c>
      <c r="E1721" s="10" t="str">
        <f aca="false">IF(A1721="","",SUMIFS(Orders!$F$2:$F$5001,Orders!$C$2:$C$5001,A1721,Orders!$I$2:$I$5001,"&gt;0"))</f>
        <v/>
      </c>
      <c r="F1721" s="10" t="str">
        <f aca="false">IF(OR(A1721="",N(D1721)=0),"",E1721/D1721)</f>
        <v/>
      </c>
      <c r="G1721" s="11" t="str">
        <f aca="false">IF(OR(A1721="",N(D1721)=0),"",_xlfn.MINIFS(Orders!$I$2:$I$5001,Orders!$C$2:$C$5001,A1721,Orders!$I$2:$I$5001,"&gt;0"))</f>
        <v/>
      </c>
      <c r="H1721" s="11" t="str">
        <f aca="false">IF(OR(A1721="",N(D1721)=0),"",_xlfn.MAXIFS(Orders!$I$2:$I$5001,Orders!$C$2:$C$5001,A1721,Orders!$I$2:$I$5001,"&gt;0"))</f>
        <v/>
      </c>
      <c r="I1721" s="9" t="str">
        <f aca="true">IF(H1721="","",TODAY()-H1721)</f>
        <v/>
      </c>
      <c r="J1721" s="9" t="str">
        <f aca="false">IF(OR(H1721="",N(D1721)&lt;2),"",(H1721-G1721)/(D1721-1))</f>
        <v/>
      </c>
      <c r="K1721" s="12" t="str">
        <f aca="false">IF(A1721="","",IF(N(D1721)=0,"No orders yet",IF(I1721&gt;=Settings!$B$4,IF(OR(N(E1721)&gt;=Settings!$B$5,N(D1721)&gt;=Settings!$B$6),"Lapsed VIP","Lapsed"),IF(I1721&gt;=Settings!$B$3,IF(OR(N(E1721)&gt;=Settings!$B$5,N(D1721)&gt;=Settings!$B$6),"At-risk VIP",IF(D1721=1,"One-time buyer","At risk")),IF(OR(N(E1721)&gt;=Settings!$B$5,N(D1721)&gt;=Settings!$B$6),"VIP",IF(D1721=1,"New","Active"))))))</f>
        <v/>
      </c>
      <c r="L1721" s="12" t="str">
        <f aca="false">IF(OR(J1721="",J1721=0),"",IF(I1721&gt;=J1721*Settings!$B$7,"Yes",""))</f>
        <v/>
      </c>
      <c r="M1721" s="13"/>
      <c r="N1721" s="12" t="str">
        <f aca="true">IF(M1721="","",IF(AND(H1721&lt;&gt;"",H1721&gt;=M1721),"Yes - "&amp;TEXT(H1721,"d mmm yyyy"),IF(TODAY()-M1721&lt;30,"Not yet","No")))</f>
        <v/>
      </c>
      <c r="O1721" s="8"/>
      <c r="P1721" s="12" t="str">
        <f aca="false">IF(A1721="","",IF(COUNTIF($A$2:$A$2001,A1721)&gt;1,"Same email twice - keep one",""))</f>
        <v/>
      </c>
    </row>
    <row r="1722" customFormat="false" ht="15" hidden="false" customHeight="false" outlineLevel="0" collapsed="false">
      <c r="A1722" s="8"/>
      <c r="B1722" s="8"/>
      <c r="C1722" s="8"/>
      <c r="D1722" s="9" t="str">
        <f aca="false">IF(A1722="","",COUNTIFS(Orders!$C$2:$C$5001,A1722,Orders!$I$2:$I$5001,"&gt;0"))</f>
        <v/>
      </c>
      <c r="E1722" s="10" t="str">
        <f aca="false">IF(A1722="","",SUMIFS(Orders!$F$2:$F$5001,Orders!$C$2:$C$5001,A1722,Orders!$I$2:$I$5001,"&gt;0"))</f>
        <v/>
      </c>
      <c r="F1722" s="10" t="str">
        <f aca="false">IF(OR(A1722="",N(D1722)=0),"",E1722/D1722)</f>
        <v/>
      </c>
      <c r="G1722" s="11" t="str">
        <f aca="false">IF(OR(A1722="",N(D1722)=0),"",_xlfn.MINIFS(Orders!$I$2:$I$5001,Orders!$C$2:$C$5001,A1722,Orders!$I$2:$I$5001,"&gt;0"))</f>
        <v/>
      </c>
      <c r="H1722" s="11" t="str">
        <f aca="false">IF(OR(A1722="",N(D1722)=0),"",_xlfn.MAXIFS(Orders!$I$2:$I$5001,Orders!$C$2:$C$5001,A1722,Orders!$I$2:$I$5001,"&gt;0"))</f>
        <v/>
      </c>
      <c r="I1722" s="9" t="str">
        <f aca="true">IF(H1722="","",TODAY()-H1722)</f>
        <v/>
      </c>
      <c r="J1722" s="9" t="str">
        <f aca="false">IF(OR(H1722="",N(D1722)&lt;2),"",(H1722-G1722)/(D1722-1))</f>
        <v/>
      </c>
      <c r="K1722" s="12" t="str">
        <f aca="false">IF(A1722="","",IF(N(D1722)=0,"No orders yet",IF(I1722&gt;=Settings!$B$4,IF(OR(N(E1722)&gt;=Settings!$B$5,N(D1722)&gt;=Settings!$B$6),"Lapsed VIP","Lapsed"),IF(I1722&gt;=Settings!$B$3,IF(OR(N(E1722)&gt;=Settings!$B$5,N(D1722)&gt;=Settings!$B$6),"At-risk VIP",IF(D1722=1,"One-time buyer","At risk")),IF(OR(N(E1722)&gt;=Settings!$B$5,N(D1722)&gt;=Settings!$B$6),"VIP",IF(D1722=1,"New","Active"))))))</f>
        <v/>
      </c>
      <c r="L1722" s="12" t="str">
        <f aca="false">IF(OR(J1722="",J1722=0),"",IF(I1722&gt;=J1722*Settings!$B$7,"Yes",""))</f>
        <v/>
      </c>
      <c r="M1722" s="13"/>
      <c r="N1722" s="12" t="str">
        <f aca="true">IF(M1722="","",IF(AND(H1722&lt;&gt;"",H1722&gt;=M1722),"Yes - "&amp;TEXT(H1722,"d mmm yyyy"),IF(TODAY()-M1722&lt;30,"Not yet","No")))</f>
        <v/>
      </c>
      <c r="O1722" s="8"/>
      <c r="P1722" s="12" t="str">
        <f aca="false">IF(A1722="","",IF(COUNTIF($A$2:$A$2001,A1722)&gt;1,"Same email twice - keep one",""))</f>
        <v/>
      </c>
    </row>
    <row r="1723" customFormat="false" ht="15" hidden="false" customHeight="false" outlineLevel="0" collapsed="false">
      <c r="A1723" s="8"/>
      <c r="B1723" s="8"/>
      <c r="C1723" s="8"/>
      <c r="D1723" s="9" t="str">
        <f aca="false">IF(A1723="","",COUNTIFS(Orders!$C$2:$C$5001,A1723,Orders!$I$2:$I$5001,"&gt;0"))</f>
        <v/>
      </c>
      <c r="E1723" s="10" t="str">
        <f aca="false">IF(A1723="","",SUMIFS(Orders!$F$2:$F$5001,Orders!$C$2:$C$5001,A1723,Orders!$I$2:$I$5001,"&gt;0"))</f>
        <v/>
      </c>
      <c r="F1723" s="10" t="str">
        <f aca="false">IF(OR(A1723="",N(D1723)=0),"",E1723/D1723)</f>
        <v/>
      </c>
      <c r="G1723" s="11" t="str">
        <f aca="false">IF(OR(A1723="",N(D1723)=0),"",_xlfn.MINIFS(Orders!$I$2:$I$5001,Orders!$C$2:$C$5001,A1723,Orders!$I$2:$I$5001,"&gt;0"))</f>
        <v/>
      </c>
      <c r="H1723" s="11" t="str">
        <f aca="false">IF(OR(A1723="",N(D1723)=0),"",_xlfn.MAXIFS(Orders!$I$2:$I$5001,Orders!$C$2:$C$5001,A1723,Orders!$I$2:$I$5001,"&gt;0"))</f>
        <v/>
      </c>
      <c r="I1723" s="9" t="str">
        <f aca="true">IF(H1723="","",TODAY()-H1723)</f>
        <v/>
      </c>
      <c r="J1723" s="9" t="str">
        <f aca="false">IF(OR(H1723="",N(D1723)&lt;2),"",(H1723-G1723)/(D1723-1))</f>
        <v/>
      </c>
      <c r="K1723" s="12" t="str">
        <f aca="false">IF(A1723="","",IF(N(D1723)=0,"No orders yet",IF(I1723&gt;=Settings!$B$4,IF(OR(N(E1723)&gt;=Settings!$B$5,N(D1723)&gt;=Settings!$B$6),"Lapsed VIP","Lapsed"),IF(I1723&gt;=Settings!$B$3,IF(OR(N(E1723)&gt;=Settings!$B$5,N(D1723)&gt;=Settings!$B$6),"At-risk VIP",IF(D1723=1,"One-time buyer","At risk")),IF(OR(N(E1723)&gt;=Settings!$B$5,N(D1723)&gt;=Settings!$B$6),"VIP",IF(D1723=1,"New","Active"))))))</f>
        <v/>
      </c>
      <c r="L1723" s="12" t="str">
        <f aca="false">IF(OR(J1723="",J1723=0),"",IF(I1723&gt;=J1723*Settings!$B$7,"Yes",""))</f>
        <v/>
      </c>
      <c r="M1723" s="13"/>
      <c r="N1723" s="12" t="str">
        <f aca="true">IF(M1723="","",IF(AND(H1723&lt;&gt;"",H1723&gt;=M1723),"Yes - "&amp;TEXT(H1723,"d mmm yyyy"),IF(TODAY()-M1723&lt;30,"Not yet","No")))</f>
        <v/>
      </c>
      <c r="O1723" s="8"/>
      <c r="P1723" s="12" t="str">
        <f aca="false">IF(A1723="","",IF(COUNTIF($A$2:$A$2001,A1723)&gt;1,"Same email twice - keep one",""))</f>
        <v/>
      </c>
    </row>
    <row r="1724" customFormat="false" ht="15" hidden="false" customHeight="false" outlineLevel="0" collapsed="false">
      <c r="A1724" s="8"/>
      <c r="B1724" s="8"/>
      <c r="C1724" s="8"/>
      <c r="D1724" s="9" t="str">
        <f aca="false">IF(A1724="","",COUNTIFS(Orders!$C$2:$C$5001,A1724,Orders!$I$2:$I$5001,"&gt;0"))</f>
        <v/>
      </c>
      <c r="E1724" s="10" t="str">
        <f aca="false">IF(A1724="","",SUMIFS(Orders!$F$2:$F$5001,Orders!$C$2:$C$5001,A1724,Orders!$I$2:$I$5001,"&gt;0"))</f>
        <v/>
      </c>
      <c r="F1724" s="10" t="str">
        <f aca="false">IF(OR(A1724="",N(D1724)=0),"",E1724/D1724)</f>
        <v/>
      </c>
      <c r="G1724" s="11" t="str">
        <f aca="false">IF(OR(A1724="",N(D1724)=0),"",_xlfn.MINIFS(Orders!$I$2:$I$5001,Orders!$C$2:$C$5001,A1724,Orders!$I$2:$I$5001,"&gt;0"))</f>
        <v/>
      </c>
      <c r="H1724" s="11" t="str">
        <f aca="false">IF(OR(A1724="",N(D1724)=0),"",_xlfn.MAXIFS(Orders!$I$2:$I$5001,Orders!$C$2:$C$5001,A1724,Orders!$I$2:$I$5001,"&gt;0"))</f>
        <v/>
      </c>
      <c r="I1724" s="9" t="str">
        <f aca="true">IF(H1724="","",TODAY()-H1724)</f>
        <v/>
      </c>
      <c r="J1724" s="9" t="str">
        <f aca="false">IF(OR(H1724="",N(D1724)&lt;2),"",(H1724-G1724)/(D1724-1))</f>
        <v/>
      </c>
      <c r="K1724" s="12" t="str">
        <f aca="false">IF(A1724="","",IF(N(D1724)=0,"No orders yet",IF(I1724&gt;=Settings!$B$4,IF(OR(N(E1724)&gt;=Settings!$B$5,N(D1724)&gt;=Settings!$B$6),"Lapsed VIP","Lapsed"),IF(I1724&gt;=Settings!$B$3,IF(OR(N(E1724)&gt;=Settings!$B$5,N(D1724)&gt;=Settings!$B$6),"At-risk VIP",IF(D1724=1,"One-time buyer","At risk")),IF(OR(N(E1724)&gt;=Settings!$B$5,N(D1724)&gt;=Settings!$B$6),"VIP",IF(D1724=1,"New","Active"))))))</f>
        <v/>
      </c>
      <c r="L1724" s="12" t="str">
        <f aca="false">IF(OR(J1724="",J1724=0),"",IF(I1724&gt;=J1724*Settings!$B$7,"Yes",""))</f>
        <v/>
      </c>
      <c r="M1724" s="13"/>
      <c r="N1724" s="12" t="str">
        <f aca="true">IF(M1724="","",IF(AND(H1724&lt;&gt;"",H1724&gt;=M1724),"Yes - "&amp;TEXT(H1724,"d mmm yyyy"),IF(TODAY()-M1724&lt;30,"Not yet","No")))</f>
        <v/>
      </c>
      <c r="O1724" s="8"/>
      <c r="P1724" s="12" t="str">
        <f aca="false">IF(A1724="","",IF(COUNTIF($A$2:$A$2001,A1724)&gt;1,"Same email twice - keep one",""))</f>
        <v/>
      </c>
    </row>
    <row r="1725" customFormat="false" ht="15" hidden="false" customHeight="false" outlineLevel="0" collapsed="false">
      <c r="A1725" s="8"/>
      <c r="B1725" s="8"/>
      <c r="C1725" s="8"/>
      <c r="D1725" s="9" t="str">
        <f aca="false">IF(A1725="","",COUNTIFS(Orders!$C$2:$C$5001,A1725,Orders!$I$2:$I$5001,"&gt;0"))</f>
        <v/>
      </c>
      <c r="E1725" s="10" t="str">
        <f aca="false">IF(A1725="","",SUMIFS(Orders!$F$2:$F$5001,Orders!$C$2:$C$5001,A1725,Orders!$I$2:$I$5001,"&gt;0"))</f>
        <v/>
      </c>
      <c r="F1725" s="10" t="str">
        <f aca="false">IF(OR(A1725="",N(D1725)=0),"",E1725/D1725)</f>
        <v/>
      </c>
      <c r="G1725" s="11" t="str">
        <f aca="false">IF(OR(A1725="",N(D1725)=0),"",_xlfn.MINIFS(Orders!$I$2:$I$5001,Orders!$C$2:$C$5001,A1725,Orders!$I$2:$I$5001,"&gt;0"))</f>
        <v/>
      </c>
      <c r="H1725" s="11" t="str">
        <f aca="false">IF(OR(A1725="",N(D1725)=0),"",_xlfn.MAXIFS(Orders!$I$2:$I$5001,Orders!$C$2:$C$5001,A1725,Orders!$I$2:$I$5001,"&gt;0"))</f>
        <v/>
      </c>
      <c r="I1725" s="9" t="str">
        <f aca="true">IF(H1725="","",TODAY()-H1725)</f>
        <v/>
      </c>
      <c r="J1725" s="9" t="str">
        <f aca="false">IF(OR(H1725="",N(D1725)&lt;2),"",(H1725-G1725)/(D1725-1))</f>
        <v/>
      </c>
      <c r="K1725" s="12" t="str">
        <f aca="false">IF(A1725="","",IF(N(D1725)=0,"No orders yet",IF(I1725&gt;=Settings!$B$4,IF(OR(N(E1725)&gt;=Settings!$B$5,N(D1725)&gt;=Settings!$B$6),"Lapsed VIP","Lapsed"),IF(I1725&gt;=Settings!$B$3,IF(OR(N(E1725)&gt;=Settings!$B$5,N(D1725)&gt;=Settings!$B$6),"At-risk VIP",IF(D1725=1,"One-time buyer","At risk")),IF(OR(N(E1725)&gt;=Settings!$B$5,N(D1725)&gt;=Settings!$B$6),"VIP",IF(D1725=1,"New","Active"))))))</f>
        <v/>
      </c>
      <c r="L1725" s="12" t="str">
        <f aca="false">IF(OR(J1725="",J1725=0),"",IF(I1725&gt;=J1725*Settings!$B$7,"Yes",""))</f>
        <v/>
      </c>
      <c r="M1725" s="13"/>
      <c r="N1725" s="12" t="str">
        <f aca="true">IF(M1725="","",IF(AND(H1725&lt;&gt;"",H1725&gt;=M1725),"Yes - "&amp;TEXT(H1725,"d mmm yyyy"),IF(TODAY()-M1725&lt;30,"Not yet","No")))</f>
        <v/>
      </c>
      <c r="O1725" s="8"/>
      <c r="P1725" s="12" t="str">
        <f aca="false">IF(A1725="","",IF(COUNTIF($A$2:$A$2001,A1725)&gt;1,"Same email twice - keep one",""))</f>
        <v/>
      </c>
    </row>
    <row r="1726" customFormat="false" ht="15" hidden="false" customHeight="false" outlineLevel="0" collapsed="false">
      <c r="A1726" s="8"/>
      <c r="B1726" s="8"/>
      <c r="C1726" s="8"/>
      <c r="D1726" s="9" t="str">
        <f aca="false">IF(A1726="","",COUNTIFS(Orders!$C$2:$C$5001,A1726,Orders!$I$2:$I$5001,"&gt;0"))</f>
        <v/>
      </c>
      <c r="E1726" s="10" t="str">
        <f aca="false">IF(A1726="","",SUMIFS(Orders!$F$2:$F$5001,Orders!$C$2:$C$5001,A1726,Orders!$I$2:$I$5001,"&gt;0"))</f>
        <v/>
      </c>
      <c r="F1726" s="10" t="str">
        <f aca="false">IF(OR(A1726="",N(D1726)=0),"",E1726/D1726)</f>
        <v/>
      </c>
      <c r="G1726" s="11" t="str">
        <f aca="false">IF(OR(A1726="",N(D1726)=0),"",_xlfn.MINIFS(Orders!$I$2:$I$5001,Orders!$C$2:$C$5001,A1726,Orders!$I$2:$I$5001,"&gt;0"))</f>
        <v/>
      </c>
      <c r="H1726" s="11" t="str">
        <f aca="false">IF(OR(A1726="",N(D1726)=0),"",_xlfn.MAXIFS(Orders!$I$2:$I$5001,Orders!$C$2:$C$5001,A1726,Orders!$I$2:$I$5001,"&gt;0"))</f>
        <v/>
      </c>
      <c r="I1726" s="9" t="str">
        <f aca="true">IF(H1726="","",TODAY()-H1726)</f>
        <v/>
      </c>
      <c r="J1726" s="9" t="str">
        <f aca="false">IF(OR(H1726="",N(D1726)&lt;2),"",(H1726-G1726)/(D1726-1))</f>
        <v/>
      </c>
      <c r="K1726" s="12" t="str">
        <f aca="false">IF(A1726="","",IF(N(D1726)=0,"No orders yet",IF(I1726&gt;=Settings!$B$4,IF(OR(N(E1726)&gt;=Settings!$B$5,N(D1726)&gt;=Settings!$B$6),"Lapsed VIP","Lapsed"),IF(I1726&gt;=Settings!$B$3,IF(OR(N(E1726)&gt;=Settings!$B$5,N(D1726)&gt;=Settings!$B$6),"At-risk VIP",IF(D1726=1,"One-time buyer","At risk")),IF(OR(N(E1726)&gt;=Settings!$B$5,N(D1726)&gt;=Settings!$B$6),"VIP",IF(D1726=1,"New","Active"))))))</f>
        <v/>
      </c>
      <c r="L1726" s="12" t="str">
        <f aca="false">IF(OR(J1726="",J1726=0),"",IF(I1726&gt;=J1726*Settings!$B$7,"Yes",""))</f>
        <v/>
      </c>
      <c r="M1726" s="13"/>
      <c r="N1726" s="12" t="str">
        <f aca="true">IF(M1726="","",IF(AND(H1726&lt;&gt;"",H1726&gt;=M1726),"Yes - "&amp;TEXT(H1726,"d mmm yyyy"),IF(TODAY()-M1726&lt;30,"Not yet","No")))</f>
        <v/>
      </c>
      <c r="O1726" s="8"/>
      <c r="P1726" s="12" t="str">
        <f aca="false">IF(A1726="","",IF(COUNTIF($A$2:$A$2001,A1726)&gt;1,"Same email twice - keep one",""))</f>
        <v/>
      </c>
    </row>
    <row r="1727" customFormat="false" ht="15" hidden="false" customHeight="false" outlineLevel="0" collapsed="false">
      <c r="A1727" s="8"/>
      <c r="B1727" s="8"/>
      <c r="C1727" s="8"/>
      <c r="D1727" s="9" t="str">
        <f aca="false">IF(A1727="","",COUNTIFS(Orders!$C$2:$C$5001,A1727,Orders!$I$2:$I$5001,"&gt;0"))</f>
        <v/>
      </c>
      <c r="E1727" s="10" t="str">
        <f aca="false">IF(A1727="","",SUMIFS(Orders!$F$2:$F$5001,Orders!$C$2:$C$5001,A1727,Orders!$I$2:$I$5001,"&gt;0"))</f>
        <v/>
      </c>
      <c r="F1727" s="10" t="str">
        <f aca="false">IF(OR(A1727="",N(D1727)=0),"",E1727/D1727)</f>
        <v/>
      </c>
      <c r="G1727" s="11" t="str">
        <f aca="false">IF(OR(A1727="",N(D1727)=0),"",_xlfn.MINIFS(Orders!$I$2:$I$5001,Orders!$C$2:$C$5001,A1727,Orders!$I$2:$I$5001,"&gt;0"))</f>
        <v/>
      </c>
      <c r="H1727" s="11" t="str">
        <f aca="false">IF(OR(A1727="",N(D1727)=0),"",_xlfn.MAXIFS(Orders!$I$2:$I$5001,Orders!$C$2:$C$5001,A1727,Orders!$I$2:$I$5001,"&gt;0"))</f>
        <v/>
      </c>
      <c r="I1727" s="9" t="str">
        <f aca="true">IF(H1727="","",TODAY()-H1727)</f>
        <v/>
      </c>
      <c r="J1727" s="9" t="str">
        <f aca="false">IF(OR(H1727="",N(D1727)&lt;2),"",(H1727-G1727)/(D1727-1))</f>
        <v/>
      </c>
      <c r="K1727" s="12" t="str">
        <f aca="false">IF(A1727="","",IF(N(D1727)=0,"No orders yet",IF(I1727&gt;=Settings!$B$4,IF(OR(N(E1727)&gt;=Settings!$B$5,N(D1727)&gt;=Settings!$B$6),"Lapsed VIP","Lapsed"),IF(I1727&gt;=Settings!$B$3,IF(OR(N(E1727)&gt;=Settings!$B$5,N(D1727)&gt;=Settings!$B$6),"At-risk VIP",IF(D1727=1,"One-time buyer","At risk")),IF(OR(N(E1727)&gt;=Settings!$B$5,N(D1727)&gt;=Settings!$B$6),"VIP",IF(D1727=1,"New","Active"))))))</f>
        <v/>
      </c>
      <c r="L1727" s="12" t="str">
        <f aca="false">IF(OR(J1727="",J1727=0),"",IF(I1727&gt;=J1727*Settings!$B$7,"Yes",""))</f>
        <v/>
      </c>
      <c r="M1727" s="13"/>
      <c r="N1727" s="12" t="str">
        <f aca="true">IF(M1727="","",IF(AND(H1727&lt;&gt;"",H1727&gt;=M1727),"Yes - "&amp;TEXT(H1727,"d mmm yyyy"),IF(TODAY()-M1727&lt;30,"Not yet","No")))</f>
        <v/>
      </c>
      <c r="O1727" s="8"/>
      <c r="P1727" s="12" t="str">
        <f aca="false">IF(A1727="","",IF(COUNTIF($A$2:$A$2001,A1727)&gt;1,"Same email twice - keep one",""))</f>
        <v/>
      </c>
    </row>
    <row r="1728" customFormat="false" ht="15" hidden="false" customHeight="false" outlineLevel="0" collapsed="false">
      <c r="A1728" s="8"/>
      <c r="B1728" s="8"/>
      <c r="C1728" s="8"/>
      <c r="D1728" s="9" t="str">
        <f aca="false">IF(A1728="","",COUNTIFS(Orders!$C$2:$C$5001,A1728,Orders!$I$2:$I$5001,"&gt;0"))</f>
        <v/>
      </c>
      <c r="E1728" s="10" t="str">
        <f aca="false">IF(A1728="","",SUMIFS(Orders!$F$2:$F$5001,Orders!$C$2:$C$5001,A1728,Orders!$I$2:$I$5001,"&gt;0"))</f>
        <v/>
      </c>
      <c r="F1728" s="10" t="str">
        <f aca="false">IF(OR(A1728="",N(D1728)=0),"",E1728/D1728)</f>
        <v/>
      </c>
      <c r="G1728" s="11" t="str">
        <f aca="false">IF(OR(A1728="",N(D1728)=0),"",_xlfn.MINIFS(Orders!$I$2:$I$5001,Orders!$C$2:$C$5001,A1728,Orders!$I$2:$I$5001,"&gt;0"))</f>
        <v/>
      </c>
      <c r="H1728" s="11" t="str">
        <f aca="false">IF(OR(A1728="",N(D1728)=0),"",_xlfn.MAXIFS(Orders!$I$2:$I$5001,Orders!$C$2:$C$5001,A1728,Orders!$I$2:$I$5001,"&gt;0"))</f>
        <v/>
      </c>
      <c r="I1728" s="9" t="str">
        <f aca="true">IF(H1728="","",TODAY()-H1728)</f>
        <v/>
      </c>
      <c r="J1728" s="9" t="str">
        <f aca="false">IF(OR(H1728="",N(D1728)&lt;2),"",(H1728-G1728)/(D1728-1))</f>
        <v/>
      </c>
      <c r="K1728" s="12" t="str">
        <f aca="false">IF(A1728="","",IF(N(D1728)=0,"No orders yet",IF(I1728&gt;=Settings!$B$4,IF(OR(N(E1728)&gt;=Settings!$B$5,N(D1728)&gt;=Settings!$B$6),"Lapsed VIP","Lapsed"),IF(I1728&gt;=Settings!$B$3,IF(OR(N(E1728)&gt;=Settings!$B$5,N(D1728)&gt;=Settings!$B$6),"At-risk VIP",IF(D1728=1,"One-time buyer","At risk")),IF(OR(N(E1728)&gt;=Settings!$B$5,N(D1728)&gt;=Settings!$B$6),"VIP",IF(D1728=1,"New","Active"))))))</f>
        <v/>
      </c>
      <c r="L1728" s="12" t="str">
        <f aca="false">IF(OR(J1728="",J1728=0),"",IF(I1728&gt;=J1728*Settings!$B$7,"Yes",""))</f>
        <v/>
      </c>
      <c r="M1728" s="13"/>
      <c r="N1728" s="12" t="str">
        <f aca="true">IF(M1728="","",IF(AND(H1728&lt;&gt;"",H1728&gt;=M1728),"Yes - "&amp;TEXT(H1728,"d mmm yyyy"),IF(TODAY()-M1728&lt;30,"Not yet","No")))</f>
        <v/>
      </c>
      <c r="O1728" s="8"/>
      <c r="P1728" s="12" t="str">
        <f aca="false">IF(A1728="","",IF(COUNTIF($A$2:$A$2001,A1728)&gt;1,"Same email twice - keep one",""))</f>
        <v/>
      </c>
    </row>
    <row r="1729" customFormat="false" ht="15" hidden="false" customHeight="false" outlineLevel="0" collapsed="false">
      <c r="A1729" s="8"/>
      <c r="B1729" s="8"/>
      <c r="C1729" s="8"/>
      <c r="D1729" s="9" t="str">
        <f aca="false">IF(A1729="","",COUNTIFS(Orders!$C$2:$C$5001,A1729,Orders!$I$2:$I$5001,"&gt;0"))</f>
        <v/>
      </c>
      <c r="E1729" s="10" t="str">
        <f aca="false">IF(A1729="","",SUMIFS(Orders!$F$2:$F$5001,Orders!$C$2:$C$5001,A1729,Orders!$I$2:$I$5001,"&gt;0"))</f>
        <v/>
      </c>
      <c r="F1729" s="10" t="str">
        <f aca="false">IF(OR(A1729="",N(D1729)=0),"",E1729/D1729)</f>
        <v/>
      </c>
      <c r="G1729" s="11" t="str">
        <f aca="false">IF(OR(A1729="",N(D1729)=0),"",_xlfn.MINIFS(Orders!$I$2:$I$5001,Orders!$C$2:$C$5001,A1729,Orders!$I$2:$I$5001,"&gt;0"))</f>
        <v/>
      </c>
      <c r="H1729" s="11" t="str">
        <f aca="false">IF(OR(A1729="",N(D1729)=0),"",_xlfn.MAXIFS(Orders!$I$2:$I$5001,Orders!$C$2:$C$5001,A1729,Orders!$I$2:$I$5001,"&gt;0"))</f>
        <v/>
      </c>
      <c r="I1729" s="9" t="str">
        <f aca="true">IF(H1729="","",TODAY()-H1729)</f>
        <v/>
      </c>
      <c r="J1729" s="9" t="str">
        <f aca="false">IF(OR(H1729="",N(D1729)&lt;2),"",(H1729-G1729)/(D1729-1))</f>
        <v/>
      </c>
      <c r="K1729" s="12" t="str">
        <f aca="false">IF(A1729="","",IF(N(D1729)=0,"No orders yet",IF(I1729&gt;=Settings!$B$4,IF(OR(N(E1729)&gt;=Settings!$B$5,N(D1729)&gt;=Settings!$B$6),"Lapsed VIP","Lapsed"),IF(I1729&gt;=Settings!$B$3,IF(OR(N(E1729)&gt;=Settings!$B$5,N(D1729)&gt;=Settings!$B$6),"At-risk VIP",IF(D1729=1,"One-time buyer","At risk")),IF(OR(N(E1729)&gt;=Settings!$B$5,N(D1729)&gt;=Settings!$B$6),"VIP",IF(D1729=1,"New","Active"))))))</f>
        <v/>
      </c>
      <c r="L1729" s="12" t="str">
        <f aca="false">IF(OR(J1729="",J1729=0),"",IF(I1729&gt;=J1729*Settings!$B$7,"Yes",""))</f>
        <v/>
      </c>
      <c r="M1729" s="13"/>
      <c r="N1729" s="12" t="str">
        <f aca="true">IF(M1729="","",IF(AND(H1729&lt;&gt;"",H1729&gt;=M1729),"Yes - "&amp;TEXT(H1729,"d mmm yyyy"),IF(TODAY()-M1729&lt;30,"Not yet","No")))</f>
        <v/>
      </c>
      <c r="O1729" s="8"/>
      <c r="P1729" s="12" t="str">
        <f aca="false">IF(A1729="","",IF(COUNTIF($A$2:$A$2001,A1729)&gt;1,"Same email twice - keep one",""))</f>
        <v/>
      </c>
    </row>
    <row r="1730" customFormat="false" ht="15" hidden="false" customHeight="false" outlineLevel="0" collapsed="false">
      <c r="A1730" s="8"/>
      <c r="B1730" s="8"/>
      <c r="C1730" s="8"/>
      <c r="D1730" s="9" t="str">
        <f aca="false">IF(A1730="","",COUNTIFS(Orders!$C$2:$C$5001,A1730,Orders!$I$2:$I$5001,"&gt;0"))</f>
        <v/>
      </c>
      <c r="E1730" s="10" t="str">
        <f aca="false">IF(A1730="","",SUMIFS(Orders!$F$2:$F$5001,Orders!$C$2:$C$5001,A1730,Orders!$I$2:$I$5001,"&gt;0"))</f>
        <v/>
      </c>
      <c r="F1730" s="10" t="str">
        <f aca="false">IF(OR(A1730="",N(D1730)=0),"",E1730/D1730)</f>
        <v/>
      </c>
      <c r="G1730" s="11" t="str">
        <f aca="false">IF(OR(A1730="",N(D1730)=0),"",_xlfn.MINIFS(Orders!$I$2:$I$5001,Orders!$C$2:$C$5001,A1730,Orders!$I$2:$I$5001,"&gt;0"))</f>
        <v/>
      </c>
      <c r="H1730" s="11" t="str">
        <f aca="false">IF(OR(A1730="",N(D1730)=0),"",_xlfn.MAXIFS(Orders!$I$2:$I$5001,Orders!$C$2:$C$5001,A1730,Orders!$I$2:$I$5001,"&gt;0"))</f>
        <v/>
      </c>
      <c r="I1730" s="9" t="str">
        <f aca="true">IF(H1730="","",TODAY()-H1730)</f>
        <v/>
      </c>
      <c r="J1730" s="9" t="str">
        <f aca="false">IF(OR(H1730="",N(D1730)&lt;2),"",(H1730-G1730)/(D1730-1))</f>
        <v/>
      </c>
      <c r="K1730" s="12" t="str">
        <f aca="false">IF(A1730="","",IF(N(D1730)=0,"No orders yet",IF(I1730&gt;=Settings!$B$4,IF(OR(N(E1730)&gt;=Settings!$B$5,N(D1730)&gt;=Settings!$B$6),"Lapsed VIP","Lapsed"),IF(I1730&gt;=Settings!$B$3,IF(OR(N(E1730)&gt;=Settings!$B$5,N(D1730)&gt;=Settings!$B$6),"At-risk VIP",IF(D1730=1,"One-time buyer","At risk")),IF(OR(N(E1730)&gt;=Settings!$B$5,N(D1730)&gt;=Settings!$B$6),"VIP",IF(D1730=1,"New","Active"))))))</f>
        <v/>
      </c>
      <c r="L1730" s="12" t="str">
        <f aca="false">IF(OR(J1730="",J1730=0),"",IF(I1730&gt;=J1730*Settings!$B$7,"Yes",""))</f>
        <v/>
      </c>
      <c r="M1730" s="13"/>
      <c r="N1730" s="12" t="str">
        <f aca="true">IF(M1730="","",IF(AND(H1730&lt;&gt;"",H1730&gt;=M1730),"Yes - "&amp;TEXT(H1730,"d mmm yyyy"),IF(TODAY()-M1730&lt;30,"Not yet","No")))</f>
        <v/>
      </c>
      <c r="O1730" s="8"/>
      <c r="P1730" s="12" t="str">
        <f aca="false">IF(A1730="","",IF(COUNTIF($A$2:$A$2001,A1730)&gt;1,"Same email twice - keep one",""))</f>
        <v/>
      </c>
    </row>
    <row r="1731" customFormat="false" ht="15" hidden="false" customHeight="false" outlineLevel="0" collapsed="false">
      <c r="A1731" s="8"/>
      <c r="B1731" s="8"/>
      <c r="C1731" s="8"/>
      <c r="D1731" s="9" t="str">
        <f aca="false">IF(A1731="","",COUNTIFS(Orders!$C$2:$C$5001,A1731,Orders!$I$2:$I$5001,"&gt;0"))</f>
        <v/>
      </c>
      <c r="E1731" s="10" t="str">
        <f aca="false">IF(A1731="","",SUMIFS(Orders!$F$2:$F$5001,Orders!$C$2:$C$5001,A1731,Orders!$I$2:$I$5001,"&gt;0"))</f>
        <v/>
      </c>
      <c r="F1731" s="10" t="str">
        <f aca="false">IF(OR(A1731="",N(D1731)=0),"",E1731/D1731)</f>
        <v/>
      </c>
      <c r="G1731" s="11" t="str">
        <f aca="false">IF(OR(A1731="",N(D1731)=0),"",_xlfn.MINIFS(Orders!$I$2:$I$5001,Orders!$C$2:$C$5001,A1731,Orders!$I$2:$I$5001,"&gt;0"))</f>
        <v/>
      </c>
      <c r="H1731" s="11" t="str">
        <f aca="false">IF(OR(A1731="",N(D1731)=0),"",_xlfn.MAXIFS(Orders!$I$2:$I$5001,Orders!$C$2:$C$5001,A1731,Orders!$I$2:$I$5001,"&gt;0"))</f>
        <v/>
      </c>
      <c r="I1731" s="9" t="str">
        <f aca="true">IF(H1731="","",TODAY()-H1731)</f>
        <v/>
      </c>
      <c r="J1731" s="9" t="str">
        <f aca="false">IF(OR(H1731="",N(D1731)&lt;2),"",(H1731-G1731)/(D1731-1))</f>
        <v/>
      </c>
      <c r="K1731" s="12" t="str">
        <f aca="false">IF(A1731="","",IF(N(D1731)=0,"No orders yet",IF(I1731&gt;=Settings!$B$4,IF(OR(N(E1731)&gt;=Settings!$B$5,N(D1731)&gt;=Settings!$B$6),"Lapsed VIP","Lapsed"),IF(I1731&gt;=Settings!$B$3,IF(OR(N(E1731)&gt;=Settings!$B$5,N(D1731)&gt;=Settings!$B$6),"At-risk VIP",IF(D1731=1,"One-time buyer","At risk")),IF(OR(N(E1731)&gt;=Settings!$B$5,N(D1731)&gt;=Settings!$B$6),"VIP",IF(D1731=1,"New","Active"))))))</f>
        <v/>
      </c>
      <c r="L1731" s="12" t="str">
        <f aca="false">IF(OR(J1731="",J1731=0),"",IF(I1731&gt;=J1731*Settings!$B$7,"Yes",""))</f>
        <v/>
      </c>
      <c r="M1731" s="13"/>
      <c r="N1731" s="12" t="str">
        <f aca="true">IF(M1731="","",IF(AND(H1731&lt;&gt;"",H1731&gt;=M1731),"Yes - "&amp;TEXT(H1731,"d mmm yyyy"),IF(TODAY()-M1731&lt;30,"Not yet","No")))</f>
        <v/>
      </c>
      <c r="O1731" s="8"/>
      <c r="P1731" s="12" t="str">
        <f aca="false">IF(A1731="","",IF(COUNTIF($A$2:$A$2001,A1731)&gt;1,"Same email twice - keep one",""))</f>
        <v/>
      </c>
    </row>
    <row r="1732" customFormat="false" ht="15" hidden="false" customHeight="false" outlineLevel="0" collapsed="false">
      <c r="A1732" s="8"/>
      <c r="B1732" s="8"/>
      <c r="C1732" s="8"/>
      <c r="D1732" s="9" t="str">
        <f aca="false">IF(A1732="","",COUNTIFS(Orders!$C$2:$C$5001,A1732,Orders!$I$2:$I$5001,"&gt;0"))</f>
        <v/>
      </c>
      <c r="E1732" s="10" t="str">
        <f aca="false">IF(A1732="","",SUMIFS(Orders!$F$2:$F$5001,Orders!$C$2:$C$5001,A1732,Orders!$I$2:$I$5001,"&gt;0"))</f>
        <v/>
      </c>
      <c r="F1732" s="10" t="str">
        <f aca="false">IF(OR(A1732="",N(D1732)=0),"",E1732/D1732)</f>
        <v/>
      </c>
      <c r="G1732" s="11" t="str">
        <f aca="false">IF(OR(A1732="",N(D1732)=0),"",_xlfn.MINIFS(Orders!$I$2:$I$5001,Orders!$C$2:$C$5001,A1732,Orders!$I$2:$I$5001,"&gt;0"))</f>
        <v/>
      </c>
      <c r="H1732" s="11" t="str">
        <f aca="false">IF(OR(A1732="",N(D1732)=0),"",_xlfn.MAXIFS(Orders!$I$2:$I$5001,Orders!$C$2:$C$5001,A1732,Orders!$I$2:$I$5001,"&gt;0"))</f>
        <v/>
      </c>
      <c r="I1732" s="9" t="str">
        <f aca="true">IF(H1732="","",TODAY()-H1732)</f>
        <v/>
      </c>
      <c r="J1732" s="9" t="str">
        <f aca="false">IF(OR(H1732="",N(D1732)&lt;2),"",(H1732-G1732)/(D1732-1))</f>
        <v/>
      </c>
      <c r="K1732" s="12" t="str">
        <f aca="false">IF(A1732="","",IF(N(D1732)=0,"No orders yet",IF(I1732&gt;=Settings!$B$4,IF(OR(N(E1732)&gt;=Settings!$B$5,N(D1732)&gt;=Settings!$B$6),"Lapsed VIP","Lapsed"),IF(I1732&gt;=Settings!$B$3,IF(OR(N(E1732)&gt;=Settings!$B$5,N(D1732)&gt;=Settings!$B$6),"At-risk VIP",IF(D1732=1,"One-time buyer","At risk")),IF(OR(N(E1732)&gt;=Settings!$B$5,N(D1732)&gt;=Settings!$B$6),"VIP",IF(D1732=1,"New","Active"))))))</f>
        <v/>
      </c>
      <c r="L1732" s="12" t="str">
        <f aca="false">IF(OR(J1732="",J1732=0),"",IF(I1732&gt;=J1732*Settings!$B$7,"Yes",""))</f>
        <v/>
      </c>
      <c r="M1732" s="13"/>
      <c r="N1732" s="12" t="str">
        <f aca="true">IF(M1732="","",IF(AND(H1732&lt;&gt;"",H1732&gt;=M1732),"Yes - "&amp;TEXT(H1732,"d mmm yyyy"),IF(TODAY()-M1732&lt;30,"Not yet","No")))</f>
        <v/>
      </c>
      <c r="O1732" s="8"/>
      <c r="P1732" s="12" t="str">
        <f aca="false">IF(A1732="","",IF(COUNTIF($A$2:$A$2001,A1732)&gt;1,"Same email twice - keep one",""))</f>
        <v/>
      </c>
    </row>
    <row r="1733" customFormat="false" ht="15" hidden="false" customHeight="false" outlineLevel="0" collapsed="false">
      <c r="A1733" s="8"/>
      <c r="B1733" s="8"/>
      <c r="C1733" s="8"/>
      <c r="D1733" s="9" t="str">
        <f aca="false">IF(A1733="","",COUNTIFS(Orders!$C$2:$C$5001,A1733,Orders!$I$2:$I$5001,"&gt;0"))</f>
        <v/>
      </c>
      <c r="E1733" s="10" t="str">
        <f aca="false">IF(A1733="","",SUMIFS(Orders!$F$2:$F$5001,Orders!$C$2:$C$5001,A1733,Orders!$I$2:$I$5001,"&gt;0"))</f>
        <v/>
      </c>
      <c r="F1733" s="10" t="str">
        <f aca="false">IF(OR(A1733="",N(D1733)=0),"",E1733/D1733)</f>
        <v/>
      </c>
      <c r="G1733" s="11" t="str">
        <f aca="false">IF(OR(A1733="",N(D1733)=0),"",_xlfn.MINIFS(Orders!$I$2:$I$5001,Orders!$C$2:$C$5001,A1733,Orders!$I$2:$I$5001,"&gt;0"))</f>
        <v/>
      </c>
      <c r="H1733" s="11" t="str">
        <f aca="false">IF(OR(A1733="",N(D1733)=0),"",_xlfn.MAXIFS(Orders!$I$2:$I$5001,Orders!$C$2:$C$5001,A1733,Orders!$I$2:$I$5001,"&gt;0"))</f>
        <v/>
      </c>
      <c r="I1733" s="9" t="str">
        <f aca="true">IF(H1733="","",TODAY()-H1733)</f>
        <v/>
      </c>
      <c r="J1733" s="9" t="str">
        <f aca="false">IF(OR(H1733="",N(D1733)&lt;2),"",(H1733-G1733)/(D1733-1))</f>
        <v/>
      </c>
      <c r="K1733" s="12" t="str">
        <f aca="false">IF(A1733="","",IF(N(D1733)=0,"No orders yet",IF(I1733&gt;=Settings!$B$4,IF(OR(N(E1733)&gt;=Settings!$B$5,N(D1733)&gt;=Settings!$B$6),"Lapsed VIP","Lapsed"),IF(I1733&gt;=Settings!$B$3,IF(OR(N(E1733)&gt;=Settings!$B$5,N(D1733)&gt;=Settings!$B$6),"At-risk VIP",IF(D1733=1,"One-time buyer","At risk")),IF(OR(N(E1733)&gt;=Settings!$B$5,N(D1733)&gt;=Settings!$B$6),"VIP",IF(D1733=1,"New","Active"))))))</f>
        <v/>
      </c>
      <c r="L1733" s="12" t="str">
        <f aca="false">IF(OR(J1733="",J1733=0),"",IF(I1733&gt;=J1733*Settings!$B$7,"Yes",""))</f>
        <v/>
      </c>
      <c r="M1733" s="13"/>
      <c r="N1733" s="12" t="str">
        <f aca="true">IF(M1733="","",IF(AND(H1733&lt;&gt;"",H1733&gt;=M1733),"Yes - "&amp;TEXT(H1733,"d mmm yyyy"),IF(TODAY()-M1733&lt;30,"Not yet","No")))</f>
        <v/>
      </c>
      <c r="O1733" s="8"/>
      <c r="P1733" s="12" t="str">
        <f aca="false">IF(A1733="","",IF(COUNTIF($A$2:$A$2001,A1733)&gt;1,"Same email twice - keep one",""))</f>
        <v/>
      </c>
    </row>
    <row r="1734" customFormat="false" ht="15" hidden="false" customHeight="false" outlineLevel="0" collapsed="false">
      <c r="A1734" s="8"/>
      <c r="B1734" s="8"/>
      <c r="C1734" s="8"/>
      <c r="D1734" s="9" t="str">
        <f aca="false">IF(A1734="","",COUNTIFS(Orders!$C$2:$C$5001,A1734,Orders!$I$2:$I$5001,"&gt;0"))</f>
        <v/>
      </c>
      <c r="E1734" s="10" t="str">
        <f aca="false">IF(A1734="","",SUMIFS(Orders!$F$2:$F$5001,Orders!$C$2:$C$5001,A1734,Orders!$I$2:$I$5001,"&gt;0"))</f>
        <v/>
      </c>
      <c r="F1734" s="10" t="str">
        <f aca="false">IF(OR(A1734="",N(D1734)=0),"",E1734/D1734)</f>
        <v/>
      </c>
      <c r="G1734" s="11" t="str">
        <f aca="false">IF(OR(A1734="",N(D1734)=0),"",_xlfn.MINIFS(Orders!$I$2:$I$5001,Orders!$C$2:$C$5001,A1734,Orders!$I$2:$I$5001,"&gt;0"))</f>
        <v/>
      </c>
      <c r="H1734" s="11" t="str">
        <f aca="false">IF(OR(A1734="",N(D1734)=0),"",_xlfn.MAXIFS(Orders!$I$2:$I$5001,Orders!$C$2:$C$5001,A1734,Orders!$I$2:$I$5001,"&gt;0"))</f>
        <v/>
      </c>
      <c r="I1734" s="9" t="str">
        <f aca="true">IF(H1734="","",TODAY()-H1734)</f>
        <v/>
      </c>
      <c r="J1734" s="9" t="str">
        <f aca="false">IF(OR(H1734="",N(D1734)&lt;2),"",(H1734-G1734)/(D1734-1))</f>
        <v/>
      </c>
      <c r="K1734" s="12" t="str">
        <f aca="false">IF(A1734="","",IF(N(D1734)=0,"No orders yet",IF(I1734&gt;=Settings!$B$4,IF(OR(N(E1734)&gt;=Settings!$B$5,N(D1734)&gt;=Settings!$B$6),"Lapsed VIP","Lapsed"),IF(I1734&gt;=Settings!$B$3,IF(OR(N(E1734)&gt;=Settings!$B$5,N(D1734)&gt;=Settings!$B$6),"At-risk VIP",IF(D1734=1,"One-time buyer","At risk")),IF(OR(N(E1734)&gt;=Settings!$B$5,N(D1734)&gt;=Settings!$B$6),"VIP",IF(D1734=1,"New","Active"))))))</f>
        <v/>
      </c>
      <c r="L1734" s="12" t="str">
        <f aca="false">IF(OR(J1734="",J1734=0),"",IF(I1734&gt;=J1734*Settings!$B$7,"Yes",""))</f>
        <v/>
      </c>
      <c r="M1734" s="13"/>
      <c r="N1734" s="12" t="str">
        <f aca="true">IF(M1734="","",IF(AND(H1734&lt;&gt;"",H1734&gt;=M1734),"Yes - "&amp;TEXT(H1734,"d mmm yyyy"),IF(TODAY()-M1734&lt;30,"Not yet","No")))</f>
        <v/>
      </c>
      <c r="O1734" s="8"/>
      <c r="P1734" s="12" t="str">
        <f aca="false">IF(A1734="","",IF(COUNTIF($A$2:$A$2001,A1734)&gt;1,"Same email twice - keep one",""))</f>
        <v/>
      </c>
    </row>
    <row r="1735" customFormat="false" ht="15" hidden="false" customHeight="false" outlineLevel="0" collapsed="false">
      <c r="A1735" s="8"/>
      <c r="B1735" s="8"/>
      <c r="C1735" s="8"/>
      <c r="D1735" s="9" t="str">
        <f aca="false">IF(A1735="","",COUNTIFS(Orders!$C$2:$C$5001,A1735,Orders!$I$2:$I$5001,"&gt;0"))</f>
        <v/>
      </c>
      <c r="E1735" s="10" t="str">
        <f aca="false">IF(A1735="","",SUMIFS(Orders!$F$2:$F$5001,Orders!$C$2:$C$5001,A1735,Orders!$I$2:$I$5001,"&gt;0"))</f>
        <v/>
      </c>
      <c r="F1735" s="10" t="str">
        <f aca="false">IF(OR(A1735="",N(D1735)=0),"",E1735/D1735)</f>
        <v/>
      </c>
      <c r="G1735" s="11" t="str">
        <f aca="false">IF(OR(A1735="",N(D1735)=0),"",_xlfn.MINIFS(Orders!$I$2:$I$5001,Orders!$C$2:$C$5001,A1735,Orders!$I$2:$I$5001,"&gt;0"))</f>
        <v/>
      </c>
      <c r="H1735" s="11" t="str">
        <f aca="false">IF(OR(A1735="",N(D1735)=0),"",_xlfn.MAXIFS(Orders!$I$2:$I$5001,Orders!$C$2:$C$5001,A1735,Orders!$I$2:$I$5001,"&gt;0"))</f>
        <v/>
      </c>
      <c r="I1735" s="9" t="str">
        <f aca="true">IF(H1735="","",TODAY()-H1735)</f>
        <v/>
      </c>
      <c r="J1735" s="9" t="str">
        <f aca="false">IF(OR(H1735="",N(D1735)&lt;2),"",(H1735-G1735)/(D1735-1))</f>
        <v/>
      </c>
      <c r="K1735" s="12" t="str">
        <f aca="false">IF(A1735="","",IF(N(D1735)=0,"No orders yet",IF(I1735&gt;=Settings!$B$4,IF(OR(N(E1735)&gt;=Settings!$B$5,N(D1735)&gt;=Settings!$B$6),"Lapsed VIP","Lapsed"),IF(I1735&gt;=Settings!$B$3,IF(OR(N(E1735)&gt;=Settings!$B$5,N(D1735)&gt;=Settings!$B$6),"At-risk VIP",IF(D1735=1,"One-time buyer","At risk")),IF(OR(N(E1735)&gt;=Settings!$B$5,N(D1735)&gt;=Settings!$B$6),"VIP",IF(D1735=1,"New","Active"))))))</f>
        <v/>
      </c>
      <c r="L1735" s="12" t="str">
        <f aca="false">IF(OR(J1735="",J1735=0),"",IF(I1735&gt;=J1735*Settings!$B$7,"Yes",""))</f>
        <v/>
      </c>
      <c r="M1735" s="13"/>
      <c r="N1735" s="12" t="str">
        <f aca="true">IF(M1735="","",IF(AND(H1735&lt;&gt;"",H1735&gt;=M1735),"Yes - "&amp;TEXT(H1735,"d mmm yyyy"),IF(TODAY()-M1735&lt;30,"Not yet","No")))</f>
        <v/>
      </c>
      <c r="O1735" s="8"/>
      <c r="P1735" s="12" t="str">
        <f aca="false">IF(A1735="","",IF(COUNTIF($A$2:$A$2001,A1735)&gt;1,"Same email twice - keep one",""))</f>
        <v/>
      </c>
    </row>
    <row r="1736" customFormat="false" ht="15" hidden="false" customHeight="false" outlineLevel="0" collapsed="false">
      <c r="A1736" s="8"/>
      <c r="B1736" s="8"/>
      <c r="C1736" s="8"/>
      <c r="D1736" s="9" t="str">
        <f aca="false">IF(A1736="","",COUNTIFS(Orders!$C$2:$C$5001,A1736,Orders!$I$2:$I$5001,"&gt;0"))</f>
        <v/>
      </c>
      <c r="E1736" s="10" t="str">
        <f aca="false">IF(A1736="","",SUMIFS(Orders!$F$2:$F$5001,Orders!$C$2:$C$5001,A1736,Orders!$I$2:$I$5001,"&gt;0"))</f>
        <v/>
      </c>
      <c r="F1736" s="10" t="str">
        <f aca="false">IF(OR(A1736="",N(D1736)=0),"",E1736/D1736)</f>
        <v/>
      </c>
      <c r="G1736" s="11" t="str">
        <f aca="false">IF(OR(A1736="",N(D1736)=0),"",_xlfn.MINIFS(Orders!$I$2:$I$5001,Orders!$C$2:$C$5001,A1736,Orders!$I$2:$I$5001,"&gt;0"))</f>
        <v/>
      </c>
      <c r="H1736" s="11" t="str">
        <f aca="false">IF(OR(A1736="",N(D1736)=0),"",_xlfn.MAXIFS(Orders!$I$2:$I$5001,Orders!$C$2:$C$5001,A1736,Orders!$I$2:$I$5001,"&gt;0"))</f>
        <v/>
      </c>
      <c r="I1736" s="9" t="str">
        <f aca="true">IF(H1736="","",TODAY()-H1736)</f>
        <v/>
      </c>
      <c r="J1736" s="9" t="str">
        <f aca="false">IF(OR(H1736="",N(D1736)&lt;2),"",(H1736-G1736)/(D1736-1))</f>
        <v/>
      </c>
      <c r="K1736" s="12" t="str">
        <f aca="false">IF(A1736="","",IF(N(D1736)=0,"No orders yet",IF(I1736&gt;=Settings!$B$4,IF(OR(N(E1736)&gt;=Settings!$B$5,N(D1736)&gt;=Settings!$B$6),"Lapsed VIP","Lapsed"),IF(I1736&gt;=Settings!$B$3,IF(OR(N(E1736)&gt;=Settings!$B$5,N(D1736)&gt;=Settings!$B$6),"At-risk VIP",IF(D1736=1,"One-time buyer","At risk")),IF(OR(N(E1736)&gt;=Settings!$B$5,N(D1736)&gt;=Settings!$B$6),"VIP",IF(D1736=1,"New","Active"))))))</f>
        <v/>
      </c>
      <c r="L1736" s="12" t="str">
        <f aca="false">IF(OR(J1736="",J1736=0),"",IF(I1736&gt;=J1736*Settings!$B$7,"Yes",""))</f>
        <v/>
      </c>
      <c r="M1736" s="13"/>
      <c r="N1736" s="12" t="str">
        <f aca="true">IF(M1736="","",IF(AND(H1736&lt;&gt;"",H1736&gt;=M1736),"Yes - "&amp;TEXT(H1736,"d mmm yyyy"),IF(TODAY()-M1736&lt;30,"Not yet","No")))</f>
        <v/>
      </c>
      <c r="O1736" s="8"/>
      <c r="P1736" s="12" t="str">
        <f aca="false">IF(A1736="","",IF(COUNTIF($A$2:$A$2001,A1736)&gt;1,"Same email twice - keep one",""))</f>
        <v/>
      </c>
    </row>
    <row r="1737" customFormat="false" ht="15" hidden="false" customHeight="false" outlineLevel="0" collapsed="false">
      <c r="A1737" s="8"/>
      <c r="B1737" s="8"/>
      <c r="C1737" s="8"/>
      <c r="D1737" s="9" t="str">
        <f aca="false">IF(A1737="","",COUNTIFS(Orders!$C$2:$C$5001,A1737,Orders!$I$2:$I$5001,"&gt;0"))</f>
        <v/>
      </c>
      <c r="E1737" s="10" t="str">
        <f aca="false">IF(A1737="","",SUMIFS(Orders!$F$2:$F$5001,Orders!$C$2:$C$5001,A1737,Orders!$I$2:$I$5001,"&gt;0"))</f>
        <v/>
      </c>
      <c r="F1737" s="10" t="str">
        <f aca="false">IF(OR(A1737="",N(D1737)=0),"",E1737/D1737)</f>
        <v/>
      </c>
      <c r="G1737" s="11" t="str">
        <f aca="false">IF(OR(A1737="",N(D1737)=0),"",_xlfn.MINIFS(Orders!$I$2:$I$5001,Orders!$C$2:$C$5001,A1737,Orders!$I$2:$I$5001,"&gt;0"))</f>
        <v/>
      </c>
      <c r="H1737" s="11" t="str">
        <f aca="false">IF(OR(A1737="",N(D1737)=0),"",_xlfn.MAXIFS(Orders!$I$2:$I$5001,Orders!$C$2:$C$5001,A1737,Orders!$I$2:$I$5001,"&gt;0"))</f>
        <v/>
      </c>
      <c r="I1737" s="9" t="str">
        <f aca="true">IF(H1737="","",TODAY()-H1737)</f>
        <v/>
      </c>
      <c r="J1737" s="9" t="str">
        <f aca="false">IF(OR(H1737="",N(D1737)&lt;2),"",(H1737-G1737)/(D1737-1))</f>
        <v/>
      </c>
      <c r="K1737" s="12" t="str">
        <f aca="false">IF(A1737="","",IF(N(D1737)=0,"No orders yet",IF(I1737&gt;=Settings!$B$4,IF(OR(N(E1737)&gt;=Settings!$B$5,N(D1737)&gt;=Settings!$B$6),"Lapsed VIP","Lapsed"),IF(I1737&gt;=Settings!$B$3,IF(OR(N(E1737)&gt;=Settings!$B$5,N(D1737)&gt;=Settings!$B$6),"At-risk VIP",IF(D1737=1,"One-time buyer","At risk")),IF(OR(N(E1737)&gt;=Settings!$B$5,N(D1737)&gt;=Settings!$B$6),"VIP",IF(D1737=1,"New","Active"))))))</f>
        <v/>
      </c>
      <c r="L1737" s="12" t="str">
        <f aca="false">IF(OR(J1737="",J1737=0),"",IF(I1737&gt;=J1737*Settings!$B$7,"Yes",""))</f>
        <v/>
      </c>
      <c r="M1737" s="13"/>
      <c r="N1737" s="12" t="str">
        <f aca="true">IF(M1737="","",IF(AND(H1737&lt;&gt;"",H1737&gt;=M1737),"Yes - "&amp;TEXT(H1737,"d mmm yyyy"),IF(TODAY()-M1737&lt;30,"Not yet","No")))</f>
        <v/>
      </c>
      <c r="O1737" s="8"/>
      <c r="P1737" s="12" t="str">
        <f aca="false">IF(A1737="","",IF(COUNTIF($A$2:$A$2001,A1737)&gt;1,"Same email twice - keep one",""))</f>
        <v/>
      </c>
    </row>
    <row r="1738" customFormat="false" ht="15" hidden="false" customHeight="false" outlineLevel="0" collapsed="false">
      <c r="A1738" s="8"/>
      <c r="B1738" s="8"/>
      <c r="C1738" s="8"/>
      <c r="D1738" s="9" t="str">
        <f aca="false">IF(A1738="","",COUNTIFS(Orders!$C$2:$C$5001,A1738,Orders!$I$2:$I$5001,"&gt;0"))</f>
        <v/>
      </c>
      <c r="E1738" s="10" t="str">
        <f aca="false">IF(A1738="","",SUMIFS(Orders!$F$2:$F$5001,Orders!$C$2:$C$5001,A1738,Orders!$I$2:$I$5001,"&gt;0"))</f>
        <v/>
      </c>
      <c r="F1738" s="10" t="str">
        <f aca="false">IF(OR(A1738="",N(D1738)=0),"",E1738/D1738)</f>
        <v/>
      </c>
      <c r="G1738" s="11" t="str">
        <f aca="false">IF(OR(A1738="",N(D1738)=0),"",_xlfn.MINIFS(Orders!$I$2:$I$5001,Orders!$C$2:$C$5001,A1738,Orders!$I$2:$I$5001,"&gt;0"))</f>
        <v/>
      </c>
      <c r="H1738" s="11" t="str">
        <f aca="false">IF(OR(A1738="",N(D1738)=0),"",_xlfn.MAXIFS(Orders!$I$2:$I$5001,Orders!$C$2:$C$5001,A1738,Orders!$I$2:$I$5001,"&gt;0"))</f>
        <v/>
      </c>
      <c r="I1738" s="9" t="str">
        <f aca="true">IF(H1738="","",TODAY()-H1738)</f>
        <v/>
      </c>
      <c r="J1738" s="9" t="str">
        <f aca="false">IF(OR(H1738="",N(D1738)&lt;2),"",(H1738-G1738)/(D1738-1))</f>
        <v/>
      </c>
      <c r="K1738" s="12" t="str">
        <f aca="false">IF(A1738="","",IF(N(D1738)=0,"No orders yet",IF(I1738&gt;=Settings!$B$4,IF(OR(N(E1738)&gt;=Settings!$B$5,N(D1738)&gt;=Settings!$B$6),"Lapsed VIP","Lapsed"),IF(I1738&gt;=Settings!$B$3,IF(OR(N(E1738)&gt;=Settings!$B$5,N(D1738)&gt;=Settings!$B$6),"At-risk VIP",IF(D1738=1,"One-time buyer","At risk")),IF(OR(N(E1738)&gt;=Settings!$B$5,N(D1738)&gt;=Settings!$B$6),"VIP",IF(D1738=1,"New","Active"))))))</f>
        <v/>
      </c>
      <c r="L1738" s="12" t="str">
        <f aca="false">IF(OR(J1738="",J1738=0),"",IF(I1738&gt;=J1738*Settings!$B$7,"Yes",""))</f>
        <v/>
      </c>
      <c r="M1738" s="13"/>
      <c r="N1738" s="12" t="str">
        <f aca="true">IF(M1738="","",IF(AND(H1738&lt;&gt;"",H1738&gt;=M1738),"Yes - "&amp;TEXT(H1738,"d mmm yyyy"),IF(TODAY()-M1738&lt;30,"Not yet","No")))</f>
        <v/>
      </c>
      <c r="O1738" s="8"/>
      <c r="P1738" s="12" t="str">
        <f aca="false">IF(A1738="","",IF(COUNTIF($A$2:$A$2001,A1738)&gt;1,"Same email twice - keep one",""))</f>
        <v/>
      </c>
    </row>
    <row r="1739" customFormat="false" ht="15" hidden="false" customHeight="false" outlineLevel="0" collapsed="false">
      <c r="A1739" s="8"/>
      <c r="B1739" s="8"/>
      <c r="C1739" s="8"/>
      <c r="D1739" s="9" t="str">
        <f aca="false">IF(A1739="","",COUNTIFS(Orders!$C$2:$C$5001,A1739,Orders!$I$2:$I$5001,"&gt;0"))</f>
        <v/>
      </c>
      <c r="E1739" s="10" t="str">
        <f aca="false">IF(A1739="","",SUMIFS(Orders!$F$2:$F$5001,Orders!$C$2:$C$5001,A1739,Orders!$I$2:$I$5001,"&gt;0"))</f>
        <v/>
      </c>
      <c r="F1739" s="10" t="str">
        <f aca="false">IF(OR(A1739="",N(D1739)=0),"",E1739/D1739)</f>
        <v/>
      </c>
      <c r="G1739" s="11" t="str">
        <f aca="false">IF(OR(A1739="",N(D1739)=0),"",_xlfn.MINIFS(Orders!$I$2:$I$5001,Orders!$C$2:$C$5001,A1739,Orders!$I$2:$I$5001,"&gt;0"))</f>
        <v/>
      </c>
      <c r="H1739" s="11" t="str">
        <f aca="false">IF(OR(A1739="",N(D1739)=0),"",_xlfn.MAXIFS(Orders!$I$2:$I$5001,Orders!$C$2:$C$5001,A1739,Orders!$I$2:$I$5001,"&gt;0"))</f>
        <v/>
      </c>
      <c r="I1739" s="9" t="str">
        <f aca="true">IF(H1739="","",TODAY()-H1739)</f>
        <v/>
      </c>
      <c r="J1739" s="9" t="str">
        <f aca="false">IF(OR(H1739="",N(D1739)&lt;2),"",(H1739-G1739)/(D1739-1))</f>
        <v/>
      </c>
      <c r="K1739" s="12" t="str">
        <f aca="false">IF(A1739="","",IF(N(D1739)=0,"No orders yet",IF(I1739&gt;=Settings!$B$4,IF(OR(N(E1739)&gt;=Settings!$B$5,N(D1739)&gt;=Settings!$B$6),"Lapsed VIP","Lapsed"),IF(I1739&gt;=Settings!$B$3,IF(OR(N(E1739)&gt;=Settings!$B$5,N(D1739)&gt;=Settings!$B$6),"At-risk VIP",IF(D1739=1,"One-time buyer","At risk")),IF(OR(N(E1739)&gt;=Settings!$B$5,N(D1739)&gt;=Settings!$B$6),"VIP",IF(D1739=1,"New","Active"))))))</f>
        <v/>
      </c>
      <c r="L1739" s="12" t="str">
        <f aca="false">IF(OR(J1739="",J1739=0),"",IF(I1739&gt;=J1739*Settings!$B$7,"Yes",""))</f>
        <v/>
      </c>
      <c r="M1739" s="13"/>
      <c r="N1739" s="12" t="str">
        <f aca="true">IF(M1739="","",IF(AND(H1739&lt;&gt;"",H1739&gt;=M1739),"Yes - "&amp;TEXT(H1739,"d mmm yyyy"),IF(TODAY()-M1739&lt;30,"Not yet","No")))</f>
        <v/>
      </c>
      <c r="O1739" s="8"/>
      <c r="P1739" s="12" t="str">
        <f aca="false">IF(A1739="","",IF(COUNTIF($A$2:$A$2001,A1739)&gt;1,"Same email twice - keep one",""))</f>
        <v/>
      </c>
    </row>
    <row r="1740" customFormat="false" ht="15" hidden="false" customHeight="false" outlineLevel="0" collapsed="false">
      <c r="A1740" s="8"/>
      <c r="B1740" s="8"/>
      <c r="C1740" s="8"/>
      <c r="D1740" s="9" t="str">
        <f aca="false">IF(A1740="","",COUNTIFS(Orders!$C$2:$C$5001,A1740,Orders!$I$2:$I$5001,"&gt;0"))</f>
        <v/>
      </c>
      <c r="E1740" s="10" t="str">
        <f aca="false">IF(A1740="","",SUMIFS(Orders!$F$2:$F$5001,Orders!$C$2:$C$5001,A1740,Orders!$I$2:$I$5001,"&gt;0"))</f>
        <v/>
      </c>
      <c r="F1740" s="10" t="str">
        <f aca="false">IF(OR(A1740="",N(D1740)=0),"",E1740/D1740)</f>
        <v/>
      </c>
      <c r="G1740" s="11" t="str">
        <f aca="false">IF(OR(A1740="",N(D1740)=0),"",_xlfn.MINIFS(Orders!$I$2:$I$5001,Orders!$C$2:$C$5001,A1740,Orders!$I$2:$I$5001,"&gt;0"))</f>
        <v/>
      </c>
      <c r="H1740" s="11" t="str">
        <f aca="false">IF(OR(A1740="",N(D1740)=0),"",_xlfn.MAXIFS(Orders!$I$2:$I$5001,Orders!$C$2:$C$5001,A1740,Orders!$I$2:$I$5001,"&gt;0"))</f>
        <v/>
      </c>
      <c r="I1740" s="9" t="str">
        <f aca="true">IF(H1740="","",TODAY()-H1740)</f>
        <v/>
      </c>
      <c r="J1740" s="9" t="str">
        <f aca="false">IF(OR(H1740="",N(D1740)&lt;2),"",(H1740-G1740)/(D1740-1))</f>
        <v/>
      </c>
      <c r="K1740" s="12" t="str">
        <f aca="false">IF(A1740="","",IF(N(D1740)=0,"No orders yet",IF(I1740&gt;=Settings!$B$4,IF(OR(N(E1740)&gt;=Settings!$B$5,N(D1740)&gt;=Settings!$B$6),"Lapsed VIP","Lapsed"),IF(I1740&gt;=Settings!$B$3,IF(OR(N(E1740)&gt;=Settings!$B$5,N(D1740)&gt;=Settings!$B$6),"At-risk VIP",IF(D1740=1,"One-time buyer","At risk")),IF(OR(N(E1740)&gt;=Settings!$B$5,N(D1740)&gt;=Settings!$B$6),"VIP",IF(D1740=1,"New","Active"))))))</f>
        <v/>
      </c>
      <c r="L1740" s="12" t="str">
        <f aca="false">IF(OR(J1740="",J1740=0),"",IF(I1740&gt;=J1740*Settings!$B$7,"Yes",""))</f>
        <v/>
      </c>
      <c r="M1740" s="13"/>
      <c r="N1740" s="12" t="str">
        <f aca="true">IF(M1740="","",IF(AND(H1740&lt;&gt;"",H1740&gt;=M1740),"Yes - "&amp;TEXT(H1740,"d mmm yyyy"),IF(TODAY()-M1740&lt;30,"Not yet","No")))</f>
        <v/>
      </c>
      <c r="O1740" s="8"/>
      <c r="P1740" s="12" t="str">
        <f aca="false">IF(A1740="","",IF(COUNTIF($A$2:$A$2001,A1740)&gt;1,"Same email twice - keep one",""))</f>
        <v/>
      </c>
    </row>
    <row r="1741" customFormat="false" ht="15" hidden="false" customHeight="false" outlineLevel="0" collapsed="false">
      <c r="A1741" s="8"/>
      <c r="B1741" s="8"/>
      <c r="C1741" s="8"/>
      <c r="D1741" s="9" t="str">
        <f aca="false">IF(A1741="","",COUNTIFS(Orders!$C$2:$C$5001,A1741,Orders!$I$2:$I$5001,"&gt;0"))</f>
        <v/>
      </c>
      <c r="E1741" s="10" t="str">
        <f aca="false">IF(A1741="","",SUMIFS(Orders!$F$2:$F$5001,Orders!$C$2:$C$5001,A1741,Orders!$I$2:$I$5001,"&gt;0"))</f>
        <v/>
      </c>
      <c r="F1741" s="10" t="str">
        <f aca="false">IF(OR(A1741="",N(D1741)=0),"",E1741/D1741)</f>
        <v/>
      </c>
      <c r="G1741" s="11" t="str">
        <f aca="false">IF(OR(A1741="",N(D1741)=0),"",_xlfn.MINIFS(Orders!$I$2:$I$5001,Orders!$C$2:$C$5001,A1741,Orders!$I$2:$I$5001,"&gt;0"))</f>
        <v/>
      </c>
      <c r="H1741" s="11" t="str">
        <f aca="false">IF(OR(A1741="",N(D1741)=0),"",_xlfn.MAXIFS(Orders!$I$2:$I$5001,Orders!$C$2:$C$5001,A1741,Orders!$I$2:$I$5001,"&gt;0"))</f>
        <v/>
      </c>
      <c r="I1741" s="9" t="str">
        <f aca="true">IF(H1741="","",TODAY()-H1741)</f>
        <v/>
      </c>
      <c r="J1741" s="9" t="str">
        <f aca="false">IF(OR(H1741="",N(D1741)&lt;2),"",(H1741-G1741)/(D1741-1))</f>
        <v/>
      </c>
      <c r="K1741" s="12" t="str">
        <f aca="false">IF(A1741="","",IF(N(D1741)=0,"No orders yet",IF(I1741&gt;=Settings!$B$4,IF(OR(N(E1741)&gt;=Settings!$B$5,N(D1741)&gt;=Settings!$B$6),"Lapsed VIP","Lapsed"),IF(I1741&gt;=Settings!$B$3,IF(OR(N(E1741)&gt;=Settings!$B$5,N(D1741)&gt;=Settings!$B$6),"At-risk VIP",IF(D1741=1,"One-time buyer","At risk")),IF(OR(N(E1741)&gt;=Settings!$B$5,N(D1741)&gt;=Settings!$B$6),"VIP",IF(D1741=1,"New","Active"))))))</f>
        <v/>
      </c>
      <c r="L1741" s="12" t="str">
        <f aca="false">IF(OR(J1741="",J1741=0),"",IF(I1741&gt;=J1741*Settings!$B$7,"Yes",""))</f>
        <v/>
      </c>
      <c r="M1741" s="13"/>
      <c r="N1741" s="12" t="str">
        <f aca="true">IF(M1741="","",IF(AND(H1741&lt;&gt;"",H1741&gt;=M1741),"Yes - "&amp;TEXT(H1741,"d mmm yyyy"),IF(TODAY()-M1741&lt;30,"Not yet","No")))</f>
        <v/>
      </c>
      <c r="O1741" s="8"/>
      <c r="P1741" s="12" t="str">
        <f aca="false">IF(A1741="","",IF(COUNTIF($A$2:$A$2001,A1741)&gt;1,"Same email twice - keep one",""))</f>
        <v/>
      </c>
    </row>
    <row r="1742" customFormat="false" ht="15" hidden="false" customHeight="false" outlineLevel="0" collapsed="false">
      <c r="A1742" s="8"/>
      <c r="B1742" s="8"/>
      <c r="C1742" s="8"/>
      <c r="D1742" s="9" t="str">
        <f aca="false">IF(A1742="","",COUNTIFS(Orders!$C$2:$C$5001,A1742,Orders!$I$2:$I$5001,"&gt;0"))</f>
        <v/>
      </c>
      <c r="E1742" s="10" t="str">
        <f aca="false">IF(A1742="","",SUMIFS(Orders!$F$2:$F$5001,Orders!$C$2:$C$5001,A1742,Orders!$I$2:$I$5001,"&gt;0"))</f>
        <v/>
      </c>
      <c r="F1742" s="10" t="str">
        <f aca="false">IF(OR(A1742="",N(D1742)=0),"",E1742/D1742)</f>
        <v/>
      </c>
      <c r="G1742" s="11" t="str">
        <f aca="false">IF(OR(A1742="",N(D1742)=0),"",_xlfn.MINIFS(Orders!$I$2:$I$5001,Orders!$C$2:$C$5001,A1742,Orders!$I$2:$I$5001,"&gt;0"))</f>
        <v/>
      </c>
      <c r="H1742" s="11" t="str">
        <f aca="false">IF(OR(A1742="",N(D1742)=0),"",_xlfn.MAXIFS(Orders!$I$2:$I$5001,Orders!$C$2:$C$5001,A1742,Orders!$I$2:$I$5001,"&gt;0"))</f>
        <v/>
      </c>
      <c r="I1742" s="9" t="str">
        <f aca="true">IF(H1742="","",TODAY()-H1742)</f>
        <v/>
      </c>
      <c r="J1742" s="9" t="str">
        <f aca="false">IF(OR(H1742="",N(D1742)&lt;2),"",(H1742-G1742)/(D1742-1))</f>
        <v/>
      </c>
      <c r="K1742" s="12" t="str">
        <f aca="false">IF(A1742="","",IF(N(D1742)=0,"No orders yet",IF(I1742&gt;=Settings!$B$4,IF(OR(N(E1742)&gt;=Settings!$B$5,N(D1742)&gt;=Settings!$B$6),"Lapsed VIP","Lapsed"),IF(I1742&gt;=Settings!$B$3,IF(OR(N(E1742)&gt;=Settings!$B$5,N(D1742)&gt;=Settings!$B$6),"At-risk VIP",IF(D1742=1,"One-time buyer","At risk")),IF(OR(N(E1742)&gt;=Settings!$B$5,N(D1742)&gt;=Settings!$B$6),"VIP",IF(D1742=1,"New","Active"))))))</f>
        <v/>
      </c>
      <c r="L1742" s="12" t="str">
        <f aca="false">IF(OR(J1742="",J1742=0),"",IF(I1742&gt;=J1742*Settings!$B$7,"Yes",""))</f>
        <v/>
      </c>
      <c r="M1742" s="13"/>
      <c r="N1742" s="12" t="str">
        <f aca="true">IF(M1742="","",IF(AND(H1742&lt;&gt;"",H1742&gt;=M1742),"Yes - "&amp;TEXT(H1742,"d mmm yyyy"),IF(TODAY()-M1742&lt;30,"Not yet","No")))</f>
        <v/>
      </c>
      <c r="O1742" s="8"/>
      <c r="P1742" s="12" t="str">
        <f aca="false">IF(A1742="","",IF(COUNTIF($A$2:$A$2001,A1742)&gt;1,"Same email twice - keep one",""))</f>
        <v/>
      </c>
    </row>
    <row r="1743" customFormat="false" ht="15" hidden="false" customHeight="false" outlineLevel="0" collapsed="false">
      <c r="A1743" s="8"/>
      <c r="B1743" s="8"/>
      <c r="C1743" s="8"/>
      <c r="D1743" s="9" t="str">
        <f aca="false">IF(A1743="","",COUNTIFS(Orders!$C$2:$C$5001,A1743,Orders!$I$2:$I$5001,"&gt;0"))</f>
        <v/>
      </c>
      <c r="E1743" s="10" t="str">
        <f aca="false">IF(A1743="","",SUMIFS(Orders!$F$2:$F$5001,Orders!$C$2:$C$5001,A1743,Orders!$I$2:$I$5001,"&gt;0"))</f>
        <v/>
      </c>
      <c r="F1743" s="10" t="str">
        <f aca="false">IF(OR(A1743="",N(D1743)=0),"",E1743/D1743)</f>
        <v/>
      </c>
      <c r="G1743" s="11" t="str">
        <f aca="false">IF(OR(A1743="",N(D1743)=0),"",_xlfn.MINIFS(Orders!$I$2:$I$5001,Orders!$C$2:$C$5001,A1743,Orders!$I$2:$I$5001,"&gt;0"))</f>
        <v/>
      </c>
      <c r="H1743" s="11" t="str">
        <f aca="false">IF(OR(A1743="",N(D1743)=0),"",_xlfn.MAXIFS(Orders!$I$2:$I$5001,Orders!$C$2:$C$5001,A1743,Orders!$I$2:$I$5001,"&gt;0"))</f>
        <v/>
      </c>
      <c r="I1743" s="9" t="str">
        <f aca="true">IF(H1743="","",TODAY()-H1743)</f>
        <v/>
      </c>
      <c r="J1743" s="9" t="str">
        <f aca="false">IF(OR(H1743="",N(D1743)&lt;2),"",(H1743-G1743)/(D1743-1))</f>
        <v/>
      </c>
      <c r="K1743" s="12" t="str">
        <f aca="false">IF(A1743="","",IF(N(D1743)=0,"No orders yet",IF(I1743&gt;=Settings!$B$4,IF(OR(N(E1743)&gt;=Settings!$B$5,N(D1743)&gt;=Settings!$B$6),"Lapsed VIP","Lapsed"),IF(I1743&gt;=Settings!$B$3,IF(OR(N(E1743)&gt;=Settings!$B$5,N(D1743)&gt;=Settings!$B$6),"At-risk VIP",IF(D1743=1,"One-time buyer","At risk")),IF(OR(N(E1743)&gt;=Settings!$B$5,N(D1743)&gt;=Settings!$B$6),"VIP",IF(D1743=1,"New","Active"))))))</f>
        <v/>
      </c>
      <c r="L1743" s="12" t="str">
        <f aca="false">IF(OR(J1743="",J1743=0),"",IF(I1743&gt;=J1743*Settings!$B$7,"Yes",""))</f>
        <v/>
      </c>
      <c r="M1743" s="13"/>
      <c r="N1743" s="12" t="str">
        <f aca="true">IF(M1743="","",IF(AND(H1743&lt;&gt;"",H1743&gt;=M1743),"Yes - "&amp;TEXT(H1743,"d mmm yyyy"),IF(TODAY()-M1743&lt;30,"Not yet","No")))</f>
        <v/>
      </c>
      <c r="O1743" s="8"/>
      <c r="P1743" s="12" t="str">
        <f aca="false">IF(A1743="","",IF(COUNTIF($A$2:$A$2001,A1743)&gt;1,"Same email twice - keep one",""))</f>
        <v/>
      </c>
    </row>
    <row r="1744" customFormat="false" ht="15" hidden="false" customHeight="false" outlineLevel="0" collapsed="false">
      <c r="A1744" s="8"/>
      <c r="B1744" s="8"/>
      <c r="C1744" s="8"/>
      <c r="D1744" s="9" t="str">
        <f aca="false">IF(A1744="","",COUNTIFS(Orders!$C$2:$C$5001,A1744,Orders!$I$2:$I$5001,"&gt;0"))</f>
        <v/>
      </c>
      <c r="E1744" s="10" t="str">
        <f aca="false">IF(A1744="","",SUMIFS(Orders!$F$2:$F$5001,Orders!$C$2:$C$5001,A1744,Orders!$I$2:$I$5001,"&gt;0"))</f>
        <v/>
      </c>
      <c r="F1744" s="10" t="str">
        <f aca="false">IF(OR(A1744="",N(D1744)=0),"",E1744/D1744)</f>
        <v/>
      </c>
      <c r="G1744" s="11" t="str">
        <f aca="false">IF(OR(A1744="",N(D1744)=0),"",_xlfn.MINIFS(Orders!$I$2:$I$5001,Orders!$C$2:$C$5001,A1744,Orders!$I$2:$I$5001,"&gt;0"))</f>
        <v/>
      </c>
      <c r="H1744" s="11" t="str">
        <f aca="false">IF(OR(A1744="",N(D1744)=0),"",_xlfn.MAXIFS(Orders!$I$2:$I$5001,Orders!$C$2:$C$5001,A1744,Orders!$I$2:$I$5001,"&gt;0"))</f>
        <v/>
      </c>
      <c r="I1744" s="9" t="str">
        <f aca="true">IF(H1744="","",TODAY()-H1744)</f>
        <v/>
      </c>
      <c r="J1744" s="9" t="str">
        <f aca="false">IF(OR(H1744="",N(D1744)&lt;2),"",(H1744-G1744)/(D1744-1))</f>
        <v/>
      </c>
      <c r="K1744" s="12" t="str">
        <f aca="false">IF(A1744="","",IF(N(D1744)=0,"No orders yet",IF(I1744&gt;=Settings!$B$4,IF(OR(N(E1744)&gt;=Settings!$B$5,N(D1744)&gt;=Settings!$B$6),"Lapsed VIP","Lapsed"),IF(I1744&gt;=Settings!$B$3,IF(OR(N(E1744)&gt;=Settings!$B$5,N(D1744)&gt;=Settings!$B$6),"At-risk VIP",IF(D1744=1,"One-time buyer","At risk")),IF(OR(N(E1744)&gt;=Settings!$B$5,N(D1744)&gt;=Settings!$B$6),"VIP",IF(D1744=1,"New","Active"))))))</f>
        <v/>
      </c>
      <c r="L1744" s="12" t="str">
        <f aca="false">IF(OR(J1744="",J1744=0),"",IF(I1744&gt;=J1744*Settings!$B$7,"Yes",""))</f>
        <v/>
      </c>
      <c r="M1744" s="13"/>
      <c r="N1744" s="12" t="str">
        <f aca="true">IF(M1744="","",IF(AND(H1744&lt;&gt;"",H1744&gt;=M1744),"Yes - "&amp;TEXT(H1744,"d mmm yyyy"),IF(TODAY()-M1744&lt;30,"Not yet","No")))</f>
        <v/>
      </c>
      <c r="O1744" s="8"/>
      <c r="P1744" s="12" t="str">
        <f aca="false">IF(A1744="","",IF(COUNTIF($A$2:$A$2001,A1744)&gt;1,"Same email twice - keep one",""))</f>
        <v/>
      </c>
    </row>
    <row r="1745" customFormat="false" ht="15" hidden="false" customHeight="false" outlineLevel="0" collapsed="false">
      <c r="A1745" s="8"/>
      <c r="B1745" s="8"/>
      <c r="C1745" s="8"/>
      <c r="D1745" s="9" t="str">
        <f aca="false">IF(A1745="","",COUNTIFS(Orders!$C$2:$C$5001,A1745,Orders!$I$2:$I$5001,"&gt;0"))</f>
        <v/>
      </c>
      <c r="E1745" s="10" t="str">
        <f aca="false">IF(A1745="","",SUMIFS(Orders!$F$2:$F$5001,Orders!$C$2:$C$5001,A1745,Orders!$I$2:$I$5001,"&gt;0"))</f>
        <v/>
      </c>
      <c r="F1745" s="10" t="str">
        <f aca="false">IF(OR(A1745="",N(D1745)=0),"",E1745/D1745)</f>
        <v/>
      </c>
      <c r="G1745" s="11" t="str">
        <f aca="false">IF(OR(A1745="",N(D1745)=0),"",_xlfn.MINIFS(Orders!$I$2:$I$5001,Orders!$C$2:$C$5001,A1745,Orders!$I$2:$I$5001,"&gt;0"))</f>
        <v/>
      </c>
      <c r="H1745" s="11" t="str">
        <f aca="false">IF(OR(A1745="",N(D1745)=0),"",_xlfn.MAXIFS(Orders!$I$2:$I$5001,Orders!$C$2:$C$5001,A1745,Orders!$I$2:$I$5001,"&gt;0"))</f>
        <v/>
      </c>
      <c r="I1745" s="9" t="str">
        <f aca="true">IF(H1745="","",TODAY()-H1745)</f>
        <v/>
      </c>
      <c r="J1745" s="9" t="str">
        <f aca="false">IF(OR(H1745="",N(D1745)&lt;2),"",(H1745-G1745)/(D1745-1))</f>
        <v/>
      </c>
      <c r="K1745" s="12" t="str">
        <f aca="false">IF(A1745="","",IF(N(D1745)=0,"No orders yet",IF(I1745&gt;=Settings!$B$4,IF(OR(N(E1745)&gt;=Settings!$B$5,N(D1745)&gt;=Settings!$B$6),"Lapsed VIP","Lapsed"),IF(I1745&gt;=Settings!$B$3,IF(OR(N(E1745)&gt;=Settings!$B$5,N(D1745)&gt;=Settings!$B$6),"At-risk VIP",IF(D1745=1,"One-time buyer","At risk")),IF(OR(N(E1745)&gt;=Settings!$B$5,N(D1745)&gt;=Settings!$B$6),"VIP",IF(D1745=1,"New","Active"))))))</f>
        <v/>
      </c>
      <c r="L1745" s="12" t="str">
        <f aca="false">IF(OR(J1745="",J1745=0),"",IF(I1745&gt;=J1745*Settings!$B$7,"Yes",""))</f>
        <v/>
      </c>
      <c r="M1745" s="13"/>
      <c r="N1745" s="12" t="str">
        <f aca="true">IF(M1745="","",IF(AND(H1745&lt;&gt;"",H1745&gt;=M1745),"Yes - "&amp;TEXT(H1745,"d mmm yyyy"),IF(TODAY()-M1745&lt;30,"Not yet","No")))</f>
        <v/>
      </c>
      <c r="O1745" s="8"/>
      <c r="P1745" s="12" t="str">
        <f aca="false">IF(A1745="","",IF(COUNTIF($A$2:$A$2001,A1745)&gt;1,"Same email twice - keep one",""))</f>
        <v/>
      </c>
    </row>
    <row r="1746" customFormat="false" ht="15" hidden="false" customHeight="false" outlineLevel="0" collapsed="false">
      <c r="A1746" s="8"/>
      <c r="B1746" s="8"/>
      <c r="C1746" s="8"/>
      <c r="D1746" s="9" t="str">
        <f aca="false">IF(A1746="","",COUNTIFS(Orders!$C$2:$C$5001,A1746,Orders!$I$2:$I$5001,"&gt;0"))</f>
        <v/>
      </c>
      <c r="E1746" s="10" t="str">
        <f aca="false">IF(A1746="","",SUMIFS(Orders!$F$2:$F$5001,Orders!$C$2:$C$5001,A1746,Orders!$I$2:$I$5001,"&gt;0"))</f>
        <v/>
      </c>
      <c r="F1746" s="10" t="str">
        <f aca="false">IF(OR(A1746="",N(D1746)=0),"",E1746/D1746)</f>
        <v/>
      </c>
      <c r="G1746" s="11" t="str">
        <f aca="false">IF(OR(A1746="",N(D1746)=0),"",_xlfn.MINIFS(Orders!$I$2:$I$5001,Orders!$C$2:$C$5001,A1746,Orders!$I$2:$I$5001,"&gt;0"))</f>
        <v/>
      </c>
      <c r="H1746" s="11" t="str">
        <f aca="false">IF(OR(A1746="",N(D1746)=0),"",_xlfn.MAXIFS(Orders!$I$2:$I$5001,Orders!$C$2:$C$5001,A1746,Orders!$I$2:$I$5001,"&gt;0"))</f>
        <v/>
      </c>
      <c r="I1746" s="9" t="str">
        <f aca="true">IF(H1746="","",TODAY()-H1746)</f>
        <v/>
      </c>
      <c r="J1746" s="9" t="str">
        <f aca="false">IF(OR(H1746="",N(D1746)&lt;2),"",(H1746-G1746)/(D1746-1))</f>
        <v/>
      </c>
      <c r="K1746" s="12" t="str">
        <f aca="false">IF(A1746="","",IF(N(D1746)=0,"No orders yet",IF(I1746&gt;=Settings!$B$4,IF(OR(N(E1746)&gt;=Settings!$B$5,N(D1746)&gt;=Settings!$B$6),"Lapsed VIP","Lapsed"),IF(I1746&gt;=Settings!$B$3,IF(OR(N(E1746)&gt;=Settings!$B$5,N(D1746)&gt;=Settings!$B$6),"At-risk VIP",IF(D1746=1,"One-time buyer","At risk")),IF(OR(N(E1746)&gt;=Settings!$B$5,N(D1746)&gt;=Settings!$B$6),"VIP",IF(D1746=1,"New","Active"))))))</f>
        <v/>
      </c>
      <c r="L1746" s="12" t="str">
        <f aca="false">IF(OR(J1746="",J1746=0),"",IF(I1746&gt;=J1746*Settings!$B$7,"Yes",""))</f>
        <v/>
      </c>
      <c r="M1746" s="13"/>
      <c r="N1746" s="12" t="str">
        <f aca="true">IF(M1746="","",IF(AND(H1746&lt;&gt;"",H1746&gt;=M1746),"Yes - "&amp;TEXT(H1746,"d mmm yyyy"),IF(TODAY()-M1746&lt;30,"Not yet","No")))</f>
        <v/>
      </c>
      <c r="O1746" s="8"/>
      <c r="P1746" s="12" t="str">
        <f aca="false">IF(A1746="","",IF(COUNTIF($A$2:$A$2001,A1746)&gt;1,"Same email twice - keep one",""))</f>
        <v/>
      </c>
    </row>
    <row r="1747" customFormat="false" ht="15" hidden="false" customHeight="false" outlineLevel="0" collapsed="false">
      <c r="A1747" s="8"/>
      <c r="B1747" s="8"/>
      <c r="C1747" s="8"/>
      <c r="D1747" s="9" t="str">
        <f aca="false">IF(A1747="","",COUNTIFS(Orders!$C$2:$C$5001,A1747,Orders!$I$2:$I$5001,"&gt;0"))</f>
        <v/>
      </c>
      <c r="E1747" s="10" t="str">
        <f aca="false">IF(A1747="","",SUMIFS(Orders!$F$2:$F$5001,Orders!$C$2:$C$5001,A1747,Orders!$I$2:$I$5001,"&gt;0"))</f>
        <v/>
      </c>
      <c r="F1747" s="10" t="str">
        <f aca="false">IF(OR(A1747="",N(D1747)=0),"",E1747/D1747)</f>
        <v/>
      </c>
      <c r="G1747" s="11" t="str">
        <f aca="false">IF(OR(A1747="",N(D1747)=0),"",_xlfn.MINIFS(Orders!$I$2:$I$5001,Orders!$C$2:$C$5001,A1747,Orders!$I$2:$I$5001,"&gt;0"))</f>
        <v/>
      </c>
      <c r="H1747" s="11" t="str">
        <f aca="false">IF(OR(A1747="",N(D1747)=0),"",_xlfn.MAXIFS(Orders!$I$2:$I$5001,Orders!$C$2:$C$5001,A1747,Orders!$I$2:$I$5001,"&gt;0"))</f>
        <v/>
      </c>
      <c r="I1747" s="9" t="str">
        <f aca="true">IF(H1747="","",TODAY()-H1747)</f>
        <v/>
      </c>
      <c r="J1747" s="9" t="str">
        <f aca="false">IF(OR(H1747="",N(D1747)&lt;2),"",(H1747-G1747)/(D1747-1))</f>
        <v/>
      </c>
      <c r="K1747" s="12" t="str">
        <f aca="false">IF(A1747="","",IF(N(D1747)=0,"No orders yet",IF(I1747&gt;=Settings!$B$4,IF(OR(N(E1747)&gt;=Settings!$B$5,N(D1747)&gt;=Settings!$B$6),"Lapsed VIP","Lapsed"),IF(I1747&gt;=Settings!$B$3,IF(OR(N(E1747)&gt;=Settings!$B$5,N(D1747)&gt;=Settings!$B$6),"At-risk VIP",IF(D1747=1,"One-time buyer","At risk")),IF(OR(N(E1747)&gt;=Settings!$B$5,N(D1747)&gt;=Settings!$B$6),"VIP",IF(D1747=1,"New","Active"))))))</f>
        <v/>
      </c>
      <c r="L1747" s="12" t="str">
        <f aca="false">IF(OR(J1747="",J1747=0),"",IF(I1747&gt;=J1747*Settings!$B$7,"Yes",""))</f>
        <v/>
      </c>
      <c r="M1747" s="13"/>
      <c r="N1747" s="12" t="str">
        <f aca="true">IF(M1747="","",IF(AND(H1747&lt;&gt;"",H1747&gt;=M1747),"Yes - "&amp;TEXT(H1747,"d mmm yyyy"),IF(TODAY()-M1747&lt;30,"Not yet","No")))</f>
        <v/>
      </c>
      <c r="O1747" s="8"/>
      <c r="P1747" s="12" t="str">
        <f aca="false">IF(A1747="","",IF(COUNTIF($A$2:$A$2001,A1747)&gt;1,"Same email twice - keep one",""))</f>
        <v/>
      </c>
    </row>
    <row r="1748" customFormat="false" ht="15" hidden="false" customHeight="false" outlineLevel="0" collapsed="false">
      <c r="A1748" s="8"/>
      <c r="B1748" s="8"/>
      <c r="C1748" s="8"/>
      <c r="D1748" s="9" t="str">
        <f aca="false">IF(A1748="","",COUNTIFS(Orders!$C$2:$C$5001,A1748,Orders!$I$2:$I$5001,"&gt;0"))</f>
        <v/>
      </c>
      <c r="E1748" s="10" t="str">
        <f aca="false">IF(A1748="","",SUMIFS(Orders!$F$2:$F$5001,Orders!$C$2:$C$5001,A1748,Orders!$I$2:$I$5001,"&gt;0"))</f>
        <v/>
      </c>
      <c r="F1748" s="10" t="str">
        <f aca="false">IF(OR(A1748="",N(D1748)=0),"",E1748/D1748)</f>
        <v/>
      </c>
      <c r="G1748" s="11" t="str">
        <f aca="false">IF(OR(A1748="",N(D1748)=0),"",_xlfn.MINIFS(Orders!$I$2:$I$5001,Orders!$C$2:$C$5001,A1748,Orders!$I$2:$I$5001,"&gt;0"))</f>
        <v/>
      </c>
      <c r="H1748" s="11" t="str">
        <f aca="false">IF(OR(A1748="",N(D1748)=0),"",_xlfn.MAXIFS(Orders!$I$2:$I$5001,Orders!$C$2:$C$5001,A1748,Orders!$I$2:$I$5001,"&gt;0"))</f>
        <v/>
      </c>
      <c r="I1748" s="9" t="str">
        <f aca="true">IF(H1748="","",TODAY()-H1748)</f>
        <v/>
      </c>
      <c r="J1748" s="9" t="str">
        <f aca="false">IF(OR(H1748="",N(D1748)&lt;2),"",(H1748-G1748)/(D1748-1))</f>
        <v/>
      </c>
      <c r="K1748" s="12" t="str">
        <f aca="false">IF(A1748="","",IF(N(D1748)=0,"No orders yet",IF(I1748&gt;=Settings!$B$4,IF(OR(N(E1748)&gt;=Settings!$B$5,N(D1748)&gt;=Settings!$B$6),"Lapsed VIP","Lapsed"),IF(I1748&gt;=Settings!$B$3,IF(OR(N(E1748)&gt;=Settings!$B$5,N(D1748)&gt;=Settings!$B$6),"At-risk VIP",IF(D1748=1,"One-time buyer","At risk")),IF(OR(N(E1748)&gt;=Settings!$B$5,N(D1748)&gt;=Settings!$B$6),"VIP",IF(D1748=1,"New","Active"))))))</f>
        <v/>
      </c>
      <c r="L1748" s="12" t="str">
        <f aca="false">IF(OR(J1748="",J1748=0),"",IF(I1748&gt;=J1748*Settings!$B$7,"Yes",""))</f>
        <v/>
      </c>
      <c r="M1748" s="13"/>
      <c r="N1748" s="12" t="str">
        <f aca="true">IF(M1748="","",IF(AND(H1748&lt;&gt;"",H1748&gt;=M1748),"Yes - "&amp;TEXT(H1748,"d mmm yyyy"),IF(TODAY()-M1748&lt;30,"Not yet","No")))</f>
        <v/>
      </c>
      <c r="O1748" s="8"/>
      <c r="P1748" s="12" t="str">
        <f aca="false">IF(A1748="","",IF(COUNTIF($A$2:$A$2001,A1748)&gt;1,"Same email twice - keep one",""))</f>
        <v/>
      </c>
    </row>
    <row r="1749" customFormat="false" ht="15" hidden="false" customHeight="false" outlineLevel="0" collapsed="false">
      <c r="A1749" s="8"/>
      <c r="B1749" s="8"/>
      <c r="C1749" s="8"/>
      <c r="D1749" s="9" t="str">
        <f aca="false">IF(A1749="","",COUNTIFS(Orders!$C$2:$C$5001,A1749,Orders!$I$2:$I$5001,"&gt;0"))</f>
        <v/>
      </c>
      <c r="E1749" s="10" t="str">
        <f aca="false">IF(A1749="","",SUMIFS(Orders!$F$2:$F$5001,Orders!$C$2:$C$5001,A1749,Orders!$I$2:$I$5001,"&gt;0"))</f>
        <v/>
      </c>
      <c r="F1749" s="10" t="str">
        <f aca="false">IF(OR(A1749="",N(D1749)=0),"",E1749/D1749)</f>
        <v/>
      </c>
      <c r="G1749" s="11" t="str">
        <f aca="false">IF(OR(A1749="",N(D1749)=0),"",_xlfn.MINIFS(Orders!$I$2:$I$5001,Orders!$C$2:$C$5001,A1749,Orders!$I$2:$I$5001,"&gt;0"))</f>
        <v/>
      </c>
      <c r="H1749" s="11" t="str">
        <f aca="false">IF(OR(A1749="",N(D1749)=0),"",_xlfn.MAXIFS(Orders!$I$2:$I$5001,Orders!$C$2:$C$5001,A1749,Orders!$I$2:$I$5001,"&gt;0"))</f>
        <v/>
      </c>
      <c r="I1749" s="9" t="str">
        <f aca="true">IF(H1749="","",TODAY()-H1749)</f>
        <v/>
      </c>
      <c r="J1749" s="9" t="str">
        <f aca="false">IF(OR(H1749="",N(D1749)&lt;2),"",(H1749-G1749)/(D1749-1))</f>
        <v/>
      </c>
      <c r="K1749" s="12" t="str">
        <f aca="false">IF(A1749="","",IF(N(D1749)=0,"No orders yet",IF(I1749&gt;=Settings!$B$4,IF(OR(N(E1749)&gt;=Settings!$B$5,N(D1749)&gt;=Settings!$B$6),"Lapsed VIP","Lapsed"),IF(I1749&gt;=Settings!$B$3,IF(OR(N(E1749)&gt;=Settings!$B$5,N(D1749)&gt;=Settings!$B$6),"At-risk VIP",IF(D1749=1,"One-time buyer","At risk")),IF(OR(N(E1749)&gt;=Settings!$B$5,N(D1749)&gt;=Settings!$B$6),"VIP",IF(D1749=1,"New","Active"))))))</f>
        <v/>
      </c>
      <c r="L1749" s="12" t="str">
        <f aca="false">IF(OR(J1749="",J1749=0),"",IF(I1749&gt;=J1749*Settings!$B$7,"Yes",""))</f>
        <v/>
      </c>
      <c r="M1749" s="13"/>
      <c r="N1749" s="12" t="str">
        <f aca="true">IF(M1749="","",IF(AND(H1749&lt;&gt;"",H1749&gt;=M1749),"Yes - "&amp;TEXT(H1749,"d mmm yyyy"),IF(TODAY()-M1749&lt;30,"Not yet","No")))</f>
        <v/>
      </c>
      <c r="O1749" s="8"/>
      <c r="P1749" s="12" t="str">
        <f aca="false">IF(A1749="","",IF(COUNTIF($A$2:$A$2001,A1749)&gt;1,"Same email twice - keep one",""))</f>
        <v/>
      </c>
    </row>
    <row r="1750" customFormat="false" ht="15" hidden="false" customHeight="false" outlineLevel="0" collapsed="false">
      <c r="A1750" s="8"/>
      <c r="B1750" s="8"/>
      <c r="C1750" s="8"/>
      <c r="D1750" s="9" t="str">
        <f aca="false">IF(A1750="","",COUNTIFS(Orders!$C$2:$C$5001,A1750,Orders!$I$2:$I$5001,"&gt;0"))</f>
        <v/>
      </c>
      <c r="E1750" s="10" t="str">
        <f aca="false">IF(A1750="","",SUMIFS(Orders!$F$2:$F$5001,Orders!$C$2:$C$5001,A1750,Orders!$I$2:$I$5001,"&gt;0"))</f>
        <v/>
      </c>
      <c r="F1750" s="10" t="str">
        <f aca="false">IF(OR(A1750="",N(D1750)=0),"",E1750/D1750)</f>
        <v/>
      </c>
      <c r="G1750" s="11" t="str">
        <f aca="false">IF(OR(A1750="",N(D1750)=0),"",_xlfn.MINIFS(Orders!$I$2:$I$5001,Orders!$C$2:$C$5001,A1750,Orders!$I$2:$I$5001,"&gt;0"))</f>
        <v/>
      </c>
      <c r="H1750" s="11" t="str">
        <f aca="false">IF(OR(A1750="",N(D1750)=0),"",_xlfn.MAXIFS(Orders!$I$2:$I$5001,Orders!$C$2:$C$5001,A1750,Orders!$I$2:$I$5001,"&gt;0"))</f>
        <v/>
      </c>
      <c r="I1750" s="9" t="str">
        <f aca="true">IF(H1750="","",TODAY()-H1750)</f>
        <v/>
      </c>
      <c r="J1750" s="9" t="str">
        <f aca="false">IF(OR(H1750="",N(D1750)&lt;2),"",(H1750-G1750)/(D1750-1))</f>
        <v/>
      </c>
      <c r="K1750" s="12" t="str">
        <f aca="false">IF(A1750="","",IF(N(D1750)=0,"No orders yet",IF(I1750&gt;=Settings!$B$4,IF(OR(N(E1750)&gt;=Settings!$B$5,N(D1750)&gt;=Settings!$B$6),"Lapsed VIP","Lapsed"),IF(I1750&gt;=Settings!$B$3,IF(OR(N(E1750)&gt;=Settings!$B$5,N(D1750)&gt;=Settings!$B$6),"At-risk VIP",IF(D1750=1,"One-time buyer","At risk")),IF(OR(N(E1750)&gt;=Settings!$B$5,N(D1750)&gt;=Settings!$B$6),"VIP",IF(D1750=1,"New","Active"))))))</f>
        <v/>
      </c>
      <c r="L1750" s="12" t="str">
        <f aca="false">IF(OR(J1750="",J1750=0),"",IF(I1750&gt;=J1750*Settings!$B$7,"Yes",""))</f>
        <v/>
      </c>
      <c r="M1750" s="13"/>
      <c r="N1750" s="12" t="str">
        <f aca="true">IF(M1750="","",IF(AND(H1750&lt;&gt;"",H1750&gt;=M1750),"Yes - "&amp;TEXT(H1750,"d mmm yyyy"),IF(TODAY()-M1750&lt;30,"Not yet","No")))</f>
        <v/>
      </c>
      <c r="O1750" s="8"/>
      <c r="P1750" s="12" t="str">
        <f aca="false">IF(A1750="","",IF(COUNTIF($A$2:$A$2001,A1750)&gt;1,"Same email twice - keep one",""))</f>
        <v/>
      </c>
    </row>
    <row r="1751" customFormat="false" ht="15" hidden="false" customHeight="false" outlineLevel="0" collapsed="false">
      <c r="A1751" s="8"/>
      <c r="B1751" s="8"/>
      <c r="C1751" s="8"/>
      <c r="D1751" s="9" t="str">
        <f aca="false">IF(A1751="","",COUNTIFS(Orders!$C$2:$C$5001,A1751,Orders!$I$2:$I$5001,"&gt;0"))</f>
        <v/>
      </c>
      <c r="E1751" s="10" t="str">
        <f aca="false">IF(A1751="","",SUMIFS(Orders!$F$2:$F$5001,Orders!$C$2:$C$5001,A1751,Orders!$I$2:$I$5001,"&gt;0"))</f>
        <v/>
      </c>
      <c r="F1751" s="10" t="str">
        <f aca="false">IF(OR(A1751="",N(D1751)=0),"",E1751/D1751)</f>
        <v/>
      </c>
      <c r="G1751" s="11" t="str">
        <f aca="false">IF(OR(A1751="",N(D1751)=0),"",_xlfn.MINIFS(Orders!$I$2:$I$5001,Orders!$C$2:$C$5001,A1751,Orders!$I$2:$I$5001,"&gt;0"))</f>
        <v/>
      </c>
      <c r="H1751" s="11" t="str">
        <f aca="false">IF(OR(A1751="",N(D1751)=0),"",_xlfn.MAXIFS(Orders!$I$2:$I$5001,Orders!$C$2:$C$5001,A1751,Orders!$I$2:$I$5001,"&gt;0"))</f>
        <v/>
      </c>
      <c r="I1751" s="9" t="str">
        <f aca="true">IF(H1751="","",TODAY()-H1751)</f>
        <v/>
      </c>
      <c r="J1751" s="9" t="str">
        <f aca="false">IF(OR(H1751="",N(D1751)&lt;2),"",(H1751-G1751)/(D1751-1))</f>
        <v/>
      </c>
      <c r="K1751" s="12" t="str">
        <f aca="false">IF(A1751="","",IF(N(D1751)=0,"No orders yet",IF(I1751&gt;=Settings!$B$4,IF(OR(N(E1751)&gt;=Settings!$B$5,N(D1751)&gt;=Settings!$B$6),"Lapsed VIP","Lapsed"),IF(I1751&gt;=Settings!$B$3,IF(OR(N(E1751)&gt;=Settings!$B$5,N(D1751)&gt;=Settings!$B$6),"At-risk VIP",IF(D1751=1,"One-time buyer","At risk")),IF(OR(N(E1751)&gt;=Settings!$B$5,N(D1751)&gt;=Settings!$B$6),"VIP",IF(D1751=1,"New","Active"))))))</f>
        <v/>
      </c>
      <c r="L1751" s="12" t="str">
        <f aca="false">IF(OR(J1751="",J1751=0),"",IF(I1751&gt;=J1751*Settings!$B$7,"Yes",""))</f>
        <v/>
      </c>
      <c r="M1751" s="13"/>
      <c r="N1751" s="12" t="str">
        <f aca="true">IF(M1751="","",IF(AND(H1751&lt;&gt;"",H1751&gt;=M1751),"Yes - "&amp;TEXT(H1751,"d mmm yyyy"),IF(TODAY()-M1751&lt;30,"Not yet","No")))</f>
        <v/>
      </c>
      <c r="O1751" s="8"/>
      <c r="P1751" s="12" t="str">
        <f aca="false">IF(A1751="","",IF(COUNTIF($A$2:$A$2001,A1751)&gt;1,"Same email twice - keep one",""))</f>
        <v/>
      </c>
    </row>
    <row r="1752" customFormat="false" ht="15" hidden="false" customHeight="false" outlineLevel="0" collapsed="false">
      <c r="A1752" s="8"/>
      <c r="B1752" s="8"/>
      <c r="C1752" s="8"/>
      <c r="D1752" s="9" t="str">
        <f aca="false">IF(A1752="","",COUNTIFS(Orders!$C$2:$C$5001,A1752,Orders!$I$2:$I$5001,"&gt;0"))</f>
        <v/>
      </c>
      <c r="E1752" s="10" t="str">
        <f aca="false">IF(A1752="","",SUMIFS(Orders!$F$2:$F$5001,Orders!$C$2:$C$5001,A1752,Orders!$I$2:$I$5001,"&gt;0"))</f>
        <v/>
      </c>
      <c r="F1752" s="10" t="str">
        <f aca="false">IF(OR(A1752="",N(D1752)=0),"",E1752/D1752)</f>
        <v/>
      </c>
      <c r="G1752" s="11" t="str">
        <f aca="false">IF(OR(A1752="",N(D1752)=0),"",_xlfn.MINIFS(Orders!$I$2:$I$5001,Orders!$C$2:$C$5001,A1752,Orders!$I$2:$I$5001,"&gt;0"))</f>
        <v/>
      </c>
      <c r="H1752" s="11" t="str">
        <f aca="false">IF(OR(A1752="",N(D1752)=0),"",_xlfn.MAXIFS(Orders!$I$2:$I$5001,Orders!$C$2:$C$5001,A1752,Orders!$I$2:$I$5001,"&gt;0"))</f>
        <v/>
      </c>
      <c r="I1752" s="9" t="str">
        <f aca="true">IF(H1752="","",TODAY()-H1752)</f>
        <v/>
      </c>
      <c r="J1752" s="9" t="str">
        <f aca="false">IF(OR(H1752="",N(D1752)&lt;2),"",(H1752-G1752)/(D1752-1))</f>
        <v/>
      </c>
      <c r="K1752" s="12" t="str">
        <f aca="false">IF(A1752="","",IF(N(D1752)=0,"No orders yet",IF(I1752&gt;=Settings!$B$4,IF(OR(N(E1752)&gt;=Settings!$B$5,N(D1752)&gt;=Settings!$B$6),"Lapsed VIP","Lapsed"),IF(I1752&gt;=Settings!$B$3,IF(OR(N(E1752)&gt;=Settings!$B$5,N(D1752)&gt;=Settings!$B$6),"At-risk VIP",IF(D1752=1,"One-time buyer","At risk")),IF(OR(N(E1752)&gt;=Settings!$B$5,N(D1752)&gt;=Settings!$B$6),"VIP",IF(D1752=1,"New","Active"))))))</f>
        <v/>
      </c>
      <c r="L1752" s="12" t="str">
        <f aca="false">IF(OR(J1752="",J1752=0),"",IF(I1752&gt;=J1752*Settings!$B$7,"Yes",""))</f>
        <v/>
      </c>
      <c r="M1752" s="13"/>
      <c r="N1752" s="12" t="str">
        <f aca="true">IF(M1752="","",IF(AND(H1752&lt;&gt;"",H1752&gt;=M1752),"Yes - "&amp;TEXT(H1752,"d mmm yyyy"),IF(TODAY()-M1752&lt;30,"Not yet","No")))</f>
        <v/>
      </c>
      <c r="O1752" s="8"/>
      <c r="P1752" s="12" t="str">
        <f aca="false">IF(A1752="","",IF(COUNTIF($A$2:$A$2001,A1752)&gt;1,"Same email twice - keep one",""))</f>
        <v/>
      </c>
    </row>
    <row r="1753" customFormat="false" ht="15" hidden="false" customHeight="false" outlineLevel="0" collapsed="false">
      <c r="A1753" s="8"/>
      <c r="B1753" s="8"/>
      <c r="C1753" s="8"/>
      <c r="D1753" s="9" t="str">
        <f aca="false">IF(A1753="","",COUNTIFS(Orders!$C$2:$C$5001,A1753,Orders!$I$2:$I$5001,"&gt;0"))</f>
        <v/>
      </c>
      <c r="E1753" s="10" t="str">
        <f aca="false">IF(A1753="","",SUMIFS(Orders!$F$2:$F$5001,Orders!$C$2:$C$5001,A1753,Orders!$I$2:$I$5001,"&gt;0"))</f>
        <v/>
      </c>
      <c r="F1753" s="10" t="str">
        <f aca="false">IF(OR(A1753="",N(D1753)=0),"",E1753/D1753)</f>
        <v/>
      </c>
      <c r="G1753" s="11" t="str">
        <f aca="false">IF(OR(A1753="",N(D1753)=0),"",_xlfn.MINIFS(Orders!$I$2:$I$5001,Orders!$C$2:$C$5001,A1753,Orders!$I$2:$I$5001,"&gt;0"))</f>
        <v/>
      </c>
      <c r="H1753" s="11" t="str">
        <f aca="false">IF(OR(A1753="",N(D1753)=0),"",_xlfn.MAXIFS(Orders!$I$2:$I$5001,Orders!$C$2:$C$5001,A1753,Orders!$I$2:$I$5001,"&gt;0"))</f>
        <v/>
      </c>
      <c r="I1753" s="9" t="str">
        <f aca="true">IF(H1753="","",TODAY()-H1753)</f>
        <v/>
      </c>
      <c r="J1753" s="9" t="str">
        <f aca="false">IF(OR(H1753="",N(D1753)&lt;2),"",(H1753-G1753)/(D1753-1))</f>
        <v/>
      </c>
      <c r="K1753" s="12" t="str">
        <f aca="false">IF(A1753="","",IF(N(D1753)=0,"No orders yet",IF(I1753&gt;=Settings!$B$4,IF(OR(N(E1753)&gt;=Settings!$B$5,N(D1753)&gt;=Settings!$B$6),"Lapsed VIP","Lapsed"),IF(I1753&gt;=Settings!$B$3,IF(OR(N(E1753)&gt;=Settings!$B$5,N(D1753)&gt;=Settings!$B$6),"At-risk VIP",IF(D1753=1,"One-time buyer","At risk")),IF(OR(N(E1753)&gt;=Settings!$B$5,N(D1753)&gt;=Settings!$B$6),"VIP",IF(D1753=1,"New","Active"))))))</f>
        <v/>
      </c>
      <c r="L1753" s="12" t="str">
        <f aca="false">IF(OR(J1753="",J1753=0),"",IF(I1753&gt;=J1753*Settings!$B$7,"Yes",""))</f>
        <v/>
      </c>
      <c r="M1753" s="13"/>
      <c r="N1753" s="12" t="str">
        <f aca="true">IF(M1753="","",IF(AND(H1753&lt;&gt;"",H1753&gt;=M1753),"Yes - "&amp;TEXT(H1753,"d mmm yyyy"),IF(TODAY()-M1753&lt;30,"Not yet","No")))</f>
        <v/>
      </c>
      <c r="O1753" s="8"/>
      <c r="P1753" s="12" t="str">
        <f aca="false">IF(A1753="","",IF(COUNTIF($A$2:$A$2001,A1753)&gt;1,"Same email twice - keep one",""))</f>
        <v/>
      </c>
    </row>
    <row r="1754" customFormat="false" ht="15" hidden="false" customHeight="false" outlineLevel="0" collapsed="false">
      <c r="A1754" s="8"/>
      <c r="B1754" s="8"/>
      <c r="C1754" s="8"/>
      <c r="D1754" s="9" t="str">
        <f aca="false">IF(A1754="","",COUNTIFS(Orders!$C$2:$C$5001,A1754,Orders!$I$2:$I$5001,"&gt;0"))</f>
        <v/>
      </c>
      <c r="E1754" s="10" t="str">
        <f aca="false">IF(A1754="","",SUMIFS(Orders!$F$2:$F$5001,Orders!$C$2:$C$5001,A1754,Orders!$I$2:$I$5001,"&gt;0"))</f>
        <v/>
      </c>
      <c r="F1754" s="10" t="str">
        <f aca="false">IF(OR(A1754="",N(D1754)=0),"",E1754/D1754)</f>
        <v/>
      </c>
      <c r="G1754" s="11" t="str">
        <f aca="false">IF(OR(A1754="",N(D1754)=0),"",_xlfn.MINIFS(Orders!$I$2:$I$5001,Orders!$C$2:$C$5001,A1754,Orders!$I$2:$I$5001,"&gt;0"))</f>
        <v/>
      </c>
      <c r="H1754" s="11" t="str">
        <f aca="false">IF(OR(A1754="",N(D1754)=0),"",_xlfn.MAXIFS(Orders!$I$2:$I$5001,Orders!$C$2:$C$5001,A1754,Orders!$I$2:$I$5001,"&gt;0"))</f>
        <v/>
      </c>
      <c r="I1754" s="9" t="str">
        <f aca="true">IF(H1754="","",TODAY()-H1754)</f>
        <v/>
      </c>
      <c r="J1754" s="9" t="str">
        <f aca="false">IF(OR(H1754="",N(D1754)&lt;2),"",(H1754-G1754)/(D1754-1))</f>
        <v/>
      </c>
      <c r="K1754" s="12" t="str">
        <f aca="false">IF(A1754="","",IF(N(D1754)=0,"No orders yet",IF(I1754&gt;=Settings!$B$4,IF(OR(N(E1754)&gt;=Settings!$B$5,N(D1754)&gt;=Settings!$B$6),"Lapsed VIP","Lapsed"),IF(I1754&gt;=Settings!$B$3,IF(OR(N(E1754)&gt;=Settings!$B$5,N(D1754)&gt;=Settings!$B$6),"At-risk VIP",IF(D1754=1,"One-time buyer","At risk")),IF(OR(N(E1754)&gt;=Settings!$B$5,N(D1754)&gt;=Settings!$B$6),"VIP",IF(D1754=1,"New","Active"))))))</f>
        <v/>
      </c>
      <c r="L1754" s="12" t="str">
        <f aca="false">IF(OR(J1754="",J1754=0),"",IF(I1754&gt;=J1754*Settings!$B$7,"Yes",""))</f>
        <v/>
      </c>
      <c r="M1754" s="13"/>
      <c r="N1754" s="12" t="str">
        <f aca="true">IF(M1754="","",IF(AND(H1754&lt;&gt;"",H1754&gt;=M1754),"Yes - "&amp;TEXT(H1754,"d mmm yyyy"),IF(TODAY()-M1754&lt;30,"Not yet","No")))</f>
        <v/>
      </c>
      <c r="O1754" s="8"/>
      <c r="P1754" s="12" t="str">
        <f aca="false">IF(A1754="","",IF(COUNTIF($A$2:$A$2001,A1754)&gt;1,"Same email twice - keep one",""))</f>
        <v/>
      </c>
    </row>
    <row r="1755" customFormat="false" ht="15" hidden="false" customHeight="false" outlineLevel="0" collapsed="false">
      <c r="A1755" s="8"/>
      <c r="B1755" s="8"/>
      <c r="C1755" s="8"/>
      <c r="D1755" s="9" t="str">
        <f aca="false">IF(A1755="","",COUNTIFS(Orders!$C$2:$C$5001,A1755,Orders!$I$2:$I$5001,"&gt;0"))</f>
        <v/>
      </c>
      <c r="E1755" s="10" t="str">
        <f aca="false">IF(A1755="","",SUMIFS(Orders!$F$2:$F$5001,Orders!$C$2:$C$5001,A1755,Orders!$I$2:$I$5001,"&gt;0"))</f>
        <v/>
      </c>
      <c r="F1755" s="10" t="str">
        <f aca="false">IF(OR(A1755="",N(D1755)=0),"",E1755/D1755)</f>
        <v/>
      </c>
      <c r="G1755" s="11" t="str">
        <f aca="false">IF(OR(A1755="",N(D1755)=0),"",_xlfn.MINIFS(Orders!$I$2:$I$5001,Orders!$C$2:$C$5001,A1755,Orders!$I$2:$I$5001,"&gt;0"))</f>
        <v/>
      </c>
      <c r="H1755" s="11" t="str">
        <f aca="false">IF(OR(A1755="",N(D1755)=0),"",_xlfn.MAXIFS(Orders!$I$2:$I$5001,Orders!$C$2:$C$5001,A1755,Orders!$I$2:$I$5001,"&gt;0"))</f>
        <v/>
      </c>
      <c r="I1755" s="9" t="str">
        <f aca="true">IF(H1755="","",TODAY()-H1755)</f>
        <v/>
      </c>
      <c r="J1755" s="9" t="str">
        <f aca="false">IF(OR(H1755="",N(D1755)&lt;2),"",(H1755-G1755)/(D1755-1))</f>
        <v/>
      </c>
      <c r="K1755" s="12" t="str">
        <f aca="false">IF(A1755="","",IF(N(D1755)=0,"No orders yet",IF(I1755&gt;=Settings!$B$4,IF(OR(N(E1755)&gt;=Settings!$B$5,N(D1755)&gt;=Settings!$B$6),"Lapsed VIP","Lapsed"),IF(I1755&gt;=Settings!$B$3,IF(OR(N(E1755)&gt;=Settings!$B$5,N(D1755)&gt;=Settings!$B$6),"At-risk VIP",IF(D1755=1,"One-time buyer","At risk")),IF(OR(N(E1755)&gt;=Settings!$B$5,N(D1755)&gt;=Settings!$B$6),"VIP",IF(D1755=1,"New","Active"))))))</f>
        <v/>
      </c>
      <c r="L1755" s="12" t="str">
        <f aca="false">IF(OR(J1755="",J1755=0),"",IF(I1755&gt;=J1755*Settings!$B$7,"Yes",""))</f>
        <v/>
      </c>
      <c r="M1755" s="13"/>
      <c r="N1755" s="12" t="str">
        <f aca="true">IF(M1755="","",IF(AND(H1755&lt;&gt;"",H1755&gt;=M1755),"Yes - "&amp;TEXT(H1755,"d mmm yyyy"),IF(TODAY()-M1755&lt;30,"Not yet","No")))</f>
        <v/>
      </c>
      <c r="O1755" s="8"/>
      <c r="P1755" s="12" t="str">
        <f aca="false">IF(A1755="","",IF(COUNTIF($A$2:$A$2001,A1755)&gt;1,"Same email twice - keep one",""))</f>
        <v/>
      </c>
    </row>
    <row r="1756" customFormat="false" ht="15" hidden="false" customHeight="false" outlineLevel="0" collapsed="false">
      <c r="A1756" s="8"/>
      <c r="B1756" s="8"/>
      <c r="C1756" s="8"/>
      <c r="D1756" s="9" t="str">
        <f aca="false">IF(A1756="","",COUNTIFS(Orders!$C$2:$C$5001,A1756,Orders!$I$2:$I$5001,"&gt;0"))</f>
        <v/>
      </c>
      <c r="E1756" s="10" t="str">
        <f aca="false">IF(A1756="","",SUMIFS(Orders!$F$2:$F$5001,Orders!$C$2:$C$5001,A1756,Orders!$I$2:$I$5001,"&gt;0"))</f>
        <v/>
      </c>
      <c r="F1756" s="10" t="str">
        <f aca="false">IF(OR(A1756="",N(D1756)=0),"",E1756/D1756)</f>
        <v/>
      </c>
      <c r="G1756" s="11" t="str">
        <f aca="false">IF(OR(A1756="",N(D1756)=0),"",_xlfn.MINIFS(Orders!$I$2:$I$5001,Orders!$C$2:$C$5001,A1756,Orders!$I$2:$I$5001,"&gt;0"))</f>
        <v/>
      </c>
      <c r="H1756" s="11" t="str">
        <f aca="false">IF(OR(A1756="",N(D1756)=0),"",_xlfn.MAXIFS(Orders!$I$2:$I$5001,Orders!$C$2:$C$5001,A1756,Orders!$I$2:$I$5001,"&gt;0"))</f>
        <v/>
      </c>
      <c r="I1756" s="9" t="str">
        <f aca="true">IF(H1756="","",TODAY()-H1756)</f>
        <v/>
      </c>
      <c r="J1756" s="9" t="str">
        <f aca="false">IF(OR(H1756="",N(D1756)&lt;2),"",(H1756-G1756)/(D1756-1))</f>
        <v/>
      </c>
      <c r="K1756" s="12" t="str">
        <f aca="false">IF(A1756="","",IF(N(D1756)=0,"No orders yet",IF(I1756&gt;=Settings!$B$4,IF(OR(N(E1756)&gt;=Settings!$B$5,N(D1756)&gt;=Settings!$B$6),"Lapsed VIP","Lapsed"),IF(I1756&gt;=Settings!$B$3,IF(OR(N(E1756)&gt;=Settings!$B$5,N(D1756)&gt;=Settings!$B$6),"At-risk VIP",IF(D1756=1,"One-time buyer","At risk")),IF(OR(N(E1756)&gt;=Settings!$B$5,N(D1756)&gt;=Settings!$B$6),"VIP",IF(D1756=1,"New","Active"))))))</f>
        <v/>
      </c>
      <c r="L1756" s="12" t="str">
        <f aca="false">IF(OR(J1756="",J1756=0),"",IF(I1756&gt;=J1756*Settings!$B$7,"Yes",""))</f>
        <v/>
      </c>
      <c r="M1756" s="13"/>
      <c r="N1756" s="12" t="str">
        <f aca="true">IF(M1756="","",IF(AND(H1756&lt;&gt;"",H1756&gt;=M1756),"Yes - "&amp;TEXT(H1756,"d mmm yyyy"),IF(TODAY()-M1756&lt;30,"Not yet","No")))</f>
        <v/>
      </c>
      <c r="O1756" s="8"/>
      <c r="P1756" s="12" t="str">
        <f aca="false">IF(A1756="","",IF(COUNTIF($A$2:$A$2001,A1756)&gt;1,"Same email twice - keep one",""))</f>
        <v/>
      </c>
    </row>
    <row r="1757" customFormat="false" ht="15" hidden="false" customHeight="false" outlineLevel="0" collapsed="false">
      <c r="A1757" s="8"/>
      <c r="B1757" s="8"/>
      <c r="C1757" s="8"/>
      <c r="D1757" s="9" t="str">
        <f aca="false">IF(A1757="","",COUNTIFS(Orders!$C$2:$C$5001,A1757,Orders!$I$2:$I$5001,"&gt;0"))</f>
        <v/>
      </c>
      <c r="E1757" s="10" t="str">
        <f aca="false">IF(A1757="","",SUMIFS(Orders!$F$2:$F$5001,Orders!$C$2:$C$5001,A1757,Orders!$I$2:$I$5001,"&gt;0"))</f>
        <v/>
      </c>
      <c r="F1757" s="10" t="str">
        <f aca="false">IF(OR(A1757="",N(D1757)=0),"",E1757/D1757)</f>
        <v/>
      </c>
      <c r="G1757" s="11" t="str">
        <f aca="false">IF(OR(A1757="",N(D1757)=0),"",_xlfn.MINIFS(Orders!$I$2:$I$5001,Orders!$C$2:$C$5001,A1757,Orders!$I$2:$I$5001,"&gt;0"))</f>
        <v/>
      </c>
      <c r="H1757" s="11" t="str">
        <f aca="false">IF(OR(A1757="",N(D1757)=0),"",_xlfn.MAXIFS(Orders!$I$2:$I$5001,Orders!$C$2:$C$5001,A1757,Orders!$I$2:$I$5001,"&gt;0"))</f>
        <v/>
      </c>
      <c r="I1757" s="9" t="str">
        <f aca="true">IF(H1757="","",TODAY()-H1757)</f>
        <v/>
      </c>
      <c r="J1757" s="9" t="str">
        <f aca="false">IF(OR(H1757="",N(D1757)&lt;2),"",(H1757-G1757)/(D1757-1))</f>
        <v/>
      </c>
      <c r="K1757" s="12" t="str">
        <f aca="false">IF(A1757="","",IF(N(D1757)=0,"No orders yet",IF(I1757&gt;=Settings!$B$4,IF(OR(N(E1757)&gt;=Settings!$B$5,N(D1757)&gt;=Settings!$B$6),"Lapsed VIP","Lapsed"),IF(I1757&gt;=Settings!$B$3,IF(OR(N(E1757)&gt;=Settings!$B$5,N(D1757)&gt;=Settings!$B$6),"At-risk VIP",IF(D1757=1,"One-time buyer","At risk")),IF(OR(N(E1757)&gt;=Settings!$B$5,N(D1757)&gt;=Settings!$B$6),"VIP",IF(D1757=1,"New","Active"))))))</f>
        <v/>
      </c>
      <c r="L1757" s="12" t="str">
        <f aca="false">IF(OR(J1757="",J1757=0),"",IF(I1757&gt;=J1757*Settings!$B$7,"Yes",""))</f>
        <v/>
      </c>
      <c r="M1757" s="13"/>
      <c r="N1757" s="12" t="str">
        <f aca="true">IF(M1757="","",IF(AND(H1757&lt;&gt;"",H1757&gt;=M1757),"Yes - "&amp;TEXT(H1757,"d mmm yyyy"),IF(TODAY()-M1757&lt;30,"Not yet","No")))</f>
        <v/>
      </c>
      <c r="O1757" s="8"/>
      <c r="P1757" s="12" t="str">
        <f aca="false">IF(A1757="","",IF(COUNTIF($A$2:$A$2001,A1757)&gt;1,"Same email twice - keep one",""))</f>
        <v/>
      </c>
    </row>
    <row r="1758" customFormat="false" ht="15" hidden="false" customHeight="false" outlineLevel="0" collapsed="false">
      <c r="A1758" s="8"/>
      <c r="B1758" s="8"/>
      <c r="C1758" s="8"/>
      <c r="D1758" s="9" t="str">
        <f aca="false">IF(A1758="","",COUNTIFS(Orders!$C$2:$C$5001,A1758,Orders!$I$2:$I$5001,"&gt;0"))</f>
        <v/>
      </c>
      <c r="E1758" s="10" t="str">
        <f aca="false">IF(A1758="","",SUMIFS(Orders!$F$2:$F$5001,Orders!$C$2:$C$5001,A1758,Orders!$I$2:$I$5001,"&gt;0"))</f>
        <v/>
      </c>
      <c r="F1758" s="10" t="str">
        <f aca="false">IF(OR(A1758="",N(D1758)=0),"",E1758/D1758)</f>
        <v/>
      </c>
      <c r="G1758" s="11" t="str">
        <f aca="false">IF(OR(A1758="",N(D1758)=0),"",_xlfn.MINIFS(Orders!$I$2:$I$5001,Orders!$C$2:$C$5001,A1758,Orders!$I$2:$I$5001,"&gt;0"))</f>
        <v/>
      </c>
      <c r="H1758" s="11" t="str">
        <f aca="false">IF(OR(A1758="",N(D1758)=0),"",_xlfn.MAXIFS(Orders!$I$2:$I$5001,Orders!$C$2:$C$5001,A1758,Orders!$I$2:$I$5001,"&gt;0"))</f>
        <v/>
      </c>
      <c r="I1758" s="9" t="str">
        <f aca="true">IF(H1758="","",TODAY()-H1758)</f>
        <v/>
      </c>
      <c r="J1758" s="9" t="str">
        <f aca="false">IF(OR(H1758="",N(D1758)&lt;2),"",(H1758-G1758)/(D1758-1))</f>
        <v/>
      </c>
      <c r="K1758" s="12" t="str">
        <f aca="false">IF(A1758="","",IF(N(D1758)=0,"No orders yet",IF(I1758&gt;=Settings!$B$4,IF(OR(N(E1758)&gt;=Settings!$B$5,N(D1758)&gt;=Settings!$B$6),"Lapsed VIP","Lapsed"),IF(I1758&gt;=Settings!$B$3,IF(OR(N(E1758)&gt;=Settings!$B$5,N(D1758)&gt;=Settings!$B$6),"At-risk VIP",IF(D1758=1,"One-time buyer","At risk")),IF(OR(N(E1758)&gt;=Settings!$B$5,N(D1758)&gt;=Settings!$B$6),"VIP",IF(D1758=1,"New","Active"))))))</f>
        <v/>
      </c>
      <c r="L1758" s="12" t="str">
        <f aca="false">IF(OR(J1758="",J1758=0),"",IF(I1758&gt;=J1758*Settings!$B$7,"Yes",""))</f>
        <v/>
      </c>
      <c r="M1758" s="13"/>
      <c r="N1758" s="12" t="str">
        <f aca="true">IF(M1758="","",IF(AND(H1758&lt;&gt;"",H1758&gt;=M1758),"Yes - "&amp;TEXT(H1758,"d mmm yyyy"),IF(TODAY()-M1758&lt;30,"Not yet","No")))</f>
        <v/>
      </c>
      <c r="O1758" s="8"/>
      <c r="P1758" s="12" t="str">
        <f aca="false">IF(A1758="","",IF(COUNTIF($A$2:$A$2001,A1758)&gt;1,"Same email twice - keep one",""))</f>
        <v/>
      </c>
    </row>
    <row r="1759" customFormat="false" ht="15" hidden="false" customHeight="false" outlineLevel="0" collapsed="false">
      <c r="A1759" s="8"/>
      <c r="B1759" s="8"/>
      <c r="C1759" s="8"/>
      <c r="D1759" s="9" t="str">
        <f aca="false">IF(A1759="","",COUNTIFS(Orders!$C$2:$C$5001,A1759,Orders!$I$2:$I$5001,"&gt;0"))</f>
        <v/>
      </c>
      <c r="E1759" s="10" t="str">
        <f aca="false">IF(A1759="","",SUMIFS(Orders!$F$2:$F$5001,Orders!$C$2:$C$5001,A1759,Orders!$I$2:$I$5001,"&gt;0"))</f>
        <v/>
      </c>
      <c r="F1759" s="10" t="str">
        <f aca="false">IF(OR(A1759="",N(D1759)=0),"",E1759/D1759)</f>
        <v/>
      </c>
      <c r="G1759" s="11" t="str">
        <f aca="false">IF(OR(A1759="",N(D1759)=0),"",_xlfn.MINIFS(Orders!$I$2:$I$5001,Orders!$C$2:$C$5001,A1759,Orders!$I$2:$I$5001,"&gt;0"))</f>
        <v/>
      </c>
      <c r="H1759" s="11" t="str">
        <f aca="false">IF(OR(A1759="",N(D1759)=0),"",_xlfn.MAXIFS(Orders!$I$2:$I$5001,Orders!$C$2:$C$5001,A1759,Orders!$I$2:$I$5001,"&gt;0"))</f>
        <v/>
      </c>
      <c r="I1759" s="9" t="str">
        <f aca="true">IF(H1759="","",TODAY()-H1759)</f>
        <v/>
      </c>
      <c r="J1759" s="9" t="str">
        <f aca="false">IF(OR(H1759="",N(D1759)&lt;2),"",(H1759-G1759)/(D1759-1))</f>
        <v/>
      </c>
      <c r="K1759" s="12" t="str">
        <f aca="false">IF(A1759="","",IF(N(D1759)=0,"No orders yet",IF(I1759&gt;=Settings!$B$4,IF(OR(N(E1759)&gt;=Settings!$B$5,N(D1759)&gt;=Settings!$B$6),"Lapsed VIP","Lapsed"),IF(I1759&gt;=Settings!$B$3,IF(OR(N(E1759)&gt;=Settings!$B$5,N(D1759)&gt;=Settings!$B$6),"At-risk VIP",IF(D1759=1,"One-time buyer","At risk")),IF(OR(N(E1759)&gt;=Settings!$B$5,N(D1759)&gt;=Settings!$B$6),"VIP",IF(D1759=1,"New","Active"))))))</f>
        <v/>
      </c>
      <c r="L1759" s="12" t="str">
        <f aca="false">IF(OR(J1759="",J1759=0),"",IF(I1759&gt;=J1759*Settings!$B$7,"Yes",""))</f>
        <v/>
      </c>
      <c r="M1759" s="13"/>
      <c r="N1759" s="12" t="str">
        <f aca="true">IF(M1759="","",IF(AND(H1759&lt;&gt;"",H1759&gt;=M1759),"Yes - "&amp;TEXT(H1759,"d mmm yyyy"),IF(TODAY()-M1759&lt;30,"Not yet","No")))</f>
        <v/>
      </c>
      <c r="O1759" s="8"/>
      <c r="P1759" s="12" t="str">
        <f aca="false">IF(A1759="","",IF(COUNTIF($A$2:$A$2001,A1759)&gt;1,"Same email twice - keep one",""))</f>
        <v/>
      </c>
    </row>
    <row r="1760" customFormat="false" ht="15" hidden="false" customHeight="false" outlineLevel="0" collapsed="false">
      <c r="A1760" s="8"/>
      <c r="B1760" s="8"/>
      <c r="C1760" s="8"/>
      <c r="D1760" s="9" t="str">
        <f aca="false">IF(A1760="","",COUNTIFS(Orders!$C$2:$C$5001,A1760,Orders!$I$2:$I$5001,"&gt;0"))</f>
        <v/>
      </c>
      <c r="E1760" s="10" t="str">
        <f aca="false">IF(A1760="","",SUMIFS(Orders!$F$2:$F$5001,Orders!$C$2:$C$5001,A1760,Orders!$I$2:$I$5001,"&gt;0"))</f>
        <v/>
      </c>
      <c r="F1760" s="10" t="str">
        <f aca="false">IF(OR(A1760="",N(D1760)=0),"",E1760/D1760)</f>
        <v/>
      </c>
      <c r="G1760" s="11" t="str">
        <f aca="false">IF(OR(A1760="",N(D1760)=0),"",_xlfn.MINIFS(Orders!$I$2:$I$5001,Orders!$C$2:$C$5001,A1760,Orders!$I$2:$I$5001,"&gt;0"))</f>
        <v/>
      </c>
      <c r="H1760" s="11" t="str">
        <f aca="false">IF(OR(A1760="",N(D1760)=0),"",_xlfn.MAXIFS(Orders!$I$2:$I$5001,Orders!$C$2:$C$5001,A1760,Orders!$I$2:$I$5001,"&gt;0"))</f>
        <v/>
      </c>
      <c r="I1760" s="9" t="str">
        <f aca="true">IF(H1760="","",TODAY()-H1760)</f>
        <v/>
      </c>
      <c r="J1760" s="9" t="str">
        <f aca="false">IF(OR(H1760="",N(D1760)&lt;2),"",(H1760-G1760)/(D1760-1))</f>
        <v/>
      </c>
      <c r="K1760" s="12" t="str">
        <f aca="false">IF(A1760="","",IF(N(D1760)=0,"No orders yet",IF(I1760&gt;=Settings!$B$4,IF(OR(N(E1760)&gt;=Settings!$B$5,N(D1760)&gt;=Settings!$B$6),"Lapsed VIP","Lapsed"),IF(I1760&gt;=Settings!$B$3,IF(OR(N(E1760)&gt;=Settings!$B$5,N(D1760)&gt;=Settings!$B$6),"At-risk VIP",IF(D1760=1,"One-time buyer","At risk")),IF(OR(N(E1760)&gt;=Settings!$B$5,N(D1760)&gt;=Settings!$B$6),"VIP",IF(D1760=1,"New","Active"))))))</f>
        <v/>
      </c>
      <c r="L1760" s="12" t="str">
        <f aca="false">IF(OR(J1760="",J1760=0),"",IF(I1760&gt;=J1760*Settings!$B$7,"Yes",""))</f>
        <v/>
      </c>
      <c r="M1760" s="13"/>
      <c r="N1760" s="12" t="str">
        <f aca="true">IF(M1760="","",IF(AND(H1760&lt;&gt;"",H1760&gt;=M1760),"Yes - "&amp;TEXT(H1760,"d mmm yyyy"),IF(TODAY()-M1760&lt;30,"Not yet","No")))</f>
        <v/>
      </c>
      <c r="O1760" s="8"/>
      <c r="P1760" s="12" t="str">
        <f aca="false">IF(A1760="","",IF(COUNTIF($A$2:$A$2001,A1760)&gt;1,"Same email twice - keep one",""))</f>
        <v/>
      </c>
    </row>
    <row r="1761" customFormat="false" ht="15" hidden="false" customHeight="false" outlineLevel="0" collapsed="false">
      <c r="A1761" s="8"/>
      <c r="B1761" s="8"/>
      <c r="C1761" s="8"/>
      <c r="D1761" s="9" t="str">
        <f aca="false">IF(A1761="","",COUNTIFS(Orders!$C$2:$C$5001,A1761,Orders!$I$2:$I$5001,"&gt;0"))</f>
        <v/>
      </c>
      <c r="E1761" s="10" t="str">
        <f aca="false">IF(A1761="","",SUMIFS(Orders!$F$2:$F$5001,Orders!$C$2:$C$5001,A1761,Orders!$I$2:$I$5001,"&gt;0"))</f>
        <v/>
      </c>
      <c r="F1761" s="10" t="str">
        <f aca="false">IF(OR(A1761="",N(D1761)=0),"",E1761/D1761)</f>
        <v/>
      </c>
      <c r="G1761" s="11" t="str">
        <f aca="false">IF(OR(A1761="",N(D1761)=0),"",_xlfn.MINIFS(Orders!$I$2:$I$5001,Orders!$C$2:$C$5001,A1761,Orders!$I$2:$I$5001,"&gt;0"))</f>
        <v/>
      </c>
      <c r="H1761" s="11" t="str">
        <f aca="false">IF(OR(A1761="",N(D1761)=0),"",_xlfn.MAXIFS(Orders!$I$2:$I$5001,Orders!$C$2:$C$5001,A1761,Orders!$I$2:$I$5001,"&gt;0"))</f>
        <v/>
      </c>
      <c r="I1761" s="9" t="str">
        <f aca="true">IF(H1761="","",TODAY()-H1761)</f>
        <v/>
      </c>
      <c r="J1761" s="9" t="str">
        <f aca="false">IF(OR(H1761="",N(D1761)&lt;2),"",(H1761-G1761)/(D1761-1))</f>
        <v/>
      </c>
      <c r="K1761" s="12" t="str">
        <f aca="false">IF(A1761="","",IF(N(D1761)=0,"No orders yet",IF(I1761&gt;=Settings!$B$4,IF(OR(N(E1761)&gt;=Settings!$B$5,N(D1761)&gt;=Settings!$B$6),"Lapsed VIP","Lapsed"),IF(I1761&gt;=Settings!$B$3,IF(OR(N(E1761)&gt;=Settings!$B$5,N(D1761)&gt;=Settings!$B$6),"At-risk VIP",IF(D1761=1,"One-time buyer","At risk")),IF(OR(N(E1761)&gt;=Settings!$B$5,N(D1761)&gt;=Settings!$B$6),"VIP",IF(D1761=1,"New","Active"))))))</f>
        <v/>
      </c>
      <c r="L1761" s="12" t="str">
        <f aca="false">IF(OR(J1761="",J1761=0),"",IF(I1761&gt;=J1761*Settings!$B$7,"Yes",""))</f>
        <v/>
      </c>
      <c r="M1761" s="13"/>
      <c r="N1761" s="12" t="str">
        <f aca="true">IF(M1761="","",IF(AND(H1761&lt;&gt;"",H1761&gt;=M1761),"Yes - "&amp;TEXT(H1761,"d mmm yyyy"),IF(TODAY()-M1761&lt;30,"Not yet","No")))</f>
        <v/>
      </c>
      <c r="O1761" s="8"/>
      <c r="P1761" s="12" t="str">
        <f aca="false">IF(A1761="","",IF(COUNTIF($A$2:$A$2001,A1761)&gt;1,"Same email twice - keep one",""))</f>
        <v/>
      </c>
    </row>
    <row r="1762" customFormat="false" ht="15" hidden="false" customHeight="false" outlineLevel="0" collapsed="false">
      <c r="A1762" s="8"/>
      <c r="B1762" s="8"/>
      <c r="C1762" s="8"/>
      <c r="D1762" s="9" t="str">
        <f aca="false">IF(A1762="","",COUNTIFS(Orders!$C$2:$C$5001,A1762,Orders!$I$2:$I$5001,"&gt;0"))</f>
        <v/>
      </c>
      <c r="E1762" s="10" t="str">
        <f aca="false">IF(A1762="","",SUMIFS(Orders!$F$2:$F$5001,Orders!$C$2:$C$5001,A1762,Orders!$I$2:$I$5001,"&gt;0"))</f>
        <v/>
      </c>
      <c r="F1762" s="10" t="str">
        <f aca="false">IF(OR(A1762="",N(D1762)=0),"",E1762/D1762)</f>
        <v/>
      </c>
      <c r="G1762" s="11" t="str">
        <f aca="false">IF(OR(A1762="",N(D1762)=0),"",_xlfn.MINIFS(Orders!$I$2:$I$5001,Orders!$C$2:$C$5001,A1762,Orders!$I$2:$I$5001,"&gt;0"))</f>
        <v/>
      </c>
      <c r="H1762" s="11" t="str">
        <f aca="false">IF(OR(A1762="",N(D1762)=0),"",_xlfn.MAXIFS(Orders!$I$2:$I$5001,Orders!$C$2:$C$5001,A1762,Orders!$I$2:$I$5001,"&gt;0"))</f>
        <v/>
      </c>
      <c r="I1762" s="9" t="str">
        <f aca="true">IF(H1762="","",TODAY()-H1762)</f>
        <v/>
      </c>
      <c r="J1762" s="9" t="str">
        <f aca="false">IF(OR(H1762="",N(D1762)&lt;2),"",(H1762-G1762)/(D1762-1))</f>
        <v/>
      </c>
      <c r="K1762" s="12" t="str">
        <f aca="false">IF(A1762="","",IF(N(D1762)=0,"No orders yet",IF(I1762&gt;=Settings!$B$4,IF(OR(N(E1762)&gt;=Settings!$B$5,N(D1762)&gt;=Settings!$B$6),"Lapsed VIP","Lapsed"),IF(I1762&gt;=Settings!$B$3,IF(OR(N(E1762)&gt;=Settings!$B$5,N(D1762)&gt;=Settings!$B$6),"At-risk VIP",IF(D1762=1,"One-time buyer","At risk")),IF(OR(N(E1762)&gt;=Settings!$B$5,N(D1762)&gt;=Settings!$B$6),"VIP",IF(D1762=1,"New","Active"))))))</f>
        <v/>
      </c>
      <c r="L1762" s="12" t="str">
        <f aca="false">IF(OR(J1762="",J1762=0),"",IF(I1762&gt;=J1762*Settings!$B$7,"Yes",""))</f>
        <v/>
      </c>
      <c r="M1762" s="13"/>
      <c r="N1762" s="12" t="str">
        <f aca="true">IF(M1762="","",IF(AND(H1762&lt;&gt;"",H1762&gt;=M1762),"Yes - "&amp;TEXT(H1762,"d mmm yyyy"),IF(TODAY()-M1762&lt;30,"Not yet","No")))</f>
        <v/>
      </c>
      <c r="O1762" s="8"/>
      <c r="P1762" s="12" t="str">
        <f aca="false">IF(A1762="","",IF(COUNTIF($A$2:$A$2001,A1762)&gt;1,"Same email twice - keep one",""))</f>
        <v/>
      </c>
    </row>
    <row r="1763" customFormat="false" ht="15" hidden="false" customHeight="false" outlineLevel="0" collapsed="false">
      <c r="A1763" s="8"/>
      <c r="B1763" s="8"/>
      <c r="C1763" s="8"/>
      <c r="D1763" s="9" t="str">
        <f aca="false">IF(A1763="","",COUNTIFS(Orders!$C$2:$C$5001,A1763,Orders!$I$2:$I$5001,"&gt;0"))</f>
        <v/>
      </c>
      <c r="E1763" s="10" t="str">
        <f aca="false">IF(A1763="","",SUMIFS(Orders!$F$2:$F$5001,Orders!$C$2:$C$5001,A1763,Orders!$I$2:$I$5001,"&gt;0"))</f>
        <v/>
      </c>
      <c r="F1763" s="10" t="str">
        <f aca="false">IF(OR(A1763="",N(D1763)=0),"",E1763/D1763)</f>
        <v/>
      </c>
      <c r="G1763" s="11" t="str">
        <f aca="false">IF(OR(A1763="",N(D1763)=0),"",_xlfn.MINIFS(Orders!$I$2:$I$5001,Orders!$C$2:$C$5001,A1763,Orders!$I$2:$I$5001,"&gt;0"))</f>
        <v/>
      </c>
      <c r="H1763" s="11" t="str">
        <f aca="false">IF(OR(A1763="",N(D1763)=0),"",_xlfn.MAXIFS(Orders!$I$2:$I$5001,Orders!$C$2:$C$5001,A1763,Orders!$I$2:$I$5001,"&gt;0"))</f>
        <v/>
      </c>
      <c r="I1763" s="9" t="str">
        <f aca="true">IF(H1763="","",TODAY()-H1763)</f>
        <v/>
      </c>
      <c r="J1763" s="9" t="str">
        <f aca="false">IF(OR(H1763="",N(D1763)&lt;2),"",(H1763-G1763)/(D1763-1))</f>
        <v/>
      </c>
      <c r="K1763" s="12" t="str">
        <f aca="false">IF(A1763="","",IF(N(D1763)=0,"No orders yet",IF(I1763&gt;=Settings!$B$4,IF(OR(N(E1763)&gt;=Settings!$B$5,N(D1763)&gt;=Settings!$B$6),"Lapsed VIP","Lapsed"),IF(I1763&gt;=Settings!$B$3,IF(OR(N(E1763)&gt;=Settings!$B$5,N(D1763)&gt;=Settings!$B$6),"At-risk VIP",IF(D1763=1,"One-time buyer","At risk")),IF(OR(N(E1763)&gt;=Settings!$B$5,N(D1763)&gt;=Settings!$B$6),"VIP",IF(D1763=1,"New","Active"))))))</f>
        <v/>
      </c>
      <c r="L1763" s="12" t="str">
        <f aca="false">IF(OR(J1763="",J1763=0),"",IF(I1763&gt;=J1763*Settings!$B$7,"Yes",""))</f>
        <v/>
      </c>
      <c r="M1763" s="13"/>
      <c r="N1763" s="12" t="str">
        <f aca="true">IF(M1763="","",IF(AND(H1763&lt;&gt;"",H1763&gt;=M1763),"Yes - "&amp;TEXT(H1763,"d mmm yyyy"),IF(TODAY()-M1763&lt;30,"Not yet","No")))</f>
        <v/>
      </c>
      <c r="O1763" s="8"/>
      <c r="P1763" s="12" t="str">
        <f aca="false">IF(A1763="","",IF(COUNTIF($A$2:$A$2001,A1763)&gt;1,"Same email twice - keep one",""))</f>
        <v/>
      </c>
    </row>
    <row r="1764" customFormat="false" ht="15" hidden="false" customHeight="false" outlineLevel="0" collapsed="false">
      <c r="A1764" s="8"/>
      <c r="B1764" s="8"/>
      <c r="C1764" s="8"/>
      <c r="D1764" s="9" t="str">
        <f aca="false">IF(A1764="","",COUNTIFS(Orders!$C$2:$C$5001,A1764,Orders!$I$2:$I$5001,"&gt;0"))</f>
        <v/>
      </c>
      <c r="E1764" s="10" t="str">
        <f aca="false">IF(A1764="","",SUMIFS(Orders!$F$2:$F$5001,Orders!$C$2:$C$5001,A1764,Orders!$I$2:$I$5001,"&gt;0"))</f>
        <v/>
      </c>
      <c r="F1764" s="10" t="str">
        <f aca="false">IF(OR(A1764="",N(D1764)=0),"",E1764/D1764)</f>
        <v/>
      </c>
      <c r="G1764" s="11" t="str">
        <f aca="false">IF(OR(A1764="",N(D1764)=0),"",_xlfn.MINIFS(Orders!$I$2:$I$5001,Orders!$C$2:$C$5001,A1764,Orders!$I$2:$I$5001,"&gt;0"))</f>
        <v/>
      </c>
      <c r="H1764" s="11" t="str">
        <f aca="false">IF(OR(A1764="",N(D1764)=0),"",_xlfn.MAXIFS(Orders!$I$2:$I$5001,Orders!$C$2:$C$5001,A1764,Orders!$I$2:$I$5001,"&gt;0"))</f>
        <v/>
      </c>
      <c r="I1764" s="9" t="str">
        <f aca="true">IF(H1764="","",TODAY()-H1764)</f>
        <v/>
      </c>
      <c r="J1764" s="9" t="str">
        <f aca="false">IF(OR(H1764="",N(D1764)&lt;2),"",(H1764-G1764)/(D1764-1))</f>
        <v/>
      </c>
      <c r="K1764" s="12" t="str">
        <f aca="false">IF(A1764="","",IF(N(D1764)=0,"No orders yet",IF(I1764&gt;=Settings!$B$4,IF(OR(N(E1764)&gt;=Settings!$B$5,N(D1764)&gt;=Settings!$B$6),"Lapsed VIP","Lapsed"),IF(I1764&gt;=Settings!$B$3,IF(OR(N(E1764)&gt;=Settings!$B$5,N(D1764)&gt;=Settings!$B$6),"At-risk VIP",IF(D1764=1,"One-time buyer","At risk")),IF(OR(N(E1764)&gt;=Settings!$B$5,N(D1764)&gt;=Settings!$B$6),"VIP",IF(D1764=1,"New","Active"))))))</f>
        <v/>
      </c>
      <c r="L1764" s="12" t="str">
        <f aca="false">IF(OR(J1764="",J1764=0),"",IF(I1764&gt;=J1764*Settings!$B$7,"Yes",""))</f>
        <v/>
      </c>
      <c r="M1764" s="13"/>
      <c r="N1764" s="12" t="str">
        <f aca="true">IF(M1764="","",IF(AND(H1764&lt;&gt;"",H1764&gt;=M1764),"Yes - "&amp;TEXT(H1764,"d mmm yyyy"),IF(TODAY()-M1764&lt;30,"Not yet","No")))</f>
        <v/>
      </c>
      <c r="O1764" s="8"/>
      <c r="P1764" s="12" t="str">
        <f aca="false">IF(A1764="","",IF(COUNTIF($A$2:$A$2001,A1764)&gt;1,"Same email twice - keep one",""))</f>
        <v/>
      </c>
    </row>
    <row r="1765" customFormat="false" ht="15" hidden="false" customHeight="false" outlineLevel="0" collapsed="false">
      <c r="A1765" s="8"/>
      <c r="B1765" s="8"/>
      <c r="C1765" s="8"/>
      <c r="D1765" s="9" t="str">
        <f aca="false">IF(A1765="","",COUNTIFS(Orders!$C$2:$C$5001,A1765,Orders!$I$2:$I$5001,"&gt;0"))</f>
        <v/>
      </c>
      <c r="E1765" s="10" t="str">
        <f aca="false">IF(A1765="","",SUMIFS(Orders!$F$2:$F$5001,Orders!$C$2:$C$5001,A1765,Orders!$I$2:$I$5001,"&gt;0"))</f>
        <v/>
      </c>
      <c r="F1765" s="10" t="str">
        <f aca="false">IF(OR(A1765="",N(D1765)=0),"",E1765/D1765)</f>
        <v/>
      </c>
      <c r="G1765" s="11" t="str">
        <f aca="false">IF(OR(A1765="",N(D1765)=0),"",_xlfn.MINIFS(Orders!$I$2:$I$5001,Orders!$C$2:$C$5001,A1765,Orders!$I$2:$I$5001,"&gt;0"))</f>
        <v/>
      </c>
      <c r="H1765" s="11" t="str">
        <f aca="false">IF(OR(A1765="",N(D1765)=0),"",_xlfn.MAXIFS(Orders!$I$2:$I$5001,Orders!$C$2:$C$5001,A1765,Orders!$I$2:$I$5001,"&gt;0"))</f>
        <v/>
      </c>
      <c r="I1765" s="9" t="str">
        <f aca="true">IF(H1765="","",TODAY()-H1765)</f>
        <v/>
      </c>
      <c r="J1765" s="9" t="str">
        <f aca="false">IF(OR(H1765="",N(D1765)&lt;2),"",(H1765-G1765)/(D1765-1))</f>
        <v/>
      </c>
      <c r="K1765" s="12" t="str">
        <f aca="false">IF(A1765="","",IF(N(D1765)=0,"No orders yet",IF(I1765&gt;=Settings!$B$4,IF(OR(N(E1765)&gt;=Settings!$B$5,N(D1765)&gt;=Settings!$B$6),"Lapsed VIP","Lapsed"),IF(I1765&gt;=Settings!$B$3,IF(OR(N(E1765)&gt;=Settings!$B$5,N(D1765)&gt;=Settings!$B$6),"At-risk VIP",IF(D1765=1,"One-time buyer","At risk")),IF(OR(N(E1765)&gt;=Settings!$B$5,N(D1765)&gt;=Settings!$B$6),"VIP",IF(D1765=1,"New","Active"))))))</f>
        <v/>
      </c>
      <c r="L1765" s="12" t="str">
        <f aca="false">IF(OR(J1765="",J1765=0),"",IF(I1765&gt;=J1765*Settings!$B$7,"Yes",""))</f>
        <v/>
      </c>
      <c r="M1765" s="13"/>
      <c r="N1765" s="12" t="str">
        <f aca="true">IF(M1765="","",IF(AND(H1765&lt;&gt;"",H1765&gt;=M1765),"Yes - "&amp;TEXT(H1765,"d mmm yyyy"),IF(TODAY()-M1765&lt;30,"Not yet","No")))</f>
        <v/>
      </c>
      <c r="O1765" s="8"/>
      <c r="P1765" s="12" t="str">
        <f aca="false">IF(A1765="","",IF(COUNTIF($A$2:$A$2001,A1765)&gt;1,"Same email twice - keep one",""))</f>
        <v/>
      </c>
    </row>
    <row r="1766" customFormat="false" ht="15" hidden="false" customHeight="false" outlineLevel="0" collapsed="false">
      <c r="A1766" s="8"/>
      <c r="B1766" s="8"/>
      <c r="C1766" s="8"/>
      <c r="D1766" s="9" t="str">
        <f aca="false">IF(A1766="","",COUNTIFS(Orders!$C$2:$C$5001,A1766,Orders!$I$2:$I$5001,"&gt;0"))</f>
        <v/>
      </c>
      <c r="E1766" s="10" t="str">
        <f aca="false">IF(A1766="","",SUMIFS(Orders!$F$2:$F$5001,Orders!$C$2:$C$5001,A1766,Orders!$I$2:$I$5001,"&gt;0"))</f>
        <v/>
      </c>
      <c r="F1766" s="10" t="str">
        <f aca="false">IF(OR(A1766="",N(D1766)=0),"",E1766/D1766)</f>
        <v/>
      </c>
      <c r="G1766" s="11" t="str">
        <f aca="false">IF(OR(A1766="",N(D1766)=0),"",_xlfn.MINIFS(Orders!$I$2:$I$5001,Orders!$C$2:$C$5001,A1766,Orders!$I$2:$I$5001,"&gt;0"))</f>
        <v/>
      </c>
      <c r="H1766" s="11" t="str">
        <f aca="false">IF(OR(A1766="",N(D1766)=0),"",_xlfn.MAXIFS(Orders!$I$2:$I$5001,Orders!$C$2:$C$5001,A1766,Orders!$I$2:$I$5001,"&gt;0"))</f>
        <v/>
      </c>
      <c r="I1766" s="9" t="str">
        <f aca="true">IF(H1766="","",TODAY()-H1766)</f>
        <v/>
      </c>
      <c r="J1766" s="9" t="str">
        <f aca="false">IF(OR(H1766="",N(D1766)&lt;2),"",(H1766-G1766)/(D1766-1))</f>
        <v/>
      </c>
      <c r="K1766" s="12" t="str">
        <f aca="false">IF(A1766="","",IF(N(D1766)=0,"No orders yet",IF(I1766&gt;=Settings!$B$4,IF(OR(N(E1766)&gt;=Settings!$B$5,N(D1766)&gt;=Settings!$B$6),"Lapsed VIP","Lapsed"),IF(I1766&gt;=Settings!$B$3,IF(OR(N(E1766)&gt;=Settings!$B$5,N(D1766)&gt;=Settings!$B$6),"At-risk VIP",IF(D1766=1,"One-time buyer","At risk")),IF(OR(N(E1766)&gt;=Settings!$B$5,N(D1766)&gt;=Settings!$B$6),"VIP",IF(D1766=1,"New","Active"))))))</f>
        <v/>
      </c>
      <c r="L1766" s="12" t="str">
        <f aca="false">IF(OR(J1766="",J1766=0),"",IF(I1766&gt;=J1766*Settings!$B$7,"Yes",""))</f>
        <v/>
      </c>
      <c r="M1766" s="13"/>
      <c r="N1766" s="12" t="str">
        <f aca="true">IF(M1766="","",IF(AND(H1766&lt;&gt;"",H1766&gt;=M1766),"Yes - "&amp;TEXT(H1766,"d mmm yyyy"),IF(TODAY()-M1766&lt;30,"Not yet","No")))</f>
        <v/>
      </c>
      <c r="O1766" s="8"/>
      <c r="P1766" s="12" t="str">
        <f aca="false">IF(A1766="","",IF(COUNTIF($A$2:$A$2001,A1766)&gt;1,"Same email twice - keep one",""))</f>
        <v/>
      </c>
    </row>
    <row r="1767" customFormat="false" ht="15" hidden="false" customHeight="false" outlineLevel="0" collapsed="false">
      <c r="A1767" s="8"/>
      <c r="B1767" s="8"/>
      <c r="C1767" s="8"/>
      <c r="D1767" s="9" t="str">
        <f aca="false">IF(A1767="","",COUNTIFS(Orders!$C$2:$C$5001,A1767,Orders!$I$2:$I$5001,"&gt;0"))</f>
        <v/>
      </c>
      <c r="E1767" s="10" t="str">
        <f aca="false">IF(A1767="","",SUMIFS(Orders!$F$2:$F$5001,Orders!$C$2:$C$5001,A1767,Orders!$I$2:$I$5001,"&gt;0"))</f>
        <v/>
      </c>
      <c r="F1767" s="10" t="str">
        <f aca="false">IF(OR(A1767="",N(D1767)=0),"",E1767/D1767)</f>
        <v/>
      </c>
      <c r="G1767" s="11" t="str">
        <f aca="false">IF(OR(A1767="",N(D1767)=0),"",_xlfn.MINIFS(Orders!$I$2:$I$5001,Orders!$C$2:$C$5001,A1767,Orders!$I$2:$I$5001,"&gt;0"))</f>
        <v/>
      </c>
      <c r="H1767" s="11" t="str">
        <f aca="false">IF(OR(A1767="",N(D1767)=0),"",_xlfn.MAXIFS(Orders!$I$2:$I$5001,Orders!$C$2:$C$5001,A1767,Orders!$I$2:$I$5001,"&gt;0"))</f>
        <v/>
      </c>
      <c r="I1767" s="9" t="str">
        <f aca="true">IF(H1767="","",TODAY()-H1767)</f>
        <v/>
      </c>
      <c r="J1767" s="9" t="str">
        <f aca="false">IF(OR(H1767="",N(D1767)&lt;2),"",(H1767-G1767)/(D1767-1))</f>
        <v/>
      </c>
      <c r="K1767" s="12" t="str">
        <f aca="false">IF(A1767="","",IF(N(D1767)=0,"No orders yet",IF(I1767&gt;=Settings!$B$4,IF(OR(N(E1767)&gt;=Settings!$B$5,N(D1767)&gt;=Settings!$B$6),"Lapsed VIP","Lapsed"),IF(I1767&gt;=Settings!$B$3,IF(OR(N(E1767)&gt;=Settings!$B$5,N(D1767)&gt;=Settings!$B$6),"At-risk VIP",IF(D1767=1,"One-time buyer","At risk")),IF(OR(N(E1767)&gt;=Settings!$B$5,N(D1767)&gt;=Settings!$B$6),"VIP",IF(D1767=1,"New","Active"))))))</f>
        <v/>
      </c>
      <c r="L1767" s="12" t="str">
        <f aca="false">IF(OR(J1767="",J1767=0),"",IF(I1767&gt;=J1767*Settings!$B$7,"Yes",""))</f>
        <v/>
      </c>
      <c r="M1767" s="13"/>
      <c r="N1767" s="12" t="str">
        <f aca="true">IF(M1767="","",IF(AND(H1767&lt;&gt;"",H1767&gt;=M1767),"Yes - "&amp;TEXT(H1767,"d mmm yyyy"),IF(TODAY()-M1767&lt;30,"Not yet","No")))</f>
        <v/>
      </c>
      <c r="O1767" s="8"/>
      <c r="P1767" s="12" t="str">
        <f aca="false">IF(A1767="","",IF(COUNTIF($A$2:$A$2001,A1767)&gt;1,"Same email twice - keep one",""))</f>
        <v/>
      </c>
    </row>
    <row r="1768" customFormat="false" ht="15" hidden="false" customHeight="false" outlineLevel="0" collapsed="false">
      <c r="A1768" s="8"/>
      <c r="B1768" s="8"/>
      <c r="C1768" s="8"/>
      <c r="D1768" s="9" t="str">
        <f aca="false">IF(A1768="","",COUNTIFS(Orders!$C$2:$C$5001,A1768,Orders!$I$2:$I$5001,"&gt;0"))</f>
        <v/>
      </c>
      <c r="E1768" s="10" t="str">
        <f aca="false">IF(A1768="","",SUMIFS(Orders!$F$2:$F$5001,Orders!$C$2:$C$5001,A1768,Orders!$I$2:$I$5001,"&gt;0"))</f>
        <v/>
      </c>
      <c r="F1768" s="10" t="str">
        <f aca="false">IF(OR(A1768="",N(D1768)=0),"",E1768/D1768)</f>
        <v/>
      </c>
      <c r="G1768" s="11" t="str">
        <f aca="false">IF(OR(A1768="",N(D1768)=0),"",_xlfn.MINIFS(Orders!$I$2:$I$5001,Orders!$C$2:$C$5001,A1768,Orders!$I$2:$I$5001,"&gt;0"))</f>
        <v/>
      </c>
      <c r="H1768" s="11" t="str">
        <f aca="false">IF(OR(A1768="",N(D1768)=0),"",_xlfn.MAXIFS(Orders!$I$2:$I$5001,Orders!$C$2:$C$5001,A1768,Orders!$I$2:$I$5001,"&gt;0"))</f>
        <v/>
      </c>
      <c r="I1768" s="9" t="str">
        <f aca="true">IF(H1768="","",TODAY()-H1768)</f>
        <v/>
      </c>
      <c r="J1768" s="9" t="str">
        <f aca="false">IF(OR(H1768="",N(D1768)&lt;2),"",(H1768-G1768)/(D1768-1))</f>
        <v/>
      </c>
      <c r="K1768" s="12" t="str">
        <f aca="false">IF(A1768="","",IF(N(D1768)=0,"No orders yet",IF(I1768&gt;=Settings!$B$4,IF(OR(N(E1768)&gt;=Settings!$B$5,N(D1768)&gt;=Settings!$B$6),"Lapsed VIP","Lapsed"),IF(I1768&gt;=Settings!$B$3,IF(OR(N(E1768)&gt;=Settings!$B$5,N(D1768)&gt;=Settings!$B$6),"At-risk VIP",IF(D1768=1,"One-time buyer","At risk")),IF(OR(N(E1768)&gt;=Settings!$B$5,N(D1768)&gt;=Settings!$B$6),"VIP",IF(D1768=1,"New","Active"))))))</f>
        <v/>
      </c>
      <c r="L1768" s="12" t="str">
        <f aca="false">IF(OR(J1768="",J1768=0),"",IF(I1768&gt;=J1768*Settings!$B$7,"Yes",""))</f>
        <v/>
      </c>
      <c r="M1768" s="13"/>
      <c r="N1768" s="12" t="str">
        <f aca="true">IF(M1768="","",IF(AND(H1768&lt;&gt;"",H1768&gt;=M1768),"Yes - "&amp;TEXT(H1768,"d mmm yyyy"),IF(TODAY()-M1768&lt;30,"Not yet","No")))</f>
        <v/>
      </c>
      <c r="O1768" s="8"/>
      <c r="P1768" s="12" t="str">
        <f aca="false">IF(A1768="","",IF(COUNTIF($A$2:$A$2001,A1768)&gt;1,"Same email twice - keep one",""))</f>
        <v/>
      </c>
    </row>
    <row r="1769" customFormat="false" ht="15" hidden="false" customHeight="false" outlineLevel="0" collapsed="false">
      <c r="A1769" s="8"/>
      <c r="B1769" s="8"/>
      <c r="C1769" s="8"/>
      <c r="D1769" s="9" t="str">
        <f aca="false">IF(A1769="","",COUNTIFS(Orders!$C$2:$C$5001,A1769,Orders!$I$2:$I$5001,"&gt;0"))</f>
        <v/>
      </c>
      <c r="E1769" s="10" t="str">
        <f aca="false">IF(A1769="","",SUMIFS(Orders!$F$2:$F$5001,Orders!$C$2:$C$5001,A1769,Orders!$I$2:$I$5001,"&gt;0"))</f>
        <v/>
      </c>
      <c r="F1769" s="10" t="str">
        <f aca="false">IF(OR(A1769="",N(D1769)=0),"",E1769/D1769)</f>
        <v/>
      </c>
      <c r="G1769" s="11" t="str">
        <f aca="false">IF(OR(A1769="",N(D1769)=0),"",_xlfn.MINIFS(Orders!$I$2:$I$5001,Orders!$C$2:$C$5001,A1769,Orders!$I$2:$I$5001,"&gt;0"))</f>
        <v/>
      </c>
      <c r="H1769" s="11" t="str">
        <f aca="false">IF(OR(A1769="",N(D1769)=0),"",_xlfn.MAXIFS(Orders!$I$2:$I$5001,Orders!$C$2:$C$5001,A1769,Orders!$I$2:$I$5001,"&gt;0"))</f>
        <v/>
      </c>
      <c r="I1769" s="9" t="str">
        <f aca="true">IF(H1769="","",TODAY()-H1769)</f>
        <v/>
      </c>
      <c r="J1769" s="9" t="str">
        <f aca="false">IF(OR(H1769="",N(D1769)&lt;2),"",(H1769-G1769)/(D1769-1))</f>
        <v/>
      </c>
      <c r="K1769" s="12" t="str">
        <f aca="false">IF(A1769="","",IF(N(D1769)=0,"No orders yet",IF(I1769&gt;=Settings!$B$4,IF(OR(N(E1769)&gt;=Settings!$B$5,N(D1769)&gt;=Settings!$B$6),"Lapsed VIP","Lapsed"),IF(I1769&gt;=Settings!$B$3,IF(OR(N(E1769)&gt;=Settings!$B$5,N(D1769)&gt;=Settings!$B$6),"At-risk VIP",IF(D1769=1,"One-time buyer","At risk")),IF(OR(N(E1769)&gt;=Settings!$B$5,N(D1769)&gt;=Settings!$B$6),"VIP",IF(D1769=1,"New","Active"))))))</f>
        <v/>
      </c>
      <c r="L1769" s="12" t="str">
        <f aca="false">IF(OR(J1769="",J1769=0),"",IF(I1769&gt;=J1769*Settings!$B$7,"Yes",""))</f>
        <v/>
      </c>
      <c r="M1769" s="13"/>
      <c r="N1769" s="12" t="str">
        <f aca="true">IF(M1769="","",IF(AND(H1769&lt;&gt;"",H1769&gt;=M1769),"Yes - "&amp;TEXT(H1769,"d mmm yyyy"),IF(TODAY()-M1769&lt;30,"Not yet","No")))</f>
        <v/>
      </c>
      <c r="O1769" s="8"/>
      <c r="P1769" s="12" t="str">
        <f aca="false">IF(A1769="","",IF(COUNTIF($A$2:$A$2001,A1769)&gt;1,"Same email twice - keep one",""))</f>
        <v/>
      </c>
    </row>
    <row r="1770" customFormat="false" ht="15" hidden="false" customHeight="false" outlineLevel="0" collapsed="false">
      <c r="A1770" s="8"/>
      <c r="B1770" s="8"/>
      <c r="C1770" s="8"/>
      <c r="D1770" s="9" t="str">
        <f aca="false">IF(A1770="","",COUNTIFS(Orders!$C$2:$C$5001,A1770,Orders!$I$2:$I$5001,"&gt;0"))</f>
        <v/>
      </c>
      <c r="E1770" s="10" t="str">
        <f aca="false">IF(A1770="","",SUMIFS(Orders!$F$2:$F$5001,Orders!$C$2:$C$5001,A1770,Orders!$I$2:$I$5001,"&gt;0"))</f>
        <v/>
      </c>
      <c r="F1770" s="10" t="str">
        <f aca="false">IF(OR(A1770="",N(D1770)=0),"",E1770/D1770)</f>
        <v/>
      </c>
      <c r="G1770" s="11" t="str">
        <f aca="false">IF(OR(A1770="",N(D1770)=0),"",_xlfn.MINIFS(Orders!$I$2:$I$5001,Orders!$C$2:$C$5001,A1770,Orders!$I$2:$I$5001,"&gt;0"))</f>
        <v/>
      </c>
      <c r="H1770" s="11" t="str">
        <f aca="false">IF(OR(A1770="",N(D1770)=0),"",_xlfn.MAXIFS(Orders!$I$2:$I$5001,Orders!$C$2:$C$5001,A1770,Orders!$I$2:$I$5001,"&gt;0"))</f>
        <v/>
      </c>
      <c r="I1770" s="9" t="str">
        <f aca="true">IF(H1770="","",TODAY()-H1770)</f>
        <v/>
      </c>
      <c r="J1770" s="9" t="str">
        <f aca="false">IF(OR(H1770="",N(D1770)&lt;2),"",(H1770-G1770)/(D1770-1))</f>
        <v/>
      </c>
      <c r="K1770" s="12" t="str">
        <f aca="false">IF(A1770="","",IF(N(D1770)=0,"No orders yet",IF(I1770&gt;=Settings!$B$4,IF(OR(N(E1770)&gt;=Settings!$B$5,N(D1770)&gt;=Settings!$B$6),"Lapsed VIP","Lapsed"),IF(I1770&gt;=Settings!$B$3,IF(OR(N(E1770)&gt;=Settings!$B$5,N(D1770)&gt;=Settings!$B$6),"At-risk VIP",IF(D1770=1,"One-time buyer","At risk")),IF(OR(N(E1770)&gt;=Settings!$B$5,N(D1770)&gt;=Settings!$B$6),"VIP",IF(D1770=1,"New","Active"))))))</f>
        <v/>
      </c>
      <c r="L1770" s="12" t="str">
        <f aca="false">IF(OR(J1770="",J1770=0),"",IF(I1770&gt;=J1770*Settings!$B$7,"Yes",""))</f>
        <v/>
      </c>
      <c r="M1770" s="13"/>
      <c r="N1770" s="12" t="str">
        <f aca="true">IF(M1770="","",IF(AND(H1770&lt;&gt;"",H1770&gt;=M1770),"Yes - "&amp;TEXT(H1770,"d mmm yyyy"),IF(TODAY()-M1770&lt;30,"Not yet","No")))</f>
        <v/>
      </c>
      <c r="O1770" s="8"/>
      <c r="P1770" s="12" t="str">
        <f aca="false">IF(A1770="","",IF(COUNTIF($A$2:$A$2001,A1770)&gt;1,"Same email twice - keep one",""))</f>
        <v/>
      </c>
    </row>
    <row r="1771" customFormat="false" ht="15" hidden="false" customHeight="false" outlineLevel="0" collapsed="false">
      <c r="A1771" s="8"/>
      <c r="B1771" s="8"/>
      <c r="C1771" s="8"/>
      <c r="D1771" s="9" t="str">
        <f aca="false">IF(A1771="","",COUNTIFS(Orders!$C$2:$C$5001,A1771,Orders!$I$2:$I$5001,"&gt;0"))</f>
        <v/>
      </c>
      <c r="E1771" s="10" t="str">
        <f aca="false">IF(A1771="","",SUMIFS(Orders!$F$2:$F$5001,Orders!$C$2:$C$5001,A1771,Orders!$I$2:$I$5001,"&gt;0"))</f>
        <v/>
      </c>
      <c r="F1771" s="10" t="str">
        <f aca="false">IF(OR(A1771="",N(D1771)=0),"",E1771/D1771)</f>
        <v/>
      </c>
      <c r="G1771" s="11" t="str">
        <f aca="false">IF(OR(A1771="",N(D1771)=0),"",_xlfn.MINIFS(Orders!$I$2:$I$5001,Orders!$C$2:$C$5001,A1771,Orders!$I$2:$I$5001,"&gt;0"))</f>
        <v/>
      </c>
      <c r="H1771" s="11" t="str">
        <f aca="false">IF(OR(A1771="",N(D1771)=0),"",_xlfn.MAXIFS(Orders!$I$2:$I$5001,Orders!$C$2:$C$5001,A1771,Orders!$I$2:$I$5001,"&gt;0"))</f>
        <v/>
      </c>
      <c r="I1771" s="9" t="str">
        <f aca="true">IF(H1771="","",TODAY()-H1771)</f>
        <v/>
      </c>
      <c r="J1771" s="9" t="str">
        <f aca="false">IF(OR(H1771="",N(D1771)&lt;2),"",(H1771-G1771)/(D1771-1))</f>
        <v/>
      </c>
      <c r="K1771" s="12" t="str">
        <f aca="false">IF(A1771="","",IF(N(D1771)=0,"No orders yet",IF(I1771&gt;=Settings!$B$4,IF(OR(N(E1771)&gt;=Settings!$B$5,N(D1771)&gt;=Settings!$B$6),"Lapsed VIP","Lapsed"),IF(I1771&gt;=Settings!$B$3,IF(OR(N(E1771)&gt;=Settings!$B$5,N(D1771)&gt;=Settings!$B$6),"At-risk VIP",IF(D1771=1,"One-time buyer","At risk")),IF(OR(N(E1771)&gt;=Settings!$B$5,N(D1771)&gt;=Settings!$B$6),"VIP",IF(D1771=1,"New","Active"))))))</f>
        <v/>
      </c>
      <c r="L1771" s="12" t="str">
        <f aca="false">IF(OR(J1771="",J1771=0),"",IF(I1771&gt;=J1771*Settings!$B$7,"Yes",""))</f>
        <v/>
      </c>
      <c r="M1771" s="13"/>
      <c r="N1771" s="12" t="str">
        <f aca="true">IF(M1771="","",IF(AND(H1771&lt;&gt;"",H1771&gt;=M1771),"Yes - "&amp;TEXT(H1771,"d mmm yyyy"),IF(TODAY()-M1771&lt;30,"Not yet","No")))</f>
        <v/>
      </c>
      <c r="O1771" s="8"/>
      <c r="P1771" s="12" t="str">
        <f aca="false">IF(A1771="","",IF(COUNTIF($A$2:$A$2001,A1771)&gt;1,"Same email twice - keep one",""))</f>
        <v/>
      </c>
    </row>
    <row r="1772" customFormat="false" ht="15" hidden="false" customHeight="false" outlineLevel="0" collapsed="false">
      <c r="A1772" s="8"/>
      <c r="B1772" s="8"/>
      <c r="C1772" s="8"/>
      <c r="D1772" s="9" t="str">
        <f aca="false">IF(A1772="","",COUNTIFS(Orders!$C$2:$C$5001,A1772,Orders!$I$2:$I$5001,"&gt;0"))</f>
        <v/>
      </c>
      <c r="E1772" s="10" t="str">
        <f aca="false">IF(A1772="","",SUMIFS(Orders!$F$2:$F$5001,Orders!$C$2:$C$5001,A1772,Orders!$I$2:$I$5001,"&gt;0"))</f>
        <v/>
      </c>
      <c r="F1772" s="10" t="str">
        <f aca="false">IF(OR(A1772="",N(D1772)=0),"",E1772/D1772)</f>
        <v/>
      </c>
      <c r="G1772" s="11" t="str">
        <f aca="false">IF(OR(A1772="",N(D1772)=0),"",_xlfn.MINIFS(Orders!$I$2:$I$5001,Orders!$C$2:$C$5001,A1772,Orders!$I$2:$I$5001,"&gt;0"))</f>
        <v/>
      </c>
      <c r="H1772" s="11" t="str">
        <f aca="false">IF(OR(A1772="",N(D1772)=0),"",_xlfn.MAXIFS(Orders!$I$2:$I$5001,Orders!$C$2:$C$5001,A1772,Orders!$I$2:$I$5001,"&gt;0"))</f>
        <v/>
      </c>
      <c r="I1772" s="9" t="str">
        <f aca="true">IF(H1772="","",TODAY()-H1772)</f>
        <v/>
      </c>
      <c r="J1772" s="9" t="str">
        <f aca="false">IF(OR(H1772="",N(D1772)&lt;2),"",(H1772-G1772)/(D1772-1))</f>
        <v/>
      </c>
      <c r="K1772" s="12" t="str">
        <f aca="false">IF(A1772="","",IF(N(D1772)=0,"No orders yet",IF(I1772&gt;=Settings!$B$4,IF(OR(N(E1772)&gt;=Settings!$B$5,N(D1772)&gt;=Settings!$B$6),"Lapsed VIP","Lapsed"),IF(I1772&gt;=Settings!$B$3,IF(OR(N(E1772)&gt;=Settings!$B$5,N(D1772)&gt;=Settings!$B$6),"At-risk VIP",IF(D1772=1,"One-time buyer","At risk")),IF(OR(N(E1772)&gt;=Settings!$B$5,N(D1772)&gt;=Settings!$B$6),"VIP",IF(D1772=1,"New","Active"))))))</f>
        <v/>
      </c>
      <c r="L1772" s="12" t="str">
        <f aca="false">IF(OR(J1772="",J1772=0),"",IF(I1772&gt;=J1772*Settings!$B$7,"Yes",""))</f>
        <v/>
      </c>
      <c r="M1772" s="13"/>
      <c r="N1772" s="12" t="str">
        <f aca="true">IF(M1772="","",IF(AND(H1772&lt;&gt;"",H1772&gt;=M1772),"Yes - "&amp;TEXT(H1772,"d mmm yyyy"),IF(TODAY()-M1772&lt;30,"Not yet","No")))</f>
        <v/>
      </c>
      <c r="O1772" s="8"/>
      <c r="P1772" s="12" t="str">
        <f aca="false">IF(A1772="","",IF(COUNTIF($A$2:$A$2001,A1772)&gt;1,"Same email twice - keep one",""))</f>
        <v/>
      </c>
    </row>
    <row r="1773" customFormat="false" ht="15" hidden="false" customHeight="false" outlineLevel="0" collapsed="false">
      <c r="A1773" s="8"/>
      <c r="B1773" s="8"/>
      <c r="C1773" s="8"/>
      <c r="D1773" s="9" t="str">
        <f aca="false">IF(A1773="","",COUNTIFS(Orders!$C$2:$C$5001,A1773,Orders!$I$2:$I$5001,"&gt;0"))</f>
        <v/>
      </c>
      <c r="E1773" s="10" t="str">
        <f aca="false">IF(A1773="","",SUMIFS(Orders!$F$2:$F$5001,Orders!$C$2:$C$5001,A1773,Orders!$I$2:$I$5001,"&gt;0"))</f>
        <v/>
      </c>
      <c r="F1773" s="10" t="str">
        <f aca="false">IF(OR(A1773="",N(D1773)=0),"",E1773/D1773)</f>
        <v/>
      </c>
      <c r="G1773" s="11" t="str">
        <f aca="false">IF(OR(A1773="",N(D1773)=0),"",_xlfn.MINIFS(Orders!$I$2:$I$5001,Orders!$C$2:$C$5001,A1773,Orders!$I$2:$I$5001,"&gt;0"))</f>
        <v/>
      </c>
      <c r="H1773" s="11" t="str">
        <f aca="false">IF(OR(A1773="",N(D1773)=0),"",_xlfn.MAXIFS(Orders!$I$2:$I$5001,Orders!$C$2:$C$5001,A1773,Orders!$I$2:$I$5001,"&gt;0"))</f>
        <v/>
      </c>
      <c r="I1773" s="9" t="str">
        <f aca="true">IF(H1773="","",TODAY()-H1773)</f>
        <v/>
      </c>
      <c r="J1773" s="9" t="str">
        <f aca="false">IF(OR(H1773="",N(D1773)&lt;2),"",(H1773-G1773)/(D1773-1))</f>
        <v/>
      </c>
      <c r="K1773" s="12" t="str">
        <f aca="false">IF(A1773="","",IF(N(D1773)=0,"No orders yet",IF(I1773&gt;=Settings!$B$4,IF(OR(N(E1773)&gt;=Settings!$B$5,N(D1773)&gt;=Settings!$B$6),"Lapsed VIP","Lapsed"),IF(I1773&gt;=Settings!$B$3,IF(OR(N(E1773)&gt;=Settings!$B$5,N(D1773)&gt;=Settings!$B$6),"At-risk VIP",IF(D1773=1,"One-time buyer","At risk")),IF(OR(N(E1773)&gt;=Settings!$B$5,N(D1773)&gt;=Settings!$B$6),"VIP",IF(D1773=1,"New","Active"))))))</f>
        <v/>
      </c>
      <c r="L1773" s="12" t="str">
        <f aca="false">IF(OR(J1773="",J1773=0),"",IF(I1773&gt;=J1773*Settings!$B$7,"Yes",""))</f>
        <v/>
      </c>
      <c r="M1773" s="13"/>
      <c r="N1773" s="12" t="str">
        <f aca="true">IF(M1773="","",IF(AND(H1773&lt;&gt;"",H1773&gt;=M1773),"Yes - "&amp;TEXT(H1773,"d mmm yyyy"),IF(TODAY()-M1773&lt;30,"Not yet","No")))</f>
        <v/>
      </c>
      <c r="O1773" s="8"/>
      <c r="P1773" s="12" t="str">
        <f aca="false">IF(A1773="","",IF(COUNTIF($A$2:$A$2001,A1773)&gt;1,"Same email twice - keep one",""))</f>
        <v/>
      </c>
    </row>
    <row r="1774" customFormat="false" ht="15" hidden="false" customHeight="false" outlineLevel="0" collapsed="false">
      <c r="A1774" s="8"/>
      <c r="B1774" s="8"/>
      <c r="C1774" s="8"/>
      <c r="D1774" s="9" t="str">
        <f aca="false">IF(A1774="","",COUNTIFS(Orders!$C$2:$C$5001,A1774,Orders!$I$2:$I$5001,"&gt;0"))</f>
        <v/>
      </c>
      <c r="E1774" s="10" t="str">
        <f aca="false">IF(A1774="","",SUMIFS(Orders!$F$2:$F$5001,Orders!$C$2:$C$5001,A1774,Orders!$I$2:$I$5001,"&gt;0"))</f>
        <v/>
      </c>
      <c r="F1774" s="10" t="str">
        <f aca="false">IF(OR(A1774="",N(D1774)=0),"",E1774/D1774)</f>
        <v/>
      </c>
      <c r="G1774" s="11" t="str">
        <f aca="false">IF(OR(A1774="",N(D1774)=0),"",_xlfn.MINIFS(Orders!$I$2:$I$5001,Orders!$C$2:$C$5001,A1774,Orders!$I$2:$I$5001,"&gt;0"))</f>
        <v/>
      </c>
      <c r="H1774" s="11" t="str">
        <f aca="false">IF(OR(A1774="",N(D1774)=0),"",_xlfn.MAXIFS(Orders!$I$2:$I$5001,Orders!$C$2:$C$5001,A1774,Orders!$I$2:$I$5001,"&gt;0"))</f>
        <v/>
      </c>
      <c r="I1774" s="9" t="str">
        <f aca="true">IF(H1774="","",TODAY()-H1774)</f>
        <v/>
      </c>
      <c r="J1774" s="9" t="str">
        <f aca="false">IF(OR(H1774="",N(D1774)&lt;2),"",(H1774-G1774)/(D1774-1))</f>
        <v/>
      </c>
      <c r="K1774" s="12" t="str">
        <f aca="false">IF(A1774="","",IF(N(D1774)=0,"No orders yet",IF(I1774&gt;=Settings!$B$4,IF(OR(N(E1774)&gt;=Settings!$B$5,N(D1774)&gt;=Settings!$B$6),"Lapsed VIP","Lapsed"),IF(I1774&gt;=Settings!$B$3,IF(OR(N(E1774)&gt;=Settings!$B$5,N(D1774)&gt;=Settings!$B$6),"At-risk VIP",IF(D1774=1,"One-time buyer","At risk")),IF(OR(N(E1774)&gt;=Settings!$B$5,N(D1774)&gt;=Settings!$B$6),"VIP",IF(D1774=1,"New","Active"))))))</f>
        <v/>
      </c>
      <c r="L1774" s="12" t="str">
        <f aca="false">IF(OR(J1774="",J1774=0),"",IF(I1774&gt;=J1774*Settings!$B$7,"Yes",""))</f>
        <v/>
      </c>
      <c r="M1774" s="13"/>
      <c r="N1774" s="12" t="str">
        <f aca="true">IF(M1774="","",IF(AND(H1774&lt;&gt;"",H1774&gt;=M1774),"Yes - "&amp;TEXT(H1774,"d mmm yyyy"),IF(TODAY()-M1774&lt;30,"Not yet","No")))</f>
        <v/>
      </c>
      <c r="O1774" s="8"/>
      <c r="P1774" s="12" t="str">
        <f aca="false">IF(A1774="","",IF(COUNTIF($A$2:$A$2001,A1774)&gt;1,"Same email twice - keep one",""))</f>
        <v/>
      </c>
    </row>
    <row r="1775" customFormat="false" ht="15" hidden="false" customHeight="false" outlineLevel="0" collapsed="false">
      <c r="A1775" s="8"/>
      <c r="B1775" s="8"/>
      <c r="C1775" s="8"/>
      <c r="D1775" s="9" t="str">
        <f aca="false">IF(A1775="","",COUNTIFS(Orders!$C$2:$C$5001,A1775,Orders!$I$2:$I$5001,"&gt;0"))</f>
        <v/>
      </c>
      <c r="E1775" s="10" t="str">
        <f aca="false">IF(A1775="","",SUMIFS(Orders!$F$2:$F$5001,Orders!$C$2:$C$5001,A1775,Orders!$I$2:$I$5001,"&gt;0"))</f>
        <v/>
      </c>
      <c r="F1775" s="10" t="str">
        <f aca="false">IF(OR(A1775="",N(D1775)=0),"",E1775/D1775)</f>
        <v/>
      </c>
      <c r="G1775" s="11" t="str">
        <f aca="false">IF(OR(A1775="",N(D1775)=0),"",_xlfn.MINIFS(Orders!$I$2:$I$5001,Orders!$C$2:$C$5001,A1775,Orders!$I$2:$I$5001,"&gt;0"))</f>
        <v/>
      </c>
      <c r="H1775" s="11" t="str">
        <f aca="false">IF(OR(A1775="",N(D1775)=0),"",_xlfn.MAXIFS(Orders!$I$2:$I$5001,Orders!$C$2:$C$5001,A1775,Orders!$I$2:$I$5001,"&gt;0"))</f>
        <v/>
      </c>
      <c r="I1775" s="9" t="str">
        <f aca="true">IF(H1775="","",TODAY()-H1775)</f>
        <v/>
      </c>
      <c r="J1775" s="9" t="str">
        <f aca="false">IF(OR(H1775="",N(D1775)&lt;2),"",(H1775-G1775)/(D1775-1))</f>
        <v/>
      </c>
      <c r="K1775" s="12" t="str">
        <f aca="false">IF(A1775="","",IF(N(D1775)=0,"No orders yet",IF(I1775&gt;=Settings!$B$4,IF(OR(N(E1775)&gt;=Settings!$B$5,N(D1775)&gt;=Settings!$B$6),"Lapsed VIP","Lapsed"),IF(I1775&gt;=Settings!$B$3,IF(OR(N(E1775)&gt;=Settings!$B$5,N(D1775)&gt;=Settings!$B$6),"At-risk VIP",IF(D1775=1,"One-time buyer","At risk")),IF(OR(N(E1775)&gt;=Settings!$B$5,N(D1775)&gt;=Settings!$B$6),"VIP",IF(D1775=1,"New","Active"))))))</f>
        <v/>
      </c>
      <c r="L1775" s="12" t="str">
        <f aca="false">IF(OR(J1775="",J1775=0),"",IF(I1775&gt;=J1775*Settings!$B$7,"Yes",""))</f>
        <v/>
      </c>
      <c r="M1775" s="13"/>
      <c r="N1775" s="12" t="str">
        <f aca="true">IF(M1775="","",IF(AND(H1775&lt;&gt;"",H1775&gt;=M1775),"Yes - "&amp;TEXT(H1775,"d mmm yyyy"),IF(TODAY()-M1775&lt;30,"Not yet","No")))</f>
        <v/>
      </c>
      <c r="O1775" s="8"/>
      <c r="P1775" s="12" t="str">
        <f aca="false">IF(A1775="","",IF(COUNTIF($A$2:$A$2001,A1775)&gt;1,"Same email twice - keep one",""))</f>
        <v/>
      </c>
    </row>
    <row r="1776" customFormat="false" ht="15" hidden="false" customHeight="false" outlineLevel="0" collapsed="false">
      <c r="A1776" s="8"/>
      <c r="B1776" s="8"/>
      <c r="C1776" s="8"/>
      <c r="D1776" s="9" t="str">
        <f aca="false">IF(A1776="","",COUNTIFS(Orders!$C$2:$C$5001,A1776,Orders!$I$2:$I$5001,"&gt;0"))</f>
        <v/>
      </c>
      <c r="E1776" s="10" t="str">
        <f aca="false">IF(A1776="","",SUMIFS(Orders!$F$2:$F$5001,Orders!$C$2:$C$5001,A1776,Orders!$I$2:$I$5001,"&gt;0"))</f>
        <v/>
      </c>
      <c r="F1776" s="10" t="str">
        <f aca="false">IF(OR(A1776="",N(D1776)=0),"",E1776/D1776)</f>
        <v/>
      </c>
      <c r="G1776" s="11" t="str">
        <f aca="false">IF(OR(A1776="",N(D1776)=0),"",_xlfn.MINIFS(Orders!$I$2:$I$5001,Orders!$C$2:$C$5001,A1776,Orders!$I$2:$I$5001,"&gt;0"))</f>
        <v/>
      </c>
      <c r="H1776" s="11" t="str">
        <f aca="false">IF(OR(A1776="",N(D1776)=0),"",_xlfn.MAXIFS(Orders!$I$2:$I$5001,Orders!$C$2:$C$5001,A1776,Orders!$I$2:$I$5001,"&gt;0"))</f>
        <v/>
      </c>
      <c r="I1776" s="9" t="str">
        <f aca="true">IF(H1776="","",TODAY()-H1776)</f>
        <v/>
      </c>
      <c r="J1776" s="9" t="str">
        <f aca="false">IF(OR(H1776="",N(D1776)&lt;2),"",(H1776-G1776)/(D1776-1))</f>
        <v/>
      </c>
      <c r="K1776" s="12" t="str">
        <f aca="false">IF(A1776="","",IF(N(D1776)=0,"No orders yet",IF(I1776&gt;=Settings!$B$4,IF(OR(N(E1776)&gt;=Settings!$B$5,N(D1776)&gt;=Settings!$B$6),"Lapsed VIP","Lapsed"),IF(I1776&gt;=Settings!$B$3,IF(OR(N(E1776)&gt;=Settings!$B$5,N(D1776)&gt;=Settings!$B$6),"At-risk VIP",IF(D1776=1,"One-time buyer","At risk")),IF(OR(N(E1776)&gt;=Settings!$B$5,N(D1776)&gt;=Settings!$B$6),"VIP",IF(D1776=1,"New","Active"))))))</f>
        <v/>
      </c>
      <c r="L1776" s="12" t="str">
        <f aca="false">IF(OR(J1776="",J1776=0),"",IF(I1776&gt;=J1776*Settings!$B$7,"Yes",""))</f>
        <v/>
      </c>
      <c r="M1776" s="13"/>
      <c r="N1776" s="12" t="str">
        <f aca="true">IF(M1776="","",IF(AND(H1776&lt;&gt;"",H1776&gt;=M1776),"Yes - "&amp;TEXT(H1776,"d mmm yyyy"),IF(TODAY()-M1776&lt;30,"Not yet","No")))</f>
        <v/>
      </c>
      <c r="O1776" s="8"/>
      <c r="P1776" s="12" t="str">
        <f aca="false">IF(A1776="","",IF(COUNTIF($A$2:$A$2001,A1776)&gt;1,"Same email twice - keep one",""))</f>
        <v/>
      </c>
    </row>
    <row r="1777" customFormat="false" ht="15" hidden="false" customHeight="false" outlineLevel="0" collapsed="false">
      <c r="A1777" s="8"/>
      <c r="B1777" s="8"/>
      <c r="C1777" s="8"/>
      <c r="D1777" s="9" t="str">
        <f aca="false">IF(A1777="","",COUNTIFS(Orders!$C$2:$C$5001,A1777,Orders!$I$2:$I$5001,"&gt;0"))</f>
        <v/>
      </c>
      <c r="E1777" s="10" t="str">
        <f aca="false">IF(A1777="","",SUMIFS(Orders!$F$2:$F$5001,Orders!$C$2:$C$5001,A1777,Orders!$I$2:$I$5001,"&gt;0"))</f>
        <v/>
      </c>
      <c r="F1777" s="10" t="str">
        <f aca="false">IF(OR(A1777="",N(D1777)=0),"",E1777/D1777)</f>
        <v/>
      </c>
      <c r="G1777" s="11" t="str">
        <f aca="false">IF(OR(A1777="",N(D1777)=0),"",_xlfn.MINIFS(Orders!$I$2:$I$5001,Orders!$C$2:$C$5001,A1777,Orders!$I$2:$I$5001,"&gt;0"))</f>
        <v/>
      </c>
      <c r="H1777" s="11" t="str">
        <f aca="false">IF(OR(A1777="",N(D1777)=0),"",_xlfn.MAXIFS(Orders!$I$2:$I$5001,Orders!$C$2:$C$5001,A1777,Orders!$I$2:$I$5001,"&gt;0"))</f>
        <v/>
      </c>
      <c r="I1777" s="9" t="str">
        <f aca="true">IF(H1777="","",TODAY()-H1777)</f>
        <v/>
      </c>
      <c r="J1777" s="9" t="str">
        <f aca="false">IF(OR(H1777="",N(D1777)&lt;2),"",(H1777-G1777)/(D1777-1))</f>
        <v/>
      </c>
      <c r="K1777" s="12" t="str">
        <f aca="false">IF(A1777="","",IF(N(D1777)=0,"No orders yet",IF(I1777&gt;=Settings!$B$4,IF(OR(N(E1777)&gt;=Settings!$B$5,N(D1777)&gt;=Settings!$B$6),"Lapsed VIP","Lapsed"),IF(I1777&gt;=Settings!$B$3,IF(OR(N(E1777)&gt;=Settings!$B$5,N(D1777)&gt;=Settings!$B$6),"At-risk VIP",IF(D1777=1,"One-time buyer","At risk")),IF(OR(N(E1777)&gt;=Settings!$B$5,N(D1777)&gt;=Settings!$B$6),"VIP",IF(D1777=1,"New","Active"))))))</f>
        <v/>
      </c>
      <c r="L1777" s="12" t="str">
        <f aca="false">IF(OR(J1777="",J1777=0),"",IF(I1777&gt;=J1777*Settings!$B$7,"Yes",""))</f>
        <v/>
      </c>
      <c r="M1777" s="13"/>
      <c r="N1777" s="12" t="str">
        <f aca="true">IF(M1777="","",IF(AND(H1777&lt;&gt;"",H1777&gt;=M1777),"Yes - "&amp;TEXT(H1777,"d mmm yyyy"),IF(TODAY()-M1777&lt;30,"Not yet","No")))</f>
        <v/>
      </c>
      <c r="O1777" s="8"/>
      <c r="P1777" s="12" t="str">
        <f aca="false">IF(A1777="","",IF(COUNTIF($A$2:$A$2001,A1777)&gt;1,"Same email twice - keep one",""))</f>
        <v/>
      </c>
    </row>
    <row r="1778" customFormat="false" ht="15" hidden="false" customHeight="false" outlineLevel="0" collapsed="false">
      <c r="A1778" s="8"/>
      <c r="B1778" s="8"/>
      <c r="C1778" s="8"/>
      <c r="D1778" s="9" t="str">
        <f aca="false">IF(A1778="","",COUNTIFS(Orders!$C$2:$C$5001,A1778,Orders!$I$2:$I$5001,"&gt;0"))</f>
        <v/>
      </c>
      <c r="E1778" s="10" t="str">
        <f aca="false">IF(A1778="","",SUMIFS(Orders!$F$2:$F$5001,Orders!$C$2:$C$5001,A1778,Orders!$I$2:$I$5001,"&gt;0"))</f>
        <v/>
      </c>
      <c r="F1778" s="10" t="str">
        <f aca="false">IF(OR(A1778="",N(D1778)=0),"",E1778/D1778)</f>
        <v/>
      </c>
      <c r="G1778" s="11" t="str">
        <f aca="false">IF(OR(A1778="",N(D1778)=0),"",_xlfn.MINIFS(Orders!$I$2:$I$5001,Orders!$C$2:$C$5001,A1778,Orders!$I$2:$I$5001,"&gt;0"))</f>
        <v/>
      </c>
      <c r="H1778" s="11" t="str">
        <f aca="false">IF(OR(A1778="",N(D1778)=0),"",_xlfn.MAXIFS(Orders!$I$2:$I$5001,Orders!$C$2:$C$5001,A1778,Orders!$I$2:$I$5001,"&gt;0"))</f>
        <v/>
      </c>
      <c r="I1778" s="9" t="str">
        <f aca="true">IF(H1778="","",TODAY()-H1778)</f>
        <v/>
      </c>
      <c r="J1778" s="9" t="str">
        <f aca="false">IF(OR(H1778="",N(D1778)&lt;2),"",(H1778-G1778)/(D1778-1))</f>
        <v/>
      </c>
      <c r="K1778" s="12" t="str">
        <f aca="false">IF(A1778="","",IF(N(D1778)=0,"No orders yet",IF(I1778&gt;=Settings!$B$4,IF(OR(N(E1778)&gt;=Settings!$B$5,N(D1778)&gt;=Settings!$B$6),"Lapsed VIP","Lapsed"),IF(I1778&gt;=Settings!$B$3,IF(OR(N(E1778)&gt;=Settings!$B$5,N(D1778)&gt;=Settings!$B$6),"At-risk VIP",IF(D1778=1,"One-time buyer","At risk")),IF(OR(N(E1778)&gt;=Settings!$B$5,N(D1778)&gt;=Settings!$B$6),"VIP",IF(D1778=1,"New","Active"))))))</f>
        <v/>
      </c>
      <c r="L1778" s="12" t="str">
        <f aca="false">IF(OR(J1778="",J1778=0),"",IF(I1778&gt;=J1778*Settings!$B$7,"Yes",""))</f>
        <v/>
      </c>
      <c r="M1778" s="13"/>
      <c r="N1778" s="12" t="str">
        <f aca="true">IF(M1778="","",IF(AND(H1778&lt;&gt;"",H1778&gt;=M1778),"Yes - "&amp;TEXT(H1778,"d mmm yyyy"),IF(TODAY()-M1778&lt;30,"Not yet","No")))</f>
        <v/>
      </c>
      <c r="O1778" s="8"/>
      <c r="P1778" s="12" t="str">
        <f aca="false">IF(A1778="","",IF(COUNTIF($A$2:$A$2001,A1778)&gt;1,"Same email twice - keep one",""))</f>
        <v/>
      </c>
    </row>
    <row r="1779" customFormat="false" ht="15" hidden="false" customHeight="false" outlineLevel="0" collapsed="false">
      <c r="A1779" s="8"/>
      <c r="B1779" s="8"/>
      <c r="C1779" s="8"/>
      <c r="D1779" s="9" t="str">
        <f aca="false">IF(A1779="","",COUNTIFS(Orders!$C$2:$C$5001,A1779,Orders!$I$2:$I$5001,"&gt;0"))</f>
        <v/>
      </c>
      <c r="E1779" s="10" t="str">
        <f aca="false">IF(A1779="","",SUMIFS(Orders!$F$2:$F$5001,Orders!$C$2:$C$5001,A1779,Orders!$I$2:$I$5001,"&gt;0"))</f>
        <v/>
      </c>
      <c r="F1779" s="10" t="str">
        <f aca="false">IF(OR(A1779="",N(D1779)=0),"",E1779/D1779)</f>
        <v/>
      </c>
      <c r="G1779" s="11" t="str">
        <f aca="false">IF(OR(A1779="",N(D1779)=0),"",_xlfn.MINIFS(Orders!$I$2:$I$5001,Orders!$C$2:$C$5001,A1779,Orders!$I$2:$I$5001,"&gt;0"))</f>
        <v/>
      </c>
      <c r="H1779" s="11" t="str">
        <f aca="false">IF(OR(A1779="",N(D1779)=0),"",_xlfn.MAXIFS(Orders!$I$2:$I$5001,Orders!$C$2:$C$5001,A1779,Orders!$I$2:$I$5001,"&gt;0"))</f>
        <v/>
      </c>
      <c r="I1779" s="9" t="str">
        <f aca="true">IF(H1779="","",TODAY()-H1779)</f>
        <v/>
      </c>
      <c r="J1779" s="9" t="str">
        <f aca="false">IF(OR(H1779="",N(D1779)&lt;2),"",(H1779-G1779)/(D1779-1))</f>
        <v/>
      </c>
      <c r="K1779" s="12" t="str">
        <f aca="false">IF(A1779="","",IF(N(D1779)=0,"No orders yet",IF(I1779&gt;=Settings!$B$4,IF(OR(N(E1779)&gt;=Settings!$B$5,N(D1779)&gt;=Settings!$B$6),"Lapsed VIP","Lapsed"),IF(I1779&gt;=Settings!$B$3,IF(OR(N(E1779)&gt;=Settings!$B$5,N(D1779)&gt;=Settings!$B$6),"At-risk VIP",IF(D1779=1,"One-time buyer","At risk")),IF(OR(N(E1779)&gt;=Settings!$B$5,N(D1779)&gt;=Settings!$B$6),"VIP",IF(D1779=1,"New","Active"))))))</f>
        <v/>
      </c>
      <c r="L1779" s="12" t="str">
        <f aca="false">IF(OR(J1779="",J1779=0),"",IF(I1779&gt;=J1779*Settings!$B$7,"Yes",""))</f>
        <v/>
      </c>
      <c r="M1779" s="13"/>
      <c r="N1779" s="12" t="str">
        <f aca="true">IF(M1779="","",IF(AND(H1779&lt;&gt;"",H1779&gt;=M1779),"Yes - "&amp;TEXT(H1779,"d mmm yyyy"),IF(TODAY()-M1779&lt;30,"Not yet","No")))</f>
        <v/>
      </c>
      <c r="O1779" s="8"/>
      <c r="P1779" s="12" t="str">
        <f aca="false">IF(A1779="","",IF(COUNTIF($A$2:$A$2001,A1779)&gt;1,"Same email twice - keep one",""))</f>
        <v/>
      </c>
    </row>
    <row r="1780" customFormat="false" ht="15" hidden="false" customHeight="false" outlineLevel="0" collapsed="false">
      <c r="A1780" s="8"/>
      <c r="B1780" s="8"/>
      <c r="C1780" s="8"/>
      <c r="D1780" s="9" t="str">
        <f aca="false">IF(A1780="","",COUNTIFS(Orders!$C$2:$C$5001,A1780,Orders!$I$2:$I$5001,"&gt;0"))</f>
        <v/>
      </c>
      <c r="E1780" s="10" t="str">
        <f aca="false">IF(A1780="","",SUMIFS(Orders!$F$2:$F$5001,Orders!$C$2:$C$5001,A1780,Orders!$I$2:$I$5001,"&gt;0"))</f>
        <v/>
      </c>
      <c r="F1780" s="10" t="str">
        <f aca="false">IF(OR(A1780="",N(D1780)=0),"",E1780/D1780)</f>
        <v/>
      </c>
      <c r="G1780" s="11" t="str">
        <f aca="false">IF(OR(A1780="",N(D1780)=0),"",_xlfn.MINIFS(Orders!$I$2:$I$5001,Orders!$C$2:$C$5001,A1780,Orders!$I$2:$I$5001,"&gt;0"))</f>
        <v/>
      </c>
      <c r="H1780" s="11" t="str">
        <f aca="false">IF(OR(A1780="",N(D1780)=0),"",_xlfn.MAXIFS(Orders!$I$2:$I$5001,Orders!$C$2:$C$5001,A1780,Orders!$I$2:$I$5001,"&gt;0"))</f>
        <v/>
      </c>
      <c r="I1780" s="9" t="str">
        <f aca="true">IF(H1780="","",TODAY()-H1780)</f>
        <v/>
      </c>
      <c r="J1780" s="9" t="str">
        <f aca="false">IF(OR(H1780="",N(D1780)&lt;2),"",(H1780-G1780)/(D1780-1))</f>
        <v/>
      </c>
      <c r="K1780" s="12" t="str">
        <f aca="false">IF(A1780="","",IF(N(D1780)=0,"No orders yet",IF(I1780&gt;=Settings!$B$4,IF(OR(N(E1780)&gt;=Settings!$B$5,N(D1780)&gt;=Settings!$B$6),"Lapsed VIP","Lapsed"),IF(I1780&gt;=Settings!$B$3,IF(OR(N(E1780)&gt;=Settings!$B$5,N(D1780)&gt;=Settings!$B$6),"At-risk VIP",IF(D1780=1,"One-time buyer","At risk")),IF(OR(N(E1780)&gt;=Settings!$B$5,N(D1780)&gt;=Settings!$B$6),"VIP",IF(D1780=1,"New","Active"))))))</f>
        <v/>
      </c>
      <c r="L1780" s="12" t="str">
        <f aca="false">IF(OR(J1780="",J1780=0),"",IF(I1780&gt;=J1780*Settings!$B$7,"Yes",""))</f>
        <v/>
      </c>
      <c r="M1780" s="13"/>
      <c r="N1780" s="12" t="str">
        <f aca="true">IF(M1780="","",IF(AND(H1780&lt;&gt;"",H1780&gt;=M1780),"Yes - "&amp;TEXT(H1780,"d mmm yyyy"),IF(TODAY()-M1780&lt;30,"Not yet","No")))</f>
        <v/>
      </c>
      <c r="O1780" s="8"/>
      <c r="P1780" s="12" t="str">
        <f aca="false">IF(A1780="","",IF(COUNTIF($A$2:$A$2001,A1780)&gt;1,"Same email twice - keep one",""))</f>
        <v/>
      </c>
    </row>
    <row r="1781" customFormat="false" ht="15" hidden="false" customHeight="false" outlineLevel="0" collapsed="false">
      <c r="A1781" s="8"/>
      <c r="B1781" s="8"/>
      <c r="C1781" s="8"/>
      <c r="D1781" s="9" t="str">
        <f aca="false">IF(A1781="","",COUNTIFS(Orders!$C$2:$C$5001,A1781,Orders!$I$2:$I$5001,"&gt;0"))</f>
        <v/>
      </c>
      <c r="E1781" s="10" t="str">
        <f aca="false">IF(A1781="","",SUMIFS(Orders!$F$2:$F$5001,Orders!$C$2:$C$5001,A1781,Orders!$I$2:$I$5001,"&gt;0"))</f>
        <v/>
      </c>
      <c r="F1781" s="10" t="str">
        <f aca="false">IF(OR(A1781="",N(D1781)=0),"",E1781/D1781)</f>
        <v/>
      </c>
      <c r="G1781" s="11" t="str">
        <f aca="false">IF(OR(A1781="",N(D1781)=0),"",_xlfn.MINIFS(Orders!$I$2:$I$5001,Orders!$C$2:$C$5001,A1781,Orders!$I$2:$I$5001,"&gt;0"))</f>
        <v/>
      </c>
      <c r="H1781" s="11" t="str">
        <f aca="false">IF(OR(A1781="",N(D1781)=0),"",_xlfn.MAXIFS(Orders!$I$2:$I$5001,Orders!$C$2:$C$5001,A1781,Orders!$I$2:$I$5001,"&gt;0"))</f>
        <v/>
      </c>
      <c r="I1781" s="9" t="str">
        <f aca="true">IF(H1781="","",TODAY()-H1781)</f>
        <v/>
      </c>
      <c r="J1781" s="9" t="str">
        <f aca="false">IF(OR(H1781="",N(D1781)&lt;2),"",(H1781-G1781)/(D1781-1))</f>
        <v/>
      </c>
      <c r="K1781" s="12" t="str">
        <f aca="false">IF(A1781="","",IF(N(D1781)=0,"No orders yet",IF(I1781&gt;=Settings!$B$4,IF(OR(N(E1781)&gt;=Settings!$B$5,N(D1781)&gt;=Settings!$B$6),"Lapsed VIP","Lapsed"),IF(I1781&gt;=Settings!$B$3,IF(OR(N(E1781)&gt;=Settings!$B$5,N(D1781)&gt;=Settings!$B$6),"At-risk VIP",IF(D1781=1,"One-time buyer","At risk")),IF(OR(N(E1781)&gt;=Settings!$B$5,N(D1781)&gt;=Settings!$B$6),"VIP",IF(D1781=1,"New","Active"))))))</f>
        <v/>
      </c>
      <c r="L1781" s="12" t="str">
        <f aca="false">IF(OR(J1781="",J1781=0),"",IF(I1781&gt;=J1781*Settings!$B$7,"Yes",""))</f>
        <v/>
      </c>
      <c r="M1781" s="13"/>
      <c r="N1781" s="12" t="str">
        <f aca="true">IF(M1781="","",IF(AND(H1781&lt;&gt;"",H1781&gt;=M1781),"Yes - "&amp;TEXT(H1781,"d mmm yyyy"),IF(TODAY()-M1781&lt;30,"Not yet","No")))</f>
        <v/>
      </c>
      <c r="O1781" s="8"/>
      <c r="P1781" s="12" t="str">
        <f aca="false">IF(A1781="","",IF(COUNTIF($A$2:$A$2001,A1781)&gt;1,"Same email twice - keep one",""))</f>
        <v/>
      </c>
    </row>
    <row r="1782" customFormat="false" ht="15" hidden="false" customHeight="false" outlineLevel="0" collapsed="false">
      <c r="A1782" s="8"/>
      <c r="B1782" s="8"/>
      <c r="C1782" s="8"/>
      <c r="D1782" s="9" t="str">
        <f aca="false">IF(A1782="","",COUNTIFS(Orders!$C$2:$C$5001,A1782,Orders!$I$2:$I$5001,"&gt;0"))</f>
        <v/>
      </c>
      <c r="E1782" s="10" t="str">
        <f aca="false">IF(A1782="","",SUMIFS(Orders!$F$2:$F$5001,Orders!$C$2:$C$5001,A1782,Orders!$I$2:$I$5001,"&gt;0"))</f>
        <v/>
      </c>
      <c r="F1782" s="10" t="str">
        <f aca="false">IF(OR(A1782="",N(D1782)=0),"",E1782/D1782)</f>
        <v/>
      </c>
      <c r="G1782" s="11" t="str">
        <f aca="false">IF(OR(A1782="",N(D1782)=0),"",_xlfn.MINIFS(Orders!$I$2:$I$5001,Orders!$C$2:$C$5001,A1782,Orders!$I$2:$I$5001,"&gt;0"))</f>
        <v/>
      </c>
      <c r="H1782" s="11" t="str">
        <f aca="false">IF(OR(A1782="",N(D1782)=0),"",_xlfn.MAXIFS(Orders!$I$2:$I$5001,Orders!$C$2:$C$5001,A1782,Orders!$I$2:$I$5001,"&gt;0"))</f>
        <v/>
      </c>
      <c r="I1782" s="9" t="str">
        <f aca="true">IF(H1782="","",TODAY()-H1782)</f>
        <v/>
      </c>
      <c r="J1782" s="9" t="str">
        <f aca="false">IF(OR(H1782="",N(D1782)&lt;2),"",(H1782-G1782)/(D1782-1))</f>
        <v/>
      </c>
      <c r="K1782" s="12" t="str">
        <f aca="false">IF(A1782="","",IF(N(D1782)=0,"No orders yet",IF(I1782&gt;=Settings!$B$4,IF(OR(N(E1782)&gt;=Settings!$B$5,N(D1782)&gt;=Settings!$B$6),"Lapsed VIP","Lapsed"),IF(I1782&gt;=Settings!$B$3,IF(OR(N(E1782)&gt;=Settings!$B$5,N(D1782)&gt;=Settings!$B$6),"At-risk VIP",IF(D1782=1,"One-time buyer","At risk")),IF(OR(N(E1782)&gt;=Settings!$B$5,N(D1782)&gt;=Settings!$B$6),"VIP",IF(D1782=1,"New","Active"))))))</f>
        <v/>
      </c>
      <c r="L1782" s="12" t="str">
        <f aca="false">IF(OR(J1782="",J1782=0),"",IF(I1782&gt;=J1782*Settings!$B$7,"Yes",""))</f>
        <v/>
      </c>
      <c r="M1782" s="13"/>
      <c r="N1782" s="12" t="str">
        <f aca="true">IF(M1782="","",IF(AND(H1782&lt;&gt;"",H1782&gt;=M1782),"Yes - "&amp;TEXT(H1782,"d mmm yyyy"),IF(TODAY()-M1782&lt;30,"Not yet","No")))</f>
        <v/>
      </c>
      <c r="O1782" s="8"/>
      <c r="P1782" s="12" t="str">
        <f aca="false">IF(A1782="","",IF(COUNTIF($A$2:$A$2001,A1782)&gt;1,"Same email twice - keep one",""))</f>
        <v/>
      </c>
    </row>
    <row r="1783" customFormat="false" ht="15" hidden="false" customHeight="false" outlineLevel="0" collapsed="false">
      <c r="A1783" s="8"/>
      <c r="B1783" s="8"/>
      <c r="C1783" s="8"/>
      <c r="D1783" s="9" t="str">
        <f aca="false">IF(A1783="","",COUNTIFS(Orders!$C$2:$C$5001,A1783,Orders!$I$2:$I$5001,"&gt;0"))</f>
        <v/>
      </c>
      <c r="E1783" s="10" t="str">
        <f aca="false">IF(A1783="","",SUMIFS(Orders!$F$2:$F$5001,Orders!$C$2:$C$5001,A1783,Orders!$I$2:$I$5001,"&gt;0"))</f>
        <v/>
      </c>
      <c r="F1783" s="10" t="str">
        <f aca="false">IF(OR(A1783="",N(D1783)=0),"",E1783/D1783)</f>
        <v/>
      </c>
      <c r="G1783" s="11" t="str">
        <f aca="false">IF(OR(A1783="",N(D1783)=0),"",_xlfn.MINIFS(Orders!$I$2:$I$5001,Orders!$C$2:$C$5001,A1783,Orders!$I$2:$I$5001,"&gt;0"))</f>
        <v/>
      </c>
      <c r="H1783" s="11" t="str">
        <f aca="false">IF(OR(A1783="",N(D1783)=0),"",_xlfn.MAXIFS(Orders!$I$2:$I$5001,Orders!$C$2:$C$5001,A1783,Orders!$I$2:$I$5001,"&gt;0"))</f>
        <v/>
      </c>
      <c r="I1783" s="9" t="str">
        <f aca="true">IF(H1783="","",TODAY()-H1783)</f>
        <v/>
      </c>
      <c r="J1783" s="9" t="str">
        <f aca="false">IF(OR(H1783="",N(D1783)&lt;2),"",(H1783-G1783)/(D1783-1))</f>
        <v/>
      </c>
      <c r="K1783" s="12" t="str">
        <f aca="false">IF(A1783="","",IF(N(D1783)=0,"No orders yet",IF(I1783&gt;=Settings!$B$4,IF(OR(N(E1783)&gt;=Settings!$B$5,N(D1783)&gt;=Settings!$B$6),"Lapsed VIP","Lapsed"),IF(I1783&gt;=Settings!$B$3,IF(OR(N(E1783)&gt;=Settings!$B$5,N(D1783)&gt;=Settings!$B$6),"At-risk VIP",IF(D1783=1,"One-time buyer","At risk")),IF(OR(N(E1783)&gt;=Settings!$B$5,N(D1783)&gt;=Settings!$B$6),"VIP",IF(D1783=1,"New","Active"))))))</f>
        <v/>
      </c>
      <c r="L1783" s="12" t="str">
        <f aca="false">IF(OR(J1783="",J1783=0),"",IF(I1783&gt;=J1783*Settings!$B$7,"Yes",""))</f>
        <v/>
      </c>
      <c r="M1783" s="13"/>
      <c r="N1783" s="12" t="str">
        <f aca="true">IF(M1783="","",IF(AND(H1783&lt;&gt;"",H1783&gt;=M1783),"Yes - "&amp;TEXT(H1783,"d mmm yyyy"),IF(TODAY()-M1783&lt;30,"Not yet","No")))</f>
        <v/>
      </c>
      <c r="O1783" s="8"/>
      <c r="P1783" s="12" t="str">
        <f aca="false">IF(A1783="","",IF(COUNTIF($A$2:$A$2001,A1783)&gt;1,"Same email twice - keep one",""))</f>
        <v/>
      </c>
    </row>
    <row r="1784" customFormat="false" ht="15" hidden="false" customHeight="false" outlineLevel="0" collapsed="false">
      <c r="A1784" s="8"/>
      <c r="B1784" s="8"/>
      <c r="C1784" s="8"/>
      <c r="D1784" s="9" t="str">
        <f aca="false">IF(A1784="","",COUNTIFS(Orders!$C$2:$C$5001,A1784,Orders!$I$2:$I$5001,"&gt;0"))</f>
        <v/>
      </c>
      <c r="E1784" s="10" t="str">
        <f aca="false">IF(A1784="","",SUMIFS(Orders!$F$2:$F$5001,Orders!$C$2:$C$5001,A1784,Orders!$I$2:$I$5001,"&gt;0"))</f>
        <v/>
      </c>
      <c r="F1784" s="10" t="str">
        <f aca="false">IF(OR(A1784="",N(D1784)=0),"",E1784/D1784)</f>
        <v/>
      </c>
      <c r="G1784" s="11" t="str">
        <f aca="false">IF(OR(A1784="",N(D1784)=0),"",_xlfn.MINIFS(Orders!$I$2:$I$5001,Orders!$C$2:$C$5001,A1784,Orders!$I$2:$I$5001,"&gt;0"))</f>
        <v/>
      </c>
      <c r="H1784" s="11" t="str">
        <f aca="false">IF(OR(A1784="",N(D1784)=0),"",_xlfn.MAXIFS(Orders!$I$2:$I$5001,Orders!$C$2:$C$5001,A1784,Orders!$I$2:$I$5001,"&gt;0"))</f>
        <v/>
      </c>
      <c r="I1784" s="9" t="str">
        <f aca="true">IF(H1784="","",TODAY()-H1784)</f>
        <v/>
      </c>
      <c r="J1784" s="9" t="str">
        <f aca="false">IF(OR(H1784="",N(D1784)&lt;2),"",(H1784-G1784)/(D1784-1))</f>
        <v/>
      </c>
      <c r="K1784" s="12" t="str">
        <f aca="false">IF(A1784="","",IF(N(D1784)=0,"No orders yet",IF(I1784&gt;=Settings!$B$4,IF(OR(N(E1784)&gt;=Settings!$B$5,N(D1784)&gt;=Settings!$B$6),"Lapsed VIP","Lapsed"),IF(I1784&gt;=Settings!$B$3,IF(OR(N(E1784)&gt;=Settings!$B$5,N(D1784)&gt;=Settings!$B$6),"At-risk VIP",IF(D1784=1,"One-time buyer","At risk")),IF(OR(N(E1784)&gt;=Settings!$B$5,N(D1784)&gt;=Settings!$B$6),"VIP",IF(D1784=1,"New","Active"))))))</f>
        <v/>
      </c>
      <c r="L1784" s="12" t="str">
        <f aca="false">IF(OR(J1784="",J1784=0),"",IF(I1784&gt;=J1784*Settings!$B$7,"Yes",""))</f>
        <v/>
      </c>
      <c r="M1784" s="13"/>
      <c r="N1784" s="12" t="str">
        <f aca="true">IF(M1784="","",IF(AND(H1784&lt;&gt;"",H1784&gt;=M1784),"Yes - "&amp;TEXT(H1784,"d mmm yyyy"),IF(TODAY()-M1784&lt;30,"Not yet","No")))</f>
        <v/>
      </c>
      <c r="O1784" s="8"/>
      <c r="P1784" s="12" t="str">
        <f aca="false">IF(A1784="","",IF(COUNTIF($A$2:$A$2001,A1784)&gt;1,"Same email twice - keep one",""))</f>
        <v/>
      </c>
    </row>
    <row r="1785" customFormat="false" ht="15" hidden="false" customHeight="false" outlineLevel="0" collapsed="false">
      <c r="A1785" s="8"/>
      <c r="B1785" s="8"/>
      <c r="C1785" s="8"/>
      <c r="D1785" s="9" t="str">
        <f aca="false">IF(A1785="","",COUNTIFS(Orders!$C$2:$C$5001,A1785,Orders!$I$2:$I$5001,"&gt;0"))</f>
        <v/>
      </c>
      <c r="E1785" s="10" t="str">
        <f aca="false">IF(A1785="","",SUMIFS(Orders!$F$2:$F$5001,Orders!$C$2:$C$5001,A1785,Orders!$I$2:$I$5001,"&gt;0"))</f>
        <v/>
      </c>
      <c r="F1785" s="10" t="str">
        <f aca="false">IF(OR(A1785="",N(D1785)=0),"",E1785/D1785)</f>
        <v/>
      </c>
      <c r="G1785" s="11" t="str">
        <f aca="false">IF(OR(A1785="",N(D1785)=0),"",_xlfn.MINIFS(Orders!$I$2:$I$5001,Orders!$C$2:$C$5001,A1785,Orders!$I$2:$I$5001,"&gt;0"))</f>
        <v/>
      </c>
      <c r="H1785" s="11" t="str">
        <f aca="false">IF(OR(A1785="",N(D1785)=0),"",_xlfn.MAXIFS(Orders!$I$2:$I$5001,Orders!$C$2:$C$5001,A1785,Orders!$I$2:$I$5001,"&gt;0"))</f>
        <v/>
      </c>
      <c r="I1785" s="9" t="str">
        <f aca="true">IF(H1785="","",TODAY()-H1785)</f>
        <v/>
      </c>
      <c r="J1785" s="9" t="str">
        <f aca="false">IF(OR(H1785="",N(D1785)&lt;2),"",(H1785-G1785)/(D1785-1))</f>
        <v/>
      </c>
      <c r="K1785" s="12" t="str">
        <f aca="false">IF(A1785="","",IF(N(D1785)=0,"No orders yet",IF(I1785&gt;=Settings!$B$4,IF(OR(N(E1785)&gt;=Settings!$B$5,N(D1785)&gt;=Settings!$B$6),"Lapsed VIP","Lapsed"),IF(I1785&gt;=Settings!$B$3,IF(OR(N(E1785)&gt;=Settings!$B$5,N(D1785)&gt;=Settings!$B$6),"At-risk VIP",IF(D1785=1,"One-time buyer","At risk")),IF(OR(N(E1785)&gt;=Settings!$B$5,N(D1785)&gt;=Settings!$B$6),"VIP",IF(D1785=1,"New","Active"))))))</f>
        <v/>
      </c>
      <c r="L1785" s="12" t="str">
        <f aca="false">IF(OR(J1785="",J1785=0),"",IF(I1785&gt;=J1785*Settings!$B$7,"Yes",""))</f>
        <v/>
      </c>
      <c r="M1785" s="13"/>
      <c r="N1785" s="12" t="str">
        <f aca="true">IF(M1785="","",IF(AND(H1785&lt;&gt;"",H1785&gt;=M1785),"Yes - "&amp;TEXT(H1785,"d mmm yyyy"),IF(TODAY()-M1785&lt;30,"Not yet","No")))</f>
        <v/>
      </c>
      <c r="O1785" s="8"/>
      <c r="P1785" s="12" t="str">
        <f aca="false">IF(A1785="","",IF(COUNTIF($A$2:$A$2001,A1785)&gt;1,"Same email twice - keep one",""))</f>
        <v/>
      </c>
    </row>
    <row r="1786" customFormat="false" ht="15" hidden="false" customHeight="false" outlineLevel="0" collapsed="false">
      <c r="A1786" s="8"/>
      <c r="B1786" s="8"/>
      <c r="C1786" s="8"/>
      <c r="D1786" s="9" t="str">
        <f aca="false">IF(A1786="","",COUNTIFS(Orders!$C$2:$C$5001,A1786,Orders!$I$2:$I$5001,"&gt;0"))</f>
        <v/>
      </c>
      <c r="E1786" s="10" t="str">
        <f aca="false">IF(A1786="","",SUMIFS(Orders!$F$2:$F$5001,Orders!$C$2:$C$5001,A1786,Orders!$I$2:$I$5001,"&gt;0"))</f>
        <v/>
      </c>
      <c r="F1786" s="10" t="str">
        <f aca="false">IF(OR(A1786="",N(D1786)=0),"",E1786/D1786)</f>
        <v/>
      </c>
      <c r="G1786" s="11" t="str">
        <f aca="false">IF(OR(A1786="",N(D1786)=0),"",_xlfn.MINIFS(Orders!$I$2:$I$5001,Orders!$C$2:$C$5001,A1786,Orders!$I$2:$I$5001,"&gt;0"))</f>
        <v/>
      </c>
      <c r="H1786" s="11" t="str">
        <f aca="false">IF(OR(A1786="",N(D1786)=0),"",_xlfn.MAXIFS(Orders!$I$2:$I$5001,Orders!$C$2:$C$5001,A1786,Orders!$I$2:$I$5001,"&gt;0"))</f>
        <v/>
      </c>
      <c r="I1786" s="9" t="str">
        <f aca="true">IF(H1786="","",TODAY()-H1786)</f>
        <v/>
      </c>
      <c r="J1786" s="9" t="str">
        <f aca="false">IF(OR(H1786="",N(D1786)&lt;2),"",(H1786-G1786)/(D1786-1))</f>
        <v/>
      </c>
      <c r="K1786" s="12" t="str">
        <f aca="false">IF(A1786="","",IF(N(D1786)=0,"No orders yet",IF(I1786&gt;=Settings!$B$4,IF(OR(N(E1786)&gt;=Settings!$B$5,N(D1786)&gt;=Settings!$B$6),"Lapsed VIP","Lapsed"),IF(I1786&gt;=Settings!$B$3,IF(OR(N(E1786)&gt;=Settings!$B$5,N(D1786)&gt;=Settings!$B$6),"At-risk VIP",IF(D1786=1,"One-time buyer","At risk")),IF(OR(N(E1786)&gt;=Settings!$B$5,N(D1786)&gt;=Settings!$B$6),"VIP",IF(D1786=1,"New","Active"))))))</f>
        <v/>
      </c>
      <c r="L1786" s="12" t="str">
        <f aca="false">IF(OR(J1786="",J1786=0),"",IF(I1786&gt;=J1786*Settings!$B$7,"Yes",""))</f>
        <v/>
      </c>
      <c r="M1786" s="13"/>
      <c r="N1786" s="12" t="str">
        <f aca="true">IF(M1786="","",IF(AND(H1786&lt;&gt;"",H1786&gt;=M1786),"Yes - "&amp;TEXT(H1786,"d mmm yyyy"),IF(TODAY()-M1786&lt;30,"Not yet","No")))</f>
        <v/>
      </c>
      <c r="O1786" s="8"/>
      <c r="P1786" s="12" t="str">
        <f aca="false">IF(A1786="","",IF(COUNTIF($A$2:$A$2001,A1786)&gt;1,"Same email twice - keep one",""))</f>
        <v/>
      </c>
    </row>
    <row r="1787" customFormat="false" ht="15" hidden="false" customHeight="false" outlineLevel="0" collapsed="false">
      <c r="A1787" s="8"/>
      <c r="B1787" s="8"/>
      <c r="C1787" s="8"/>
      <c r="D1787" s="9" t="str">
        <f aca="false">IF(A1787="","",COUNTIFS(Orders!$C$2:$C$5001,A1787,Orders!$I$2:$I$5001,"&gt;0"))</f>
        <v/>
      </c>
      <c r="E1787" s="10" t="str">
        <f aca="false">IF(A1787="","",SUMIFS(Orders!$F$2:$F$5001,Orders!$C$2:$C$5001,A1787,Orders!$I$2:$I$5001,"&gt;0"))</f>
        <v/>
      </c>
      <c r="F1787" s="10" t="str">
        <f aca="false">IF(OR(A1787="",N(D1787)=0),"",E1787/D1787)</f>
        <v/>
      </c>
      <c r="G1787" s="11" t="str">
        <f aca="false">IF(OR(A1787="",N(D1787)=0),"",_xlfn.MINIFS(Orders!$I$2:$I$5001,Orders!$C$2:$C$5001,A1787,Orders!$I$2:$I$5001,"&gt;0"))</f>
        <v/>
      </c>
      <c r="H1787" s="11" t="str">
        <f aca="false">IF(OR(A1787="",N(D1787)=0),"",_xlfn.MAXIFS(Orders!$I$2:$I$5001,Orders!$C$2:$C$5001,A1787,Orders!$I$2:$I$5001,"&gt;0"))</f>
        <v/>
      </c>
      <c r="I1787" s="9" t="str">
        <f aca="true">IF(H1787="","",TODAY()-H1787)</f>
        <v/>
      </c>
      <c r="J1787" s="9" t="str">
        <f aca="false">IF(OR(H1787="",N(D1787)&lt;2),"",(H1787-G1787)/(D1787-1))</f>
        <v/>
      </c>
      <c r="K1787" s="12" t="str">
        <f aca="false">IF(A1787="","",IF(N(D1787)=0,"No orders yet",IF(I1787&gt;=Settings!$B$4,IF(OR(N(E1787)&gt;=Settings!$B$5,N(D1787)&gt;=Settings!$B$6),"Lapsed VIP","Lapsed"),IF(I1787&gt;=Settings!$B$3,IF(OR(N(E1787)&gt;=Settings!$B$5,N(D1787)&gt;=Settings!$B$6),"At-risk VIP",IF(D1787=1,"One-time buyer","At risk")),IF(OR(N(E1787)&gt;=Settings!$B$5,N(D1787)&gt;=Settings!$B$6),"VIP",IF(D1787=1,"New","Active"))))))</f>
        <v/>
      </c>
      <c r="L1787" s="12" t="str">
        <f aca="false">IF(OR(J1787="",J1787=0),"",IF(I1787&gt;=J1787*Settings!$B$7,"Yes",""))</f>
        <v/>
      </c>
      <c r="M1787" s="13"/>
      <c r="N1787" s="12" t="str">
        <f aca="true">IF(M1787="","",IF(AND(H1787&lt;&gt;"",H1787&gt;=M1787),"Yes - "&amp;TEXT(H1787,"d mmm yyyy"),IF(TODAY()-M1787&lt;30,"Not yet","No")))</f>
        <v/>
      </c>
      <c r="O1787" s="8"/>
      <c r="P1787" s="12" t="str">
        <f aca="false">IF(A1787="","",IF(COUNTIF($A$2:$A$2001,A1787)&gt;1,"Same email twice - keep one",""))</f>
        <v/>
      </c>
    </row>
    <row r="1788" customFormat="false" ht="15" hidden="false" customHeight="false" outlineLevel="0" collapsed="false">
      <c r="A1788" s="8"/>
      <c r="B1788" s="8"/>
      <c r="C1788" s="8"/>
      <c r="D1788" s="9" t="str">
        <f aca="false">IF(A1788="","",COUNTIFS(Orders!$C$2:$C$5001,A1788,Orders!$I$2:$I$5001,"&gt;0"))</f>
        <v/>
      </c>
      <c r="E1788" s="10" t="str">
        <f aca="false">IF(A1788="","",SUMIFS(Orders!$F$2:$F$5001,Orders!$C$2:$C$5001,A1788,Orders!$I$2:$I$5001,"&gt;0"))</f>
        <v/>
      </c>
      <c r="F1788" s="10" t="str">
        <f aca="false">IF(OR(A1788="",N(D1788)=0),"",E1788/D1788)</f>
        <v/>
      </c>
      <c r="G1788" s="11" t="str">
        <f aca="false">IF(OR(A1788="",N(D1788)=0),"",_xlfn.MINIFS(Orders!$I$2:$I$5001,Orders!$C$2:$C$5001,A1788,Orders!$I$2:$I$5001,"&gt;0"))</f>
        <v/>
      </c>
      <c r="H1788" s="11" t="str">
        <f aca="false">IF(OR(A1788="",N(D1788)=0),"",_xlfn.MAXIFS(Orders!$I$2:$I$5001,Orders!$C$2:$C$5001,A1788,Orders!$I$2:$I$5001,"&gt;0"))</f>
        <v/>
      </c>
      <c r="I1788" s="9" t="str">
        <f aca="true">IF(H1788="","",TODAY()-H1788)</f>
        <v/>
      </c>
      <c r="J1788" s="9" t="str">
        <f aca="false">IF(OR(H1788="",N(D1788)&lt;2),"",(H1788-G1788)/(D1788-1))</f>
        <v/>
      </c>
      <c r="K1788" s="12" t="str">
        <f aca="false">IF(A1788="","",IF(N(D1788)=0,"No orders yet",IF(I1788&gt;=Settings!$B$4,IF(OR(N(E1788)&gt;=Settings!$B$5,N(D1788)&gt;=Settings!$B$6),"Lapsed VIP","Lapsed"),IF(I1788&gt;=Settings!$B$3,IF(OR(N(E1788)&gt;=Settings!$B$5,N(D1788)&gt;=Settings!$B$6),"At-risk VIP",IF(D1788=1,"One-time buyer","At risk")),IF(OR(N(E1788)&gt;=Settings!$B$5,N(D1788)&gt;=Settings!$B$6),"VIP",IF(D1788=1,"New","Active"))))))</f>
        <v/>
      </c>
      <c r="L1788" s="12" t="str">
        <f aca="false">IF(OR(J1788="",J1788=0),"",IF(I1788&gt;=J1788*Settings!$B$7,"Yes",""))</f>
        <v/>
      </c>
      <c r="M1788" s="13"/>
      <c r="N1788" s="12" t="str">
        <f aca="true">IF(M1788="","",IF(AND(H1788&lt;&gt;"",H1788&gt;=M1788),"Yes - "&amp;TEXT(H1788,"d mmm yyyy"),IF(TODAY()-M1788&lt;30,"Not yet","No")))</f>
        <v/>
      </c>
      <c r="O1788" s="8"/>
      <c r="P1788" s="12" t="str">
        <f aca="false">IF(A1788="","",IF(COUNTIF($A$2:$A$2001,A1788)&gt;1,"Same email twice - keep one",""))</f>
        <v/>
      </c>
    </row>
    <row r="1789" customFormat="false" ht="15" hidden="false" customHeight="false" outlineLevel="0" collapsed="false">
      <c r="A1789" s="8"/>
      <c r="B1789" s="8"/>
      <c r="C1789" s="8"/>
      <c r="D1789" s="9" t="str">
        <f aca="false">IF(A1789="","",COUNTIFS(Orders!$C$2:$C$5001,A1789,Orders!$I$2:$I$5001,"&gt;0"))</f>
        <v/>
      </c>
      <c r="E1789" s="10" t="str">
        <f aca="false">IF(A1789="","",SUMIFS(Orders!$F$2:$F$5001,Orders!$C$2:$C$5001,A1789,Orders!$I$2:$I$5001,"&gt;0"))</f>
        <v/>
      </c>
      <c r="F1789" s="10" t="str">
        <f aca="false">IF(OR(A1789="",N(D1789)=0),"",E1789/D1789)</f>
        <v/>
      </c>
      <c r="G1789" s="11" t="str">
        <f aca="false">IF(OR(A1789="",N(D1789)=0),"",_xlfn.MINIFS(Orders!$I$2:$I$5001,Orders!$C$2:$C$5001,A1789,Orders!$I$2:$I$5001,"&gt;0"))</f>
        <v/>
      </c>
      <c r="H1789" s="11" t="str">
        <f aca="false">IF(OR(A1789="",N(D1789)=0),"",_xlfn.MAXIFS(Orders!$I$2:$I$5001,Orders!$C$2:$C$5001,A1789,Orders!$I$2:$I$5001,"&gt;0"))</f>
        <v/>
      </c>
      <c r="I1789" s="9" t="str">
        <f aca="true">IF(H1789="","",TODAY()-H1789)</f>
        <v/>
      </c>
      <c r="J1789" s="9" t="str">
        <f aca="false">IF(OR(H1789="",N(D1789)&lt;2),"",(H1789-G1789)/(D1789-1))</f>
        <v/>
      </c>
      <c r="K1789" s="12" t="str">
        <f aca="false">IF(A1789="","",IF(N(D1789)=0,"No orders yet",IF(I1789&gt;=Settings!$B$4,IF(OR(N(E1789)&gt;=Settings!$B$5,N(D1789)&gt;=Settings!$B$6),"Lapsed VIP","Lapsed"),IF(I1789&gt;=Settings!$B$3,IF(OR(N(E1789)&gt;=Settings!$B$5,N(D1789)&gt;=Settings!$B$6),"At-risk VIP",IF(D1789=1,"One-time buyer","At risk")),IF(OR(N(E1789)&gt;=Settings!$B$5,N(D1789)&gt;=Settings!$B$6),"VIP",IF(D1789=1,"New","Active"))))))</f>
        <v/>
      </c>
      <c r="L1789" s="12" t="str">
        <f aca="false">IF(OR(J1789="",J1789=0),"",IF(I1789&gt;=J1789*Settings!$B$7,"Yes",""))</f>
        <v/>
      </c>
      <c r="M1789" s="13"/>
      <c r="N1789" s="12" t="str">
        <f aca="true">IF(M1789="","",IF(AND(H1789&lt;&gt;"",H1789&gt;=M1789),"Yes - "&amp;TEXT(H1789,"d mmm yyyy"),IF(TODAY()-M1789&lt;30,"Not yet","No")))</f>
        <v/>
      </c>
      <c r="O1789" s="8"/>
      <c r="P1789" s="12" t="str">
        <f aca="false">IF(A1789="","",IF(COUNTIF($A$2:$A$2001,A1789)&gt;1,"Same email twice - keep one",""))</f>
        <v/>
      </c>
    </row>
    <row r="1790" customFormat="false" ht="15" hidden="false" customHeight="false" outlineLevel="0" collapsed="false">
      <c r="A1790" s="8"/>
      <c r="B1790" s="8"/>
      <c r="C1790" s="8"/>
      <c r="D1790" s="9" t="str">
        <f aca="false">IF(A1790="","",COUNTIFS(Orders!$C$2:$C$5001,A1790,Orders!$I$2:$I$5001,"&gt;0"))</f>
        <v/>
      </c>
      <c r="E1790" s="10" t="str">
        <f aca="false">IF(A1790="","",SUMIFS(Orders!$F$2:$F$5001,Orders!$C$2:$C$5001,A1790,Orders!$I$2:$I$5001,"&gt;0"))</f>
        <v/>
      </c>
      <c r="F1790" s="10" t="str">
        <f aca="false">IF(OR(A1790="",N(D1790)=0),"",E1790/D1790)</f>
        <v/>
      </c>
      <c r="G1790" s="11" t="str">
        <f aca="false">IF(OR(A1790="",N(D1790)=0),"",_xlfn.MINIFS(Orders!$I$2:$I$5001,Orders!$C$2:$C$5001,A1790,Orders!$I$2:$I$5001,"&gt;0"))</f>
        <v/>
      </c>
      <c r="H1790" s="11" t="str">
        <f aca="false">IF(OR(A1790="",N(D1790)=0),"",_xlfn.MAXIFS(Orders!$I$2:$I$5001,Orders!$C$2:$C$5001,A1790,Orders!$I$2:$I$5001,"&gt;0"))</f>
        <v/>
      </c>
      <c r="I1790" s="9" t="str">
        <f aca="true">IF(H1790="","",TODAY()-H1790)</f>
        <v/>
      </c>
      <c r="J1790" s="9" t="str">
        <f aca="false">IF(OR(H1790="",N(D1790)&lt;2),"",(H1790-G1790)/(D1790-1))</f>
        <v/>
      </c>
      <c r="K1790" s="12" t="str">
        <f aca="false">IF(A1790="","",IF(N(D1790)=0,"No orders yet",IF(I1790&gt;=Settings!$B$4,IF(OR(N(E1790)&gt;=Settings!$B$5,N(D1790)&gt;=Settings!$B$6),"Lapsed VIP","Lapsed"),IF(I1790&gt;=Settings!$B$3,IF(OR(N(E1790)&gt;=Settings!$B$5,N(D1790)&gt;=Settings!$B$6),"At-risk VIP",IF(D1790=1,"One-time buyer","At risk")),IF(OR(N(E1790)&gt;=Settings!$B$5,N(D1790)&gt;=Settings!$B$6),"VIP",IF(D1790=1,"New","Active"))))))</f>
        <v/>
      </c>
      <c r="L1790" s="12" t="str">
        <f aca="false">IF(OR(J1790="",J1790=0),"",IF(I1790&gt;=J1790*Settings!$B$7,"Yes",""))</f>
        <v/>
      </c>
      <c r="M1790" s="13"/>
      <c r="N1790" s="12" t="str">
        <f aca="true">IF(M1790="","",IF(AND(H1790&lt;&gt;"",H1790&gt;=M1790),"Yes - "&amp;TEXT(H1790,"d mmm yyyy"),IF(TODAY()-M1790&lt;30,"Not yet","No")))</f>
        <v/>
      </c>
      <c r="O1790" s="8"/>
      <c r="P1790" s="12" t="str">
        <f aca="false">IF(A1790="","",IF(COUNTIF($A$2:$A$2001,A1790)&gt;1,"Same email twice - keep one",""))</f>
        <v/>
      </c>
    </row>
    <row r="1791" customFormat="false" ht="15" hidden="false" customHeight="false" outlineLevel="0" collapsed="false">
      <c r="A1791" s="8"/>
      <c r="B1791" s="8"/>
      <c r="C1791" s="8"/>
      <c r="D1791" s="9" t="str">
        <f aca="false">IF(A1791="","",COUNTIFS(Orders!$C$2:$C$5001,A1791,Orders!$I$2:$I$5001,"&gt;0"))</f>
        <v/>
      </c>
      <c r="E1791" s="10" t="str">
        <f aca="false">IF(A1791="","",SUMIFS(Orders!$F$2:$F$5001,Orders!$C$2:$C$5001,A1791,Orders!$I$2:$I$5001,"&gt;0"))</f>
        <v/>
      </c>
      <c r="F1791" s="10" t="str">
        <f aca="false">IF(OR(A1791="",N(D1791)=0),"",E1791/D1791)</f>
        <v/>
      </c>
      <c r="G1791" s="11" t="str">
        <f aca="false">IF(OR(A1791="",N(D1791)=0),"",_xlfn.MINIFS(Orders!$I$2:$I$5001,Orders!$C$2:$C$5001,A1791,Orders!$I$2:$I$5001,"&gt;0"))</f>
        <v/>
      </c>
      <c r="H1791" s="11" t="str">
        <f aca="false">IF(OR(A1791="",N(D1791)=0),"",_xlfn.MAXIFS(Orders!$I$2:$I$5001,Orders!$C$2:$C$5001,A1791,Orders!$I$2:$I$5001,"&gt;0"))</f>
        <v/>
      </c>
      <c r="I1791" s="9" t="str">
        <f aca="true">IF(H1791="","",TODAY()-H1791)</f>
        <v/>
      </c>
      <c r="J1791" s="9" t="str">
        <f aca="false">IF(OR(H1791="",N(D1791)&lt;2),"",(H1791-G1791)/(D1791-1))</f>
        <v/>
      </c>
      <c r="K1791" s="12" t="str">
        <f aca="false">IF(A1791="","",IF(N(D1791)=0,"No orders yet",IF(I1791&gt;=Settings!$B$4,IF(OR(N(E1791)&gt;=Settings!$B$5,N(D1791)&gt;=Settings!$B$6),"Lapsed VIP","Lapsed"),IF(I1791&gt;=Settings!$B$3,IF(OR(N(E1791)&gt;=Settings!$B$5,N(D1791)&gt;=Settings!$B$6),"At-risk VIP",IF(D1791=1,"One-time buyer","At risk")),IF(OR(N(E1791)&gt;=Settings!$B$5,N(D1791)&gt;=Settings!$B$6),"VIP",IF(D1791=1,"New","Active"))))))</f>
        <v/>
      </c>
      <c r="L1791" s="12" t="str">
        <f aca="false">IF(OR(J1791="",J1791=0),"",IF(I1791&gt;=J1791*Settings!$B$7,"Yes",""))</f>
        <v/>
      </c>
      <c r="M1791" s="13"/>
      <c r="N1791" s="12" t="str">
        <f aca="true">IF(M1791="","",IF(AND(H1791&lt;&gt;"",H1791&gt;=M1791),"Yes - "&amp;TEXT(H1791,"d mmm yyyy"),IF(TODAY()-M1791&lt;30,"Not yet","No")))</f>
        <v/>
      </c>
      <c r="O1791" s="8"/>
      <c r="P1791" s="12" t="str">
        <f aca="false">IF(A1791="","",IF(COUNTIF($A$2:$A$2001,A1791)&gt;1,"Same email twice - keep one",""))</f>
        <v/>
      </c>
    </row>
    <row r="1792" customFormat="false" ht="15" hidden="false" customHeight="false" outlineLevel="0" collapsed="false">
      <c r="A1792" s="8"/>
      <c r="B1792" s="8"/>
      <c r="C1792" s="8"/>
      <c r="D1792" s="9" t="str">
        <f aca="false">IF(A1792="","",COUNTIFS(Orders!$C$2:$C$5001,A1792,Orders!$I$2:$I$5001,"&gt;0"))</f>
        <v/>
      </c>
      <c r="E1792" s="10" t="str">
        <f aca="false">IF(A1792="","",SUMIFS(Orders!$F$2:$F$5001,Orders!$C$2:$C$5001,A1792,Orders!$I$2:$I$5001,"&gt;0"))</f>
        <v/>
      </c>
      <c r="F1792" s="10" t="str">
        <f aca="false">IF(OR(A1792="",N(D1792)=0),"",E1792/D1792)</f>
        <v/>
      </c>
      <c r="G1792" s="11" t="str">
        <f aca="false">IF(OR(A1792="",N(D1792)=0),"",_xlfn.MINIFS(Orders!$I$2:$I$5001,Orders!$C$2:$C$5001,A1792,Orders!$I$2:$I$5001,"&gt;0"))</f>
        <v/>
      </c>
      <c r="H1792" s="11" t="str">
        <f aca="false">IF(OR(A1792="",N(D1792)=0),"",_xlfn.MAXIFS(Orders!$I$2:$I$5001,Orders!$C$2:$C$5001,A1792,Orders!$I$2:$I$5001,"&gt;0"))</f>
        <v/>
      </c>
      <c r="I1792" s="9" t="str">
        <f aca="true">IF(H1792="","",TODAY()-H1792)</f>
        <v/>
      </c>
      <c r="J1792" s="9" t="str">
        <f aca="false">IF(OR(H1792="",N(D1792)&lt;2),"",(H1792-G1792)/(D1792-1))</f>
        <v/>
      </c>
      <c r="K1792" s="12" t="str">
        <f aca="false">IF(A1792="","",IF(N(D1792)=0,"No orders yet",IF(I1792&gt;=Settings!$B$4,IF(OR(N(E1792)&gt;=Settings!$B$5,N(D1792)&gt;=Settings!$B$6),"Lapsed VIP","Lapsed"),IF(I1792&gt;=Settings!$B$3,IF(OR(N(E1792)&gt;=Settings!$B$5,N(D1792)&gt;=Settings!$B$6),"At-risk VIP",IF(D1792=1,"One-time buyer","At risk")),IF(OR(N(E1792)&gt;=Settings!$B$5,N(D1792)&gt;=Settings!$B$6),"VIP",IF(D1792=1,"New","Active"))))))</f>
        <v/>
      </c>
      <c r="L1792" s="12" t="str">
        <f aca="false">IF(OR(J1792="",J1792=0),"",IF(I1792&gt;=J1792*Settings!$B$7,"Yes",""))</f>
        <v/>
      </c>
      <c r="M1792" s="13"/>
      <c r="N1792" s="12" t="str">
        <f aca="true">IF(M1792="","",IF(AND(H1792&lt;&gt;"",H1792&gt;=M1792),"Yes - "&amp;TEXT(H1792,"d mmm yyyy"),IF(TODAY()-M1792&lt;30,"Not yet","No")))</f>
        <v/>
      </c>
      <c r="O1792" s="8"/>
      <c r="P1792" s="12" t="str">
        <f aca="false">IF(A1792="","",IF(COUNTIF($A$2:$A$2001,A1792)&gt;1,"Same email twice - keep one",""))</f>
        <v/>
      </c>
    </row>
    <row r="1793" customFormat="false" ht="15" hidden="false" customHeight="false" outlineLevel="0" collapsed="false">
      <c r="A1793" s="8"/>
      <c r="B1793" s="8"/>
      <c r="C1793" s="8"/>
      <c r="D1793" s="9" t="str">
        <f aca="false">IF(A1793="","",COUNTIFS(Orders!$C$2:$C$5001,A1793,Orders!$I$2:$I$5001,"&gt;0"))</f>
        <v/>
      </c>
      <c r="E1793" s="10" t="str">
        <f aca="false">IF(A1793="","",SUMIFS(Orders!$F$2:$F$5001,Orders!$C$2:$C$5001,A1793,Orders!$I$2:$I$5001,"&gt;0"))</f>
        <v/>
      </c>
      <c r="F1793" s="10" t="str">
        <f aca="false">IF(OR(A1793="",N(D1793)=0),"",E1793/D1793)</f>
        <v/>
      </c>
      <c r="G1793" s="11" t="str">
        <f aca="false">IF(OR(A1793="",N(D1793)=0),"",_xlfn.MINIFS(Orders!$I$2:$I$5001,Orders!$C$2:$C$5001,A1793,Orders!$I$2:$I$5001,"&gt;0"))</f>
        <v/>
      </c>
      <c r="H1793" s="11" t="str">
        <f aca="false">IF(OR(A1793="",N(D1793)=0),"",_xlfn.MAXIFS(Orders!$I$2:$I$5001,Orders!$C$2:$C$5001,A1793,Orders!$I$2:$I$5001,"&gt;0"))</f>
        <v/>
      </c>
      <c r="I1793" s="9" t="str">
        <f aca="true">IF(H1793="","",TODAY()-H1793)</f>
        <v/>
      </c>
      <c r="J1793" s="9" t="str">
        <f aca="false">IF(OR(H1793="",N(D1793)&lt;2),"",(H1793-G1793)/(D1793-1))</f>
        <v/>
      </c>
      <c r="K1793" s="12" t="str">
        <f aca="false">IF(A1793="","",IF(N(D1793)=0,"No orders yet",IF(I1793&gt;=Settings!$B$4,IF(OR(N(E1793)&gt;=Settings!$B$5,N(D1793)&gt;=Settings!$B$6),"Lapsed VIP","Lapsed"),IF(I1793&gt;=Settings!$B$3,IF(OR(N(E1793)&gt;=Settings!$B$5,N(D1793)&gt;=Settings!$B$6),"At-risk VIP",IF(D1793=1,"One-time buyer","At risk")),IF(OR(N(E1793)&gt;=Settings!$B$5,N(D1793)&gt;=Settings!$B$6),"VIP",IF(D1793=1,"New","Active"))))))</f>
        <v/>
      </c>
      <c r="L1793" s="12" t="str">
        <f aca="false">IF(OR(J1793="",J1793=0),"",IF(I1793&gt;=J1793*Settings!$B$7,"Yes",""))</f>
        <v/>
      </c>
      <c r="M1793" s="13"/>
      <c r="N1793" s="12" t="str">
        <f aca="true">IF(M1793="","",IF(AND(H1793&lt;&gt;"",H1793&gt;=M1793),"Yes - "&amp;TEXT(H1793,"d mmm yyyy"),IF(TODAY()-M1793&lt;30,"Not yet","No")))</f>
        <v/>
      </c>
      <c r="O1793" s="8"/>
      <c r="P1793" s="12" t="str">
        <f aca="false">IF(A1793="","",IF(COUNTIF($A$2:$A$2001,A1793)&gt;1,"Same email twice - keep one",""))</f>
        <v/>
      </c>
    </row>
    <row r="1794" customFormat="false" ht="15" hidden="false" customHeight="false" outlineLevel="0" collapsed="false">
      <c r="A1794" s="8"/>
      <c r="B1794" s="8"/>
      <c r="C1794" s="8"/>
      <c r="D1794" s="9" t="str">
        <f aca="false">IF(A1794="","",COUNTIFS(Orders!$C$2:$C$5001,A1794,Orders!$I$2:$I$5001,"&gt;0"))</f>
        <v/>
      </c>
      <c r="E1794" s="10" t="str">
        <f aca="false">IF(A1794="","",SUMIFS(Orders!$F$2:$F$5001,Orders!$C$2:$C$5001,A1794,Orders!$I$2:$I$5001,"&gt;0"))</f>
        <v/>
      </c>
      <c r="F1794" s="10" t="str">
        <f aca="false">IF(OR(A1794="",N(D1794)=0),"",E1794/D1794)</f>
        <v/>
      </c>
      <c r="G1794" s="11" t="str">
        <f aca="false">IF(OR(A1794="",N(D1794)=0),"",_xlfn.MINIFS(Orders!$I$2:$I$5001,Orders!$C$2:$C$5001,A1794,Orders!$I$2:$I$5001,"&gt;0"))</f>
        <v/>
      </c>
      <c r="H1794" s="11" t="str">
        <f aca="false">IF(OR(A1794="",N(D1794)=0),"",_xlfn.MAXIFS(Orders!$I$2:$I$5001,Orders!$C$2:$C$5001,A1794,Orders!$I$2:$I$5001,"&gt;0"))</f>
        <v/>
      </c>
      <c r="I1794" s="9" t="str">
        <f aca="true">IF(H1794="","",TODAY()-H1794)</f>
        <v/>
      </c>
      <c r="J1794" s="9" t="str">
        <f aca="false">IF(OR(H1794="",N(D1794)&lt;2),"",(H1794-G1794)/(D1794-1))</f>
        <v/>
      </c>
      <c r="K1794" s="12" t="str">
        <f aca="false">IF(A1794="","",IF(N(D1794)=0,"No orders yet",IF(I1794&gt;=Settings!$B$4,IF(OR(N(E1794)&gt;=Settings!$B$5,N(D1794)&gt;=Settings!$B$6),"Lapsed VIP","Lapsed"),IF(I1794&gt;=Settings!$B$3,IF(OR(N(E1794)&gt;=Settings!$B$5,N(D1794)&gt;=Settings!$B$6),"At-risk VIP",IF(D1794=1,"One-time buyer","At risk")),IF(OR(N(E1794)&gt;=Settings!$B$5,N(D1794)&gt;=Settings!$B$6),"VIP",IF(D1794=1,"New","Active"))))))</f>
        <v/>
      </c>
      <c r="L1794" s="12" t="str">
        <f aca="false">IF(OR(J1794="",J1794=0),"",IF(I1794&gt;=J1794*Settings!$B$7,"Yes",""))</f>
        <v/>
      </c>
      <c r="M1794" s="13"/>
      <c r="N1794" s="12" t="str">
        <f aca="true">IF(M1794="","",IF(AND(H1794&lt;&gt;"",H1794&gt;=M1794),"Yes - "&amp;TEXT(H1794,"d mmm yyyy"),IF(TODAY()-M1794&lt;30,"Not yet","No")))</f>
        <v/>
      </c>
      <c r="O1794" s="8"/>
      <c r="P1794" s="12" t="str">
        <f aca="false">IF(A1794="","",IF(COUNTIF($A$2:$A$2001,A1794)&gt;1,"Same email twice - keep one",""))</f>
        <v/>
      </c>
    </row>
    <row r="1795" customFormat="false" ht="15" hidden="false" customHeight="false" outlineLevel="0" collapsed="false">
      <c r="A1795" s="8"/>
      <c r="B1795" s="8"/>
      <c r="C1795" s="8"/>
      <c r="D1795" s="9" t="str">
        <f aca="false">IF(A1795="","",COUNTIFS(Orders!$C$2:$C$5001,A1795,Orders!$I$2:$I$5001,"&gt;0"))</f>
        <v/>
      </c>
      <c r="E1795" s="10" t="str">
        <f aca="false">IF(A1795="","",SUMIFS(Orders!$F$2:$F$5001,Orders!$C$2:$C$5001,A1795,Orders!$I$2:$I$5001,"&gt;0"))</f>
        <v/>
      </c>
      <c r="F1795" s="10" t="str">
        <f aca="false">IF(OR(A1795="",N(D1795)=0),"",E1795/D1795)</f>
        <v/>
      </c>
      <c r="G1795" s="11" t="str">
        <f aca="false">IF(OR(A1795="",N(D1795)=0),"",_xlfn.MINIFS(Orders!$I$2:$I$5001,Orders!$C$2:$C$5001,A1795,Orders!$I$2:$I$5001,"&gt;0"))</f>
        <v/>
      </c>
      <c r="H1795" s="11" t="str">
        <f aca="false">IF(OR(A1795="",N(D1795)=0),"",_xlfn.MAXIFS(Orders!$I$2:$I$5001,Orders!$C$2:$C$5001,A1795,Orders!$I$2:$I$5001,"&gt;0"))</f>
        <v/>
      </c>
      <c r="I1795" s="9" t="str">
        <f aca="true">IF(H1795="","",TODAY()-H1795)</f>
        <v/>
      </c>
      <c r="J1795" s="9" t="str">
        <f aca="false">IF(OR(H1795="",N(D1795)&lt;2),"",(H1795-G1795)/(D1795-1))</f>
        <v/>
      </c>
      <c r="K1795" s="12" t="str">
        <f aca="false">IF(A1795="","",IF(N(D1795)=0,"No orders yet",IF(I1795&gt;=Settings!$B$4,IF(OR(N(E1795)&gt;=Settings!$B$5,N(D1795)&gt;=Settings!$B$6),"Lapsed VIP","Lapsed"),IF(I1795&gt;=Settings!$B$3,IF(OR(N(E1795)&gt;=Settings!$B$5,N(D1795)&gt;=Settings!$B$6),"At-risk VIP",IF(D1795=1,"One-time buyer","At risk")),IF(OR(N(E1795)&gt;=Settings!$B$5,N(D1795)&gt;=Settings!$B$6),"VIP",IF(D1795=1,"New","Active"))))))</f>
        <v/>
      </c>
      <c r="L1795" s="12" t="str">
        <f aca="false">IF(OR(J1795="",J1795=0),"",IF(I1795&gt;=J1795*Settings!$B$7,"Yes",""))</f>
        <v/>
      </c>
      <c r="M1795" s="13"/>
      <c r="N1795" s="12" t="str">
        <f aca="true">IF(M1795="","",IF(AND(H1795&lt;&gt;"",H1795&gt;=M1795),"Yes - "&amp;TEXT(H1795,"d mmm yyyy"),IF(TODAY()-M1795&lt;30,"Not yet","No")))</f>
        <v/>
      </c>
      <c r="O1795" s="8"/>
      <c r="P1795" s="12" t="str">
        <f aca="false">IF(A1795="","",IF(COUNTIF($A$2:$A$2001,A1795)&gt;1,"Same email twice - keep one",""))</f>
        <v/>
      </c>
    </row>
    <row r="1796" customFormat="false" ht="15" hidden="false" customHeight="false" outlineLevel="0" collapsed="false">
      <c r="A1796" s="8"/>
      <c r="B1796" s="8"/>
      <c r="C1796" s="8"/>
      <c r="D1796" s="9" t="str">
        <f aca="false">IF(A1796="","",COUNTIFS(Orders!$C$2:$C$5001,A1796,Orders!$I$2:$I$5001,"&gt;0"))</f>
        <v/>
      </c>
      <c r="E1796" s="10" t="str">
        <f aca="false">IF(A1796="","",SUMIFS(Orders!$F$2:$F$5001,Orders!$C$2:$C$5001,A1796,Orders!$I$2:$I$5001,"&gt;0"))</f>
        <v/>
      </c>
      <c r="F1796" s="10" t="str">
        <f aca="false">IF(OR(A1796="",N(D1796)=0),"",E1796/D1796)</f>
        <v/>
      </c>
      <c r="G1796" s="11" t="str">
        <f aca="false">IF(OR(A1796="",N(D1796)=0),"",_xlfn.MINIFS(Orders!$I$2:$I$5001,Orders!$C$2:$C$5001,A1796,Orders!$I$2:$I$5001,"&gt;0"))</f>
        <v/>
      </c>
      <c r="H1796" s="11" t="str">
        <f aca="false">IF(OR(A1796="",N(D1796)=0),"",_xlfn.MAXIFS(Orders!$I$2:$I$5001,Orders!$C$2:$C$5001,A1796,Orders!$I$2:$I$5001,"&gt;0"))</f>
        <v/>
      </c>
      <c r="I1796" s="9" t="str">
        <f aca="true">IF(H1796="","",TODAY()-H1796)</f>
        <v/>
      </c>
      <c r="J1796" s="9" t="str">
        <f aca="false">IF(OR(H1796="",N(D1796)&lt;2),"",(H1796-G1796)/(D1796-1))</f>
        <v/>
      </c>
      <c r="K1796" s="12" t="str">
        <f aca="false">IF(A1796="","",IF(N(D1796)=0,"No orders yet",IF(I1796&gt;=Settings!$B$4,IF(OR(N(E1796)&gt;=Settings!$B$5,N(D1796)&gt;=Settings!$B$6),"Lapsed VIP","Lapsed"),IF(I1796&gt;=Settings!$B$3,IF(OR(N(E1796)&gt;=Settings!$B$5,N(D1796)&gt;=Settings!$B$6),"At-risk VIP",IF(D1796=1,"One-time buyer","At risk")),IF(OR(N(E1796)&gt;=Settings!$B$5,N(D1796)&gt;=Settings!$B$6),"VIP",IF(D1796=1,"New","Active"))))))</f>
        <v/>
      </c>
      <c r="L1796" s="12" t="str">
        <f aca="false">IF(OR(J1796="",J1796=0),"",IF(I1796&gt;=J1796*Settings!$B$7,"Yes",""))</f>
        <v/>
      </c>
      <c r="M1796" s="13"/>
      <c r="N1796" s="12" t="str">
        <f aca="true">IF(M1796="","",IF(AND(H1796&lt;&gt;"",H1796&gt;=M1796),"Yes - "&amp;TEXT(H1796,"d mmm yyyy"),IF(TODAY()-M1796&lt;30,"Not yet","No")))</f>
        <v/>
      </c>
      <c r="O1796" s="8"/>
      <c r="P1796" s="12" t="str">
        <f aca="false">IF(A1796="","",IF(COUNTIF($A$2:$A$2001,A1796)&gt;1,"Same email twice - keep one",""))</f>
        <v/>
      </c>
    </row>
    <row r="1797" customFormat="false" ht="15" hidden="false" customHeight="false" outlineLevel="0" collapsed="false">
      <c r="A1797" s="8"/>
      <c r="B1797" s="8"/>
      <c r="C1797" s="8"/>
      <c r="D1797" s="9" t="str">
        <f aca="false">IF(A1797="","",COUNTIFS(Orders!$C$2:$C$5001,A1797,Orders!$I$2:$I$5001,"&gt;0"))</f>
        <v/>
      </c>
      <c r="E1797" s="10" t="str">
        <f aca="false">IF(A1797="","",SUMIFS(Orders!$F$2:$F$5001,Orders!$C$2:$C$5001,A1797,Orders!$I$2:$I$5001,"&gt;0"))</f>
        <v/>
      </c>
      <c r="F1797" s="10" t="str">
        <f aca="false">IF(OR(A1797="",N(D1797)=0),"",E1797/D1797)</f>
        <v/>
      </c>
      <c r="G1797" s="11" t="str">
        <f aca="false">IF(OR(A1797="",N(D1797)=0),"",_xlfn.MINIFS(Orders!$I$2:$I$5001,Orders!$C$2:$C$5001,A1797,Orders!$I$2:$I$5001,"&gt;0"))</f>
        <v/>
      </c>
      <c r="H1797" s="11" t="str">
        <f aca="false">IF(OR(A1797="",N(D1797)=0),"",_xlfn.MAXIFS(Orders!$I$2:$I$5001,Orders!$C$2:$C$5001,A1797,Orders!$I$2:$I$5001,"&gt;0"))</f>
        <v/>
      </c>
      <c r="I1797" s="9" t="str">
        <f aca="true">IF(H1797="","",TODAY()-H1797)</f>
        <v/>
      </c>
      <c r="J1797" s="9" t="str">
        <f aca="false">IF(OR(H1797="",N(D1797)&lt;2),"",(H1797-G1797)/(D1797-1))</f>
        <v/>
      </c>
      <c r="K1797" s="12" t="str">
        <f aca="false">IF(A1797="","",IF(N(D1797)=0,"No orders yet",IF(I1797&gt;=Settings!$B$4,IF(OR(N(E1797)&gt;=Settings!$B$5,N(D1797)&gt;=Settings!$B$6),"Lapsed VIP","Lapsed"),IF(I1797&gt;=Settings!$B$3,IF(OR(N(E1797)&gt;=Settings!$B$5,N(D1797)&gt;=Settings!$B$6),"At-risk VIP",IF(D1797=1,"One-time buyer","At risk")),IF(OR(N(E1797)&gt;=Settings!$B$5,N(D1797)&gt;=Settings!$B$6),"VIP",IF(D1797=1,"New","Active"))))))</f>
        <v/>
      </c>
      <c r="L1797" s="12" t="str">
        <f aca="false">IF(OR(J1797="",J1797=0),"",IF(I1797&gt;=J1797*Settings!$B$7,"Yes",""))</f>
        <v/>
      </c>
      <c r="M1797" s="13"/>
      <c r="N1797" s="12" t="str">
        <f aca="true">IF(M1797="","",IF(AND(H1797&lt;&gt;"",H1797&gt;=M1797),"Yes - "&amp;TEXT(H1797,"d mmm yyyy"),IF(TODAY()-M1797&lt;30,"Not yet","No")))</f>
        <v/>
      </c>
      <c r="O1797" s="8"/>
      <c r="P1797" s="12" t="str">
        <f aca="false">IF(A1797="","",IF(COUNTIF($A$2:$A$2001,A1797)&gt;1,"Same email twice - keep one",""))</f>
        <v/>
      </c>
    </row>
    <row r="1798" customFormat="false" ht="15" hidden="false" customHeight="false" outlineLevel="0" collapsed="false">
      <c r="A1798" s="8"/>
      <c r="B1798" s="8"/>
      <c r="C1798" s="8"/>
      <c r="D1798" s="9" t="str">
        <f aca="false">IF(A1798="","",COUNTIFS(Orders!$C$2:$C$5001,A1798,Orders!$I$2:$I$5001,"&gt;0"))</f>
        <v/>
      </c>
      <c r="E1798" s="10" t="str">
        <f aca="false">IF(A1798="","",SUMIFS(Orders!$F$2:$F$5001,Orders!$C$2:$C$5001,A1798,Orders!$I$2:$I$5001,"&gt;0"))</f>
        <v/>
      </c>
      <c r="F1798" s="10" t="str">
        <f aca="false">IF(OR(A1798="",N(D1798)=0),"",E1798/D1798)</f>
        <v/>
      </c>
      <c r="G1798" s="11" t="str">
        <f aca="false">IF(OR(A1798="",N(D1798)=0),"",_xlfn.MINIFS(Orders!$I$2:$I$5001,Orders!$C$2:$C$5001,A1798,Orders!$I$2:$I$5001,"&gt;0"))</f>
        <v/>
      </c>
      <c r="H1798" s="11" t="str">
        <f aca="false">IF(OR(A1798="",N(D1798)=0),"",_xlfn.MAXIFS(Orders!$I$2:$I$5001,Orders!$C$2:$C$5001,A1798,Orders!$I$2:$I$5001,"&gt;0"))</f>
        <v/>
      </c>
      <c r="I1798" s="9" t="str">
        <f aca="true">IF(H1798="","",TODAY()-H1798)</f>
        <v/>
      </c>
      <c r="J1798" s="9" t="str">
        <f aca="false">IF(OR(H1798="",N(D1798)&lt;2),"",(H1798-G1798)/(D1798-1))</f>
        <v/>
      </c>
      <c r="K1798" s="12" t="str">
        <f aca="false">IF(A1798="","",IF(N(D1798)=0,"No orders yet",IF(I1798&gt;=Settings!$B$4,IF(OR(N(E1798)&gt;=Settings!$B$5,N(D1798)&gt;=Settings!$B$6),"Lapsed VIP","Lapsed"),IF(I1798&gt;=Settings!$B$3,IF(OR(N(E1798)&gt;=Settings!$B$5,N(D1798)&gt;=Settings!$B$6),"At-risk VIP",IF(D1798=1,"One-time buyer","At risk")),IF(OR(N(E1798)&gt;=Settings!$B$5,N(D1798)&gt;=Settings!$B$6),"VIP",IF(D1798=1,"New","Active"))))))</f>
        <v/>
      </c>
      <c r="L1798" s="12" t="str">
        <f aca="false">IF(OR(J1798="",J1798=0),"",IF(I1798&gt;=J1798*Settings!$B$7,"Yes",""))</f>
        <v/>
      </c>
      <c r="M1798" s="13"/>
      <c r="N1798" s="12" t="str">
        <f aca="true">IF(M1798="","",IF(AND(H1798&lt;&gt;"",H1798&gt;=M1798),"Yes - "&amp;TEXT(H1798,"d mmm yyyy"),IF(TODAY()-M1798&lt;30,"Not yet","No")))</f>
        <v/>
      </c>
      <c r="O1798" s="8"/>
      <c r="P1798" s="12" t="str">
        <f aca="false">IF(A1798="","",IF(COUNTIF($A$2:$A$2001,A1798)&gt;1,"Same email twice - keep one",""))</f>
        <v/>
      </c>
    </row>
    <row r="1799" customFormat="false" ht="15" hidden="false" customHeight="false" outlineLevel="0" collapsed="false">
      <c r="A1799" s="8"/>
      <c r="B1799" s="8"/>
      <c r="C1799" s="8"/>
      <c r="D1799" s="9" t="str">
        <f aca="false">IF(A1799="","",COUNTIFS(Orders!$C$2:$C$5001,A1799,Orders!$I$2:$I$5001,"&gt;0"))</f>
        <v/>
      </c>
      <c r="E1799" s="10" t="str">
        <f aca="false">IF(A1799="","",SUMIFS(Orders!$F$2:$F$5001,Orders!$C$2:$C$5001,A1799,Orders!$I$2:$I$5001,"&gt;0"))</f>
        <v/>
      </c>
      <c r="F1799" s="10" t="str">
        <f aca="false">IF(OR(A1799="",N(D1799)=0),"",E1799/D1799)</f>
        <v/>
      </c>
      <c r="G1799" s="11" t="str">
        <f aca="false">IF(OR(A1799="",N(D1799)=0),"",_xlfn.MINIFS(Orders!$I$2:$I$5001,Orders!$C$2:$C$5001,A1799,Orders!$I$2:$I$5001,"&gt;0"))</f>
        <v/>
      </c>
      <c r="H1799" s="11" t="str">
        <f aca="false">IF(OR(A1799="",N(D1799)=0),"",_xlfn.MAXIFS(Orders!$I$2:$I$5001,Orders!$C$2:$C$5001,A1799,Orders!$I$2:$I$5001,"&gt;0"))</f>
        <v/>
      </c>
      <c r="I1799" s="9" t="str">
        <f aca="true">IF(H1799="","",TODAY()-H1799)</f>
        <v/>
      </c>
      <c r="J1799" s="9" t="str">
        <f aca="false">IF(OR(H1799="",N(D1799)&lt;2),"",(H1799-G1799)/(D1799-1))</f>
        <v/>
      </c>
      <c r="K1799" s="12" t="str">
        <f aca="false">IF(A1799="","",IF(N(D1799)=0,"No orders yet",IF(I1799&gt;=Settings!$B$4,IF(OR(N(E1799)&gt;=Settings!$B$5,N(D1799)&gt;=Settings!$B$6),"Lapsed VIP","Lapsed"),IF(I1799&gt;=Settings!$B$3,IF(OR(N(E1799)&gt;=Settings!$B$5,N(D1799)&gt;=Settings!$B$6),"At-risk VIP",IF(D1799=1,"One-time buyer","At risk")),IF(OR(N(E1799)&gt;=Settings!$B$5,N(D1799)&gt;=Settings!$B$6),"VIP",IF(D1799=1,"New","Active"))))))</f>
        <v/>
      </c>
      <c r="L1799" s="12" t="str">
        <f aca="false">IF(OR(J1799="",J1799=0),"",IF(I1799&gt;=J1799*Settings!$B$7,"Yes",""))</f>
        <v/>
      </c>
      <c r="M1799" s="13"/>
      <c r="N1799" s="12" t="str">
        <f aca="true">IF(M1799="","",IF(AND(H1799&lt;&gt;"",H1799&gt;=M1799),"Yes - "&amp;TEXT(H1799,"d mmm yyyy"),IF(TODAY()-M1799&lt;30,"Not yet","No")))</f>
        <v/>
      </c>
      <c r="O1799" s="8"/>
      <c r="P1799" s="12" t="str">
        <f aca="false">IF(A1799="","",IF(COUNTIF($A$2:$A$2001,A1799)&gt;1,"Same email twice - keep one",""))</f>
        <v/>
      </c>
    </row>
    <row r="1800" customFormat="false" ht="15" hidden="false" customHeight="false" outlineLevel="0" collapsed="false">
      <c r="A1800" s="8"/>
      <c r="B1800" s="8"/>
      <c r="C1800" s="8"/>
      <c r="D1800" s="9" t="str">
        <f aca="false">IF(A1800="","",COUNTIFS(Orders!$C$2:$C$5001,A1800,Orders!$I$2:$I$5001,"&gt;0"))</f>
        <v/>
      </c>
      <c r="E1800" s="10" t="str">
        <f aca="false">IF(A1800="","",SUMIFS(Orders!$F$2:$F$5001,Orders!$C$2:$C$5001,A1800,Orders!$I$2:$I$5001,"&gt;0"))</f>
        <v/>
      </c>
      <c r="F1800" s="10" t="str">
        <f aca="false">IF(OR(A1800="",N(D1800)=0),"",E1800/D1800)</f>
        <v/>
      </c>
      <c r="G1800" s="11" t="str">
        <f aca="false">IF(OR(A1800="",N(D1800)=0),"",_xlfn.MINIFS(Orders!$I$2:$I$5001,Orders!$C$2:$C$5001,A1800,Orders!$I$2:$I$5001,"&gt;0"))</f>
        <v/>
      </c>
      <c r="H1800" s="11" t="str">
        <f aca="false">IF(OR(A1800="",N(D1800)=0),"",_xlfn.MAXIFS(Orders!$I$2:$I$5001,Orders!$C$2:$C$5001,A1800,Orders!$I$2:$I$5001,"&gt;0"))</f>
        <v/>
      </c>
      <c r="I1800" s="9" t="str">
        <f aca="true">IF(H1800="","",TODAY()-H1800)</f>
        <v/>
      </c>
      <c r="J1800" s="9" t="str">
        <f aca="false">IF(OR(H1800="",N(D1800)&lt;2),"",(H1800-G1800)/(D1800-1))</f>
        <v/>
      </c>
      <c r="K1800" s="12" t="str">
        <f aca="false">IF(A1800="","",IF(N(D1800)=0,"No orders yet",IF(I1800&gt;=Settings!$B$4,IF(OR(N(E1800)&gt;=Settings!$B$5,N(D1800)&gt;=Settings!$B$6),"Lapsed VIP","Lapsed"),IF(I1800&gt;=Settings!$B$3,IF(OR(N(E1800)&gt;=Settings!$B$5,N(D1800)&gt;=Settings!$B$6),"At-risk VIP",IF(D1800=1,"One-time buyer","At risk")),IF(OR(N(E1800)&gt;=Settings!$B$5,N(D1800)&gt;=Settings!$B$6),"VIP",IF(D1800=1,"New","Active"))))))</f>
        <v/>
      </c>
      <c r="L1800" s="12" t="str">
        <f aca="false">IF(OR(J1800="",J1800=0),"",IF(I1800&gt;=J1800*Settings!$B$7,"Yes",""))</f>
        <v/>
      </c>
      <c r="M1800" s="13"/>
      <c r="N1800" s="12" t="str">
        <f aca="true">IF(M1800="","",IF(AND(H1800&lt;&gt;"",H1800&gt;=M1800),"Yes - "&amp;TEXT(H1800,"d mmm yyyy"),IF(TODAY()-M1800&lt;30,"Not yet","No")))</f>
        <v/>
      </c>
      <c r="O1800" s="8"/>
      <c r="P1800" s="12" t="str">
        <f aca="false">IF(A1800="","",IF(COUNTIF($A$2:$A$2001,A1800)&gt;1,"Same email twice - keep one",""))</f>
        <v/>
      </c>
    </row>
    <row r="1801" customFormat="false" ht="15" hidden="false" customHeight="false" outlineLevel="0" collapsed="false">
      <c r="A1801" s="8"/>
      <c r="B1801" s="8"/>
      <c r="C1801" s="8"/>
      <c r="D1801" s="9" t="str">
        <f aca="false">IF(A1801="","",COUNTIFS(Orders!$C$2:$C$5001,A1801,Orders!$I$2:$I$5001,"&gt;0"))</f>
        <v/>
      </c>
      <c r="E1801" s="10" t="str">
        <f aca="false">IF(A1801="","",SUMIFS(Orders!$F$2:$F$5001,Orders!$C$2:$C$5001,A1801,Orders!$I$2:$I$5001,"&gt;0"))</f>
        <v/>
      </c>
      <c r="F1801" s="10" t="str">
        <f aca="false">IF(OR(A1801="",N(D1801)=0),"",E1801/D1801)</f>
        <v/>
      </c>
      <c r="G1801" s="11" t="str">
        <f aca="false">IF(OR(A1801="",N(D1801)=0),"",_xlfn.MINIFS(Orders!$I$2:$I$5001,Orders!$C$2:$C$5001,A1801,Orders!$I$2:$I$5001,"&gt;0"))</f>
        <v/>
      </c>
      <c r="H1801" s="11" t="str">
        <f aca="false">IF(OR(A1801="",N(D1801)=0),"",_xlfn.MAXIFS(Orders!$I$2:$I$5001,Orders!$C$2:$C$5001,A1801,Orders!$I$2:$I$5001,"&gt;0"))</f>
        <v/>
      </c>
      <c r="I1801" s="9" t="str">
        <f aca="true">IF(H1801="","",TODAY()-H1801)</f>
        <v/>
      </c>
      <c r="J1801" s="9" t="str">
        <f aca="false">IF(OR(H1801="",N(D1801)&lt;2),"",(H1801-G1801)/(D1801-1))</f>
        <v/>
      </c>
      <c r="K1801" s="12" t="str">
        <f aca="false">IF(A1801="","",IF(N(D1801)=0,"No orders yet",IF(I1801&gt;=Settings!$B$4,IF(OR(N(E1801)&gt;=Settings!$B$5,N(D1801)&gt;=Settings!$B$6),"Lapsed VIP","Lapsed"),IF(I1801&gt;=Settings!$B$3,IF(OR(N(E1801)&gt;=Settings!$B$5,N(D1801)&gt;=Settings!$B$6),"At-risk VIP",IF(D1801=1,"One-time buyer","At risk")),IF(OR(N(E1801)&gt;=Settings!$B$5,N(D1801)&gt;=Settings!$B$6),"VIP",IF(D1801=1,"New","Active"))))))</f>
        <v/>
      </c>
      <c r="L1801" s="12" t="str">
        <f aca="false">IF(OR(J1801="",J1801=0),"",IF(I1801&gt;=J1801*Settings!$B$7,"Yes",""))</f>
        <v/>
      </c>
      <c r="M1801" s="13"/>
      <c r="N1801" s="12" t="str">
        <f aca="true">IF(M1801="","",IF(AND(H1801&lt;&gt;"",H1801&gt;=M1801),"Yes - "&amp;TEXT(H1801,"d mmm yyyy"),IF(TODAY()-M1801&lt;30,"Not yet","No")))</f>
        <v/>
      </c>
      <c r="O1801" s="8"/>
      <c r="P1801" s="12" t="str">
        <f aca="false">IF(A1801="","",IF(COUNTIF($A$2:$A$2001,A1801)&gt;1,"Same email twice - keep one",""))</f>
        <v/>
      </c>
    </row>
    <row r="1802" customFormat="false" ht="15" hidden="false" customHeight="false" outlineLevel="0" collapsed="false">
      <c r="A1802" s="8"/>
      <c r="B1802" s="8"/>
      <c r="C1802" s="8"/>
      <c r="D1802" s="9" t="str">
        <f aca="false">IF(A1802="","",COUNTIFS(Orders!$C$2:$C$5001,A1802,Orders!$I$2:$I$5001,"&gt;0"))</f>
        <v/>
      </c>
      <c r="E1802" s="10" t="str">
        <f aca="false">IF(A1802="","",SUMIFS(Orders!$F$2:$F$5001,Orders!$C$2:$C$5001,A1802,Orders!$I$2:$I$5001,"&gt;0"))</f>
        <v/>
      </c>
      <c r="F1802" s="10" t="str">
        <f aca="false">IF(OR(A1802="",N(D1802)=0),"",E1802/D1802)</f>
        <v/>
      </c>
      <c r="G1802" s="11" t="str">
        <f aca="false">IF(OR(A1802="",N(D1802)=0),"",_xlfn.MINIFS(Orders!$I$2:$I$5001,Orders!$C$2:$C$5001,A1802,Orders!$I$2:$I$5001,"&gt;0"))</f>
        <v/>
      </c>
      <c r="H1802" s="11" t="str">
        <f aca="false">IF(OR(A1802="",N(D1802)=0),"",_xlfn.MAXIFS(Orders!$I$2:$I$5001,Orders!$C$2:$C$5001,A1802,Orders!$I$2:$I$5001,"&gt;0"))</f>
        <v/>
      </c>
      <c r="I1802" s="9" t="str">
        <f aca="true">IF(H1802="","",TODAY()-H1802)</f>
        <v/>
      </c>
      <c r="J1802" s="9" t="str">
        <f aca="false">IF(OR(H1802="",N(D1802)&lt;2),"",(H1802-G1802)/(D1802-1))</f>
        <v/>
      </c>
      <c r="K1802" s="12" t="str">
        <f aca="false">IF(A1802="","",IF(N(D1802)=0,"No orders yet",IF(I1802&gt;=Settings!$B$4,IF(OR(N(E1802)&gt;=Settings!$B$5,N(D1802)&gt;=Settings!$B$6),"Lapsed VIP","Lapsed"),IF(I1802&gt;=Settings!$B$3,IF(OR(N(E1802)&gt;=Settings!$B$5,N(D1802)&gt;=Settings!$B$6),"At-risk VIP",IF(D1802=1,"One-time buyer","At risk")),IF(OR(N(E1802)&gt;=Settings!$B$5,N(D1802)&gt;=Settings!$B$6),"VIP",IF(D1802=1,"New","Active"))))))</f>
        <v/>
      </c>
      <c r="L1802" s="12" t="str">
        <f aca="false">IF(OR(J1802="",J1802=0),"",IF(I1802&gt;=J1802*Settings!$B$7,"Yes",""))</f>
        <v/>
      </c>
      <c r="M1802" s="13"/>
      <c r="N1802" s="12" t="str">
        <f aca="true">IF(M1802="","",IF(AND(H1802&lt;&gt;"",H1802&gt;=M1802),"Yes - "&amp;TEXT(H1802,"d mmm yyyy"),IF(TODAY()-M1802&lt;30,"Not yet","No")))</f>
        <v/>
      </c>
      <c r="O1802" s="8"/>
      <c r="P1802" s="12" t="str">
        <f aca="false">IF(A1802="","",IF(COUNTIF($A$2:$A$2001,A1802)&gt;1,"Same email twice - keep one",""))</f>
        <v/>
      </c>
    </row>
    <row r="1803" customFormat="false" ht="15" hidden="false" customHeight="false" outlineLevel="0" collapsed="false">
      <c r="A1803" s="8"/>
      <c r="B1803" s="8"/>
      <c r="C1803" s="8"/>
      <c r="D1803" s="9" t="str">
        <f aca="false">IF(A1803="","",COUNTIFS(Orders!$C$2:$C$5001,A1803,Orders!$I$2:$I$5001,"&gt;0"))</f>
        <v/>
      </c>
      <c r="E1803" s="10" t="str">
        <f aca="false">IF(A1803="","",SUMIFS(Orders!$F$2:$F$5001,Orders!$C$2:$C$5001,A1803,Orders!$I$2:$I$5001,"&gt;0"))</f>
        <v/>
      </c>
      <c r="F1803" s="10" t="str">
        <f aca="false">IF(OR(A1803="",N(D1803)=0),"",E1803/D1803)</f>
        <v/>
      </c>
      <c r="G1803" s="11" t="str">
        <f aca="false">IF(OR(A1803="",N(D1803)=0),"",_xlfn.MINIFS(Orders!$I$2:$I$5001,Orders!$C$2:$C$5001,A1803,Orders!$I$2:$I$5001,"&gt;0"))</f>
        <v/>
      </c>
      <c r="H1803" s="11" t="str">
        <f aca="false">IF(OR(A1803="",N(D1803)=0),"",_xlfn.MAXIFS(Orders!$I$2:$I$5001,Orders!$C$2:$C$5001,A1803,Orders!$I$2:$I$5001,"&gt;0"))</f>
        <v/>
      </c>
      <c r="I1803" s="9" t="str">
        <f aca="true">IF(H1803="","",TODAY()-H1803)</f>
        <v/>
      </c>
      <c r="J1803" s="9" t="str">
        <f aca="false">IF(OR(H1803="",N(D1803)&lt;2),"",(H1803-G1803)/(D1803-1))</f>
        <v/>
      </c>
      <c r="K1803" s="12" t="str">
        <f aca="false">IF(A1803="","",IF(N(D1803)=0,"No orders yet",IF(I1803&gt;=Settings!$B$4,IF(OR(N(E1803)&gt;=Settings!$B$5,N(D1803)&gt;=Settings!$B$6),"Lapsed VIP","Lapsed"),IF(I1803&gt;=Settings!$B$3,IF(OR(N(E1803)&gt;=Settings!$B$5,N(D1803)&gt;=Settings!$B$6),"At-risk VIP",IF(D1803=1,"One-time buyer","At risk")),IF(OR(N(E1803)&gt;=Settings!$B$5,N(D1803)&gt;=Settings!$B$6),"VIP",IF(D1803=1,"New","Active"))))))</f>
        <v/>
      </c>
      <c r="L1803" s="12" t="str">
        <f aca="false">IF(OR(J1803="",J1803=0),"",IF(I1803&gt;=J1803*Settings!$B$7,"Yes",""))</f>
        <v/>
      </c>
      <c r="M1803" s="13"/>
      <c r="N1803" s="12" t="str">
        <f aca="true">IF(M1803="","",IF(AND(H1803&lt;&gt;"",H1803&gt;=M1803),"Yes - "&amp;TEXT(H1803,"d mmm yyyy"),IF(TODAY()-M1803&lt;30,"Not yet","No")))</f>
        <v/>
      </c>
      <c r="O1803" s="8"/>
      <c r="P1803" s="12" t="str">
        <f aca="false">IF(A1803="","",IF(COUNTIF($A$2:$A$2001,A1803)&gt;1,"Same email twice - keep one",""))</f>
        <v/>
      </c>
    </row>
    <row r="1804" customFormat="false" ht="15" hidden="false" customHeight="false" outlineLevel="0" collapsed="false">
      <c r="A1804" s="8"/>
      <c r="B1804" s="8"/>
      <c r="C1804" s="8"/>
      <c r="D1804" s="9" t="str">
        <f aca="false">IF(A1804="","",COUNTIFS(Orders!$C$2:$C$5001,A1804,Orders!$I$2:$I$5001,"&gt;0"))</f>
        <v/>
      </c>
      <c r="E1804" s="10" t="str">
        <f aca="false">IF(A1804="","",SUMIFS(Orders!$F$2:$F$5001,Orders!$C$2:$C$5001,A1804,Orders!$I$2:$I$5001,"&gt;0"))</f>
        <v/>
      </c>
      <c r="F1804" s="10" t="str">
        <f aca="false">IF(OR(A1804="",N(D1804)=0),"",E1804/D1804)</f>
        <v/>
      </c>
      <c r="G1804" s="11" t="str">
        <f aca="false">IF(OR(A1804="",N(D1804)=0),"",_xlfn.MINIFS(Orders!$I$2:$I$5001,Orders!$C$2:$C$5001,A1804,Orders!$I$2:$I$5001,"&gt;0"))</f>
        <v/>
      </c>
      <c r="H1804" s="11" t="str">
        <f aca="false">IF(OR(A1804="",N(D1804)=0),"",_xlfn.MAXIFS(Orders!$I$2:$I$5001,Orders!$C$2:$C$5001,A1804,Orders!$I$2:$I$5001,"&gt;0"))</f>
        <v/>
      </c>
      <c r="I1804" s="9" t="str">
        <f aca="true">IF(H1804="","",TODAY()-H1804)</f>
        <v/>
      </c>
      <c r="J1804" s="9" t="str">
        <f aca="false">IF(OR(H1804="",N(D1804)&lt;2),"",(H1804-G1804)/(D1804-1))</f>
        <v/>
      </c>
      <c r="K1804" s="12" t="str">
        <f aca="false">IF(A1804="","",IF(N(D1804)=0,"No orders yet",IF(I1804&gt;=Settings!$B$4,IF(OR(N(E1804)&gt;=Settings!$B$5,N(D1804)&gt;=Settings!$B$6),"Lapsed VIP","Lapsed"),IF(I1804&gt;=Settings!$B$3,IF(OR(N(E1804)&gt;=Settings!$B$5,N(D1804)&gt;=Settings!$B$6),"At-risk VIP",IF(D1804=1,"One-time buyer","At risk")),IF(OR(N(E1804)&gt;=Settings!$B$5,N(D1804)&gt;=Settings!$B$6),"VIP",IF(D1804=1,"New","Active"))))))</f>
        <v/>
      </c>
      <c r="L1804" s="12" t="str">
        <f aca="false">IF(OR(J1804="",J1804=0),"",IF(I1804&gt;=J1804*Settings!$B$7,"Yes",""))</f>
        <v/>
      </c>
      <c r="M1804" s="13"/>
      <c r="N1804" s="12" t="str">
        <f aca="true">IF(M1804="","",IF(AND(H1804&lt;&gt;"",H1804&gt;=M1804),"Yes - "&amp;TEXT(H1804,"d mmm yyyy"),IF(TODAY()-M1804&lt;30,"Not yet","No")))</f>
        <v/>
      </c>
      <c r="O1804" s="8"/>
      <c r="P1804" s="12" t="str">
        <f aca="false">IF(A1804="","",IF(COUNTIF($A$2:$A$2001,A1804)&gt;1,"Same email twice - keep one",""))</f>
        <v/>
      </c>
    </row>
    <row r="1805" customFormat="false" ht="15" hidden="false" customHeight="false" outlineLevel="0" collapsed="false">
      <c r="A1805" s="8"/>
      <c r="B1805" s="8"/>
      <c r="C1805" s="8"/>
      <c r="D1805" s="9" t="str">
        <f aca="false">IF(A1805="","",COUNTIFS(Orders!$C$2:$C$5001,A1805,Orders!$I$2:$I$5001,"&gt;0"))</f>
        <v/>
      </c>
      <c r="E1805" s="10" t="str">
        <f aca="false">IF(A1805="","",SUMIFS(Orders!$F$2:$F$5001,Orders!$C$2:$C$5001,A1805,Orders!$I$2:$I$5001,"&gt;0"))</f>
        <v/>
      </c>
      <c r="F1805" s="10" t="str">
        <f aca="false">IF(OR(A1805="",N(D1805)=0),"",E1805/D1805)</f>
        <v/>
      </c>
      <c r="G1805" s="11" t="str">
        <f aca="false">IF(OR(A1805="",N(D1805)=0),"",_xlfn.MINIFS(Orders!$I$2:$I$5001,Orders!$C$2:$C$5001,A1805,Orders!$I$2:$I$5001,"&gt;0"))</f>
        <v/>
      </c>
      <c r="H1805" s="11" t="str">
        <f aca="false">IF(OR(A1805="",N(D1805)=0),"",_xlfn.MAXIFS(Orders!$I$2:$I$5001,Orders!$C$2:$C$5001,A1805,Orders!$I$2:$I$5001,"&gt;0"))</f>
        <v/>
      </c>
      <c r="I1805" s="9" t="str">
        <f aca="true">IF(H1805="","",TODAY()-H1805)</f>
        <v/>
      </c>
      <c r="J1805" s="9" t="str">
        <f aca="false">IF(OR(H1805="",N(D1805)&lt;2),"",(H1805-G1805)/(D1805-1))</f>
        <v/>
      </c>
      <c r="K1805" s="12" t="str">
        <f aca="false">IF(A1805="","",IF(N(D1805)=0,"No orders yet",IF(I1805&gt;=Settings!$B$4,IF(OR(N(E1805)&gt;=Settings!$B$5,N(D1805)&gt;=Settings!$B$6),"Lapsed VIP","Lapsed"),IF(I1805&gt;=Settings!$B$3,IF(OR(N(E1805)&gt;=Settings!$B$5,N(D1805)&gt;=Settings!$B$6),"At-risk VIP",IF(D1805=1,"One-time buyer","At risk")),IF(OR(N(E1805)&gt;=Settings!$B$5,N(D1805)&gt;=Settings!$B$6),"VIP",IF(D1805=1,"New","Active"))))))</f>
        <v/>
      </c>
      <c r="L1805" s="12" t="str">
        <f aca="false">IF(OR(J1805="",J1805=0),"",IF(I1805&gt;=J1805*Settings!$B$7,"Yes",""))</f>
        <v/>
      </c>
      <c r="M1805" s="13"/>
      <c r="N1805" s="12" t="str">
        <f aca="true">IF(M1805="","",IF(AND(H1805&lt;&gt;"",H1805&gt;=M1805),"Yes - "&amp;TEXT(H1805,"d mmm yyyy"),IF(TODAY()-M1805&lt;30,"Not yet","No")))</f>
        <v/>
      </c>
      <c r="O1805" s="8"/>
      <c r="P1805" s="12" t="str">
        <f aca="false">IF(A1805="","",IF(COUNTIF($A$2:$A$2001,A1805)&gt;1,"Same email twice - keep one",""))</f>
        <v/>
      </c>
    </row>
    <row r="1806" customFormat="false" ht="15" hidden="false" customHeight="false" outlineLevel="0" collapsed="false">
      <c r="A1806" s="8"/>
      <c r="B1806" s="8"/>
      <c r="C1806" s="8"/>
      <c r="D1806" s="9" t="str">
        <f aca="false">IF(A1806="","",COUNTIFS(Orders!$C$2:$C$5001,A1806,Orders!$I$2:$I$5001,"&gt;0"))</f>
        <v/>
      </c>
      <c r="E1806" s="10" t="str">
        <f aca="false">IF(A1806="","",SUMIFS(Orders!$F$2:$F$5001,Orders!$C$2:$C$5001,A1806,Orders!$I$2:$I$5001,"&gt;0"))</f>
        <v/>
      </c>
      <c r="F1806" s="10" t="str">
        <f aca="false">IF(OR(A1806="",N(D1806)=0),"",E1806/D1806)</f>
        <v/>
      </c>
      <c r="G1806" s="11" t="str">
        <f aca="false">IF(OR(A1806="",N(D1806)=0),"",_xlfn.MINIFS(Orders!$I$2:$I$5001,Orders!$C$2:$C$5001,A1806,Orders!$I$2:$I$5001,"&gt;0"))</f>
        <v/>
      </c>
      <c r="H1806" s="11" t="str">
        <f aca="false">IF(OR(A1806="",N(D1806)=0),"",_xlfn.MAXIFS(Orders!$I$2:$I$5001,Orders!$C$2:$C$5001,A1806,Orders!$I$2:$I$5001,"&gt;0"))</f>
        <v/>
      </c>
      <c r="I1806" s="9" t="str">
        <f aca="true">IF(H1806="","",TODAY()-H1806)</f>
        <v/>
      </c>
      <c r="J1806" s="9" t="str">
        <f aca="false">IF(OR(H1806="",N(D1806)&lt;2),"",(H1806-G1806)/(D1806-1))</f>
        <v/>
      </c>
      <c r="K1806" s="12" t="str">
        <f aca="false">IF(A1806="","",IF(N(D1806)=0,"No orders yet",IF(I1806&gt;=Settings!$B$4,IF(OR(N(E1806)&gt;=Settings!$B$5,N(D1806)&gt;=Settings!$B$6),"Lapsed VIP","Lapsed"),IF(I1806&gt;=Settings!$B$3,IF(OR(N(E1806)&gt;=Settings!$B$5,N(D1806)&gt;=Settings!$B$6),"At-risk VIP",IF(D1806=1,"One-time buyer","At risk")),IF(OR(N(E1806)&gt;=Settings!$B$5,N(D1806)&gt;=Settings!$B$6),"VIP",IF(D1806=1,"New","Active"))))))</f>
        <v/>
      </c>
      <c r="L1806" s="12" t="str">
        <f aca="false">IF(OR(J1806="",J1806=0),"",IF(I1806&gt;=J1806*Settings!$B$7,"Yes",""))</f>
        <v/>
      </c>
      <c r="M1806" s="13"/>
      <c r="N1806" s="12" t="str">
        <f aca="true">IF(M1806="","",IF(AND(H1806&lt;&gt;"",H1806&gt;=M1806),"Yes - "&amp;TEXT(H1806,"d mmm yyyy"),IF(TODAY()-M1806&lt;30,"Not yet","No")))</f>
        <v/>
      </c>
      <c r="O1806" s="8"/>
      <c r="P1806" s="12" t="str">
        <f aca="false">IF(A1806="","",IF(COUNTIF($A$2:$A$2001,A1806)&gt;1,"Same email twice - keep one",""))</f>
        <v/>
      </c>
    </row>
    <row r="1807" customFormat="false" ht="15" hidden="false" customHeight="false" outlineLevel="0" collapsed="false">
      <c r="A1807" s="8"/>
      <c r="B1807" s="8"/>
      <c r="C1807" s="8"/>
      <c r="D1807" s="9" t="str">
        <f aca="false">IF(A1807="","",COUNTIFS(Orders!$C$2:$C$5001,A1807,Orders!$I$2:$I$5001,"&gt;0"))</f>
        <v/>
      </c>
      <c r="E1807" s="10" t="str">
        <f aca="false">IF(A1807="","",SUMIFS(Orders!$F$2:$F$5001,Orders!$C$2:$C$5001,A1807,Orders!$I$2:$I$5001,"&gt;0"))</f>
        <v/>
      </c>
      <c r="F1807" s="10" t="str">
        <f aca="false">IF(OR(A1807="",N(D1807)=0),"",E1807/D1807)</f>
        <v/>
      </c>
      <c r="G1807" s="11" t="str">
        <f aca="false">IF(OR(A1807="",N(D1807)=0),"",_xlfn.MINIFS(Orders!$I$2:$I$5001,Orders!$C$2:$C$5001,A1807,Orders!$I$2:$I$5001,"&gt;0"))</f>
        <v/>
      </c>
      <c r="H1807" s="11" t="str">
        <f aca="false">IF(OR(A1807="",N(D1807)=0),"",_xlfn.MAXIFS(Orders!$I$2:$I$5001,Orders!$C$2:$C$5001,A1807,Orders!$I$2:$I$5001,"&gt;0"))</f>
        <v/>
      </c>
      <c r="I1807" s="9" t="str">
        <f aca="true">IF(H1807="","",TODAY()-H1807)</f>
        <v/>
      </c>
      <c r="J1807" s="9" t="str">
        <f aca="false">IF(OR(H1807="",N(D1807)&lt;2),"",(H1807-G1807)/(D1807-1))</f>
        <v/>
      </c>
      <c r="K1807" s="12" t="str">
        <f aca="false">IF(A1807="","",IF(N(D1807)=0,"No orders yet",IF(I1807&gt;=Settings!$B$4,IF(OR(N(E1807)&gt;=Settings!$B$5,N(D1807)&gt;=Settings!$B$6),"Lapsed VIP","Lapsed"),IF(I1807&gt;=Settings!$B$3,IF(OR(N(E1807)&gt;=Settings!$B$5,N(D1807)&gt;=Settings!$B$6),"At-risk VIP",IF(D1807=1,"One-time buyer","At risk")),IF(OR(N(E1807)&gt;=Settings!$B$5,N(D1807)&gt;=Settings!$B$6),"VIP",IF(D1807=1,"New","Active"))))))</f>
        <v/>
      </c>
      <c r="L1807" s="12" t="str">
        <f aca="false">IF(OR(J1807="",J1807=0),"",IF(I1807&gt;=J1807*Settings!$B$7,"Yes",""))</f>
        <v/>
      </c>
      <c r="M1807" s="13"/>
      <c r="N1807" s="12" t="str">
        <f aca="true">IF(M1807="","",IF(AND(H1807&lt;&gt;"",H1807&gt;=M1807),"Yes - "&amp;TEXT(H1807,"d mmm yyyy"),IF(TODAY()-M1807&lt;30,"Not yet","No")))</f>
        <v/>
      </c>
      <c r="O1807" s="8"/>
      <c r="P1807" s="12" t="str">
        <f aca="false">IF(A1807="","",IF(COUNTIF($A$2:$A$2001,A1807)&gt;1,"Same email twice - keep one",""))</f>
        <v/>
      </c>
    </row>
    <row r="1808" customFormat="false" ht="15" hidden="false" customHeight="false" outlineLevel="0" collapsed="false">
      <c r="A1808" s="8"/>
      <c r="B1808" s="8"/>
      <c r="C1808" s="8"/>
      <c r="D1808" s="9" t="str">
        <f aca="false">IF(A1808="","",COUNTIFS(Orders!$C$2:$C$5001,A1808,Orders!$I$2:$I$5001,"&gt;0"))</f>
        <v/>
      </c>
      <c r="E1808" s="10" t="str">
        <f aca="false">IF(A1808="","",SUMIFS(Orders!$F$2:$F$5001,Orders!$C$2:$C$5001,A1808,Orders!$I$2:$I$5001,"&gt;0"))</f>
        <v/>
      </c>
      <c r="F1808" s="10" t="str">
        <f aca="false">IF(OR(A1808="",N(D1808)=0),"",E1808/D1808)</f>
        <v/>
      </c>
      <c r="G1808" s="11" t="str">
        <f aca="false">IF(OR(A1808="",N(D1808)=0),"",_xlfn.MINIFS(Orders!$I$2:$I$5001,Orders!$C$2:$C$5001,A1808,Orders!$I$2:$I$5001,"&gt;0"))</f>
        <v/>
      </c>
      <c r="H1808" s="11" t="str">
        <f aca="false">IF(OR(A1808="",N(D1808)=0),"",_xlfn.MAXIFS(Orders!$I$2:$I$5001,Orders!$C$2:$C$5001,A1808,Orders!$I$2:$I$5001,"&gt;0"))</f>
        <v/>
      </c>
      <c r="I1808" s="9" t="str">
        <f aca="true">IF(H1808="","",TODAY()-H1808)</f>
        <v/>
      </c>
      <c r="J1808" s="9" t="str">
        <f aca="false">IF(OR(H1808="",N(D1808)&lt;2),"",(H1808-G1808)/(D1808-1))</f>
        <v/>
      </c>
      <c r="K1808" s="12" t="str">
        <f aca="false">IF(A1808="","",IF(N(D1808)=0,"No orders yet",IF(I1808&gt;=Settings!$B$4,IF(OR(N(E1808)&gt;=Settings!$B$5,N(D1808)&gt;=Settings!$B$6),"Lapsed VIP","Lapsed"),IF(I1808&gt;=Settings!$B$3,IF(OR(N(E1808)&gt;=Settings!$B$5,N(D1808)&gt;=Settings!$B$6),"At-risk VIP",IF(D1808=1,"One-time buyer","At risk")),IF(OR(N(E1808)&gt;=Settings!$B$5,N(D1808)&gt;=Settings!$B$6),"VIP",IF(D1808=1,"New","Active"))))))</f>
        <v/>
      </c>
      <c r="L1808" s="12" t="str">
        <f aca="false">IF(OR(J1808="",J1808=0),"",IF(I1808&gt;=J1808*Settings!$B$7,"Yes",""))</f>
        <v/>
      </c>
      <c r="M1808" s="13"/>
      <c r="N1808" s="12" t="str">
        <f aca="true">IF(M1808="","",IF(AND(H1808&lt;&gt;"",H1808&gt;=M1808),"Yes - "&amp;TEXT(H1808,"d mmm yyyy"),IF(TODAY()-M1808&lt;30,"Not yet","No")))</f>
        <v/>
      </c>
      <c r="O1808" s="8"/>
      <c r="P1808" s="12" t="str">
        <f aca="false">IF(A1808="","",IF(COUNTIF($A$2:$A$2001,A1808)&gt;1,"Same email twice - keep one",""))</f>
        <v/>
      </c>
    </row>
    <row r="1809" customFormat="false" ht="15" hidden="false" customHeight="false" outlineLevel="0" collapsed="false">
      <c r="A1809" s="8"/>
      <c r="B1809" s="8"/>
      <c r="C1809" s="8"/>
      <c r="D1809" s="9" t="str">
        <f aca="false">IF(A1809="","",COUNTIFS(Orders!$C$2:$C$5001,A1809,Orders!$I$2:$I$5001,"&gt;0"))</f>
        <v/>
      </c>
      <c r="E1809" s="10" t="str">
        <f aca="false">IF(A1809="","",SUMIFS(Orders!$F$2:$F$5001,Orders!$C$2:$C$5001,A1809,Orders!$I$2:$I$5001,"&gt;0"))</f>
        <v/>
      </c>
      <c r="F1809" s="10" t="str">
        <f aca="false">IF(OR(A1809="",N(D1809)=0),"",E1809/D1809)</f>
        <v/>
      </c>
      <c r="G1809" s="11" t="str">
        <f aca="false">IF(OR(A1809="",N(D1809)=0),"",_xlfn.MINIFS(Orders!$I$2:$I$5001,Orders!$C$2:$C$5001,A1809,Orders!$I$2:$I$5001,"&gt;0"))</f>
        <v/>
      </c>
      <c r="H1809" s="11" t="str">
        <f aca="false">IF(OR(A1809="",N(D1809)=0),"",_xlfn.MAXIFS(Orders!$I$2:$I$5001,Orders!$C$2:$C$5001,A1809,Orders!$I$2:$I$5001,"&gt;0"))</f>
        <v/>
      </c>
      <c r="I1809" s="9" t="str">
        <f aca="true">IF(H1809="","",TODAY()-H1809)</f>
        <v/>
      </c>
      <c r="J1809" s="9" t="str">
        <f aca="false">IF(OR(H1809="",N(D1809)&lt;2),"",(H1809-G1809)/(D1809-1))</f>
        <v/>
      </c>
      <c r="K1809" s="12" t="str">
        <f aca="false">IF(A1809="","",IF(N(D1809)=0,"No orders yet",IF(I1809&gt;=Settings!$B$4,IF(OR(N(E1809)&gt;=Settings!$B$5,N(D1809)&gt;=Settings!$B$6),"Lapsed VIP","Lapsed"),IF(I1809&gt;=Settings!$B$3,IF(OR(N(E1809)&gt;=Settings!$B$5,N(D1809)&gt;=Settings!$B$6),"At-risk VIP",IF(D1809=1,"One-time buyer","At risk")),IF(OR(N(E1809)&gt;=Settings!$B$5,N(D1809)&gt;=Settings!$B$6),"VIP",IF(D1809=1,"New","Active"))))))</f>
        <v/>
      </c>
      <c r="L1809" s="12" t="str">
        <f aca="false">IF(OR(J1809="",J1809=0),"",IF(I1809&gt;=J1809*Settings!$B$7,"Yes",""))</f>
        <v/>
      </c>
      <c r="M1809" s="13"/>
      <c r="N1809" s="12" t="str">
        <f aca="true">IF(M1809="","",IF(AND(H1809&lt;&gt;"",H1809&gt;=M1809),"Yes - "&amp;TEXT(H1809,"d mmm yyyy"),IF(TODAY()-M1809&lt;30,"Not yet","No")))</f>
        <v/>
      </c>
      <c r="O1809" s="8"/>
      <c r="P1809" s="12" t="str">
        <f aca="false">IF(A1809="","",IF(COUNTIF($A$2:$A$2001,A1809)&gt;1,"Same email twice - keep one",""))</f>
        <v/>
      </c>
    </row>
    <row r="1810" customFormat="false" ht="15" hidden="false" customHeight="false" outlineLevel="0" collapsed="false">
      <c r="A1810" s="8"/>
      <c r="B1810" s="8"/>
      <c r="C1810" s="8"/>
      <c r="D1810" s="9" t="str">
        <f aca="false">IF(A1810="","",COUNTIFS(Orders!$C$2:$C$5001,A1810,Orders!$I$2:$I$5001,"&gt;0"))</f>
        <v/>
      </c>
      <c r="E1810" s="10" t="str">
        <f aca="false">IF(A1810="","",SUMIFS(Orders!$F$2:$F$5001,Orders!$C$2:$C$5001,A1810,Orders!$I$2:$I$5001,"&gt;0"))</f>
        <v/>
      </c>
      <c r="F1810" s="10" t="str">
        <f aca="false">IF(OR(A1810="",N(D1810)=0),"",E1810/D1810)</f>
        <v/>
      </c>
      <c r="G1810" s="11" t="str">
        <f aca="false">IF(OR(A1810="",N(D1810)=0),"",_xlfn.MINIFS(Orders!$I$2:$I$5001,Orders!$C$2:$C$5001,A1810,Orders!$I$2:$I$5001,"&gt;0"))</f>
        <v/>
      </c>
      <c r="H1810" s="11" t="str">
        <f aca="false">IF(OR(A1810="",N(D1810)=0),"",_xlfn.MAXIFS(Orders!$I$2:$I$5001,Orders!$C$2:$C$5001,A1810,Orders!$I$2:$I$5001,"&gt;0"))</f>
        <v/>
      </c>
      <c r="I1810" s="9" t="str">
        <f aca="true">IF(H1810="","",TODAY()-H1810)</f>
        <v/>
      </c>
      <c r="J1810" s="9" t="str">
        <f aca="false">IF(OR(H1810="",N(D1810)&lt;2),"",(H1810-G1810)/(D1810-1))</f>
        <v/>
      </c>
      <c r="K1810" s="12" t="str">
        <f aca="false">IF(A1810="","",IF(N(D1810)=0,"No orders yet",IF(I1810&gt;=Settings!$B$4,IF(OR(N(E1810)&gt;=Settings!$B$5,N(D1810)&gt;=Settings!$B$6),"Lapsed VIP","Lapsed"),IF(I1810&gt;=Settings!$B$3,IF(OR(N(E1810)&gt;=Settings!$B$5,N(D1810)&gt;=Settings!$B$6),"At-risk VIP",IF(D1810=1,"One-time buyer","At risk")),IF(OR(N(E1810)&gt;=Settings!$B$5,N(D1810)&gt;=Settings!$B$6),"VIP",IF(D1810=1,"New","Active"))))))</f>
        <v/>
      </c>
      <c r="L1810" s="12" t="str">
        <f aca="false">IF(OR(J1810="",J1810=0),"",IF(I1810&gt;=J1810*Settings!$B$7,"Yes",""))</f>
        <v/>
      </c>
      <c r="M1810" s="13"/>
      <c r="N1810" s="12" t="str">
        <f aca="true">IF(M1810="","",IF(AND(H1810&lt;&gt;"",H1810&gt;=M1810),"Yes - "&amp;TEXT(H1810,"d mmm yyyy"),IF(TODAY()-M1810&lt;30,"Not yet","No")))</f>
        <v/>
      </c>
      <c r="O1810" s="8"/>
      <c r="P1810" s="12" t="str">
        <f aca="false">IF(A1810="","",IF(COUNTIF($A$2:$A$2001,A1810)&gt;1,"Same email twice - keep one",""))</f>
        <v/>
      </c>
    </row>
    <row r="1811" customFormat="false" ht="15" hidden="false" customHeight="false" outlineLevel="0" collapsed="false">
      <c r="A1811" s="8"/>
      <c r="B1811" s="8"/>
      <c r="C1811" s="8"/>
      <c r="D1811" s="9" t="str">
        <f aca="false">IF(A1811="","",COUNTIFS(Orders!$C$2:$C$5001,A1811,Orders!$I$2:$I$5001,"&gt;0"))</f>
        <v/>
      </c>
      <c r="E1811" s="10" t="str">
        <f aca="false">IF(A1811="","",SUMIFS(Orders!$F$2:$F$5001,Orders!$C$2:$C$5001,A1811,Orders!$I$2:$I$5001,"&gt;0"))</f>
        <v/>
      </c>
      <c r="F1811" s="10" t="str">
        <f aca="false">IF(OR(A1811="",N(D1811)=0),"",E1811/D1811)</f>
        <v/>
      </c>
      <c r="G1811" s="11" t="str">
        <f aca="false">IF(OR(A1811="",N(D1811)=0),"",_xlfn.MINIFS(Orders!$I$2:$I$5001,Orders!$C$2:$C$5001,A1811,Orders!$I$2:$I$5001,"&gt;0"))</f>
        <v/>
      </c>
      <c r="H1811" s="11" t="str">
        <f aca="false">IF(OR(A1811="",N(D1811)=0),"",_xlfn.MAXIFS(Orders!$I$2:$I$5001,Orders!$C$2:$C$5001,A1811,Orders!$I$2:$I$5001,"&gt;0"))</f>
        <v/>
      </c>
      <c r="I1811" s="9" t="str">
        <f aca="true">IF(H1811="","",TODAY()-H1811)</f>
        <v/>
      </c>
      <c r="J1811" s="9" t="str">
        <f aca="false">IF(OR(H1811="",N(D1811)&lt;2),"",(H1811-G1811)/(D1811-1))</f>
        <v/>
      </c>
      <c r="K1811" s="12" t="str">
        <f aca="false">IF(A1811="","",IF(N(D1811)=0,"No orders yet",IF(I1811&gt;=Settings!$B$4,IF(OR(N(E1811)&gt;=Settings!$B$5,N(D1811)&gt;=Settings!$B$6),"Lapsed VIP","Lapsed"),IF(I1811&gt;=Settings!$B$3,IF(OR(N(E1811)&gt;=Settings!$B$5,N(D1811)&gt;=Settings!$B$6),"At-risk VIP",IF(D1811=1,"One-time buyer","At risk")),IF(OR(N(E1811)&gt;=Settings!$B$5,N(D1811)&gt;=Settings!$B$6),"VIP",IF(D1811=1,"New","Active"))))))</f>
        <v/>
      </c>
      <c r="L1811" s="12" t="str">
        <f aca="false">IF(OR(J1811="",J1811=0),"",IF(I1811&gt;=J1811*Settings!$B$7,"Yes",""))</f>
        <v/>
      </c>
      <c r="M1811" s="13"/>
      <c r="N1811" s="12" t="str">
        <f aca="true">IF(M1811="","",IF(AND(H1811&lt;&gt;"",H1811&gt;=M1811),"Yes - "&amp;TEXT(H1811,"d mmm yyyy"),IF(TODAY()-M1811&lt;30,"Not yet","No")))</f>
        <v/>
      </c>
      <c r="O1811" s="8"/>
      <c r="P1811" s="12" t="str">
        <f aca="false">IF(A1811="","",IF(COUNTIF($A$2:$A$2001,A1811)&gt;1,"Same email twice - keep one",""))</f>
        <v/>
      </c>
    </row>
    <row r="1812" customFormat="false" ht="15" hidden="false" customHeight="false" outlineLevel="0" collapsed="false">
      <c r="A1812" s="8"/>
      <c r="B1812" s="8"/>
      <c r="C1812" s="8"/>
      <c r="D1812" s="9" t="str">
        <f aca="false">IF(A1812="","",COUNTIFS(Orders!$C$2:$C$5001,A1812,Orders!$I$2:$I$5001,"&gt;0"))</f>
        <v/>
      </c>
      <c r="E1812" s="10" t="str">
        <f aca="false">IF(A1812="","",SUMIFS(Orders!$F$2:$F$5001,Orders!$C$2:$C$5001,A1812,Orders!$I$2:$I$5001,"&gt;0"))</f>
        <v/>
      </c>
      <c r="F1812" s="10" t="str">
        <f aca="false">IF(OR(A1812="",N(D1812)=0),"",E1812/D1812)</f>
        <v/>
      </c>
      <c r="G1812" s="11" t="str">
        <f aca="false">IF(OR(A1812="",N(D1812)=0),"",_xlfn.MINIFS(Orders!$I$2:$I$5001,Orders!$C$2:$C$5001,A1812,Orders!$I$2:$I$5001,"&gt;0"))</f>
        <v/>
      </c>
      <c r="H1812" s="11" t="str">
        <f aca="false">IF(OR(A1812="",N(D1812)=0),"",_xlfn.MAXIFS(Orders!$I$2:$I$5001,Orders!$C$2:$C$5001,A1812,Orders!$I$2:$I$5001,"&gt;0"))</f>
        <v/>
      </c>
      <c r="I1812" s="9" t="str">
        <f aca="true">IF(H1812="","",TODAY()-H1812)</f>
        <v/>
      </c>
      <c r="J1812" s="9" t="str">
        <f aca="false">IF(OR(H1812="",N(D1812)&lt;2),"",(H1812-G1812)/(D1812-1))</f>
        <v/>
      </c>
      <c r="K1812" s="12" t="str">
        <f aca="false">IF(A1812="","",IF(N(D1812)=0,"No orders yet",IF(I1812&gt;=Settings!$B$4,IF(OR(N(E1812)&gt;=Settings!$B$5,N(D1812)&gt;=Settings!$B$6),"Lapsed VIP","Lapsed"),IF(I1812&gt;=Settings!$B$3,IF(OR(N(E1812)&gt;=Settings!$B$5,N(D1812)&gt;=Settings!$B$6),"At-risk VIP",IF(D1812=1,"One-time buyer","At risk")),IF(OR(N(E1812)&gt;=Settings!$B$5,N(D1812)&gt;=Settings!$B$6),"VIP",IF(D1812=1,"New","Active"))))))</f>
        <v/>
      </c>
      <c r="L1812" s="12" t="str">
        <f aca="false">IF(OR(J1812="",J1812=0),"",IF(I1812&gt;=J1812*Settings!$B$7,"Yes",""))</f>
        <v/>
      </c>
      <c r="M1812" s="13"/>
      <c r="N1812" s="12" t="str">
        <f aca="true">IF(M1812="","",IF(AND(H1812&lt;&gt;"",H1812&gt;=M1812),"Yes - "&amp;TEXT(H1812,"d mmm yyyy"),IF(TODAY()-M1812&lt;30,"Not yet","No")))</f>
        <v/>
      </c>
      <c r="O1812" s="8"/>
      <c r="P1812" s="12" t="str">
        <f aca="false">IF(A1812="","",IF(COUNTIF($A$2:$A$2001,A1812)&gt;1,"Same email twice - keep one",""))</f>
        <v/>
      </c>
    </row>
    <row r="1813" customFormat="false" ht="15" hidden="false" customHeight="false" outlineLevel="0" collapsed="false">
      <c r="A1813" s="8"/>
      <c r="B1813" s="8"/>
      <c r="C1813" s="8"/>
      <c r="D1813" s="9" t="str">
        <f aca="false">IF(A1813="","",COUNTIFS(Orders!$C$2:$C$5001,A1813,Orders!$I$2:$I$5001,"&gt;0"))</f>
        <v/>
      </c>
      <c r="E1813" s="10" t="str">
        <f aca="false">IF(A1813="","",SUMIFS(Orders!$F$2:$F$5001,Orders!$C$2:$C$5001,A1813,Orders!$I$2:$I$5001,"&gt;0"))</f>
        <v/>
      </c>
      <c r="F1813" s="10" t="str">
        <f aca="false">IF(OR(A1813="",N(D1813)=0),"",E1813/D1813)</f>
        <v/>
      </c>
      <c r="G1813" s="11" t="str">
        <f aca="false">IF(OR(A1813="",N(D1813)=0),"",_xlfn.MINIFS(Orders!$I$2:$I$5001,Orders!$C$2:$C$5001,A1813,Orders!$I$2:$I$5001,"&gt;0"))</f>
        <v/>
      </c>
      <c r="H1813" s="11" t="str">
        <f aca="false">IF(OR(A1813="",N(D1813)=0),"",_xlfn.MAXIFS(Orders!$I$2:$I$5001,Orders!$C$2:$C$5001,A1813,Orders!$I$2:$I$5001,"&gt;0"))</f>
        <v/>
      </c>
      <c r="I1813" s="9" t="str">
        <f aca="true">IF(H1813="","",TODAY()-H1813)</f>
        <v/>
      </c>
      <c r="J1813" s="9" t="str">
        <f aca="false">IF(OR(H1813="",N(D1813)&lt;2),"",(H1813-G1813)/(D1813-1))</f>
        <v/>
      </c>
      <c r="K1813" s="12" t="str">
        <f aca="false">IF(A1813="","",IF(N(D1813)=0,"No orders yet",IF(I1813&gt;=Settings!$B$4,IF(OR(N(E1813)&gt;=Settings!$B$5,N(D1813)&gt;=Settings!$B$6),"Lapsed VIP","Lapsed"),IF(I1813&gt;=Settings!$B$3,IF(OR(N(E1813)&gt;=Settings!$B$5,N(D1813)&gt;=Settings!$B$6),"At-risk VIP",IF(D1813=1,"One-time buyer","At risk")),IF(OR(N(E1813)&gt;=Settings!$B$5,N(D1813)&gt;=Settings!$B$6),"VIP",IF(D1813=1,"New","Active"))))))</f>
        <v/>
      </c>
      <c r="L1813" s="12" t="str">
        <f aca="false">IF(OR(J1813="",J1813=0),"",IF(I1813&gt;=J1813*Settings!$B$7,"Yes",""))</f>
        <v/>
      </c>
      <c r="M1813" s="13"/>
      <c r="N1813" s="12" t="str">
        <f aca="true">IF(M1813="","",IF(AND(H1813&lt;&gt;"",H1813&gt;=M1813),"Yes - "&amp;TEXT(H1813,"d mmm yyyy"),IF(TODAY()-M1813&lt;30,"Not yet","No")))</f>
        <v/>
      </c>
      <c r="O1813" s="8"/>
      <c r="P1813" s="12" t="str">
        <f aca="false">IF(A1813="","",IF(COUNTIF($A$2:$A$2001,A1813)&gt;1,"Same email twice - keep one",""))</f>
        <v/>
      </c>
    </row>
    <row r="1814" customFormat="false" ht="15" hidden="false" customHeight="false" outlineLevel="0" collapsed="false">
      <c r="A1814" s="8"/>
      <c r="B1814" s="8"/>
      <c r="C1814" s="8"/>
      <c r="D1814" s="9" t="str">
        <f aca="false">IF(A1814="","",COUNTIFS(Orders!$C$2:$C$5001,A1814,Orders!$I$2:$I$5001,"&gt;0"))</f>
        <v/>
      </c>
      <c r="E1814" s="10" t="str">
        <f aca="false">IF(A1814="","",SUMIFS(Orders!$F$2:$F$5001,Orders!$C$2:$C$5001,A1814,Orders!$I$2:$I$5001,"&gt;0"))</f>
        <v/>
      </c>
      <c r="F1814" s="10" t="str">
        <f aca="false">IF(OR(A1814="",N(D1814)=0),"",E1814/D1814)</f>
        <v/>
      </c>
      <c r="G1814" s="11" t="str">
        <f aca="false">IF(OR(A1814="",N(D1814)=0),"",_xlfn.MINIFS(Orders!$I$2:$I$5001,Orders!$C$2:$C$5001,A1814,Orders!$I$2:$I$5001,"&gt;0"))</f>
        <v/>
      </c>
      <c r="H1814" s="11" t="str">
        <f aca="false">IF(OR(A1814="",N(D1814)=0),"",_xlfn.MAXIFS(Orders!$I$2:$I$5001,Orders!$C$2:$C$5001,A1814,Orders!$I$2:$I$5001,"&gt;0"))</f>
        <v/>
      </c>
      <c r="I1814" s="9" t="str">
        <f aca="true">IF(H1814="","",TODAY()-H1814)</f>
        <v/>
      </c>
      <c r="J1814" s="9" t="str">
        <f aca="false">IF(OR(H1814="",N(D1814)&lt;2),"",(H1814-G1814)/(D1814-1))</f>
        <v/>
      </c>
      <c r="K1814" s="12" t="str">
        <f aca="false">IF(A1814="","",IF(N(D1814)=0,"No orders yet",IF(I1814&gt;=Settings!$B$4,IF(OR(N(E1814)&gt;=Settings!$B$5,N(D1814)&gt;=Settings!$B$6),"Lapsed VIP","Lapsed"),IF(I1814&gt;=Settings!$B$3,IF(OR(N(E1814)&gt;=Settings!$B$5,N(D1814)&gt;=Settings!$B$6),"At-risk VIP",IF(D1814=1,"One-time buyer","At risk")),IF(OR(N(E1814)&gt;=Settings!$B$5,N(D1814)&gt;=Settings!$B$6),"VIP",IF(D1814=1,"New","Active"))))))</f>
        <v/>
      </c>
      <c r="L1814" s="12" t="str">
        <f aca="false">IF(OR(J1814="",J1814=0),"",IF(I1814&gt;=J1814*Settings!$B$7,"Yes",""))</f>
        <v/>
      </c>
      <c r="M1814" s="13"/>
      <c r="N1814" s="12" t="str">
        <f aca="true">IF(M1814="","",IF(AND(H1814&lt;&gt;"",H1814&gt;=M1814),"Yes - "&amp;TEXT(H1814,"d mmm yyyy"),IF(TODAY()-M1814&lt;30,"Not yet","No")))</f>
        <v/>
      </c>
      <c r="O1814" s="8"/>
      <c r="P1814" s="12" t="str">
        <f aca="false">IF(A1814="","",IF(COUNTIF($A$2:$A$2001,A1814)&gt;1,"Same email twice - keep one",""))</f>
        <v/>
      </c>
    </row>
    <row r="1815" customFormat="false" ht="15" hidden="false" customHeight="false" outlineLevel="0" collapsed="false">
      <c r="A1815" s="8"/>
      <c r="B1815" s="8"/>
      <c r="C1815" s="8"/>
      <c r="D1815" s="9" t="str">
        <f aca="false">IF(A1815="","",COUNTIFS(Orders!$C$2:$C$5001,A1815,Orders!$I$2:$I$5001,"&gt;0"))</f>
        <v/>
      </c>
      <c r="E1815" s="10" t="str">
        <f aca="false">IF(A1815="","",SUMIFS(Orders!$F$2:$F$5001,Orders!$C$2:$C$5001,A1815,Orders!$I$2:$I$5001,"&gt;0"))</f>
        <v/>
      </c>
      <c r="F1815" s="10" t="str">
        <f aca="false">IF(OR(A1815="",N(D1815)=0),"",E1815/D1815)</f>
        <v/>
      </c>
      <c r="G1815" s="11" t="str">
        <f aca="false">IF(OR(A1815="",N(D1815)=0),"",_xlfn.MINIFS(Orders!$I$2:$I$5001,Orders!$C$2:$C$5001,A1815,Orders!$I$2:$I$5001,"&gt;0"))</f>
        <v/>
      </c>
      <c r="H1815" s="11" t="str">
        <f aca="false">IF(OR(A1815="",N(D1815)=0),"",_xlfn.MAXIFS(Orders!$I$2:$I$5001,Orders!$C$2:$C$5001,A1815,Orders!$I$2:$I$5001,"&gt;0"))</f>
        <v/>
      </c>
      <c r="I1815" s="9" t="str">
        <f aca="true">IF(H1815="","",TODAY()-H1815)</f>
        <v/>
      </c>
      <c r="J1815" s="9" t="str">
        <f aca="false">IF(OR(H1815="",N(D1815)&lt;2),"",(H1815-G1815)/(D1815-1))</f>
        <v/>
      </c>
      <c r="K1815" s="12" t="str">
        <f aca="false">IF(A1815="","",IF(N(D1815)=0,"No orders yet",IF(I1815&gt;=Settings!$B$4,IF(OR(N(E1815)&gt;=Settings!$B$5,N(D1815)&gt;=Settings!$B$6),"Lapsed VIP","Lapsed"),IF(I1815&gt;=Settings!$B$3,IF(OR(N(E1815)&gt;=Settings!$B$5,N(D1815)&gt;=Settings!$B$6),"At-risk VIP",IF(D1815=1,"One-time buyer","At risk")),IF(OR(N(E1815)&gt;=Settings!$B$5,N(D1815)&gt;=Settings!$B$6),"VIP",IF(D1815=1,"New","Active"))))))</f>
        <v/>
      </c>
      <c r="L1815" s="12" t="str">
        <f aca="false">IF(OR(J1815="",J1815=0),"",IF(I1815&gt;=J1815*Settings!$B$7,"Yes",""))</f>
        <v/>
      </c>
      <c r="M1815" s="13"/>
      <c r="N1815" s="12" t="str">
        <f aca="true">IF(M1815="","",IF(AND(H1815&lt;&gt;"",H1815&gt;=M1815),"Yes - "&amp;TEXT(H1815,"d mmm yyyy"),IF(TODAY()-M1815&lt;30,"Not yet","No")))</f>
        <v/>
      </c>
      <c r="O1815" s="8"/>
      <c r="P1815" s="12" t="str">
        <f aca="false">IF(A1815="","",IF(COUNTIF($A$2:$A$2001,A1815)&gt;1,"Same email twice - keep one",""))</f>
        <v/>
      </c>
    </row>
    <row r="1816" customFormat="false" ht="15" hidden="false" customHeight="false" outlineLevel="0" collapsed="false">
      <c r="A1816" s="8"/>
      <c r="B1816" s="8"/>
      <c r="C1816" s="8"/>
      <c r="D1816" s="9" t="str">
        <f aca="false">IF(A1816="","",COUNTIFS(Orders!$C$2:$C$5001,A1816,Orders!$I$2:$I$5001,"&gt;0"))</f>
        <v/>
      </c>
      <c r="E1816" s="10" t="str">
        <f aca="false">IF(A1816="","",SUMIFS(Orders!$F$2:$F$5001,Orders!$C$2:$C$5001,A1816,Orders!$I$2:$I$5001,"&gt;0"))</f>
        <v/>
      </c>
      <c r="F1816" s="10" t="str">
        <f aca="false">IF(OR(A1816="",N(D1816)=0),"",E1816/D1816)</f>
        <v/>
      </c>
      <c r="G1816" s="11" t="str">
        <f aca="false">IF(OR(A1816="",N(D1816)=0),"",_xlfn.MINIFS(Orders!$I$2:$I$5001,Orders!$C$2:$C$5001,A1816,Orders!$I$2:$I$5001,"&gt;0"))</f>
        <v/>
      </c>
      <c r="H1816" s="11" t="str">
        <f aca="false">IF(OR(A1816="",N(D1816)=0),"",_xlfn.MAXIFS(Orders!$I$2:$I$5001,Orders!$C$2:$C$5001,A1816,Orders!$I$2:$I$5001,"&gt;0"))</f>
        <v/>
      </c>
      <c r="I1816" s="9" t="str">
        <f aca="true">IF(H1816="","",TODAY()-H1816)</f>
        <v/>
      </c>
      <c r="J1816" s="9" t="str">
        <f aca="false">IF(OR(H1816="",N(D1816)&lt;2),"",(H1816-G1816)/(D1816-1))</f>
        <v/>
      </c>
      <c r="K1816" s="12" t="str">
        <f aca="false">IF(A1816="","",IF(N(D1816)=0,"No orders yet",IF(I1816&gt;=Settings!$B$4,IF(OR(N(E1816)&gt;=Settings!$B$5,N(D1816)&gt;=Settings!$B$6),"Lapsed VIP","Lapsed"),IF(I1816&gt;=Settings!$B$3,IF(OR(N(E1816)&gt;=Settings!$B$5,N(D1816)&gt;=Settings!$B$6),"At-risk VIP",IF(D1816=1,"One-time buyer","At risk")),IF(OR(N(E1816)&gt;=Settings!$B$5,N(D1816)&gt;=Settings!$B$6),"VIP",IF(D1816=1,"New","Active"))))))</f>
        <v/>
      </c>
      <c r="L1816" s="12" t="str">
        <f aca="false">IF(OR(J1816="",J1816=0),"",IF(I1816&gt;=J1816*Settings!$B$7,"Yes",""))</f>
        <v/>
      </c>
      <c r="M1816" s="13"/>
      <c r="N1816" s="12" t="str">
        <f aca="true">IF(M1816="","",IF(AND(H1816&lt;&gt;"",H1816&gt;=M1816),"Yes - "&amp;TEXT(H1816,"d mmm yyyy"),IF(TODAY()-M1816&lt;30,"Not yet","No")))</f>
        <v/>
      </c>
      <c r="O1816" s="8"/>
      <c r="P1816" s="12" t="str">
        <f aca="false">IF(A1816="","",IF(COUNTIF($A$2:$A$2001,A1816)&gt;1,"Same email twice - keep one",""))</f>
        <v/>
      </c>
    </row>
    <row r="1817" customFormat="false" ht="15" hidden="false" customHeight="false" outlineLevel="0" collapsed="false">
      <c r="A1817" s="8"/>
      <c r="B1817" s="8"/>
      <c r="C1817" s="8"/>
      <c r="D1817" s="9" t="str">
        <f aca="false">IF(A1817="","",COUNTIFS(Orders!$C$2:$C$5001,A1817,Orders!$I$2:$I$5001,"&gt;0"))</f>
        <v/>
      </c>
      <c r="E1817" s="10" t="str">
        <f aca="false">IF(A1817="","",SUMIFS(Orders!$F$2:$F$5001,Orders!$C$2:$C$5001,A1817,Orders!$I$2:$I$5001,"&gt;0"))</f>
        <v/>
      </c>
      <c r="F1817" s="10" t="str">
        <f aca="false">IF(OR(A1817="",N(D1817)=0),"",E1817/D1817)</f>
        <v/>
      </c>
      <c r="G1817" s="11" t="str">
        <f aca="false">IF(OR(A1817="",N(D1817)=0),"",_xlfn.MINIFS(Orders!$I$2:$I$5001,Orders!$C$2:$C$5001,A1817,Orders!$I$2:$I$5001,"&gt;0"))</f>
        <v/>
      </c>
      <c r="H1817" s="11" t="str">
        <f aca="false">IF(OR(A1817="",N(D1817)=0),"",_xlfn.MAXIFS(Orders!$I$2:$I$5001,Orders!$C$2:$C$5001,A1817,Orders!$I$2:$I$5001,"&gt;0"))</f>
        <v/>
      </c>
      <c r="I1817" s="9" t="str">
        <f aca="true">IF(H1817="","",TODAY()-H1817)</f>
        <v/>
      </c>
      <c r="J1817" s="9" t="str">
        <f aca="false">IF(OR(H1817="",N(D1817)&lt;2),"",(H1817-G1817)/(D1817-1))</f>
        <v/>
      </c>
      <c r="K1817" s="12" t="str">
        <f aca="false">IF(A1817="","",IF(N(D1817)=0,"No orders yet",IF(I1817&gt;=Settings!$B$4,IF(OR(N(E1817)&gt;=Settings!$B$5,N(D1817)&gt;=Settings!$B$6),"Lapsed VIP","Lapsed"),IF(I1817&gt;=Settings!$B$3,IF(OR(N(E1817)&gt;=Settings!$B$5,N(D1817)&gt;=Settings!$B$6),"At-risk VIP",IF(D1817=1,"One-time buyer","At risk")),IF(OR(N(E1817)&gt;=Settings!$B$5,N(D1817)&gt;=Settings!$B$6),"VIP",IF(D1817=1,"New","Active"))))))</f>
        <v/>
      </c>
      <c r="L1817" s="12" t="str">
        <f aca="false">IF(OR(J1817="",J1817=0),"",IF(I1817&gt;=J1817*Settings!$B$7,"Yes",""))</f>
        <v/>
      </c>
      <c r="M1817" s="13"/>
      <c r="N1817" s="12" t="str">
        <f aca="true">IF(M1817="","",IF(AND(H1817&lt;&gt;"",H1817&gt;=M1817),"Yes - "&amp;TEXT(H1817,"d mmm yyyy"),IF(TODAY()-M1817&lt;30,"Not yet","No")))</f>
        <v/>
      </c>
      <c r="O1817" s="8"/>
      <c r="P1817" s="12" t="str">
        <f aca="false">IF(A1817="","",IF(COUNTIF($A$2:$A$2001,A1817)&gt;1,"Same email twice - keep one",""))</f>
        <v/>
      </c>
    </row>
    <row r="1818" customFormat="false" ht="15" hidden="false" customHeight="false" outlineLevel="0" collapsed="false">
      <c r="A1818" s="8"/>
      <c r="B1818" s="8"/>
      <c r="C1818" s="8"/>
      <c r="D1818" s="9" t="str">
        <f aca="false">IF(A1818="","",COUNTIFS(Orders!$C$2:$C$5001,A1818,Orders!$I$2:$I$5001,"&gt;0"))</f>
        <v/>
      </c>
      <c r="E1818" s="10" t="str">
        <f aca="false">IF(A1818="","",SUMIFS(Orders!$F$2:$F$5001,Orders!$C$2:$C$5001,A1818,Orders!$I$2:$I$5001,"&gt;0"))</f>
        <v/>
      </c>
      <c r="F1818" s="10" t="str">
        <f aca="false">IF(OR(A1818="",N(D1818)=0),"",E1818/D1818)</f>
        <v/>
      </c>
      <c r="G1818" s="11" t="str">
        <f aca="false">IF(OR(A1818="",N(D1818)=0),"",_xlfn.MINIFS(Orders!$I$2:$I$5001,Orders!$C$2:$C$5001,A1818,Orders!$I$2:$I$5001,"&gt;0"))</f>
        <v/>
      </c>
      <c r="H1818" s="11" t="str">
        <f aca="false">IF(OR(A1818="",N(D1818)=0),"",_xlfn.MAXIFS(Orders!$I$2:$I$5001,Orders!$C$2:$C$5001,A1818,Orders!$I$2:$I$5001,"&gt;0"))</f>
        <v/>
      </c>
      <c r="I1818" s="9" t="str">
        <f aca="true">IF(H1818="","",TODAY()-H1818)</f>
        <v/>
      </c>
      <c r="J1818" s="9" t="str">
        <f aca="false">IF(OR(H1818="",N(D1818)&lt;2),"",(H1818-G1818)/(D1818-1))</f>
        <v/>
      </c>
      <c r="K1818" s="12" t="str">
        <f aca="false">IF(A1818="","",IF(N(D1818)=0,"No orders yet",IF(I1818&gt;=Settings!$B$4,IF(OR(N(E1818)&gt;=Settings!$B$5,N(D1818)&gt;=Settings!$B$6),"Lapsed VIP","Lapsed"),IF(I1818&gt;=Settings!$B$3,IF(OR(N(E1818)&gt;=Settings!$B$5,N(D1818)&gt;=Settings!$B$6),"At-risk VIP",IF(D1818=1,"One-time buyer","At risk")),IF(OR(N(E1818)&gt;=Settings!$B$5,N(D1818)&gt;=Settings!$B$6),"VIP",IF(D1818=1,"New","Active"))))))</f>
        <v/>
      </c>
      <c r="L1818" s="12" t="str">
        <f aca="false">IF(OR(J1818="",J1818=0),"",IF(I1818&gt;=J1818*Settings!$B$7,"Yes",""))</f>
        <v/>
      </c>
      <c r="M1818" s="13"/>
      <c r="N1818" s="12" t="str">
        <f aca="true">IF(M1818="","",IF(AND(H1818&lt;&gt;"",H1818&gt;=M1818),"Yes - "&amp;TEXT(H1818,"d mmm yyyy"),IF(TODAY()-M1818&lt;30,"Not yet","No")))</f>
        <v/>
      </c>
      <c r="O1818" s="8"/>
      <c r="P1818" s="12" t="str">
        <f aca="false">IF(A1818="","",IF(COUNTIF($A$2:$A$2001,A1818)&gt;1,"Same email twice - keep one",""))</f>
        <v/>
      </c>
    </row>
    <row r="1819" customFormat="false" ht="15" hidden="false" customHeight="false" outlineLevel="0" collapsed="false">
      <c r="A1819" s="8"/>
      <c r="B1819" s="8"/>
      <c r="C1819" s="8"/>
      <c r="D1819" s="9" t="str">
        <f aca="false">IF(A1819="","",COUNTIFS(Orders!$C$2:$C$5001,A1819,Orders!$I$2:$I$5001,"&gt;0"))</f>
        <v/>
      </c>
      <c r="E1819" s="10" t="str">
        <f aca="false">IF(A1819="","",SUMIFS(Orders!$F$2:$F$5001,Orders!$C$2:$C$5001,A1819,Orders!$I$2:$I$5001,"&gt;0"))</f>
        <v/>
      </c>
      <c r="F1819" s="10" t="str">
        <f aca="false">IF(OR(A1819="",N(D1819)=0),"",E1819/D1819)</f>
        <v/>
      </c>
      <c r="G1819" s="11" t="str">
        <f aca="false">IF(OR(A1819="",N(D1819)=0),"",_xlfn.MINIFS(Orders!$I$2:$I$5001,Orders!$C$2:$C$5001,A1819,Orders!$I$2:$I$5001,"&gt;0"))</f>
        <v/>
      </c>
      <c r="H1819" s="11" t="str">
        <f aca="false">IF(OR(A1819="",N(D1819)=0),"",_xlfn.MAXIFS(Orders!$I$2:$I$5001,Orders!$C$2:$C$5001,A1819,Orders!$I$2:$I$5001,"&gt;0"))</f>
        <v/>
      </c>
      <c r="I1819" s="9" t="str">
        <f aca="true">IF(H1819="","",TODAY()-H1819)</f>
        <v/>
      </c>
      <c r="J1819" s="9" t="str">
        <f aca="false">IF(OR(H1819="",N(D1819)&lt;2),"",(H1819-G1819)/(D1819-1))</f>
        <v/>
      </c>
      <c r="K1819" s="12" t="str">
        <f aca="false">IF(A1819="","",IF(N(D1819)=0,"No orders yet",IF(I1819&gt;=Settings!$B$4,IF(OR(N(E1819)&gt;=Settings!$B$5,N(D1819)&gt;=Settings!$B$6),"Lapsed VIP","Lapsed"),IF(I1819&gt;=Settings!$B$3,IF(OR(N(E1819)&gt;=Settings!$B$5,N(D1819)&gt;=Settings!$B$6),"At-risk VIP",IF(D1819=1,"One-time buyer","At risk")),IF(OR(N(E1819)&gt;=Settings!$B$5,N(D1819)&gt;=Settings!$B$6),"VIP",IF(D1819=1,"New","Active"))))))</f>
        <v/>
      </c>
      <c r="L1819" s="12" t="str">
        <f aca="false">IF(OR(J1819="",J1819=0),"",IF(I1819&gt;=J1819*Settings!$B$7,"Yes",""))</f>
        <v/>
      </c>
      <c r="M1819" s="13"/>
      <c r="N1819" s="12" t="str">
        <f aca="true">IF(M1819="","",IF(AND(H1819&lt;&gt;"",H1819&gt;=M1819),"Yes - "&amp;TEXT(H1819,"d mmm yyyy"),IF(TODAY()-M1819&lt;30,"Not yet","No")))</f>
        <v/>
      </c>
      <c r="O1819" s="8"/>
      <c r="P1819" s="12" t="str">
        <f aca="false">IF(A1819="","",IF(COUNTIF($A$2:$A$2001,A1819)&gt;1,"Same email twice - keep one",""))</f>
        <v/>
      </c>
    </row>
    <row r="1820" customFormat="false" ht="15" hidden="false" customHeight="false" outlineLevel="0" collapsed="false">
      <c r="A1820" s="8"/>
      <c r="B1820" s="8"/>
      <c r="C1820" s="8"/>
      <c r="D1820" s="9" t="str">
        <f aca="false">IF(A1820="","",COUNTIFS(Orders!$C$2:$C$5001,A1820,Orders!$I$2:$I$5001,"&gt;0"))</f>
        <v/>
      </c>
      <c r="E1820" s="10" t="str">
        <f aca="false">IF(A1820="","",SUMIFS(Orders!$F$2:$F$5001,Orders!$C$2:$C$5001,A1820,Orders!$I$2:$I$5001,"&gt;0"))</f>
        <v/>
      </c>
      <c r="F1820" s="10" t="str">
        <f aca="false">IF(OR(A1820="",N(D1820)=0),"",E1820/D1820)</f>
        <v/>
      </c>
      <c r="G1820" s="11" t="str">
        <f aca="false">IF(OR(A1820="",N(D1820)=0),"",_xlfn.MINIFS(Orders!$I$2:$I$5001,Orders!$C$2:$C$5001,A1820,Orders!$I$2:$I$5001,"&gt;0"))</f>
        <v/>
      </c>
      <c r="H1820" s="11" t="str">
        <f aca="false">IF(OR(A1820="",N(D1820)=0),"",_xlfn.MAXIFS(Orders!$I$2:$I$5001,Orders!$C$2:$C$5001,A1820,Orders!$I$2:$I$5001,"&gt;0"))</f>
        <v/>
      </c>
      <c r="I1820" s="9" t="str">
        <f aca="true">IF(H1820="","",TODAY()-H1820)</f>
        <v/>
      </c>
      <c r="J1820" s="9" t="str">
        <f aca="false">IF(OR(H1820="",N(D1820)&lt;2),"",(H1820-G1820)/(D1820-1))</f>
        <v/>
      </c>
      <c r="K1820" s="12" t="str">
        <f aca="false">IF(A1820="","",IF(N(D1820)=0,"No orders yet",IF(I1820&gt;=Settings!$B$4,IF(OR(N(E1820)&gt;=Settings!$B$5,N(D1820)&gt;=Settings!$B$6),"Lapsed VIP","Lapsed"),IF(I1820&gt;=Settings!$B$3,IF(OR(N(E1820)&gt;=Settings!$B$5,N(D1820)&gt;=Settings!$B$6),"At-risk VIP",IF(D1820=1,"One-time buyer","At risk")),IF(OR(N(E1820)&gt;=Settings!$B$5,N(D1820)&gt;=Settings!$B$6),"VIP",IF(D1820=1,"New","Active"))))))</f>
        <v/>
      </c>
      <c r="L1820" s="12" t="str">
        <f aca="false">IF(OR(J1820="",J1820=0),"",IF(I1820&gt;=J1820*Settings!$B$7,"Yes",""))</f>
        <v/>
      </c>
      <c r="M1820" s="13"/>
      <c r="N1820" s="12" t="str">
        <f aca="true">IF(M1820="","",IF(AND(H1820&lt;&gt;"",H1820&gt;=M1820),"Yes - "&amp;TEXT(H1820,"d mmm yyyy"),IF(TODAY()-M1820&lt;30,"Not yet","No")))</f>
        <v/>
      </c>
      <c r="O1820" s="8"/>
      <c r="P1820" s="12" t="str">
        <f aca="false">IF(A1820="","",IF(COUNTIF($A$2:$A$2001,A1820)&gt;1,"Same email twice - keep one",""))</f>
        <v/>
      </c>
    </row>
    <row r="1821" customFormat="false" ht="15" hidden="false" customHeight="false" outlineLevel="0" collapsed="false">
      <c r="A1821" s="8"/>
      <c r="B1821" s="8"/>
      <c r="C1821" s="8"/>
      <c r="D1821" s="9" t="str">
        <f aca="false">IF(A1821="","",COUNTIFS(Orders!$C$2:$C$5001,A1821,Orders!$I$2:$I$5001,"&gt;0"))</f>
        <v/>
      </c>
      <c r="E1821" s="10" t="str">
        <f aca="false">IF(A1821="","",SUMIFS(Orders!$F$2:$F$5001,Orders!$C$2:$C$5001,A1821,Orders!$I$2:$I$5001,"&gt;0"))</f>
        <v/>
      </c>
      <c r="F1821" s="10" t="str">
        <f aca="false">IF(OR(A1821="",N(D1821)=0),"",E1821/D1821)</f>
        <v/>
      </c>
      <c r="G1821" s="11" t="str">
        <f aca="false">IF(OR(A1821="",N(D1821)=0),"",_xlfn.MINIFS(Orders!$I$2:$I$5001,Orders!$C$2:$C$5001,A1821,Orders!$I$2:$I$5001,"&gt;0"))</f>
        <v/>
      </c>
      <c r="H1821" s="11" t="str">
        <f aca="false">IF(OR(A1821="",N(D1821)=0),"",_xlfn.MAXIFS(Orders!$I$2:$I$5001,Orders!$C$2:$C$5001,A1821,Orders!$I$2:$I$5001,"&gt;0"))</f>
        <v/>
      </c>
      <c r="I1821" s="9" t="str">
        <f aca="true">IF(H1821="","",TODAY()-H1821)</f>
        <v/>
      </c>
      <c r="J1821" s="9" t="str">
        <f aca="false">IF(OR(H1821="",N(D1821)&lt;2),"",(H1821-G1821)/(D1821-1))</f>
        <v/>
      </c>
      <c r="K1821" s="12" t="str">
        <f aca="false">IF(A1821="","",IF(N(D1821)=0,"No orders yet",IF(I1821&gt;=Settings!$B$4,IF(OR(N(E1821)&gt;=Settings!$B$5,N(D1821)&gt;=Settings!$B$6),"Lapsed VIP","Lapsed"),IF(I1821&gt;=Settings!$B$3,IF(OR(N(E1821)&gt;=Settings!$B$5,N(D1821)&gt;=Settings!$B$6),"At-risk VIP",IF(D1821=1,"One-time buyer","At risk")),IF(OR(N(E1821)&gt;=Settings!$B$5,N(D1821)&gt;=Settings!$B$6),"VIP",IF(D1821=1,"New","Active"))))))</f>
        <v/>
      </c>
      <c r="L1821" s="12" t="str">
        <f aca="false">IF(OR(J1821="",J1821=0),"",IF(I1821&gt;=J1821*Settings!$B$7,"Yes",""))</f>
        <v/>
      </c>
      <c r="M1821" s="13"/>
      <c r="N1821" s="12" t="str">
        <f aca="true">IF(M1821="","",IF(AND(H1821&lt;&gt;"",H1821&gt;=M1821),"Yes - "&amp;TEXT(H1821,"d mmm yyyy"),IF(TODAY()-M1821&lt;30,"Not yet","No")))</f>
        <v/>
      </c>
      <c r="O1821" s="8"/>
      <c r="P1821" s="12" t="str">
        <f aca="false">IF(A1821="","",IF(COUNTIF($A$2:$A$2001,A1821)&gt;1,"Same email twice - keep one",""))</f>
        <v/>
      </c>
    </row>
    <row r="1822" customFormat="false" ht="15" hidden="false" customHeight="false" outlineLevel="0" collapsed="false">
      <c r="A1822" s="8"/>
      <c r="B1822" s="8"/>
      <c r="C1822" s="8"/>
      <c r="D1822" s="9" t="str">
        <f aca="false">IF(A1822="","",COUNTIFS(Orders!$C$2:$C$5001,A1822,Orders!$I$2:$I$5001,"&gt;0"))</f>
        <v/>
      </c>
      <c r="E1822" s="10" t="str">
        <f aca="false">IF(A1822="","",SUMIFS(Orders!$F$2:$F$5001,Orders!$C$2:$C$5001,A1822,Orders!$I$2:$I$5001,"&gt;0"))</f>
        <v/>
      </c>
      <c r="F1822" s="10" t="str">
        <f aca="false">IF(OR(A1822="",N(D1822)=0),"",E1822/D1822)</f>
        <v/>
      </c>
      <c r="G1822" s="11" t="str">
        <f aca="false">IF(OR(A1822="",N(D1822)=0),"",_xlfn.MINIFS(Orders!$I$2:$I$5001,Orders!$C$2:$C$5001,A1822,Orders!$I$2:$I$5001,"&gt;0"))</f>
        <v/>
      </c>
      <c r="H1822" s="11" t="str">
        <f aca="false">IF(OR(A1822="",N(D1822)=0),"",_xlfn.MAXIFS(Orders!$I$2:$I$5001,Orders!$C$2:$C$5001,A1822,Orders!$I$2:$I$5001,"&gt;0"))</f>
        <v/>
      </c>
      <c r="I1822" s="9" t="str">
        <f aca="true">IF(H1822="","",TODAY()-H1822)</f>
        <v/>
      </c>
      <c r="J1822" s="9" t="str">
        <f aca="false">IF(OR(H1822="",N(D1822)&lt;2),"",(H1822-G1822)/(D1822-1))</f>
        <v/>
      </c>
      <c r="K1822" s="12" t="str">
        <f aca="false">IF(A1822="","",IF(N(D1822)=0,"No orders yet",IF(I1822&gt;=Settings!$B$4,IF(OR(N(E1822)&gt;=Settings!$B$5,N(D1822)&gt;=Settings!$B$6),"Lapsed VIP","Lapsed"),IF(I1822&gt;=Settings!$B$3,IF(OR(N(E1822)&gt;=Settings!$B$5,N(D1822)&gt;=Settings!$B$6),"At-risk VIP",IF(D1822=1,"One-time buyer","At risk")),IF(OR(N(E1822)&gt;=Settings!$B$5,N(D1822)&gt;=Settings!$B$6),"VIP",IF(D1822=1,"New","Active"))))))</f>
        <v/>
      </c>
      <c r="L1822" s="12" t="str">
        <f aca="false">IF(OR(J1822="",J1822=0),"",IF(I1822&gt;=J1822*Settings!$B$7,"Yes",""))</f>
        <v/>
      </c>
      <c r="M1822" s="13"/>
      <c r="N1822" s="12" t="str">
        <f aca="true">IF(M1822="","",IF(AND(H1822&lt;&gt;"",H1822&gt;=M1822),"Yes - "&amp;TEXT(H1822,"d mmm yyyy"),IF(TODAY()-M1822&lt;30,"Not yet","No")))</f>
        <v/>
      </c>
      <c r="O1822" s="8"/>
      <c r="P1822" s="12" t="str">
        <f aca="false">IF(A1822="","",IF(COUNTIF($A$2:$A$2001,A1822)&gt;1,"Same email twice - keep one",""))</f>
        <v/>
      </c>
    </row>
    <row r="1823" customFormat="false" ht="15" hidden="false" customHeight="false" outlineLevel="0" collapsed="false">
      <c r="A1823" s="8"/>
      <c r="B1823" s="8"/>
      <c r="C1823" s="8"/>
      <c r="D1823" s="9" t="str">
        <f aca="false">IF(A1823="","",COUNTIFS(Orders!$C$2:$C$5001,A1823,Orders!$I$2:$I$5001,"&gt;0"))</f>
        <v/>
      </c>
      <c r="E1823" s="10" t="str">
        <f aca="false">IF(A1823="","",SUMIFS(Orders!$F$2:$F$5001,Orders!$C$2:$C$5001,A1823,Orders!$I$2:$I$5001,"&gt;0"))</f>
        <v/>
      </c>
      <c r="F1823" s="10" t="str">
        <f aca="false">IF(OR(A1823="",N(D1823)=0),"",E1823/D1823)</f>
        <v/>
      </c>
      <c r="G1823" s="11" t="str">
        <f aca="false">IF(OR(A1823="",N(D1823)=0),"",_xlfn.MINIFS(Orders!$I$2:$I$5001,Orders!$C$2:$C$5001,A1823,Orders!$I$2:$I$5001,"&gt;0"))</f>
        <v/>
      </c>
      <c r="H1823" s="11" t="str">
        <f aca="false">IF(OR(A1823="",N(D1823)=0),"",_xlfn.MAXIFS(Orders!$I$2:$I$5001,Orders!$C$2:$C$5001,A1823,Orders!$I$2:$I$5001,"&gt;0"))</f>
        <v/>
      </c>
      <c r="I1823" s="9" t="str">
        <f aca="true">IF(H1823="","",TODAY()-H1823)</f>
        <v/>
      </c>
      <c r="J1823" s="9" t="str">
        <f aca="false">IF(OR(H1823="",N(D1823)&lt;2),"",(H1823-G1823)/(D1823-1))</f>
        <v/>
      </c>
      <c r="K1823" s="12" t="str">
        <f aca="false">IF(A1823="","",IF(N(D1823)=0,"No orders yet",IF(I1823&gt;=Settings!$B$4,IF(OR(N(E1823)&gt;=Settings!$B$5,N(D1823)&gt;=Settings!$B$6),"Lapsed VIP","Lapsed"),IF(I1823&gt;=Settings!$B$3,IF(OR(N(E1823)&gt;=Settings!$B$5,N(D1823)&gt;=Settings!$B$6),"At-risk VIP",IF(D1823=1,"One-time buyer","At risk")),IF(OR(N(E1823)&gt;=Settings!$B$5,N(D1823)&gt;=Settings!$B$6),"VIP",IF(D1823=1,"New","Active"))))))</f>
        <v/>
      </c>
      <c r="L1823" s="12" t="str">
        <f aca="false">IF(OR(J1823="",J1823=0),"",IF(I1823&gt;=J1823*Settings!$B$7,"Yes",""))</f>
        <v/>
      </c>
      <c r="M1823" s="13"/>
      <c r="N1823" s="12" t="str">
        <f aca="true">IF(M1823="","",IF(AND(H1823&lt;&gt;"",H1823&gt;=M1823),"Yes - "&amp;TEXT(H1823,"d mmm yyyy"),IF(TODAY()-M1823&lt;30,"Not yet","No")))</f>
        <v/>
      </c>
      <c r="O1823" s="8"/>
      <c r="P1823" s="12" t="str">
        <f aca="false">IF(A1823="","",IF(COUNTIF($A$2:$A$2001,A1823)&gt;1,"Same email twice - keep one",""))</f>
        <v/>
      </c>
    </row>
    <row r="1824" customFormat="false" ht="15" hidden="false" customHeight="false" outlineLevel="0" collapsed="false">
      <c r="A1824" s="8"/>
      <c r="B1824" s="8"/>
      <c r="C1824" s="8"/>
      <c r="D1824" s="9" t="str">
        <f aca="false">IF(A1824="","",COUNTIFS(Orders!$C$2:$C$5001,A1824,Orders!$I$2:$I$5001,"&gt;0"))</f>
        <v/>
      </c>
      <c r="E1824" s="10" t="str">
        <f aca="false">IF(A1824="","",SUMIFS(Orders!$F$2:$F$5001,Orders!$C$2:$C$5001,A1824,Orders!$I$2:$I$5001,"&gt;0"))</f>
        <v/>
      </c>
      <c r="F1824" s="10" t="str">
        <f aca="false">IF(OR(A1824="",N(D1824)=0),"",E1824/D1824)</f>
        <v/>
      </c>
      <c r="G1824" s="11" t="str">
        <f aca="false">IF(OR(A1824="",N(D1824)=0),"",_xlfn.MINIFS(Orders!$I$2:$I$5001,Orders!$C$2:$C$5001,A1824,Orders!$I$2:$I$5001,"&gt;0"))</f>
        <v/>
      </c>
      <c r="H1824" s="11" t="str">
        <f aca="false">IF(OR(A1824="",N(D1824)=0),"",_xlfn.MAXIFS(Orders!$I$2:$I$5001,Orders!$C$2:$C$5001,A1824,Orders!$I$2:$I$5001,"&gt;0"))</f>
        <v/>
      </c>
      <c r="I1824" s="9" t="str">
        <f aca="true">IF(H1824="","",TODAY()-H1824)</f>
        <v/>
      </c>
      <c r="J1824" s="9" t="str">
        <f aca="false">IF(OR(H1824="",N(D1824)&lt;2),"",(H1824-G1824)/(D1824-1))</f>
        <v/>
      </c>
      <c r="K1824" s="12" t="str">
        <f aca="false">IF(A1824="","",IF(N(D1824)=0,"No orders yet",IF(I1824&gt;=Settings!$B$4,IF(OR(N(E1824)&gt;=Settings!$B$5,N(D1824)&gt;=Settings!$B$6),"Lapsed VIP","Lapsed"),IF(I1824&gt;=Settings!$B$3,IF(OR(N(E1824)&gt;=Settings!$B$5,N(D1824)&gt;=Settings!$B$6),"At-risk VIP",IF(D1824=1,"One-time buyer","At risk")),IF(OR(N(E1824)&gt;=Settings!$B$5,N(D1824)&gt;=Settings!$B$6),"VIP",IF(D1824=1,"New","Active"))))))</f>
        <v/>
      </c>
      <c r="L1824" s="12" t="str">
        <f aca="false">IF(OR(J1824="",J1824=0),"",IF(I1824&gt;=J1824*Settings!$B$7,"Yes",""))</f>
        <v/>
      </c>
      <c r="M1824" s="13"/>
      <c r="N1824" s="12" t="str">
        <f aca="true">IF(M1824="","",IF(AND(H1824&lt;&gt;"",H1824&gt;=M1824),"Yes - "&amp;TEXT(H1824,"d mmm yyyy"),IF(TODAY()-M1824&lt;30,"Not yet","No")))</f>
        <v/>
      </c>
      <c r="O1824" s="8"/>
      <c r="P1824" s="12" t="str">
        <f aca="false">IF(A1824="","",IF(COUNTIF($A$2:$A$2001,A1824)&gt;1,"Same email twice - keep one",""))</f>
        <v/>
      </c>
    </row>
    <row r="1825" customFormat="false" ht="15" hidden="false" customHeight="false" outlineLevel="0" collapsed="false">
      <c r="A1825" s="8"/>
      <c r="B1825" s="8"/>
      <c r="C1825" s="8"/>
      <c r="D1825" s="9" t="str">
        <f aca="false">IF(A1825="","",COUNTIFS(Orders!$C$2:$C$5001,A1825,Orders!$I$2:$I$5001,"&gt;0"))</f>
        <v/>
      </c>
      <c r="E1825" s="10" t="str">
        <f aca="false">IF(A1825="","",SUMIFS(Orders!$F$2:$F$5001,Orders!$C$2:$C$5001,A1825,Orders!$I$2:$I$5001,"&gt;0"))</f>
        <v/>
      </c>
      <c r="F1825" s="10" t="str">
        <f aca="false">IF(OR(A1825="",N(D1825)=0),"",E1825/D1825)</f>
        <v/>
      </c>
      <c r="G1825" s="11" t="str">
        <f aca="false">IF(OR(A1825="",N(D1825)=0),"",_xlfn.MINIFS(Orders!$I$2:$I$5001,Orders!$C$2:$C$5001,A1825,Orders!$I$2:$I$5001,"&gt;0"))</f>
        <v/>
      </c>
      <c r="H1825" s="11" t="str">
        <f aca="false">IF(OR(A1825="",N(D1825)=0),"",_xlfn.MAXIFS(Orders!$I$2:$I$5001,Orders!$C$2:$C$5001,A1825,Orders!$I$2:$I$5001,"&gt;0"))</f>
        <v/>
      </c>
      <c r="I1825" s="9" t="str">
        <f aca="true">IF(H1825="","",TODAY()-H1825)</f>
        <v/>
      </c>
      <c r="J1825" s="9" t="str">
        <f aca="false">IF(OR(H1825="",N(D1825)&lt;2),"",(H1825-G1825)/(D1825-1))</f>
        <v/>
      </c>
      <c r="K1825" s="12" t="str">
        <f aca="false">IF(A1825="","",IF(N(D1825)=0,"No orders yet",IF(I1825&gt;=Settings!$B$4,IF(OR(N(E1825)&gt;=Settings!$B$5,N(D1825)&gt;=Settings!$B$6),"Lapsed VIP","Lapsed"),IF(I1825&gt;=Settings!$B$3,IF(OR(N(E1825)&gt;=Settings!$B$5,N(D1825)&gt;=Settings!$B$6),"At-risk VIP",IF(D1825=1,"One-time buyer","At risk")),IF(OR(N(E1825)&gt;=Settings!$B$5,N(D1825)&gt;=Settings!$B$6),"VIP",IF(D1825=1,"New","Active"))))))</f>
        <v/>
      </c>
      <c r="L1825" s="12" t="str">
        <f aca="false">IF(OR(J1825="",J1825=0),"",IF(I1825&gt;=J1825*Settings!$B$7,"Yes",""))</f>
        <v/>
      </c>
      <c r="M1825" s="13"/>
      <c r="N1825" s="12" t="str">
        <f aca="true">IF(M1825="","",IF(AND(H1825&lt;&gt;"",H1825&gt;=M1825),"Yes - "&amp;TEXT(H1825,"d mmm yyyy"),IF(TODAY()-M1825&lt;30,"Not yet","No")))</f>
        <v/>
      </c>
      <c r="O1825" s="8"/>
      <c r="P1825" s="12" t="str">
        <f aca="false">IF(A1825="","",IF(COUNTIF($A$2:$A$2001,A1825)&gt;1,"Same email twice - keep one",""))</f>
        <v/>
      </c>
    </row>
    <row r="1826" customFormat="false" ht="15" hidden="false" customHeight="false" outlineLevel="0" collapsed="false">
      <c r="A1826" s="8"/>
      <c r="B1826" s="8"/>
      <c r="C1826" s="8"/>
      <c r="D1826" s="9" t="str">
        <f aca="false">IF(A1826="","",COUNTIFS(Orders!$C$2:$C$5001,A1826,Orders!$I$2:$I$5001,"&gt;0"))</f>
        <v/>
      </c>
      <c r="E1826" s="10" t="str">
        <f aca="false">IF(A1826="","",SUMIFS(Orders!$F$2:$F$5001,Orders!$C$2:$C$5001,A1826,Orders!$I$2:$I$5001,"&gt;0"))</f>
        <v/>
      </c>
      <c r="F1826" s="10" t="str">
        <f aca="false">IF(OR(A1826="",N(D1826)=0),"",E1826/D1826)</f>
        <v/>
      </c>
      <c r="G1826" s="11" t="str">
        <f aca="false">IF(OR(A1826="",N(D1826)=0),"",_xlfn.MINIFS(Orders!$I$2:$I$5001,Orders!$C$2:$C$5001,A1826,Orders!$I$2:$I$5001,"&gt;0"))</f>
        <v/>
      </c>
      <c r="H1826" s="11" t="str">
        <f aca="false">IF(OR(A1826="",N(D1826)=0),"",_xlfn.MAXIFS(Orders!$I$2:$I$5001,Orders!$C$2:$C$5001,A1826,Orders!$I$2:$I$5001,"&gt;0"))</f>
        <v/>
      </c>
      <c r="I1826" s="9" t="str">
        <f aca="true">IF(H1826="","",TODAY()-H1826)</f>
        <v/>
      </c>
      <c r="J1826" s="9" t="str">
        <f aca="false">IF(OR(H1826="",N(D1826)&lt;2),"",(H1826-G1826)/(D1826-1))</f>
        <v/>
      </c>
      <c r="K1826" s="12" t="str">
        <f aca="false">IF(A1826="","",IF(N(D1826)=0,"No orders yet",IF(I1826&gt;=Settings!$B$4,IF(OR(N(E1826)&gt;=Settings!$B$5,N(D1826)&gt;=Settings!$B$6),"Lapsed VIP","Lapsed"),IF(I1826&gt;=Settings!$B$3,IF(OR(N(E1826)&gt;=Settings!$B$5,N(D1826)&gt;=Settings!$B$6),"At-risk VIP",IF(D1826=1,"One-time buyer","At risk")),IF(OR(N(E1826)&gt;=Settings!$B$5,N(D1826)&gt;=Settings!$B$6),"VIP",IF(D1826=1,"New","Active"))))))</f>
        <v/>
      </c>
      <c r="L1826" s="12" t="str">
        <f aca="false">IF(OR(J1826="",J1826=0),"",IF(I1826&gt;=J1826*Settings!$B$7,"Yes",""))</f>
        <v/>
      </c>
      <c r="M1826" s="13"/>
      <c r="N1826" s="12" t="str">
        <f aca="true">IF(M1826="","",IF(AND(H1826&lt;&gt;"",H1826&gt;=M1826),"Yes - "&amp;TEXT(H1826,"d mmm yyyy"),IF(TODAY()-M1826&lt;30,"Not yet","No")))</f>
        <v/>
      </c>
      <c r="O1826" s="8"/>
      <c r="P1826" s="12" t="str">
        <f aca="false">IF(A1826="","",IF(COUNTIF($A$2:$A$2001,A1826)&gt;1,"Same email twice - keep one",""))</f>
        <v/>
      </c>
    </row>
    <row r="1827" customFormat="false" ht="15" hidden="false" customHeight="false" outlineLevel="0" collapsed="false">
      <c r="A1827" s="8"/>
      <c r="B1827" s="8"/>
      <c r="C1827" s="8"/>
      <c r="D1827" s="9" t="str">
        <f aca="false">IF(A1827="","",COUNTIFS(Orders!$C$2:$C$5001,A1827,Orders!$I$2:$I$5001,"&gt;0"))</f>
        <v/>
      </c>
      <c r="E1827" s="10" t="str">
        <f aca="false">IF(A1827="","",SUMIFS(Orders!$F$2:$F$5001,Orders!$C$2:$C$5001,A1827,Orders!$I$2:$I$5001,"&gt;0"))</f>
        <v/>
      </c>
      <c r="F1827" s="10" t="str">
        <f aca="false">IF(OR(A1827="",N(D1827)=0),"",E1827/D1827)</f>
        <v/>
      </c>
      <c r="G1827" s="11" t="str">
        <f aca="false">IF(OR(A1827="",N(D1827)=0),"",_xlfn.MINIFS(Orders!$I$2:$I$5001,Orders!$C$2:$C$5001,A1827,Orders!$I$2:$I$5001,"&gt;0"))</f>
        <v/>
      </c>
      <c r="H1827" s="11" t="str">
        <f aca="false">IF(OR(A1827="",N(D1827)=0),"",_xlfn.MAXIFS(Orders!$I$2:$I$5001,Orders!$C$2:$C$5001,A1827,Orders!$I$2:$I$5001,"&gt;0"))</f>
        <v/>
      </c>
      <c r="I1827" s="9" t="str">
        <f aca="true">IF(H1827="","",TODAY()-H1827)</f>
        <v/>
      </c>
      <c r="J1827" s="9" t="str">
        <f aca="false">IF(OR(H1827="",N(D1827)&lt;2),"",(H1827-G1827)/(D1827-1))</f>
        <v/>
      </c>
      <c r="K1827" s="12" t="str">
        <f aca="false">IF(A1827="","",IF(N(D1827)=0,"No orders yet",IF(I1827&gt;=Settings!$B$4,IF(OR(N(E1827)&gt;=Settings!$B$5,N(D1827)&gt;=Settings!$B$6),"Lapsed VIP","Lapsed"),IF(I1827&gt;=Settings!$B$3,IF(OR(N(E1827)&gt;=Settings!$B$5,N(D1827)&gt;=Settings!$B$6),"At-risk VIP",IF(D1827=1,"One-time buyer","At risk")),IF(OR(N(E1827)&gt;=Settings!$B$5,N(D1827)&gt;=Settings!$B$6),"VIP",IF(D1827=1,"New","Active"))))))</f>
        <v/>
      </c>
      <c r="L1827" s="12" t="str">
        <f aca="false">IF(OR(J1827="",J1827=0),"",IF(I1827&gt;=J1827*Settings!$B$7,"Yes",""))</f>
        <v/>
      </c>
      <c r="M1827" s="13"/>
      <c r="N1827" s="12" t="str">
        <f aca="true">IF(M1827="","",IF(AND(H1827&lt;&gt;"",H1827&gt;=M1827),"Yes - "&amp;TEXT(H1827,"d mmm yyyy"),IF(TODAY()-M1827&lt;30,"Not yet","No")))</f>
        <v/>
      </c>
      <c r="O1827" s="8"/>
      <c r="P1827" s="12" t="str">
        <f aca="false">IF(A1827="","",IF(COUNTIF($A$2:$A$2001,A1827)&gt;1,"Same email twice - keep one",""))</f>
        <v/>
      </c>
    </row>
    <row r="1828" customFormat="false" ht="15" hidden="false" customHeight="false" outlineLevel="0" collapsed="false">
      <c r="A1828" s="8"/>
      <c r="B1828" s="8"/>
      <c r="C1828" s="8"/>
      <c r="D1828" s="9" t="str">
        <f aca="false">IF(A1828="","",COUNTIFS(Orders!$C$2:$C$5001,A1828,Orders!$I$2:$I$5001,"&gt;0"))</f>
        <v/>
      </c>
      <c r="E1828" s="10" t="str">
        <f aca="false">IF(A1828="","",SUMIFS(Orders!$F$2:$F$5001,Orders!$C$2:$C$5001,A1828,Orders!$I$2:$I$5001,"&gt;0"))</f>
        <v/>
      </c>
      <c r="F1828" s="10" t="str">
        <f aca="false">IF(OR(A1828="",N(D1828)=0),"",E1828/D1828)</f>
        <v/>
      </c>
      <c r="G1828" s="11" t="str">
        <f aca="false">IF(OR(A1828="",N(D1828)=0),"",_xlfn.MINIFS(Orders!$I$2:$I$5001,Orders!$C$2:$C$5001,A1828,Orders!$I$2:$I$5001,"&gt;0"))</f>
        <v/>
      </c>
      <c r="H1828" s="11" t="str">
        <f aca="false">IF(OR(A1828="",N(D1828)=0),"",_xlfn.MAXIFS(Orders!$I$2:$I$5001,Orders!$C$2:$C$5001,A1828,Orders!$I$2:$I$5001,"&gt;0"))</f>
        <v/>
      </c>
      <c r="I1828" s="9" t="str">
        <f aca="true">IF(H1828="","",TODAY()-H1828)</f>
        <v/>
      </c>
      <c r="J1828" s="9" t="str">
        <f aca="false">IF(OR(H1828="",N(D1828)&lt;2),"",(H1828-G1828)/(D1828-1))</f>
        <v/>
      </c>
      <c r="K1828" s="12" t="str">
        <f aca="false">IF(A1828="","",IF(N(D1828)=0,"No orders yet",IF(I1828&gt;=Settings!$B$4,IF(OR(N(E1828)&gt;=Settings!$B$5,N(D1828)&gt;=Settings!$B$6),"Lapsed VIP","Lapsed"),IF(I1828&gt;=Settings!$B$3,IF(OR(N(E1828)&gt;=Settings!$B$5,N(D1828)&gt;=Settings!$B$6),"At-risk VIP",IF(D1828=1,"One-time buyer","At risk")),IF(OR(N(E1828)&gt;=Settings!$B$5,N(D1828)&gt;=Settings!$B$6),"VIP",IF(D1828=1,"New","Active"))))))</f>
        <v/>
      </c>
      <c r="L1828" s="12" t="str">
        <f aca="false">IF(OR(J1828="",J1828=0),"",IF(I1828&gt;=J1828*Settings!$B$7,"Yes",""))</f>
        <v/>
      </c>
      <c r="M1828" s="13"/>
      <c r="N1828" s="12" t="str">
        <f aca="true">IF(M1828="","",IF(AND(H1828&lt;&gt;"",H1828&gt;=M1828),"Yes - "&amp;TEXT(H1828,"d mmm yyyy"),IF(TODAY()-M1828&lt;30,"Not yet","No")))</f>
        <v/>
      </c>
      <c r="O1828" s="8"/>
      <c r="P1828" s="12" t="str">
        <f aca="false">IF(A1828="","",IF(COUNTIF($A$2:$A$2001,A1828)&gt;1,"Same email twice - keep one",""))</f>
        <v/>
      </c>
    </row>
    <row r="1829" customFormat="false" ht="15" hidden="false" customHeight="false" outlineLevel="0" collapsed="false">
      <c r="A1829" s="8"/>
      <c r="B1829" s="8"/>
      <c r="C1829" s="8"/>
      <c r="D1829" s="9" t="str">
        <f aca="false">IF(A1829="","",COUNTIFS(Orders!$C$2:$C$5001,A1829,Orders!$I$2:$I$5001,"&gt;0"))</f>
        <v/>
      </c>
      <c r="E1829" s="10" t="str">
        <f aca="false">IF(A1829="","",SUMIFS(Orders!$F$2:$F$5001,Orders!$C$2:$C$5001,A1829,Orders!$I$2:$I$5001,"&gt;0"))</f>
        <v/>
      </c>
      <c r="F1829" s="10" t="str">
        <f aca="false">IF(OR(A1829="",N(D1829)=0),"",E1829/D1829)</f>
        <v/>
      </c>
      <c r="G1829" s="11" t="str">
        <f aca="false">IF(OR(A1829="",N(D1829)=0),"",_xlfn.MINIFS(Orders!$I$2:$I$5001,Orders!$C$2:$C$5001,A1829,Orders!$I$2:$I$5001,"&gt;0"))</f>
        <v/>
      </c>
      <c r="H1829" s="11" t="str">
        <f aca="false">IF(OR(A1829="",N(D1829)=0),"",_xlfn.MAXIFS(Orders!$I$2:$I$5001,Orders!$C$2:$C$5001,A1829,Orders!$I$2:$I$5001,"&gt;0"))</f>
        <v/>
      </c>
      <c r="I1829" s="9" t="str">
        <f aca="true">IF(H1829="","",TODAY()-H1829)</f>
        <v/>
      </c>
      <c r="J1829" s="9" t="str">
        <f aca="false">IF(OR(H1829="",N(D1829)&lt;2),"",(H1829-G1829)/(D1829-1))</f>
        <v/>
      </c>
      <c r="K1829" s="12" t="str">
        <f aca="false">IF(A1829="","",IF(N(D1829)=0,"No orders yet",IF(I1829&gt;=Settings!$B$4,IF(OR(N(E1829)&gt;=Settings!$B$5,N(D1829)&gt;=Settings!$B$6),"Lapsed VIP","Lapsed"),IF(I1829&gt;=Settings!$B$3,IF(OR(N(E1829)&gt;=Settings!$B$5,N(D1829)&gt;=Settings!$B$6),"At-risk VIP",IF(D1829=1,"One-time buyer","At risk")),IF(OR(N(E1829)&gt;=Settings!$B$5,N(D1829)&gt;=Settings!$B$6),"VIP",IF(D1829=1,"New","Active"))))))</f>
        <v/>
      </c>
      <c r="L1829" s="12" t="str">
        <f aca="false">IF(OR(J1829="",J1829=0),"",IF(I1829&gt;=J1829*Settings!$B$7,"Yes",""))</f>
        <v/>
      </c>
      <c r="M1829" s="13"/>
      <c r="N1829" s="12" t="str">
        <f aca="true">IF(M1829="","",IF(AND(H1829&lt;&gt;"",H1829&gt;=M1829),"Yes - "&amp;TEXT(H1829,"d mmm yyyy"),IF(TODAY()-M1829&lt;30,"Not yet","No")))</f>
        <v/>
      </c>
      <c r="O1829" s="8"/>
      <c r="P1829" s="12" t="str">
        <f aca="false">IF(A1829="","",IF(COUNTIF($A$2:$A$2001,A1829)&gt;1,"Same email twice - keep one",""))</f>
        <v/>
      </c>
    </row>
    <row r="1830" customFormat="false" ht="15" hidden="false" customHeight="false" outlineLevel="0" collapsed="false">
      <c r="A1830" s="8"/>
      <c r="B1830" s="8"/>
      <c r="C1830" s="8"/>
      <c r="D1830" s="9" t="str">
        <f aca="false">IF(A1830="","",COUNTIFS(Orders!$C$2:$C$5001,A1830,Orders!$I$2:$I$5001,"&gt;0"))</f>
        <v/>
      </c>
      <c r="E1830" s="10" t="str">
        <f aca="false">IF(A1830="","",SUMIFS(Orders!$F$2:$F$5001,Orders!$C$2:$C$5001,A1830,Orders!$I$2:$I$5001,"&gt;0"))</f>
        <v/>
      </c>
      <c r="F1830" s="10" t="str">
        <f aca="false">IF(OR(A1830="",N(D1830)=0),"",E1830/D1830)</f>
        <v/>
      </c>
      <c r="G1830" s="11" t="str">
        <f aca="false">IF(OR(A1830="",N(D1830)=0),"",_xlfn.MINIFS(Orders!$I$2:$I$5001,Orders!$C$2:$C$5001,A1830,Orders!$I$2:$I$5001,"&gt;0"))</f>
        <v/>
      </c>
      <c r="H1830" s="11" t="str">
        <f aca="false">IF(OR(A1830="",N(D1830)=0),"",_xlfn.MAXIFS(Orders!$I$2:$I$5001,Orders!$C$2:$C$5001,A1830,Orders!$I$2:$I$5001,"&gt;0"))</f>
        <v/>
      </c>
      <c r="I1830" s="9" t="str">
        <f aca="true">IF(H1830="","",TODAY()-H1830)</f>
        <v/>
      </c>
      <c r="J1830" s="9" t="str">
        <f aca="false">IF(OR(H1830="",N(D1830)&lt;2),"",(H1830-G1830)/(D1830-1))</f>
        <v/>
      </c>
      <c r="K1830" s="12" t="str">
        <f aca="false">IF(A1830="","",IF(N(D1830)=0,"No orders yet",IF(I1830&gt;=Settings!$B$4,IF(OR(N(E1830)&gt;=Settings!$B$5,N(D1830)&gt;=Settings!$B$6),"Lapsed VIP","Lapsed"),IF(I1830&gt;=Settings!$B$3,IF(OR(N(E1830)&gt;=Settings!$B$5,N(D1830)&gt;=Settings!$B$6),"At-risk VIP",IF(D1830=1,"One-time buyer","At risk")),IF(OR(N(E1830)&gt;=Settings!$B$5,N(D1830)&gt;=Settings!$B$6),"VIP",IF(D1830=1,"New","Active"))))))</f>
        <v/>
      </c>
      <c r="L1830" s="12" t="str">
        <f aca="false">IF(OR(J1830="",J1830=0),"",IF(I1830&gt;=J1830*Settings!$B$7,"Yes",""))</f>
        <v/>
      </c>
      <c r="M1830" s="13"/>
      <c r="N1830" s="12" t="str">
        <f aca="true">IF(M1830="","",IF(AND(H1830&lt;&gt;"",H1830&gt;=M1830),"Yes - "&amp;TEXT(H1830,"d mmm yyyy"),IF(TODAY()-M1830&lt;30,"Not yet","No")))</f>
        <v/>
      </c>
      <c r="O1830" s="8"/>
      <c r="P1830" s="12" t="str">
        <f aca="false">IF(A1830="","",IF(COUNTIF($A$2:$A$2001,A1830)&gt;1,"Same email twice - keep one",""))</f>
        <v/>
      </c>
    </row>
    <row r="1831" customFormat="false" ht="15" hidden="false" customHeight="false" outlineLevel="0" collapsed="false">
      <c r="A1831" s="8"/>
      <c r="B1831" s="8"/>
      <c r="C1831" s="8"/>
      <c r="D1831" s="9" t="str">
        <f aca="false">IF(A1831="","",COUNTIFS(Orders!$C$2:$C$5001,A1831,Orders!$I$2:$I$5001,"&gt;0"))</f>
        <v/>
      </c>
      <c r="E1831" s="10" t="str">
        <f aca="false">IF(A1831="","",SUMIFS(Orders!$F$2:$F$5001,Orders!$C$2:$C$5001,A1831,Orders!$I$2:$I$5001,"&gt;0"))</f>
        <v/>
      </c>
      <c r="F1831" s="10" t="str">
        <f aca="false">IF(OR(A1831="",N(D1831)=0),"",E1831/D1831)</f>
        <v/>
      </c>
      <c r="G1831" s="11" t="str">
        <f aca="false">IF(OR(A1831="",N(D1831)=0),"",_xlfn.MINIFS(Orders!$I$2:$I$5001,Orders!$C$2:$C$5001,A1831,Orders!$I$2:$I$5001,"&gt;0"))</f>
        <v/>
      </c>
      <c r="H1831" s="11" t="str">
        <f aca="false">IF(OR(A1831="",N(D1831)=0),"",_xlfn.MAXIFS(Orders!$I$2:$I$5001,Orders!$C$2:$C$5001,A1831,Orders!$I$2:$I$5001,"&gt;0"))</f>
        <v/>
      </c>
      <c r="I1831" s="9" t="str">
        <f aca="true">IF(H1831="","",TODAY()-H1831)</f>
        <v/>
      </c>
      <c r="J1831" s="9" t="str">
        <f aca="false">IF(OR(H1831="",N(D1831)&lt;2),"",(H1831-G1831)/(D1831-1))</f>
        <v/>
      </c>
      <c r="K1831" s="12" t="str">
        <f aca="false">IF(A1831="","",IF(N(D1831)=0,"No orders yet",IF(I1831&gt;=Settings!$B$4,IF(OR(N(E1831)&gt;=Settings!$B$5,N(D1831)&gt;=Settings!$B$6),"Lapsed VIP","Lapsed"),IF(I1831&gt;=Settings!$B$3,IF(OR(N(E1831)&gt;=Settings!$B$5,N(D1831)&gt;=Settings!$B$6),"At-risk VIP",IF(D1831=1,"One-time buyer","At risk")),IF(OR(N(E1831)&gt;=Settings!$B$5,N(D1831)&gt;=Settings!$B$6),"VIP",IF(D1831=1,"New","Active"))))))</f>
        <v/>
      </c>
      <c r="L1831" s="12" t="str">
        <f aca="false">IF(OR(J1831="",J1831=0),"",IF(I1831&gt;=J1831*Settings!$B$7,"Yes",""))</f>
        <v/>
      </c>
      <c r="M1831" s="13"/>
      <c r="N1831" s="12" t="str">
        <f aca="true">IF(M1831="","",IF(AND(H1831&lt;&gt;"",H1831&gt;=M1831),"Yes - "&amp;TEXT(H1831,"d mmm yyyy"),IF(TODAY()-M1831&lt;30,"Not yet","No")))</f>
        <v/>
      </c>
      <c r="O1831" s="8"/>
      <c r="P1831" s="12" t="str">
        <f aca="false">IF(A1831="","",IF(COUNTIF($A$2:$A$2001,A1831)&gt;1,"Same email twice - keep one",""))</f>
        <v/>
      </c>
    </row>
    <row r="1832" customFormat="false" ht="15" hidden="false" customHeight="false" outlineLevel="0" collapsed="false">
      <c r="A1832" s="8"/>
      <c r="B1832" s="8"/>
      <c r="C1832" s="8"/>
      <c r="D1832" s="9" t="str">
        <f aca="false">IF(A1832="","",COUNTIFS(Orders!$C$2:$C$5001,A1832,Orders!$I$2:$I$5001,"&gt;0"))</f>
        <v/>
      </c>
      <c r="E1832" s="10" t="str">
        <f aca="false">IF(A1832="","",SUMIFS(Orders!$F$2:$F$5001,Orders!$C$2:$C$5001,A1832,Orders!$I$2:$I$5001,"&gt;0"))</f>
        <v/>
      </c>
      <c r="F1832" s="10" t="str">
        <f aca="false">IF(OR(A1832="",N(D1832)=0),"",E1832/D1832)</f>
        <v/>
      </c>
      <c r="G1832" s="11" t="str">
        <f aca="false">IF(OR(A1832="",N(D1832)=0),"",_xlfn.MINIFS(Orders!$I$2:$I$5001,Orders!$C$2:$C$5001,A1832,Orders!$I$2:$I$5001,"&gt;0"))</f>
        <v/>
      </c>
      <c r="H1832" s="11" t="str">
        <f aca="false">IF(OR(A1832="",N(D1832)=0),"",_xlfn.MAXIFS(Orders!$I$2:$I$5001,Orders!$C$2:$C$5001,A1832,Orders!$I$2:$I$5001,"&gt;0"))</f>
        <v/>
      </c>
      <c r="I1832" s="9" t="str">
        <f aca="true">IF(H1832="","",TODAY()-H1832)</f>
        <v/>
      </c>
      <c r="J1832" s="9" t="str">
        <f aca="false">IF(OR(H1832="",N(D1832)&lt;2),"",(H1832-G1832)/(D1832-1))</f>
        <v/>
      </c>
      <c r="K1832" s="12" t="str">
        <f aca="false">IF(A1832="","",IF(N(D1832)=0,"No orders yet",IF(I1832&gt;=Settings!$B$4,IF(OR(N(E1832)&gt;=Settings!$B$5,N(D1832)&gt;=Settings!$B$6),"Lapsed VIP","Lapsed"),IF(I1832&gt;=Settings!$B$3,IF(OR(N(E1832)&gt;=Settings!$B$5,N(D1832)&gt;=Settings!$B$6),"At-risk VIP",IF(D1832=1,"One-time buyer","At risk")),IF(OR(N(E1832)&gt;=Settings!$B$5,N(D1832)&gt;=Settings!$B$6),"VIP",IF(D1832=1,"New","Active"))))))</f>
        <v/>
      </c>
      <c r="L1832" s="12" t="str">
        <f aca="false">IF(OR(J1832="",J1832=0),"",IF(I1832&gt;=J1832*Settings!$B$7,"Yes",""))</f>
        <v/>
      </c>
      <c r="M1832" s="13"/>
      <c r="N1832" s="12" t="str">
        <f aca="true">IF(M1832="","",IF(AND(H1832&lt;&gt;"",H1832&gt;=M1832),"Yes - "&amp;TEXT(H1832,"d mmm yyyy"),IF(TODAY()-M1832&lt;30,"Not yet","No")))</f>
        <v/>
      </c>
      <c r="O1832" s="8"/>
      <c r="P1832" s="12" t="str">
        <f aca="false">IF(A1832="","",IF(COUNTIF($A$2:$A$2001,A1832)&gt;1,"Same email twice - keep one",""))</f>
        <v/>
      </c>
    </row>
    <row r="1833" customFormat="false" ht="15" hidden="false" customHeight="false" outlineLevel="0" collapsed="false">
      <c r="A1833" s="8"/>
      <c r="B1833" s="8"/>
      <c r="C1833" s="8"/>
      <c r="D1833" s="9" t="str">
        <f aca="false">IF(A1833="","",COUNTIFS(Orders!$C$2:$C$5001,A1833,Orders!$I$2:$I$5001,"&gt;0"))</f>
        <v/>
      </c>
      <c r="E1833" s="10" t="str">
        <f aca="false">IF(A1833="","",SUMIFS(Orders!$F$2:$F$5001,Orders!$C$2:$C$5001,A1833,Orders!$I$2:$I$5001,"&gt;0"))</f>
        <v/>
      </c>
      <c r="F1833" s="10" t="str">
        <f aca="false">IF(OR(A1833="",N(D1833)=0),"",E1833/D1833)</f>
        <v/>
      </c>
      <c r="G1833" s="11" t="str">
        <f aca="false">IF(OR(A1833="",N(D1833)=0),"",_xlfn.MINIFS(Orders!$I$2:$I$5001,Orders!$C$2:$C$5001,A1833,Orders!$I$2:$I$5001,"&gt;0"))</f>
        <v/>
      </c>
      <c r="H1833" s="11" t="str">
        <f aca="false">IF(OR(A1833="",N(D1833)=0),"",_xlfn.MAXIFS(Orders!$I$2:$I$5001,Orders!$C$2:$C$5001,A1833,Orders!$I$2:$I$5001,"&gt;0"))</f>
        <v/>
      </c>
      <c r="I1833" s="9" t="str">
        <f aca="true">IF(H1833="","",TODAY()-H1833)</f>
        <v/>
      </c>
      <c r="J1833" s="9" t="str">
        <f aca="false">IF(OR(H1833="",N(D1833)&lt;2),"",(H1833-G1833)/(D1833-1))</f>
        <v/>
      </c>
      <c r="K1833" s="12" t="str">
        <f aca="false">IF(A1833="","",IF(N(D1833)=0,"No orders yet",IF(I1833&gt;=Settings!$B$4,IF(OR(N(E1833)&gt;=Settings!$B$5,N(D1833)&gt;=Settings!$B$6),"Lapsed VIP","Lapsed"),IF(I1833&gt;=Settings!$B$3,IF(OR(N(E1833)&gt;=Settings!$B$5,N(D1833)&gt;=Settings!$B$6),"At-risk VIP",IF(D1833=1,"One-time buyer","At risk")),IF(OR(N(E1833)&gt;=Settings!$B$5,N(D1833)&gt;=Settings!$B$6),"VIP",IF(D1833=1,"New","Active"))))))</f>
        <v/>
      </c>
      <c r="L1833" s="12" t="str">
        <f aca="false">IF(OR(J1833="",J1833=0),"",IF(I1833&gt;=J1833*Settings!$B$7,"Yes",""))</f>
        <v/>
      </c>
      <c r="M1833" s="13"/>
      <c r="N1833" s="12" t="str">
        <f aca="true">IF(M1833="","",IF(AND(H1833&lt;&gt;"",H1833&gt;=M1833),"Yes - "&amp;TEXT(H1833,"d mmm yyyy"),IF(TODAY()-M1833&lt;30,"Not yet","No")))</f>
        <v/>
      </c>
      <c r="O1833" s="8"/>
      <c r="P1833" s="12" t="str">
        <f aca="false">IF(A1833="","",IF(COUNTIF($A$2:$A$2001,A1833)&gt;1,"Same email twice - keep one",""))</f>
        <v/>
      </c>
    </row>
    <row r="1834" customFormat="false" ht="15" hidden="false" customHeight="false" outlineLevel="0" collapsed="false">
      <c r="A1834" s="8"/>
      <c r="B1834" s="8"/>
      <c r="C1834" s="8"/>
      <c r="D1834" s="9" t="str">
        <f aca="false">IF(A1834="","",COUNTIFS(Orders!$C$2:$C$5001,A1834,Orders!$I$2:$I$5001,"&gt;0"))</f>
        <v/>
      </c>
      <c r="E1834" s="10" t="str">
        <f aca="false">IF(A1834="","",SUMIFS(Orders!$F$2:$F$5001,Orders!$C$2:$C$5001,A1834,Orders!$I$2:$I$5001,"&gt;0"))</f>
        <v/>
      </c>
      <c r="F1834" s="10" t="str">
        <f aca="false">IF(OR(A1834="",N(D1834)=0),"",E1834/D1834)</f>
        <v/>
      </c>
      <c r="G1834" s="11" t="str">
        <f aca="false">IF(OR(A1834="",N(D1834)=0),"",_xlfn.MINIFS(Orders!$I$2:$I$5001,Orders!$C$2:$C$5001,A1834,Orders!$I$2:$I$5001,"&gt;0"))</f>
        <v/>
      </c>
      <c r="H1834" s="11" t="str">
        <f aca="false">IF(OR(A1834="",N(D1834)=0),"",_xlfn.MAXIFS(Orders!$I$2:$I$5001,Orders!$C$2:$C$5001,A1834,Orders!$I$2:$I$5001,"&gt;0"))</f>
        <v/>
      </c>
      <c r="I1834" s="9" t="str">
        <f aca="true">IF(H1834="","",TODAY()-H1834)</f>
        <v/>
      </c>
      <c r="J1834" s="9" t="str">
        <f aca="false">IF(OR(H1834="",N(D1834)&lt;2),"",(H1834-G1834)/(D1834-1))</f>
        <v/>
      </c>
      <c r="K1834" s="12" t="str">
        <f aca="false">IF(A1834="","",IF(N(D1834)=0,"No orders yet",IF(I1834&gt;=Settings!$B$4,IF(OR(N(E1834)&gt;=Settings!$B$5,N(D1834)&gt;=Settings!$B$6),"Lapsed VIP","Lapsed"),IF(I1834&gt;=Settings!$B$3,IF(OR(N(E1834)&gt;=Settings!$B$5,N(D1834)&gt;=Settings!$B$6),"At-risk VIP",IF(D1834=1,"One-time buyer","At risk")),IF(OR(N(E1834)&gt;=Settings!$B$5,N(D1834)&gt;=Settings!$B$6),"VIP",IF(D1834=1,"New","Active"))))))</f>
        <v/>
      </c>
      <c r="L1834" s="12" t="str">
        <f aca="false">IF(OR(J1834="",J1834=0),"",IF(I1834&gt;=J1834*Settings!$B$7,"Yes",""))</f>
        <v/>
      </c>
      <c r="M1834" s="13"/>
      <c r="N1834" s="12" t="str">
        <f aca="true">IF(M1834="","",IF(AND(H1834&lt;&gt;"",H1834&gt;=M1834),"Yes - "&amp;TEXT(H1834,"d mmm yyyy"),IF(TODAY()-M1834&lt;30,"Not yet","No")))</f>
        <v/>
      </c>
      <c r="O1834" s="8"/>
      <c r="P1834" s="12" t="str">
        <f aca="false">IF(A1834="","",IF(COUNTIF($A$2:$A$2001,A1834)&gt;1,"Same email twice - keep one",""))</f>
        <v/>
      </c>
    </row>
    <row r="1835" customFormat="false" ht="15" hidden="false" customHeight="false" outlineLevel="0" collapsed="false">
      <c r="A1835" s="8"/>
      <c r="B1835" s="8"/>
      <c r="C1835" s="8"/>
      <c r="D1835" s="9" t="str">
        <f aca="false">IF(A1835="","",COUNTIFS(Orders!$C$2:$C$5001,A1835,Orders!$I$2:$I$5001,"&gt;0"))</f>
        <v/>
      </c>
      <c r="E1835" s="10" t="str">
        <f aca="false">IF(A1835="","",SUMIFS(Orders!$F$2:$F$5001,Orders!$C$2:$C$5001,A1835,Orders!$I$2:$I$5001,"&gt;0"))</f>
        <v/>
      </c>
      <c r="F1835" s="10" t="str">
        <f aca="false">IF(OR(A1835="",N(D1835)=0),"",E1835/D1835)</f>
        <v/>
      </c>
      <c r="G1835" s="11" t="str">
        <f aca="false">IF(OR(A1835="",N(D1835)=0),"",_xlfn.MINIFS(Orders!$I$2:$I$5001,Orders!$C$2:$C$5001,A1835,Orders!$I$2:$I$5001,"&gt;0"))</f>
        <v/>
      </c>
      <c r="H1835" s="11" t="str">
        <f aca="false">IF(OR(A1835="",N(D1835)=0),"",_xlfn.MAXIFS(Orders!$I$2:$I$5001,Orders!$C$2:$C$5001,A1835,Orders!$I$2:$I$5001,"&gt;0"))</f>
        <v/>
      </c>
      <c r="I1835" s="9" t="str">
        <f aca="true">IF(H1835="","",TODAY()-H1835)</f>
        <v/>
      </c>
      <c r="J1835" s="9" t="str">
        <f aca="false">IF(OR(H1835="",N(D1835)&lt;2),"",(H1835-G1835)/(D1835-1))</f>
        <v/>
      </c>
      <c r="K1835" s="12" t="str">
        <f aca="false">IF(A1835="","",IF(N(D1835)=0,"No orders yet",IF(I1835&gt;=Settings!$B$4,IF(OR(N(E1835)&gt;=Settings!$B$5,N(D1835)&gt;=Settings!$B$6),"Lapsed VIP","Lapsed"),IF(I1835&gt;=Settings!$B$3,IF(OR(N(E1835)&gt;=Settings!$B$5,N(D1835)&gt;=Settings!$B$6),"At-risk VIP",IF(D1835=1,"One-time buyer","At risk")),IF(OR(N(E1835)&gt;=Settings!$B$5,N(D1835)&gt;=Settings!$B$6),"VIP",IF(D1835=1,"New","Active"))))))</f>
        <v/>
      </c>
      <c r="L1835" s="12" t="str">
        <f aca="false">IF(OR(J1835="",J1835=0),"",IF(I1835&gt;=J1835*Settings!$B$7,"Yes",""))</f>
        <v/>
      </c>
      <c r="M1835" s="13"/>
      <c r="N1835" s="12" t="str">
        <f aca="true">IF(M1835="","",IF(AND(H1835&lt;&gt;"",H1835&gt;=M1835),"Yes - "&amp;TEXT(H1835,"d mmm yyyy"),IF(TODAY()-M1835&lt;30,"Not yet","No")))</f>
        <v/>
      </c>
      <c r="O1835" s="8"/>
      <c r="P1835" s="12" t="str">
        <f aca="false">IF(A1835="","",IF(COUNTIF($A$2:$A$2001,A1835)&gt;1,"Same email twice - keep one",""))</f>
        <v/>
      </c>
    </row>
    <row r="1836" customFormat="false" ht="15" hidden="false" customHeight="false" outlineLevel="0" collapsed="false">
      <c r="A1836" s="8"/>
      <c r="B1836" s="8"/>
      <c r="C1836" s="8"/>
      <c r="D1836" s="9" t="str">
        <f aca="false">IF(A1836="","",COUNTIFS(Orders!$C$2:$C$5001,A1836,Orders!$I$2:$I$5001,"&gt;0"))</f>
        <v/>
      </c>
      <c r="E1836" s="10" t="str">
        <f aca="false">IF(A1836="","",SUMIFS(Orders!$F$2:$F$5001,Orders!$C$2:$C$5001,A1836,Orders!$I$2:$I$5001,"&gt;0"))</f>
        <v/>
      </c>
      <c r="F1836" s="10" t="str">
        <f aca="false">IF(OR(A1836="",N(D1836)=0),"",E1836/D1836)</f>
        <v/>
      </c>
      <c r="G1836" s="11" t="str">
        <f aca="false">IF(OR(A1836="",N(D1836)=0),"",_xlfn.MINIFS(Orders!$I$2:$I$5001,Orders!$C$2:$C$5001,A1836,Orders!$I$2:$I$5001,"&gt;0"))</f>
        <v/>
      </c>
      <c r="H1836" s="11" t="str">
        <f aca="false">IF(OR(A1836="",N(D1836)=0),"",_xlfn.MAXIFS(Orders!$I$2:$I$5001,Orders!$C$2:$C$5001,A1836,Orders!$I$2:$I$5001,"&gt;0"))</f>
        <v/>
      </c>
      <c r="I1836" s="9" t="str">
        <f aca="true">IF(H1836="","",TODAY()-H1836)</f>
        <v/>
      </c>
      <c r="J1836" s="9" t="str">
        <f aca="false">IF(OR(H1836="",N(D1836)&lt;2),"",(H1836-G1836)/(D1836-1))</f>
        <v/>
      </c>
      <c r="K1836" s="12" t="str">
        <f aca="false">IF(A1836="","",IF(N(D1836)=0,"No orders yet",IF(I1836&gt;=Settings!$B$4,IF(OR(N(E1836)&gt;=Settings!$B$5,N(D1836)&gt;=Settings!$B$6),"Lapsed VIP","Lapsed"),IF(I1836&gt;=Settings!$B$3,IF(OR(N(E1836)&gt;=Settings!$B$5,N(D1836)&gt;=Settings!$B$6),"At-risk VIP",IF(D1836=1,"One-time buyer","At risk")),IF(OR(N(E1836)&gt;=Settings!$B$5,N(D1836)&gt;=Settings!$B$6),"VIP",IF(D1836=1,"New","Active"))))))</f>
        <v/>
      </c>
      <c r="L1836" s="12" t="str">
        <f aca="false">IF(OR(J1836="",J1836=0),"",IF(I1836&gt;=J1836*Settings!$B$7,"Yes",""))</f>
        <v/>
      </c>
      <c r="M1836" s="13"/>
      <c r="N1836" s="12" t="str">
        <f aca="true">IF(M1836="","",IF(AND(H1836&lt;&gt;"",H1836&gt;=M1836),"Yes - "&amp;TEXT(H1836,"d mmm yyyy"),IF(TODAY()-M1836&lt;30,"Not yet","No")))</f>
        <v/>
      </c>
      <c r="O1836" s="8"/>
      <c r="P1836" s="12" t="str">
        <f aca="false">IF(A1836="","",IF(COUNTIF($A$2:$A$2001,A1836)&gt;1,"Same email twice - keep one",""))</f>
        <v/>
      </c>
    </row>
    <row r="1837" customFormat="false" ht="15" hidden="false" customHeight="false" outlineLevel="0" collapsed="false">
      <c r="A1837" s="8"/>
      <c r="B1837" s="8"/>
      <c r="C1837" s="8"/>
      <c r="D1837" s="9" t="str">
        <f aca="false">IF(A1837="","",COUNTIFS(Orders!$C$2:$C$5001,A1837,Orders!$I$2:$I$5001,"&gt;0"))</f>
        <v/>
      </c>
      <c r="E1837" s="10" t="str">
        <f aca="false">IF(A1837="","",SUMIFS(Orders!$F$2:$F$5001,Orders!$C$2:$C$5001,A1837,Orders!$I$2:$I$5001,"&gt;0"))</f>
        <v/>
      </c>
      <c r="F1837" s="10" t="str">
        <f aca="false">IF(OR(A1837="",N(D1837)=0),"",E1837/D1837)</f>
        <v/>
      </c>
      <c r="G1837" s="11" t="str">
        <f aca="false">IF(OR(A1837="",N(D1837)=0),"",_xlfn.MINIFS(Orders!$I$2:$I$5001,Orders!$C$2:$C$5001,A1837,Orders!$I$2:$I$5001,"&gt;0"))</f>
        <v/>
      </c>
      <c r="H1837" s="11" t="str">
        <f aca="false">IF(OR(A1837="",N(D1837)=0),"",_xlfn.MAXIFS(Orders!$I$2:$I$5001,Orders!$C$2:$C$5001,A1837,Orders!$I$2:$I$5001,"&gt;0"))</f>
        <v/>
      </c>
      <c r="I1837" s="9" t="str">
        <f aca="true">IF(H1837="","",TODAY()-H1837)</f>
        <v/>
      </c>
      <c r="J1837" s="9" t="str">
        <f aca="false">IF(OR(H1837="",N(D1837)&lt;2),"",(H1837-G1837)/(D1837-1))</f>
        <v/>
      </c>
      <c r="K1837" s="12" t="str">
        <f aca="false">IF(A1837="","",IF(N(D1837)=0,"No orders yet",IF(I1837&gt;=Settings!$B$4,IF(OR(N(E1837)&gt;=Settings!$B$5,N(D1837)&gt;=Settings!$B$6),"Lapsed VIP","Lapsed"),IF(I1837&gt;=Settings!$B$3,IF(OR(N(E1837)&gt;=Settings!$B$5,N(D1837)&gt;=Settings!$B$6),"At-risk VIP",IF(D1837=1,"One-time buyer","At risk")),IF(OR(N(E1837)&gt;=Settings!$B$5,N(D1837)&gt;=Settings!$B$6),"VIP",IF(D1837=1,"New","Active"))))))</f>
        <v/>
      </c>
      <c r="L1837" s="12" t="str">
        <f aca="false">IF(OR(J1837="",J1837=0),"",IF(I1837&gt;=J1837*Settings!$B$7,"Yes",""))</f>
        <v/>
      </c>
      <c r="M1837" s="13"/>
      <c r="N1837" s="12" t="str">
        <f aca="true">IF(M1837="","",IF(AND(H1837&lt;&gt;"",H1837&gt;=M1837),"Yes - "&amp;TEXT(H1837,"d mmm yyyy"),IF(TODAY()-M1837&lt;30,"Not yet","No")))</f>
        <v/>
      </c>
      <c r="O1837" s="8"/>
      <c r="P1837" s="12" t="str">
        <f aca="false">IF(A1837="","",IF(COUNTIF($A$2:$A$2001,A1837)&gt;1,"Same email twice - keep one",""))</f>
        <v/>
      </c>
    </row>
    <row r="1838" customFormat="false" ht="15" hidden="false" customHeight="false" outlineLevel="0" collapsed="false">
      <c r="A1838" s="8"/>
      <c r="B1838" s="8"/>
      <c r="C1838" s="8"/>
      <c r="D1838" s="9" t="str">
        <f aca="false">IF(A1838="","",COUNTIFS(Orders!$C$2:$C$5001,A1838,Orders!$I$2:$I$5001,"&gt;0"))</f>
        <v/>
      </c>
      <c r="E1838" s="10" t="str">
        <f aca="false">IF(A1838="","",SUMIFS(Orders!$F$2:$F$5001,Orders!$C$2:$C$5001,A1838,Orders!$I$2:$I$5001,"&gt;0"))</f>
        <v/>
      </c>
      <c r="F1838" s="10" t="str">
        <f aca="false">IF(OR(A1838="",N(D1838)=0),"",E1838/D1838)</f>
        <v/>
      </c>
      <c r="G1838" s="11" t="str">
        <f aca="false">IF(OR(A1838="",N(D1838)=0),"",_xlfn.MINIFS(Orders!$I$2:$I$5001,Orders!$C$2:$C$5001,A1838,Orders!$I$2:$I$5001,"&gt;0"))</f>
        <v/>
      </c>
      <c r="H1838" s="11" t="str">
        <f aca="false">IF(OR(A1838="",N(D1838)=0),"",_xlfn.MAXIFS(Orders!$I$2:$I$5001,Orders!$C$2:$C$5001,A1838,Orders!$I$2:$I$5001,"&gt;0"))</f>
        <v/>
      </c>
      <c r="I1838" s="9" t="str">
        <f aca="true">IF(H1838="","",TODAY()-H1838)</f>
        <v/>
      </c>
      <c r="J1838" s="9" t="str">
        <f aca="false">IF(OR(H1838="",N(D1838)&lt;2),"",(H1838-G1838)/(D1838-1))</f>
        <v/>
      </c>
      <c r="K1838" s="12" t="str">
        <f aca="false">IF(A1838="","",IF(N(D1838)=0,"No orders yet",IF(I1838&gt;=Settings!$B$4,IF(OR(N(E1838)&gt;=Settings!$B$5,N(D1838)&gt;=Settings!$B$6),"Lapsed VIP","Lapsed"),IF(I1838&gt;=Settings!$B$3,IF(OR(N(E1838)&gt;=Settings!$B$5,N(D1838)&gt;=Settings!$B$6),"At-risk VIP",IF(D1838=1,"One-time buyer","At risk")),IF(OR(N(E1838)&gt;=Settings!$B$5,N(D1838)&gt;=Settings!$B$6),"VIP",IF(D1838=1,"New","Active"))))))</f>
        <v/>
      </c>
      <c r="L1838" s="12" t="str">
        <f aca="false">IF(OR(J1838="",J1838=0),"",IF(I1838&gt;=J1838*Settings!$B$7,"Yes",""))</f>
        <v/>
      </c>
      <c r="M1838" s="13"/>
      <c r="N1838" s="12" t="str">
        <f aca="true">IF(M1838="","",IF(AND(H1838&lt;&gt;"",H1838&gt;=M1838),"Yes - "&amp;TEXT(H1838,"d mmm yyyy"),IF(TODAY()-M1838&lt;30,"Not yet","No")))</f>
        <v/>
      </c>
      <c r="O1838" s="8"/>
      <c r="P1838" s="12" t="str">
        <f aca="false">IF(A1838="","",IF(COUNTIF($A$2:$A$2001,A1838)&gt;1,"Same email twice - keep one",""))</f>
        <v/>
      </c>
    </row>
    <row r="1839" customFormat="false" ht="15" hidden="false" customHeight="false" outlineLevel="0" collapsed="false">
      <c r="A1839" s="8"/>
      <c r="B1839" s="8"/>
      <c r="C1839" s="8"/>
      <c r="D1839" s="9" t="str">
        <f aca="false">IF(A1839="","",COUNTIFS(Orders!$C$2:$C$5001,A1839,Orders!$I$2:$I$5001,"&gt;0"))</f>
        <v/>
      </c>
      <c r="E1839" s="10" t="str">
        <f aca="false">IF(A1839="","",SUMIFS(Orders!$F$2:$F$5001,Orders!$C$2:$C$5001,A1839,Orders!$I$2:$I$5001,"&gt;0"))</f>
        <v/>
      </c>
      <c r="F1839" s="10" t="str">
        <f aca="false">IF(OR(A1839="",N(D1839)=0),"",E1839/D1839)</f>
        <v/>
      </c>
      <c r="G1839" s="11" t="str">
        <f aca="false">IF(OR(A1839="",N(D1839)=0),"",_xlfn.MINIFS(Orders!$I$2:$I$5001,Orders!$C$2:$C$5001,A1839,Orders!$I$2:$I$5001,"&gt;0"))</f>
        <v/>
      </c>
      <c r="H1839" s="11" t="str">
        <f aca="false">IF(OR(A1839="",N(D1839)=0),"",_xlfn.MAXIFS(Orders!$I$2:$I$5001,Orders!$C$2:$C$5001,A1839,Orders!$I$2:$I$5001,"&gt;0"))</f>
        <v/>
      </c>
      <c r="I1839" s="9" t="str">
        <f aca="true">IF(H1839="","",TODAY()-H1839)</f>
        <v/>
      </c>
      <c r="J1839" s="9" t="str">
        <f aca="false">IF(OR(H1839="",N(D1839)&lt;2),"",(H1839-G1839)/(D1839-1))</f>
        <v/>
      </c>
      <c r="K1839" s="12" t="str">
        <f aca="false">IF(A1839="","",IF(N(D1839)=0,"No orders yet",IF(I1839&gt;=Settings!$B$4,IF(OR(N(E1839)&gt;=Settings!$B$5,N(D1839)&gt;=Settings!$B$6),"Lapsed VIP","Lapsed"),IF(I1839&gt;=Settings!$B$3,IF(OR(N(E1839)&gt;=Settings!$B$5,N(D1839)&gt;=Settings!$B$6),"At-risk VIP",IF(D1839=1,"One-time buyer","At risk")),IF(OR(N(E1839)&gt;=Settings!$B$5,N(D1839)&gt;=Settings!$B$6),"VIP",IF(D1839=1,"New","Active"))))))</f>
        <v/>
      </c>
      <c r="L1839" s="12" t="str">
        <f aca="false">IF(OR(J1839="",J1839=0),"",IF(I1839&gt;=J1839*Settings!$B$7,"Yes",""))</f>
        <v/>
      </c>
      <c r="M1839" s="13"/>
      <c r="N1839" s="12" t="str">
        <f aca="true">IF(M1839="","",IF(AND(H1839&lt;&gt;"",H1839&gt;=M1839),"Yes - "&amp;TEXT(H1839,"d mmm yyyy"),IF(TODAY()-M1839&lt;30,"Not yet","No")))</f>
        <v/>
      </c>
      <c r="O1839" s="8"/>
      <c r="P1839" s="12" t="str">
        <f aca="false">IF(A1839="","",IF(COUNTIF($A$2:$A$2001,A1839)&gt;1,"Same email twice - keep one",""))</f>
        <v/>
      </c>
    </row>
    <row r="1840" customFormat="false" ht="15" hidden="false" customHeight="false" outlineLevel="0" collapsed="false">
      <c r="A1840" s="8"/>
      <c r="B1840" s="8"/>
      <c r="C1840" s="8"/>
      <c r="D1840" s="9" t="str">
        <f aca="false">IF(A1840="","",COUNTIFS(Orders!$C$2:$C$5001,A1840,Orders!$I$2:$I$5001,"&gt;0"))</f>
        <v/>
      </c>
      <c r="E1840" s="10" t="str">
        <f aca="false">IF(A1840="","",SUMIFS(Orders!$F$2:$F$5001,Orders!$C$2:$C$5001,A1840,Orders!$I$2:$I$5001,"&gt;0"))</f>
        <v/>
      </c>
      <c r="F1840" s="10" t="str">
        <f aca="false">IF(OR(A1840="",N(D1840)=0),"",E1840/D1840)</f>
        <v/>
      </c>
      <c r="G1840" s="11" t="str">
        <f aca="false">IF(OR(A1840="",N(D1840)=0),"",_xlfn.MINIFS(Orders!$I$2:$I$5001,Orders!$C$2:$C$5001,A1840,Orders!$I$2:$I$5001,"&gt;0"))</f>
        <v/>
      </c>
      <c r="H1840" s="11" t="str">
        <f aca="false">IF(OR(A1840="",N(D1840)=0),"",_xlfn.MAXIFS(Orders!$I$2:$I$5001,Orders!$C$2:$C$5001,A1840,Orders!$I$2:$I$5001,"&gt;0"))</f>
        <v/>
      </c>
      <c r="I1840" s="9" t="str">
        <f aca="true">IF(H1840="","",TODAY()-H1840)</f>
        <v/>
      </c>
      <c r="J1840" s="9" t="str">
        <f aca="false">IF(OR(H1840="",N(D1840)&lt;2),"",(H1840-G1840)/(D1840-1))</f>
        <v/>
      </c>
      <c r="K1840" s="12" t="str">
        <f aca="false">IF(A1840="","",IF(N(D1840)=0,"No orders yet",IF(I1840&gt;=Settings!$B$4,IF(OR(N(E1840)&gt;=Settings!$B$5,N(D1840)&gt;=Settings!$B$6),"Lapsed VIP","Lapsed"),IF(I1840&gt;=Settings!$B$3,IF(OR(N(E1840)&gt;=Settings!$B$5,N(D1840)&gt;=Settings!$B$6),"At-risk VIP",IF(D1840=1,"One-time buyer","At risk")),IF(OR(N(E1840)&gt;=Settings!$B$5,N(D1840)&gt;=Settings!$B$6),"VIP",IF(D1840=1,"New","Active"))))))</f>
        <v/>
      </c>
      <c r="L1840" s="12" t="str">
        <f aca="false">IF(OR(J1840="",J1840=0),"",IF(I1840&gt;=J1840*Settings!$B$7,"Yes",""))</f>
        <v/>
      </c>
      <c r="M1840" s="13"/>
      <c r="N1840" s="12" t="str">
        <f aca="true">IF(M1840="","",IF(AND(H1840&lt;&gt;"",H1840&gt;=M1840),"Yes - "&amp;TEXT(H1840,"d mmm yyyy"),IF(TODAY()-M1840&lt;30,"Not yet","No")))</f>
        <v/>
      </c>
      <c r="O1840" s="8"/>
      <c r="P1840" s="12" t="str">
        <f aca="false">IF(A1840="","",IF(COUNTIF($A$2:$A$2001,A1840)&gt;1,"Same email twice - keep one",""))</f>
        <v/>
      </c>
    </row>
    <row r="1841" customFormat="false" ht="15" hidden="false" customHeight="false" outlineLevel="0" collapsed="false">
      <c r="A1841" s="8"/>
      <c r="B1841" s="8"/>
      <c r="C1841" s="8"/>
      <c r="D1841" s="9" t="str">
        <f aca="false">IF(A1841="","",COUNTIFS(Orders!$C$2:$C$5001,A1841,Orders!$I$2:$I$5001,"&gt;0"))</f>
        <v/>
      </c>
      <c r="E1841" s="10" t="str">
        <f aca="false">IF(A1841="","",SUMIFS(Orders!$F$2:$F$5001,Orders!$C$2:$C$5001,A1841,Orders!$I$2:$I$5001,"&gt;0"))</f>
        <v/>
      </c>
      <c r="F1841" s="10" t="str">
        <f aca="false">IF(OR(A1841="",N(D1841)=0),"",E1841/D1841)</f>
        <v/>
      </c>
      <c r="G1841" s="11" t="str">
        <f aca="false">IF(OR(A1841="",N(D1841)=0),"",_xlfn.MINIFS(Orders!$I$2:$I$5001,Orders!$C$2:$C$5001,A1841,Orders!$I$2:$I$5001,"&gt;0"))</f>
        <v/>
      </c>
      <c r="H1841" s="11" t="str">
        <f aca="false">IF(OR(A1841="",N(D1841)=0),"",_xlfn.MAXIFS(Orders!$I$2:$I$5001,Orders!$C$2:$C$5001,A1841,Orders!$I$2:$I$5001,"&gt;0"))</f>
        <v/>
      </c>
      <c r="I1841" s="9" t="str">
        <f aca="true">IF(H1841="","",TODAY()-H1841)</f>
        <v/>
      </c>
      <c r="J1841" s="9" t="str">
        <f aca="false">IF(OR(H1841="",N(D1841)&lt;2),"",(H1841-G1841)/(D1841-1))</f>
        <v/>
      </c>
      <c r="K1841" s="12" t="str">
        <f aca="false">IF(A1841="","",IF(N(D1841)=0,"No orders yet",IF(I1841&gt;=Settings!$B$4,IF(OR(N(E1841)&gt;=Settings!$B$5,N(D1841)&gt;=Settings!$B$6),"Lapsed VIP","Lapsed"),IF(I1841&gt;=Settings!$B$3,IF(OR(N(E1841)&gt;=Settings!$B$5,N(D1841)&gt;=Settings!$B$6),"At-risk VIP",IF(D1841=1,"One-time buyer","At risk")),IF(OR(N(E1841)&gt;=Settings!$B$5,N(D1841)&gt;=Settings!$B$6),"VIP",IF(D1841=1,"New","Active"))))))</f>
        <v/>
      </c>
      <c r="L1841" s="12" t="str">
        <f aca="false">IF(OR(J1841="",J1841=0),"",IF(I1841&gt;=J1841*Settings!$B$7,"Yes",""))</f>
        <v/>
      </c>
      <c r="M1841" s="13"/>
      <c r="N1841" s="12" t="str">
        <f aca="true">IF(M1841="","",IF(AND(H1841&lt;&gt;"",H1841&gt;=M1841),"Yes - "&amp;TEXT(H1841,"d mmm yyyy"),IF(TODAY()-M1841&lt;30,"Not yet","No")))</f>
        <v/>
      </c>
      <c r="O1841" s="8"/>
      <c r="P1841" s="12" t="str">
        <f aca="false">IF(A1841="","",IF(COUNTIF($A$2:$A$2001,A1841)&gt;1,"Same email twice - keep one",""))</f>
        <v/>
      </c>
    </row>
    <row r="1842" customFormat="false" ht="15" hidden="false" customHeight="false" outlineLevel="0" collapsed="false">
      <c r="A1842" s="8"/>
      <c r="B1842" s="8"/>
      <c r="C1842" s="8"/>
      <c r="D1842" s="9" t="str">
        <f aca="false">IF(A1842="","",COUNTIFS(Orders!$C$2:$C$5001,A1842,Orders!$I$2:$I$5001,"&gt;0"))</f>
        <v/>
      </c>
      <c r="E1842" s="10" t="str">
        <f aca="false">IF(A1842="","",SUMIFS(Orders!$F$2:$F$5001,Orders!$C$2:$C$5001,A1842,Orders!$I$2:$I$5001,"&gt;0"))</f>
        <v/>
      </c>
      <c r="F1842" s="10" t="str">
        <f aca="false">IF(OR(A1842="",N(D1842)=0),"",E1842/D1842)</f>
        <v/>
      </c>
      <c r="G1842" s="11" t="str">
        <f aca="false">IF(OR(A1842="",N(D1842)=0),"",_xlfn.MINIFS(Orders!$I$2:$I$5001,Orders!$C$2:$C$5001,A1842,Orders!$I$2:$I$5001,"&gt;0"))</f>
        <v/>
      </c>
      <c r="H1842" s="11" t="str">
        <f aca="false">IF(OR(A1842="",N(D1842)=0),"",_xlfn.MAXIFS(Orders!$I$2:$I$5001,Orders!$C$2:$C$5001,A1842,Orders!$I$2:$I$5001,"&gt;0"))</f>
        <v/>
      </c>
      <c r="I1842" s="9" t="str">
        <f aca="true">IF(H1842="","",TODAY()-H1842)</f>
        <v/>
      </c>
      <c r="J1842" s="9" t="str">
        <f aca="false">IF(OR(H1842="",N(D1842)&lt;2),"",(H1842-G1842)/(D1842-1))</f>
        <v/>
      </c>
      <c r="K1842" s="12" t="str">
        <f aca="false">IF(A1842="","",IF(N(D1842)=0,"No orders yet",IF(I1842&gt;=Settings!$B$4,IF(OR(N(E1842)&gt;=Settings!$B$5,N(D1842)&gt;=Settings!$B$6),"Lapsed VIP","Lapsed"),IF(I1842&gt;=Settings!$B$3,IF(OR(N(E1842)&gt;=Settings!$B$5,N(D1842)&gt;=Settings!$B$6),"At-risk VIP",IF(D1842=1,"One-time buyer","At risk")),IF(OR(N(E1842)&gt;=Settings!$B$5,N(D1842)&gt;=Settings!$B$6),"VIP",IF(D1842=1,"New","Active"))))))</f>
        <v/>
      </c>
      <c r="L1842" s="12" t="str">
        <f aca="false">IF(OR(J1842="",J1842=0),"",IF(I1842&gt;=J1842*Settings!$B$7,"Yes",""))</f>
        <v/>
      </c>
      <c r="M1842" s="13"/>
      <c r="N1842" s="12" t="str">
        <f aca="true">IF(M1842="","",IF(AND(H1842&lt;&gt;"",H1842&gt;=M1842),"Yes - "&amp;TEXT(H1842,"d mmm yyyy"),IF(TODAY()-M1842&lt;30,"Not yet","No")))</f>
        <v/>
      </c>
      <c r="O1842" s="8"/>
      <c r="P1842" s="12" t="str">
        <f aca="false">IF(A1842="","",IF(COUNTIF($A$2:$A$2001,A1842)&gt;1,"Same email twice - keep one",""))</f>
        <v/>
      </c>
    </row>
    <row r="1843" customFormat="false" ht="15" hidden="false" customHeight="false" outlineLevel="0" collapsed="false">
      <c r="A1843" s="8"/>
      <c r="B1843" s="8"/>
      <c r="C1843" s="8"/>
      <c r="D1843" s="9" t="str">
        <f aca="false">IF(A1843="","",COUNTIFS(Orders!$C$2:$C$5001,A1843,Orders!$I$2:$I$5001,"&gt;0"))</f>
        <v/>
      </c>
      <c r="E1843" s="10" t="str">
        <f aca="false">IF(A1843="","",SUMIFS(Orders!$F$2:$F$5001,Orders!$C$2:$C$5001,A1843,Orders!$I$2:$I$5001,"&gt;0"))</f>
        <v/>
      </c>
      <c r="F1843" s="10" t="str">
        <f aca="false">IF(OR(A1843="",N(D1843)=0),"",E1843/D1843)</f>
        <v/>
      </c>
      <c r="G1843" s="11" t="str">
        <f aca="false">IF(OR(A1843="",N(D1843)=0),"",_xlfn.MINIFS(Orders!$I$2:$I$5001,Orders!$C$2:$C$5001,A1843,Orders!$I$2:$I$5001,"&gt;0"))</f>
        <v/>
      </c>
      <c r="H1843" s="11" t="str">
        <f aca="false">IF(OR(A1843="",N(D1843)=0),"",_xlfn.MAXIFS(Orders!$I$2:$I$5001,Orders!$C$2:$C$5001,A1843,Orders!$I$2:$I$5001,"&gt;0"))</f>
        <v/>
      </c>
      <c r="I1843" s="9" t="str">
        <f aca="true">IF(H1843="","",TODAY()-H1843)</f>
        <v/>
      </c>
      <c r="J1843" s="9" t="str">
        <f aca="false">IF(OR(H1843="",N(D1843)&lt;2),"",(H1843-G1843)/(D1843-1))</f>
        <v/>
      </c>
      <c r="K1843" s="12" t="str">
        <f aca="false">IF(A1843="","",IF(N(D1843)=0,"No orders yet",IF(I1843&gt;=Settings!$B$4,IF(OR(N(E1843)&gt;=Settings!$B$5,N(D1843)&gt;=Settings!$B$6),"Lapsed VIP","Lapsed"),IF(I1843&gt;=Settings!$B$3,IF(OR(N(E1843)&gt;=Settings!$B$5,N(D1843)&gt;=Settings!$B$6),"At-risk VIP",IF(D1843=1,"One-time buyer","At risk")),IF(OR(N(E1843)&gt;=Settings!$B$5,N(D1843)&gt;=Settings!$B$6),"VIP",IF(D1843=1,"New","Active"))))))</f>
        <v/>
      </c>
      <c r="L1843" s="12" t="str">
        <f aca="false">IF(OR(J1843="",J1843=0),"",IF(I1843&gt;=J1843*Settings!$B$7,"Yes",""))</f>
        <v/>
      </c>
      <c r="M1843" s="13"/>
      <c r="N1843" s="12" t="str">
        <f aca="true">IF(M1843="","",IF(AND(H1843&lt;&gt;"",H1843&gt;=M1843),"Yes - "&amp;TEXT(H1843,"d mmm yyyy"),IF(TODAY()-M1843&lt;30,"Not yet","No")))</f>
        <v/>
      </c>
      <c r="O1843" s="8"/>
      <c r="P1843" s="12" t="str">
        <f aca="false">IF(A1843="","",IF(COUNTIF($A$2:$A$2001,A1843)&gt;1,"Same email twice - keep one",""))</f>
        <v/>
      </c>
    </row>
    <row r="1844" customFormat="false" ht="15" hidden="false" customHeight="false" outlineLevel="0" collapsed="false">
      <c r="A1844" s="8"/>
      <c r="B1844" s="8"/>
      <c r="C1844" s="8"/>
      <c r="D1844" s="9" t="str">
        <f aca="false">IF(A1844="","",COUNTIFS(Orders!$C$2:$C$5001,A1844,Orders!$I$2:$I$5001,"&gt;0"))</f>
        <v/>
      </c>
      <c r="E1844" s="10" t="str">
        <f aca="false">IF(A1844="","",SUMIFS(Orders!$F$2:$F$5001,Orders!$C$2:$C$5001,A1844,Orders!$I$2:$I$5001,"&gt;0"))</f>
        <v/>
      </c>
      <c r="F1844" s="10" t="str">
        <f aca="false">IF(OR(A1844="",N(D1844)=0),"",E1844/D1844)</f>
        <v/>
      </c>
      <c r="G1844" s="11" t="str">
        <f aca="false">IF(OR(A1844="",N(D1844)=0),"",_xlfn.MINIFS(Orders!$I$2:$I$5001,Orders!$C$2:$C$5001,A1844,Orders!$I$2:$I$5001,"&gt;0"))</f>
        <v/>
      </c>
      <c r="H1844" s="11" t="str">
        <f aca="false">IF(OR(A1844="",N(D1844)=0),"",_xlfn.MAXIFS(Orders!$I$2:$I$5001,Orders!$C$2:$C$5001,A1844,Orders!$I$2:$I$5001,"&gt;0"))</f>
        <v/>
      </c>
      <c r="I1844" s="9" t="str">
        <f aca="true">IF(H1844="","",TODAY()-H1844)</f>
        <v/>
      </c>
      <c r="J1844" s="9" t="str">
        <f aca="false">IF(OR(H1844="",N(D1844)&lt;2),"",(H1844-G1844)/(D1844-1))</f>
        <v/>
      </c>
      <c r="K1844" s="12" t="str">
        <f aca="false">IF(A1844="","",IF(N(D1844)=0,"No orders yet",IF(I1844&gt;=Settings!$B$4,IF(OR(N(E1844)&gt;=Settings!$B$5,N(D1844)&gt;=Settings!$B$6),"Lapsed VIP","Lapsed"),IF(I1844&gt;=Settings!$B$3,IF(OR(N(E1844)&gt;=Settings!$B$5,N(D1844)&gt;=Settings!$B$6),"At-risk VIP",IF(D1844=1,"One-time buyer","At risk")),IF(OR(N(E1844)&gt;=Settings!$B$5,N(D1844)&gt;=Settings!$B$6),"VIP",IF(D1844=1,"New","Active"))))))</f>
        <v/>
      </c>
      <c r="L1844" s="12" t="str">
        <f aca="false">IF(OR(J1844="",J1844=0),"",IF(I1844&gt;=J1844*Settings!$B$7,"Yes",""))</f>
        <v/>
      </c>
      <c r="M1844" s="13"/>
      <c r="N1844" s="12" t="str">
        <f aca="true">IF(M1844="","",IF(AND(H1844&lt;&gt;"",H1844&gt;=M1844),"Yes - "&amp;TEXT(H1844,"d mmm yyyy"),IF(TODAY()-M1844&lt;30,"Not yet","No")))</f>
        <v/>
      </c>
      <c r="O1844" s="8"/>
      <c r="P1844" s="12" t="str">
        <f aca="false">IF(A1844="","",IF(COUNTIF($A$2:$A$2001,A1844)&gt;1,"Same email twice - keep one",""))</f>
        <v/>
      </c>
    </row>
    <row r="1845" customFormat="false" ht="15" hidden="false" customHeight="false" outlineLevel="0" collapsed="false">
      <c r="A1845" s="8"/>
      <c r="B1845" s="8"/>
      <c r="C1845" s="8"/>
      <c r="D1845" s="9" t="str">
        <f aca="false">IF(A1845="","",COUNTIFS(Orders!$C$2:$C$5001,A1845,Orders!$I$2:$I$5001,"&gt;0"))</f>
        <v/>
      </c>
      <c r="E1845" s="10" t="str">
        <f aca="false">IF(A1845="","",SUMIFS(Orders!$F$2:$F$5001,Orders!$C$2:$C$5001,A1845,Orders!$I$2:$I$5001,"&gt;0"))</f>
        <v/>
      </c>
      <c r="F1845" s="10" t="str">
        <f aca="false">IF(OR(A1845="",N(D1845)=0),"",E1845/D1845)</f>
        <v/>
      </c>
      <c r="G1845" s="11" t="str">
        <f aca="false">IF(OR(A1845="",N(D1845)=0),"",_xlfn.MINIFS(Orders!$I$2:$I$5001,Orders!$C$2:$C$5001,A1845,Orders!$I$2:$I$5001,"&gt;0"))</f>
        <v/>
      </c>
      <c r="H1845" s="11" t="str">
        <f aca="false">IF(OR(A1845="",N(D1845)=0),"",_xlfn.MAXIFS(Orders!$I$2:$I$5001,Orders!$C$2:$C$5001,A1845,Orders!$I$2:$I$5001,"&gt;0"))</f>
        <v/>
      </c>
      <c r="I1845" s="9" t="str">
        <f aca="true">IF(H1845="","",TODAY()-H1845)</f>
        <v/>
      </c>
      <c r="J1845" s="9" t="str">
        <f aca="false">IF(OR(H1845="",N(D1845)&lt;2),"",(H1845-G1845)/(D1845-1))</f>
        <v/>
      </c>
      <c r="K1845" s="12" t="str">
        <f aca="false">IF(A1845="","",IF(N(D1845)=0,"No orders yet",IF(I1845&gt;=Settings!$B$4,IF(OR(N(E1845)&gt;=Settings!$B$5,N(D1845)&gt;=Settings!$B$6),"Lapsed VIP","Lapsed"),IF(I1845&gt;=Settings!$B$3,IF(OR(N(E1845)&gt;=Settings!$B$5,N(D1845)&gt;=Settings!$B$6),"At-risk VIP",IF(D1845=1,"One-time buyer","At risk")),IF(OR(N(E1845)&gt;=Settings!$B$5,N(D1845)&gt;=Settings!$B$6),"VIP",IF(D1845=1,"New","Active"))))))</f>
        <v/>
      </c>
      <c r="L1845" s="12" t="str">
        <f aca="false">IF(OR(J1845="",J1845=0),"",IF(I1845&gt;=J1845*Settings!$B$7,"Yes",""))</f>
        <v/>
      </c>
      <c r="M1845" s="13"/>
      <c r="N1845" s="12" t="str">
        <f aca="true">IF(M1845="","",IF(AND(H1845&lt;&gt;"",H1845&gt;=M1845),"Yes - "&amp;TEXT(H1845,"d mmm yyyy"),IF(TODAY()-M1845&lt;30,"Not yet","No")))</f>
        <v/>
      </c>
      <c r="O1845" s="8"/>
      <c r="P1845" s="12" t="str">
        <f aca="false">IF(A1845="","",IF(COUNTIF($A$2:$A$2001,A1845)&gt;1,"Same email twice - keep one",""))</f>
        <v/>
      </c>
    </row>
    <row r="1846" customFormat="false" ht="15" hidden="false" customHeight="false" outlineLevel="0" collapsed="false">
      <c r="A1846" s="8"/>
      <c r="B1846" s="8"/>
      <c r="C1846" s="8"/>
      <c r="D1846" s="9" t="str">
        <f aca="false">IF(A1846="","",COUNTIFS(Orders!$C$2:$C$5001,A1846,Orders!$I$2:$I$5001,"&gt;0"))</f>
        <v/>
      </c>
      <c r="E1846" s="10" t="str">
        <f aca="false">IF(A1846="","",SUMIFS(Orders!$F$2:$F$5001,Orders!$C$2:$C$5001,A1846,Orders!$I$2:$I$5001,"&gt;0"))</f>
        <v/>
      </c>
      <c r="F1846" s="10" t="str">
        <f aca="false">IF(OR(A1846="",N(D1846)=0),"",E1846/D1846)</f>
        <v/>
      </c>
      <c r="G1846" s="11" t="str">
        <f aca="false">IF(OR(A1846="",N(D1846)=0),"",_xlfn.MINIFS(Orders!$I$2:$I$5001,Orders!$C$2:$C$5001,A1846,Orders!$I$2:$I$5001,"&gt;0"))</f>
        <v/>
      </c>
      <c r="H1846" s="11" t="str">
        <f aca="false">IF(OR(A1846="",N(D1846)=0),"",_xlfn.MAXIFS(Orders!$I$2:$I$5001,Orders!$C$2:$C$5001,A1846,Orders!$I$2:$I$5001,"&gt;0"))</f>
        <v/>
      </c>
      <c r="I1846" s="9" t="str">
        <f aca="true">IF(H1846="","",TODAY()-H1846)</f>
        <v/>
      </c>
      <c r="J1846" s="9" t="str">
        <f aca="false">IF(OR(H1846="",N(D1846)&lt;2),"",(H1846-G1846)/(D1846-1))</f>
        <v/>
      </c>
      <c r="K1846" s="12" t="str">
        <f aca="false">IF(A1846="","",IF(N(D1846)=0,"No orders yet",IF(I1846&gt;=Settings!$B$4,IF(OR(N(E1846)&gt;=Settings!$B$5,N(D1846)&gt;=Settings!$B$6),"Lapsed VIP","Lapsed"),IF(I1846&gt;=Settings!$B$3,IF(OR(N(E1846)&gt;=Settings!$B$5,N(D1846)&gt;=Settings!$B$6),"At-risk VIP",IF(D1846=1,"One-time buyer","At risk")),IF(OR(N(E1846)&gt;=Settings!$B$5,N(D1846)&gt;=Settings!$B$6),"VIP",IF(D1846=1,"New","Active"))))))</f>
        <v/>
      </c>
      <c r="L1846" s="12" t="str">
        <f aca="false">IF(OR(J1846="",J1846=0),"",IF(I1846&gt;=J1846*Settings!$B$7,"Yes",""))</f>
        <v/>
      </c>
      <c r="M1846" s="13"/>
      <c r="N1846" s="12" t="str">
        <f aca="true">IF(M1846="","",IF(AND(H1846&lt;&gt;"",H1846&gt;=M1846),"Yes - "&amp;TEXT(H1846,"d mmm yyyy"),IF(TODAY()-M1846&lt;30,"Not yet","No")))</f>
        <v/>
      </c>
      <c r="O1846" s="8"/>
      <c r="P1846" s="12" t="str">
        <f aca="false">IF(A1846="","",IF(COUNTIF($A$2:$A$2001,A1846)&gt;1,"Same email twice - keep one",""))</f>
        <v/>
      </c>
    </row>
    <row r="1847" customFormat="false" ht="15" hidden="false" customHeight="false" outlineLevel="0" collapsed="false">
      <c r="A1847" s="8"/>
      <c r="B1847" s="8"/>
      <c r="C1847" s="8"/>
      <c r="D1847" s="9" t="str">
        <f aca="false">IF(A1847="","",COUNTIFS(Orders!$C$2:$C$5001,A1847,Orders!$I$2:$I$5001,"&gt;0"))</f>
        <v/>
      </c>
      <c r="E1847" s="10" t="str">
        <f aca="false">IF(A1847="","",SUMIFS(Orders!$F$2:$F$5001,Orders!$C$2:$C$5001,A1847,Orders!$I$2:$I$5001,"&gt;0"))</f>
        <v/>
      </c>
      <c r="F1847" s="10" t="str">
        <f aca="false">IF(OR(A1847="",N(D1847)=0),"",E1847/D1847)</f>
        <v/>
      </c>
      <c r="G1847" s="11" t="str">
        <f aca="false">IF(OR(A1847="",N(D1847)=0),"",_xlfn.MINIFS(Orders!$I$2:$I$5001,Orders!$C$2:$C$5001,A1847,Orders!$I$2:$I$5001,"&gt;0"))</f>
        <v/>
      </c>
      <c r="H1847" s="11" t="str">
        <f aca="false">IF(OR(A1847="",N(D1847)=0),"",_xlfn.MAXIFS(Orders!$I$2:$I$5001,Orders!$C$2:$C$5001,A1847,Orders!$I$2:$I$5001,"&gt;0"))</f>
        <v/>
      </c>
      <c r="I1847" s="9" t="str">
        <f aca="true">IF(H1847="","",TODAY()-H1847)</f>
        <v/>
      </c>
      <c r="J1847" s="9" t="str">
        <f aca="false">IF(OR(H1847="",N(D1847)&lt;2),"",(H1847-G1847)/(D1847-1))</f>
        <v/>
      </c>
      <c r="K1847" s="12" t="str">
        <f aca="false">IF(A1847="","",IF(N(D1847)=0,"No orders yet",IF(I1847&gt;=Settings!$B$4,IF(OR(N(E1847)&gt;=Settings!$B$5,N(D1847)&gt;=Settings!$B$6),"Lapsed VIP","Lapsed"),IF(I1847&gt;=Settings!$B$3,IF(OR(N(E1847)&gt;=Settings!$B$5,N(D1847)&gt;=Settings!$B$6),"At-risk VIP",IF(D1847=1,"One-time buyer","At risk")),IF(OR(N(E1847)&gt;=Settings!$B$5,N(D1847)&gt;=Settings!$B$6),"VIP",IF(D1847=1,"New","Active"))))))</f>
        <v/>
      </c>
      <c r="L1847" s="12" t="str">
        <f aca="false">IF(OR(J1847="",J1847=0),"",IF(I1847&gt;=J1847*Settings!$B$7,"Yes",""))</f>
        <v/>
      </c>
      <c r="M1847" s="13"/>
      <c r="N1847" s="12" t="str">
        <f aca="true">IF(M1847="","",IF(AND(H1847&lt;&gt;"",H1847&gt;=M1847),"Yes - "&amp;TEXT(H1847,"d mmm yyyy"),IF(TODAY()-M1847&lt;30,"Not yet","No")))</f>
        <v/>
      </c>
      <c r="O1847" s="8"/>
      <c r="P1847" s="12" t="str">
        <f aca="false">IF(A1847="","",IF(COUNTIF($A$2:$A$2001,A1847)&gt;1,"Same email twice - keep one",""))</f>
        <v/>
      </c>
    </row>
    <row r="1848" customFormat="false" ht="15" hidden="false" customHeight="false" outlineLevel="0" collapsed="false">
      <c r="A1848" s="8"/>
      <c r="B1848" s="8"/>
      <c r="C1848" s="8"/>
      <c r="D1848" s="9" t="str">
        <f aca="false">IF(A1848="","",COUNTIFS(Orders!$C$2:$C$5001,A1848,Orders!$I$2:$I$5001,"&gt;0"))</f>
        <v/>
      </c>
      <c r="E1848" s="10" t="str">
        <f aca="false">IF(A1848="","",SUMIFS(Orders!$F$2:$F$5001,Orders!$C$2:$C$5001,A1848,Orders!$I$2:$I$5001,"&gt;0"))</f>
        <v/>
      </c>
      <c r="F1848" s="10" t="str">
        <f aca="false">IF(OR(A1848="",N(D1848)=0),"",E1848/D1848)</f>
        <v/>
      </c>
      <c r="G1848" s="11" t="str">
        <f aca="false">IF(OR(A1848="",N(D1848)=0),"",_xlfn.MINIFS(Orders!$I$2:$I$5001,Orders!$C$2:$C$5001,A1848,Orders!$I$2:$I$5001,"&gt;0"))</f>
        <v/>
      </c>
      <c r="H1848" s="11" t="str">
        <f aca="false">IF(OR(A1848="",N(D1848)=0),"",_xlfn.MAXIFS(Orders!$I$2:$I$5001,Orders!$C$2:$C$5001,A1848,Orders!$I$2:$I$5001,"&gt;0"))</f>
        <v/>
      </c>
      <c r="I1848" s="9" t="str">
        <f aca="true">IF(H1848="","",TODAY()-H1848)</f>
        <v/>
      </c>
      <c r="J1848" s="9" t="str">
        <f aca="false">IF(OR(H1848="",N(D1848)&lt;2),"",(H1848-G1848)/(D1848-1))</f>
        <v/>
      </c>
      <c r="K1848" s="12" t="str">
        <f aca="false">IF(A1848="","",IF(N(D1848)=0,"No orders yet",IF(I1848&gt;=Settings!$B$4,IF(OR(N(E1848)&gt;=Settings!$B$5,N(D1848)&gt;=Settings!$B$6),"Lapsed VIP","Lapsed"),IF(I1848&gt;=Settings!$B$3,IF(OR(N(E1848)&gt;=Settings!$B$5,N(D1848)&gt;=Settings!$B$6),"At-risk VIP",IF(D1848=1,"One-time buyer","At risk")),IF(OR(N(E1848)&gt;=Settings!$B$5,N(D1848)&gt;=Settings!$B$6),"VIP",IF(D1848=1,"New","Active"))))))</f>
        <v/>
      </c>
      <c r="L1848" s="12" t="str">
        <f aca="false">IF(OR(J1848="",J1848=0),"",IF(I1848&gt;=J1848*Settings!$B$7,"Yes",""))</f>
        <v/>
      </c>
      <c r="M1848" s="13"/>
      <c r="N1848" s="12" t="str">
        <f aca="true">IF(M1848="","",IF(AND(H1848&lt;&gt;"",H1848&gt;=M1848),"Yes - "&amp;TEXT(H1848,"d mmm yyyy"),IF(TODAY()-M1848&lt;30,"Not yet","No")))</f>
        <v/>
      </c>
      <c r="O1848" s="8"/>
      <c r="P1848" s="12" t="str">
        <f aca="false">IF(A1848="","",IF(COUNTIF($A$2:$A$2001,A1848)&gt;1,"Same email twice - keep one",""))</f>
        <v/>
      </c>
    </row>
    <row r="1849" customFormat="false" ht="15" hidden="false" customHeight="false" outlineLevel="0" collapsed="false">
      <c r="A1849" s="8"/>
      <c r="B1849" s="8"/>
      <c r="C1849" s="8"/>
      <c r="D1849" s="9" t="str">
        <f aca="false">IF(A1849="","",COUNTIFS(Orders!$C$2:$C$5001,A1849,Orders!$I$2:$I$5001,"&gt;0"))</f>
        <v/>
      </c>
      <c r="E1849" s="10" t="str">
        <f aca="false">IF(A1849="","",SUMIFS(Orders!$F$2:$F$5001,Orders!$C$2:$C$5001,A1849,Orders!$I$2:$I$5001,"&gt;0"))</f>
        <v/>
      </c>
      <c r="F1849" s="10" t="str">
        <f aca="false">IF(OR(A1849="",N(D1849)=0),"",E1849/D1849)</f>
        <v/>
      </c>
      <c r="G1849" s="11" t="str">
        <f aca="false">IF(OR(A1849="",N(D1849)=0),"",_xlfn.MINIFS(Orders!$I$2:$I$5001,Orders!$C$2:$C$5001,A1849,Orders!$I$2:$I$5001,"&gt;0"))</f>
        <v/>
      </c>
      <c r="H1849" s="11" t="str">
        <f aca="false">IF(OR(A1849="",N(D1849)=0),"",_xlfn.MAXIFS(Orders!$I$2:$I$5001,Orders!$C$2:$C$5001,A1849,Orders!$I$2:$I$5001,"&gt;0"))</f>
        <v/>
      </c>
      <c r="I1849" s="9" t="str">
        <f aca="true">IF(H1849="","",TODAY()-H1849)</f>
        <v/>
      </c>
      <c r="J1849" s="9" t="str">
        <f aca="false">IF(OR(H1849="",N(D1849)&lt;2),"",(H1849-G1849)/(D1849-1))</f>
        <v/>
      </c>
      <c r="K1849" s="12" t="str">
        <f aca="false">IF(A1849="","",IF(N(D1849)=0,"No orders yet",IF(I1849&gt;=Settings!$B$4,IF(OR(N(E1849)&gt;=Settings!$B$5,N(D1849)&gt;=Settings!$B$6),"Lapsed VIP","Lapsed"),IF(I1849&gt;=Settings!$B$3,IF(OR(N(E1849)&gt;=Settings!$B$5,N(D1849)&gt;=Settings!$B$6),"At-risk VIP",IF(D1849=1,"One-time buyer","At risk")),IF(OR(N(E1849)&gt;=Settings!$B$5,N(D1849)&gt;=Settings!$B$6),"VIP",IF(D1849=1,"New","Active"))))))</f>
        <v/>
      </c>
      <c r="L1849" s="12" t="str">
        <f aca="false">IF(OR(J1849="",J1849=0),"",IF(I1849&gt;=J1849*Settings!$B$7,"Yes",""))</f>
        <v/>
      </c>
      <c r="M1849" s="13"/>
      <c r="N1849" s="12" t="str">
        <f aca="true">IF(M1849="","",IF(AND(H1849&lt;&gt;"",H1849&gt;=M1849),"Yes - "&amp;TEXT(H1849,"d mmm yyyy"),IF(TODAY()-M1849&lt;30,"Not yet","No")))</f>
        <v/>
      </c>
      <c r="O1849" s="8"/>
      <c r="P1849" s="12" t="str">
        <f aca="false">IF(A1849="","",IF(COUNTIF($A$2:$A$2001,A1849)&gt;1,"Same email twice - keep one",""))</f>
        <v/>
      </c>
    </row>
    <row r="1850" customFormat="false" ht="15" hidden="false" customHeight="false" outlineLevel="0" collapsed="false">
      <c r="A1850" s="8"/>
      <c r="B1850" s="8"/>
      <c r="C1850" s="8"/>
      <c r="D1850" s="9" t="str">
        <f aca="false">IF(A1850="","",COUNTIFS(Orders!$C$2:$C$5001,A1850,Orders!$I$2:$I$5001,"&gt;0"))</f>
        <v/>
      </c>
      <c r="E1850" s="10" t="str">
        <f aca="false">IF(A1850="","",SUMIFS(Orders!$F$2:$F$5001,Orders!$C$2:$C$5001,A1850,Orders!$I$2:$I$5001,"&gt;0"))</f>
        <v/>
      </c>
      <c r="F1850" s="10" t="str">
        <f aca="false">IF(OR(A1850="",N(D1850)=0),"",E1850/D1850)</f>
        <v/>
      </c>
      <c r="G1850" s="11" t="str">
        <f aca="false">IF(OR(A1850="",N(D1850)=0),"",_xlfn.MINIFS(Orders!$I$2:$I$5001,Orders!$C$2:$C$5001,A1850,Orders!$I$2:$I$5001,"&gt;0"))</f>
        <v/>
      </c>
      <c r="H1850" s="11" t="str">
        <f aca="false">IF(OR(A1850="",N(D1850)=0),"",_xlfn.MAXIFS(Orders!$I$2:$I$5001,Orders!$C$2:$C$5001,A1850,Orders!$I$2:$I$5001,"&gt;0"))</f>
        <v/>
      </c>
      <c r="I1850" s="9" t="str">
        <f aca="true">IF(H1850="","",TODAY()-H1850)</f>
        <v/>
      </c>
      <c r="J1850" s="9" t="str">
        <f aca="false">IF(OR(H1850="",N(D1850)&lt;2),"",(H1850-G1850)/(D1850-1))</f>
        <v/>
      </c>
      <c r="K1850" s="12" t="str">
        <f aca="false">IF(A1850="","",IF(N(D1850)=0,"No orders yet",IF(I1850&gt;=Settings!$B$4,IF(OR(N(E1850)&gt;=Settings!$B$5,N(D1850)&gt;=Settings!$B$6),"Lapsed VIP","Lapsed"),IF(I1850&gt;=Settings!$B$3,IF(OR(N(E1850)&gt;=Settings!$B$5,N(D1850)&gt;=Settings!$B$6),"At-risk VIP",IF(D1850=1,"One-time buyer","At risk")),IF(OR(N(E1850)&gt;=Settings!$B$5,N(D1850)&gt;=Settings!$B$6),"VIP",IF(D1850=1,"New","Active"))))))</f>
        <v/>
      </c>
      <c r="L1850" s="12" t="str">
        <f aca="false">IF(OR(J1850="",J1850=0),"",IF(I1850&gt;=J1850*Settings!$B$7,"Yes",""))</f>
        <v/>
      </c>
      <c r="M1850" s="13"/>
      <c r="N1850" s="12" t="str">
        <f aca="true">IF(M1850="","",IF(AND(H1850&lt;&gt;"",H1850&gt;=M1850),"Yes - "&amp;TEXT(H1850,"d mmm yyyy"),IF(TODAY()-M1850&lt;30,"Not yet","No")))</f>
        <v/>
      </c>
      <c r="O1850" s="8"/>
      <c r="P1850" s="12" t="str">
        <f aca="false">IF(A1850="","",IF(COUNTIF($A$2:$A$2001,A1850)&gt;1,"Same email twice - keep one",""))</f>
        <v/>
      </c>
    </row>
    <row r="1851" customFormat="false" ht="15" hidden="false" customHeight="false" outlineLevel="0" collapsed="false">
      <c r="A1851" s="8"/>
      <c r="B1851" s="8"/>
      <c r="C1851" s="8"/>
      <c r="D1851" s="9" t="str">
        <f aca="false">IF(A1851="","",COUNTIFS(Orders!$C$2:$C$5001,A1851,Orders!$I$2:$I$5001,"&gt;0"))</f>
        <v/>
      </c>
      <c r="E1851" s="10" t="str">
        <f aca="false">IF(A1851="","",SUMIFS(Orders!$F$2:$F$5001,Orders!$C$2:$C$5001,A1851,Orders!$I$2:$I$5001,"&gt;0"))</f>
        <v/>
      </c>
      <c r="F1851" s="10" t="str">
        <f aca="false">IF(OR(A1851="",N(D1851)=0),"",E1851/D1851)</f>
        <v/>
      </c>
      <c r="G1851" s="11" t="str">
        <f aca="false">IF(OR(A1851="",N(D1851)=0),"",_xlfn.MINIFS(Orders!$I$2:$I$5001,Orders!$C$2:$C$5001,A1851,Orders!$I$2:$I$5001,"&gt;0"))</f>
        <v/>
      </c>
      <c r="H1851" s="11" t="str">
        <f aca="false">IF(OR(A1851="",N(D1851)=0),"",_xlfn.MAXIFS(Orders!$I$2:$I$5001,Orders!$C$2:$C$5001,A1851,Orders!$I$2:$I$5001,"&gt;0"))</f>
        <v/>
      </c>
      <c r="I1851" s="9" t="str">
        <f aca="true">IF(H1851="","",TODAY()-H1851)</f>
        <v/>
      </c>
      <c r="J1851" s="9" t="str">
        <f aca="false">IF(OR(H1851="",N(D1851)&lt;2),"",(H1851-G1851)/(D1851-1))</f>
        <v/>
      </c>
      <c r="K1851" s="12" t="str">
        <f aca="false">IF(A1851="","",IF(N(D1851)=0,"No orders yet",IF(I1851&gt;=Settings!$B$4,IF(OR(N(E1851)&gt;=Settings!$B$5,N(D1851)&gt;=Settings!$B$6),"Lapsed VIP","Lapsed"),IF(I1851&gt;=Settings!$B$3,IF(OR(N(E1851)&gt;=Settings!$B$5,N(D1851)&gt;=Settings!$B$6),"At-risk VIP",IF(D1851=1,"One-time buyer","At risk")),IF(OR(N(E1851)&gt;=Settings!$B$5,N(D1851)&gt;=Settings!$B$6),"VIP",IF(D1851=1,"New","Active"))))))</f>
        <v/>
      </c>
      <c r="L1851" s="12" t="str">
        <f aca="false">IF(OR(J1851="",J1851=0),"",IF(I1851&gt;=J1851*Settings!$B$7,"Yes",""))</f>
        <v/>
      </c>
      <c r="M1851" s="13"/>
      <c r="N1851" s="12" t="str">
        <f aca="true">IF(M1851="","",IF(AND(H1851&lt;&gt;"",H1851&gt;=M1851),"Yes - "&amp;TEXT(H1851,"d mmm yyyy"),IF(TODAY()-M1851&lt;30,"Not yet","No")))</f>
        <v/>
      </c>
      <c r="O1851" s="8"/>
      <c r="P1851" s="12" t="str">
        <f aca="false">IF(A1851="","",IF(COUNTIF($A$2:$A$2001,A1851)&gt;1,"Same email twice - keep one",""))</f>
        <v/>
      </c>
    </row>
    <row r="1852" customFormat="false" ht="15" hidden="false" customHeight="false" outlineLevel="0" collapsed="false">
      <c r="A1852" s="8"/>
      <c r="B1852" s="8"/>
      <c r="C1852" s="8"/>
      <c r="D1852" s="9" t="str">
        <f aca="false">IF(A1852="","",COUNTIFS(Orders!$C$2:$C$5001,A1852,Orders!$I$2:$I$5001,"&gt;0"))</f>
        <v/>
      </c>
      <c r="E1852" s="10" t="str">
        <f aca="false">IF(A1852="","",SUMIFS(Orders!$F$2:$F$5001,Orders!$C$2:$C$5001,A1852,Orders!$I$2:$I$5001,"&gt;0"))</f>
        <v/>
      </c>
      <c r="F1852" s="10" t="str">
        <f aca="false">IF(OR(A1852="",N(D1852)=0),"",E1852/D1852)</f>
        <v/>
      </c>
      <c r="G1852" s="11" t="str">
        <f aca="false">IF(OR(A1852="",N(D1852)=0),"",_xlfn.MINIFS(Orders!$I$2:$I$5001,Orders!$C$2:$C$5001,A1852,Orders!$I$2:$I$5001,"&gt;0"))</f>
        <v/>
      </c>
      <c r="H1852" s="11" t="str">
        <f aca="false">IF(OR(A1852="",N(D1852)=0),"",_xlfn.MAXIFS(Orders!$I$2:$I$5001,Orders!$C$2:$C$5001,A1852,Orders!$I$2:$I$5001,"&gt;0"))</f>
        <v/>
      </c>
      <c r="I1852" s="9" t="str">
        <f aca="true">IF(H1852="","",TODAY()-H1852)</f>
        <v/>
      </c>
      <c r="J1852" s="9" t="str">
        <f aca="false">IF(OR(H1852="",N(D1852)&lt;2),"",(H1852-G1852)/(D1852-1))</f>
        <v/>
      </c>
      <c r="K1852" s="12" t="str">
        <f aca="false">IF(A1852="","",IF(N(D1852)=0,"No orders yet",IF(I1852&gt;=Settings!$B$4,IF(OR(N(E1852)&gt;=Settings!$B$5,N(D1852)&gt;=Settings!$B$6),"Lapsed VIP","Lapsed"),IF(I1852&gt;=Settings!$B$3,IF(OR(N(E1852)&gt;=Settings!$B$5,N(D1852)&gt;=Settings!$B$6),"At-risk VIP",IF(D1852=1,"One-time buyer","At risk")),IF(OR(N(E1852)&gt;=Settings!$B$5,N(D1852)&gt;=Settings!$B$6),"VIP",IF(D1852=1,"New","Active"))))))</f>
        <v/>
      </c>
      <c r="L1852" s="12" t="str">
        <f aca="false">IF(OR(J1852="",J1852=0),"",IF(I1852&gt;=J1852*Settings!$B$7,"Yes",""))</f>
        <v/>
      </c>
      <c r="M1852" s="13"/>
      <c r="N1852" s="12" t="str">
        <f aca="true">IF(M1852="","",IF(AND(H1852&lt;&gt;"",H1852&gt;=M1852),"Yes - "&amp;TEXT(H1852,"d mmm yyyy"),IF(TODAY()-M1852&lt;30,"Not yet","No")))</f>
        <v/>
      </c>
      <c r="O1852" s="8"/>
      <c r="P1852" s="12" t="str">
        <f aca="false">IF(A1852="","",IF(COUNTIF($A$2:$A$2001,A1852)&gt;1,"Same email twice - keep one",""))</f>
        <v/>
      </c>
    </row>
    <row r="1853" customFormat="false" ht="15" hidden="false" customHeight="false" outlineLevel="0" collapsed="false">
      <c r="A1853" s="8"/>
      <c r="B1853" s="8"/>
      <c r="C1853" s="8"/>
      <c r="D1853" s="9" t="str">
        <f aca="false">IF(A1853="","",COUNTIFS(Orders!$C$2:$C$5001,A1853,Orders!$I$2:$I$5001,"&gt;0"))</f>
        <v/>
      </c>
      <c r="E1853" s="10" t="str">
        <f aca="false">IF(A1853="","",SUMIFS(Orders!$F$2:$F$5001,Orders!$C$2:$C$5001,A1853,Orders!$I$2:$I$5001,"&gt;0"))</f>
        <v/>
      </c>
      <c r="F1853" s="10" t="str">
        <f aca="false">IF(OR(A1853="",N(D1853)=0),"",E1853/D1853)</f>
        <v/>
      </c>
      <c r="G1853" s="11" t="str">
        <f aca="false">IF(OR(A1853="",N(D1853)=0),"",_xlfn.MINIFS(Orders!$I$2:$I$5001,Orders!$C$2:$C$5001,A1853,Orders!$I$2:$I$5001,"&gt;0"))</f>
        <v/>
      </c>
      <c r="H1853" s="11" t="str">
        <f aca="false">IF(OR(A1853="",N(D1853)=0),"",_xlfn.MAXIFS(Orders!$I$2:$I$5001,Orders!$C$2:$C$5001,A1853,Orders!$I$2:$I$5001,"&gt;0"))</f>
        <v/>
      </c>
      <c r="I1853" s="9" t="str">
        <f aca="true">IF(H1853="","",TODAY()-H1853)</f>
        <v/>
      </c>
      <c r="J1853" s="9" t="str">
        <f aca="false">IF(OR(H1853="",N(D1853)&lt;2),"",(H1853-G1853)/(D1853-1))</f>
        <v/>
      </c>
      <c r="K1853" s="12" t="str">
        <f aca="false">IF(A1853="","",IF(N(D1853)=0,"No orders yet",IF(I1853&gt;=Settings!$B$4,IF(OR(N(E1853)&gt;=Settings!$B$5,N(D1853)&gt;=Settings!$B$6),"Lapsed VIP","Lapsed"),IF(I1853&gt;=Settings!$B$3,IF(OR(N(E1853)&gt;=Settings!$B$5,N(D1853)&gt;=Settings!$B$6),"At-risk VIP",IF(D1853=1,"One-time buyer","At risk")),IF(OR(N(E1853)&gt;=Settings!$B$5,N(D1853)&gt;=Settings!$B$6),"VIP",IF(D1853=1,"New","Active"))))))</f>
        <v/>
      </c>
      <c r="L1853" s="12" t="str">
        <f aca="false">IF(OR(J1853="",J1853=0),"",IF(I1853&gt;=J1853*Settings!$B$7,"Yes",""))</f>
        <v/>
      </c>
      <c r="M1853" s="13"/>
      <c r="N1853" s="12" t="str">
        <f aca="true">IF(M1853="","",IF(AND(H1853&lt;&gt;"",H1853&gt;=M1853),"Yes - "&amp;TEXT(H1853,"d mmm yyyy"),IF(TODAY()-M1853&lt;30,"Not yet","No")))</f>
        <v/>
      </c>
      <c r="O1853" s="8"/>
      <c r="P1853" s="12" t="str">
        <f aca="false">IF(A1853="","",IF(COUNTIF($A$2:$A$2001,A1853)&gt;1,"Same email twice - keep one",""))</f>
        <v/>
      </c>
    </row>
    <row r="1854" customFormat="false" ht="15" hidden="false" customHeight="false" outlineLevel="0" collapsed="false">
      <c r="A1854" s="8"/>
      <c r="B1854" s="8"/>
      <c r="C1854" s="8"/>
      <c r="D1854" s="9" t="str">
        <f aca="false">IF(A1854="","",COUNTIFS(Orders!$C$2:$C$5001,A1854,Orders!$I$2:$I$5001,"&gt;0"))</f>
        <v/>
      </c>
      <c r="E1854" s="10" t="str">
        <f aca="false">IF(A1854="","",SUMIFS(Orders!$F$2:$F$5001,Orders!$C$2:$C$5001,A1854,Orders!$I$2:$I$5001,"&gt;0"))</f>
        <v/>
      </c>
      <c r="F1854" s="10" t="str">
        <f aca="false">IF(OR(A1854="",N(D1854)=0),"",E1854/D1854)</f>
        <v/>
      </c>
      <c r="G1854" s="11" t="str">
        <f aca="false">IF(OR(A1854="",N(D1854)=0),"",_xlfn.MINIFS(Orders!$I$2:$I$5001,Orders!$C$2:$C$5001,A1854,Orders!$I$2:$I$5001,"&gt;0"))</f>
        <v/>
      </c>
      <c r="H1854" s="11" t="str">
        <f aca="false">IF(OR(A1854="",N(D1854)=0),"",_xlfn.MAXIFS(Orders!$I$2:$I$5001,Orders!$C$2:$C$5001,A1854,Orders!$I$2:$I$5001,"&gt;0"))</f>
        <v/>
      </c>
      <c r="I1854" s="9" t="str">
        <f aca="true">IF(H1854="","",TODAY()-H1854)</f>
        <v/>
      </c>
      <c r="J1854" s="9" t="str">
        <f aca="false">IF(OR(H1854="",N(D1854)&lt;2),"",(H1854-G1854)/(D1854-1))</f>
        <v/>
      </c>
      <c r="K1854" s="12" t="str">
        <f aca="false">IF(A1854="","",IF(N(D1854)=0,"No orders yet",IF(I1854&gt;=Settings!$B$4,IF(OR(N(E1854)&gt;=Settings!$B$5,N(D1854)&gt;=Settings!$B$6),"Lapsed VIP","Lapsed"),IF(I1854&gt;=Settings!$B$3,IF(OR(N(E1854)&gt;=Settings!$B$5,N(D1854)&gt;=Settings!$B$6),"At-risk VIP",IF(D1854=1,"One-time buyer","At risk")),IF(OR(N(E1854)&gt;=Settings!$B$5,N(D1854)&gt;=Settings!$B$6),"VIP",IF(D1854=1,"New","Active"))))))</f>
        <v/>
      </c>
      <c r="L1854" s="12" t="str">
        <f aca="false">IF(OR(J1854="",J1854=0),"",IF(I1854&gt;=J1854*Settings!$B$7,"Yes",""))</f>
        <v/>
      </c>
      <c r="M1854" s="13"/>
      <c r="N1854" s="12" t="str">
        <f aca="true">IF(M1854="","",IF(AND(H1854&lt;&gt;"",H1854&gt;=M1854),"Yes - "&amp;TEXT(H1854,"d mmm yyyy"),IF(TODAY()-M1854&lt;30,"Not yet","No")))</f>
        <v/>
      </c>
      <c r="O1854" s="8"/>
      <c r="P1854" s="12" t="str">
        <f aca="false">IF(A1854="","",IF(COUNTIF($A$2:$A$2001,A1854)&gt;1,"Same email twice - keep one",""))</f>
        <v/>
      </c>
    </row>
    <row r="1855" customFormat="false" ht="15" hidden="false" customHeight="false" outlineLevel="0" collapsed="false">
      <c r="A1855" s="8"/>
      <c r="B1855" s="8"/>
      <c r="C1855" s="8"/>
      <c r="D1855" s="9" t="str">
        <f aca="false">IF(A1855="","",COUNTIFS(Orders!$C$2:$C$5001,A1855,Orders!$I$2:$I$5001,"&gt;0"))</f>
        <v/>
      </c>
      <c r="E1855" s="10" t="str">
        <f aca="false">IF(A1855="","",SUMIFS(Orders!$F$2:$F$5001,Orders!$C$2:$C$5001,A1855,Orders!$I$2:$I$5001,"&gt;0"))</f>
        <v/>
      </c>
      <c r="F1855" s="10" t="str">
        <f aca="false">IF(OR(A1855="",N(D1855)=0),"",E1855/D1855)</f>
        <v/>
      </c>
      <c r="G1855" s="11" t="str">
        <f aca="false">IF(OR(A1855="",N(D1855)=0),"",_xlfn.MINIFS(Orders!$I$2:$I$5001,Orders!$C$2:$C$5001,A1855,Orders!$I$2:$I$5001,"&gt;0"))</f>
        <v/>
      </c>
      <c r="H1855" s="11" t="str">
        <f aca="false">IF(OR(A1855="",N(D1855)=0),"",_xlfn.MAXIFS(Orders!$I$2:$I$5001,Orders!$C$2:$C$5001,A1855,Orders!$I$2:$I$5001,"&gt;0"))</f>
        <v/>
      </c>
      <c r="I1855" s="9" t="str">
        <f aca="true">IF(H1855="","",TODAY()-H1855)</f>
        <v/>
      </c>
      <c r="J1855" s="9" t="str">
        <f aca="false">IF(OR(H1855="",N(D1855)&lt;2),"",(H1855-G1855)/(D1855-1))</f>
        <v/>
      </c>
      <c r="K1855" s="12" t="str">
        <f aca="false">IF(A1855="","",IF(N(D1855)=0,"No orders yet",IF(I1855&gt;=Settings!$B$4,IF(OR(N(E1855)&gt;=Settings!$B$5,N(D1855)&gt;=Settings!$B$6),"Lapsed VIP","Lapsed"),IF(I1855&gt;=Settings!$B$3,IF(OR(N(E1855)&gt;=Settings!$B$5,N(D1855)&gt;=Settings!$B$6),"At-risk VIP",IF(D1855=1,"One-time buyer","At risk")),IF(OR(N(E1855)&gt;=Settings!$B$5,N(D1855)&gt;=Settings!$B$6),"VIP",IF(D1855=1,"New","Active"))))))</f>
        <v/>
      </c>
      <c r="L1855" s="12" t="str">
        <f aca="false">IF(OR(J1855="",J1855=0),"",IF(I1855&gt;=J1855*Settings!$B$7,"Yes",""))</f>
        <v/>
      </c>
      <c r="M1855" s="13"/>
      <c r="N1855" s="12" t="str">
        <f aca="true">IF(M1855="","",IF(AND(H1855&lt;&gt;"",H1855&gt;=M1855),"Yes - "&amp;TEXT(H1855,"d mmm yyyy"),IF(TODAY()-M1855&lt;30,"Not yet","No")))</f>
        <v/>
      </c>
      <c r="O1855" s="8"/>
      <c r="P1855" s="12" t="str">
        <f aca="false">IF(A1855="","",IF(COUNTIF($A$2:$A$2001,A1855)&gt;1,"Same email twice - keep one",""))</f>
        <v/>
      </c>
    </row>
    <row r="1856" customFormat="false" ht="15" hidden="false" customHeight="false" outlineLevel="0" collapsed="false">
      <c r="A1856" s="8"/>
      <c r="B1856" s="8"/>
      <c r="C1856" s="8"/>
      <c r="D1856" s="9" t="str">
        <f aca="false">IF(A1856="","",COUNTIFS(Orders!$C$2:$C$5001,A1856,Orders!$I$2:$I$5001,"&gt;0"))</f>
        <v/>
      </c>
      <c r="E1856" s="10" t="str">
        <f aca="false">IF(A1856="","",SUMIFS(Orders!$F$2:$F$5001,Orders!$C$2:$C$5001,A1856,Orders!$I$2:$I$5001,"&gt;0"))</f>
        <v/>
      </c>
      <c r="F1856" s="10" t="str">
        <f aca="false">IF(OR(A1856="",N(D1856)=0),"",E1856/D1856)</f>
        <v/>
      </c>
      <c r="G1856" s="11" t="str">
        <f aca="false">IF(OR(A1856="",N(D1856)=0),"",_xlfn.MINIFS(Orders!$I$2:$I$5001,Orders!$C$2:$C$5001,A1856,Orders!$I$2:$I$5001,"&gt;0"))</f>
        <v/>
      </c>
      <c r="H1856" s="11" t="str">
        <f aca="false">IF(OR(A1856="",N(D1856)=0),"",_xlfn.MAXIFS(Orders!$I$2:$I$5001,Orders!$C$2:$C$5001,A1856,Orders!$I$2:$I$5001,"&gt;0"))</f>
        <v/>
      </c>
      <c r="I1856" s="9" t="str">
        <f aca="true">IF(H1856="","",TODAY()-H1856)</f>
        <v/>
      </c>
      <c r="J1856" s="9" t="str">
        <f aca="false">IF(OR(H1856="",N(D1856)&lt;2),"",(H1856-G1856)/(D1856-1))</f>
        <v/>
      </c>
      <c r="K1856" s="12" t="str">
        <f aca="false">IF(A1856="","",IF(N(D1856)=0,"No orders yet",IF(I1856&gt;=Settings!$B$4,IF(OR(N(E1856)&gt;=Settings!$B$5,N(D1856)&gt;=Settings!$B$6),"Lapsed VIP","Lapsed"),IF(I1856&gt;=Settings!$B$3,IF(OR(N(E1856)&gt;=Settings!$B$5,N(D1856)&gt;=Settings!$B$6),"At-risk VIP",IF(D1856=1,"One-time buyer","At risk")),IF(OR(N(E1856)&gt;=Settings!$B$5,N(D1856)&gt;=Settings!$B$6),"VIP",IF(D1856=1,"New","Active"))))))</f>
        <v/>
      </c>
      <c r="L1856" s="12" t="str">
        <f aca="false">IF(OR(J1856="",J1856=0),"",IF(I1856&gt;=J1856*Settings!$B$7,"Yes",""))</f>
        <v/>
      </c>
      <c r="M1856" s="13"/>
      <c r="N1856" s="12" t="str">
        <f aca="true">IF(M1856="","",IF(AND(H1856&lt;&gt;"",H1856&gt;=M1856),"Yes - "&amp;TEXT(H1856,"d mmm yyyy"),IF(TODAY()-M1856&lt;30,"Not yet","No")))</f>
        <v/>
      </c>
      <c r="O1856" s="8"/>
      <c r="P1856" s="12" t="str">
        <f aca="false">IF(A1856="","",IF(COUNTIF($A$2:$A$2001,A1856)&gt;1,"Same email twice - keep one",""))</f>
        <v/>
      </c>
    </row>
    <row r="1857" customFormat="false" ht="15" hidden="false" customHeight="false" outlineLevel="0" collapsed="false">
      <c r="A1857" s="8"/>
      <c r="B1857" s="8"/>
      <c r="C1857" s="8"/>
      <c r="D1857" s="9" t="str">
        <f aca="false">IF(A1857="","",COUNTIFS(Orders!$C$2:$C$5001,A1857,Orders!$I$2:$I$5001,"&gt;0"))</f>
        <v/>
      </c>
      <c r="E1857" s="10" t="str">
        <f aca="false">IF(A1857="","",SUMIFS(Orders!$F$2:$F$5001,Orders!$C$2:$C$5001,A1857,Orders!$I$2:$I$5001,"&gt;0"))</f>
        <v/>
      </c>
      <c r="F1857" s="10" t="str">
        <f aca="false">IF(OR(A1857="",N(D1857)=0),"",E1857/D1857)</f>
        <v/>
      </c>
      <c r="G1857" s="11" t="str">
        <f aca="false">IF(OR(A1857="",N(D1857)=0),"",_xlfn.MINIFS(Orders!$I$2:$I$5001,Orders!$C$2:$C$5001,A1857,Orders!$I$2:$I$5001,"&gt;0"))</f>
        <v/>
      </c>
      <c r="H1857" s="11" t="str">
        <f aca="false">IF(OR(A1857="",N(D1857)=0),"",_xlfn.MAXIFS(Orders!$I$2:$I$5001,Orders!$C$2:$C$5001,A1857,Orders!$I$2:$I$5001,"&gt;0"))</f>
        <v/>
      </c>
      <c r="I1857" s="9" t="str">
        <f aca="true">IF(H1857="","",TODAY()-H1857)</f>
        <v/>
      </c>
      <c r="J1857" s="9" t="str">
        <f aca="false">IF(OR(H1857="",N(D1857)&lt;2),"",(H1857-G1857)/(D1857-1))</f>
        <v/>
      </c>
      <c r="K1857" s="12" t="str">
        <f aca="false">IF(A1857="","",IF(N(D1857)=0,"No orders yet",IF(I1857&gt;=Settings!$B$4,IF(OR(N(E1857)&gt;=Settings!$B$5,N(D1857)&gt;=Settings!$B$6),"Lapsed VIP","Lapsed"),IF(I1857&gt;=Settings!$B$3,IF(OR(N(E1857)&gt;=Settings!$B$5,N(D1857)&gt;=Settings!$B$6),"At-risk VIP",IF(D1857=1,"One-time buyer","At risk")),IF(OR(N(E1857)&gt;=Settings!$B$5,N(D1857)&gt;=Settings!$B$6),"VIP",IF(D1857=1,"New","Active"))))))</f>
        <v/>
      </c>
      <c r="L1857" s="12" t="str">
        <f aca="false">IF(OR(J1857="",J1857=0),"",IF(I1857&gt;=J1857*Settings!$B$7,"Yes",""))</f>
        <v/>
      </c>
      <c r="M1857" s="13"/>
      <c r="N1857" s="12" t="str">
        <f aca="true">IF(M1857="","",IF(AND(H1857&lt;&gt;"",H1857&gt;=M1857),"Yes - "&amp;TEXT(H1857,"d mmm yyyy"),IF(TODAY()-M1857&lt;30,"Not yet","No")))</f>
        <v/>
      </c>
      <c r="O1857" s="8"/>
      <c r="P1857" s="12" t="str">
        <f aca="false">IF(A1857="","",IF(COUNTIF($A$2:$A$2001,A1857)&gt;1,"Same email twice - keep one",""))</f>
        <v/>
      </c>
    </row>
    <row r="1858" customFormat="false" ht="15" hidden="false" customHeight="false" outlineLevel="0" collapsed="false">
      <c r="A1858" s="8"/>
      <c r="B1858" s="8"/>
      <c r="C1858" s="8"/>
      <c r="D1858" s="9" t="str">
        <f aca="false">IF(A1858="","",COUNTIFS(Orders!$C$2:$C$5001,A1858,Orders!$I$2:$I$5001,"&gt;0"))</f>
        <v/>
      </c>
      <c r="E1858" s="10" t="str">
        <f aca="false">IF(A1858="","",SUMIFS(Orders!$F$2:$F$5001,Orders!$C$2:$C$5001,A1858,Orders!$I$2:$I$5001,"&gt;0"))</f>
        <v/>
      </c>
      <c r="F1858" s="10" t="str">
        <f aca="false">IF(OR(A1858="",N(D1858)=0),"",E1858/D1858)</f>
        <v/>
      </c>
      <c r="G1858" s="11" t="str">
        <f aca="false">IF(OR(A1858="",N(D1858)=0),"",_xlfn.MINIFS(Orders!$I$2:$I$5001,Orders!$C$2:$C$5001,A1858,Orders!$I$2:$I$5001,"&gt;0"))</f>
        <v/>
      </c>
      <c r="H1858" s="11" t="str">
        <f aca="false">IF(OR(A1858="",N(D1858)=0),"",_xlfn.MAXIFS(Orders!$I$2:$I$5001,Orders!$C$2:$C$5001,A1858,Orders!$I$2:$I$5001,"&gt;0"))</f>
        <v/>
      </c>
      <c r="I1858" s="9" t="str">
        <f aca="true">IF(H1858="","",TODAY()-H1858)</f>
        <v/>
      </c>
      <c r="J1858" s="9" t="str">
        <f aca="false">IF(OR(H1858="",N(D1858)&lt;2),"",(H1858-G1858)/(D1858-1))</f>
        <v/>
      </c>
      <c r="K1858" s="12" t="str">
        <f aca="false">IF(A1858="","",IF(N(D1858)=0,"No orders yet",IF(I1858&gt;=Settings!$B$4,IF(OR(N(E1858)&gt;=Settings!$B$5,N(D1858)&gt;=Settings!$B$6),"Lapsed VIP","Lapsed"),IF(I1858&gt;=Settings!$B$3,IF(OR(N(E1858)&gt;=Settings!$B$5,N(D1858)&gt;=Settings!$B$6),"At-risk VIP",IF(D1858=1,"One-time buyer","At risk")),IF(OR(N(E1858)&gt;=Settings!$B$5,N(D1858)&gt;=Settings!$B$6),"VIP",IF(D1858=1,"New","Active"))))))</f>
        <v/>
      </c>
      <c r="L1858" s="12" t="str">
        <f aca="false">IF(OR(J1858="",J1858=0),"",IF(I1858&gt;=J1858*Settings!$B$7,"Yes",""))</f>
        <v/>
      </c>
      <c r="M1858" s="13"/>
      <c r="N1858" s="12" t="str">
        <f aca="true">IF(M1858="","",IF(AND(H1858&lt;&gt;"",H1858&gt;=M1858),"Yes - "&amp;TEXT(H1858,"d mmm yyyy"),IF(TODAY()-M1858&lt;30,"Not yet","No")))</f>
        <v/>
      </c>
      <c r="O1858" s="8"/>
      <c r="P1858" s="12" t="str">
        <f aca="false">IF(A1858="","",IF(COUNTIF($A$2:$A$2001,A1858)&gt;1,"Same email twice - keep one",""))</f>
        <v/>
      </c>
    </row>
    <row r="1859" customFormat="false" ht="15" hidden="false" customHeight="false" outlineLevel="0" collapsed="false">
      <c r="A1859" s="8"/>
      <c r="B1859" s="8"/>
      <c r="C1859" s="8"/>
      <c r="D1859" s="9" t="str">
        <f aca="false">IF(A1859="","",COUNTIFS(Orders!$C$2:$C$5001,A1859,Orders!$I$2:$I$5001,"&gt;0"))</f>
        <v/>
      </c>
      <c r="E1859" s="10" t="str">
        <f aca="false">IF(A1859="","",SUMIFS(Orders!$F$2:$F$5001,Orders!$C$2:$C$5001,A1859,Orders!$I$2:$I$5001,"&gt;0"))</f>
        <v/>
      </c>
      <c r="F1859" s="10" t="str">
        <f aca="false">IF(OR(A1859="",N(D1859)=0),"",E1859/D1859)</f>
        <v/>
      </c>
      <c r="G1859" s="11" t="str">
        <f aca="false">IF(OR(A1859="",N(D1859)=0),"",_xlfn.MINIFS(Orders!$I$2:$I$5001,Orders!$C$2:$C$5001,A1859,Orders!$I$2:$I$5001,"&gt;0"))</f>
        <v/>
      </c>
      <c r="H1859" s="11" t="str">
        <f aca="false">IF(OR(A1859="",N(D1859)=0),"",_xlfn.MAXIFS(Orders!$I$2:$I$5001,Orders!$C$2:$C$5001,A1859,Orders!$I$2:$I$5001,"&gt;0"))</f>
        <v/>
      </c>
      <c r="I1859" s="9" t="str">
        <f aca="true">IF(H1859="","",TODAY()-H1859)</f>
        <v/>
      </c>
      <c r="J1859" s="9" t="str">
        <f aca="false">IF(OR(H1859="",N(D1859)&lt;2),"",(H1859-G1859)/(D1859-1))</f>
        <v/>
      </c>
      <c r="K1859" s="12" t="str">
        <f aca="false">IF(A1859="","",IF(N(D1859)=0,"No orders yet",IF(I1859&gt;=Settings!$B$4,IF(OR(N(E1859)&gt;=Settings!$B$5,N(D1859)&gt;=Settings!$B$6),"Lapsed VIP","Lapsed"),IF(I1859&gt;=Settings!$B$3,IF(OR(N(E1859)&gt;=Settings!$B$5,N(D1859)&gt;=Settings!$B$6),"At-risk VIP",IF(D1859=1,"One-time buyer","At risk")),IF(OR(N(E1859)&gt;=Settings!$B$5,N(D1859)&gt;=Settings!$B$6),"VIP",IF(D1859=1,"New","Active"))))))</f>
        <v/>
      </c>
      <c r="L1859" s="12" t="str">
        <f aca="false">IF(OR(J1859="",J1859=0),"",IF(I1859&gt;=J1859*Settings!$B$7,"Yes",""))</f>
        <v/>
      </c>
      <c r="M1859" s="13"/>
      <c r="N1859" s="12" t="str">
        <f aca="true">IF(M1859="","",IF(AND(H1859&lt;&gt;"",H1859&gt;=M1859),"Yes - "&amp;TEXT(H1859,"d mmm yyyy"),IF(TODAY()-M1859&lt;30,"Not yet","No")))</f>
        <v/>
      </c>
      <c r="O1859" s="8"/>
      <c r="P1859" s="12" t="str">
        <f aca="false">IF(A1859="","",IF(COUNTIF($A$2:$A$2001,A1859)&gt;1,"Same email twice - keep one",""))</f>
        <v/>
      </c>
    </row>
    <row r="1860" customFormat="false" ht="15" hidden="false" customHeight="false" outlineLevel="0" collapsed="false">
      <c r="A1860" s="8"/>
      <c r="B1860" s="8"/>
      <c r="C1860" s="8"/>
      <c r="D1860" s="9" t="str">
        <f aca="false">IF(A1860="","",COUNTIFS(Orders!$C$2:$C$5001,A1860,Orders!$I$2:$I$5001,"&gt;0"))</f>
        <v/>
      </c>
      <c r="E1860" s="10" t="str">
        <f aca="false">IF(A1860="","",SUMIFS(Orders!$F$2:$F$5001,Orders!$C$2:$C$5001,A1860,Orders!$I$2:$I$5001,"&gt;0"))</f>
        <v/>
      </c>
      <c r="F1860" s="10" t="str">
        <f aca="false">IF(OR(A1860="",N(D1860)=0),"",E1860/D1860)</f>
        <v/>
      </c>
      <c r="G1860" s="11" t="str">
        <f aca="false">IF(OR(A1860="",N(D1860)=0),"",_xlfn.MINIFS(Orders!$I$2:$I$5001,Orders!$C$2:$C$5001,A1860,Orders!$I$2:$I$5001,"&gt;0"))</f>
        <v/>
      </c>
      <c r="H1860" s="11" t="str">
        <f aca="false">IF(OR(A1860="",N(D1860)=0),"",_xlfn.MAXIFS(Orders!$I$2:$I$5001,Orders!$C$2:$C$5001,A1860,Orders!$I$2:$I$5001,"&gt;0"))</f>
        <v/>
      </c>
      <c r="I1860" s="9" t="str">
        <f aca="true">IF(H1860="","",TODAY()-H1860)</f>
        <v/>
      </c>
      <c r="J1860" s="9" t="str">
        <f aca="false">IF(OR(H1860="",N(D1860)&lt;2),"",(H1860-G1860)/(D1860-1))</f>
        <v/>
      </c>
      <c r="K1860" s="12" t="str">
        <f aca="false">IF(A1860="","",IF(N(D1860)=0,"No orders yet",IF(I1860&gt;=Settings!$B$4,IF(OR(N(E1860)&gt;=Settings!$B$5,N(D1860)&gt;=Settings!$B$6),"Lapsed VIP","Lapsed"),IF(I1860&gt;=Settings!$B$3,IF(OR(N(E1860)&gt;=Settings!$B$5,N(D1860)&gt;=Settings!$B$6),"At-risk VIP",IF(D1860=1,"One-time buyer","At risk")),IF(OR(N(E1860)&gt;=Settings!$B$5,N(D1860)&gt;=Settings!$B$6),"VIP",IF(D1860=1,"New","Active"))))))</f>
        <v/>
      </c>
      <c r="L1860" s="12" t="str">
        <f aca="false">IF(OR(J1860="",J1860=0),"",IF(I1860&gt;=J1860*Settings!$B$7,"Yes",""))</f>
        <v/>
      </c>
      <c r="M1860" s="13"/>
      <c r="N1860" s="12" t="str">
        <f aca="true">IF(M1860="","",IF(AND(H1860&lt;&gt;"",H1860&gt;=M1860),"Yes - "&amp;TEXT(H1860,"d mmm yyyy"),IF(TODAY()-M1860&lt;30,"Not yet","No")))</f>
        <v/>
      </c>
      <c r="O1860" s="8"/>
      <c r="P1860" s="12" t="str">
        <f aca="false">IF(A1860="","",IF(COUNTIF($A$2:$A$2001,A1860)&gt;1,"Same email twice - keep one",""))</f>
        <v/>
      </c>
    </row>
    <row r="1861" customFormat="false" ht="15" hidden="false" customHeight="false" outlineLevel="0" collapsed="false">
      <c r="A1861" s="8"/>
      <c r="B1861" s="8"/>
      <c r="C1861" s="8"/>
      <c r="D1861" s="9" t="str">
        <f aca="false">IF(A1861="","",COUNTIFS(Orders!$C$2:$C$5001,A1861,Orders!$I$2:$I$5001,"&gt;0"))</f>
        <v/>
      </c>
      <c r="E1861" s="10" t="str">
        <f aca="false">IF(A1861="","",SUMIFS(Orders!$F$2:$F$5001,Orders!$C$2:$C$5001,A1861,Orders!$I$2:$I$5001,"&gt;0"))</f>
        <v/>
      </c>
      <c r="F1861" s="10" t="str">
        <f aca="false">IF(OR(A1861="",N(D1861)=0),"",E1861/D1861)</f>
        <v/>
      </c>
      <c r="G1861" s="11" t="str">
        <f aca="false">IF(OR(A1861="",N(D1861)=0),"",_xlfn.MINIFS(Orders!$I$2:$I$5001,Orders!$C$2:$C$5001,A1861,Orders!$I$2:$I$5001,"&gt;0"))</f>
        <v/>
      </c>
      <c r="H1861" s="11" t="str">
        <f aca="false">IF(OR(A1861="",N(D1861)=0),"",_xlfn.MAXIFS(Orders!$I$2:$I$5001,Orders!$C$2:$C$5001,A1861,Orders!$I$2:$I$5001,"&gt;0"))</f>
        <v/>
      </c>
      <c r="I1861" s="9" t="str">
        <f aca="true">IF(H1861="","",TODAY()-H1861)</f>
        <v/>
      </c>
      <c r="J1861" s="9" t="str">
        <f aca="false">IF(OR(H1861="",N(D1861)&lt;2),"",(H1861-G1861)/(D1861-1))</f>
        <v/>
      </c>
      <c r="K1861" s="12" t="str">
        <f aca="false">IF(A1861="","",IF(N(D1861)=0,"No orders yet",IF(I1861&gt;=Settings!$B$4,IF(OR(N(E1861)&gt;=Settings!$B$5,N(D1861)&gt;=Settings!$B$6),"Lapsed VIP","Lapsed"),IF(I1861&gt;=Settings!$B$3,IF(OR(N(E1861)&gt;=Settings!$B$5,N(D1861)&gt;=Settings!$B$6),"At-risk VIP",IF(D1861=1,"One-time buyer","At risk")),IF(OR(N(E1861)&gt;=Settings!$B$5,N(D1861)&gt;=Settings!$B$6),"VIP",IF(D1861=1,"New","Active"))))))</f>
        <v/>
      </c>
      <c r="L1861" s="12" t="str">
        <f aca="false">IF(OR(J1861="",J1861=0),"",IF(I1861&gt;=J1861*Settings!$B$7,"Yes",""))</f>
        <v/>
      </c>
      <c r="M1861" s="13"/>
      <c r="N1861" s="12" t="str">
        <f aca="true">IF(M1861="","",IF(AND(H1861&lt;&gt;"",H1861&gt;=M1861),"Yes - "&amp;TEXT(H1861,"d mmm yyyy"),IF(TODAY()-M1861&lt;30,"Not yet","No")))</f>
        <v/>
      </c>
      <c r="O1861" s="8"/>
      <c r="P1861" s="12" t="str">
        <f aca="false">IF(A1861="","",IF(COUNTIF($A$2:$A$2001,A1861)&gt;1,"Same email twice - keep one",""))</f>
        <v/>
      </c>
    </row>
    <row r="1862" customFormat="false" ht="15" hidden="false" customHeight="false" outlineLevel="0" collapsed="false">
      <c r="A1862" s="8"/>
      <c r="B1862" s="8"/>
      <c r="C1862" s="8"/>
      <c r="D1862" s="9" t="str">
        <f aca="false">IF(A1862="","",COUNTIFS(Orders!$C$2:$C$5001,A1862,Orders!$I$2:$I$5001,"&gt;0"))</f>
        <v/>
      </c>
      <c r="E1862" s="10" t="str">
        <f aca="false">IF(A1862="","",SUMIFS(Orders!$F$2:$F$5001,Orders!$C$2:$C$5001,A1862,Orders!$I$2:$I$5001,"&gt;0"))</f>
        <v/>
      </c>
      <c r="F1862" s="10" t="str">
        <f aca="false">IF(OR(A1862="",N(D1862)=0),"",E1862/D1862)</f>
        <v/>
      </c>
      <c r="G1862" s="11" t="str">
        <f aca="false">IF(OR(A1862="",N(D1862)=0),"",_xlfn.MINIFS(Orders!$I$2:$I$5001,Orders!$C$2:$C$5001,A1862,Orders!$I$2:$I$5001,"&gt;0"))</f>
        <v/>
      </c>
      <c r="H1862" s="11" t="str">
        <f aca="false">IF(OR(A1862="",N(D1862)=0),"",_xlfn.MAXIFS(Orders!$I$2:$I$5001,Orders!$C$2:$C$5001,A1862,Orders!$I$2:$I$5001,"&gt;0"))</f>
        <v/>
      </c>
      <c r="I1862" s="9" t="str">
        <f aca="true">IF(H1862="","",TODAY()-H1862)</f>
        <v/>
      </c>
      <c r="J1862" s="9" t="str">
        <f aca="false">IF(OR(H1862="",N(D1862)&lt;2),"",(H1862-G1862)/(D1862-1))</f>
        <v/>
      </c>
      <c r="K1862" s="12" t="str">
        <f aca="false">IF(A1862="","",IF(N(D1862)=0,"No orders yet",IF(I1862&gt;=Settings!$B$4,IF(OR(N(E1862)&gt;=Settings!$B$5,N(D1862)&gt;=Settings!$B$6),"Lapsed VIP","Lapsed"),IF(I1862&gt;=Settings!$B$3,IF(OR(N(E1862)&gt;=Settings!$B$5,N(D1862)&gt;=Settings!$B$6),"At-risk VIP",IF(D1862=1,"One-time buyer","At risk")),IF(OR(N(E1862)&gt;=Settings!$B$5,N(D1862)&gt;=Settings!$B$6),"VIP",IF(D1862=1,"New","Active"))))))</f>
        <v/>
      </c>
      <c r="L1862" s="12" t="str">
        <f aca="false">IF(OR(J1862="",J1862=0),"",IF(I1862&gt;=J1862*Settings!$B$7,"Yes",""))</f>
        <v/>
      </c>
      <c r="M1862" s="13"/>
      <c r="N1862" s="12" t="str">
        <f aca="true">IF(M1862="","",IF(AND(H1862&lt;&gt;"",H1862&gt;=M1862),"Yes - "&amp;TEXT(H1862,"d mmm yyyy"),IF(TODAY()-M1862&lt;30,"Not yet","No")))</f>
        <v/>
      </c>
      <c r="O1862" s="8"/>
      <c r="P1862" s="12" t="str">
        <f aca="false">IF(A1862="","",IF(COUNTIF($A$2:$A$2001,A1862)&gt;1,"Same email twice - keep one",""))</f>
        <v/>
      </c>
    </row>
    <row r="1863" customFormat="false" ht="15" hidden="false" customHeight="false" outlineLevel="0" collapsed="false">
      <c r="A1863" s="8"/>
      <c r="B1863" s="8"/>
      <c r="C1863" s="8"/>
      <c r="D1863" s="9" t="str">
        <f aca="false">IF(A1863="","",COUNTIFS(Orders!$C$2:$C$5001,A1863,Orders!$I$2:$I$5001,"&gt;0"))</f>
        <v/>
      </c>
      <c r="E1863" s="10" t="str">
        <f aca="false">IF(A1863="","",SUMIFS(Orders!$F$2:$F$5001,Orders!$C$2:$C$5001,A1863,Orders!$I$2:$I$5001,"&gt;0"))</f>
        <v/>
      </c>
      <c r="F1863" s="10" t="str">
        <f aca="false">IF(OR(A1863="",N(D1863)=0),"",E1863/D1863)</f>
        <v/>
      </c>
      <c r="G1863" s="11" t="str">
        <f aca="false">IF(OR(A1863="",N(D1863)=0),"",_xlfn.MINIFS(Orders!$I$2:$I$5001,Orders!$C$2:$C$5001,A1863,Orders!$I$2:$I$5001,"&gt;0"))</f>
        <v/>
      </c>
      <c r="H1863" s="11" t="str">
        <f aca="false">IF(OR(A1863="",N(D1863)=0),"",_xlfn.MAXIFS(Orders!$I$2:$I$5001,Orders!$C$2:$C$5001,A1863,Orders!$I$2:$I$5001,"&gt;0"))</f>
        <v/>
      </c>
      <c r="I1863" s="9" t="str">
        <f aca="true">IF(H1863="","",TODAY()-H1863)</f>
        <v/>
      </c>
      <c r="J1863" s="9" t="str">
        <f aca="false">IF(OR(H1863="",N(D1863)&lt;2),"",(H1863-G1863)/(D1863-1))</f>
        <v/>
      </c>
      <c r="K1863" s="12" t="str">
        <f aca="false">IF(A1863="","",IF(N(D1863)=0,"No orders yet",IF(I1863&gt;=Settings!$B$4,IF(OR(N(E1863)&gt;=Settings!$B$5,N(D1863)&gt;=Settings!$B$6),"Lapsed VIP","Lapsed"),IF(I1863&gt;=Settings!$B$3,IF(OR(N(E1863)&gt;=Settings!$B$5,N(D1863)&gt;=Settings!$B$6),"At-risk VIP",IF(D1863=1,"One-time buyer","At risk")),IF(OR(N(E1863)&gt;=Settings!$B$5,N(D1863)&gt;=Settings!$B$6),"VIP",IF(D1863=1,"New","Active"))))))</f>
        <v/>
      </c>
      <c r="L1863" s="12" t="str">
        <f aca="false">IF(OR(J1863="",J1863=0),"",IF(I1863&gt;=J1863*Settings!$B$7,"Yes",""))</f>
        <v/>
      </c>
      <c r="M1863" s="13"/>
      <c r="N1863" s="12" t="str">
        <f aca="true">IF(M1863="","",IF(AND(H1863&lt;&gt;"",H1863&gt;=M1863),"Yes - "&amp;TEXT(H1863,"d mmm yyyy"),IF(TODAY()-M1863&lt;30,"Not yet","No")))</f>
        <v/>
      </c>
      <c r="O1863" s="8"/>
      <c r="P1863" s="12" t="str">
        <f aca="false">IF(A1863="","",IF(COUNTIF($A$2:$A$2001,A1863)&gt;1,"Same email twice - keep one",""))</f>
        <v/>
      </c>
    </row>
    <row r="1864" customFormat="false" ht="15" hidden="false" customHeight="false" outlineLevel="0" collapsed="false">
      <c r="A1864" s="8"/>
      <c r="B1864" s="8"/>
      <c r="C1864" s="8"/>
      <c r="D1864" s="9" t="str">
        <f aca="false">IF(A1864="","",COUNTIFS(Orders!$C$2:$C$5001,A1864,Orders!$I$2:$I$5001,"&gt;0"))</f>
        <v/>
      </c>
      <c r="E1864" s="10" t="str">
        <f aca="false">IF(A1864="","",SUMIFS(Orders!$F$2:$F$5001,Orders!$C$2:$C$5001,A1864,Orders!$I$2:$I$5001,"&gt;0"))</f>
        <v/>
      </c>
      <c r="F1864" s="10" t="str">
        <f aca="false">IF(OR(A1864="",N(D1864)=0),"",E1864/D1864)</f>
        <v/>
      </c>
      <c r="G1864" s="11" t="str">
        <f aca="false">IF(OR(A1864="",N(D1864)=0),"",_xlfn.MINIFS(Orders!$I$2:$I$5001,Orders!$C$2:$C$5001,A1864,Orders!$I$2:$I$5001,"&gt;0"))</f>
        <v/>
      </c>
      <c r="H1864" s="11" t="str">
        <f aca="false">IF(OR(A1864="",N(D1864)=0),"",_xlfn.MAXIFS(Orders!$I$2:$I$5001,Orders!$C$2:$C$5001,A1864,Orders!$I$2:$I$5001,"&gt;0"))</f>
        <v/>
      </c>
      <c r="I1864" s="9" t="str">
        <f aca="true">IF(H1864="","",TODAY()-H1864)</f>
        <v/>
      </c>
      <c r="J1864" s="9" t="str">
        <f aca="false">IF(OR(H1864="",N(D1864)&lt;2),"",(H1864-G1864)/(D1864-1))</f>
        <v/>
      </c>
      <c r="K1864" s="12" t="str">
        <f aca="false">IF(A1864="","",IF(N(D1864)=0,"No orders yet",IF(I1864&gt;=Settings!$B$4,IF(OR(N(E1864)&gt;=Settings!$B$5,N(D1864)&gt;=Settings!$B$6),"Lapsed VIP","Lapsed"),IF(I1864&gt;=Settings!$B$3,IF(OR(N(E1864)&gt;=Settings!$B$5,N(D1864)&gt;=Settings!$B$6),"At-risk VIP",IF(D1864=1,"One-time buyer","At risk")),IF(OR(N(E1864)&gt;=Settings!$B$5,N(D1864)&gt;=Settings!$B$6),"VIP",IF(D1864=1,"New","Active"))))))</f>
        <v/>
      </c>
      <c r="L1864" s="12" t="str">
        <f aca="false">IF(OR(J1864="",J1864=0),"",IF(I1864&gt;=J1864*Settings!$B$7,"Yes",""))</f>
        <v/>
      </c>
      <c r="M1864" s="13"/>
      <c r="N1864" s="12" t="str">
        <f aca="true">IF(M1864="","",IF(AND(H1864&lt;&gt;"",H1864&gt;=M1864),"Yes - "&amp;TEXT(H1864,"d mmm yyyy"),IF(TODAY()-M1864&lt;30,"Not yet","No")))</f>
        <v/>
      </c>
      <c r="O1864" s="8"/>
      <c r="P1864" s="12" t="str">
        <f aca="false">IF(A1864="","",IF(COUNTIF($A$2:$A$2001,A1864)&gt;1,"Same email twice - keep one",""))</f>
        <v/>
      </c>
    </row>
    <row r="1865" customFormat="false" ht="15" hidden="false" customHeight="false" outlineLevel="0" collapsed="false">
      <c r="A1865" s="8"/>
      <c r="B1865" s="8"/>
      <c r="C1865" s="8"/>
      <c r="D1865" s="9" t="str">
        <f aca="false">IF(A1865="","",COUNTIFS(Orders!$C$2:$C$5001,A1865,Orders!$I$2:$I$5001,"&gt;0"))</f>
        <v/>
      </c>
      <c r="E1865" s="10" t="str">
        <f aca="false">IF(A1865="","",SUMIFS(Orders!$F$2:$F$5001,Orders!$C$2:$C$5001,A1865,Orders!$I$2:$I$5001,"&gt;0"))</f>
        <v/>
      </c>
      <c r="F1865" s="10" t="str">
        <f aca="false">IF(OR(A1865="",N(D1865)=0),"",E1865/D1865)</f>
        <v/>
      </c>
      <c r="G1865" s="11" t="str">
        <f aca="false">IF(OR(A1865="",N(D1865)=0),"",_xlfn.MINIFS(Orders!$I$2:$I$5001,Orders!$C$2:$C$5001,A1865,Orders!$I$2:$I$5001,"&gt;0"))</f>
        <v/>
      </c>
      <c r="H1865" s="11" t="str">
        <f aca="false">IF(OR(A1865="",N(D1865)=0),"",_xlfn.MAXIFS(Orders!$I$2:$I$5001,Orders!$C$2:$C$5001,A1865,Orders!$I$2:$I$5001,"&gt;0"))</f>
        <v/>
      </c>
      <c r="I1865" s="9" t="str">
        <f aca="true">IF(H1865="","",TODAY()-H1865)</f>
        <v/>
      </c>
      <c r="J1865" s="9" t="str">
        <f aca="false">IF(OR(H1865="",N(D1865)&lt;2),"",(H1865-G1865)/(D1865-1))</f>
        <v/>
      </c>
      <c r="K1865" s="12" t="str">
        <f aca="false">IF(A1865="","",IF(N(D1865)=0,"No orders yet",IF(I1865&gt;=Settings!$B$4,IF(OR(N(E1865)&gt;=Settings!$B$5,N(D1865)&gt;=Settings!$B$6),"Lapsed VIP","Lapsed"),IF(I1865&gt;=Settings!$B$3,IF(OR(N(E1865)&gt;=Settings!$B$5,N(D1865)&gt;=Settings!$B$6),"At-risk VIP",IF(D1865=1,"One-time buyer","At risk")),IF(OR(N(E1865)&gt;=Settings!$B$5,N(D1865)&gt;=Settings!$B$6),"VIP",IF(D1865=1,"New","Active"))))))</f>
        <v/>
      </c>
      <c r="L1865" s="12" t="str">
        <f aca="false">IF(OR(J1865="",J1865=0),"",IF(I1865&gt;=J1865*Settings!$B$7,"Yes",""))</f>
        <v/>
      </c>
      <c r="M1865" s="13"/>
      <c r="N1865" s="12" t="str">
        <f aca="true">IF(M1865="","",IF(AND(H1865&lt;&gt;"",H1865&gt;=M1865),"Yes - "&amp;TEXT(H1865,"d mmm yyyy"),IF(TODAY()-M1865&lt;30,"Not yet","No")))</f>
        <v/>
      </c>
      <c r="O1865" s="8"/>
      <c r="P1865" s="12" t="str">
        <f aca="false">IF(A1865="","",IF(COUNTIF($A$2:$A$2001,A1865)&gt;1,"Same email twice - keep one",""))</f>
        <v/>
      </c>
    </row>
    <row r="1866" customFormat="false" ht="15" hidden="false" customHeight="false" outlineLevel="0" collapsed="false">
      <c r="A1866" s="8"/>
      <c r="B1866" s="8"/>
      <c r="C1866" s="8"/>
      <c r="D1866" s="9" t="str">
        <f aca="false">IF(A1866="","",COUNTIFS(Orders!$C$2:$C$5001,A1866,Orders!$I$2:$I$5001,"&gt;0"))</f>
        <v/>
      </c>
      <c r="E1866" s="10" t="str">
        <f aca="false">IF(A1866="","",SUMIFS(Orders!$F$2:$F$5001,Orders!$C$2:$C$5001,A1866,Orders!$I$2:$I$5001,"&gt;0"))</f>
        <v/>
      </c>
      <c r="F1866" s="10" t="str">
        <f aca="false">IF(OR(A1866="",N(D1866)=0),"",E1866/D1866)</f>
        <v/>
      </c>
      <c r="G1866" s="11" t="str">
        <f aca="false">IF(OR(A1866="",N(D1866)=0),"",_xlfn.MINIFS(Orders!$I$2:$I$5001,Orders!$C$2:$C$5001,A1866,Orders!$I$2:$I$5001,"&gt;0"))</f>
        <v/>
      </c>
      <c r="H1866" s="11" t="str">
        <f aca="false">IF(OR(A1866="",N(D1866)=0),"",_xlfn.MAXIFS(Orders!$I$2:$I$5001,Orders!$C$2:$C$5001,A1866,Orders!$I$2:$I$5001,"&gt;0"))</f>
        <v/>
      </c>
      <c r="I1866" s="9" t="str">
        <f aca="true">IF(H1866="","",TODAY()-H1866)</f>
        <v/>
      </c>
      <c r="J1866" s="9" t="str">
        <f aca="false">IF(OR(H1866="",N(D1866)&lt;2),"",(H1866-G1866)/(D1866-1))</f>
        <v/>
      </c>
      <c r="K1866" s="12" t="str">
        <f aca="false">IF(A1866="","",IF(N(D1866)=0,"No orders yet",IF(I1866&gt;=Settings!$B$4,IF(OR(N(E1866)&gt;=Settings!$B$5,N(D1866)&gt;=Settings!$B$6),"Lapsed VIP","Lapsed"),IF(I1866&gt;=Settings!$B$3,IF(OR(N(E1866)&gt;=Settings!$B$5,N(D1866)&gt;=Settings!$B$6),"At-risk VIP",IF(D1866=1,"One-time buyer","At risk")),IF(OR(N(E1866)&gt;=Settings!$B$5,N(D1866)&gt;=Settings!$B$6),"VIP",IF(D1866=1,"New","Active"))))))</f>
        <v/>
      </c>
      <c r="L1866" s="12" t="str">
        <f aca="false">IF(OR(J1866="",J1866=0),"",IF(I1866&gt;=J1866*Settings!$B$7,"Yes",""))</f>
        <v/>
      </c>
      <c r="M1866" s="13"/>
      <c r="N1866" s="12" t="str">
        <f aca="true">IF(M1866="","",IF(AND(H1866&lt;&gt;"",H1866&gt;=M1866),"Yes - "&amp;TEXT(H1866,"d mmm yyyy"),IF(TODAY()-M1866&lt;30,"Not yet","No")))</f>
        <v/>
      </c>
      <c r="O1866" s="8"/>
      <c r="P1866" s="12" t="str">
        <f aca="false">IF(A1866="","",IF(COUNTIF($A$2:$A$2001,A1866)&gt;1,"Same email twice - keep one",""))</f>
        <v/>
      </c>
    </row>
    <row r="1867" customFormat="false" ht="15" hidden="false" customHeight="false" outlineLevel="0" collapsed="false">
      <c r="A1867" s="8"/>
      <c r="B1867" s="8"/>
      <c r="C1867" s="8"/>
      <c r="D1867" s="9" t="str">
        <f aca="false">IF(A1867="","",COUNTIFS(Orders!$C$2:$C$5001,A1867,Orders!$I$2:$I$5001,"&gt;0"))</f>
        <v/>
      </c>
      <c r="E1867" s="10" t="str">
        <f aca="false">IF(A1867="","",SUMIFS(Orders!$F$2:$F$5001,Orders!$C$2:$C$5001,A1867,Orders!$I$2:$I$5001,"&gt;0"))</f>
        <v/>
      </c>
      <c r="F1867" s="10" t="str">
        <f aca="false">IF(OR(A1867="",N(D1867)=0),"",E1867/D1867)</f>
        <v/>
      </c>
      <c r="G1867" s="11" t="str">
        <f aca="false">IF(OR(A1867="",N(D1867)=0),"",_xlfn.MINIFS(Orders!$I$2:$I$5001,Orders!$C$2:$C$5001,A1867,Orders!$I$2:$I$5001,"&gt;0"))</f>
        <v/>
      </c>
      <c r="H1867" s="11" t="str">
        <f aca="false">IF(OR(A1867="",N(D1867)=0),"",_xlfn.MAXIFS(Orders!$I$2:$I$5001,Orders!$C$2:$C$5001,A1867,Orders!$I$2:$I$5001,"&gt;0"))</f>
        <v/>
      </c>
      <c r="I1867" s="9" t="str">
        <f aca="true">IF(H1867="","",TODAY()-H1867)</f>
        <v/>
      </c>
      <c r="J1867" s="9" t="str">
        <f aca="false">IF(OR(H1867="",N(D1867)&lt;2),"",(H1867-G1867)/(D1867-1))</f>
        <v/>
      </c>
      <c r="K1867" s="12" t="str">
        <f aca="false">IF(A1867="","",IF(N(D1867)=0,"No orders yet",IF(I1867&gt;=Settings!$B$4,IF(OR(N(E1867)&gt;=Settings!$B$5,N(D1867)&gt;=Settings!$B$6),"Lapsed VIP","Lapsed"),IF(I1867&gt;=Settings!$B$3,IF(OR(N(E1867)&gt;=Settings!$B$5,N(D1867)&gt;=Settings!$B$6),"At-risk VIP",IF(D1867=1,"One-time buyer","At risk")),IF(OR(N(E1867)&gt;=Settings!$B$5,N(D1867)&gt;=Settings!$B$6),"VIP",IF(D1867=1,"New","Active"))))))</f>
        <v/>
      </c>
      <c r="L1867" s="12" t="str">
        <f aca="false">IF(OR(J1867="",J1867=0),"",IF(I1867&gt;=J1867*Settings!$B$7,"Yes",""))</f>
        <v/>
      </c>
      <c r="M1867" s="13"/>
      <c r="N1867" s="12" t="str">
        <f aca="true">IF(M1867="","",IF(AND(H1867&lt;&gt;"",H1867&gt;=M1867),"Yes - "&amp;TEXT(H1867,"d mmm yyyy"),IF(TODAY()-M1867&lt;30,"Not yet","No")))</f>
        <v/>
      </c>
      <c r="O1867" s="8"/>
      <c r="P1867" s="12" t="str">
        <f aca="false">IF(A1867="","",IF(COUNTIF($A$2:$A$2001,A1867)&gt;1,"Same email twice - keep one",""))</f>
        <v/>
      </c>
    </row>
    <row r="1868" customFormat="false" ht="15" hidden="false" customHeight="false" outlineLevel="0" collapsed="false">
      <c r="A1868" s="8"/>
      <c r="B1868" s="8"/>
      <c r="C1868" s="8"/>
      <c r="D1868" s="9" t="str">
        <f aca="false">IF(A1868="","",COUNTIFS(Orders!$C$2:$C$5001,A1868,Orders!$I$2:$I$5001,"&gt;0"))</f>
        <v/>
      </c>
      <c r="E1868" s="10" t="str">
        <f aca="false">IF(A1868="","",SUMIFS(Orders!$F$2:$F$5001,Orders!$C$2:$C$5001,A1868,Orders!$I$2:$I$5001,"&gt;0"))</f>
        <v/>
      </c>
      <c r="F1868" s="10" t="str">
        <f aca="false">IF(OR(A1868="",N(D1868)=0),"",E1868/D1868)</f>
        <v/>
      </c>
      <c r="G1868" s="11" t="str">
        <f aca="false">IF(OR(A1868="",N(D1868)=0),"",_xlfn.MINIFS(Orders!$I$2:$I$5001,Orders!$C$2:$C$5001,A1868,Orders!$I$2:$I$5001,"&gt;0"))</f>
        <v/>
      </c>
      <c r="H1868" s="11" t="str">
        <f aca="false">IF(OR(A1868="",N(D1868)=0),"",_xlfn.MAXIFS(Orders!$I$2:$I$5001,Orders!$C$2:$C$5001,A1868,Orders!$I$2:$I$5001,"&gt;0"))</f>
        <v/>
      </c>
      <c r="I1868" s="9" t="str">
        <f aca="true">IF(H1868="","",TODAY()-H1868)</f>
        <v/>
      </c>
      <c r="J1868" s="9" t="str">
        <f aca="false">IF(OR(H1868="",N(D1868)&lt;2),"",(H1868-G1868)/(D1868-1))</f>
        <v/>
      </c>
      <c r="K1868" s="12" t="str">
        <f aca="false">IF(A1868="","",IF(N(D1868)=0,"No orders yet",IF(I1868&gt;=Settings!$B$4,IF(OR(N(E1868)&gt;=Settings!$B$5,N(D1868)&gt;=Settings!$B$6),"Lapsed VIP","Lapsed"),IF(I1868&gt;=Settings!$B$3,IF(OR(N(E1868)&gt;=Settings!$B$5,N(D1868)&gt;=Settings!$B$6),"At-risk VIP",IF(D1868=1,"One-time buyer","At risk")),IF(OR(N(E1868)&gt;=Settings!$B$5,N(D1868)&gt;=Settings!$B$6),"VIP",IF(D1868=1,"New","Active"))))))</f>
        <v/>
      </c>
      <c r="L1868" s="12" t="str">
        <f aca="false">IF(OR(J1868="",J1868=0),"",IF(I1868&gt;=J1868*Settings!$B$7,"Yes",""))</f>
        <v/>
      </c>
      <c r="M1868" s="13"/>
      <c r="N1868" s="12" t="str">
        <f aca="true">IF(M1868="","",IF(AND(H1868&lt;&gt;"",H1868&gt;=M1868),"Yes - "&amp;TEXT(H1868,"d mmm yyyy"),IF(TODAY()-M1868&lt;30,"Not yet","No")))</f>
        <v/>
      </c>
      <c r="O1868" s="8"/>
      <c r="P1868" s="12" t="str">
        <f aca="false">IF(A1868="","",IF(COUNTIF($A$2:$A$2001,A1868)&gt;1,"Same email twice - keep one",""))</f>
        <v/>
      </c>
    </row>
    <row r="1869" customFormat="false" ht="15" hidden="false" customHeight="false" outlineLevel="0" collapsed="false">
      <c r="A1869" s="8"/>
      <c r="B1869" s="8"/>
      <c r="C1869" s="8"/>
      <c r="D1869" s="9" t="str">
        <f aca="false">IF(A1869="","",COUNTIFS(Orders!$C$2:$C$5001,A1869,Orders!$I$2:$I$5001,"&gt;0"))</f>
        <v/>
      </c>
      <c r="E1869" s="10" t="str">
        <f aca="false">IF(A1869="","",SUMIFS(Orders!$F$2:$F$5001,Orders!$C$2:$C$5001,A1869,Orders!$I$2:$I$5001,"&gt;0"))</f>
        <v/>
      </c>
      <c r="F1869" s="10" t="str">
        <f aca="false">IF(OR(A1869="",N(D1869)=0),"",E1869/D1869)</f>
        <v/>
      </c>
      <c r="G1869" s="11" t="str">
        <f aca="false">IF(OR(A1869="",N(D1869)=0),"",_xlfn.MINIFS(Orders!$I$2:$I$5001,Orders!$C$2:$C$5001,A1869,Orders!$I$2:$I$5001,"&gt;0"))</f>
        <v/>
      </c>
      <c r="H1869" s="11" t="str">
        <f aca="false">IF(OR(A1869="",N(D1869)=0),"",_xlfn.MAXIFS(Orders!$I$2:$I$5001,Orders!$C$2:$C$5001,A1869,Orders!$I$2:$I$5001,"&gt;0"))</f>
        <v/>
      </c>
      <c r="I1869" s="9" t="str">
        <f aca="true">IF(H1869="","",TODAY()-H1869)</f>
        <v/>
      </c>
      <c r="J1869" s="9" t="str">
        <f aca="false">IF(OR(H1869="",N(D1869)&lt;2),"",(H1869-G1869)/(D1869-1))</f>
        <v/>
      </c>
      <c r="K1869" s="12" t="str">
        <f aca="false">IF(A1869="","",IF(N(D1869)=0,"No orders yet",IF(I1869&gt;=Settings!$B$4,IF(OR(N(E1869)&gt;=Settings!$B$5,N(D1869)&gt;=Settings!$B$6),"Lapsed VIP","Lapsed"),IF(I1869&gt;=Settings!$B$3,IF(OR(N(E1869)&gt;=Settings!$B$5,N(D1869)&gt;=Settings!$B$6),"At-risk VIP",IF(D1869=1,"One-time buyer","At risk")),IF(OR(N(E1869)&gt;=Settings!$B$5,N(D1869)&gt;=Settings!$B$6),"VIP",IF(D1869=1,"New","Active"))))))</f>
        <v/>
      </c>
      <c r="L1869" s="12" t="str">
        <f aca="false">IF(OR(J1869="",J1869=0),"",IF(I1869&gt;=J1869*Settings!$B$7,"Yes",""))</f>
        <v/>
      </c>
      <c r="M1869" s="13"/>
      <c r="N1869" s="12" t="str">
        <f aca="true">IF(M1869="","",IF(AND(H1869&lt;&gt;"",H1869&gt;=M1869),"Yes - "&amp;TEXT(H1869,"d mmm yyyy"),IF(TODAY()-M1869&lt;30,"Not yet","No")))</f>
        <v/>
      </c>
      <c r="O1869" s="8"/>
      <c r="P1869" s="12" t="str">
        <f aca="false">IF(A1869="","",IF(COUNTIF($A$2:$A$2001,A1869)&gt;1,"Same email twice - keep one",""))</f>
        <v/>
      </c>
    </row>
    <row r="1870" customFormat="false" ht="15" hidden="false" customHeight="false" outlineLevel="0" collapsed="false">
      <c r="A1870" s="8"/>
      <c r="B1870" s="8"/>
      <c r="C1870" s="8"/>
      <c r="D1870" s="9" t="str">
        <f aca="false">IF(A1870="","",COUNTIFS(Orders!$C$2:$C$5001,A1870,Orders!$I$2:$I$5001,"&gt;0"))</f>
        <v/>
      </c>
      <c r="E1870" s="10" t="str">
        <f aca="false">IF(A1870="","",SUMIFS(Orders!$F$2:$F$5001,Orders!$C$2:$C$5001,A1870,Orders!$I$2:$I$5001,"&gt;0"))</f>
        <v/>
      </c>
      <c r="F1870" s="10" t="str">
        <f aca="false">IF(OR(A1870="",N(D1870)=0),"",E1870/D1870)</f>
        <v/>
      </c>
      <c r="G1870" s="11" t="str">
        <f aca="false">IF(OR(A1870="",N(D1870)=0),"",_xlfn.MINIFS(Orders!$I$2:$I$5001,Orders!$C$2:$C$5001,A1870,Orders!$I$2:$I$5001,"&gt;0"))</f>
        <v/>
      </c>
      <c r="H1870" s="11" t="str">
        <f aca="false">IF(OR(A1870="",N(D1870)=0),"",_xlfn.MAXIFS(Orders!$I$2:$I$5001,Orders!$C$2:$C$5001,A1870,Orders!$I$2:$I$5001,"&gt;0"))</f>
        <v/>
      </c>
      <c r="I1870" s="9" t="str">
        <f aca="true">IF(H1870="","",TODAY()-H1870)</f>
        <v/>
      </c>
      <c r="J1870" s="9" t="str">
        <f aca="false">IF(OR(H1870="",N(D1870)&lt;2),"",(H1870-G1870)/(D1870-1))</f>
        <v/>
      </c>
      <c r="K1870" s="12" t="str">
        <f aca="false">IF(A1870="","",IF(N(D1870)=0,"No orders yet",IF(I1870&gt;=Settings!$B$4,IF(OR(N(E1870)&gt;=Settings!$B$5,N(D1870)&gt;=Settings!$B$6),"Lapsed VIP","Lapsed"),IF(I1870&gt;=Settings!$B$3,IF(OR(N(E1870)&gt;=Settings!$B$5,N(D1870)&gt;=Settings!$B$6),"At-risk VIP",IF(D1870=1,"One-time buyer","At risk")),IF(OR(N(E1870)&gt;=Settings!$B$5,N(D1870)&gt;=Settings!$B$6),"VIP",IF(D1870=1,"New","Active"))))))</f>
        <v/>
      </c>
      <c r="L1870" s="12" t="str">
        <f aca="false">IF(OR(J1870="",J1870=0),"",IF(I1870&gt;=J1870*Settings!$B$7,"Yes",""))</f>
        <v/>
      </c>
      <c r="M1870" s="13"/>
      <c r="N1870" s="12" t="str">
        <f aca="true">IF(M1870="","",IF(AND(H1870&lt;&gt;"",H1870&gt;=M1870),"Yes - "&amp;TEXT(H1870,"d mmm yyyy"),IF(TODAY()-M1870&lt;30,"Not yet","No")))</f>
        <v/>
      </c>
      <c r="O1870" s="8"/>
      <c r="P1870" s="12" t="str">
        <f aca="false">IF(A1870="","",IF(COUNTIF($A$2:$A$2001,A1870)&gt;1,"Same email twice - keep one",""))</f>
        <v/>
      </c>
    </row>
    <row r="1871" customFormat="false" ht="15" hidden="false" customHeight="false" outlineLevel="0" collapsed="false">
      <c r="A1871" s="8"/>
      <c r="B1871" s="8"/>
      <c r="C1871" s="8"/>
      <c r="D1871" s="9" t="str">
        <f aca="false">IF(A1871="","",COUNTIFS(Orders!$C$2:$C$5001,A1871,Orders!$I$2:$I$5001,"&gt;0"))</f>
        <v/>
      </c>
      <c r="E1871" s="10" t="str">
        <f aca="false">IF(A1871="","",SUMIFS(Orders!$F$2:$F$5001,Orders!$C$2:$C$5001,A1871,Orders!$I$2:$I$5001,"&gt;0"))</f>
        <v/>
      </c>
      <c r="F1871" s="10" t="str">
        <f aca="false">IF(OR(A1871="",N(D1871)=0),"",E1871/D1871)</f>
        <v/>
      </c>
      <c r="G1871" s="11" t="str">
        <f aca="false">IF(OR(A1871="",N(D1871)=0),"",_xlfn.MINIFS(Orders!$I$2:$I$5001,Orders!$C$2:$C$5001,A1871,Orders!$I$2:$I$5001,"&gt;0"))</f>
        <v/>
      </c>
      <c r="H1871" s="11" t="str">
        <f aca="false">IF(OR(A1871="",N(D1871)=0),"",_xlfn.MAXIFS(Orders!$I$2:$I$5001,Orders!$C$2:$C$5001,A1871,Orders!$I$2:$I$5001,"&gt;0"))</f>
        <v/>
      </c>
      <c r="I1871" s="9" t="str">
        <f aca="true">IF(H1871="","",TODAY()-H1871)</f>
        <v/>
      </c>
      <c r="J1871" s="9" t="str">
        <f aca="false">IF(OR(H1871="",N(D1871)&lt;2),"",(H1871-G1871)/(D1871-1))</f>
        <v/>
      </c>
      <c r="K1871" s="12" t="str">
        <f aca="false">IF(A1871="","",IF(N(D1871)=0,"No orders yet",IF(I1871&gt;=Settings!$B$4,IF(OR(N(E1871)&gt;=Settings!$B$5,N(D1871)&gt;=Settings!$B$6),"Lapsed VIP","Lapsed"),IF(I1871&gt;=Settings!$B$3,IF(OR(N(E1871)&gt;=Settings!$B$5,N(D1871)&gt;=Settings!$B$6),"At-risk VIP",IF(D1871=1,"One-time buyer","At risk")),IF(OR(N(E1871)&gt;=Settings!$B$5,N(D1871)&gt;=Settings!$B$6),"VIP",IF(D1871=1,"New","Active"))))))</f>
        <v/>
      </c>
      <c r="L1871" s="12" t="str">
        <f aca="false">IF(OR(J1871="",J1871=0),"",IF(I1871&gt;=J1871*Settings!$B$7,"Yes",""))</f>
        <v/>
      </c>
      <c r="M1871" s="13"/>
      <c r="N1871" s="12" t="str">
        <f aca="true">IF(M1871="","",IF(AND(H1871&lt;&gt;"",H1871&gt;=M1871),"Yes - "&amp;TEXT(H1871,"d mmm yyyy"),IF(TODAY()-M1871&lt;30,"Not yet","No")))</f>
        <v/>
      </c>
      <c r="O1871" s="8"/>
      <c r="P1871" s="12" t="str">
        <f aca="false">IF(A1871="","",IF(COUNTIF($A$2:$A$2001,A1871)&gt;1,"Same email twice - keep one",""))</f>
        <v/>
      </c>
    </row>
    <row r="1872" customFormat="false" ht="15" hidden="false" customHeight="false" outlineLevel="0" collapsed="false">
      <c r="A1872" s="8"/>
      <c r="B1872" s="8"/>
      <c r="C1872" s="8"/>
      <c r="D1872" s="9" t="str">
        <f aca="false">IF(A1872="","",COUNTIFS(Orders!$C$2:$C$5001,A1872,Orders!$I$2:$I$5001,"&gt;0"))</f>
        <v/>
      </c>
      <c r="E1872" s="10" t="str">
        <f aca="false">IF(A1872="","",SUMIFS(Orders!$F$2:$F$5001,Orders!$C$2:$C$5001,A1872,Orders!$I$2:$I$5001,"&gt;0"))</f>
        <v/>
      </c>
      <c r="F1872" s="10" t="str">
        <f aca="false">IF(OR(A1872="",N(D1872)=0),"",E1872/D1872)</f>
        <v/>
      </c>
      <c r="G1872" s="11" t="str">
        <f aca="false">IF(OR(A1872="",N(D1872)=0),"",_xlfn.MINIFS(Orders!$I$2:$I$5001,Orders!$C$2:$C$5001,A1872,Orders!$I$2:$I$5001,"&gt;0"))</f>
        <v/>
      </c>
      <c r="H1872" s="11" t="str">
        <f aca="false">IF(OR(A1872="",N(D1872)=0),"",_xlfn.MAXIFS(Orders!$I$2:$I$5001,Orders!$C$2:$C$5001,A1872,Orders!$I$2:$I$5001,"&gt;0"))</f>
        <v/>
      </c>
      <c r="I1872" s="9" t="str">
        <f aca="true">IF(H1872="","",TODAY()-H1872)</f>
        <v/>
      </c>
      <c r="J1872" s="9" t="str">
        <f aca="false">IF(OR(H1872="",N(D1872)&lt;2),"",(H1872-G1872)/(D1872-1))</f>
        <v/>
      </c>
      <c r="K1872" s="12" t="str">
        <f aca="false">IF(A1872="","",IF(N(D1872)=0,"No orders yet",IF(I1872&gt;=Settings!$B$4,IF(OR(N(E1872)&gt;=Settings!$B$5,N(D1872)&gt;=Settings!$B$6),"Lapsed VIP","Lapsed"),IF(I1872&gt;=Settings!$B$3,IF(OR(N(E1872)&gt;=Settings!$B$5,N(D1872)&gt;=Settings!$B$6),"At-risk VIP",IF(D1872=1,"One-time buyer","At risk")),IF(OR(N(E1872)&gt;=Settings!$B$5,N(D1872)&gt;=Settings!$B$6),"VIP",IF(D1872=1,"New","Active"))))))</f>
        <v/>
      </c>
      <c r="L1872" s="12" t="str">
        <f aca="false">IF(OR(J1872="",J1872=0),"",IF(I1872&gt;=J1872*Settings!$B$7,"Yes",""))</f>
        <v/>
      </c>
      <c r="M1872" s="13"/>
      <c r="N1872" s="12" t="str">
        <f aca="true">IF(M1872="","",IF(AND(H1872&lt;&gt;"",H1872&gt;=M1872),"Yes - "&amp;TEXT(H1872,"d mmm yyyy"),IF(TODAY()-M1872&lt;30,"Not yet","No")))</f>
        <v/>
      </c>
      <c r="O1872" s="8"/>
      <c r="P1872" s="12" t="str">
        <f aca="false">IF(A1872="","",IF(COUNTIF($A$2:$A$2001,A1872)&gt;1,"Same email twice - keep one",""))</f>
        <v/>
      </c>
    </row>
    <row r="1873" customFormat="false" ht="15" hidden="false" customHeight="false" outlineLevel="0" collapsed="false">
      <c r="A1873" s="8"/>
      <c r="B1873" s="8"/>
      <c r="C1873" s="8"/>
      <c r="D1873" s="9" t="str">
        <f aca="false">IF(A1873="","",COUNTIFS(Orders!$C$2:$C$5001,A1873,Orders!$I$2:$I$5001,"&gt;0"))</f>
        <v/>
      </c>
      <c r="E1873" s="10" t="str">
        <f aca="false">IF(A1873="","",SUMIFS(Orders!$F$2:$F$5001,Orders!$C$2:$C$5001,A1873,Orders!$I$2:$I$5001,"&gt;0"))</f>
        <v/>
      </c>
      <c r="F1873" s="10" t="str">
        <f aca="false">IF(OR(A1873="",N(D1873)=0),"",E1873/D1873)</f>
        <v/>
      </c>
      <c r="G1873" s="11" t="str">
        <f aca="false">IF(OR(A1873="",N(D1873)=0),"",_xlfn.MINIFS(Orders!$I$2:$I$5001,Orders!$C$2:$C$5001,A1873,Orders!$I$2:$I$5001,"&gt;0"))</f>
        <v/>
      </c>
      <c r="H1873" s="11" t="str">
        <f aca="false">IF(OR(A1873="",N(D1873)=0),"",_xlfn.MAXIFS(Orders!$I$2:$I$5001,Orders!$C$2:$C$5001,A1873,Orders!$I$2:$I$5001,"&gt;0"))</f>
        <v/>
      </c>
      <c r="I1873" s="9" t="str">
        <f aca="true">IF(H1873="","",TODAY()-H1873)</f>
        <v/>
      </c>
      <c r="J1873" s="9" t="str">
        <f aca="false">IF(OR(H1873="",N(D1873)&lt;2),"",(H1873-G1873)/(D1873-1))</f>
        <v/>
      </c>
      <c r="K1873" s="12" t="str">
        <f aca="false">IF(A1873="","",IF(N(D1873)=0,"No orders yet",IF(I1873&gt;=Settings!$B$4,IF(OR(N(E1873)&gt;=Settings!$B$5,N(D1873)&gt;=Settings!$B$6),"Lapsed VIP","Lapsed"),IF(I1873&gt;=Settings!$B$3,IF(OR(N(E1873)&gt;=Settings!$B$5,N(D1873)&gt;=Settings!$B$6),"At-risk VIP",IF(D1873=1,"One-time buyer","At risk")),IF(OR(N(E1873)&gt;=Settings!$B$5,N(D1873)&gt;=Settings!$B$6),"VIP",IF(D1873=1,"New","Active"))))))</f>
        <v/>
      </c>
      <c r="L1873" s="12" t="str">
        <f aca="false">IF(OR(J1873="",J1873=0),"",IF(I1873&gt;=J1873*Settings!$B$7,"Yes",""))</f>
        <v/>
      </c>
      <c r="M1873" s="13"/>
      <c r="N1873" s="12" t="str">
        <f aca="true">IF(M1873="","",IF(AND(H1873&lt;&gt;"",H1873&gt;=M1873),"Yes - "&amp;TEXT(H1873,"d mmm yyyy"),IF(TODAY()-M1873&lt;30,"Not yet","No")))</f>
        <v/>
      </c>
      <c r="O1873" s="8"/>
      <c r="P1873" s="12" t="str">
        <f aca="false">IF(A1873="","",IF(COUNTIF($A$2:$A$2001,A1873)&gt;1,"Same email twice - keep one",""))</f>
        <v/>
      </c>
    </row>
    <row r="1874" customFormat="false" ht="15" hidden="false" customHeight="false" outlineLevel="0" collapsed="false">
      <c r="A1874" s="8"/>
      <c r="B1874" s="8"/>
      <c r="C1874" s="8"/>
      <c r="D1874" s="9" t="str">
        <f aca="false">IF(A1874="","",COUNTIFS(Orders!$C$2:$C$5001,A1874,Orders!$I$2:$I$5001,"&gt;0"))</f>
        <v/>
      </c>
      <c r="E1874" s="10" t="str">
        <f aca="false">IF(A1874="","",SUMIFS(Orders!$F$2:$F$5001,Orders!$C$2:$C$5001,A1874,Orders!$I$2:$I$5001,"&gt;0"))</f>
        <v/>
      </c>
      <c r="F1874" s="10" t="str">
        <f aca="false">IF(OR(A1874="",N(D1874)=0),"",E1874/D1874)</f>
        <v/>
      </c>
      <c r="G1874" s="11" t="str">
        <f aca="false">IF(OR(A1874="",N(D1874)=0),"",_xlfn.MINIFS(Orders!$I$2:$I$5001,Orders!$C$2:$C$5001,A1874,Orders!$I$2:$I$5001,"&gt;0"))</f>
        <v/>
      </c>
      <c r="H1874" s="11" t="str">
        <f aca="false">IF(OR(A1874="",N(D1874)=0),"",_xlfn.MAXIFS(Orders!$I$2:$I$5001,Orders!$C$2:$C$5001,A1874,Orders!$I$2:$I$5001,"&gt;0"))</f>
        <v/>
      </c>
      <c r="I1874" s="9" t="str">
        <f aca="true">IF(H1874="","",TODAY()-H1874)</f>
        <v/>
      </c>
      <c r="J1874" s="9" t="str">
        <f aca="false">IF(OR(H1874="",N(D1874)&lt;2),"",(H1874-G1874)/(D1874-1))</f>
        <v/>
      </c>
      <c r="K1874" s="12" t="str">
        <f aca="false">IF(A1874="","",IF(N(D1874)=0,"No orders yet",IF(I1874&gt;=Settings!$B$4,IF(OR(N(E1874)&gt;=Settings!$B$5,N(D1874)&gt;=Settings!$B$6),"Lapsed VIP","Lapsed"),IF(I1874&gt;=Settings!$B$3,IF(OR(N(E1874)&gt;=Settings!$B$5,N(D1874)&gt;=Settings!$B$6),"At-risk VIP",IF(D1874=1,"One-time buyer","At risk")),IF(OR(N(E1874)&gt;=Settings!$B$5,N(D1874)&gt;=Settings!$B$6),"VIP",IF(D1874=1,"New","Active"))))))</f>
        <v/>
      </c>
      <c r="L1874" s="12" t="str">
        <f aca="false">IF(OR(J1874="",J1874=0),"",IF(I1874&gt;=J1874*Settings!$B$7,"Yes",""))</f>
        <v/>
      </c>
      <c r="M1874" s="13"/>
      <c r="N1874" s="12" t="str">
        <f aca="true">IF(M1874="","",IF(AND(H1874&lt;&gt;"",H1874&gt;=M1874),"Yes - "&amp;TEXT(H1874,"d mmm yyyy"),IF(TODAY()-M1874&lt;30,"Not yet","No")))</f>
        <v/>
      </c>
      <c r="O1874" s="8"/>
      <c r="P1874" s="12" t="str">
        <f aca="false">IF(A1874="","",IF(COUNTIF($A$2:$A$2001,A1874)&gt;1,"Same email twice - keep one",""))</f>
        <v/>
      </c>
    </row>
    <row r="1875" customFormat="false" ht="15" hidden="false" customHeight="false" outlineLevel="0" collapsed="false">
      <c r="A1875" s="8"/>
      <c r="B1875" s="8"/>
      <c r="C1875" s="8"/>
      <c r="D1875" s="9" t="str">
        <f aca="false">IF(A1875="","",COUNTIFS(Orders!$C$2:$C$5001,A1875,Orders!$I$2:$I$5001,"&gt;0"))</f>
        <v/>
      </c>
      <c r="E1875" s="10" t="str">
        <f aca="false">IF(A1875="","",SUMIFS(Orders!$F$2:$F$5001,Orders!$C$2:$C$5001,A1875,Orders!$I$2:$I$5001,"&gt;0"))</f>
        <v/>
      </c>
      <c r="F1875" s="10" t="str">
        <f aca="false">IF(OR(A1875="",N(D1875)=0),"",E1875/D1875)</f>
        <v/>
      </c>
      <c r="G1875" s="11" t="str">
        <f aca="false">IF(OR(A1875="",N(D1875)=0),"",_xlfn.MINIFS(Orders!$I$2:$I$5001,Orders!$C$2:$C$5001,A1875,Orders!$I$2:$I$5001,"&gt;0"))</f>
        <v/>
      </c>
      <c r="H1875" s="11" t="str">
        <f aca="false">IF(OR(A1875="",N(D1875)=0),"",_xlfn.MAXIFS(Orders!$I$2:$I$5001,Orders!$C$2:$C$5001,A1875,Orders!$I$2:$I$5001,"&gt;0"))</f>
        <v/>
      </c>
      <c r="I1875" s="9" t="str">
        <f aca="true">IF(H1875="","",TODAY()-H1875)</f>
        <v/>
      </c>
      <c r="J1875" s="9" t="str">
        <f aca="false">IF(OR(H1875="",N(D1875)&lt;2),"",(H1875-G1875)/(D1875-1))</f>
        <v/>
      </c>
      <c r="K1875" s="12" t="str">
        <f aca="false">IF(A1875="","",IF(N(D1875)=0,"No orders yet",IF(I1875&gt;=Settings!$B$4,IF(OR(N(E1875)&gt;=Settings!$B$5,N(D1875)&gt;=Settings!$B$6),"Lapsed VIP","Lapsed"),IF(I1875&gt;=Settings!$B$3,IF(OR(N(E1875)&gt;=Settings!$B$5,N(D1875)&gt;=Settings!$B$6),"At-risk VIP",IF(D1875=1,"One-time buyer","At risk")),IF(OR(N(E1875)&gt;=Settings!$B$5,N(D1875)&gt;=Settings!$B$6),"VIP",IF(D1875=1,"New","Active"))))))</f>
        <v/>
      </c>
      <c r="L1875" s="12" t="str">
        <f aca="false">IF(OR(J1875="",J1875=0),"",IF(I1875&gt;=J1875*Settings!$B$7,"Yes",""))</f>
        <v/>
      </c>
      <c r="M1875" s="13"/>
      <c r="N1875" s="12" t="str">
        <f aca="true">IF(M1875="","",IF(AND(H1875&lt;&gt;"",H1875&gt;=M1875),"Yes - "&amp;TEXT(H1875,"d mmm yyyy"),IF(TODAY()-M1875&lt;30,"Not yet","No")))</f>
        <v/>
      </c>
      <c r="O1875" s="8"/>
      <c r="P1875" s="12" t="str">
        <f aca="false">IF(A1875="","",IF(COUNTIF($A$2:$A$2001,A1875)&gt;1,"Same email twice - keep one",""))</f>
        <v/>
      </c>
    </row>
    <row r="1876" customFormat="false" ht="15" hidden="false" customHeight="false" outlineLevel="0" collapsed="false">
      <c r="A1876" s="8"/>
      <c r="B1876" s="8"/>
      <c r="C1876" s="8"/>
      <c r="D1876" s="9" t="str">
        <f aca="false">IF(A1876="","",COUNTIFS(Orders!$C$2:$C$5001,A1876,Orders!$I$2:$I$5001,"&gt;0"))</f>
        <v/>
      </c>
      <c r="E1876" s="10" t="str">
        <f aca="false">IF(A1876="","",SUMIFS(Orders!$F$2:$F$5001,Orders!$C$2:$C$5001,A1876,Orders!$I$2:$I$5001,"&gt;0"))</f>
        <v/>
      </c>
      <c r="F1876" s="10" t="str">
        <f aca="false">IF(OR(A1876="",N(D1876)=0),"",E1876/D1876)</f>
        <v/>
      </c>
      <c r="G1876" s="11" t="str">
        <f aca="false">IF(OR(A1876="",N(D1876)=0),"",_xlfn.MINIFS(Orders!$I$2:$I$5001,Orders!$C$2:$C$5001,A1876,Orders!$I$2:$I$5001,"&gt;0"))</f>
        <v/>
      </c>
      <c r="H1876" s="11" t="str">
        <f aca="false">IF(OR(A1876="",N(D1876)=0),"",_xlfn.MAXIFS(Orders!$I$2:$I$5001,Orders!$C$2:$C$5001,A1876,Orders!$I$2:$I$5001,"&gt;0"))</f>
        <v/>
      </c>
      <c r="I1876" s="9" t="str">
        <f aca="true">IF(H1876="","",TODAY()-H1876)</f>
        <v/>
      </c>
      <c r="J1876" s="9" t="str">
        <f aca="false">IF(OR(H1876="",N(D1876)&lt;2),"",(H1876-G1876)/(D1876-1))</f>
        <v/>
      </c>
      <c r="K1876" s="12" t="str">
        <f aca="false">IF(A1876="","",IF(N(D1876)=0,"No orders yet",IF(I1876&gt;=Settings!$B$4,IF(OR(N(E1876)&gt;=Settings!$B$5,N(D1876)&gt;=Settings!$B$6),"Lapsed VIP","Lapsed"),IF(I1876&gt;=Settings!$B$3,IF(OR(N(E1876)&gt;=Settings!$B$5,N(D1876)&gt;=Settings!$B$6),"At-risk VIP",IF(D1876=1,"One-time buyer","At risk")),IF(OR(N(E1876)&gt;=Settings!$B$5,N(D1876)&gt;=Settings!$B$6),"VIP",IF(D1876=1,"New","Active"))))))</f>
        <v/>
      </c>
      <c r="L1876" s="12" t="str">
        <f aca="false">IF(OR(J1876="",J1876=0),"",IF(I1876&gt;=J1876*Settings!$B$7,"Yes",""))</f>
        <v/>
      </c>
      <c r="M1876" s="13"/>
      <c r="N1876" s="12" t="str">
        <f aca="true">IF(M1876="","",IF(AND(H1876&lt;&gt;"",H1876&gt;=M1876),"Yes - "&amp;TEXT(H1876,"d mmm yyyy"),IF(TODAY()-M1876&lt;30,"Not yet","No")))</f>
        <v/>
      </c>
      <c r="O1876" s="8"/>
      <c r="P1876" s="12" t="str">
        <f aca="false">IF(A1876="","",IF(COUNTIF($A$2:$A$2001,A1876)&gt;1,"Same email twice - keep one",""))</f>
        <v/>
      </c>
    </row>
    <row r="1877" customFormat="false" ht="15" hidden="false" customHeight="false" outlineLevel="0" collapsed="false">
      <c r="A1877" s="8"/>
      <c r="B1877" s="8"/>
      <c r="C1877" s="8"/>
      <c r="D1877" s="9" t="str">
        <f aca="false">IF(A1877="","",COUNTIFS(Orders!$C$2:$C$5001,A1877,Orders!$I$2:$I$5001,"&gt;0"))</f>
        <v/>
      </c>
      <c r="E1877" s="10" t="str">
        <f aca="false">IF(A1877="","",SUMIFS(Orders!$F$2:$F$5001,Orders!$C$2:$C$5001,A1877,Orders!$I$2:$I$5001,"&gt;0"))</f>
        <v/>
      </c>
      <c r="F1877" s="10" t="str">
        <f aca="false">IF(OR(A1877="",N(D1877)=0),"",E1877/D1877)</f>
        <v/>
      </c>
      <c r="G1877" s="11" t="str">
        <f aca="false">IF(OR(A1877="",N(D1877)=0),"",_xlfn.MINIFS(Orders!$I$2:$I$5001,Orders!$C$2:$C$5001,A1877,Orders!$I$2:$I$5001,"&gt;0"))</f>
        <v/>
      </c>
      <c r="H1877" s="11" t="str">
        <f aca="false">IF(OR(A1877="",N(D1877)=0),"",_xlfn.MAXIFS(Orders!$I$2:$I$5001,Orders!$C$2:$C$5001,A1877,Orders!$I$2:$I$5001,"&gt;0"))</f>
        <v/>
      </c>
      <c r="I1877" s="9" t="str">
        <f aca="true">IF(H1877="","",TODAY()-H1877)</f>
        <v/>
      </c>
      <c r="J1877" s="9" t="str">
        <f aca="false">IF(OR(H1877="",N(D1877)&lt;2),"",(H1877-G1877)/(D1877-1))</f>
        <v/>
      </c>
      <c r="K1877" s="12" t="str">
        <f aca="false">IF(A1877="","",IF(N(D1877)=0,"No orders yet",IF(I1877&gt;=Settings!$B$4,IF(OR(N(E1877)&gt;=Settings!$B$5,N(D1877)&gt;=Settings!$B$6),"Lapsed VIP","Lapsed"),IF(I1877&gt;=Settings!$B$3,IF(OR(N(E1877)&gt;=Settings!$B$5,N(D1877)&gt;=Settings!$B$6),"At-risk VIP",IF(D1877=1,"One-time buyer","At risk")),IF(OR(N(E1877)&gt;=Settings!$B$5,N(D1877)&gt;=Settings!$B$6),"VIP",IF(D1877=1,"New","Active"))))))</f>
        <v/>
      </c>
      <c r="L1877" s="12" t="str">
        <f aca="false">IF(OR(J1877="",J1877=0),"",IF(I1877&gt;=J1877*Settings!$B$7,"Yes",""))</f>
        <v/>
      </c>
      <c r="M1877" s="13"/>
      <c r="N1877" s="12" t="str">
        <f aca="true">IF(M1877="","",IF(AND(H1877&lt;&gt;"",H1877&gt;=M1877),"Yes - "&amp;TEXT(H1877,"d mmm yyyy"),IF(TODAY()-M1877&lt;30,"Not yet","No")))</f>
        <v/>
      </c>
      <c r="O1877" s="8"/>
      <c r="P1877" s="12" t="str">
        <f aca="false">IF(A1877="","",IF(COUNTIF($A$2:$A$2001,A1877)&gt;1,"Same email twice - keep one",""))</f>
        <v/>
      </c>
    </row>
    <row r="1878" customFormat="false" ht="15" hidden="false" customHeight="false" outlineLevel="0" collapsed="false">
      <c r="A1878" s="8"/>
      <c r="B1878" s="8"/>
      <c r="C1878" s="8"/>
      <c r="D1878" s="9" t="str">
        <f aca="false">IF(A1878="","",COUNTIFS(Orders!$C$2:$C$5001,A1878,Orders!$I$2:$I$5001,"&gt;0"))</f>
        <v/>
      </c>
      <c r="E1878" s="10" t="str">
        <f aca="false">IF(A1878="","",SUMIFS(Orders!$F$2:$F$5001,Orders!$C$2:$C$5001,A1878,Orders!$I$2:$I$5001,"&gt;0"))</f>
        <v/>
      </c>
      <c r="F1878" s="10" t="str">
        <f aca="false">IF(OR(A1878="",N(D1878)=0),"",E1878/D1878)</f>
        <v/>
      </c>
      <c r="G1878" s="11" t="str">
        <f aca="false">IF(OR(A1878="",N(D1878)=0),"",_xlfn.MINIFS(Orders!$I$2:$I$5001,Orders!$C$2:$C$5001,A1878,Orders!$I$2:$I$5001,"&gt;0"))</f>
        <v/>
      </c>
      <c r="H1878" s="11" t="str">
        <f aca="false">IF(OR(A1878="",N(D1878)=0),"",_xlfn.MAXIFS(Orders!$I$2:$I$5001,Orders!$C$2:$C$5001,A1878,Orders!$I$2:$I$5001,"&gt;0"))</f>
        <v/>
      </c>
      <c r="I1878" s="9" t="str">
        <f aca="true">IF(H1878="","",TODAY()-H1878)</f>
        <v/>
      </c>
      <c r="J1878" s="9" t="str">
        <f aca="false">IF(OR(H1878="",N(D1878)&lt;2),"",(H1878-G1878)/(D1878-1))</f>
        <v/>
      </c>
      <c r="K1878" s="12" t="str">
        <f aca="false">IF(A1878="","",IF(N(D1878)=0,"No orders yet",IF(I1878&gt;=Settings!$B$4,IF(OR(N(E1878)&gt;=Settings!$B$5,N(D1878)&gt;=Settings!$B$6),"Lapsed VIP","Lapsed"),IF(I1878&gt;=Settings!$B$3,IF(OR(N(E1878)&gt;=Settings!$B$5,N(D1878)&gt;=Settings!$B$6),"At-risk VIP",IF(D1878=1,"One-time buyer","At risk")),IF(OR(N(E1878)&gt;=Settings!$B$5,N(D1878)&gt;=Settings!$B$6),"VIP",IF(D1878=1,"New","Active"))))))</f>
        <v/>
      </c>
      <c r="L1878" s="12" t="str">
        <f aca="false">IF(OR(J1878="",J1878=0),"",IF(I1878&gt;=J1878*Settings!$B$7,"Yes",""))</f>
        <v/>
      </c>
      <c r="M1878" s="13"/>
      <c r="N1878" s="12" t="str">
        <f aca="true">IF(M1878="","",IF(AND(H1878&lt;&gt;"",H1878&gt;=M1878),"Yes - "&amp;TEXT(H1878,"d mmm yyyy"),IF(TODAY()-M1878&lt;30,"Not yet","No")))</f>
        <v/>
      </c>
      <c r="O1878" s="8"/>
      <c r="P1878" s="12" t="str">
        <f aca="false">IF(A1878="","",IF(COUNTIF($A$2:$A$2001,A1878)&gt;1,"Same email twice - keep one",""))</f>
        <v/>
      </c>
    </row>
    <row r="1879" customFormat="false" ht="15" hidden="false" customHeight="false" outlineLevel="0" collapsed="false">
      <c r="A1879" s="8"/>
      <c r="B1879" s="8"/>
      <c r="C1879" s="8"/>
      <c r="D1879" s="9" t="str">
        <f aca="false">IF(A1879="","",COUNTIFS(Orders!$C$2:$C$5001,A1879,Orders!$I$2:$I$5001,"&gt;0"))</f>
        <v/>
      </c>
      <c r="E1879" s="10" t="str">
        <f aca="false">IF(A1879="","",SUMIFS(Orders!$F$2:$F$5001,Orders!$C$2:$C$5001,A1879,Orders!$I$2:$I$5001,"&gt;0"))</f>
        <v/>
      </c>
      <c r="F1879" s="10" t="str">
        <f aca="false">IF(OR(A1879="",N(D1879)=0),"",E1879/D1879)</f>
        <v/>
      </c>
      <c r="G1879" s="11" t="str">
        <f aca="false">IF(OR(A1879="",N(D1879)=0),"",_xlfn.MINIFS(Orders!$I$2:$I$5001,Orders!$C$2:$C$5001,A1879,Orders!$I$2:$I$5001,"&gt;0"))</f>
        <v/>
      </c>
      <c r="H1879" s="11" t="str">
        <f aca="false">IF(OR(A1879="",N(D1879)=0),"",_xlfn.MAXIFS(Orders!$I$2:$I$5001,Orders!$C$2:$C$5001,A1879,Orders!$I$2:$I$5001,"&gt;0"))</f>
        <v/>
      </c>
      <c r="I1879" s="9" t="str">
        <f aca="true">IF(H1879="","",TODAY()-H1879)</f>
        <v/>
      </c>
      <c r="J1879" s="9" t="str">
        <f aca="false">IF(OR(H1879="",N(D1879)&lt;2),"",(H1879-G1879)/(D1879-1))</f>
        <v/>
      </c>
      <c r="K1879" s="12" t="str">
        <f aca="false">IF(A1879="","",IF(N(D1879)=0,"No orders yet",IF(I1879&gt;=Settings!$B$4,IF(OR(N(E1879)&gt;=Settings!$B$5,N(D1879)&gt;=Settings!$B$6),"Lapsed VIP","Lapsed"),IF(I1879&gt;=Settings!$B$3,IF(OR(N(E1879)&gt;=Settings!$B$5,N(D1879)&gt;=Settings!$B$6),"At-risk VIP",IF(D1879=1,"One-time buyer","At risk")),IF(OR(N(E1879)&gt;=Settings!$B$5,N(D1879)&gt;=Settings!$B$6),"VIP",IF(D1879=1,"New","Active"))))))</f>
        <v/>
      </c>
      <c r="L1879" s="12" t="str">
        <f aca="false">IF(OR(J1879="",J1879=0),"",IF(I1879&gt;=J1879*Settings!$B$7,"Yes",""))</f>
        <v/>
      </c>
      <c r="M1879" s="13"/>
      <c r="N1879" s="12" t="str">
        <f aca="true">IF(M1879="","",IF(AND(H1879&lt;&gt;"",H1879&gt;=M1879),"Yes - "&amp;TEXT(H1879,"d mmm yyyy"),IF(TODAY()-M1879&lt;30,"Not yet","No")))</f>
        <v/>
      </c>
      <c r="O1879" s="8"/>
      <c r="P1879" s="12" t="str">
        <f aca="false">IF(A1879="","",IF(COUNTIF($A$2:$A$2001,A1879)&gt;1,"Same email twice - keep one",""))</f>
        <v/>
      </c>
    </row>
    <row r="1880" customFormat="false" ht="15" hidden="false" customHeight="false" outlineLevel="0" collapsed="false">
      <c r="A1880" s="8"/>
      <c r="B1880" s="8"/>
      <c r="C1880" s="8"/>
      <c r="D1880" s="9" t="str">
        <f aca="false">IF(A1880="","",COUNTIFS(Orders!$C$2:$C$5001,A1880,Orders!$I$2:$I$5001,"&gt;0"))</f>
        <v/>
      </c>
      <c r="E1880" s="10" t="str">
        <f aca="false">IF(A1880="","",SUMIFS(Orders!$F$2:$F$5001,Orders!$C$2:$C$5001,A1880,Orders!$I$2:$I$5001,"&gt;0"))</f>
        <v/>
      </c>
      <c r="F1880" s="10" t="str">
        <f aca="false">IF(OR(A1880="",N(D1880)=0),"",E1880/D1880)</f>
        <v/>
      </c>
      <c r="G1880" s="11" t="str">
        <f aca="false">IF(OR(A1880="",N(D1880)=0),"",_xlfn.MINIFS(Orders!$I$2:$I$5001,Orders!$C$2:$C$5001,A1880,Orders!$I$2:$I$5001,"&gt;0"))</f>
        <v/>
      </c>
      <c r="H1880" s="11" t="str">
        <f aca="false">IF(OR(A1880="",N(D1880)=0),"",_xlfn.MAXIFS(Orders!$I$2:$I$5001,Orders!$C$2:$C$5001,A1880,Orders!$I$2:$I$5001,"&gt;0"))</f>
        <v/>
      </c>
      <c r="I1880" s="9" t="str">
        <f aca="true">IF(H1880="","",TODAY()-H1880)</f>
        <v/>
      </c>
      <c r="J1880" s="9" t="str">
        <f aca="false">IF(OR(H1880="",N(D1880)&lt;2),"",(H1880-G1880)/(D1880-1))</f>
        <v/>
      </c>
      <c r="K1880" s="12" t="str">
        <f aca="false">IF(A1880="","",IF(N(D1880)=0,"No orders yet",IF(I1880&gt;=Settings!$B$4,IF(OR(N(E1880)&gt;=Settings!$B$5,N(D1880)&gt;=Settings!$B$6),"Lapsed VIP","Lapsed"),IF(I1880&gt;=Settings!$B$3,IF(OR(N(E1880)&gt;=Settings!$B$5,N(D1880)&gt;=Settings!$B$6),"At-risk VIP",IF(D1880=1,"One-time buyer","At risk")),IF(OR(N(E1880)&gt;=Settings!$B$5,N(D1880)&gt;=Settings!$B$6),"VIP",IF(D1880=1,"New","Active"))))))</f>
        <v/>
      </c>
      <c r="L1880" s="12" t="str">
        <f aca="false">IF(OR(J1880="",J1880=0),"",IF(I1880&gt;=J1880*Settings!$B$7,"Yes",""))</f>
        <v/>
      </c>
      <c r="M1880" s="13"/>
      <c r="N1880" s="12" t="str">
        <f aca="true">IF(M1880="","",IF(AND(H1880&lt;&gt;"",H1880&gt;=M1880),"Yes - "&amp;TEXT(H1880,"d mmm yyyy"),IF(TODAY()-M1880&lt;30,"Not yet","No")))</f>
        <v/>
      </c>
      <c r="O1880" s="8"/>
      <c r="P1880" s="12" t="str">
        <f aca="false">IF(A1880="","",IF(COUNTIF($A$2:$A$2001,A1880)&gt;1,"Same email twice - keep one",""))</f>
        <v/>
      </c>
    </row>
    <row r="1881" customFormat="false" ht="15" hidden="false" customHeight="false" outlineLevel="0" collapsed="false">
      <c r="A1881" s="8"/>
      <c r="B1881" s="8"/>
      <c r="C1881" s="8"/>
      <c r="D1881" s="9" t="str">
        <f aca="false">IF(A1881="","",COUNTIFS(Orders!$C$2:$C$5001,A1881,Orders!$I$2:$I$5001,"&gt;0"))</f>
        <v/>
      </c>
      <c r="E1881" s="10" t="str">
        <f aca="false">IF(A1881="","",SUMIFS(Orders!$F$2:$F$5001,Orders!$C$2:$C$5001,A1881,Orders!$I$2:$I$5001,"&gt;0"))</f>
        <v/>
      </c>
      <c r="F1881" s="10" t="str">
        <f aca="false">IF(OR(A1881="",N(D1881)=0),"",E1881/D1881)</f>
        <v/>
      </c>
      <c r="G1881" s="11" t="str">
        <f aca="false">IF(OR(A1881="",N(D1881)=0),"",_xlfn.MINIFS(Orders!$I$2:$I$5001,Orders!$C$2:$C$5001,A1881,Orders!$I$2:$I$5001,"&gt;0"))</f>
        <v/>
      </c>
      <c r="H1881" s="11" t="str">
        <f aca="false">IF(OR(A1881="",N(D1881)=0),"",_xlfn.MAXIFS(Orders!$I$2:$I$5001,Orders!$C$2:$C$5001,A1881,Orders!$I$2:$I$5001,"&gt;0"))</f>
        <v/>
      </c>
      <c r="I1881" s="9" t="str">
        <f aca="true">IF(H1881="","",TODAY()-H1881)</f>
        <v/>
      </c>
      <c r="J1881" s="9" t="str">
        <f aca="false">IF(OR(H1881="",N(D1881)&lt;2),"",(H1881-G1881)/(D1881-1))</f>
        <v/>
      </c>
      <c r="K1881" s="12" t="str">
        <f aca="false">IF(A1881="","",IF(N(D1881)=0,"No orders yet",IF(I1881&gt;=Settings!$B$4,IF(OR(N(E1881)&gt;=Settings!$B$5,N(D1881)&gt;=Settings!$B$6),"Lapsed VIP","Lapsed"),IF(I1881&gt;=Settings!$B$3,IF(OR(N(E1881)&gt;=Settings!$B$5,N(D1881)&gt;=Settings!$B$6),"At-risk VIP",IF(D1881=1,"One-time buyer","At risk")),IF(OR(N(E1881)&gt;=Settings!$B$5,N(D1881)&gt;=Settings!$B$6),"VIP",IF(D1881=1,"New","Active"))))))</f>
        <v/>
      </c>
      <c r="L1881" s="12" t="str">
        <f aca="false">IF(OR(J1881="",J1881=0),"",IF(I1881&gt;=J1881*Settings!$B$7,"Yes",""))</f>
        <v/>
      </c>
      <c r="M1881" s="13"/>
      <c r="N1881" s="12" t="str">
        <f aca="true">IF(M1881="","",IF(AND(H1881&lt;&gt;"",H1881&gt;=M1881),"Yes - "&amp;TEXT(H1881,"d mmm yyyy"),IF(TODAY()-M1881&lt;30,"Not yet","No")))</f>
        <v/>
      </c>
      <c r="O1881" s="8"/>
      <c r="P1881" s="12" t="str">
        <f aca="false">IF(A1881="","",IF(COUNTIF($A$2:$A$2001,A1881)&gt;1,"Same email twice - keep one",""))</f>
        <v/>
      </c>
    </row>
    <row r="1882" customFormat="false" ht="15" hidden="false" customHeight="false" outlineLevel="0" collapsed="false">
      <c r="A1882" s="8"/>
      <c r="B1882" s="8"/>
      <c r="C1882" s="8"/>
      <c r="D1882" s="9" t="str">
        <f aca="false">IF(A1882="","",COUNTIFS(Orders!$C$2:$C$5001,A1882,Orders!$I$2:$I$5001,"&gt;0"))</f>
        <v/>
      </c>
      <c r="E1882" s="10" t="str">
        <f aca="false">IF(A1882="","",SUMIFS(Orders!$F$2:$F$5001,Orders!$C$2:$C$5001,A1882,Orders!$I$2:$I$5001,"&gt;0"))</f>
        <v/>
      </c>
      <c r="F1882" s="10" t="str">
        <f aca="false">IF(OR(A1882="",N(D1882)=0),"",E1882/D1882)</f>
        <v/>
      </c>
      <c r="G1882" s="11" t="str">
        <f aca="false">IF(OR(A1882="",N(D1882)=0),"",_xlfn.MINIFS(Orders!$I$2:$I$5001,Orders!$C$2:$C$5001,A1882,Orders!$I$2:$I$5001,"&gt;0"))</f>
        <v/>
      </c>
      <c r="H1882" s="11" t="str">
        <f aca="false">IF(OR(A1882="",N(D1882)=0),"",_xlfn.MAXIFS(Orders!$I$2:$I$5001,Orders!$C$2:$C$5001,A1882,Orders!$I$2:$I$5001,"&gt;0"))</f>
        <v/>
      </c>
      <c r="I1882" s="9" t="str">
        <f aca="true">IF(H1882="","",TODAY()-H1882)</f>
        <v/>
      </c>
      <c r="J1882" s="9" t="str">
        <f aca="false">IF(OR(H1882="",N(D1882)&lt;2),"",(H1882-G1882)/(D1882-1))</f>
        <v/>
      </c>
      <c r="K1882" s="12" t="str">
        <f aca="false">IF(A1882="","",IF(N(D1882)=0,"No orders yet",IF(I1882&gt;=Settings!$B$4,IF(OR(N(E1882)&gt;=Settings!$B$5,N(D1882)&gt;=Settings!$B$6),"Lapsed VIP","Lapsed"),IF(I1882&gt;=Settings!$B$3,IF(OR(N(E1882)&gt;=Settings!$B$5,N(D1882)&gt;=Settings!$B$6),"At-risk VIP",IF(D1882=1,"One-time buyer","At risk")),IF(OR(N(E1882)&gt;=Settings!$B$5,N(D1882)&gt;=Settings!$B$6),"VIP",IF(D1882=1,"New","Active"))))))</f>
        <v/>
      </c>
      <c r="L1882" s="12" t="str">
        <f aca="false">IF(OR(J1882="",J1882=0),"",IF(I1882&gt;=J1882*Settings!$B$7,"Yes",""))</f>
        <v/>
      </c>
      <c r="M1882" s="13"/>
      <c r="N1882" s="12" t="str">
        <f aca="true">IF(M1882="","",IF(AND(H1882&lt;&gt;"",H1882&gt;=M1882),"Yes - "&amp;TEXT(H1882,"d mmm yyyy"),IF(TODAY()-M1882&lt;30,"Not yet","No")))</f>
        <v/>
      </c>
      <c r="O1882" s="8"/>
      <c r="P1882" s="12" t="str">
        <f aca="false">IF(A1882="","",IF(COUNTIF($A$2:$A$2001,A1882)&gt;1,"Same email twice - keep one",""))</f>
        <v/>
      </c>
    </row>
    <row r="1883" customFormat="false" ht="15" hidden="false" customHeight="false" outlineLevel="0" collapsed="false">
      <c r="A1883" s="8"/>
      <c r="B1883" s="8"/>
      <c r="C1883" s="8"/>
      <c r="D1883" s="9" t="str">
        <f aca="false">IF(A1883="","",COUNTIFS(Orders!$C$2:$C$5001,A1883,Orders!$I$2:$I$5001,"&gt;0"))</f>
        <v/>
      </c>
      <c r="E1883" s="10" t="str">
        <f aca="false">IF(A1883="","",SUMIFS(Orders!$F$2:$F$5001,Orders!$C$2:$C$5001,A1883,Orders!$I$2:$I$5001,"&gt;0"))</f>
        <v/>
      </c>
      <c r="F1883" s="10" t="str">
        <f aca="false">IF(OR(A1883="",N(D1883)=0),"",E1883/D1883)</f>
        <v/>
      </c>
      <c r="G1883" s="11" t="str">
        <f aca="false">IF(OR(A1883="",N(D1883)=0),"",_xlfn.MINIFS(Orders!$I$2:$I$5001,Orders!$C$2:$C$5001,A1883,Orders!$I$2:$I$5001,"&gt;0"))</f>
        <v/>
      </c>
      <c r="H1883" s="11" t="str">
        <f aca="false">IF(OR(A1883="",N(D1883)=0),"",_xlfn.MAXIFS(Orders!$I$2:$I$5001,Orders!$C$2:$C$5001,A1883,Orders!$I$2:$I$5001,"&gt;0"))</f>
        <v/>
      </c>
      <c r="I1883" s="9" t="str">
        <f aca="true">IF(H1883="","",TODAY()-H1883)</f>
        <v/>
      </c>
      <c r="J1883" s="9" t="str">
        <f aca="false">IF(OR(H1883="",N(D1883)&lt;2),"",(H1883-G1883)/(D1883-1))</f>
        <v/>
      </c>
      <c r="K1883" s="12" t="str">
        <f aca="false">IF(A1883="","",IF(N(D1883)=0,"No orders yet",IF(I1883&gt;=Settings!$B$4,IF(OR(N(E1883)&gt;=Settings!$B$5,N(D1883)&gt;=Settings!$B$6),"Lapsed VIP","Lapsed"),IF(I1883&gt;=Settings!$B$3,IF(OR(N(E1883)&gt;=Settings!$B$5,N(D1883)&gt;=Settings!$B$6),"At-risk VIP",IF(D1883=1,"One-time buyer","At risk")),IF(OR(N(E1883)&gt;=Settings!$B$5,N(D1883)&gt;=Settings!$B$6),"VIP",IF(D1883=1,"New","Active"))))))</f>
        <v/>
      </c>
      <c r="L1883" s="12" t="str">
        <f aca="false">IF(OR(J1883="",J1883=0),"",IF(I1883&gt;=J1883*Settings!$B$7,"Yes",""))</f>
        <v/>
      </c>
      <c r="M1883" s="13"/>
      <c r="N1883" s="12" t="str">
        <f aca="true">IF(M1883="","",IF(AND(H1883&lt;&gt;"",H1883&gt;=M1883),"Yes - "&amp;TEXT(H1883,"d mmm yyyy"),IF(TODAY()-M1883&lt;30,"Not yet","No")))</f>
        <v/>
      </c>
      <c r="O1883" s="8"/>
      <c r="P1883" s="12" t="str">
        <f aca="false">IF(A1883="","",IF(COUNTIF($A$2:$A$2001,A1883)&gt;1,"Same email twice - keep one",""))</f>
        <v/>
      </c>
    </row>
    <row r="1884" customFormat="false" ht="15" hidden="false" customHeight="false" outlineLevel="0" collapsed="false">
      <c r="A1884" s="8"/>
      <c r="B1884" s="8"/>
      <c r="C1884" s="8"/>
      <c r="D1884" s="9" t="str">
        <f aca="false">IF(A1884="","",COUNTIFS(Orders!$C$2:$C$5001,A1884,Orders!$I$2:$I$5001,"&gt;0"))</f>
        <v/>
      </c>
      <c r="E1884" s="10" t="str">
        <f aca="false">IF(A1884="","",SUMIFS(Orders!$F$2:$F$5001,Orders!$C$2:$C$5001,A1884,Orders!$I$2:$I$5001,"&gt;0"))</f>
        <v/>
      </c>
      <c r="F1884" s="10" t="str">
        <f aca="false">IF(OR(A1884="",N(D1884)=0),"",E1884/D1884)</f>
        <v/>
      </c>
      <c r="G1884" s="11" t="str">
        <f aca="false">IF(OR(A1884="",N(D1884)=0),"",_xlfn.MINIFS(Orders!$I$2:$I$5001,Orders!$C$2:$C$5001,A1884,Orders!$I$2:$I$5001,"&gt;0"))</f>
        <v/>
      </c>
      <c r="H1884" s="11" t="str">
        <f aca="false">IF(OR(A1884="",N(D1884)=0),"",_xlfn.MAXIFS(Orders!$I$2:$I$5001,Orders!$C$2:$C$5001,A1884,Orders!$I$2:$I$5001,"&gt;0"))</f>
        <v/>
      </c>
      <c r="I1884" s="9" t="str">
        <f aca="true">IF(H1884="","",TODAY()-H1884)</f>
        <v/>
      </c>
      <c r="J1884" s="9" t="str">
        <f aca="false">IF(OR(H1884="",N(D1884)&lt;2),"",(H1884-G1884)/(D1884-1))</f>
        <v/>
      </c>
      <c r="K1884" s="12" t="str">
        <f aca="false">IF(A1884="","",IF(N(D1884)=0,"No orders yet",IF(I1884&gt;=Settings!$B$4,IF(OR(N(E1884)&gt;=Settings!$B$5,N(D1884)&gt;=Settings!$B$6),"Lapsed VIP","Lapsed"),IF(I1884&gt;=Settings!$B$3,IF(OR(N(E1884)&gt;=Settings!$B$5,N(D1884)&gt;=Settings!$B$6),"At-risk VIP",IF(D1884=1,"One-time buyer","At risk")),IF(OR(N(E1884)&gt;=Settings!$B$5,N(D1884)&gt;=Settings!$B$6),"VIP",IF(D1884=1,"New","Active"))))))</f>
        <v/>
      </c>
      <c r="L1884" s="12" t="str">
        <f aca="false">IF(OR(J1884="",J1884=0),"",IF(I1884&gt;=J1884*Settings!$B$7,"Yes",""))</f>
        <v/>
      </c>
      <c r="M1884" s="13"/>
      <c r="N1884" s="12" t="str">
        <f aca="true">IF(M1884="","",IF(AND(H1884&lt;&gt;"",H1884&gt;=M1884),"Yes - "&amp;TEXT(H1884,"d mmm yyyy"),IF(TODAY()-M1884&lt;30,"Not yet","No")))</f>
        <v/>
      </c>
      <c r="O1884" s="8"/>
      <c r="P1884" s="12" t="str">
        <f aca="false">IF(A1884="","",IF(COUNTIF($A$2:$A$2001,A1884)&gt;1,"Same email twice - keep one",""))</f>
        <v/>
      </c>
    </row>
    <row r="1885" customFormat="false" ht="15" hidden="false" customHeight="false" outlineLevel="0" collapsed="false">
      <c r="A1885" s="8"/>
      <c r="B1885" s="8"/>
      <c r="C1885" s="8"/>
      <c r="D1885" s="9" t="str">
        <f aca="false">IF(A1885="","",COUNTIFS(Orders!$C$2:$C$5001,A1885,Orders!$I$2:$I$5001,"&gt;0"))</f>
        <v/>
      </c>
      <c r="E1885" s="10" t="str">
        <f aca="false">IF(A1885="","",SUMIFS(Orders!$F$2:$F$5001,Orders!$C$2:$C$5001,A1885,Orders!$I$2:$I$5001,"&gt;0"))</f>
        <v/>
      </c>
      <c r="F1885" s="10" t="str">
        <f aca="false">IF(OR(A1885="",N(D1885)=0),"",E1885/D1885)</f>
        <v/>
      </c>
      <c r="G1885" s="11" t="str">
        <f aca="false">IF(OR(A1885="",N(D1885)=0),"",_xlfn.MINIFS(Orders!$I$2:$I$5001,Orders!$C$2:$C$5001,A1885,Orders!$I$2:$I$5001,"&gt;0"))</f>
        <v/>
      </c>
      <c r="H1885" s="11" t="str">
        <f aca="false">IF(OR(A1885="",N(D1885)=0),"",_xlfn.MAXIFS(Orders!$I$2:$I$5001,Orders!$C$2:$C$5001,A1885,Orders!$I$2:$I$5001,"&gt;0"))</f>
        <v/>
      </c>
      <c r="I1885" s="9" t="str">
        <f aca="true">IF(H1885="","",TODAY()-H1885)</f>
        <v/>
      </c>
      <c r="J1885" s="9" t="str">
        <f aca="false">IF(OR(H1885="",N(D1885)&lt;2),"",(H1885-G1885)/(D1885-1))</f>
        <v/>
      </c>
      <c r="K1885" s="12" t="str">
        <f aca="false">IF(A1885="","",IF(N(D1885)=0,"No orders yet",IF(I1885&gt;=Settings!$B$4,IF(OR(N(E1885)&gt;=Settings!$B$5,N(D1885)&gt;=Settings!$B$6),"Lapsed VIP","Lapsed"),IF(I1885&gt;=Settings!$B$3,IF(OR(N(E1885)&gt;=Settings!$B$5,N(D1885)&gt;=Settings!$B$6),"At-risk VIP",IF(D1885=1,"One-time buyer","At risk")),IF(OR(N(E1885)&gt;=Settings!$B$5,N(D1885)&gt;=Settings!$B$6),"VIP",IF(D1885=1,"New","Active"))))))</f>
        <v/>
      </c>
      <c r="L1885" s="12" t="str">
        <f aca="false">IF(OR(J1885="",J1885=0),"",IF(I1885&gt;=J1885*Settings!$B$7,"Yes",""))</f>
        <v/>
      </c>
      <c r="M1885" s="13"/>
      <c r="N1885" s="12" t="str">
        <f aca="true">IF(M1885="","",IF(AND(H1885&lt;&gt;"",H1885&gt;=M1885),"Yes - "&amp;TEXT(H1885,"d mmm yyyy"),IF(TODAY()-M1885&lt;30,"Not yet","No")))</f>
        <v/>
      </c>
      <c r="O1885" s="8"/>
      <c r="P1885" s="12" t="str">
        <f aca="false">IF(A1885="","",IF(COUNTIF($A$2:$A$2001,A1885)&gt;1,"Same email twice - keep one",""))</f>
        <v/>
      </c>
    </row>
    <row r="1886" customFormat="false" ht="15" hidden="false" customHeight="false" outlineLevel="0" collapsed="false">
      <c r="A1886" s="8"/>
      <c r="B1886" s="8"/>
      <c r="C1886" s="8"/>
      <c r="D1886" s="9" t="str">
        <f aca="false">IF(A1886="","",COUNTIFS(Orders!$C$2:$C$5001,A1886,Orders!$I$2:$I$5001,"&gt;0"))</f>
        <v/>
      </c>
      <c r="E1886" s="10" t="str">
        <f aca="false">IF(A1886="","",SUMIFS(Orders!$F$2:$F$5001,Orders!$C$2:$C$5001,A1886,Orders!$I$2:$I$5001,"&gt;0"))</f>
        <v/>
      </c>
      <c r="F1886" s="10" t="str">
        <f aca="false">IF(OR(A1886="",N(D1886)=0),"",E1886/D1886)</f>
        <v/>
      </c>
      <c r="G1886" s="11" t="str">
        <f aca="false">IF(OR(A1886="",N(D1886)=0),"",_xlfn.MINIFS(Orders!$I$2:$I$5001,Orders!$C$2:$C$5001,A1886,Orders!$I$2:$I$5001,"&gt;0"))</f>
        <v/>
      </c>
      <c r="H1886" s="11" t="str">
        <f aca="false">IF(OR(A1886="",N(D1886)=0),"",_xlfn.MAXIFS(Orders!$I$2:$I$5001,Orders!$C$2:$C$5001,A1886,Orders!$I$2:$I$5001,"&gt;0"))</f>
        <v/>
      </c>
      <c r="I1886" s="9" t="str">
        <f aca="true">IF(H1886="","",TODAY()-H1886)</f>
        <v/>
      </c>
      <c r="J1886" s="9" t="str">
        <f aca="false">IF(OR(H1886="",N(D1886)&lt;2),"",(H1886-G1886)/(D1886-1))</f>
        <v/>
      </c>
      <c r="K1886" s="12" t="str">
        <f aca="false">IF(A1886="","",IF(N(D1886)=0,"No orders yet",IF(I1886&gt;=Settings!$B$4,IF(OR(N(E1886)&gt;=Settings!$B$5,N(D1886)&gt;=Settings!$B$6),"Lapsed VIP","Lapsed"),IF(I1886&gt;=Settings!$B$3,IF(OR(N(E1886)&gt;=Settings!$B$5,N(D1886)&gt;=Settings!$B$6),"At-risk VIP",IF(D1886=1,"One-time buyer","At risk")),IF(OR(N(E1886)&gt;=Settings!$B$5,N(D1886)&gt;=Settings!$B$6),"VIP",IF(D1886=1,"New","Active"))))))</f>
        <v/>
      </c>
      <c r="L1886" s="12" t="str">
        <f aca="false">IF(OR(J1886="",J1886=0),"",IF(I1886&gt;=J1886*Settings!$B$7,"Yes",""))</f>
        <v/>
      </c>
      <c r="M1886" s="13"/>
      <c r="N1886" s="12" t="str">
        <f aca="true">IF(M1886="","",IF(AND(H1886&lt;&gt;"",H1886&gt;=M1886),"Yes - "&amp;TEXT(H1886,"d mmm yyyy"),IF(TODAY()-M1886&lt;30,"Not yet","No")))</f>
        <v/>
      </c>
      <c r="O1886" s="8"/>
      <c r="P1886" s="12" t="str">
        <f aca="false">IF(A1886="","",IF(COUNTIF($A$2:$A$2001,A1886)&gt;1,"Same email twice - keep one",""))</f>
        <v/>
      </c>
    </row>
    <row r="1887" customFormat="false" ht="15" hidden="false" customHeight="false" outlineLevel="0" collapsed="false">
      <c r="A1887" s="8"/>
      <c r="B1887" s="8"/>
      <c r="C1887" s="8"/>
      <c r="D1887" s="9" t="str">
        <f aca="false">IF(A1887="","",COUNTIFS(Orders!$C$2:$C$5001,A1887,Orders!$I$2:$I$5001,"&gt;0"))</f>
        <v/>
      </c>
      <c r="E1887" s="10" t="str">
        <f aca="false">IF(A1887="","",SUMIFS(Orders!$F$2:$F$5001,Orders!$C$2:$C$5001,A1887,Orders!$I$2:$I$5001,"&gt;0"))</f>
        <v/>
      </c>
      <c r="F1887" s="10" t="str">
        <f aca="false">IF(OR(A1887="",N(D1887)=0),"",E1887/D1887)</f>
        <v/>
      </c>
      <c r="G1887" s="11" t="str">
        <f aca="false">IF(OR(A1887="",N(D1887)=0),"",_xlfn.MINIFS(Orders!$I$2:$I$5001,Orders!$C$2:$C$5001,A1887,Orders!$I$2:$I$5001,"&gt;0"))</f>
        <v/>
      </c>
      <c r="H1887" s="11" t="str">
        <f aca="false">IF(OR(A1887="",N(D1887)=0),"",_xlfn.MAXIFS(Orders!$I$2:$I$5001,Orders!$C$2:$C$5001,A1887,Orders!$I$2:$I$5001,"&gt;0"))</f>
        <v/>
      </c>
      <c r="I1887" s="9" t="str">
        <f aca="true">IF(H1887="","",TODAY()-H1887)</f>
        <v/>
      </c>
      <c r="J1887" s="9" t="str">
        <f aca="false">IF(OR(H1887="",N(D1887)&lt;2),"",(H1887-G1887)/(D1887-1))</f>
        <v/>
      </c>
      <c r="K1887" s="12" t="str">
        <f aca="false">IF(A1887="","",IF(N(D1887)=0,"No orders yet",IF(I1887&gt;=Settings!$B$4,IF(OR(N(E1887)&gt;=Settings!$B$5,N(D1887)&gt;=Settings!$B$6),"Lapsed VIP","Lapsed"),IF(I1887&gt;=Settings!$B$3,IF(OR(N(E1887)&gt;=Settings!$B$5,N(D1887)&gt;=Settings!$B$6),"At-risk VIP",IF(D1887=1,"One-time buyer","At risk")),IF(OR(N(E1887)&gt;=Settings!$B$5,N(D1887)&gt;=Settings!$B$6),"VIP",IF(D1887=1,"New","Active"))))))</f>
        <v/>
      </c>
      <c r="L1887" s="12" t="str">
        <f aca="false">IF(OR(J1887="",J1887=0),"",IF(I1887&gt;=J1887*Settings!$B$7,"Yes",""))</f>
        <v/>
      </c>
      <c r="M1887" s="13"/>
      <c r="N1887" s="12" t="str">
        <f aca="true">IF(M1887="","",IF(AND(H1887&lt;&gt;"",H1887&gt;=M1887),"Yes - "&amp;TEXT(H1887,"d mmm yyyy"),IF(TODAY()-M1887&lt;30,"Not yet","No")))</f>
        <v/>
      </c>
      <c r="O1887" s="8"/>
      <c r="P1887" s="12" t="str">
        <f aca="false">IF(A1887="","",IF(COUNTIF($A$2:$A$2001,A1887)&gt;1,"Same email twice - keep one",""))</f>
        <v/>
      </c>
    </row>
    <row r="1888" customFormat="false" ht="15" hidden="false" customHeight="false" outlineLevel="0" collapsed="false">
      <c r="A1888" s="8"/>
      <c r="B1888" s="8"/>
      <c r="C1888" s="8"/>
      <c r="D1888" s="9" t="str">
        <f aca="false">IF(A1888="","",COUNTIFS(Orders!$C$2:$C$5001,A1888,Orders!$I$2:$I$5001,"&gt;0"))</f>
        <v/>
      </c>
      <c r="E1888" s="10" t="str">
        <f aca="false">IF(A1888="","",SUMIFS(Orders!$F$2:$F$5001,Orders!$C$2:$C$5001,A1888,Orders!$I$2:$I$5001,"&gt;0"))</f>
        <v/>
      </c>
      <c r="F1888" s="10" t="str">
        <f aca="false">IF(OR(A1888="",N(D1888)=0),"",E1888/D1888)</f>
        <v/>
      </c>
      <c r="G1888" s="11" t="str">
        <f aca="false">IF(OR(A1888="",N(D1888)=0),"",_xlfn.MINIFS(Orders!$I$2:$I$5001,Orders!$C$2:$C$5001,A1888,Orders!$I$2:$I$5001,"&gt;0"))</f>
        <v/>
      </c>
      <c r="H1888" s="11" t="str">
        <f aca="false">IF(OR(A1888="",N(D1888)=0),"",_xlfn.MAXIFS(Orders!$I$2:$I$5001,Orders!$C$2:$C$5001,A1888,Orders!$I$2:$I$5001,"&gt;0"))</f>
        <v/>
      </c>
      <c r="I1888" s="9" t="str">
        <f aca="true">IF(H1888="","",TODAY()-H1888)</f>
        <v/>
      </c>
      <c r="J1888" s="9" t="str">
        <f aca="false">IF(OR(H1888="",N(D1888)&lt;2),"",(H1888-G1888)/(D1888-1))</f>
        <v/>
      </c>
      <c r="K1888" s="12" t="str">
        <f aca="false">IF(A1888="","",IF(N(D1888)=0,"No orders yet",IF(I1888&gt;=Settings!$B$4,IF(OR(N(E1888)&gt;=Settings!$B$5,N(D1888)&gt;=Settings!$B$6),"Lapsed VIP","Lapsed"),IF(I1888&gt;=Settings!$B$3,IF(OR(N(E1888)&gt;=Settings!$B$5,N(D1888)&gt;=Settings!$B$6),"At-risk VIP",IF(D1888=1,"One-time buyer","At risk")),IF(OR(N(E1888)&gt;=Settings!$B$5,N(D1888)&gt;=Settings!$B$6),"VIP",IF(D1888=1,"New","Active"))))))</f>
        <v/>
      </c>
      <c r="L1888" s="12" t="str">
        <f aca="false">IF(OR(J1888="",J1888=0),"",IF(I1888&gt;=J1888*Settings!$B$7,"Yes",""))</f>
        <v/>
      </c>
      <c r="M1888" s="13"/>
      <c r="N1888" s="12" t="str">
        <f aca="true">IF(M1888="","",IF(AND(H1888&lt;&gt;"",H1888&gt;=M1888),"Yes - "&amp;TEXT(H1888,"d mmm yyyy"),IF(TODAY()-M1888&lt;30,"Not yet","No")))</f>
        <v/>
      </c>
      <c r="O1888" s="8"/>
      <c r="P1888" s="12" t="str">
        <f aca="false">IF(A1888="","",IF(COUNTIF($A$2:$A$2001,A1888)&gt;1,"Same email twice - keep one",""))</f>
        <v/>
      </c>
    </row>
    <row r="1889" customFormat="false" ht="15" hidden="false" customHeight="false" outlineLevel="0" collapsed="false">
      <c r="A1889" s="8"/>
      <c r="B1889" s="8"/>
      <c r="C1889" s="8"/>
      <c r="D1889" s="9" t="str">
        <f aca="false">IF(A1889="","",COUNTIFS(Orders!$C$2:$C$5001,A1889,Orders!$I$2:$I$5001,"&gt;0"))</f>
        <v/>
      </c>
      <c r="E1889" s="10" t="str">
        <f aca="false">IF(A1889="","",SUMIFS(Orders!$F$2:$F$5001,Orders!$C$2:$C$5001,A1889,Orders!$I$2:$I$5001,"&gt;0"))</f>
        <v/>
      </c>
      <c r="F1889" s="10" t="str">
        <f aca="false">IF(OR(A1889="",N(D1889)=0),"",E1889/D1889)</f>
        <v/>
      </c>
      <c r="G1889" s="11" t="str">
        <f aca="false">IF(OR(A1889="",N(D1889)=0),"",_xlfn.MINIFS(Orders!$I$2:$I$5001,Orders!$C$2:$C$5001,A1889,Orders!$I$2:$I$5001,"&gt;0"))</f>
        <v/>
      </c>
      <c r="H1889" s="11" t="str">
        <f aca="false">IF(OR(A1889="",N(D1889)=0),"",_xlfn.MAXIFS(Orders!$I$2:$I$5001,Orders!$C$2:$C$5001,A1889,Orders!$I$2:$I$5001,"&gt;0"))</f>
        <v/>
      </c>
      <c r="I1889" s="9" t="str">
        <f aca="true">IF(H1889="","",TODAY()-H1889)</f>
        <v/>
      </c>
      <c r="J1889" s="9" t="str">
        <f aca="false">IF(OR(H1889="",N(D1889)&lt;2),"",(H1889-G1889)/(D1889-1))</f>
        <v/>
      </c>
      <c r="K1889" s="12" t="str">
        <f aca="false">IF(A1889="","",IF(N(D1889)=0,"No orders yet",IF(I1889&gt;=Settings!$B$4,IF(OR(N(E1889)&gt;=Settings!$B$5,N(D1889)&gt;=Settings!$B$6),"Lapsed VIP","Lapsed"),IF(I1889&gt;=Settings!$B$3,IF(OR(N(E1889)&gt;=Settings!$B$5,N(D1889)&gt;=Settings!$B$6),"At-risk VIP",IF(D1889=1,"One-time buyer","At risk")),IF(OR(N(E1889)&gt;=Settings!$B$5,N(D1889)&gt;=Settings!$B$6),"VIP",IF(D1889=1,"New","Active"))))))</f>
        <v/>
      </c>
      <c r="L1889" s="12" t="str">
        <f aca="false">IF(OR(J1889="",J1889=0),"",IF(I1889&gt;=J1889*Settings!$B$7,"Yes",""))</f>
        <v/>
      </c>
      <c r="M1889" s="13"/>
      <c r="N1889" s="12" t="str">
        <f aca="true">IF(M1889="","",IF(AND(H1889&lt;&gt;"",H1889&gt;=M1889),"Yes - "&amp;TEXT(H1889,"d mmm yyyy"),IF(TODAY()-M1889&lt;30,"Not yet","No")))</f>
        <v/>
      </c>
      <c r="O1889" s="8"/>
      <c r="P1889" s="12" t="str">
        <f aca="false">IF(A1889="","",IF(COUNTIF($A$2:$A$2001,A1889)&gt;1,"Same email twice - keep one",""))</f>
        <v/>
      </c>
    </row>
    <row r="1890" customFormat="false" ht="15" hidden="false" customHeight="false" outlineLevel="0" collapsed="false">
      <c r="A1890" s="8"/>
      <c r="B1890" s="8"/>
      <c r="C1890" s="8"/>
      <c r="D1890" s="9" t="str">
        <f aca="false">IF(A1890="","",COUNTIFS(Orders!$C$2:$C$5001,A1890,Orders!$I$2:$I$5001,"&gt;0"))</f>
        <v/>
      </c>
      <c r="E1890" s="10" t="str">
        <f aca="false">IF(A1890="","",SUMIFS(Orders!$F$2:$F$5001,Orders!$C$2:$C$5001,A1890,Orders!$I$2:$I$5001,"&gt;0"))</f>
        <v/>
      </c>
      <c r="F1890" s="10" t="str">
        <f aca="false">IF(OR(A1890="",N(D1890)=0),"",E1890/D1890)</f>
        <v/>
      </c>
      <c r="G1890" s="11" t="str">
        <f aca="false">IF(OR(A1890="",N(D1890)=0),"",_xlfn.MINIFS(Orders!$I$2:$I$5001,Orders!$C$2:$C$5001,A1890,Orders!$I$2:$I$5001,"&gt;0"))</f>
        <v/>
      </c>
      <c r="H1890" s="11" t="str">
        <f aca="false">IF(OR(A1890="",N(D1890)=0),"",_xlfn.MAXIFS(Orders!$I$2:$I$5001,Orders!$C$2:$C$5001,A1890,Orders!$I$2:$I$5001,"&gt;0"))</f>
        <v/>
      </c>
      <c r="I1890" s="9" t="str">
        <f aca="true">IF(H1890="","",TODAY()-H1890)</f>
        <v/>
      </c>
      <c r="J1890" s="9" t="str">
        <f aca="false">IF(OR(H1890="",N(D1890)&lt;2),"",(H1890-G1890)/(D1890-1))</f>
        <v/>
      </c>
      <c r="K1890" s="12" t="str">
        <f aca="false">IF(A1890="","",IF(N(D1890)=0,"No orders yet",IF(I1890&gt;=Settings!$B$4,IF(OR(N(E1890)&gt;=Settings!$B$5,N(D1890)&gt;=Settings!$B$6),"Lapsed VIP","Lapsed"),IF(I1890&gt;=Settings!$B$3,IF(OR(N(E1890)&gt;=Settings!$B$5,N(D1890)&gt;=Settings!$B$6),"At-risk VIP",IF(D1890=1,"One-time buyer","At risk")),IF(OR(N(E1890)&gt;=Settings!$B$5,N(D1890)&gt;=Settings!$B$6),"VIP",IF(D1890=1,"New","Active"))))))</f>
        <v/>
      </c>
      <c r="L1890" s="12" t="str">
        <f aca="false">IF(OR(J1890="",J1890=0),"",IF(I1890&gt;=J1890*Settings!$B$7,"Yes",""))</f>
        <v/>
      </c>
      <c r="M1890" s="13"/>
      <c r="N1890" s="12" t="str">
        <f aca="true">IF(M1890="","",IF(AND(H1890&lt;&gt;"",H1890&gt;=M1890),"Yes - "&amp;TEXT(H1890,"d mmm yyyy"),IF(TODAY()-M1890&lt;30,"Not yet","No")))</f>
        <v/>
      </c>
      <c r="O1890" s="8"/>
      <c r="P1890" s="12" t="str">
        <f aca="false">IF(A1890="","",IF(COUNTIF($A$2:$A$2001,A1890)&gt;1,"Same email twice - keep one",""))</f>
        <v/>
      </c>
    </row>
    <row r="1891" customFormat="false" ht="15" hidden="false" customHeight="false" outlineLevel="0" collapsed="false">
      <c r="A1891" s="8"/>
      <c r="B1891" s="8"/>
      <c r="C1891" s="8"/>
      <c r="D1891" s="9" t="str">
        <f aca="false">IF(A1891="","",COUNTIFS(Orders!$C$2:$C$5001,A1891,Orders!$I$2:$I$5001,"&gt;0"))</f>
        <v/>
      </c>
      <c r="E1891" s="10" t="str">
        <f aca="false">IF(A1891="","",SUMIFS(Orders!$F$2:$F$5001,Orders!$C$2:$C$5001,A1891,Orders!$I$2:$I$5001,"&gt;0"))</f>
        <v/>
      </c>
      <c r="F1891" s="10" t="str">
        <f aca="false">IF(OR(A1891="",N(D1891)=0),"",E1891/D1891)</f>
        <v/>
      </c>
      <c r="G1891" s="11" t="str">
        <f aca="false">IF(OR(A1891="",N(D1891)=0),"",_xlfn.MINIFS(Orders!$I$2:$I$5001,Orders!$C$2:$C$5001,A1891,Orders!$I$2:$I$5001,"&gt;0"))</f>
        <v/>
      </c>
      <c r="H1891" s="11" t="str">
        <f aca="false">IF(OR(A1891="",N(D1891)=0),"",_xlfn.MAXIFS(Orders!$I$2:$I$5001,Orders!$C$2:$C$5001,A1891,Orders!$I$2:$I$5001,"&gt;0"))</f>
        <v/>
      </c>
      <c r="I1891" s="9" t="str">
        <f aca="true">IF(H1891="","",TODAY()-H1891)</f>
        <v/>
      </c>
      <c r="J1891" s="9" t="str">
        <f aca="false">IF(OR(H1891="",N(D1891)&lt;2),"",(H1891-G1891)/(D1891-1))</f>
        <v/>
      </c>
      <c r="K1891" s="12" t="str">
        <f aca="false">IF(A1891="","",IF(N(D1891)=0,"No orders yet",IF(I1891&gt;=Settings!$B$4,IF(OR(N(E1891)&gt;=Settings!$B$5,N(D1891)&gt;=Settings!$B$6),"Lapsed VIP","Lapsed"),IF(I1891&gt;=Settings!$B$3,IF(OR(N(E1891)&gt;=Settings!$B$5,N(D1891)&gt;=Settings!$B$6),"At-risk VIP",IF(D1891=1,"One-time buyer","At risk")),IF(OR(N(E1891)&gt;=Settings!$B$5,N(D1891)&gt;=Settings!$B$6),"VIP",IF(D1891=1,"New","Active"))))))</f>
        <v/>
      </c>
      <c r="L1891" s="12" t="str">
        <f aca="false">IF(OR(J1891="",J1891=0),"",IF(I1891&gt;=J1891*Settings!$B$7,"Yes",""))</f>
        <v/>
      </c>
      <c r="M1891" s="13"/>
      <c r="N1891" s="12" t="str">
        <f aca="true">IF(M1891="","",IF(AND(H1891&lt;&gt;"",H1891&gt;=M1891),"Yes - "&amp;TEXT(H1891,"d mmm yyyy"),IF(TODAY()-M1891&lt;30,"Not yet","No")))</f>
        <v/>
      </c>
      <c r="O1891" s="8"/>
      <c r="P1891" s="12" t="str">
        <f aca="false">IF(A1891="","",IF(COUNTIF($A$2:$A$2001,A1891)&gt;1,"Same email twice - keep one",""))</f>
        <v/>
      </c>
    </row>
    <row r="1892" customFormat="false" ht="15" hidden="false" customHeight="false" outlineLevel="0" collapsed="false">
      <c r="A1892" s="8"/>
      <c r="B1892" s="8"/>
      <c r="C1892" s="8"/>
      <c r="D1892" s="9" t="str">
        <f aca="false">IF(A1892="","",COUNTIFS(Orders!$C$2:$C$5001,A1892,Orders!$I$2:$I$5001,"&gt;0"))</f>
        <v/>
      </c>
      <c r="E1892" s="10" t="str">
        <f aca="false">IF(A1892="","",SUMIFS(Orders!$F$2:$F$5001,Orders!$C$2:$C$5001,A1892,Orders!$I$2:$I$5001,"&gt;0"))</f>
        <v/>
      </c>
      <c r="F1892" s="10" t="str">
        <f aca="false">IF(OR(A1892="",N(D1892)=0),"",E1892/D1892)</f>
        <v/>
      </c>
      <c r="G1892" s="11" t="str">
        <f aca="false">IF(OR(A1892="",N(D1892)=0),"",_xlfn.MINIFS(Orders!$I$2:$I$5001,Orders!$C$2:$C$5001,A1892,Orders!$I$2:$I$5001,"&gt;0"))</f>
        <v/>
      </c>
      <c r="H1892" s="11" t="str">
        <f aca="false">IF(OR(A1892="",N(D1892)=0),"",_xlfn.MAXIFS(Orders!$I$2:$I$5001,Orders!$C$2:$C$5001,A1892,Orders!$I$2:$I$5001,"&gt;0"))</f>
        <v/>
      </c>
      <c r="I1892" s="9" t="str">
        <f aca="true">IF(H1892="","",TODAY()-H1892)</f>
        <v/>
      </c>
      <c r="J1892" s="9" t="str">
        <f aca="false">IF(OR(H1892="",N(D1892)&lt;2),"",(H1892-G1892)/(D1892-1))</f>
        <v/>
      </c>
      <c r="K1892" s="12" t="str">
        <f aca="false">IF(A1892="","",IF(N(D1892)=0,"No orders yet",IF(I1892&gt;=Settings!$B$4,IF(OR(N(E1892)&gt;=Settings!$B$5,N(D1892)&gt;=Settings!$B$6),"Lapsed VIP","Lapsed"),IF(I1892&gt;=Settings!$B$3,IF(OR(N(E1892)&gt;=Settings!$B$5,N(D1892)&gt;=Settings!$B$6),"At-risk VIP",IF(D1892=1,"One-time buyer","At risk")),IF(OR(N(E1892)&gt;=Settings!$B$5,N(D1892)&gt;=Settings!$B$6),"VIP",IF(D1892=1,"New","Active"))))))</f>
        <v/>
      </c>
      <c r="L1892" s="12" t="str">
        <f aca="false">IF(OR(J1892="",J1892=0),"",IF(I1892&gt;=J1892*Settings!$B$7,"Yes",""))</f>
        <v/>
      </c>
      <c r="M1892" s="13"/>
      <c r="N1892" s="12" t="str">
        <f aca="true">IF(M1892="","",IF(AND(H1892&lt;&gt;"",H1892&gt;=M1892),"Yes - "&amp;TEXT(H1892,"d mmm yyyy"),IF(TODAY()-M1892&lt;30,"Not yet","No")))</f>
        <v/>
      </c>
      <c r="O1892" s="8"/>
      <c r="P1892" s="12" t="str">
        <f aca="false">IF(A1892="","",IF(COUNTIF($A$2:$A$2001,A1892)&gt;1,"Same email twice - keep one",""))</f>
        <v/>
      </c>
    </row>
    <row r="1893" customFormat="false" ht="15" hidden="false" customHeight="false" outlineLevel="0" collapsed="false">
      <c r="A1893" s="8"/>
      <c r="B1893" s="8"/>
      <c r="C1893" s="8"/>
      <c r="D1893" s="9" t="str">
        <f aca="false">IF(A1893="","",COUNTIFS(Orders!$C$2:$C$5001,A1893,Orders!$I$2:$I$5001,"&gt;0"))</f>
        <v/>
      </c>
      <c r="E1893" s="10" t="str">
        <f aca="false">IF(A1893="","",SUMIFS(Orders!$F$2:$F$5001,Orders!$C$2:$C$5001,A1893,Orders!$I$2:$I$5001,"&gt;0"))</f>
        <v/>
      </c>
      <c r="F1893" s="10" t="str">
        <f aca="false">IF(OR(A1893="",N(D1893)=0),"",E1893/D1893)</f>
        <v/>
      </c>
      <c r="G1893" s="11" t="str">
        <f aca="false">IF(OR(A1893="",N(D1893)=0),"",_xlfn.MINIFS(Orders!$I$2:$I$5001,Orders!$C$2:$C$5001,A1893,Orders!$I$2:$I$5001,"&gt;0"))</f>
        <v/>
      </c>
      <c r="H1893" s="11" t="str">
        <f aca="false">IF(OR(A1893="",N(D1893)=0),"",_xlfn.MAXIFS(Orders!$I$2:$I$5001,Orders!$C$2:$C$5001,A1893,Orders!$I$2:$I$5001,"&gt;0"))</f>
        <v/>
      </c>
      <c r="I1893" s="9" t="str">
        <f aca="true">IF(H1893="","",TODAY()-H1893)</f>
        <v/>
      </c>
      <c r="J1893" s="9" t="str">
        <f aca="false">IF(OR(H1893="",N(D1893)&lt;2),"",(H1893-G1893)/(D1893-1))</f>
        <v/>
      </c>
      <c r="K1893" s="12" t="str">
        <f aca="false">IF(A1893="","",IF(N(D1893)=0,"No orders yet",IF(I1893&gt;=Settings!$B$4,IF(OR(N(E1893)&gt;=Settings!$B$5,N(D1893)&gt;=Settings!$B$6),"Lapsed VIP","Lapsed"),IF(I1893&gt;=Settings!$B$3,IF(OR(N(E1893)&gt;=Settings!$B$5,N(D1893)&gt;=Settings!$B$6),"At-risk VIP",IF(D1893=1,"One-time buyer","At risk")),IF(OR(N(E1893)&gt;=Settings!$B$5,N(D1893)&gt;=Settings!$B$6),"VIP",IF(D1893=1,"New","Active"))))))</f>
        <v/>
      </c>
      <c r="L1893" s="12" t="str">
        <f aca="false">IF(OR(J1893="",J1893=0),"",IF(I1893&gt;=J1893*Settings!$B$7,"Yes",""))</f>
        <v/>
      </c>
      <c r="M1893" s="13"/>
      <c r="N1893" s="12" t="str">
        <f aca="true">IF(M1893="","",IF(AND(H1893&lt;&gt;"",H1893&gt;=M1893),"Yes - "&amp;TEXT(H1893,"d mmm yyyy"),IF(TODAY()-M1893&lt;30,"Not yet","No")))</f>
        <v/>
      </c>
      <c r="O1893" s="8"/>
      <c r="P1893" s="12" t="str">
        <f aca="false">IF(A1893="","",IF(COUNTIF($A$2:$A$2001,A1893)&gt;1,"Same email twice - keep one",""))</f>
        <v/>
      </c>
    </row>
    <row r="1894" customFormat="false" ht="15" hidden="false" customHeight="false" outlineLevel="0" collapsed="false">
      <c r="A1894" s="8"/>
      <c r="B1894" s="8"/>
      <c r="C1894" s="8"/>
      <c r="D1894" s="9" t="str">
        <f aca="false">IF(A1894="","",COUNTIFS(Orders!$C$2:$C$5001,A1894,Orders!$I$2:$I$5001,"&gt;0"))</f>
        <v/>
      </c>
      <c r="E1894" s="10" t="str">
        <f aca="false">IF(A1894="","",SUMIFS(Orders!$F$2:$F$5001,Orders!$C$2:$C$5001,A1894,Orders!$I$2:$I$5001,"&gt;0"))</f>
        <v/>
      </c>
      <c r="F1894" s="10" t="str">
        <f aca="false">IF(OR(A1894="",N(D1894)=0),"",E1894/D1894)</f>
        <v/>
      </c>
      <c r="G1894" s="11" t="str">
        <f aca="false">IF(OR(A1894="",N(D1894)=0),"",_xlfn.MINIFS(Orders!$I$2:$I$5001,Orders!$C$2:$C$5001,A1894,Orders!$I$2:$I$5001,"&gt;0"))</f>
        <v/>
      </c>
      <c r="H1894" s="11" t="str">
        <f aca="false">IF(OR(A1894="",N(D1894)=0),"",_xlfn.MAXIFS(Orders!$I$2:$I$5001,Orders!$C$2:$C$5001,A1894,Orders!$I$2:$I$5001,"&gt;0"))</f>
        <v/>
      </c>
      <c r="I1894" s="9" t="str">
        <f aca="true">IF(H1894="","",TODAY()-H1894)</f>
        <v/>
      </c>
      <c r="J1894" s="9" t="str">
        <f aca="false">IF(OR(H1894="",N(D1894)&lt;2),"",(H1894-G1894)/(D1894-1))</f>
        <v/>
      </c>
      <c r="K1894" s="12" t="str">
        <f aca="false">IF(A1894="","",IF(N(D1894)=0,"No orders yet",IF(I1894&gt;=Settings!$B$4,IF(OR(N(E1894)&gt;=Settings!$B$5,N(D1894)&gt;=Settings!$B$6),"Lapsed VIP","Lapsed"),IF(I1894&gt;=Settings!$B$3,IF(OR(N(E1894)&gt;=Settings!$B$5,N(D1894)&gt;=Settings!$B$6),"At-risk VIP",IF(D1894=1,"One-time buyer","At risk")),IF(OR(N(E1894)&gt;=Settings!$B$5,N(D1894)&gt;=Settings!$B$6),"VIP",IF(D1894=1,"New","Active"))))))</f>
        <v/>
      </c>
      <c r="L1894" s="12" t="str">
        <f aca="false">IF(OR(J1894="",J1894=0),"",IF(I1894&gt;=J1894*Settings!$B$7,"Yes",""))</f>
        <v/>
      </c>
      <c r="M1894" s="13"/>
      <c r="N1894" s="12" t="str">
        <f aca="true">IF(M1894="","",IF(AND(H1894&lt;&gt;"",H1894&gt;=M1894),"Yes - "&amp;TEXT(H1894,"d mmm yyyy"),IF(TODAY()-M1894&lt;30,"Not yet","No")))</f>
        <v/>
      </c>
      <c r="O1894" s="8"/>
      <c r="P1894" s="12" t="str">
        <f aca="false">IF(A1894="","",IF(COUNTIF($A$2:$A$2001,A1894)&gt;1,"Same email twice - keep one",""))</f>
        <v/>
      </c>
    </row>
    <row r="1895" customFormat="false" ht="15" hidden="false" customHeight="false" outlineLevel="0" collapsed="false">
      <c r="A1895" s="8"/>
      <c r="B1895" s="8"/>
      <c r="C1895" s="8"/>
      <c r="D1895" s="9" t="str">
        <f aca="false">IF(A1895="","",COUNTIFS(Orders!$C$2:$C$5001,A1895,Orders!$I$2:$I$5001,"&gt;0"))</f>
        <v/>
      </c>
      <c r="E1895" s="10" t="str">
        <f aca="false">IF(A1895="","",SUMIFS(Orders!$F$2:$F$5001,Orders!$C$2:$C$5001,A1895,Orders!$I$2:$I$5001,"&gt;0"))</f>
        <v/>
      </c>
      <c r="F1895" s="10" t="str">
        <f aca="false">IF(OR(A1895="",N(D1895)=0),"",E1895/D1895)</f>
        <v/>
      </c>
      <c r="G1895" s="11" t="str">
        <f aca="false">IF(OR(A1895="",N(D1895)=0),"",_xlfn.MINIFS(Orders!$I$2:$I$5001,Orders!$C$2:$C$5001,A1895,Orders!$I$2:$I$5001,"&gt;0"))</f>
        <v/>
      </c>
      <c r="H1895" s="11" t="str">
        <f aca="false">IF(OR(A1895="",N(D1895)=0),"",_xlfn.MAXIFS(Orders!$I$2:$I$5001,Orders!$C$2:$C$5001,A1895,Orders!$I$2:$I$5001,"&gt;0"))</f>
        <v/>
      </c>
      <c r="I1895" s="9" t="str">
        <f aca="true">IF(H1895="","",TODAY()-H1895)</f>
        <v/>
      </c>
      <c r="J1895" s="9" t="str">
        <f aca="false">IF(OR(H1895="",N(D1895)&lt;2),"",(H1895-G1895)/(D1895-1))</f>
        <v/>
      </c>
      <c r="K1895" s="12" t="str">
        <f aca="false">IF(A1895="","",IF(N(D1895)=0,"No orders yet",IF(I1895&gt;=Settings!$B$4,IF(OR(N(E1895)&gt;=Settings!$B$5,N(D1895)&gt;=Settings!$B$6),"Lapsed VIP","Lapsed"),IF(I1895&gt;=Settings!$B$3,IF(OR(N(E1895)&gt;=Settings!$B$5,N(D1895)&gt;=Settings!$B$6),"At-risk VIP",IF(D1895=1,"One-time buyer","At risk")),IF(OR(N(E1895)&gt;=Settings!$B$5,N(D1895)&gt;=Settings!$B$6),"VIP",IF(D1895=1,"New","Active"))))))</f>
        <v/>
      </c>
      <c r="L1895" s="12" t="str">
        <f aca="false">IF(OR(J1895="",J1895=0),"",IF(I1895&gt;=J1895*Settings!$B$7,"Yes",""))</f>
        <v/>
      </c>
      <c r="M1895" s="13"/>
      <c r="N1895" s="12" t="str">
        <f aca="true">IF(M1895="","",IF(AND(H1895&lt;&gt;"",H1895&gt;=M1895),"Yes - "&amp;TEXT(H1895,"d mmm yyyy"),IF(TODAY()-M1895&lt;30,"Not yet","No")))</f>
        <v/>
      </c>
      <c r="O1895" s="8"/>
      <c r="P1895" s="12" t="str">
        <f aca="false">IF(A1895="","",IF(COUNTIF($A$2:$A$2001,A1895)&gt;1,"Same email twice - keep one",""))</f>
        <v/>
      </c>
    </row>
    <row r="1896" customFormat="false" ht="15" hidden="false" customHeight="false" outlineLevel="0" collapsed="false">
      <c r="A1896" s="8"/>
      <c r="B1896" s="8"/>
      <c r="C1896" s="8"/>
      <c r="D1896" s="9" t="str">
        <f aca="false">IF(A1896="","",COUNTIFS(Orders!$C$2:$C$5001,A1896,Orders!$I$2:$I$5001,"&gt;0"))</f>
        <v/>
      </c>
      <c r="E1896" s="10" t="str">
        <f aca="false">IF(A1896="","",SUMIFS(Orders!$F$2:$F$5001,Orders!$C$2:$C$5001,A1896,Orders!$I$2:$I$5001,"&gt;0"))</f>
        <v/>
      </c>
      <c r="F1896" s="10" t="str">
        <f aca="false">IF(OR(A1896="",N(D1896)=0),"",E1896/D1896)</f>
        <v/>
      </c>
      <c r="G1896" s="11" t="str">
        <f aca="false">IF(OR(A1896="",N(D1896)=0),"",_xlfn.MINIFS(Orders!$I$2:$I$5001,Orders!$C$2:$C$5001,A1896,Orders!$I$2:$I$5001,"&gt;0"))</f>
        <v/>
      </c>
      <c r="H1896" s="11" t="str">
        <f aca="false">IF(OR(A1896="",N(D1896)=0),"",_xlfn.MAXIFS(Orders!$I$2:$I$5001,Orders!$C$2:$C$5001,A1896,Orders!$I$2:$I$5001,"&gt;0"))</f>
        <v/>
      </c>
      <c r="I1896" s="9" t="str">
        <f aca="true">IF(H1896="","",TODAY()-H1896)</f>
        <v/>
      </c>
      <c r="J1896" s="9" t="str">
        <f aca="false">IF(OR(H1896="",N(D1896)&lt;2),"",(H1896-G1896)/(D1896-1))</f>
        <v/>
      </c>
      <c r="K1896" s="12" t="str">
        <f aca="false">IF(A1896="","",IF(N(D1896)=0,"No orders yet",IF(I1896&gt;=Settings!$B$4,IF(OR(N(E1896)&gt;=Settings!$B$5,N(D1896)&gt;=Settings!$B$6),"Lapsed VIP","Lapsed"),IF(I1896&gt;=Settings!$B$3,IF(OR(N(E1896)&gt;=Settings!$B$5,N(D1896)&gt;=Settings!$B$6),"At-risk VIP",IF(D1896=1,"One-time buyer","At risk")),IF(OR(N(E1896)&gt;=Settings!$B$5,N(D1896)&gt;=Settings!$B$6),"VIP",IF(D1896=1,"New","Active"))))))</f>
        <v/>
      </c>
      <c r="L1896" s="12" t="str">
        <f aca="false">IF(OR(J1896="",J1896=0),"",IF(I1896&gt;=J1896*Settings!$B$7,"Yes",""))</f>
        <v/>
      </c>
      <c r="M1896" s="13"/>
      <c r="N1896" s="12" t="str">
        <f aca="true">IF(M1896="","",IF(AND(H1896&lt;&gt;"",H1896&gt;=M1896),"Yes - "&amp;TEXT(H1896,"d mmm yyyy"),IF(TODAY()-M1896&lt;30,"Not yet","No")))</f>
        <v/>
      </c>
      <c r="O1896" s="8"/>
      <c r="P1896" s="12" t="str">
        <f aca="false">IF(A1896="","",IF(COUNTIF($A$2:$A$2001,A1896)&gt;1,"Same email twice - keep one",""))</f>
        <v/>
      </c>
    </row>
    <row r="1897" customFormat="false" ht="15" hidden="false" customHeight="false" outlineLevel="0" collapsed="false">
      <c r="A1897" s="8"/>
      <c r="B1897" s="8"/>
      <c r="C1897" s="8"/>
      <c r="D1897" s="9" t="str">
        <f aca="false">IF(A1897="","",COUNTIFS(Orders!$C$2:$C$5001,A1897,Orders!$I$2:$I$5001,"&gt;0"))</f>
        <v/>
      </c>
      <c r="E1897" s="10" t="str">
        <f aca="false">IF(A1897="","",SUMIFS(Orders!$F$2:$F$5001,Orders!$C$2:$C$5001,A1897,Orders!$I$2:$I$5001,"&gt;0"))</f>
        <v/>
      </c>
      <c r="F1897" s="10" t="str">
        <f aca="false">IF(OR(A1897="",N(D1897)=0),"",E1897/D1897)</f>
        <v/>
      </c>
      <c r="G1897" s="11" t="str">
        <f aca="false">IF(OR(A1897="",N(D1897)=0),"",_xlfn.MINIFS(Orders!$I$2:$I$5001,Orders!$C$2:$C$5001,A1897,Orders!$I$2:$I$5001,"&gt;0"))</f>
        <v/>
      </c>
      <c r="H1897" s="11" t="str">
        <f aca="false">IF(OR(A1897="",N(D1897)=0),"",_xlfn.MAXIFS(Orders!$I$2:$I$5001,Orders!$C$2:$C$5001,A1897,Orders!$I$2:$I$5001,"&gt;0"))</f>
        <v/>
      </c>
      <c r="I1897" s="9" t="str">
        <f aca="true">IF(H1897="","",TODAY()-H1897)</f>
        <v/>
      </c>
      <c r="J1897" s="9" t="str">
        <f aca="false">IF(OR(H1897="",N(D1897)&lt;2),"",(H1897-G1897)/(D1897-1))</f>
        <v/>
      </c>
      <c r="K1897" s="12" t="str">
        <f aca="false">IF(A1897="","",IF(N(D1897)=0,"No orders yet",IF(I1897&gt;=Settings!$B$4,IF(OR(N(E1897)&gt;=Settings!$B$5,N(D1897)&gt;=Settings!$B$6),"Lapsed VIP","Lapsed"),IF(I1897&gt;=Settings!$B$3,IF(OR(N(E1897)&gt;=Settings!$B$5,N(D1897)&gt;=Settings!$B$6),"At-risk VIP",IF(D1897=1,"One-time buyer","At risk")),IF(OR(N(E1897)&gt;=Settings!$B$5,N(D1897)&gt;=Settings!$B$6),"VIP",IF(D1897=1,"New","Active"))))))</f>
        <v/>
      </c>
      <c r="L1897" s="12" t="str">
        <f aca="false">IF(OR(J1897="",J1897=0),"",IF(I1897&gt;=J1897*Settings!$B$7,"Yes",""))</f>
        <v/>
      </c>
      <c r="M1897" s="13"/>
      <c r="N1897" s="12" t="str">
        <f aca="true">IF(M1897="","",IF(AND(H1897&lt;&gt;"",H1897&gt;=M1897),"Yes - "&amp;TEXT(H1897,"d mmm yyyy"),IF(TODAY()-M1897&lt;30,"Not yet","No")))</f>
        <v/>
      </c>
      <c r="O1897" s="8"/>
      <c r="P1897" s="12" t="str">
        <f aca="false">IF(A1897="","",IF(COUNTIF($A$2:$A$2001,A1897)&gt;1,"Same email twice - keep one",""))</f>
        <v/>
      </c>
    </row>
    <row r="1898" customFormat="false" ht="15" hidden="false" customHeight="false" outlineLevel="0" collapsed="false">
      <c r="A1898" s="8"/>
      <c r="B1898" s="8"/>
      <c r="C1898" s="8"/>
      <c r="D1898" s="9" t="str">
        <f aca="false">IF(A1898="","",COUNTIFS(Orders!$C$2:$C$5001,A1898,Orders!$I$2:$I$5001,"&gt;0"))</f>
        <v/>
      </c>
      <c r="E1898" s="10" t="str">
        <f aca="false">IF(A1898="","",SUMIFS(Orders!$F$2:$F$5001,Orders!$C$2:$C$5001,A1898,Orders!$I$2:$I$5001,"&gt;0"))</f>
        <v/>
      </c>
      <c r="F1898" s="10" t="str">
        <f aca="false">IF(OR(A1898="",N(D1898)=0),"",E1898/D1898)</f>
        <v/>
      </c>
      <c r="G1898" s="11" t="str">
        <f aca="false">IF(OR(A1898="",N(D1898)=0),"",_xlfn.MINIFS(Orders!$I$2:$I$5001,Orders!$C$2:$C$5001,A1898,Orders!$I$2:$I$5001,"&gt;0"))</f>
        <v/>
      </c>
      <c r="H1898" s="11" t="str">
        <f aca="false">IF(OR(A1898="",N(D1898)=0),"",_xlfn.MAXIFS(Orders!$I$2:$I$5001,Orders!$C$2:$C$5001,A1898,Orders!$I$2:$I$5001,"&gt;0"))</f>
        <v/>
      </c>
      <c r="I1898" s="9" t="str">
        <f aca="true">IF(H1898="","",TODAY()-H1898)</f>
        <v/>
      </c>
      <c r="J1898" s="9" t="str">
        <f aca="false">IF(OR(H1898="",N(D1898)&lt;2),"",(H1898-G1898)/(D1898-1))</f>
        <v/>
      </c>
      <c r="K1898" s="12" t="str">
        <f aca="false">IF(A1898="","",IF(N(D1898)=0,"No orders yet",IF(I1898&gt;=Settings!$B$4,IF(OR(N(E1898)&gt;=Settings!$B$5,N(D1898)&gt;=Settings!$B$6),"Lapsed VIP","Lapsed"),IF(I1898&gt;=Settings!$B$3,IF(OR(N(E1898)&gt;=Settings!$B$5,N(D1898)&gt;=Settings!$B$6),"At-risk VIP",IF(D1898=1,"One-time buyer","At risk")),IF(OR(N(E1898)&gt;=Settings!$B$5,N(D1898)&gt;=Settings!$B$6),"VIP",IF(D1898=1,"New","Active"))))))</f>
        <v/>
      </c>
      <c r="L1898" s="12" t="str">
        <f aca="false">IF(OR(J1898="",J1898=0),"",IF(I1898&gt;=J1898*Settings!$B$7,"Yes",""))</f>
        <v/>
      </c>
      <c r="M1898" s="13"/>
      <c r="N1898" s="12" t="str">
        <f aca="true">IF(M1898="","",IF(AND(H1898&lt;&gt;"",H1898&gt;=M1898),"Yes - "&amp;TEXT(H1898,"d mmm yyyy"),IF(TODAY()-M1898&lt;30,"Not yet","No")))</f>
        <v/>
      </c>
      <c r="O1898" s="8"/>
      <c r="P1898" s="12" t="str">
        <f aca="false">IF(A1898="","",IF(COUNTIF($A$2:$A$2001,A1898)&gt;1,"Same email twice - keep one",""))</f>
        <v/>
      </c>
    </row>
    <row r="1899" customFormat="false" ht="15" hidden="false" customHeight="false" outlineLevel="0" collapsed="false">
      <c r="A1899" s="8"/>
      <c r="B1899" s="8"/>
      <c r="C1899" s="8"/>
      <c r="D1899" s="9" t="str">
        <f aca="false">IF(A1899="","",COUNTIFS(Orders!$C$2:$C$5001,A1899,Orders!$I$2:$I$5001,"&gt;0"))</f>
        <v/>
      </c>
      <c r="E1899" s="10" t="str">
        <f aca="false">IF(A1899="","",SUMIFS(Orders!$F$2:$F$5001,Orders!$C$2:$C$5001,A1899,Orders!$I$2:$I$5001,"&gt;0"))</f>
        <v/>
      </c>
      <c r="F1899" s="10" t="str">
        <f aca="false">IF(OR(A1899="",N(D1899)=0),"",E1899/D1899)</f>
        <v/>
      </c>
      <c r="G1899" s="11" t="str">
        <f aca="false">IF(OR(A1899="",N(D1899)=0),"",_xlfn.MINIFS(Orders!$I$2:$I$5001,Orders!$C$2:$C$5001,A1899,Orders!$I$2:$I$5001,"&gt;0"))</f>
        <v/>
      </c>
      <c r="H1899" s="11" t="str">
        <f aca="false">IF(OR(A1899="",N(D1899)=0),"",_xlfn.MAXIFS(Orders!$I$2:$I$5001,Orders!$C$2:$C$5001,A1899,Orders!$I$2:$I$5001,"&gt;0"))</f>
        <v/>
      </c>
      <c r="I1899" s="9" t="str">
        <f aca="true">IF(H1899="","",TODAY()-H1899)</f>
        <v/>
      </c>
      <c r="J1899" s="9" t="str">
        <f aca="false">IF(OR(H1899="",N(D1899)&lt;2),"",(H1899-G1899)/(D1899-1))</f>
        <v/>
      </c>
      <c r="K1899" s="12" t="str">
        <f aca="false">IF(A1899="","",IF(N(D1899)=0,"No orders yet",IF(I1899&gt;=Settings!$B$4,IF(OR(N(E1899)&gt;=Settings!$B$5,N(D1899)&gt;=Settings!$B$6),"Lapsed VIP","Lapsed"),IF(I1899&gt;=Settings!$B$3,IF(OR(N(E1899)&gt;=Settings!$B$5,N(D1899)&gt;=Settings!$B$6),"At-risk VIP",IF(D1899=1,"One-time buyer","At risk")),IF(OR(N(E1899)&gt;=Settings!$B$5,N(D1899)&gt;=Settings!$B$6),"VIP",IF(D1899=1,"New","Active"))))))</f>
        <v/>
      </c>
      <c r="L1899" s="12" t="str">
        <f aca="false">IF(OR(J1899="",J1899=0),"",IF(I1899&gt;=J1899*Settings!$B$7,"Yes",""))</f>
        <v/>
      </c>
      <c r="M1899" s="13"/>
      <c r="N1899" s="12" t="str">
        <f aca="true">IF(M1899="","",IF(AND(H1899&lt;&gt;"",H1899&gt;=M1899),"Yes - "&amp;TEXT(H1899,"d mmm yyyy"),IF(TODAY()-M1899&lt;30,"Not yet","No")))</f>
        <v/>
      </c>
      <c r="O1899" s="8"/>
      <c r="P1899" s="12" t="str">
        <f aca="false">IF(A1899="","",IF(COUNTIF($A$2:$A$2001,A1899)&gt;1,"Same email twice - keep one",""))</f>
        <v/>
      </c>
    </row>
    <row r="1900" customFormat="false" ht="15" hidden="false" customHeight="false" outlineLevel="0" collapsed="false">
      <c r="A1900" s="8"/>
      <c r="B1900" s="8"/>
      <c r="C1900" s="8"/>
      <c r="D1900" s="9" t="str">
        <f aca="false">IF(A1900="","",COUNTIFS(Orders!$C$2:$C$5001,A1900,Orders!$I$2:$I$5001,"&gt;0"))</f>
        <v/>
      </c>
      <c r="E1900" s="10" t="str">
        <f aca="false">IF(A1900="","",SUMIFS(Orders!$F$2:$F$5001,Orders!$C$2:$C$5001,A1900,Orders!$I$2:$I$5001,"&gt;0"))</f>
        <v/>
      </c>
      <c r="F1900" s="10" t="str">
        <f aca="false">IF(OR(A1900="",N(D1900)=0),"",E1900/D1900)</f>
        <v/>
      </c>
      <c r="G1900" s="11" t="str">
        <f aca="false">IF(OR(A1900="",N(D1900)=0),"",_xlfn.MINIFS(Orders!$I$2:$I$5001,Orders!$C$2:$C$5001,A1900,Orders!$I$2:$I$5001,"&gt;0"))</f>
        <v/>
      </c>
      <c r="H1900" s="11" t="str">
        <f aca="false">IF(OR(A1900="",N(D1900)=0),"",_xlfn.MAXIFS(Orders!$I$2:$I$5001,Orders!$C$2:$C$5001,A1900,Orders!$I$2:$I$5001,"&gt;0"))</f>
        <v/>
      </c>
      <c r="I1900" s="9" t="str">
        <f aca="true">IF(H1900="","",TODAY()-H1900)</f>
        <v/>
      </c>
      <c r="J1900" s="9" t="str">
        <f aca="false">IF(OR(H1900="",N(D1900)&lt;2),"",(H1900-G1900)/(D1900-1))</f>
        <v/>
      </c>
      <c r="K1900" s="12" t="str">
        <f aca="false">IF(A1900="","",IF(N(D1900)=0,"No orders yet",IF(I1900&gt;=Settings!$B$4,IF(OR(N(E1900)&gt;=Settings!$B$5,N(D1900)&gt;=Settings!$B$6),"Lapsed VIP","Lapsed"),IF(I1900&gt;=Settings!$B$3,IF(OR(N(E1900)&gt;=Settings!$B$5,N(D1900)&gt;=Settings!$B$6),"At-risk VIP",IF(D1900=1,"One-time buyer","At risk")),IF(OR(N(E1900)&gt;=Settings!$B$5,N(D1900)&gt;=Settings!$B$6),"VIP",IF(D1900=1,"New","Active"))))))</f>
        <v/>
      </c>
      <c r="L1900" s="12" t="str">
        <f aca="false">IF(OR(J1900="",J1900=0),"",IF(I1900&gt;=J1900*Settings!$B$7,"Yes",""))</f>
        <v/>
      </c>
      <c r="M1900" s="13"/>
      <c r="N1900" s="12" t="str">
        <f aca="true">IF(M1900="","",IF(AND(H1900&lt;&gt;"",H1900&gt;=M1900),"Yes - "&amp;TEXT(H1900,"d mmm yyyy"),IF(TODAY()-M1900&lt;30,"Not yet","No")))</f>
        <v/>
      </c>
      <c r="O1900" s="8"/>
      <c r="P1900" s="12" t="str">
        <f aca="false">IF(A1900="","",IF(COUNTIF($A$2:$A$2001,A1900)&gt;1,"Same email twice - keep one",""))</f>
        <v/>
      </c>
    </row>
    <row r="1901" customFormat="false" ht="15" hidden="false" customHeight="false" outlineLevel="0" collapsed="false">
      <c r="A1901" s="8"/>
      <c r="B1901" s="8"/>
      <c r="C1901" s="8"/>
      <c r="D1901" s="9" t="str">
        <f aca="false">IF(A1901="","",COUNTIFS(Orders!$C$2:$C$5001,A1901,Orders!$I$2:$I$5001,"&gt;0"))</f>
        <v/>
      </c>
      <c r="E1901" s="10" t="str">
        <f aca="false">IF(A1901="","",SUMIFS(Orders!$F$2:$F$5001,Orders!$C$2:$C$5001,A1901,Orders!$I$2:$I$5001,"&gt;0"))</f>
        <v/>
      </c>
      <c r="F1901" s="10" t="str">
        <f aca="false">IF(OR(A1901="",N(D1901)=0),"",E1901/D1901)</f>
        <v/>
      </c>
      <c r="G1901" s="11" t="str">
        <f aca="false">IF(OR(A1901="",N(D1901)=0),"",_xlfn.MINIFS(Orders!$I$2:$I$5001,Orders!$C$2:$C$5001,A1901,Orders!$I$2:$I$5001,"&gt;0"))</f>
        <v/>
      </c>
      <c r="H1901" s="11" t="str">
        <f aca="false">IF(OR(A1901="",N(D1901)=0),"",_xlfn.MAXIFS(Orders!$I$2:$I$5001,Orders!$C$2:$C$5001,A1901,Orders!$I$2:$I$5001,"&gt;0"))</f>
        <v/>
      </c>
      <c r="I1901" s="9" t="str">
        <f aca="true">IF(H1901="","",TODAY()-H1901)</f>
        <v/>
      </c>
      <c r="J1901" s="9" t="str">
        <f aca="false">IF(OR(H1901="",N(D1901)&lt;2),"",(H1901-G1901)/(D1901-1))</f>
        <v/>
      </c>
      <c r="K1901" s="12" t="str">
        <f aca="false">IF(A1901="","",IF(N(D1901)=0,"No orders yet",IF(I1901&gt;=Settings!$B$4,IF(OR(N(E1901)&gt;=Settings!$B$5,N(D1901)&gt;=Settings!$B$6),"Lapsed VIP","Lapsed"),IF(I1901&gt;=Settings!$B$3,IF(OR(N(E1901)&gt;=Settings!$B$5,N(D1901)&gt;=Settings!$B$6),"At-risk VIP",IF(D1901=1,"One-time buyer","At risk")),IF(OR(N(E1901)&gt;=Settings!$B$5,N(D1901)&gt;=Settings!$B$6),"VIP",IF(D1901=1,"New","Active"))))))</f>
        <v/>
      </c>
      <c r="L1901" s="12" t="str">
        <f aca="false">IF(OR(J1901="",J1901=0),"",IF(I1901&gt;=J1901*Settings!$B$7,"Yes",""))</f>
        <v/>
      </c>
      <c r="M1901" s="13"/>
      <c r="N1901" s="12" t="str">
        <f aca="true">IF(M1901="","",IF(AND(H1901&lt;&gt;"",H1901&gt;=M1901),"Yes - "&amp;TEXT(H1901,"d mmm yyyy"),IF(TODAY()-M1901&lt;30,"Not yet","No")))</f>
        <v/>
      </c>
      <c r="O1901" s="8"/>
      <c r="P1901" s="12" t="str">
        <f aca="false">IF(A1901="","",IF(COUNTIF($A$2:$A$2001,A1901)&gt;1,"Same email twice - keep one",""))</f>
        <v/>
      </c>
    </row>
    <row r="1902" customFormat="false" ht="15" hidden="false" customHeight="false" outlineLevel="0" collapsed="false">
      <c r="A1902" s="8"/>
      <c r="B1902" s="8"/>
      <c r="C1902" s="8"/>
      <c r="D1902" s="9" t="str">
        <f aca="false">IF(A1902="","",COUNTIFS(Orders!$C$2:$C$5001,A1902,Orders!$I$2:$I$5001,"&gt;0"))</f>
        <v/>
      </c>
      <c r="E1902" s="10" t="str">
        <f aca="false">IF(A1902="","",SUMIFS(Orders!$F$2:$F$5001,Orders!$C$2:$C$5001,A1902,Orders!$I$2:$I$5001,"&gt;0"))</f>
        <v/>
      </c>
      <c r="F1902" s="10" t="str">
        <f aca="false">IF(OR(A1902="",N(D1902)=0),"",E1902/D1902)</f>
        <v/>
      </c>
      <c r="G1902" s="11" t="str">
        <f aca="false">IF(OR(A1902="",N(D1902)=0),"",_xlfn.MINIFS(Orders!$I$2:$I$5001,Orders!$C$2:$C$5001,A1902,Orders!$I$2:$I$5001,"&gt;0"))</f>
        <v/>
      </c>
      <c r="H1902" s="11" t="str">
        <f aca="false">IF(OR(A1902="",N(D1902)=0),"",_xlfn.MAXIFS(Orders!$I$2:$I$5001,Orders!$C$2:$C$5001,A1902,Orders!$I$2:$I$5001,"&gt;0"))</f>
        <v/>
      </c>
      <c r="I1902" s="9" t="str">
        <f aca="true">IF(H1902="","",TODAY()-H1902)</f>
        <v/>
      </c>
      <c r="J1902" s="9" t="str">
        <f aca="false">IF(OR(H1902="",N(D1902)&lt;2),"",(H1902-G1902)/(D1902-1))</f>
        <v/>
      </c>
      <c r="K1902" s="12" t="str">
        <f aca="false">IF(A1902="","",IF(N(D1902)=0,"No orders yet",IF(I1902&gt;=Settings!$B$4,IF(OR(N(E1902)&gt;=Settings!$B$5,N(D1902)&gt;=Settings!$B$6),"Lapsed VIP","Lapsed"),IF(I1902&gt;=Settings!$B$3,IF(OR(N(E1902)&gt;=Settings!$B$5,N(D1902)&gt;=Settings!$B$6),"At-risk VIP",IF(D1902=1,"One-time buyer","At risk")),IF(OR(N(E1902)&gt;=Settings!$B$5,N(D1902)&gt;=Settings!$B$6),"VIP",IF(D1902=1,"New","Active"))))))</f>
        <v/>
      </c>
      <c r="L1902" s="12" t="str">
        <f aca="false">IF(OR(J1902="",J1902=0),"",IF(I1902&gt;=J1902*Settings!$B$7,"Yes",""))</f>
        <v/>
      </c>
      <c r="M1902" s="13"/>
      <c r="N1902" s="12" t="str">
        <f aca="true">IF(M1902="","",IF(AND(H1902&lt;&gt;"",H1902&gt;=M1902),"Yes - "&amp;TEXT(H1902,"d mmm yyyy"),IF(TODAY()-M1902&lt;30,"Not yet","No")))</f>
        <v/>
      </c>
      <c r="O1902" s="8"/>
      <c r="P1902" s="12" t="str">
        <f aca="false">IF(A1902="","",IF(COUNTIF($A$2:$A$2001,A1902)&gt;1,"Same email twice - keep one",""))</f>
        <v/>
      </c>
    </row>
    <row r="1903" customFormat="false" ht="15" hidden="false" customHeight="false" outlineLevel="0" collapsed="false">
      <c r="A1903" s="8"/>
      <c r="B1903" s="8"/>
      <c r="C1903" s="8"/>
      <c r="D1903" s="9" t="str">
        <f aca="false">IF(A1903="","",COUNTIFS(Orders!$C$2:$C$5001,A1903,Orders!$I$2:$I$5001,"&gt;0"))</f>
        <v/>
      </c>
      <c r="E1903" s="10" t="str">
        <f aca="false">IF(A1903="","",SUMIFS(Orders!$F$2:$F$5001,Orders!$C$2:$C$5001,A1903,Orders!$I$2:$I$5001,"&gt;0"))</f>
        <v/>
      </c>
      <c r="F1903" s="10" t="str">
        <f aca="false">IF(OR(A1903="",N(D1903)=0),"",E1903/D1903)</f>
        <v/>
      </c>
      <c r="G1903" s="11" t="str">
        <f aca="false">IF(OR(A1903="",N(D1903)=0),"",_xlfn.MINIFS(Orders!$I$2:$I$5001,Orders!$C$2:$C$5001,A1903,Orders!$I$2:$I$5001,"&gt;0"))</f>
        <v/>
      </c>
      <c r="H1903" s="11" t="str">
        <f aca="false">IF(OR(A1903="",N(D1903)=0),"",_xlfn.MAXIFS(Orders!$I$2:$I$5001,Orders!$C$2:$C$5001,A1903,Orders!$I$2:$I$5001,"&gt;0"))</f>
        <v/>
      </c>
      <c r="I1903" s="9" t="str">
        <f aca="true">IF(H1903="","",TODAY()-H1903)</f>
        <v/>
      </c>
      <c r="J1903" s="9" t="str">
        <f aca="false">IF(OR(H1903="",N(D1903)&lt;2),"",(H1903-G1903)/(D1903-1))</f>
        <v/>
      </c>
      <c r="K1903" s="12" t="str">
        <f aca="false">IF(A1903="","",IF(N(D1903)=0,"No orders yet",IF(I1903&gt;=Settings!$B$4,IF(OR(N(E1903)&gt;=Settings!$B$5,N(D1903)&gt;=Settings!$B$6),"Lapsed VIP","Lapsed"),IF(I1903&gt;=Settings!$B$3,IF(OR(N(E1903)&gt;=Settings!$B$5,N(D1903)&gt;=Settings!$B$6),"At-risk VIP",IF(D1903=1,"One-time buyer","At risk")),IF(OR(N(E1903)&gt;=Settings!$B$5,N(D1903)&gt;=Settings!$B$6),"VIP",IF(D1903=1,"New","Active"))))))</f>
        <v/>
      </c>
      <c r="L1903" s="12" t="str">
        <f aca="false">IF(OR(J1903="",J1903=0),"",IF(I1903&gt;=J1903*Settings!$B$7,"Yes",""))</f>
        <v/>
      </c>
      <c r="M1903" s="13"/>
      <c r="N1903" s="12" t="str">
        <f aca="true">IF(M1903="","",IF(AND(H1903&lt;&gt;"",H1903&gt;=M1903),"Yes - "&amp;TEXT(H1903,"d mmm yyyy"),IF(TODAY()-M1903&lt;30,"Not yet","No")))</f>
        <v/>
      </c>
      <c r="O1903" s="8"/>
      <c r="P1903" s="12" t="str">
        <f aca="false">IF(A1903="","",IF(COUNTIF($A$2:$A$2001,A1903)&gt;1,"Same email twice - keep one",""))</f>
        <v/>
      </c>
    </row>
    <row r="1904" customFormat="false" ht="15" hidden="false" customHeight="false" outlineLevel="0" collapsed="false">
      <c r="A1904" s="8"/>
      <c r="B1904" s="8"/>
      <c r="C1904" s="8"/>
      <c r="D1904" s="9" t="str">
        <f aca="false">IF(A1904="","",COUNTIFS(Orders!$C$2:$C$5001,A1904,Orders!$I$2:$I$5001,"&gt;0"))</f>
        <v/>
      </c>
      <c r="E1904" s="10" t="str">
        <f aca="false">IF(A1904="","",SUMIFS(Orders!$F$2:$F$5001,Orders!$C$2:$C$5001,A1904,Orders!$I$2:$I$5001,"&gt;0"))</f>
        <v/>
      </c>
      <c r="F1904" s="10" t="str">
        <f aca="false">IF(OR(A1904="",N(D1904)=0),"",E1904/D1904)</f>
        <v/>
      </c>
      <c r="G1904" s="11" t="str">
        <f aca="false">IF(OR(A1904="",N(D1904)=0),"",_xlfn.MINIFS(Orders!$I$2:$I$5001,Orders!$C$2:$C$5001,A1904,Orders!$I$2:$I$5001,"&gt;0"))</f>
        <v/>
      </c>
      <c r="H1904" s="11" t="str">
        <f aca="false">IF(OR(A1904="",N(D1904)=0),"",_xlfn.MAXIFS(Orders!$I$2:$I$5001,Orders!$C$2:$C$5001,A1904,Orders!$I$2:$I$5001,"&gt;0"))</f>
        <v/>
      </c>
      <c r="I1904" s="9" t="str">
        <f aca="true">IF(H1904="","",TODAY()-H1904)</f>
        <v/>
      </c>
      <c r="J1904" s="9" t="str">
        <f aca="false">IF(OR(H1904="",N(D1904)&lt;2),"",(H1904-G1904)/(D1904-1))</f>
        <v/>
      </c>
      <c r="K1904" s="12" t="str">
        <f aca="false">IF(A1904="","",IF(N(D1904)=0,"No orders yet",IF(I1904&gt;=Settings!$B$4,IF(OR(N(E1904)&gt;=Settings!$B$5,N(D1904)&gt;=Settings!$B$6),"Lapsed VIP","Lapsed"),IF(I1904&gt;=Settings!$B$3,IF(OR(N(E1904)&gt;=Settings!$B$5,N(D1904)&gt;=Settings!$B$6),"At-risk VIP",IF(D1904=1,"One-time buyer","At risk")),IF(OR(N(E1904)&gt;=Settings!$B$5,N(D1904)&gt;=Settings!$B$6),"VIP",IF(D1904=1,"New","Active"))))))</f>
        <v/>
      </c>
      <c r="L1904" s="12" t="str">
        <f aca="false">IF(OR(J1904="",J1904=0),"",IF(I1904&gt;=J1904*Settings!$B$7,"Yes",""))</f>
        <v/>
      </c>
      <c r="M1904" s="13"/>
      <c r="N1904" s="12" t="str">
        <f aca="true">IF(M1904="","",IF(AND(H1904&lt;&gt;"",H1904&gt;=M1904),"Yes - "&amp;TEXT(H1904,"d mmm yyyy"),IF(TODAY()-M1904&lt;30,"Not yet","No")))</f>
        <v/>
      </c>
      <c r="O1904" s="8"/>
      <c r="P1904" s="12" t="str">
        <f aca="false">IF(A1904="","",IF(COUNTIF($A$2:$A$2001,A1904)&gt;1,"Same email twice - keep one",""))</f>
        <v/>
      </c>
    </row>
    <row r="1905" customFormat="false" ht="15" hidden="false" customHeight="false" outlineLevel="0" collapsed="false">
      <c r="A1905" s="8"/>
      <c r="B1905" s="8"/>
      <c r="C1905" s="8"/>
      <c r="D1905" s="9" t="str">
        <f aca="false">IF(A1905="","",COUNTIFS(Orders!$C$2:$C$5001,A1905,Orders!$I$2:$I$5001,"&gt;0"))</f>
        <v/>
      </c>
      <c r="E1905" s="10" t="str">
        <f aca="false">IF(A1905="","",SUMIFS(Orders!$F$2:$F$5001,Orders!$C$2:$C$5001,A1905,Orders!$I$2:$I$5001,"&gt;0"))</f>
        <v/>
      </c>
      <c r="F1905" s="10" t="str">
        <f aca="false">IF(OR(A1905="",N(D1905)=0),"",E1905/D1905)</f>
        <v/>
      </c>
      <c r="G1905" s="11" t="str">
        <f aca="false">IF(OR(A1905="",N(D1905)=0),"",_xlfn.MINIFS(Orders!$I$2:$I$5001,Orders!$C$2:$C$5001,A1905,Orders!$I$2:$I$5001,"&gt;0"))</f>
        <v/>
      </c>
      <c r="H1905" s="11" t="str">
        <f aca="false">IF(OR(A1905="",N(D1905)=0),"",_xlfn.MAXIFS(Orders!$I$2:$I$5001,Orders!$C$2:$C$5001,A1905,Orders!$I$2:$I$5001,"&gt;0"))</f>
        <v/>
      </c>
      <c r="I1905" s="9" t="str">
        <f aca="true">IF(H1905="","",TODAY()-H1905)</f>
        <v/>
      </c>
      <c r="J1905" s="9" t="str">
        <f aca="false">IF(OR(H1905="",N(D1905)&lt;2),"",(H1905-G1905)/(D1905-1))</f>
        <v/>
      </c>
      <c r="K1905" s="12" t="str">
        <f aca="false">IF(A1905="","",IF(N(D1905)=0,"No orders yet",IF(I1905&gt;=Settings!$B$4,IF(OR(N(E1905)&gt;=Settings!$B$5,N(D1905)&gt;=Settings!$B$6),"Lapsed VIP","Lapsed"),IF(I1905&gt;=Settings!$B$3,IF(OR(N(E1905)&gt;=Settings!$B$5,N(D1905)&gt;=Settings!$B$6),"At-risk VIP",IF(D1905=1,"One-time buyer","At risk")),IF(OR(N(E1905)&gt;=Settings!$B$5,N(D1905)&gt;=Settings!$B$6),"VIP",IF(D1905=1,"New","Active"))))))</f>
        <v/>
      </c>
      <c r="L1905" s="12" t="str">
        <f aca="false">IF(OR(J1905="",J1905=0),"",IF(I1905&gt;=J1905*Settings!$B$7,"Yes",""))</f>
        <v/>
      </c>
      <c r="M1905" s="13"/>
      <c r="N1905" s="12" t="str">
        <f aca="true">IF(M1905="","",IF(AND(H1905&lt;&gt;"",H1905&gt;=M1905),"Yes - "&amp;TEXT(H1905,"d mmm yyyy"),IF(TODAY()-M1905&lt;30,"Not yet","No")))</f>
        <v/>
      </c>
      <c r="O1905" s="8"/>
      <c r="P1905" s="12" t="str">
        <f aca="false">IF(A1905="","",IF(COUNTIF($A$2:$A$2001,A1905)&gt;1,"Same email twice - keep one",""))</f>
        <v/>
      </c>
    </row>
    <row r="1906" customFormat="false" ht="15" hidden="false" customHeight="false" outlineLevel="0" collapsed="false">
      <c r="A1906" s="8"/>
      <c r="B1906" s="8"/>
      <c r="C1906" s="8"/>
      <c r="D1906" s="9" t="str">
        <f aca="false">IF(A1906="","",COUNTIFS(Orders!$C$2:$C$5001,A1906,Orders!$I$2:$I$5001,"&gt;0"))</f>
        <v/>
      </c>
      <c r="E1906" s="10" t="str">
        <f aca="false">IF(A1906="","",SUMIFS(Orders!$F$2:$F$5001,Orders!$C$2:$C$5001,A1906,Orders!$I$2:$I$5001,"&gt;0"))</f>
        <v/>
      </c>
      <c r="F1906" s="10" t="str">
        <f aca="false">IF(OR(A1906="",N(D1906)=0),"",E1906/D1906)</f>
        <v/>
      </c>
      <c r="G1906" s="11" t="str">
        <f aca="false">IF(OR(A1906="",N(D1906)=0),"",_xlfn.MINIFS(Orders!$I$2:$I$5001,Orders!$C$2:$C$5001,A1906,Orders!$I$2:$I$5001,"&gt;0"))</f>
        <v/>
      </c>
      <c r="H1906" s="11" t="str">
        <f aca="false">IF(OR(A1906="",N(D1906)=0),"",_xlfn.MAXIFS(Orders!$I$2:$I$5001,Orders!$C$2:$C$5001,A1906,Orders!$I$2:$I$5001,"&gt;0"))</f>
        <v/>
      </c>
      <c r="I1906" s="9" t="str">
        <f aca="true">IF(H1906="","",TODAY()-H1906)</f>
        <v/>
      </c>
      <c r="J1906" s="9" t="str">
        <f aca="false">IF(OR(H1906="",N(D1906)&lt;2),"",(H1906-G1906)/(D1906-1))</f>
        <v/>
      </c>
      <c r="K1906" s="12" t="str">
        <f aca="false">IF(A1906="","",IF(N(D1906)=0,"No orders yet",IF(I1906&gt;=Settings!$B$4,IF(OR(N(E1906)&gt;=Settings!$B$5,N(D1906)&gt;=Settings!$B$6),"Lapsed VIP","Lapsed"),IF(I1906&gt;=Settings!$B$3,IF(OR(N(E1906)&gt;=Settings!$B$5,N(D1906)&gt;=Settings!$B$6),"At-risk VIP",IF(D1906=1,"One-time buyer","At risk")),IF(OR(N(E1906)&gt;=Settings!$B$5,N(D1906)&gt;=Settings!$B$6),"VIP",IF(D1906=1,"New","Active"))))))</f>
        <v/>
      </c>
      <c r="L1906" s="12" t="str">
        <f aca="false">IF(OR(J1906="",J1906=0),"",IF(I1906&gt;=J1906*Settings!$B$7,"Yes",""))</f>
        <v/>
      </c>
      <c r="M1906" s="13"/>
      <c r="N1906" s="12" t="str">
        <f aca="true">IF(M1906="","",IF(AND(H1906&lt;&gt;"",H1906&gt;=M1906),"Yes - "&amp;TEXT(H1906,"d mmm yyyy"),IF(TODAY()-M1906&lt;30,"Not yet","No")))</f>
        <v/>
      </c>
      <c r="O1906" s="8"/>
      <c r="P1906" s="12" t="str">
        <f aca="false">IF(A1906="","",IF(COUNTIF($A$2:$A$2001,A1906)&gt;1,"Same email twice - keep one",""))</f>
        <v/>
      </c>
    </row>
    <row r="1907" customFormat="false" ht="15" hidden="false" customHeight="false" outlineLevel="0" collapsed="false">
      <c r="A1907" s="8"/>
      <c r="B1907" s="8"/>
      <c r="C1907" s="8"/>
      <c r="D1907" s="9" t="str">
        <f aca="false">IF(A1907="","",COUNTIFS(Orders!$C$2:$C$5001,A1907,Orders!$I$2:$I$5001,"&gt;0"))</f>
        <v/>
      </c>
      <c r="E1907" s="10" t="str">
        <f aca="false">IF(A1907="","",SUMIFS(Orders!$F$2:$F$5001,Orders!$C$2:$C$5001,A1907,Orders!$I$2:$I$5001,"&gt;0"))</f>
        <v/>
      </c>
      <c r="F1907" s="10" t="str">
        <f aca="false">IF(OR(A1907="",N(D1907)=0),"",E1907/D1907)</f>
        <v/>
      </c>
      <c r="G1907" s="11" t="str">
        <f aca="false">IF(OR(A1907="",N(D1907)=0),"",_xlfn.MINIFS(Orders!$I$2:$I$5001,Orders!$C$2:$C$5001,A1907,Orders!$I$2:$I$5001,"&gt;0"))</f>
        <v/>
      </c>
      <c r="H1907" s="11" t="str">
        <f aca="false">IF(OR(A1907="",N(D1907)=0),"",_xlfn.MAXIFS(Orders!$I$2:$I$5001,Orders!$C$2:$C$5001,A1907,Orders!$I$2:$I$5001,"&gt;0"))</f>
        <v/>
      </c>
      <c r="I1907" s="9" t="str">
        <f aca="true">IF(H1907="","",TODAY()-H1907)</f>
        <v/>
      </c>
      <c r="J1907" s="9" t="str">
        <f aca="false">IF(OR(H1907="",N(D1907)&lt;2),"",(H1907-G1907)/(D1907-1))</f>
        <v/>
      </c>
      <c r="K1907" s="12" t="str">
        <f aca="false">IF(A1907="","",IF(N(D1907)=0,"No orders yet",IF(I1907&gt;=Settings!$B$4,IF(OR(N(E1907)&gt;=Settings!$B$5,N(D1907)&gt;=Settings!$B$6),"Lapsed VIP","Lapsed"),IF(I1907&gt;=Settings!$B$3,IF(OR(N(E1907)&gt;=Settings!$B$5,N(D1907)&gt;=Settings!$B$6),"At-risk VIP",IF(D1907=1,"One-time buyer","At risk")),IF(OR(N(E1907)&gt;=Settings!$B$5,N(D1907)&gt;=Settings!$B$6),"VIP",IF(D1907=1,"New","Active"))))))</f>
        <v/>
      </c>
      <c r="L1907" s="12" t="str">
        <f aca="false">IF(OR(J1907="",J1907=0),"",IF(I1907&gt;=J1907*Settings!$B$7,"Yes",""))</f>
        <v/>
      </c>
      <c r="M1907" s="13"/>
      <c r="N1907" s="12" t="str">
        <f aca="true">IF(M1907="","",IF(AND(H1907&lt;&gt;"",H1907&gt;=M1907),"Yes - "&amp;TEXT(H1907,"d mmm yyyy"),IF(TODAY()-M1907&lt;30,"Not yet","No")))</f>
        <v/>
      </c>
      <c r="O1907" s="8"/>
      <c r="P1907" s="12" t="str">
        <f aca="false">IF(A1907="","",IF(COUNTIF($A$2:$A$2001,A1907)&gt;1,"Same email twice - keep one",""))</f>
        <v/>
      </c>
    </row>
    <row r="1908" customFormat="false" ht="15" hidden="false" customHeight="false" outlineLevel="0" collapsed="false">
      <c r="A1908" s="8"/>
      <c r="B1908" s="8"/>
      <c r="C1908" s="8"/>
      <c r="D1908" s="9" t="str">
        <f aca="false">IF(A1908="","",COUNTIFS(Orders!$C$2:$C$5001,A1908,Orders!$I$2:$I$5001,"&gt;0"))</f>
        <v/>
      </c>
      <c r="E1908" s="10" t="str">
        <f aca="false">IF(A1908="","",SUMIFS(Orders!$F$2:$F$5001,Orders!$C$2:$C$5001,A1908,Orders!$I$2:$I$5001,"&gt;0"))</f>
        <v/>
      </c>
      <c r="F1908" s="10" t="str">
        <f aca="false">IF(OR(A1908="",N(D1908)=0),"",E1908/D1908)</f>
        <v/>
      </c>
      <c r="G1908" s="11" t="str">
        <f aca="false">IF(OR(A1908="",N(D1908)=0),"",_xlfn.MINIFS(Orders!$I$2:$I$5001,Orders!$C$2:$C$5001,A1908,Orders!$I$2:$I$5001,"&gt;0"))</f>
        <v/>
      </c>
      <c r="H1908" s="11" t="str">
        <f aca="false">IF(OR(A1908="",N(D1908)=0),"",_xlfn.MAXIFS(Orders!$I$2:$I$5001,Orders!$C$2:$C$5001,A1908,Orders!$I$2:$I$5001,"&gt;0"))</f>
        <v/>
      </c>
      <c r="I1908" s="9" t="str">
        <f aca="true">IF(H1908="","",TODAY()-H1908)</f>
        <v/>
      </c>
      <c r="J1908" s="9" t="str">
        <f aca="false">IF(OR(H1908="",N(D1908)&lt;2),"",(H1908-G1908)/(D1908-1))</f>
        <v/>
      </c>
      <c r="K1908" s="12" t="str">
        <f aca="false">IF(A1908="","",IF(N(D1908)=0,"No orders yet",IF(I1908&gt;=Settings!$B$4,IF(OR(N(E1908)&gt;=Settings!$B$5,N(D1908)&gt;=Settings!$B$6),"Lapsed VIP","Lapsed"),IF(I1908&gt;=Settings!$B$3,IF(OR(N(E1908)&gt;=Settings!$B$5,N(D1908)&gt;=Settings!$B$6),"At-risk VIP",IF(D1908=1,"One-time buyer","At risk")),IF(OR(N(E1908)&gt;=Settings!$B$5,N(D1908)&gt;=Settings!$B$6),"VIP",IF(D1908=1,"New","Active"))))))</f>
        <v/>
      </c>
      <c r="L1908" s="12" t="str">
        <f aca="false">IF(OR(J1908="",J1908=0),"",IF(I1908&gt;=J1908*Settings!$B$7,"Yes",""))</f>
        <v/>
      </c>
      <c r="M1908" s="13"/>
      <c r="N1908" s="12" t="str">
        <f aca="true">IF(M1908="","",IF(AND(H1908&lt;&gt;"",H1908&gt;=M1908),"Yes - "&amp;TEXT(H1908,"d mmm yyyy"),IF(TODAY()-M1908&lt;30,"Not yet","No")))</f>
        <v/>
      </c>
      <c r="O1908" s="8"/>
      <c r="P1908" s="12" t="str">
        <f aca="false">IF(A1908="","",IF(COUNTIF($A$2:$A$2001,A1908)&gt;1,"Same email twice - keep one",""))</f>
        <v/>
      </c>
    </row>
    <row r="1909" customFormat="false" ht="15" hidden="false" customHeight="false" outlineLevel="0" collapsed="false">
      <c r="A1909" s="8"/>
      <c r="B1909" s="8"/>
      <c r="C1909" s="8"/>
      <c r="D1909" s="9" t="str">
        <f aca="false">IF(A1909="","",COUNTIFS(Orders!$C$2:$C$5001,A1909,Orders!$I$2:$I$5001,"&gt;0"))</f>
        <v/>
      </c>
      <c r="E1909" s="10" t="str">
        <f aca="false">IF(A1909="","",SUMIFS(Orders!$F$2:$F$5001,Orders!$C$2:$C$5001,A1909,Orders!$I$2:$I$5001,"&gt;0"))</f>
        <v/>
      </c>
      <c r="F1909" s="10" t="str">
        <f aca="false">IF(OR(A1909="",N(D1909)=0),"",E1909/D1909)</f>
        <v/>
      </c>
      <c r="G1909" s="11" t="str">
        <f aca="false">IF(OR(A1909="",N(D1909)=0),"",_xlfn.MINIFS(Orders!$I$2:$I$5001,Orders!$C$2:$C$5001,A1909,Orders!$I$2:$I$5001,"&gt;0"))</f>
        <v/>
      </c>
      <c r="H1909" s="11" t="str">
        <f aca="false">IF(OR(A1909="",N(D1909)=0),"",_xlfn.MAXIFS(Orders!$I$2:$I$5001,Orders!$C$2:$C$5001,A1909,Orders!$I$2:$I$5001,"&gt;0"))</f>
        <v/>
      </c>
      <c r="I1909" s="9" t="str">
        <f aca="true">IF(H1909="","",TODAY()-H1909)</f>
        <v/>
      </c>
      <c r="J1909" s="9" t="str">
        <f aca="false">IF(OR(H1909="",N(D1909)&lt;2),"",(H1909-G1909)/(D1909-1))</f>
        <v/>
      </c>
      <c r="K1909" s="12" t="str">
        <f aca="false">IF(A1909="","",IF(N(D1909)=0,"No orders yet",IF(I1909&gt;=Settings!$B$4,IF(OR(N(E1909)&gt;=Settings!$B$5,N(D1909)&gt;=Settings!$B$6),"Lapsed VIP","Lapsed"),IF(I1909&gt;=Settings!$B$3,IF(OR(N(E1909)&gt;=Settings!$B$5,N(D1909)&gt;=Settings!$B$6),"At-risk VIP",IF(D1909=1,"One-time buyer","At risk")),IF(OR(N(E1909)&gt;=Settings!$B$5,N(D1909)&gt;=Settings!$B$6),"VIP",IF(D1909=1,"New","Active"))))))</f>
        <v/>
      </c>
      <c r="L1909" s="12" t="str">
        <f aca="false">IF(OR(J1909="",J1909=0),"",IF(I1909&gt;=J1909*Settings!$B$7,"Yes",""))</f>
        <v/>
      </c>
      <c r="M1909" s="13"/>
      <c r="N1909" s="12" t="str">
        <f aca="true">IF(M1909="","",IF(AND(H1909&lt;&gt;"",H1909&gt;=M1909),"Yes - "&amp;TEXT(H1909,"d mmm yyyy"),IF(TODAY()-M1909&lt;30,"Not yet","No")))</f>
        <v/>
      </c>
      <c r="O1909" s="8"/>
      <c r="P1909" s="12" t="str">
        <f aca="false">IF(A1909="","",IF(COUNTIF($A$2:$A$2001,A1909)&gt;1,"Same email twice - keep one",""))</f>
        <v/>
      </c>
    </row>
    <row r="1910" customFormat="false" ht="15" hidden="false" customHeight="false" outlineLevel="0" collapsed="false">
      <c r="A1910" s="8"/>
      <c r="B1910" s="8"/>
      <c r="C1910" s="8"/>
      <c r="D1910" s="9" t="str">
        <f aca="false">IF(A1910="","",COUNTIFS(Orders!$C$2:$C$5001,A1910,Orders!$I$2:$I$5001,"&gt;0"))</f>
        <v/>
      </c>
      <c r="E1910" s="10" t="str">
        <f aca="false">IF(A1910="","",SUMIFS(Orders!$F$2:$F$5001,Orders!$C$2:$C$5001,A1910,Orders!$I$2:$I$5001,"&gt;0"))</f>
        <v/>
      </c>
      <c r="F1910" s="10" t="str">
        <f aca="false">IF(OR(A1910="",N(D1910)=0),"",E1910/D1910)</f>
        <v/>
      </c>
      <c r="G1910" s="11" t="str">
        <f aca="false">IF(OR(A1910="",N(D1910)=0),"",_xlfn.MINIFS(Orders!$I$2:$I$5001,Orders!$C$2:$C$5001,A1910,Orders!$I$2:$I$5001,"&gt;0"))</f>
        <v/>
      </c>
      <c r="H1910" s="11" t="str">
        <f aca="false">IF(OR(A1910="",N(D1910)=0),"",_xlfn.MAXIFS(Orders!$I$2:$I$5001,Orders!$C$2:$C$5001,A1910,Orders!$I$2:$I$5001,"&gt;0"))</f>
        <v/>
      </c>
      <c r="I1910" s="9" t="str">
        <f aca="true">IF(H1910="","",TODAY()-H1910)</f>
        <v/>
      </c>
      <c r="J1910" s="9" t="str">
        <f aca="false">IF(OR(H1910="",N(D1910)&lt;2),"",(H1910-G1910)/(D1910-1))</f>
        <v/>
      </c>
      <c r="K1910" s="12" t="str">
        <f aca="false">IF(A1910="","",IF(N(D1910)=0,"No orders yet",IF(I1910&gt;=Settings!$B$4,IF(OR(N(E1910)&gt;=Settings!$B$5,N(D1910)&gt;=Settings!$B$6),"Lapsed VIP","Lapsed"),IF(I1910&gt;=Settings!$B$3,IF(OR(N(E1910)&gt;=Settings!$B$5,N(D1910)&gt;=Settings!$B$6),"At-risk VIP",IF(D1910=1,"One-time buyer","At risk")),IF(OR(N(E1910)&gt;=Settings!$B$5,N(D1910)&gt;=Settings!$B$6),"VIP",IF(D1910=1,"New","Active"))))))</f>
        <v/>
      </c>
      <c r="L1910" s="12" t="str">
        <f aca="false">IF(OR(J1910="",J1910=0),"",IF(I1910&gt;=J1910*Settings!$B$7,"Yes",""))</f>
        <v/>
      </c>
      <c r="M1910" s="13"/>
      <c r="N1910" s="12" t="str">
        <f aca="true">IF(M1910="","",IF(AND(H1910&lt;&gt;"",H1910&gt;=M1910),"Yes - "&amp;TEXT(H1910,"d mmm yyyy"),IF(TODAY()-M1910&lt;30,"Not yet","No")))</f>
        <v/>
      </c>
      <c r="O1910" s="8"/>
      <c r="P1910" s="12" t="str">
        <f aca="false">IF(A1910="","",IF(COUNTIF($A$2:$A$2001,A1910)&gt;1,"Same email twice - keep one",""))</f>
        <v/>
      </c>
    </row>
    <row r="1911" customFormat="false" ht="15" hidden="false" customHeight="false" outlineLevel="0" collapsed="false">
      <c r="A1911" s="8"/>
      <c r="B1911" s="8"/>
      <c r="C1911" s="8"/>
      <c r="D1911" s="9" t="str">
        <f aca="false">IF(A1911="","",COUNTIFS(Orders!$C$2:$C$5001,A1911,Orders!$I$2:$I$5001,"&gt;0"))</f>
        <v/>
      </c>
      <c r="E1911" s="10" t="str">
        <f aca="false">IF(A1911="","",SUMIFS(Orders!$F$2:$F$5001,Orders!$C$2:$C$5001,A1911,Orders!$I$2:$I$5001,"&gt;0"))</f>
        <v/>
      </c>
      <c r="F1911" s="10" t="str">
        <f aca="false">IF(OR(A1911="",N(D1911)=0),"",E1911/D1911)</f>
        <v/>
      </c>
      <c r="G1911" s="11" t="str">
        <f aca="false">IF(OR(A1911="",N(D1911)=0),"",_xlfn.MINIFS(Orders!$I$2:$I$5001,Orders!$C$2:$C$5001,A1911,Orders!$I$2:$I$5001,"&gt;0"))</f>
        <v/>
      </c>
      <c r="H1911" s="11" t="str">
        <f aca="false">IF(OR(A1911="",N(D1911)=0),"",_xlfn.MAXIFS(Orders!$I$2:$I$5001,Orders!$C$2:$C$5001,A1911,Orders!$I$2:$I$5001,"&gt;0"))</f>
        <v/>
      </c>
      <c r="I1911" s="9" t="str">
        <f aca="true">IF(H1911="","",TODAY()-H1911)</f>
        <v/>
      </c>
      <c r="J1911" s="9" t="str">
        <f aca="false">IF(OR(H1911="",N(D1911)&lt;2),"",(H1911-G1911)/(D1911-1))</f>
        <v/>
      </c>
      <c r="K1911" s="12" t="str">
        <f aca="false">IF(A1911="","",IF(N(D1911)=0,"No orders yet",IF(I1911&gt;=Settings!$B$4,IF(OR(N(E1911)&gt;=Settings!$B$5,N(D1911)&gt;=Settings!$B$6),"Lapsed VIP","Lapsed"),IF(I1911&gt;=Settings!$B$3,IF(OR(N(E1911)&gt;=Settings!$B$5,N(D1911)&gt;=Settings!$B$6),"At-risk VIP",IF(D1911=1,"One-time buyer","At risk")),IF(OR(N(E1911)&gt;=Settings!$B$5,N(D1911)&gt;=Settings!$B$6),"VIP",IF(D1911=1,"New","Active"))))))</f>
        <v/>
      </c>
      <c r="L1911" s="12" t="str">
        <f aca="false">IF(OR(J1911="",J1911=0),"",IF(I1911&gt;=J1911*Settings!$B$7,"Yes",""))</f>
        <v/>
      </c>
      <c r="M1911" s="13"/>
      <c r="N1911" s="12" t="str">
        <f aca="true">IF(M1911="","",IF(AND(H1911&lt;&gt;"",H1911&gt;=M1911),"Yes - "&amp;TEXT(H1911,"d mmm yyyy"),IF(TODAY()-M1911&lt;30,"Not yet","No")))</f>
        <v/>
      </c>
      <c r="O1911" s="8"/>
      <c r="P1911" s="12" t="str">
        <f aca="false">IF(A1911="","",IF(COUNTIF($A$2:$A$2001,A1911)&gt;1,"Same email twice - keep one",""))</f>
        <v/>
      </c>
    </row>
    <row r="1912" customFormat="false" ht="15" hidden="false" customHeight="false" outlineLevel="0" collapsed="false">
      <c r="A1912" s="8"/>
      <c r="B1912" s="8"/>
      <c r="C1912" s="8"/>
      <c r="D1912" s="9" t="str">
        <f aca="false">IF(A1912="","",COUNTIFS(Orders!$C$2:$C$5001,A1912,Orders!$I$2:$I$5001,"&gt;0"))</f>
        <v/>
      </c>
      <c r="E1912" s="10" t="str">
        <f aca="false">IF(A1912="","",SUMIFS(Orders!$F$2:$F$5001,Orders!$C$2:$C$5001,A1912,Orders!$I$2:$I$5001,"&gt;0"))</f>
        <v/>
      </c>
      <c r="F1912" s="10" t="str">
        <f aca="false">IF(OR(A1912="",N(D1912)=0),"",E1912/D1912)</f>
        <v/>
      </c>
      <c r="G1912" s="11" t="str">
        <f aca="false">IF(OR(A1912="",N(D1912)=0),"",_xlfn.MINIFS(Orders!$I$2:$I$5001,Orders!$C$2:$C$5001,A1912,Orders!$I$2:$I$5001,"&gt;0"))</f>
        <v/>
      </c>
      <c r="H1912" s="11" t="str">
        <f aca="false">IF(OR(A1912="",N(D1912)=0),"",_xlfn.MAXIFS(Orders!$I$2:$I$5001,Orders!$C$2:$C$5001,A1912,Orders!$I$2:$I$5001,"&gt;0"))</f>
        <v/>
      </c>
      <c r="I1912" s="9" t="str">
        <f aca="true">IF(H1912="","",TODAY()-H1912)</f>
        <v/>
      </c>
      <c r="J1912" s="9" t="str">
        <f aca="false">IF(OR(H1912="",N(D1912)&lt;2),"",(H1912-G1912)/(D1912-1))</f>
        <v/>
      </c>
      <c r="K1912" s="12" t="str">
        <f aca="false">IF(A1912="","",IF(N(D1912)=0,"No orders yet",IF(I1912&gt;=Settings!$B$4,IF(OR(N(E1912)&gt;=Settings!$B$5,N(D1912)&gt;=Settings!$B$6),"Lapsed VIP","Lapsed"),IF(I1912&gt;=Settings!$B$3,IF(OR(N(E1912)&gt;=Settings!$B$5,N(D1912)&gt;=Settings!$B$6),"At-risk VIP",IF(D1912=1,"One-time buyer","At risk")),IF(OR(N(E1912)&gt;=Settings!$B$5,N(D1912)&gt;=Settings!$B$6),"VIP",IF(D1912=1,"New","Active"))))))</f>
        <v/>
      </c>
      <c r="L1912" s="12" t="str">
        <f aca="false">IF(OR(J1912="",J1912=0),"",IF(I1912&gt;=J1912*Settings!$B$7,"Yes",""))</f>
        <v/>
      </c>
      <c r="M1912" s="13"/>
      <c r="N1912" s="12" t="str">
        <f aca="true">IF(M1912="","",IF(AND(H1912&lt;&gt;"",H1912&gt;=M1912),"Yes - "&amp;TEXT(H1912,"d mmm yyyy"),IF(TODAY()-M1912&lt;30,"Not yet","No")))</f>
        <v/>
      </c>
      <c r="O1912" s="8"/>
      <c r="P1912" s="12" t="str">
        <f aca="false">IF(A1912="","",IF(COUNTIF($A$2:$A$2001,A1912)&gt;1,"Same email twice - keep one",""))</f>
        <v/>
      </c>
    </row>
    <row r="1913" customFormat="false" ht="15" hidden="false" customHeight="false" outlineLevel="0" collapsed="false">
      <c r="A1913" s="8"/>
      <c r="B1913" s="8"/>
      <c r="C1913" s="8"/>
      <c r="D1913" s="9" t="str">
        <f aca="false">IF(A1913="","",COUNTIFS(Orders!$C$2:$C$5001,A1913,Orders!$I$2:$I$5001,"&gt;0"))</f>
        <v/>
      </c>
      <c r="E1913" s="10" t="str">
        <f aca="false">IF(A1913="","",SUMIFS(Orders!$F$2:$F$5001,Orders!$C$2:$C$5001,A1913,Orders!$I$2:$I$5001,"&gt;0"))</f>
        <v/>
      </c>
      <c r="F1913" s="10" t="str">
        <f aca="false">IF(OR(A1913="",N(D1913)=0),"",E1913/D1913)</f>
        <v/>
      </c>
      <c r="G1913" s="11" t="str">
        <f aca="false">IF(OR(A1913="",N(D1913)=0),"",_xlfn.MINIFS(Orders!$I$2:$I$5001,Orders!$C$2:$C$5001,A1913,Orders!$I$2:$I$5001,"&gt;0"))</f>
        <v/>
      </c>
      <c r="H1913" s="11" t="str">
        <f aca="false">IF(OR(A1913="",N(D1913)=0),"",_xlfn.MAXIFS(Orders!$I$2:$I$5001,Orders!$C$2:$C$5001,A1913,Orders!$I$2:$I$5001,"&gt;0"))</f>
        <v/>
      </c>
      <c r="I1913" s="9" t="str">
        <f aca="true">IF(H1913="","",TODAY()-H1913)</f>
        <v/>
      </c>
      <c r="J1913" s="9" t="str">
        <f aca="false">IF(OR(H1913="",N(D1913)&lt;2),"",(H1913-G1913)/(D1913-1))</f>
        <v/>
      </c>
      <c r="K1913" s="12" t="str">
        <f aca="false">IF(A1913="","",IF(N(D1913)=0,"No orders yet",IF(I1913&gt;=Settings!$B$4,IF(OR(N(E1913)&gt;=Settings!$B$5,N(D1913)&gt;=Settings!$B$6),"Lapsed VIP","Lapsed"),IF(I1913&gt;=Settings!$B$3,IF(OR(N(E1913)&gt;=Settings!$B$5,N(D1913)&gt;=Settings!$B$6),"At-risk VIP",IF(D1913=1,"One-time buyer","At risk")),IF(OR(N(E1913)&gt;=Settings!$B$5,N(D1913)&gt;=Settings!$B$6),"VIP",IF(D1913=1,"New","Active"))))))</f>
        <v/>
      </c>
      <c r="L1913" s="12" t="str">
        <f aca="false">IF(OR(J1913="",J1913=0),"",IF(I1913&gt;=J1913*Settings!$B$7,"Yes",""))</f>
        <v/>
      </c>
      <c r="M1913" s="13"/>
      <c r="N1913" s="12" t="str">
        <f aca="true">IF(M1913="","",IF(AND(H1913&lt;&gt;"",H1913&gt;=M1913),"Yes - "&amp;TEXT(H1913,"d mmm yyyy"),IF(TODAY()-M1913&lt;30,"Not yet","No")))</f>
        <v/>
      </c>
      <c r="O1913" s="8"/>
      <c r="P1913" s="12" t="str">
        <f aca="false">IF(A1913="","",IF(COUNTIF($A$2:$A$2001,A1913)&gt;1,"Same email twice - keep one",""))</f>
        <v/>
      </c>
    </row>
    <row r="1914" customFormat="false" ht="15" hidden="false" customHeight="false" outlineLevel="0" collapsed="false">
      <c r="A1914" s="8"/>
      <c r="B1914" s="8"/>
      <c r="C1914" s="8"/>
      <c r="D1914" s="9" t="str">
        <f aca="false">IF(A1914="","",COUNTIFS(Orders!$C$2:$C$5001,A1914,Orders!$I$2:$I$5001,"&gt;0"))</f>
        <v/>
      </c>
      <c r="E1914" s="10" t="str">
        <f aca="false">IF(A1914="","",SUMIFS(Orders!$F$2:$F$5001,Orders!$C$2:$C$5001,A1914,Orders!$I$2:$I$5001,"&gt;0"))</f>
        <v/>
      </c>
      <c r="F1914" s="10" t="str">
        <f aca="false">IF(OR(A1914="",N(D1914)=0),"",E1914/D1914)</f>
        <v/>
      </c>
      <c r="G1914" s="11" t="str">
        <f aca="false">IF(OR(A1914="",N(D1914)=0),"",_xlfn.MINIFS(Orders!$I$2:$I$5001,Orders!$C$2:$C$5001,A1914,Orders!$I$2:$I$5001,"&gt;0"))</f>
        <v/>
      </c>
      <c r="H1914" s="11" t="str">
        <f aca="false">IF(OR(A1914="",N(D1914)=0),"",_xlfn.MAXIFS(Orders!$I$2:$I$5001,Orders!$C$2:$C$5001,A1914,Orders!$I$2:$I$5001,"&gt;0"))</f>
        <v/>
      </c>
      <c r="I1914" s="9" t="str">
        <f aca="true">IF(H1914="","",TODAY()-H1914)</f>
        <v/>
      </c>
      <c r="J1914" s="9" t="str">
        <f aca="false">IF(OR(H1914="",N(D1914)&lt;2),"",(H1914-G1914)/(D1914-1))</f>
        <v/>
      </c>
      <c r="K1914" s="12" t="str">
        <f aca="false">IF(A1914="","",IF(N(D1914)=0,"No orders yet",IF(I1914&gt;=Settings!$B$4,IF(OR(N(E1914)&gt;=Settings!$B$5,N(D1914)&gt;=Settings!$B$6),"Lapsed VIP","Lapsed"),IF(I1914&gt;=Settings!$B$3,IF(OR(N(E1914)&gt;=Settings!$B$5,N(D1914)&gt;=Settings!$B$6),"At-risk VIP",IF(D1914=1,"One-time buyer","At risk")),IF(OR(N(E1914)&gt;=Settings!$B$5,N(D1914)&gt;=Settings!$B$6),"VIP",IF(D1914=1,"New","Active"))))))</f>
        <v/>
      </c>
      <c r="L1914" s="12" t="str">
        <f aca="false">IF(OR(J1914="",J1914=0),"",IF(I1914&gt;=J1914*Settings!$B$7,"Yes",""))</f>
        <v/>
      </c>
      <c r="M1914" s="13"/>
      <c r="N1914" s="12" t="str">
        <f aca="true">IF(M1914="","",IF(AND(H1914&lt;&gt;"",H1914&gt;=M1914),"Yes - "&amp;TEXT(H1914,"d mmm yyyy"),IF(TODAY()-M1914&lt;30,"Not yet","No")))</f>
        <v/>
      </c>
      <c r="O1914" s="8"/>
      <c r="P1914" s="12" t="str">
        <f aca="false">IF(A1914="","",IF(COUNTIF($A$2:$A$2001,A1914)&gt;1,"Same email twice - keep one",""))</f>
        <v/>
      </c>
    </row>
    <row r="1915" customFormat="false" ht="15" hidden="false" customHeight="false" outlineLevel="0" collapsed="false">
      <c r="A1915" s="8"/>
      <c r="B1915" s="8"/>
      <c r="C1915" s="8"/>
      <c r="D1915" s="9" t="str">
        <f aca="false">IF(A1915="","",COUNTIFS(Orders!$C$2:$C$5001,A1915,Orders!$I$2:$I$5001,"&gt;0"))</f>
        <v/>
      </c>
      <c r="E1915" s="10" t="str">
        <f aca="false">IF(A1915="","",SUMIFS(Orders!$F$2:$F$5001,Orders!$C$2:$C$5001,A1915,Orders!$I$2:$I$5001,"&gt;0"))</f>
        <v/>
      </c>
      <c r="F1915" s="10" t="str">
        <f aca="false">IF(OR(A1915="",N(D1915)=0),"",E1915/D1915)</f>
        <v/>
      </c>
      <c r="G1915" s="11" t="str">
        <f aca="false">IF(OR(A1915="",N(D1915)=0),"",_xlfn.MINIFS(Orders!$I$2:$I$5001,Orders!$C$2:$C$5001,A1915,Orders!$I$2:$I$5001,"&gt;0"))</f>
        <v/>
      </c>
      <c r="H1915" s="11" t="str">
        <f aca="false">IF(OR(A1915="",N(D1915)=0),"",_xlfn.MAXIFS(Orders!$I$2:$I$5001,Orders!$C$2:$C$5001,A1915,Orders!$I$2:$I$5001,"&gt;0"))</f>
        <v/>
      </c>
      <c r="I1915" s="9" t="str">
        <f aca="true">IF(H1915="","",TODAY()-H1915)</f>
        <v/>
      </c>
      <c r="J1915" s="9" t="str">
        <f aca="false">IF(OR(H1915="",N(D1915)&lt;2),"",(H1915-G1915)/(D1915-1))</f>
        <v/>
      </c>
      <c r="K1915" s="12" t="str">
        <f aca="false">IF(A1915="","",IF(N(D1915)=0,"No orders yet",IF(I1915&gt;=Settings!$B$4,IF(OR(N(E1915)&gt;=Settings!$B$5,N(D1915)&gt;=Settings!$B$6),"Lapsed VIP","Lapsed"),IF(I1915&gt;=Settings!$B$3,IF(OR(N(E1915)&gt;=Settings!$B$5,N(D1915)&gt;=Settings!$B$6),"At-risk VIP",IF(D1915=1,"One-time buyer","At risk")),IF(OR(N(E1915)&gt;=Settings!$B$5,N(D1915)&gt;=Settings!$B$6),"VIP",IF(D1915=1,"New","Active"))))))</f>
        <v/>
      </c>
      <c r="L1915" s="12" t="str">
        <f aca="false">IF(OR(J1915="",J1915=0),"",IF(I1915&gt;=J1915*Settings!$B$7,"Yes",""))</f>
        <v/>
      </c>
      <c r="M1915" s="13"/>
      <c r="N1915" s="12" t="str">
        <f aca="true">IF(M1915="","",IF(AND(H1915&lt;&gt;"",H1915&gt;=M1915),"Yes - "&amp;TEXT(H1915,"d mmm yyyy"),IF(TODAY()-M1915&lt;30,"Not yet","No")))</f>
        <v/>
      </c>
      <c r="O1915" s="8"/>
      <c r="P1915" s="12" t="str">
        <f aca="false">IF(A1915="","",IF(COUNTIF($A$2:$A$2001,A1915)&gt;1,"Same email twice - keep one",""))</f>
        <v/>
      </c>
    </row>
    <row r="1916" customFormat="false" ht="15" hidden="false" customHeight="false" outlineLevel="0" collapsed="false">
      <c r="A1916" s="8"/>
      <c r="B1916" s="8"/>
      <c r="C1916" s="8"/>
      <c r="D1916" s="9" t="str">
        <f aca="false">IF(A1916="","",COUNTIFS(Orders!$C$2:$C$5001,A1916,Orders!$I$2:$I$5001,"&gt;0"))</f>
        <v/>
      </c>
      <c r="E1916" s="10" t="str">
        <f aca="false">IF(A1916="","",SUMIFS(Orders!$F$2:$F$5001,Orders!$C$2:$C$5001,A1916,Orders!$I$2:$I$5001,"&gt;0"))</f>
        <v/>
      </c>
      <c r="F1916" s="10" t="str">
        <f aca="false">IF(OR(A1916="",N(D1916)=0),"",E1916/D1916)</f>
        <v/>
      </c>
      <c r="G1916" s="11" t="str">
        <f aca="false">IF(OR(A1916="",N(D1916)=0),"",_xlfn.MINIFS(Orders!$I$2:$I$5001,Orders!$C$2:$C$5001,A1916,Orders!$I$2:$I$5001,"&gt;0"))</f>
        <v/>
      </c>
      <c r="H1916" s="11" t="str">
        <f aca="false">IF(OR(A1916="",N(D1916)=0),"",_xlfn.MAXIFS(Orders!$I$2:$I$5001,Orders!$C$2:$C$5001,A1916,Orders!$I$2:$I$5001,"&gt;0"))</f>
        <v/>
      </c>
      <c r="I1916" s="9" t="str">
        <f aca="true">IF(H1916="","",TODAY()-H1916)</f>
        <v/>
      </c>
      <c r="J1916" s="9" t="str">
        <f aca="false">IF(OR(H1916="",N(D1916)&lt;2),"",(H1916-G1916)/(D1916-1))</f>
        <v/>
      </c>
      <c r="K1916" s="12" t="str">
        <f aca="false">IF(A1916="","",IF(N(D1916)=0,"No orders yet",IF(I1916&gt;=Settings!$B$4,IF(OR(N(E1916)&gt;=Settings!$B$5,N(D1916)&gt;=Settings!$B$6),"Lapsed VIP","Lapsed"),IF(I1916&gt;=Settings!$B$3,IF(OR(N(E1916)&gt;=Settings!$B$5,N(D1916)&gt;=Settings!$B$6),"At-risk VIP",IF(D1916=1,"One-time buyer","At risk")),IF(OR(N(E1916)&gt;=Settings!$B$5,N(D1916)&gt;=Settings!$B$6),"VIP",IF(D1916=1,"New","Active"))))))</f>
        <v/>
      </c>
      <c r="L1916" s="12" t="str">
        <f aca="false">IF(OR(J1916="",J1916=0),"",IF(I1916&gt;=J1916*Settings!$B$7,"Yes",""))</f>
        <v/>
      </c>
      <c r="M1916" s="13"/>
      <c r="N1916" s="12" t="str">
        <f aca="true">IF(M1916="","",IF(AND(H1916&lt;&gt;"",H1916&gt;=M1916),"Yes - "&amp;TEXT(H1916,"d mmm yyyy"),IF(TODAY()-M1916&lt;30,"Not yet","No")))</f>
        <v/>
      </c>
      <c r="O1916" s="8"/>
      <c r="P1916" s="12" t="str">
        <f aca="false">IF(A1916="","",IF(COUNTIF($A$2:$A$2001,A1916)&gt;1,"Same email twice - keep one",""))</f>
        <v/>
      </c>
    </row>
    <row r="1917" customFormat="false" ht="15" hidden="false" customHeight="false" outlineLevel="0" collapsed="false">
      <c r="A1917" s="8"/>
      <c r="B1917" s="8"/>
      <c r="C1917" s="8"/>
      <c r="D1917" s="9" t="str">
        <f aca="false">IF(A1917="","",COUNTIFS(Orders!$C$2:$C$5001,A1917,Orders!$I$2:$I$5001,"&gt;0"))</f>
        <v/>
      </c>
      <c r="E1917" s="10" t="str">
        <f aca="false">IF(A1917="","",SUMIFS(Orders!$F$2:$F$5001,Orders!$C$2:$C$5001,A1917,Orders!$I$2:$I$5001,"&gt;0"))</f>
        <v/>
      </c>
      <c r="F1917" s="10" t="str">
        <f aca="false">IF(OR(A1917="",N(D1917)=0),"",E1917/D1917)</f>
        <v/>
      </c>
      <c r="G1917" s="11" t="str">
        <f aca="false">IF(OR(A1917="",N(D1917)=0),"",_xlfn.MINIFS(Orders!$I$2:$I$5001,Orders!$C$2:$C$5001,A1917,Orders!$I$2:$I$5001,"&gt;0"))</f>
        <v/>
      </c>
      <c r="H1917" s="11" t="str">
        <f aca="false">IF(OR(A1917="",N(D1917)=0),"",_xlfn.MAXIFS(Orders!$I$2:$I$5001,Orders!$C$2:$C$5001,A1917,Orders!$I$2:$I$5001,"&gt;0"))</f>
        <v/>
      </c>
      <c r="I1917" s="9" t="str">
        <f aca="true">IF(H1917="","",TODAY()-H1917)</f>
        <v/>
      </c>
      <c r="J1917" s="9" t="str">
        <f aca="false">IF(OR(H1917="",N(D1917)&lt;2),"",(H1917-G1917)/(D1917-1))</f>
        <v/>
      </c>
      <c r="K1917" s="12" t="str">
        <f aca="false">IF(A1917="","",IF(N(D1917)=0,"No orders yet",IF(I1917&gt;=Settings!$B$4,IF(OR(N(E1917)&gt;=Settings!$B$5,N(D1917)&gt;=Settings!$B$6),"Lapsed VIP","Lapsed"),IF(I1917&gt;=Settings!$B$3,IF(OR(N(E1917)&gt;=Settings!$B$5,N(D1917)&gt;=Settings!$B$6),"At-risk VIP",IF(D1917=1,"One-time buyer","At risk")),IF(OR(N(E1917)&gt;=Settings!$B$5,N(D1917)&gt;=Settings!$B$6),"VIP",IF(D1917=1,"New","Active"))))))</f>
        <v/>
      </c>
      <c r="L1917" s="12" t="str">
        <f aca="false">IF(OR(J1917="",J1917=0),"",IF(I1917&gt;=J1917*Settings!$B$7,"Yes",""))</f>
        <v/>
      </c>
      <c r="M1917" s="13"/>
      <c r="N1917" s="12" t="str">
        <f aca="true">IF(M1917="","",IF(AND(H1917&lt;&gt;"",H1917&gt;=M1917),"Yes - "&amp;TEXT(H1917,"d mmm yyyy"),IF(TODAY()-M1917&lt;30,"Not yet","No")))</f>
        <v/>
      </c>
      <c r="O1917" s="8"/>
      <c r="P1917" s="12" t="str">
        <f aca="false">IF(A1917="","",IF(COUNTIF($A$2:$A$2001,A1917)&gt;1,"Same email twice - keep one",""))</f>
        <v/>
      </c>
    </row>
    <row r="1918" customFormat="false" ht="15" hidden="false" customHeight="false" outlineLevel="0" collapsed="false">
      <c r="A1918" s="8"/>
      <c r="B1918" s="8"/>
      <c r="C1918" s="8"/>
      <c r="D1918" s="9" t="str">
        <f aca="false">IF(A1918="","",COUNTIFS(Orders!$C$2:$C$5001,A1918,Orders!$I$2:$I$5001,"&gt;0"))</f>
        <v/>
      </c>
      <c r="E1918" s="10" t="str">
        <f aca="false">IF(A1918="","",SUMIFS(Orders!$F$2:$F$5001,Orders!$C$2:$C$5001,A1918,Orders!$I$2:$I$5001,"&gt;0"))</f>
        <v/>
      </c>
      <c r="F1918" s="10" t="str">
        <f aca="false">IF(OR(A1918="",N(D1918)=0),"",E1918/D1918)</f>
        <v/>
      </c>
      <c r="G1918" s="11" t="str">
        <f aca="false">IF(OR(A1918="",N(D1918)=0),"",_xlfn.MINIFS(Orders!$I$2:$I$5001,Orders!$C$2:$C$5001,A1918,Orders!$I$2:$I$5001,"&gt;0"))</f>
        <v/>
      </c>
      <c r="H1918" s="11" t="str">
        <f aca="false">IF(OR(A1918="",N(D1918)=0),"",_xlfn.MAXIFS(Orders!$I$2:$I$5001,Orders!$C$2:$C$5001,A1918,Orders!$I$2:$I$5001,"&gt;0"))</f>
        <v/>
      </c>
      <c r="I1918" s="9" t="str">
        <f aca="true">IF(H1918="","",TODAY()-H1918)</f>
        <v/>
      </c>
      <c r="J1918" s="9" t="str">
        <f aca="false">IF(OR(H1918="",N(D1918)&lt;2),"",(H1918-G1918)/(D1918-1))</f>
        <v/>
      </c>
      <c r="K1918" s="12" t="str">
        <f aca="false">IF(A1918="","",IF(N(D1918)=0,"No orders yet",IF(I1918&gt;=Settings!$B$4,IF(OR(N(E1918)&gt;=Settings!$B$5,N(D1918)&gt;=Settings!$B$6),"Lapsed VIP","Lapsed"),IF(I1918&gt;=Settings!$B$3,IF(OR(N(E1918)&gt;=Settings!$B$5,N(D1918)&gt;=Settings!$B$6),"At-risk VIP",IF(D1918=1,"One-time buyer","At risk")),IF(OR(N(E1918)&gt;=Settings!$B$5,N(D1918)&gt;=Settings!$B$6),"VIP",IF(D1918=1,"New","Active"))))))</f>
        <v/>
      </c>
      <c r="L1918" s="12" t="str">
        <f aca="false">IF(OR(J1918="",J1918=0),"",IF(I1918&gt;=J1918*Settings!$B$7,"Yes",""))</f>
        <v/>
      </c>
      <c r="M1918" s="13"/>
      <c r="N1918" s="12" t="str">
        <f aca="true">IF(M1918="","",IF(AND(H1918&lt;&gt;"",H1918&gt;=M1918),"Yes - "&amp;TEXT(H1918,"d mmm yyyy"),IF(TODAY()-M1918&lt;30,"Not yet","No")))</f>
        <v/>
      </c>
      <c r="O1918" s="8"/>
      <c r="P1918" s="12" t="str">
        <f aca="false">IF(A1918="","",IF(COUNTIF($A$2:$A$2001,A1918)&gt;1,"Same email twice - keep one",""))</f>
        <v/>
      </c>
    </row>
    <row r="1919" customFormat="false" ht="15" hidden="false" customHeight="false" outlineLevel="0" collapsed="false">
      <c r="A1919" s="8"/>
      <c r="B1919" s="8"/>
      <c r="C1919" s="8"/>
      <c r="D1919" s="9" t="str">
        <f aca="false">IF(A1919="","",COUNTIFS(Orders!$C$2:$C$5001,A1919,Orders!$I$2:$I$5001,"&gt;0"))</f>
        <v/>
      </c>
      <c r="E1919" s="10" t="str">
        <f aca="false">IF(A1919="","",SUMIFS(Orders!$F$2:$F$5001,Orders!$C$2:$C$5001,A1919,Orders!$I$2:$I$5001,"&gt;0"))</f>
        <v/>
      </c>
      <c r="F1919" s="10" t="str">
        <f aca="false">IF(OR(A1919="",N(D1919)=0),"",E1919/D1919)</f>
        <v/>
      </c>
      <c r="G1919" s="11" t="str">
        <f aca="false">IF(OR(A1919="",N(D1919)=0),"",_xlfn.MINIFS(Orders!$I$2:$I$5001,Orders!$C$2:$C$5001,A1919,Orders!$I$2:$I$5001,"&gt;0"))</f>
        <v/>
      </c>
      <c r="H1919" s="11" t="str">
        <f aca="false">IF(OR(A1919="",N(D1919)=0),"",_xlfn.MAXIFS(Orders!$I$2:$I$5001,Orders!$C$2:$C$5001,A1919,Orders!$I$2:$I$5001,"&gt;0"))</f>
        <v/>
      </c>
      <c r="I1919" s="9" t="str">
        <f aca="true">IF(H1919="","",TODAY()-H1919)</f>
        <v/>
      </c>
      <c r="J1919" s="9" t="str">
        <f aca="false">IF(OR(H1919="",N(D1919)&lt;2),"",(H1919-G1919)/(D1919-1))</f>
        <v/>
      </c>
      <c r="K1919" s="12" t="str">
        <f aca="false">IF(A1919="","",IF(N(D1919)=0,"No orders yet",IF(I1919&gt;=Settings!$B$4,IF(OR(N(E1919)&gt;=Settings!$B$5,N(D1919)&gt;=Settings!$B$6),"Lapsed VIP","Lapsed"),IF(I1919&gt;=Settings!$B$3,IF(OR(N(E1919)&gt;=Settings!$B$5,N(D1919)&gt;=Settings!$B$6),"At-risk VIP",IF(D1919=1,"One-time buyer","At risk")),IF(OR(N(E1919)&gt;=Settings!$B$5,N(D1919)&gt;=Settings!$B$6),"VIP",IF(D1919=1,"New","Active"))))))</f>
        <v/>
      </c>
      <c r="L1919" s="12" t="str">
        <f aca="false">IF(OR(J1919="",J1919=0),"",IF(I1919&gt;=J1919*Settings!$B$7,"Yes",""))</f>
        <v/>
      </c>
      <c r="M1919" s="13"/>
      <c r="N1919" s="12" t="str">
        <f aca="true">IF(M1919="","",IF(AND(H1919&lt;&gt;"",H1919&gt;=M1919),"Yes - "&amp;TEXT(H1919,"d mmm yyyy"),IF(TODAY()-M1919&lt;30,"Not yet","No")))</f>
        <v/>
      </c>
      <c r="O1919" s="8"/>
      <c r="P1919" s="12" t="str">
        <f aca="false">IF(A1919="","",IF(COUNTIF($A$2:$A$2001,A1919)&gt;1,"Same email twice - keep one",""))</f>
        <v/>
      </c>
    </row>
    <row r="1920" customFormat="false" ht="15" hidden="false" customHeight="false" outlineLevel="0" collapsed="false">
      <c r="A1920" s="8"/>
      <c r="B1920" s="8"/>
      <c r="C1920" s="8"/>
      <c r="D1920" s="9" t="str">
        <f aca="false">IF(A1920="","",COUNTIFS(Orders!$C$2:$C$5001,A1920,Orders!$I$2:$I$5001,"&gt;0"))</f>
        <v/>
      </c>
      <c r="E1920" s="10" t="str">
        <f aca="false">IF(A1920="","",SUMIFS(Orders!$F$2:$F$5001,Orders!$C$2:$C$5001,A1920,Orders!$I$2:$I$5001,"&gt;0"))</f>
        <v/>
      </c>
      <c r="F1920" s="10" t="str">
        <f aca="false">IF(OR(A1920="",N(D1920)=0),"",E1920/D1920)</f>
        <v/>
      </c>
      <c r="G1920" s="11" t="str">
        <f aca="false">IF(OR(A1920="",N(D1920)=0),"",_xlfn.MINIFS(Orders!$I$2:$I$5001,Orders!$C$2:$C$5001,A1920,Orders!$I$2:$I$5001,"&gt;0"))</f>
        <v/>
      </c>
      <c r="H1920" s="11" t="str">
        <f aca="false">IF(OR(A1920="",N(D1920)=0),"",_xlfn.MAXIFS(Orders!$I$2:$I$5001,Orders!$C$2:$C$5001,A1920,Orders!$I$2:$I$5001,"&gt;0"))</f>
        <v/>
      </c>
      <c r="I1920" s="9" t="str">
        <f aca="true">IF(H1920="","",TODAY()-H1920)</f>
        <v/>
      </c>
      <c r="J1920" s="9" t="str">
        <f aca="false">IF(OR(H1920="",N(D1920)&lt;2),"",(H1920-G1920)/(D1920-1))</f>
        <v/>
      </c>
      <c r="K1920" s="12" t="str">
        <f aca="false">IF(A1920="","",IF(N(D1920)=0,"No orders yet",IF(I1920&gt;=Settings!$B$4,IF(OR(N(E1920)&gt;=Settings!$B$5,N(D1920)&gt;=Settings!$B$6),"Lapsed VIP","Lapsed"),IF(I1920&gt;=Settings!$B$3,IF(OR(N(E1920)&gt;=Settings!$B$5,N(D1920)&gt;=Settings!$B$6),"At-risk VIP",IF(D1920=1,"One-time buyer","At risk")),IF(OR(N(E1920)&gt;=Settings!$B$5,N(D1920)&gt;=Settings!$B$6),"VIP",IF(D1920=1,"New","Active"))))))</f>
        <v/>
      </c>
      <c r="L1920" s="12" t="str">
        <f aca="false">IF(OR(J1920="",J1920=0),"",IF(I1920&gt;=J1920*Settings!$B$7,"Yes",""))</f>
        <v/>
      </c>
      <c r="M1920" s="13"/>
      <c r="N1920" s="12" t="str">
        <f aca="true">IF(M1920="","",IF(AND(H1920&lt;&gt;"",H1920&gt;=M1920),"Yes - "&amp;TEXT(H1920,"d mmm yyyy"),IF(TODAY()-M1920&lt;30,"Not yet","No")))</f>
        <v/>
      </c>
      <c r="O1920" s="8"/>
      <c r="P1920" s="12" t="str">
        <f aca="false">IF(A1920="","",IF(COUNTIF($A$2:$A$2001,A1920)&gt;1,"Same email twice - keep one",""))</f>
        <v/>
      </c>
    </row>
    <row r="1921" customFormat="false" ht="15" hidden="false" customHeight="false" outlineLevel="0" collapsed="false">
      <c r="A1921" s="8"/>
      <c r="B1921" s="8"/>
      <c r="C1921" s="8"/>
      <c r="D1921" s="9" t="str">
        <f aca="false">IF(A1921="","",COUNTIFS(Orders!$C$2:$C$5001,A1921,Orders!$I$2:$I$5001,"&gt;0"))</f>
        <v/>
      </c>
      <c r="E1921" s="10" t="str">
        <f aca="false">IF(A1921="","",SUMIFS(Orders!$F$2:$F$5001,Orders!$C$2:$C$5001,A1921,Orders!$I$2:$I$5001,"&gt;0"))</f>
        <v/>
      </c>
      <c r="F1921" s="10" t="str">
        <f aca="false">IF(OR(A1921="",N(D1921)=0),"",E1921/D1921)</f>
        <v/>
      </c>
      <c r="G1921" s="11" t="str">
        <f aca="false">IF(OR(A1921="",N(D1921)=0),"",_xlfn.MINIFS(Orders!$I$2:$I$5001,Orders!$C$2:$C$5001,A1921,Orders!$I$2:$I$5001,"&gt;0"))</f>
        <v/>
      </c>
      <c r="H1921" s="11" t="str">
        <f aca="false">IF(OR(A1921="",N(D1921)=0),"",_xlfn.MAXIFS(Orders!$I$2:$I$5001,Orders!$C$2:$C$5001,A1921,Orders!$I$2:$I$5001,"&gt;0"))</f>
        <v/>
      </c>
      <c r="I1921" s="9" t="str">
        <f aca="true">IF(H1921="","",TODAY()-H1921)</f>
        <v/>
      </c>
      <c r="J1921" s="9" t="str">
        <f aca="false">IF(OR(H1921="",N(D1921)&lt;2),"",(H1921-G1921)/(D1921-1))</f>
        <v/>
      </c>
      <c r="K1921" s="12" t="str">
        <f aca="false">IF(A1921="","",IF(N(D1921)=0,"No orders yet",IF(I1921&gt;=Settings!$B$4,IF(OR(N(E1921)&gt;=Settings!$B$5,N(D1921)&gt;=Settings!$B$6),"Lapsed VIP","Lapsed"),IF(I1921&gt;=Settings!$B$3,IF(OR(N(E1921)&gt;=Settings!$B$5,N(D1921)&gt;=Settings!$B$6),"At-risk VIP",IF(D1921=1,"One-time buyer","At risk")),IF(OR(N(E1921)&gt;=Settings!$B$5,N(D1921)&gt;=Settings!$B$6),"VIP",IF(D1921=1,"New","Active"))))))</f>
        <v/>
      </c>
      <c r="L1921" s="12" t="str">
        <f aca="false">IF(OR(J1921="",J1921=0),"",IF(I1921&gt;=J1921*Settings!$B$7,"Yes",""))</f>
        <v/>
      </c>
      <c r="M1921" s="13"/>
      <c r="N1921" s="12" t="str">
        <f aca="true">IF(M1921="","",IF(AND(H1921&lt;&gt;"",H1921&gt;=M1921),"Yes - "&amp;TEXT(H1921,"d mmm yyyy"),IF(TODAY()-M1921&lt;30,"Not yet","No")))</f>
        <v/>
      </c>
      <c r="O1921" s="8"/>
      <c r="P1921" s="12" t="str">
        <f aca="false">IF(A1921="","",IF(COUNTIF($A$2:$A$2001,A1921)&gt;1,"Same email twice - keep one",""))</f>
        <v/>
      </c>
    </row>
    <row r="1922" customFormat="false" ht="15" hidden="false" customHeight="false" outlineLevel="0" collapsed="false">
      <c r="A1922" s="8"/>
      <c r="B1922" s="8"/>
      <c r="C1922" s="8"/>
      <c r="D1922" s="9" t="str">
        <f aca="false">IF(A1922="","",COUNTIFS(Orders!$C$2:$C$5001,A1922,Orders!$I$2:$I$5001,"&gt;0"))</f>
        <v/>
      </c>
      <c r="E1922" s="10" t="str">
        <f aca="false">IF(A1922="","",SUMIFS(Orders!$F$2:$F$5001,Orders!$C$2:$C$5001,A1922,Orders!$I$2:$I$5001,"&gt;0"))</f>
        <v/>
      </c>
      <c r="F1922" s="10" t="str">
        <f aca="false">IF(OR(A1922="",N(D1922)=0),"",E1922/D1922)</f>
        <v/>
      </c>
      <c r="G1922" s="11" t="str">
        <f aca="false">IF(OR(A1922="",N(D1922)=0),"",_xlfn.MINIFS(Orders!$I$2:$I$5001,Orders!$C$2:$C$5001,A1922,Orders!$I$2:$I$5001,"&gt;0"))</f>
        <v/>
      </c>
      <c r="H1922" s="11" t="str">
        <f aca="false">IF(OR(A1922="",N(D1922)=0),"",_xlfn.MAXIFS(Orders!$I$2:$I$5001,Orders!$C$2:$C$5001,A1922,Orders!$I$2:$I$5001,"&gt;0"))</f>
        <v/>
      </c>
      <c r="I1922" s="9" t="str">
        <f aca="true">IF(H1922="","",TODAY()-H1922)</f>
        <v/>
      </c>
      <c r="J1922" s="9" t="str">
        <f aca="false">IF(OR(H1922="",N(D1922)&lt;2),"",(H1922-G1922)/(D1922-1))</f>
        <v/>
      </c>
      <c r="K1922" s="12" t="str">
        <f aca="false">IF(A1922="","",IF(N(D1922)=0,"No orders yet",IF(I1922&gt;=Settings!$B$4,IF(OR(N(E1922)&gt;=Settings!$B$5,N(D1922)&gt;=Settings!$B$6),"Lapsed VIP","Lapsed"),IF(I1922&gt;=Settings!$B$3,IF(OR(N(E1922)&gt;=Settings!$B$5,N(D1922)&gt;=Settings!$B$6),"At-risk VIP",IF(D1922=1,"One-time buyer","At risk")),IF(OR(N(E1922)&gt;=Settings!$B$5,N(D1922)&gt;=Settings!$B$6),"VIP",IF(D1922=1,"New","Active"))))))</f>
        <v/>
      </c>
      <c r="L1922" s="12" t="str">
        <f aca="false">IF(OR(J1922="",J1922=0),"",IF(I1922&gt;=J1922*Settings!$B$7,"Yes",""))</f>
        <v/>
      </c>
      <c r="M1922" s="13"/>
      <c r="N1922" s="12" t="str">
        <f aca="true">IF(M1922="","",IF(AND(H1922&lt;&gt;"",H1922&gt;=M1922),"Yes - "&amp;TEXT(H1922,"d mmm yyyy"),IF(TODAY()-M1922&lt;30,"Not yet","No")))</f>
        <v/>
      </c>
      <c r="O1922" s="8"/>
      <c r="P1922" s="12" t="str">
        <f aca="false">IF(A1922="","",IF(COUNTIF($A$2:$A$2001,A1922)&gt;1,"Same email twice - keep one",""))</f>
        <v/>
      </c>
    </row>
    <row r="1923" customFormat="false" ht="15" hidden="false" customHeight="false" outlineLevel="0" collapsed="false">
      <c r="A1923" s="8"/>
      <c r="B1923" s="8"/>
      <c r="C1923" s="8"/>
      <c r="D1923" s="9" t="str">
        <f aca="false">IF(A1923="","",COUNTIFS(Orders!$C$2:$C$5001,A1923,Orders!$I$2:$I$5001,"&gt;0"))</f>
        <v/>
      </c>
      <c r="E1923" s="10" t="str">
        <f aca="false">IF(A1923="","",SUMIFS(Orders!$F$2:$F$5001,Orders!$C$2:$C$5001,A1923,Orders!$I$2:$I$5001,"&gt;0"))</f>
        <v/>
      </c>
      <c r="F1923" s="10" t="str">
        <f aca="false">IF(OR(A1923="",N(D1923)=0),"",E1923/D1923)</f>
        <v/>
      </c>
      <c r="G1923" s="11" t="str">
        <f aca="false">IF(OR(A1923="",N(D1923)=0),"",_xlfn.MINIFS(Orders!$I$2:$I$5001,Orders!$C$2:$C$5001,A1923,Orders!$I$2:$I$5001,"&gt;0"))</f>
        <v/>
      </c>
      <c r="H1923" s="11" t="str">
        <f aca="false">IF(OR(A1923="",N(D1923)=0),"",_xlfn.MAXIFS(Orders!$I$2:$I$5001,Orders!$C$2:$C$5001,A1923,Orders!$I$2:$I$5001,"&gt;0"))</f>
        <v/>
      </c>
      <c r="I1923" s="9" t="str">
        <f aca="true">IF(H1923="","",TODAY()-H1923)</f>
        <v/>
      </c>
      <c r="J1923" s="9" t="str">
        <f aca="false">IF(OR(H1923="",N(D1923)&lt;2),"",(H1923-G1923)/(D1923-1))</f>
        <v/>
      </c>
      <c r="K1923" s="12" t="str">
        <f aca="false">IF(A1923="","",IF(N(D1923)=0,"No orders yet",IF(I1923&gt;=Settings!$B$4,IF(OR(N(E1923)&gt;=Settings!$B$5,N(D1923)&gt;=Settings!$B$6),"Lapsed VIP","Lapsed"),IF(I1923&gt;=Settings!$B$3,IF(OR(N(E1923)&gt;=Settings!$B$5,N(D1923)&gt;=Settings!$B$6),"At-risk VIP",IF(D1923=1,"One-time buyer","At risk")),IF(OR(N(E1923)&gt;=Settings!$B$5,N(D1923)&gt;=Settings!$B$6),"VIP",IF(D1923=1,"New","Active"))))))</f>
        <v/>
      </c>
      <c r="L1923" s="12" t="str">
        <f aca="false">IF(OR(J1923="",J1923=0),"",IF(I1923&gt;=J1923*Settings!$B$7,"Yes",""))</f>
        <v/>
      </c>
      <c r="M1923" s="13"/>
      <c r="N1923" s="12" t="str">
        <f aca="true">IF(M1923="","",IF(AND(H1923&lt;&gt;"",H1923&gt;=M1923),"Yes - "&amp;TEXT(H1923,"d mmm yyyy"),IF(TODAY()-M1923&lt;30,"Not yet","No")))</f>
        <v/>
      </c>
      <c r="O1923" s="8"/>
      <c r="P1923" s="12" t="str">
        <f aca="false">IF(A1923="","",IF(COUNTIF($A$2:$A$2001,A1923)&gt;1,"Same email twice - keep one",""))</f>
        <v/>
      </c>
    </row>
    <row r="1924" customFormat="false" ht="15" hidden="false" customHeight="false" outlineLevel="0" collapsed="false">
      <c r="A1924" s="8"/>
      <c r="B1924" s="8"/>
      <c r="C1924" s="8"/>
      <c r="D1924" s="9" t="str">
        <f aca="false">IF(A1924="","",COUNTIFS(Orders!$C$2:$C$5001,A1924,Orders!$I$2:$I$5001,"&gt;0"))</f>
        <v/>
      </c>
      <c r="E1924" s="10" t="str">
        <f aca="false">IF(A1924="","",SUMIFS(Orders!$F$2:$F$5001,Orders!$C$2:$C$5001,A1924,Orders!$I$2:$I$5001,"&gt;0"))</f>
        <v/>
      </c>
      <c r="F1924" s="10" t="str">
        <f aca="false">IF(OR(A1924="",N(D1924)=0),"",E1924/D1924)</f>
        <v/>
      </c>
      <c r="G1924" s="11" t="str">
        <f aca="false">IF(OR(A1924="",N(D1924)=0),"",_xlfn.MINIFS(Orders!$I$2:$I$5001,Orders!$C$2:$C$5001,A1924,Orders!$I$2:$I$5001,"&gt;0"))</f>
        <v/>
      </c>
      <c r="H1924" s="11" t="str">
        <f aca="false">IF(OR(A1924="",N(D1924)=0),"",_xlfn.MAXIFS(Orders!$I$2:$I$5001,Orders!$C$2:$C$5001,A1924,Orders!$I$2:$I$5001,"&gt;0"))</f>
        <v/>
      </c>
      <c r="I1924" s="9" t="str">
        <f aca="true">IF(H1924="","",TODAY()-H1924)</f>
        <v/>
      </c>
      <c r="J1924" s="9" t="str">
        <f aca="false">IF(OR(H1924="",N(D1924)&lt;2),"",(H1924-G1924)/(D1924-1))</f>
        <v/>
      </c>
      <c r="K1924" s="12" t="str">
        <f aca="false">IF(A1924="","",IF(N(D1924)=0,"No orders yet",IF(I1924&gt;=Settings!$B$4,IF(OR(N(E1924)&gt;=Settings!$B$5,N(D1924)&gt;=Settings!$B$6),"Lapsed VIP","Lapsed"),IF(I1924&gt;=Settings!$B$3,IF(OR(N(E1924)&gt;=Settings!$B$5,N(D1924)&gt;=Settings!$B$6),"At-risk VIP",IF(D1924=1,"One-time buyer","At risk")),IF(OR(N(E1924)&gt;=Settings!$B$5,N(D1924)&gt;=Settings!$B$6),"VIP",IF(D1924=1,"New","Active"))))))</f>
        <v/>
      </c>
      <c r="L1924" s="12" t="str">
        <f aca="false">IF(OR(J1924="",J1924=0),"",IF(I1924&gt;=J1924*Settings!$B$7,"Yes",""))</f>
        <v/>
      </c>
      <c r="M1924" s="13"/>
      <c r="N1924" s="12" t="str">
        <f aca="true">IF(M1924="","",IF(AND(H1924&lt;&gt;"",H1924&gt;=M1924),"Yes - "&amp;TEXT(H1924,"d mmm yyyy"),IF(TODAY()-M1924&lt;30,"Not yet","No")))</f>
        <v/>
      </c>
      <c r="O1924" s="8"/>
      <c r="P1924" s="12" t="str">
        <f aca="false">IF(A1924="","",IF(COUNTIF($A$2:$A$2001,A1924)&gt;1,"Same email twice - keep one",""))</f>
        <v/>
      </c>
    </row>
    <row r="1925" customFormat="false" ht="15" hidden="false" customHeight="false" outlineLevel="0" collapsed="false">
      <c r="A1925" s="8"/>
      <c r="B1925" s="8"/>
      <c r="C1925" s="8"/>
      <c r="D1925" s="9" t="str">
        <f aca="false">IF(A1925="","",COUNTIFS(Orders!$C$2:$C$5001,A1925,Orders!$I$2:$I$5001,"&gt;0"))</f>
        <v/>
      </c>
      <c r="E1925" s="10" t="str">
        <f aca="false">IF(A1925="","",SUMIFS(Orders!$F$2:$F$5001,Orders!$C$2:$C$5001,A1925,Orders!$I$2:$I$5001,"&gt;0"))</f>
        <v/>
      </c>
      <c r="F1925" s="10" t="str">
        <f aca="false">IF(OR(A1925="",N(D1925)=0),"",E1925/D1925)</f>
        <v/>
      </c>
      <c r="G1925" s="11" t="str">
        <f aca="false">IF(OR(A1925="",N(D1925)=0),"",_xlfn.MINIFS(Orders!$I$2:$I$5001,Orders!$C$2:$C$5001,A1925,Orders!$I$2:$I$5001,"&gt;0"))</f>
        <v/>
      </c>
      <c r="H1925" s="11" t="str">
        <f aca="false">IF(OR(A1925="",N(D1925)=0),"",_xlfn.MAXIFS(Orders!$I$2:$I$5001,Orders!$C$2:$C$5001,A1925,Orders!$I$2:$I$5001,"&gt;0"))</f>
        <v/>
      </c>
      <c r="I1925" s="9" t="str">
        <f aca="true">IF(H1925="","",TODAY()-H1925)</f>
        <v/>
      </c>
      <c r="J1925" s="9" t="str">
        <f aca="false">IF(OR(H1925="",N(D1925)&lt;2),"",(H1925-G1925)/(D1925-1))</f>
        <v/>
      </c>
      <c r="K1925" s="12" t="str">
        <f aca="false">IF(A1925="","",IF(N(D1925)=0,"No orders yet",IF(I1925&gt;=Settings!$B$4,IF(OR(N(E1925)&gt;=Settings!$B$5,N(D1925)&gt;=Settings!$B$6),"Lapsed VIP","Lapsed"),IF(I1925&gt;=Settings!$B$3,IF(OR(N(E1925)&gt;=Settings!$B$5,N(D1925)&gt;=Settings!$B$6),"At-risk VIP",IF(D1925=1,"One-time buyer","At risk")),IF(OR(N(E1925)&gt;=Settings!$B$5,N(D1925)&gt;=Settings!$B$6),"VIP",IF(D1925=1,"New","Active"))))))</f>
        <v/>
      </c>
      <c r="L1925" s="12" t="str">
        <f aca="false">IF(OR(J1925="",J1925=0),"",IF(I1925&gt;=J1925*Settings!$B$7,"Yes",""))</f>
        <v/>
      </c>
      <c r="M1925" s="13"/>
      <c r="N1925" s="12" t="str">
        <f aca="true">IF(M1925="","",IF(AND(H1925&lt;&gt;"",H1925&gt;=M1925),"Yes - "&amp;TEXT(H1925,"d mmm yyyy"),IF(TODAY()-M1925&lt;30,"Not yet","No")))</f>
        <v/>
      </c>
      <c r="O1925" s="8"/>
      <c r="P1925" s="12" t="str">
        <f aca="false">IF(A1925="","",IF(COUNTIF($A$2:$A$2001,A1925)&gt;1,"Same email twice - keep one",""))</f>
        <v/>
      </c>
    </row>
    <row r="1926" customFormat="false" ht="15" hidden="false" customHeight="false" outlineLevel="0" collapsed="false">
      <c r="A1926" s="8"/>
      <c r="B1926" s="8"/>
      <c r="C1926" s="8"/>
      <c r="D1926" s="9" t="str">
        <f aca="false">IF(A1926="","",COUNTIFS(Orders!$C$2:$C$5001,A1926,Orders!$I$2:$I$5001,"&gt;0"))</f>
        <v/>
      </c>
      <c r="E1926" s="10" t="str">
        <f aca="false">IF(A1926="","",SUMIFS(Orders!$F$2:$F$5001,Orders!$C$2:$C$5001,A1926,Orders!$I$2:$I$5001,"&gt;0"))</f>
        <v/>
      </c>
      <c r="F1926" s="10" t="str">
        <f aca="false">IF(OR(A1926="",N(D1926)=0),"",E1926/D1926)</f>
        <v/>
      </c>
      <c r="G1926" s="11" t="str">
        <f aca="false">IF(OR(A1926="",N(D1926)=0),"",_xlfn.MINIFS(Orders!$I$2:$I$5001,Orders!$C$2:$C$5001,A1926,Orders!$I$2:$I$5001,"&gt;0"))</f>
        <v/>
      </c>
      <c r="H1926" s="11" t="str">
        <f aca="false">IF(OR(A1926="",N(D1926)=0),"",_xlfn.MAXIFS(Orders!$I$2:$I$5001,Orders!$C$2:$C$5001,A1926,Orders!$I$2:$I$5001,"&gt;0"))</f>
        <v/>
      </c>
      <c r="I1926" s="9" t="str">
        <f aca="true">IF(H1926="","",TODAY()-H1926)</f>
        <v/>
      </c>
      <c r="J1926" s="9" t="str">
        <f aca="false">IF(OR(H1926="",N(D1926)&lt;2),"",(H1926-G1926)/(D1926-1))</f>
        <v/>
      </c>
      <c r="K1926" s="12" t="str">
        <f aca="false">IF(A1926="","",IF(N(D1926)=0,"No orders yet",IF(I1926&gt;=Settings!$B$4,IF(OR(N(E1926)&gt;=Settings!$B$5,N(D1926)&gt;=Settings!$B$6),"Lapsed VIP","Lapsed"),IF(I1926&gt;=Settings!$B$3,IF(OR(N(E1926)&gt;=Settings!$B$5,N(D1926)&gt;=Settings!$B$6),"At-risk VIP",IF(D1926=1,"One-time buyer","At risk")),IF(OR(N(E1926)&gt;=Settings!$B$5,N(D1926)&gt;=Settings!$B$6),"VIP",IF(D1926=1,"New","Active"))))))</f>
        <v/>
      </c>
      <c r="L1926" s="12" t="str">
        <f aca="false">IF(OR(J1926="",J1926=0),"",IF(I1926&gt;=J1926*Settings!$B$7,"Yes",""))</f>
        <v/>
      </c>
      <c r="M1926" s="13"/>
      <c r="N1926" s="12" t="str">
        <f aca="true">IF(M1926="","",IF(AND(H1926&lt;&gt;"",H1926&gt;=M1926),"Yes - "&amp;TEXT(H1926,"d mmm yyyy"),IF(TODAY()-M1926&lt;30,"Not yet","No")))</f>
        <v/>
      </c>
      <c r="O1926" s="8"/>
      <c r="P1926" s="12" t="str">
        <f aca="false">IF(A1926="","",IF(COUNTIF($A$2:$A$2001,A1926)&gt;1,"Same email twice - keep one",""))</f>
        <v/>
      </c>
    </row>
    <row r="1927" customFormat="false" ht="15" hidden="false" customHeight="false" outlineLevel="0" collapsed="false">
      <c r="A1927" s="8"/>
      <c r="B1927" s="8"/>
      <c r="C1927" s="8"/>
      <c r="D1927" s="9" t="str">
        <f aca="false">IF(A1927="","",COUNTIFS(Orders!$C$2:$C$5001,A1927,Orders!$I$2:$I$5001,"&gt;0"))</f>
        <v/>
      </c>
      <c r="E1927" s="10" t="str">
        <f aca="false">IF(A1927="","",SUMIFS(Orders!$F$2:$F$5001,Orders!$C$2:$C$5001,A1927,Orders!$I$2:$I$5001,"&gt;0"))</f>
        <v/>
      </c>
      <c r="F1927" s="10" t="str">
        <f aca="false">IF(OR(A1927="",N(D1927)=0),"",E1927/D1927)</f>
        <v/>
      </c>
      <c r="G1927" s="11" t="str">
        <f aca="false">IF(OR(A1927="",N(D1927)=0),"",_xlfn.MINIFS(Orders!$I$2:$I$5001,Orders!$C$2:$C$5001,A1927,Orders!$I$2:$I$5001,"&gt;0"))</f>
        <v/>
      </c>
      <c r="H1927" s="11" t="str">
        <f aca="false">IF(OR(A1927="",N(D1927)=0),"",_xlfn.MAXIFS(Orders!$I$2:$I$5001,Orders!$C$2:$C$5001,A1927,Orders!$I$2:$I$5001,"&gt;0"))</f>
        <v/>
      </c>
      <c r="I1927" s="9" t="str">
        <f aca="true">IF(H1927="","",TODAY()-H1927)</f>
        <v/>
      </c>
      <c r="J1927" s="9" t="str">
        <f aca="false">IF(OR(H1927="",N(D1927)&lt;2),"",(H1927-G1927)/(D1927-1))</f>
        <v/>
      </c>
      <c r="K1927" s="12" t="str">
        <f aca="false">IF(A1927="","",IF(N(D1927)=0,"No orders yet",IF(I1927&gt;=Settings!$B$4,IF(OR(N(E1927)&gt;=Settings!$B$5,N(D1927)&gt;=Settings!$B$6),"Lapsed VIP","Lapsed"),IF(I1927&gt;=Settings!$B$3,IF(OR(N(E1927)&gt;=Settings!$B$5,N(D1927)&gt;=Settings!$B$6),"At-risk VIP",IF(D1927=1,"One-time buyer","At risk")),IF(OR(N(E1927)&gt;=Settings!$B$5,N(D1927)&gt;=Settings!$B$6),"VIP",IF(D1927=1,"New","Active"))))))</f>
        <v/>
      </c>
      <c r="L1927" s="12" t="str">
        <f aca="false">IF(OR(J1927="",J1927=0),"",IF(I1927&gt;=J1927*Settings!$B$7,"Yes",""))</f>
        <v/>
      </c>
      <c r="M1927" s="13"/>
      <c r="N1927" s="12" t="str">
        <f aca="true">IF(M1927="","",IF(AND(H1927&lt;&gt;"",H1927&gt;=M1927),"Yes - "&amp;TEXT(H1927,"d mmm yyyy"),IF(TODAY()-M1927&lt;30,"Not yet","No")))</f>
        <v/>
      </c>
      <c r="O1927" s="8"/>
      <c r="P1927" s="12" t="str">
        <f aca="false">IF(A1927="","",IF(COUNTIF($A$2:$A$2001,A1927)&gt;1,"Same email twice - keep one",""))</f>
        <v/>
      </c>
    </row>
    <row r="1928" customFormat="false" ht="15" hidden="false" customHeight="false" outlineLevel="0" collapsed="false">
      <c r="A1928" s="8"/>
      <c r="B1928" s="8"/>
      <c r="C1928" s="8"/>
      <c r="D1928" s="9" t="str">
        <f aca="false">IF(A1928="","",COUNTIFS(Orders!$C$2:$C$5001,A1928,Orders!$I$2:$I$5001,"&gt;0"))</f>
        <v/>
      </c>
      <c r="E1928" s="10" t="str">
        <f aca="false">IF(A1928="","",SUMIFS(Orders!$F$2:$F$5001,Orders!$C$2:$C$5001,A1928,Orders!$I$2:$I$5001,"&gt;0"))</f>
        <v/>
      </c>
      <c r="F1928" s="10" t="str">
        <f aca="false">IF(OR(A1928="",N(D1928)=0),"",E1928/D1928)</f>
        <v/>
      </c>
      <c r="G1928" s="11" t="str">
        <f aca="false">IF(OR(A1928="",N(D1928)=0),"",_xlfn.MINIFS(Orders!$I$2:$I$5001,Orders!$C$2:$C$5001,A1928,Orders!$I$2:$I$5001,"&gt;0"))</f>
        <v/>
      </c>
      <c r="H1928" s="11" t="str">
        <f aca="false">IF(OR(A1928="",N(D1928)=0),"",_xlfn.MAXIFS(Orders!$I$2:$I$5001,Orders!$C$2:$C$5001,A1928,Orders!$I$2:$I$5001,"&gt;0"))</f>
        <v/>
      </c>
      <c r="I1928" s="9" t="str">
        <f aca="true">IF(H1928="","",TODAY()-H1928)</f>
        <v/>
      </c>
      <c r="J1928" s="9" t="str">
        <f aca="false">IF(OR(H1928="",N(D1928)&lt;2),"",(H1928-G1928)/(D1928-1))</f>
        <v/>
      </c>
      <c r="K1928" s="12" t="str">
        <f aca="false">IF(A1928="","",IF(N(D1928)=0,"No orders yet",IF(I1928&gt;=Settings!$B$4,IF(OR(N(E1928)&gt;=Settings!$B$5,N(D1928)&gt;=Settings!$B$6),"Lapsed VIP","Lapsed"),IF(I1928&gt;=Settings!$B$3,IF(OR(N(E1928)&gt;=Settings!$B$5,N(D1928)&gt;=Settings!$B$6),"At-risk VIP",IF(D1928=1,"One-time buyer","At risk")),IF(OR(N(E1928)&gt;=Settings!$B$5,N(D1928)&gt;=Settings!$B$6),"VIP",IF(D1928=1,"New","Active"))))))</f>
        <v/>
      </c>
      <c r="L1928" s="12" t="str">
        <f aca="false">IF(OR(J1928="",J1928=0),"",IF(I1928&gt;=J1928*Settings!$B$7,"Yes",""))</f>
        <v/>
      </c>
      <c r="M1928" s="13"/>
      <c r="N1928" s="12" t="str">
        <f aca="true">IF(M1928="","",IF(AND(H1928&lt;&gt;"",H1928&gt;=M1928),"Yes - "&amp;TEXT(H1928,"d mmm yyyy"),IF(TODAY()-M1928&lt;30,"Not yet","No")))</f>
        <v/>
      </c>
      <c r="O1928" s="8"/>
      <c r="P1928" s="12" t="str">
        <f aca="false">IF(A1928="","",IF(COUNTIF($A$2:$A$2001,A1928)&gt;1,"Same email twice - keep one",""))</f>
        <v/>
      </c>
    </row>
    <row r="1929" customFormat="false" ht="15" hidden="false" customHeight="false" outlineLevel="0" collapsed="false">
      <c r="A1929" s="8"/>
      <c r="B1929" s="8"/>
      <c r="C1929" s="8"/>
      <c r="D1929" s="9" t="str">
        <f aca="false">IF(A1929="","",COUNTIFS(Orders!$C$2:$C$5001,A1929,Orders!$I$2:$I$5001,"&gt;0"))</f>
        <v/>
      </c>
      <c r="E1929" s="10" t="str">
        <f aca="false">IF(A1929="","",SUMIFS(Orders!$F$2:$F$5001,Orders!$C$2:$C$5001,A1929,Orders!$I$2:$I$5001,"&gt;0"))</f>
        <v/>
      </c>
      <c r="F1929" s="10" t="str">
        <f aca="false">IF(OR(A1929="",N(D1929)=0),"",E1929/D1929)</f>
        <v/>
      </c>
      <c r="G1929" s="11" t="str">
        <f aca="false">IF(OR(A1929="",N(D1929)=0),"",_xlfn.MINIFS(Orders!$I$2:$I$5001,Orders!$C$2:$C$5001,A1929,Orders!$I$2:$I$5001,"&gt;0"))</f>
        <v/>
      </c>
      <c r="H1929" s="11" t="str">
        <f aca="false">IF(OR(A1929="",N(D1929)=0),"",_xlfn.MAXIFS(Orders!$I$2:$I$5001,Orders!$C$2:$C$5001,A1929,Orders!$I$2:$I$5001,"&gt;0"))</f>
        <v/>
      </c>
      <c r="I1929" s="9" t="str">
        <f aca="true">IF(H1929="","",TODAY()-H1929)</f>
        <v/>
      </c>
      <c r="J1929" s="9" t="str">
        <f aca="false">IF(OR(H1929="",N(D1929)&lt;2),"",(H1929-G1929)/(D1929-1))</f>
        <v/>
      </c>
      <c r="K1929" s="12" t="str">
        <f aca="false">IF(A1929="","",IF(N(D1929)=0,"No orders yet",IF(I1929&gt;=Settings!$B$4,IF(OR(N(E1929)&gt;=Settings!$B$5,N(D1929)&gt;=Settings!$B$6),"Lapsed VIP","Lapsed"),IF(I1929&gt;=Settings!$B$3,IF(OR(N(E1929)&gt;=Settings!$B$5,N(D1929)&gt;=Settings!$B$6),"At-risk VIP",IF(D1929=1,"One-time buyer","At risk")),IF(OR(N(E1929)&gt;=Settings!$B$5,N(D1929)&gt;=Settings!$B$6),"VIP",IF(D1929=1,"New","Active"))))))</f>
        <v/>
      </c>
      <c r="L1929" s="12" t="str">
        <f aca="false">IF(OR(J1929="",J1929=0),"",IF(I1929&gt;=J1929*Settings!$B$7,"Yes",""))</f>
        <v/>
      </c>
      <c r="M1929" s="13"/>
      <c r="N1929" s="12" t="str">
        <f aca="true">IF(M1929="","",IF(AND(H1929&lt;&gt;"",H1929&gt;=M1929),"Yes - "&amp;TEXT(H1929,"d mmm yyyy"),IF(TODAY()-M1929&lt;30,"Not yet","No")))</f>
        <v/>
      </c>
      <c r="O1929" s="8"/>
      <c r="P1929" s="12" t="str">
        <f aca="false">IF(A1929="","",IF(COUNTIF($A$2:$A$2001,A1929)&gt;1,"Same email twice - keep one",""))</f>
        <v/>
      </c>
    </row>
    <row r="1930" customFormat="false" ht="15" hidden="false" customHeight="false" outlineLevel="0" collapsed="false">
      <c r="A1930" s="8"/>
      <c r="B1930" s="8"/>
      <c r="C1930" s="8"/>
      <c r="D1930" s="9" t="str">
        <f aca="false">IF(A1930="","",COUNTIFS(Orders!$C$2:$C$5001,A1930,Orders!$I$2:$I$5001,"&gt;0"))</f>
        <v/>
      </c>
      <c r="E1930" s="10" t="str">
        <f aca="false">IF(A1930="","",SUMIFS(Orders!$F$2:$F$5001,Orders!$C$2:$C$5001,A1930,Orders!$I$2:$I$5001,"&gt;0"))</f>
        <v/>
      </c>
      <c r="F1930" s="10" t="str">
        <f aca="false">IF(OR(A1930="",N(D1930)=0),"",E1930/D1930)</f>
        <v/>
      </c>
      <c r="G1930" s="11" t="str">
        <f aca="false">IF(OR(A1930="",N(D1930)=0),"",_xlfn.MINIFS(Orders!$I$2:$I$5001,Orders!$C$2:$C$5001,A1930,Orders!$I$2:$I$5001,"&gt;0"))</f>
        <v/>
      </c>
      <c r="H1930" s="11" t="str">
        <f aca="false">IF(OR(A1930="",N(D1930)=0),"",_xlfn.MAXIFS(Orders!$I$2:$I$5001,Orders!$C$2:$C$5001,A1930,Orders!$I$2:$I$5001,"&gt;0"))</f>
        <v/>
      </c>
      <c r="I1930" s="9" t="str">
        <f aca="true">IF(H1930="","",TODAY()-H1930)</f>
        <v/>
      </c>
      <c r="J1930" s="9" t="str">
        <f aca="false">IF(OR(H1930="",N(D1930)&lt;2),"",(H1930-G1930)/(D1930-1))</f>
        <v/>
      </c>
      <c r="K1930" s="12" t="str">
        <f aca="false">IF(A1930="","",IF(N(D1930)=0,"No orders yet",IF(I1930&gt;=Settings!$B$4,IF(OR(N(E1930)&gt;=Settings!$B$5,N(D1930)&gt;=Settings!$B$6),"Lapsed VIP","Lapsed"),IF(I1930&gt;=Settings!$B$3,IF(OR(N(E1930)&gt;=Settings!$B$5,N(D1930)&gt;=Settings!$B$6),"At-risk VIP",IF(D1930=1,"One-time buyer","At risk")),IF(OR(N(E1930)&gt;=Settings!$B$5,N(D1930)&gt;=Settings!$B$6),"VIP",IF(D1930=1,"New","Active"))))))</f>
        <v/>
      </c>
      <c r="L1930" s="12" t="str">
        <f aca="false">IF(OR(J1930="",J1930=0),"",IF(I1930&gt;=J1930*Settings!$B$7,"Yes",""))</f>
        <v/>
      </c>
      <c r="M1930" s="13"/>
      <c r="N1930" s="12" t="str">
        <f aca="true">IF(M1930="","",IF(AND(H1930&lt;&gt;"",H1930&gt;=M1930),"Yes - "&amp;TEXT(H1930,"d mmm yyyy"),IF(TODAY()-M1930&lt;30,"Not yet","No")))</f>
        <v/>
      </c>
      <c r="O1930" s="8"/>
      <c r="P1930" s="12" t="str">
        <f aca="false">IF(A1930="","",IF(COUNTIF($A$2:$A$2001,A1930)&gt;1,"Same email twice - keep one",""))</f>
        <v/>
      </c>
    </row>
    <row r="1931" customFormat="false" ht="15" hidden="false" customHeight="false" outlineLevel="0" collapsed="false">
      <c r="A1931" s="8"/>
      <c r="B1931" s="8"/>
      <c r="C1931" s="8"/>
      <c r="D1931" s="9" t="str">
        <f aca="false">IF(A1931="","",COUNTIFS(Orders!$C$2:$C$5001,A1931,Orders!$I$2:$I$5001,"&gt;0"))</f>
        <v/>
      </c>
      <c r="E1931" s="10" t="str">
        <f aca="false">IF(A1931="","",SUMIFS(Orders!$F$2:$F$5001,Orders!$C$2:$C$5001,A1931,Orders!$I$2:$I$5001,"&gt;0"))</f>
        <v/>
      </c>
      <c r="F1931" s="10" t="str">
        <f aca="false">IF(OR(A1931="",N(D1931)=0),"",E1931/D1931)</f>
        <v/>
      </c>
      <c r="G1931" s="11" t="str">
        <f aca="false">IF(OR(A1931="",N(D1931)=0),"",_xlfn.MINIFS(Orders!$I$2:$I$5001,Orders!$C$2:$C$5001,A1931,Orders!$I$2:$I$5001,"&gt;0"))</f>
        <v/>
      </c>
      <c r="H1931" s="11" t="str">
        <f aca="false">IF(OR(A1931="",N(D1931)=0),"",_xlfn.MAXIFS(Orders!$I$2:$I$5001,Orders!$C$2:$C$5001,A1931,Orders!$I$2:$I$5001,"&gt;0"))</f>
        <v/>
      </c>
      <c r="I1931" s="9" t="str">
        <f aca="true">IF(H1931="","",TODAY()-H1931)</f>
        <v/>
      </c>
      <c r="J1931" s="9" t="str">
        <f aca="false">IF(OR(H1931="",N(D1931)&lt;2),"",(H1931-G1931)/(D1931-1))</f>
        <v/>
      </c>
      <c r="K1931" s="12" t="str">
        <f aca="false">IF(A1931="","",IF(N(D1931)=0,"No orders yet",IF(I1931&gt;=Settings!$B$4,IF(OR(N(E1931)&gt;=Settings!$B$5,N(D1931)&gt;=Settings!$B$6),"Lapsed VIP","Lapsed"),IF(I1931&gt;=Settings!$B$3,IF(OR(N(E1931)&gt;=Settings!$B$5,N(D1931)&gt;=Settings!$B$6),"At-risk VIP",IF(D1931=1,"One-time buyer","At risk")),IF(OR(N(E1931)&gt;=Settings!$B$5,N(D1931)&gt;=Settings!$B$6),"VIP",IF(D1931=1,"New","Active"))))))</f>
        <v/>
      </c>
      <c r="L1931" s="12" t="str">
        <f aca="false">IF(OR(J1931="",J1931=0),"",IF(I1931&gt;=J1931*Settings!$B$7,"Yes",""))</f>
        <v/>
      </c>
      <c r="M1931" s="13"/>
      <c r="N1931" s="12" t="str">
        <f aca="true">IF(M1931="","",IF(AND(H1931&lt;&gt;"",H1931&gt;=M1931),"Yes - "&amp;TEXT(H1931,"d mmm yyyy"),IF(TODAY()-M1931&lt;30,"Not yet","No")))</f>
        <v/>
      </c>
      <c r="O1931" s="8"/>
      <c r="P1931" s="12" t="str">
        <f aca="false">IF(A1931="","",IF(COUNTIF($A$2:$A$2001,A1931)&gt;1,"Same email twice - keep one",""))</f>
        <v/>
      </c>
    </row>
    <row r="1932" customFormat="false" ht="15" hidden="false" customHeight="false" outlineLevel="0" collapsed="false">
      <c r="A1932" s="8"/>
      <c r="B1932" s="8"/>
      <c r="C1932" s="8"/>
      <c r="D1932" s="9" t="str">
        <f aca="false">IF(A1932="","",COUNTIFS(Orders!$C$2:$C$5001,A1932,Orders!$I$2:$I$5001,"&gt;0"))</f>
        <v/>
      </c>
      <c r="E1932" s="10" t="str">
        <f aca="false">IF(A1932="","",SUMIFS(Orders!$F$2:$F$5001,Orders!$C$2:$C$5001,A1932,Orders!$I$2:$I$5001,"&gt;0"))</f>
        <v/>
      </c>
      <c r="F1932" s="10" t="str">
        <f aca="false">IF(OR(A1932="",N(D1932)=0),"",E1932/D1932)</f>
        <v/>
      </c>
      <c r="G1932" s="11" t="str">
        <f aca="false">IF(OR(A1932="",N(D1932)=0),"",_xlfn.MINIFS(Orders!$I$2:$I$5001,Orders!$C$2:$C$5001,A1932,Orders!$I$2:$I$5001,"&gt;0"))</f>
        <v/>
      </c>
      <c r="H1932" s="11" t="str">
        <f aca="false">IF(OR(A1932="",N(D1932)=0),"",_xlfn.MAXIFS(Orders!$I$2:$I$5001,Orders!$C$2:$C$5001,A1932,Orders!$I$2:$I$5001,"&gt;0"))</f>
        <v/>
      </c>
      <c r="I1932" s="9" t="str">
        <f aca="true">IF(H1932="","",TODAY()-H1932)</f>
        <v/>
      </c>
      <c r="J1932" s="9" t="str">
        <f aca="false">IF(OR(H1932="",N(D1932)&lt;2),"",(H1932-G1932)/(D1932-1))</f>
        <v/>
      </c>
      <c r="K1932" s="12" t="str">
        <f aca="false">IF(A1932="","",IF(N(D1932)=0,"No orders yet",IF(I1932&gt;=Settings!$B$4,IF(OR(N(E1932)&gt;=Settings!$B$5,N(D1932)&gt;=Settings!$B$6),"Lapsed VIP","Lapsed"),IF(I1932&gt;=Settings!$B$3,IF(OR(N(E1932)&gt;=Settings!$B$5,N(D1932)&gt;=Settings!$B$6),"At-risk VIP",IF(D1932=1,"One-time buyer","At risk")),IF(OR(N(E1932)&gt;=Settings!$B$5,N(D1932)&gt;=Settings!$B$6),"VIP",IF(D1932=1,"New","Active"))))))</f>
        <v/>
      </c>
      <c r="L1932" s="12" t="str">
        <f aca="false">IF(OR(J1932="",J1932=0),"",IF(I1932&gt;=J1932*Settings!$B$7,"Yes",""))</f>
        <v/>
      </c>
      <c r="M1932" s="13"/>
      <c r="N1932" s="12" t="str">
        <f aca="true">IF(M1932="","",IF(AND(H1932&lt;&gt;"",H1932&gt;=M1932),"Yes - "&amp;TEXT(H1932,"d mmm yyyy"),IF(TODAY()-M1932&lt;30,"Not yet","No")))</f>
        <v/>
      </c>
      <c r="O1932" s="8"/>
      <c r="P1932" s="12" t="str">
        <f aca="false">IF(A1932="","",IF(COUNTIF($A$2:$A$2001,A1932)&gt;1,"Same email twice - keep one",""))</f>
        <v/>
      </c>
    </row>
    <row r="1933" customFormat="false" ht="15" hidden="false" customHeight="false" outlineLevel="0" collapsed="false">
      <c r="A1933" s="8"/>
      <c r="B1933" s="8"/>
      <c r="C1933" s="8"/>
      <c r="D1933" s="9" t="str">
        <f aca="false">IF(A1933="","",COUNTIFS(Orders!$C$2:$C$5001,A1933,Orders!$I$2:$I$5001,"&gt;0"))</f>
        <v/>
      </c>
      <c r="E1933" s="10" t="str">
        <f aca="false">IF(A1933="","",SUMIFS(Orders!$F$2:$F$5001,Orders!$C$2:$C$5001,A1933,Orders!$I$2:$I$5001,"&gt;0"))</f>
        <v/>
      </c>
      <c r="F1933" s="10" t="str">
        <f aca="false">IF(OR(A1933="",N(D1933)=0),"",E1933/D1933)</f>
        <v/>
      </c>
      <c r="G1933" s="11" t="str">
        <f aca="false">IF(OR(A1933="",N(D1933)=0),"",_xlfn.MINIFS(Orders!$I$2:$I$5001,Orders!$C$2:$C$5001,A1933,Orders!$I$2:$I$5001,"&gt;0"))</f>
        <v/>
      </c>
      <c r="H1933" s="11" t="str">
        <f aca="false">IF(OR(A1933="",N(D1933)=0),"",_xlfn.MAXIFS(Orders!$I$2:$I$5001,Orders!$C$2:$C$5001,A1933,Orders!$I$2:$I$5001,"&gt;0"))</f>
        <v/>
      </c>
      <c r="I1933" s="9" t="str">
        <f aca="true">IF(H1933="","",TODAY()-H1933)</f>
        <v/>
      </c>
      <c r="J1933" s="9" t="str">
        <f aca="false">IF(OR(H1933="",N(D1933)&lt;2),"",(H1933-G1933)/(D1933-1))</f>
        <v/>
      </c>
      <c r="K1933" s="12" t="str">
        <f aca="false">IF(A1933="","",IF(N(D1933)=0,"No orders yet",IF(I1933&gt;=Settings!$B$4,IF(OR(N(E1933)&gt;=Settings!$B$5,N(D1933)&gt;=Settings!$B$6),"Lapsed VIP","Lapsed"),IF(I1933&gt;=Settings!$B$3,IF(OR(N(E1933)&gt;=Settings!$B$5,N(D1933)&gt;=Settings!$B$6),"At-risk VIP",IF(D1933=1,"One-time buyer","At risk")),IF(OR(N(E1933)&gt;=Settings!$B$5,N(D1933)&gt;=Settings!$B$6),"VIP",IF(D1933=1,"New","Active"))))))</f>
        <v/>
      </c>
      <c r="L1933" s="12" t="str">
        <f aca="false">IF(OR(J1933="",J1933=0),"",IF(I1933&gt;=J1933*Settings!$B$7,"Yes",""))</f>
        <v/>
      </c>
      <c r="M1933" s="13"/>
      <c r="N1933" s="12" t="str">
        <f aca="true">IF(M1933="","",IF(AND(H1933&lt;&gt;"",H1933&gt;=M1933),"Yes - "&amp;TEXT(H1933,"d mmm yyyy"),IF(TODAY()-M1933&lt;30,"Not yet","No")))</f>
        <v/>
      </c>
      <c r="O1933" s="8"/>
      <c r="P1933" s="12" t="str">
        <f aca="false">IF(A1933="","",IF(COUNTIF($A$2:$A$2001,A1933)&gt;1,"Same email twice - keep one",""))</f>
        <v/>
      </c>
    </row>
    <row r="1934" customFormat="false" ht="15" hidden="false" customHeight="false" outlineLevel="0" collapsed="false">
      <c r="A1934" s="8"/>
      <c r="B1934" s="8"/>
      <c r="C1934" s="8"/>
      <c r="D1934" s="9" t="str">
        <f aca="false">IF(A1934="","",COUNTIFS(Orders!$C$2:$C$5001,A1934,Orders!$I$2:$I$5001,"&gt;0"))</f>
        <v/>
      </c>
      <c r="E1934" s="10" t="str">
        <f aca="false">IF(A1934="","",SUMIFS(Orders!$F$2:$F$5001,Orders!$C$2:$C$5001,A1934,Orders!$I$2:$I$5001,"&gt;0"))</f>
        <v/>
      </c>
      <c r="F1934" s="10" t="str">
        <f aca="false">IF(OR(A1934="",N(D1934)=0),"",E1934/D1934)</f>
        <v/>
      </c>
      <c r="G1934" s="11" t="str">
        <f aca="false">IF(OR(A1934="",N(D1934)=0),"",_xlfn.MINIFS(Orders!$I$2:$I$5001,Orders!$C$2:$C$5001,A1934,Orders!$I$2:$I$5001,"&gt;0"))</f>
        <v/>
      </c>
      <c r="H1934" s="11" t="str">
        <f aca="false">IF(OR(A1934="",N(D1934)=0),"",_xlfn.MAXIFS(Orders!$I$2:$I$5001,Orders!$C$2:$C$5001,A1934,Orders!$I$2:$I$5001,"&gt;0"))</f>
        <v/>
      </c>
      <c r="I1934" s="9" t="str">
        <f aca="true">IF(H1934="","",TODAY()-H1934)</f>
        <v/>
      </c>
      <c r="J1934" s="9" t="str">
        <f aca="false">IF(OR(H1934="",N(D1934)&lt;2),"",(H1934-G1934)/(D1934-1))</f>
        <v/>
      </c>
      <c r="K1934" s="12" t="str">
        <f aca="false">IF(A1934="","",IF(N(D1934)=0,"No orders yet",IF(I1934&gt;=Settings!$B$4,IF(OR(N(E1934)&gt;=Settings!$B$5,N(D1934)&gt;=Settings!$B$6),"Lapsed VIP","Lapsed"),IF(I1934&gt;=Settings!$B$3,IF(OR(N(E1934)&gt;=Settings!$B$5,N(D1934)&gt;=Settings!$B$6),"At-risk VIP",IF(D1934=1,"One-time buyer","At risk")),IF(OR(N(E1934)&gt;=Settings!$B$5,N(D1934)&gt;=Settings!$B$6),"VIP",IF(D1934=1,"New","Active"))))))</f>
        <v/>
      </c>
      <c r="L1934" s="12" t="str">
        <f aca="false">IF(OR(J1934="",J1934=0),"",IF(I1934&gt;=J1934*Settings!$B$7,"Yes",""))</f>
        <v/>
      </c>
      <c r="M1934" s="13"/>
      <c r="N1934" s="12" t="str">
        <f aca="true">IF(M1934="","",IF(AND(H1934&lt;&gt;"",H1934&gt;=M1934),"Yes - "&amp;TEXT(H1934,"d mmm yyyy"),IF(TODAY()-M1934&lt;30,"Not yet","No")))</f>
        <v/>
      </c>
      <c r="O1934" s="8"/>
      <c r="P1934" s="12" t="str">
        <f aca="false">IF(A1934="","",IF(COUNTIF($A$2:$A$2001,A1934)&gt;1,"Same email twice - keep one",""))</f>
        <v/>
      </c>
    </row>
    <row r="1935" customFormat="false" ht="15" hidden="false" customHeight="false" outlineLevel="0" collapsed="false">
      <c r="A1935" s="8"/>
      <c r="B1935" s="8"/>
      <c r="C1935" s="8"/>
      <c r="D1935" s="9" t="str">
        <f aca="false">IF(A1935="","",COUNTIFS(Orders!$C$2:$C$5001,A1935,Orders!$I$2:$I$5001,"&gt;0"))</f>
        <v/>
      </c>
      <c r="E1935" s="10" t="str">
        <f aca="false">IF(A1935="","",SUMIFS(Orders!$F$2:$F$5001,Orders!$C$2:$C$5001,A1935,Orders!$I$2:$I$5001,"&gt;0"))</f>
        <v/>
      </c>
      <c r="F1935" s="10" t="str">
        <f aca="false">IF(OR(A1935="",N(D1935)=0),"",E1935/D1935)</f>
        <v/>
      </c>
      <c r="G1935" s="11" t="str">
        <f aca="false">IF(OR(A1935="",N(D1935)=0),"",_xlfn.MINIFS(Orders!$I$2:$I$5001,Orders!$C$2:$C$5001,A1935,Orders!$I$2:$I$5001,"&gt;0"))</f>
        <v/>
      </c>
      <c r="H1935" s="11" t="str">
        <f aca="false">IF(OR(A1935="",N(D1935)=0),"",_xlfn.MAXIFS(Orders!$I$2:$I$5001,Orders!$C$2:$C$5001,A1935,Orders!$I$2:$I$5001,"&gt;0"))</f>
        <v/>
      </c>
      <c r="I1935" s="9" t="str">
        <f aca="true">IF(H1935="","",TODAY()-H1935)</f>
        <v/>
      </c>
      <c r="J1935" s="9" t="str">
        <f aca="false">IF(OR(H1935="",N(D1935)&lt;2),"",(H1935-G1935)/(D1935-1))</f>
        <v/>
      </c>
      <c r="K1935" s="12" t="str">
        <f aca="false">IF(A1935="","",IF(N(D1935)=0,"No orders yet",IF(I1935&gt;=Settings!$B$4,IF(OR(N(E1935)&gt;=Settings!$B$5,N(D1935)&gt;=Settings!$B$6),"Lapsed VIP","Lapsed"),IF(I1935&gt;=Settings!$B$3,IF(OR(N(E1935)&gt;=Settings!$B$5,N(D1935)&gt;=Settings!$B$6),"At-risk VIP",IF(D1935=1,"One-time buyer","At risk")),IF(OR(N(E1935)&gt;=Settings!$B$5,N(D1935)&gt;=Settings!$B$6),"VIP",IF(D1935=1,"New","Active"))))))</f>
        <v/>
      </c>
      <c r="L1935" s="12" t="str">
        <f aca="false">IF(OR(J1935="",J1935=0),"",IF(I1935&gt;=J1935*Settings!$B$7,"Yes",""))</f>
        <v/>
      </c>
      <c r="M1935" s="13"/>
      <c r="N1935" s="12" t="str">
        <f aca="true">IF(M1935="","",IF(AND(H1935&lt;&gt;"",H1935&gt;=M1935),"Yes - "&amp;TEXT(H1935,"d mmm yyyy"),IF(TODAY()-M1935&lt;30,"Not yet","No")))</f>
        <v/>
      </c>
      <c r="O1935" s="8"/>
      <c r="P1935" s="12" t="str">
        <f aca="false">IF(A1935="","",IF(COUNTIF($A$2:$A$2001,A1935)&gt;1,"Same email twice - keep one",""))</f>
        <v/>
      </c>
    </row>
    <row r="1936" customFormat="false" ht="15" hidden="false" customHeight="false" outlineLevel="0" collapsed="false">
      <c r="A1936" s="8"/>
      <c r="B1936" s="8"/>
      <c r="C1936" s="8"/>
      <c r="D1936" s="9" t="str">
        <f aca="false">IF(A1936="","",COUNTIFS(Orders!$C$2:$C$5001,A1936,Orders!$I$2:$I$5001,"&gt;0"))</f>
        <v/>
      </c>
      <c r="E1936" s="10" t="str">
        <f aca="false">IF(A1936="","",SUMIFS(Orders!$F$2:$F$5001,Orders!$C$2:$C$5001,A1936,Orders!$I$2:$I$5001,"&gt;0"))</f>
        <v/>
      </c>
      <c r="F1936" s="10" t="str">
        <f aca="false">IF(OR(A1936="",N(D1936)=0),"",E1936/D1936)</f>
        <v/>
      </c>
      <c r="G1936" s="11" t="str">
        <f aca="false">IF(OR(A1936="",N(D1936)=0),"",_xlfn.MINIFS(Orders!$I$2:$I$5001,Orders!$C$2:$C$5001,A1936,Orders!$I$2:$I$5001,"&gt;0"))</f>
        <v/>
      </c>
      <c r="H1936" s="11" t="str">
        <f aca="false">IF(OR(A1936="",N(D1936)=0),"",_xlfn.MAXIFS(Orders!$I$2:$I$5001,Orders!$C$2:$C$5001,A1936,Orders!$I$2:$I$5001,"&gt;0"))</f>
        <v/>
      </c>
      <c r="I1936" s="9" t="str">
        <f aca="true">IF(H1936="","",TODAY()-H1936)</f>
        <v/>
      </c>
      <c r="J1936" s="9" t="str">
        <f aca="false">IF(OR(H1936="",N(D1936)&lt;2),"",(H1936-G1936)/(D1936-1))</f>
        <v/>
      </c>
      <c r="K1936" s="12" t="str">
        <f aca="false">IF(A1936="","",IF(N(D1936)=0,"No orders yet",IF(I1936&gt;=Settings!$B$4,IF(OR(N(E1936)&gt;=Settings!$B$5,N(D1936)&gt;=Settings!$B$6),"Lapsed VIP","Lapsed"),IF(I1936&gt;=Settings!$B$3,IF(OR(N(E1936)&gt;=Settings!$B$5,N(D1936)&gt;=Settings!$B$6),"At-risk VIP",IF(D1936=1,"One-time buyer","At risk")),IF(OR(N(E1936)&gt;=Settings!$B$5,N(D1936)&gt;=Settings!$B$6),"VIP",IF(D1936=1,"New","Active"))))))</f>
        <v/>
      </c>
      <c r="L1936" s="12" t="str">
        <f aca="false">IF(OR(J1936="",J1936=0),"",IF(I1936&gt;=J1936*Settings!$B$7,"Yes",""))</f>
        <v/>
      </c>
      <c r="M1936" s="13"/>
      <c r="N1936" s="12" t="str">
        <f aca="true">IF(M1936="","",IF(AND(H1936&lt;&gt;"",H1936&gt;=M1936),"Yes - "&amp;TEXT(H1936,"d mmm yyyy"),IF(TODAY()-M1936&lt;30,"Not yet","No")))</f>
        <v/>
      </c>
      <c r="O1936" s="8"/>
      <c r="P1936" s="12" t="str">
        <f aca="false">IF(A1936="","",IF(COUNTIF($A$2:$A$2001,A1936)&gt;1,"Same email twice - keep one",""))</f>
        <v/>
      </c>
    </row>
    <row r="1937" customFormat="false" ht="15" hidden="false" customHeight="false" outlineLevel="0" collapsed="false">
      <c r="A1937" s="8"/>
      <c r="B1937" s="8"/>
      <c r="C1937" s="8"/>
      <c r="D1937" s="9" t="str">
        <f aca="false">IF(A1937="","",COUNTIFS(Orders!$C$2:$C$5001,A1937,Orders!$I$2:$I$5001,"&gt;0"))</f>
        <v/>
      </c>
      <c r="E1937" s="10" t="str">
        <f aca="false">IF(A1937="","",SUMIFS(Orders!$F$2:$F$5001,Orders!$C$2:$C$5001,A1937,Orders!$I$2:$I$5001,"&gt;0"))</f>
        <v/>
      </c>
      <c r="F1937" s="10" t="str">
        <f aca="false">IF(OR(A1937="",N(D1937)=0),"",E1937/D1937)</f>
        <v/>
      </c>
      <c r="G1937" s="11" t="str">
        <f aca="false">IF(OR(A1937="",N(D1937)=0),"",_xlfn.MINIFS(Orders!$I$2:$I$5001,Orders!$C$2:$C$5001,A1937,Orders!$I$2:$I$5001,"&gt;0"))</f>
        <v/>
      </c>
      <c r="H1937" s="11" t="str">
        <f aca="false">IF(OR(A1937="",N(D1937)=0),"",_xlfn.MAXIFS(Orders!$I$2:$I$5001,Orders!$C$2:$C$5001,A1937,Orders!$I$2:$I$5001,"&gt;0"))</f>
        <v/>
      </c>
      <c r="I1937" s="9" t="str">
        <f aca="true">IF(H1937="","",TODAY()-H1937)</f>
        <v/>
      </c>
      <c r="J1937" s="9" t="str">
        <f aca="false">IF(OR(H1937="",N(D1937)&lt;2),"",(H1937-G1937)/(D1937-1))</f>
        <v/>
      </c>
      <c r="K1937" s="12" t="str">
        <f aca="false">IF(A1937="","",IF(N(D1937)=0,"No orders yet",IF(I1937&gt;=Settings!$B$4,IF(OR(N(E1937)&gt;=Settings!$B$5,N(D1937)&gt;=Settings!$B$6),"Lapsed VIP","Lapsed"),IF(I1937&gt;=Settings!$B$3,IF(OR(N(E1937)&gt;=Settings!$B$5,N(D1937)&gt;=Settings!$B$6),"At-risk VIP",IF(D1937=1,"One-time buyer","At risk")),IF(OR(N(E1937)&gt;=Settings!$B$5,N(D1937)&gt;=Settings!$B$6),"VIP",IF(D1937=1,"New","Active"))))))</f>
        <v/>
      </c>
      <c r="L1937" s="12" t="str">
        <f aca="false">IF(OR(J1937="",J1937=0),"",IF(I1937&gt;=J1937*Settings!$B$7,"Yes",""))</f>
        <v/>
      </c>
      <c r="M1937" s="13"/>
      <c r="N1937" s="12" t="str">
        <f aca="true">IF(M1937="","",IF(AND(H1937&lt;&gt;"",H1937&gt;=M1937),"Yes - "&amp;TEXT(H1937,"d mmm yyyy"),IF(TODAY()-M1937&lt;30,"Not yet","No")))</f>
        <v/>
      </c>
      <c r="O1937" s="8"/>
      <c r="P1937" s="12" t="str">
        <f aca="false">IF(A1937="","",IF(COUNTIF($A$2:$A$2001,A1937)&gt;1,"Same email twice - keep one",""))</f>
        <v/>
      </c>
    </row>
    <row r="1938" customFormat="false" ht="15" hidden="false" customHeight="false" outlineLevel="0" collapsed="false">
      <c r="A1938" s="8"/>
      <c r="B1938" s="8"/>
      <c r="C1938" s="8"/>
      <c r="D1938" s="9" t="str">
        <f aca="false">IF(A1938="","",COUNTIFS(Orders!$C$2:$C$5001,A1938,Orders!$I$2:$I$5001,"&gt;0"))</f>
        <v/>
      </c>
      <c r="E1938" s="10" t="str">
        <f aca="false">IF(A1938="","",SUMIFS(Orders!$F$2:$F$5001,Orders!$C$2:$C$5001,A1938,Orders!$I$2:$I$5001,"&gt;0"))</f>
        <v/>
      </c>
      <c r="F1938" s="10" t="str">
        <f aca="false">IF(OR(A1938="",N(D1938)=0),"",E1938/D1938)</f>
        <v/>
      </c>
      <c r="G1938" s="11" t="str">
        <f aca="false">IF(OR(A1938="",N(D1938)=0),"",_xlfn.MINIFS(Orders!$I$2:$I$5001,Orders!$C$2:$C$5001,A1938,Orders!$I$2:$I$5001,"&gt;0"))</f>
        <v/>
      </c>
      <c r="H1938" s="11" t="str">
        <f aca="false">IF(OR(A1938="",N(D1938)=0),"",_xlfn.MAXIFS(Orders!$I$2:$I$5001,Orders!$C$2:$C$5001,A1938,Orders!$I$2:$I$5001,"&gt;0"))</f>
        <v/>
      </c>
      <c r="I1938" s="9" t="str">
        <f aca="true">IF(H1938="","",TODAY()-H1938)</f>
        <v/>
      </c>
      <c r="J1938" s="9" t="str">
        <f aca="false">IF(OR(H1938="",N(D1938)&lt;2),"",(H1938-G1938)/(D1938-1))</f>
        <v/>
      </c>
      <c r="K1938" s="12" t="str">
        <f aca="false">IF(A1938="","",IF(N(D1938)=0,"No orders yet",IF(I1938&gt;=Settings!$B$4,IF(OR(N(E1938)&gt;=Settings!$B$5,N(D1938)&gt;=Settings!$B$6),"Lapsed VIP","Lapsed"),IF(I1938&gt;=Settings!$B$3,IF(OR(N(E1938)&gt;=Settings!$B$5,N(D1938)&gt;=Settings!$B$6),"At-risk VIP",IF(D1938=1,"One-time buyer","At risk")),IF(OR(N(E1938)&gt;=Settings!$B$5,N(D1938)&gt;=Settings!$B$6),"VIP",IF(D1938=1,"New","Active"))))))</f>
        <v/>
      </c>
      <c r="L1938" s="12" t="str">
        <f aca="false">IF(OR(J1938="",J1938=0),"",IF(I1938&gt;=J1938*Settings!$B$7,"Yes",""))</f>
        <v/>
      </c>
      <c r="M1938" s="13"/>
      <c r="N1938" s="12" t="str">
        <f aca="true">IF(M1938="","",IF(AND(H1938&lt;&gt;"",H1938&gt;=M1938),"Yes - "&amp;TEXT(H1938,"d mmm yyyy"),IF(TODAY()-M1938&lt;30,"Not yet","No")))</f>
        <v/>
      </c>
      <c r="O1938" s="8"/>
      <c r="P1938" s="12" t="str">
        <f aca="false">IF(A1938="","",IF(COUNTIF($A$2:$A$2001,A1938)&gt;1,"Same email twice - keep one",""))</f>
        <v/>
      </c>
    </row>
    <row r="1939" customFormat="false" ht="15" hidden="false" customHeight="false" outlineLevel="0" collapsed="false">
      <c r="A1939" s="8"/>
      <c r="B1939" s="8"/>
      <c r="C1939" s="8"/>
      <c r="D1939" s="9" t="str">
        <f aca="false">IF(A1939="","",COUNTIFS(Orders!$C$2:$C$5001,A1939,Orders!$I$2:$I$5001,"&gt;0"))</f>
        <v/>
      </c>
      <c r="E1939" s="10" t="str">
        <f aca="false">IF(A1939="","",SUMIFS(Orders!$F$2:$F$5001,Orders!$C$2:$C$5001,A1939,Orders!$I$2:$I$5001,"&gt;0"))</f>
        <v/>
      </c>
      <c r="F1939" s="10" t="str">
        <f aca="false">IF(OR(A1939="",N(D1939)=0),"",E1939/D1939)</f>
        <v/>
      </c>
      <c r="G1939" s="11" t="str">
        <f aca="false">IF(OR(A1939="",N(D1939)=0),"",_xlfn.MINIFS(Orders!$I$2:$I$5001,Orders!$C$2:$C$5001,A1939,Orders!$I$2:$I$5001,"&gt;0"))</f>
        <v/>
      </c>
      <c r="H1939" s="11" t="str">
        <f aca="false">IF(OR(A1939="",N(D1939)=0),"",_xlfn.MAXIFS(Orders!$I$2:$I$5001,Orders!$C$2:$C$5001,A1939,Orders!$I$2:$I$5001,"&gt;0"))</f>
        <v/>
      </c>
      <c r="I1939" s="9" t="str">
        <f aca="true">IF(H1939="","",TODAY()-H1939)</f>
        <v/>
      </c>
      <c r="J1939" s="9" t="str">
        <f aca="false">IF(OR(H1939="",N(D1939)&lt;2),"",(H1939-G1939)/(D1939-1))</f>
        <v/>
      </c>
      <c r="K1939" s="12" t="str">
        <f aca="false">IF(A1939="","",IF(N(D1939)=0,"No orders yet",IF(I1939&gt;=Settings!$B$4,IF(OR(N(E1939)&gt;=Settings!$B$5,N(D1939)&gt;=Settings!$B$6),"Lapsed VIP","Lapsed"),IF(I1939&gt;=Settings!$B$3,IF(OR(N(E1939)&gt;=Settings!$B$5,N(D1939)&gt;=Settings!$B$6),"At-risk VIP",IF(D1939=1,"One-time buyer","At risk")),IF(OR(N(E1939)&gt;=Settings!$B$5,N(D1939)&gt;=Settings!$B$6),"VIP",IF(D1939=1,"New","Active"))))))</f>
        <v/>
      </c>
      <c r="L1939" s="12" t="str">
        <f aca="false">IF(OR(J1939="",J1939=0),"",IF(I1939&gt;=J1939*Settings!$B$7,"Yes",""))</f>
        <v/>
      </c>
      <c r="M1939" s="13"/>
      <c r="N1939" s="12" t="str">
        <f aca="true">IF(M1939="","",IF(AND(H1939&lt;&gt;"",H1939&gt;=M1939),"Yes - "&amp;TEXT(H1939,"d mmm yyyy"),IF(TODAY()-M1939&lt;30,"Not yet","No")))</f>
        <v/>
      </c>
      <c r="O1939" s="8"/>
      <c r="P1939" s="12" t="str">
        <f aca="false">IF(A1939="","",IF(COUNTIF($A$2:$A$2001,A1939)&gt;1,"Same email twice - keep one",""))</f>
        <v/>
      </c>
    </row>
    <row r="1940" customFormat="false" ht="15" hidden="false" customHeight="false" outlineLevel="0" collapsed="false">
      <c r="A1940" s="8"/>
      <c r="B1940" s="8"/>
      <c r="C1940" s="8"/>
      <c r="D1940" s="9" t="str">
        <f aca="false">IF(A1940="","",COUNTIFS(Orders!$C$2:$C$5001,A1940,Orders!$I$2:$I$5001,"&gt;0"))</f>
        <v/>
      </c>
      <c r="E1940" s="10" t="str">
        <f aca="false">IF(A1940="","",SUMIFS(Orders!$F$2:$F$5001,Orders!$C$2:$C$5001,A1940,Orders!$I$2:$I$5001,"&gt;0"))</f>
        <v/>
      </c>
      <c r="F1940" s="10" t="str">
        <f aca="false">IF(OR(A1940="",N(D1940)=0),"",E1940/D1940)</f>
        <v/>
      </c>
      <c r="G1940" s="11" t="str">
        <f aca="false">IF(OR(A1940="",N(D1940)=0),"",_xlfn.MINIFS(Orders!$I$2:$I$5001,Orders!$C$2:$C$5001,A1940,Orders!$I$2:$I$5001,"&gt;0"))</f>
        <v/>
      </c>
      <c r="H1940" s="11" t="str">
        <f aca="false">IF(OR(A1940="",N(D1940)=0),"",_xlfn.MAXIFS(Orders!$I$2:$I$5001,Orders!$C$2:$C$5001,A1940,Orders!$I$2:$I$5001,"&gt;0"))</f>
        <v/>
      </c>
      <c r="I1940" s="9" t="str">
        <f aca="true">IF(H1940="","",TODAY()-H1940)</f>
        <v/>
      </c>
      <c r="J1940" s="9" t="str">
        <f aca="false">IF(OR(H1940="",N(D1940)&lt;2),"",(H1940-G1940)/(D1940-1))</f>
        <v/>
      </c>
      <c r="K1940" s="12" t="str">
        <f aca="false">IF(A1940="","",IF(N(D1940)=0,"No orders yet",IF(I1940&gt;=Settings!$B$4,IF(OR(N(E1940)&gt;=Settings!$B$5,N(D1940)&gt;=Settings!$B$6),"Lapsed VIP","Lapsed"),IF(I1940&gt;=Settings!$B$3,IF(OR(N(E1940)&gt;=Settings!$B$5,N(D1940)&gt;=Settings!$B$6),"At-risk VIP",IF(D1940=1,"One-time buyer","At risk")),IF(OR(N(E1940)&gt;=Settings!$B$5,N(D1940)&gt;=Settings!$B$6),"VIP",IF(D1940=1,"New","Active"))))))</f>
        <v/>
      </c>
      <c r="L1940" s="12" t="str">
        <f aca="false">IF(OR(J1940="",J1940=0),"",IF(I1940&gt;=J1940*Settings!$B$7,"Yes",""))</f>
        <v/>
      </c>
      <c r="M1940" s="13"/>
      <c r="N1940" s="12" t="str">
        <f aca="true">IF(M1940="","",IF(AND(H1940&lt;&gt;"",H1940&gt;=M1940),"Yes - "&amp;TEXT(H1940,"d mmm yyyy"),IF(TODAY()-M1940&lt;30,"Not yet","No")))</f>
        <v/>
      </c>
      <c r="O1940" s="8"/>
      <c r="P1940" s="12" t="str">
        <f aca="false">IF(A1940="","",IF(COUNTIF($A$2:$A$2001,A1940)&gt;1,"Same email twice - keep one",""))</f>
        <v/>
      </c>
    </row>
    <row r="1941" customFormat="false" ht="15" hidden="false" customHeight="false" outlineLevel="0" collapsed="false">
      <c r="A1941" s="8"/>
      <c r="B1941" s="8"/>
      <c r="C1941" s="8"/>
      <c r="D1941" s="9" t="str">
        <f aca="false">IF(A1941="","",COUNTIFS(Orders!$C$2:$C$5001,A1941,Orders!$I$2:$I$5001,"&gt;0"))</f>
        <v/>
      </c>
      <c r="E1941" s="10" t="str">
        <f aca="false">IF(A1941="","",SUMIFS(Orders!$F$2:$F$5001,Orders!$C$2:$C$5001,A1941,Orders!$I$2:$I$5001,"&gt;0"))</f>
        <v/>
      </c>
      <c r="F1941" s="10" t="str">
        <f aca="false">IF(OR(A1941="",N(D1941)=0),"",E1941/D1941)</f>
        <v/>
      </c>
      <c r="G1941" s="11" t="str">
        <f aca="false">IF(OR(A1941="",N(D1941)=0),"",_xlfn.MINIFS(Orders!$I$2:$I$5001,Orders!$C$2:$C$5001,A1941,Orders!$I$2:$I$5001,"&gt;0"))</f>
        <v/>
      </c>
      <c r="H1941" s="11" t="str">
        <f aca="false">IF(OR(A1941="",N(D1941)=0),"",_xlfn.MAXIFS(Orders!$I$2:$I$5001,Orders!$C$2:$C$5001,A1941,Orders!$I$2:$I$5001,"&gt;0"))</f>
        <v/>
      </c>
      <c r="I1941" s="9" t="str">
        <f aca="true">IF(H1941="","",TODAY()-H1941)</f>
        <v/>
      </c>
      <c r="J1941" s="9" t="str">
        <f aca="false">IF(OR(H1941="",N(D1941)&lt;2),"",(H1941-G1941)/(D1941-1))</f>
        <v/>
      </c>
      <c r="K1941" s="12" t="str">
        <f aca="false">IF(A1941="","",IF(N(D1941)=0,"No orders yet",IF(I1941&gt;=Settings!$B$4,IF(OR(N(E1941)&gt;=Settings!$B$5,N(D1941)&gt;=Settings!$B$6),"Lapsed VIP","Lapsed"),IF(I1941&gt;=Settings!$B$3,IF(OR(N(E1941)&gt;=Settings!$B$5,N(D1941)&gt;=Settings!$B$6),"At-risk VIP",IF(D1941=1,"One-time buyer","At risk")),IF(OR(N(E1941)&gt;=Settings!$B$5,N(D1941)&gt;=Settings!$B$6),"VIP",IF(D1941=1,"New","Active"))))))</f>
        <v/>
      </c>
      <c r="L1941" s="12" t="str">
        <f aca="false">IF(OR(J1941="",J1941=0),"",IF(I1941&gt;=J1941*Settings!$B$7,"Yes",""))</f>
        <v/>
      </c>
      <c r="M1941" s="13"/>
      <c r="N1941" s="12" t="str">
        <f aca="true">IF(M1941="","",IF(AND(H1941&lt;&gt;"",H1941&gt;=M1941),"Yes - "&amp;TEXT(H1941,"d mmm yyyy"),IF(TODAY()-M1941&lt;30,"Not yet","No")))</f>
        <v/>
      </c>
      <c r="O1941" s="8"/>
      <c r="P1941" s="12" t="str">
        <f aca="false">IF(A1941="","",IF(COUNTIF($A$2:$A$2001,A1941)&gt;1,"Same email twice - keep one",""))</f>
        <v/>
      </c>
    </row>
    <row r="1942" customFormat="false" ht="15" hidden="false" customHeight="false" outlineLevel="0" collapsed="false">
      <c r="A1942" s="8"/>
      <c r="B1942" s="8"/>
      <c r="C1942" s="8"/>
      <c r="D1942" s="9" t="str">
        <f aca="false">IF(A1942="","",COUNTIFS(Orders!$C$2:$C$5001,A1942,Orders!$I$2:$I$5001,"&gt;0"))</f>
        <v/>
      </c>
      <c r="E1942" s="10" t="str">
        <f aca="false">IF(A1942="","",SUMIFS(Orders!$F$2:$F$5001,Orders!$C$2:$C$5001,A1942,Orders!$I$2:$I$5001,"&gt;0"))</f>
        <v/>
      </c>
      <c r="F1942" s="10" t="str">
        <f aca="false">IF(OR(A1942="",N(D1942)=0),"",E1942/D1942)</f>
        <v/>
      </c>
      <c r="G1942" s="11" t="str">
        <f aca="false">IF(OR(A1942="",N(D1942)=0),"",_xlfn.MINIFS(Orders!$I$2:$I$5001,Orders!$C$2:$C$5001,A1942,Orders!$I$2:$I$5001,"&gt;0"))</f>
        <v/>
      </c>
      <c r="H1942" s="11" t="str">
        <f aca="false">IF(OR(A1942="",N(D1942)=0),"",_xlfn.MAXIFS(Orders!$I$2:$I$5001,Orders!$C$2:$C$5001,A1942,Orders!$I$2:$I$5001,"&gt;0"))</f>
        <v/>
      </c>
      <c r="I1942" s="9" t="str">
        <f aca="true">IF(H1942="","",TODAY()-H1942)</f>
        <v/>
      </c>
      <c r="J1942" s="9" t="str">
        <f aca="false">IF(OR(H1942="",N(D1942)&lt;2),"",(H1942-G1942)/(D1942-1))</f>
        <v/>
      </c>
      <c r="K1942" s="12" t="str">
        <f aca="false">IF(A1942="","",IF(N(D1942)=0,"No orders yet",IF(I1942&gt;=Settings!$B$4,IF(OR(N(E1942)&gt;=Settings!$B$5,N(D1942)&gt;=Settings!$B$6),"Lapsed VIP","Lapsed"),IF(I1942&gt;=Settings!$B$3,IF(OR(N(E1942)&gt;=Settings!$B$5,N(D1942)&gt;=Settings!$B$6),"At-risk VIP",IF(D1942=1,"One-time buyer","At risk")),IF(OR(N(E1942)&gt;=Settings!$B$5,N(D1942)&gt;=Settings!$B$6),"VIP",IF(D1942=1,"New","Active"))))))</f>
        <v/>
      </c>
      <c r="L1942" s="12" t="str">
        <f aca="false">IF(OR(J1942="",J1942=0),"",IF(I1942&gt;=J1942*Settings!$B$7,"Yes",""))</f>
        <v/>
      </c>
      <c r="M1942" s="13"/>
      <c r="N1942" s="12" t="str">
        <f aca="true">IF(M1942="","",IF(AND(H1942&lt;&gt;"",H1942&gt;=M1942),"Yes - "&amp;TEXT(H1942,"d mmm yyyy"),IF(TODAY()-M1942&lt;30,"Not yet","No")))</f>
        <v/>
      </c>
      <c r="O1942" s="8"/>
      <c r="P1942" s="12" t="str">
        <f aca="false">IF(A1942="","",IF(COUNTIF($A$2:$A$2001,A1942)&gt;1,"Same email twice - keep one",""))</f>
        <v/>
      </c>
    </row>
    <row r="1943" customFormat="false" ht="15" hidden="false" customHeight="false" outlineLevel="0" collapsed="false">
      <c r="A1943" s="8"/>
      <c r="B1943" s="8"/>
      <c r="C1943" s="8"/>
      <c r="D1943" s="9" t="str">
        <f aca="false">IF(A1943="","",COUNTIFS(Orders!$C$2:$C$5001,A1943,Orders!$I$2:$I$5001,"&gt;0"))</f>
        <v/>
      </c>
      <c r="E1943" s="10" t="str">
        <f aca="false">IF(A1943="","",SUMIFS(Orders!$F$2:$F$5001,Orders!$C$2:$C$5001,A1943,Orders!$I$2:$I$5001,"&gt;0"))</f>
        <v/>
      </c>
      <c r="F1943" s="10" t="str">
        <f aca="false">IF(OR(A1943="",N(D1943)=0),"",E1943/D1943)</f>
        <v/>
      </c>
      <c r="G1943" s="11" t="str">
        <f aca="false">IF(OR(A1943="",N(D1943)=0),"",_xlfn.MINIFS(Orders!$I$2:$I$5001,Orders!$C$2:$C$5001,A1943,Orders!$I$2:$I$5001,"&gt;0"))</f>
        <v/>
      </c>
      <c r="H1943" s="11" t="str">
        <f aca="false">IF(OR(A1943="",N(D1943)=0),"",_xlfn.MAXIFS(Orders!$I$2:$I$5001,Orders!$C$2:$C$5001,A1943,Orders!$I$2:$I$5001,"&gt;0"))</f>
        <v/>
      </c>
      <c r="I1943" s="9" t="str">
        <f aca="true">IF(H1943="","",TODAY()-H1943)</f>
        <v/>
      </c>
      <c r="J1943" s="9" t="str">
        <f aca="false">IF(OR(H1943="",N(D1943)&lt;2),"",(H1943-G1943)/(D1943-1))</f>
        <v/>
      </c>
      <c r="K1943" s="12" t="str">
        <f aca="false">IF(A1943="","",IF(N(D1943)=0,"No orders yet",IF(I1943&gt;=Settings!$B$4,IF(OR(N(E1943)&gt;=Settings!$B$5,N(D1943)&gt;=Settings!$B$6),"Lapsed VIP","Lapsed"),IF(I1943&gt;=Settings!$B$3,IF(OR(N(E1943)&gt;=Settings!$B$5,N(D1943)&gt;=Settings!$B$6),"At-risk VIP",IF(D1943=1,"One-time buyer","At risk")),IF(OR(N(E1943)&gt;=Settings!$B$5,N(D1943)&gt;=Settings!$B$6),"VIP",IF(D1943=1,"New","Active"))))))</f>
        <v/>
      </c>
      <c r="L1943" s="12" t="str">
        <f aca="false">IF(OR(J1943="",J1943=0),"",IF(I1943&gt;=J1943*Settings!$B$7,"Yes",""))</f>
        <v/>
      </c>
      <c r="M1943" s="13"/>
      <c r="N1943" s="12" t="str">
        <f aca="true">IF(M1943="","",IF(AND(H1943&lt;&gt;"",H1943&gt;=M1943),"Yes - "&amp;TEXT(H1943,"d mmm yyyy"),IF(TODAY()-M1943&lt;30,"Not yet","No")))</f>
        <v/>
      </c>
      <c r="O1943" s="8"/>
      <c r="P1943" s="12" t="str">
        <f aca="false">IF(A1943="","",IF(COUNTIF($A$2:$A$2001,A1943)&gt;1,"Same email twice - keep one",""))</f>
        <v/>
      </c>
    </row>
    <row r="1944" customFormat="false" ht="15" hidden="false" customHeight="false" outlineLevel="0" collapsed="false">
      <c r="A1944" s="8"/>
      <c r="B1944" s="8"/>
      <c r="C1944" s="8"/>
      <c r="D1944" s="9" t="str">
        <f aca="false">IF(A1944="","",COUNTIFS(Orders!$C$2:$C$5001,A1944,Orders!$I$2:$I$5001,"&gt;0"))</f>
        <v/>
      </c>
      <c r="E1944" s="10" t="str">
        <f aca="false">IF(A1944="","",SUMIFS(Orders!$F$2:$F$5001,Orders!$C$2:$C$5001,A1944,Orders!$I$2:$I$5001,"&gt;0"))</f>
        <v/>
      </c>
      <c r="F1944" s="10" t="str">
        <f aca="false">IF(OR(A1944="",N(D1944)=0),"",E1944/D1944)</f>
        <v/>
      </c>
      <c r="G1944" s="11" t="str">
        <f aca="false">IF(OR(A1944="",N(D1944)=0),"",_xlfn.MINIFS(Orders!$I$2:$I$5001,Orders!$C$2:$C$5001,A1944,Orders!$I$2:$I$5001,"&gt;0"))</f>
        <v/>
      </c>
      <c r="H1944" s="11" t="str">
        <f aca="false">IF(OR(A1944="",N(D1944)=0),"",_xlfn.MAXIFS(Orders!$I$2:$I$5001,Orders!$C$2:$C$5001,A1944,Orders!$I$2:$I$5001,"&gt;0"))</f>
        <v/>
      </c>
      <c r="I1944" s="9" t="str">
        <f aca="true">IF(H1944="","",TODAY()-H1944)</f>
        <v/>
      </c>
      <c r="J1944" s="9" t="str">
        <f aca="false">IF(OR(H1944="",N(D1944)&lt;2),"",(H1944-G1944)/(D1944-1))</f>
        <v/>
      </c>
      <c r="K1944" s="12" t="str">
        <f aca="false">IF(A1944="","",IF(N(D1944)=0,"No orders yet",IF(I1944&gt;=Settings!$B$4,IF(OR(N(E1944)&gt;=Settings!$B$5,N(D1944)&gt;=Settings!$B$6),"Lapsed VIP","Lapsed"),IF(I1944&gt;=Settings!$B$3,IF(OR(N(E1944)&gt;=Settings!$B$5,N(D1944)&gt;=Settings!$B$6),"At-risk VIP",IF(D1944=1,"One-time buyer","At risk")),IF(OR(N(E1944)&gt;=Settings!$B$5,N(D1944)&gt;=Settings!$B$6),"VIP",IF(D1944=1,"New","Active"))))))</f>
        <v/>
      </c>
      <c r="L1944" s="12" t="str">
        <f aca="false">IF(OR(J1944="",J1944=0),"",IF(I1944&gt;=J1944*Settings!$B$7,"Yes",""))</f>
        <v/>
      </c>
      <c r="M1944" s="13"/>
      <c r="N1944" s="12" t="str">
        <f aca="true">IF(M1944="","",IF(AND(H1944&lt;&gt;"",H1944&gt;=M1944),"Yes - "&amp;TEXT(H1944,"d mmm yyyy"),IF(TODAY()-M1944&lt;30,"Not yet","No")))</f>
        <v/>
      </c>
      <c r="O1944" s="8"/>
      <c r="P1944" s="12" t="str">
        <f aca="false">IF(A1944="","",IF(COUNTIF($A$2:$A$2001,A1944)&gt;1,"Same email twice - keep one",""))</f>
        <v/>
      </c>
    </row>
    <row r="1945" customFormat="false" ht="15" hidden="false" customHeight="false" outlineLevel="0" collapsed="false">
      <c r="A1945" s="8"/>
      <c r="B1945" s="8"/>
      <c r="C1945" s="8"/>
      <c r="D1945" s="9" t="str">
        <f aca="false">IF(A1945="","",COUNTIFS(Orders!$C$2:$C$5001,A1945,Orders!$I$2:$I$5001,"&gt;0"))</f>
        <v/>
      </c>
      <c r="E1945" s="10" t="str">
        <f aca="false">IF(A1945="","",SUMIFS(Orders!$F$2:$F$5001,Orders!$C$2:$C$5001,A1945,Orders!$I$2:$I$5001,"&gt;0"))</f>
        <v/>
      </c>
      <c r="F1945" s="10" t="str">
        <f aca="false">IF(OR(A1945="",N(D1945)=0),"",E1945/D1945)</f>
        <v/>
      </c>
      <c r="G1945" s="11" t="str">
        <f aca="false">IF(OR(A1945="",N(D1945)=0),"",_xlfn.MINIFS(Orders!$I$2:$I$5001,Orders!$C$2:$C$5001,A1945,Orders!$I$2:$I$5001,"&gt;0"))</f>
        <v/>
      </c>
      <c r="H1945" s="11" t="str">
        <f aca="false">IF(OR(A1945="",N(D1945)=0),"",_xlfn.MAXIFS(Orders!$I$2:$I$5001,Orders!$C$2:$C$5001,A1945,Orders!$I$2:$I$5001,"&gt;0"))</f>
        <v/>
      </c>
      <c r="I1945" s="9" t="str">
        <f aca="true">IF(H1945="","",TODAY()-H1945)</f>
        <v/>
      </c>
      <c r="J1945" s="9" t="str">
        <f aca="false">IF(OR(H1945="",N(D1945)&lt;2),"",(H1945-G1945)/(D1945-1))</f>
        <v/>
      </c>
      <c r="K1945" s="12" t="str">
        <f aca="false">IF(A1945="","",IF(N(D1945)=0,"No orders yet",IF(I1945&gt;=Settings!$B$4,IF(OR(N(E1945)&gt;=Settings!$B$5,N(D1945)&gt;=Settings!$B$6),"Lapsed VIP","Lapsed"),IF(I1945&gt;=Settings!$B$3,IF(OR(N(E1945)&gt;=Settings!$B$5,N(D1945)&gt;=Settings!$B$6),"At-risk VIP",IF(D1945=1,"One-time buyer","At risk")),IF(OR(N(E1945)&gt;=Settings!$B$5,N(D1945)&gt;=Settings!$B$6),"VIP",IF(D1945=1,"New","Active"))))))</f>
        <v/>
      </c>
      <c r="L1945" s="12" t="str">
        <f aca="false">IF(OR(J1945="",J1945=0),"",IF(I1945&gt;=J1945*Settings!$B$7,"Yes",""))</f>
        <v/>
      </c>
      <c r="M1945" s="13"/>
      <c r="N1945" s="12" t="str">
        <f aca="true">IF(M1945="","",IF(AND(H1945&lt;&gt;"",H1945&gt;=M1945),"Yes - "&amp;TEXT(H1945,"d mmm yyyy"),IF(TODAY()-M1945&lt;30,"Not yet","No")))</f>
        <v/>
      </c>
      <c r="O1945" s="8"/>
      <c r="P1945" s="12" t="str">
        <f aca="false">IF(A1945="","",IF(COUNTIF($A$2:$A$2001,A1945)&gt;1,"Same email twice - keep one",""))</f>
        <v/>
      </c>
    </row>
    <row r="1946" customFormat="false" ht="15" hidden="false" customHeight="false" outlineLevel="0" collapsed="false">
      <c r="A1946" s="8"/>
      <c r="B1946" s="8"/>
      <c r="C1946" s="8"/>
      <c r="D1946" s="9" t="str">
        <f aca="false">IF(A1946="","",COUNTIFS(Orders!$C$2:$C$5001,A1946,Orders!$I$2:$I$5001,"&gt;0"))</f>
        <v/>
      </c>
      <c r="E1946" s="10" t="str">
        <f aca="false">IF(A1946="","",SUMIFS(Orders!$F$2:$F$5001,Orders!$C$2:$C$5001,A1946,Orders!$I$2:$I$5001,"&gt;0"))</f>
        <v/>
      </c>
      <c r="F1946" s="10" t="str">
        <f aca="false">IF(OR(A1946="",N(D1946)=0),"",E1946/D1946)</f>
        <v/>
      </c>
      <c r="G1946" s="11" t="str">
        <f aca="false">IF(OR(A1946="",N(D1946)=0),"",_xlfn.MINIFS(Orders!$I$2:$I$5001,Orders!$C$2:$C$5001,A1946,Orders!$I$2:$I$5001,"&gt;0"))</f>
        <v/>
      </c>
      <c r="H1946" s="11" t="str">
        <f aca="false">IF(OR(A1946="",N(D1946)=0),"",_xlfn.MAXIFS(Orders!$I$2:$I$5001,Orders!$C$2:$C$5001,A1946,Orders!$I$2:$I$5001,"&gt;0"))</f>
        <v/>
      </c>
      <c r="I1946" s="9" t="str">
        <f aca="true">IF(H1946="","",TODAY()-H1946)</f>
        <v/>
      </c>
      <c r="J1946" s="9" t="str">
        <f aca="false">IF(OR(H1946="",N(D1946)&lt;2),"",(H1946-G1946)/(D1946-1))</f>
        <v/>
      </c>
      <c r="K1946" s="12" t="str">
        <f aca="false">IF(A1946="","",IF(N(D1946)=0,"No orders yet",IF(I1946&gt;=Settings!$B$4,IF(OR(N(E1946)&gt;=Settings!$B$5,N(D1946)&gt;=Settings!$B$6),"Lapsed VIP","Lapsed"),IF(I1946&gt;=Settings!$B$3,IF(OR(N(E1946)&gt;=Settings!$B$5,N(D1946)&gt;=Settings!$B$6),"At-risk VIP",IF(D1946=1,"One-time buyer","At risk")),IF(OR(N(E1946)&gt;=Settings!$B$5,N(D1946)&gt;=Settings!$B$6),"VIP",IF(D1946=1,"New","Active"))))))</f>
        <v/>
      </c>
      <c r="L1946" s="12" t="str">
        <f aca="false">IF(OR(J1946="",J1946=0),"",IF(I1946&gt;=J1946*Settings!$B$7,"Yes",""))</f>
        <v/>
      </c>
      <c r="M1946" s="13"/>
      <c r="N1946" s="12" t="str">
        <f aca="true">IF(M1946="","",IF(AND(H1946&lt;&gt;"",H1946&gt;=M1946),"Yes - "&amp;TEXT(H1946,"d mmm yyyy"),IF(TODAY()-M1946&lt;30,"Not yet","No")))</f>
        <v/>
      </c>
      <c r="O1946" s="8"/>
      <c r="P1946" s="12" t="str">
        <f aca="false">IF(A1946="","",IF(COUNTIF($A$2:$A$2001,A1946)&gt;1,"Same email twice - keep one",""))</f>
        <v/>
      </c>
    </row>
    <row r="1947" customFormat="false" ht="15" hidden="false" customHeight="false" outlineLevel="0" collapsed="false">
      <c r="A1947" s="8"/>
      <c r="B1947" s="8"/>
      <c r="C1947" s="8"/>
      <c r="D1947" s="9" t="str">
        <f aca="false">IF(A1947="","",COUNTIFS(Orders!$C$2:$C$5001,A1947,Orders!$I$2:$I$5001,"&gt;0"))</f>
        <v/>
      </c>
      <c r="E1947" s="10" t="str">
        <f aca="false">IF(A1947="","",SUMIFS(Orders!$F$2:$F$5001,Orders!$C$2:$C$5001,A1947,Orders!$I$2:$I$5001,"&gt;0"))</f>
        <v/>
      </c>
      <c r="F1947" s="10" t="str">
        <f aca="false">IF(OR(A1947="",N(D1947)=0),"",E1947/D1947)</f>
        <v/>
      </c>
      <c r="G1947" s="11" t="str">
        <f aca="false">IF(OR(A1947="",N(D1947)=0),"",_xlfn.MINIFS(Orders!$I$2:$I$5001,Orders!$C$2:$C$5001,A1947,Orders!$I$2:$I$5001,"&gt;0"))</f>
        <v/>
      </c>
      <c r="H1947" s="11" t="str">
        <f aca="false">IF(OR(A1947="",N(D1947)=0),"",_xlfn.MAXIFS(Orders!$I$2:$I$5001,Orders!$C$2:$C$5001,A1947,Orders!$I$2:$I$5001,"&gt;0"))</f>
        <v/>
      </c>
      <c r="I1947" s="9" t="str">
        <f aca="true">IF(H1947="","",TODAY()-H1947)</f>
        <v/>
      </c>
      <c r="J1947" s="9" t="str">
        <f aca="false">IF(OR(H1947="",N(D1947)&lt;2),"",(H1947-G1947)/(D1947-1))</f>
        <v/>
      </c>
      <c r="K1947" s="12" t="str">
        <f aca="false">IF(A1947="","",IF(N(D1947)=0,"No orders yet",IF(I1947&gt;=Settings!$B$4,IF(OR(N(E1947)&gt;=Settings!$B$5,N(D1947)&gt;=Settings!$B$6),"Lapsed VIP","Lapsed"),IF(I1947&gt;=Settings!$B$3,IF(OR(N(E1947)&gt;=Settings!$B$5,N(D1947)&gt;=Settings!$B$6),"At-risk VIP",IF(D1947=1,"One-time buyer","At risk")),IF(OR(N(E1947)&gt;=Settings!$B$5,N(D1947)&gt;=Settings!$B$6),"VIP",IF(D1947=1,"New","Active"))))))</f>
        <v/>
      </c>
      <c r="L1947" s="12" t="str">
        <f aca="false">IF(OR(J1947="",J1947=0),"",IF(I1947&gt;=J1947*Settings!$B$7,"Yes",""))</f>
        <v/>
      </c>
      <c r="M1947" s="13"/>
      <c r="N1947" s="12" t="str">
        <f aca="true">IF(M1947="","",IF(AND(H1947&lt;&gt;"",H1947&gt;=M1947),"Yes - "&amp;TEXT(H1947,"d mmm yyyy"),IF(TODAY()-M1947&lt;30,"Not yet","No")))</f>
        <v/>
      </c>
      <c r="O1947" s="8"/>
      <c r="P1947" s="12" t="str">
        <f aca="false">IF(A1947="","",IF(COUNTIF($A$2:$A$2001,A1947)&gt;1,"Same email twice - keep one",""))</f>
        <v/>
      </c>
    </row>
    <row r="1948" customFormat="false" ht="15" hidden="false" customHeight="false" outlineLevel="0" collapsed="false">
      <c r="A1948" s="8"/>
      <c r="B1948" s="8"/>
      <c r="C1948" s="8"/>
      <c r="D1948" s="9" t="str">
        <f aca="false">IF(A1948="","",COUNTIFS(Orders!$C$2:$C$5001,A1948,Orders!$I$2:$I$5001,"&gt;0"))</f>
        <v/>
      </c>
      <c r="E1948" s="10" t="str">
        <f aca="false">IF(A1948="","",SUMIFS(Orders!$F$2:$F$5001,Orders!$C$2:$C$5001,A1948,Orders!$I$2:$I$5001,"&gt;0"))</f>
        <v/>
      </c>
      <c r="F1948" s="10" t="str">
        <f aca="false">IF(OR(A1948="",N(D1948)=0),"",E1948/D1948)</f>
        <v/>
      </c>
      <c r="G1948" s="11" t="str">
        <f aca="false">IF(OR(A1948="",N(D1948)=0),"",_xlfn.MINIFS(Orders!$I$2:$I$5001,Orders!$C$2:$C$5001,A1948,Orders!$I$2:$I$5001,"&gt;0"))</f>
        <v/>
      </c>
      <c r="H1948" s="11" t="str">
        <f aca="false">IF(OR(A1948="",N(D1948)=0),"",_xlfn.MAXIFS(Orders!$I$2:$I$5001,Orders!$C$2:$C$5001,A1948,Orders!$I$2:$I$5001,"&gt;0"))</f>
        <v/>
      </c>
      <c r="I1948" s="9" t="str">
        <f aca="true">IF(H1948="","",TODAY()-H1948)</f>
        <v/>
      </c>
      <c r="J1948" s="9" t="str">
        <f aca="false">IF(OR(H1948="",N(D1948)&lt;2),"",(H1948-G1948)/(D1948-1))</f>
        <v/>
      </c>
      <c r="K1948" s="12" t="str">
        <f aca="false">IF(A1948="","",IF(N(D1948)=0,"No orders yet",IF(I1948&gt;=Settings!$B$4,IF(OR(N(E1948)&gt;=Settings!$B$5,N(D1948)&gt;=Settings!$B$6),"Lapsed VIP","Lapsed"),IF(I1948&gt;=Settings!$B$3,IF(OR(N(E1948)&gt;=Settings!$B$5,N(D1948)&gt;=Settings!$B$6),"At-risk VIP",IF(D1948=1,"One-time buyer","At risk")),IF(OR(N(E1948)&gt;=Settings!$B$5,N(D1948)&gt;=Settings!$B$6),"VIP",IF(D1948=1,"New","Active"))))))</f>
        <v/>
      </c>
      <c r="L1948" s="12" t="str">
        <f aca="false">IF(OR(J1948="",J1948=0),"",IF(I1948&gt;=J1948*Settings!$B$7,"Yes",""))</f>
        <v/>
      </c>
      <c r="M1948" s="13"/>
      <c r="N1948" s="12" t="str">
        <f aca="true">IF(M1948="","",IF(AND(H1948&lt;&gt;"",H1948&gt;=M1948),"Yes - "&amp;TEXT(H1948,"d mmm yyyy"),IF(TODAY()-M1948&lt;30,"Not yet","No")))</f>
        <v/>
      </c>
      <c r="O1948" s="8"/>
      <c r="P1948" s="12" t="str">
        <f aca="false">IF(A1948="","",IF(COUNTIF($A$2:$A$2001,A1948)&gt;1,"Same email twice - keep one",""))</f>
        <v/>
      </c>
    </row>
    <row r="1949" customFormat="false" ht="15" hidden="false" customHeight="false" outlineLevel="0" collapsed="false">
      <c r="A1949" s="8"/>
      <c r="B1949" s="8"/>
      <c r="C1949" s="8"/>
      <c r="D1949" s="9" t="str">
        <f aca="false">IF(A1949="","",COUNTIFS(Orders!$C$2:$C$5001,A1949,Orders!$I$2:$I$5001,"&gt;0"))</f>
        <v/>
      </c>
      <c r="E1949" s="10" t="str">
        <f aca="false">IF(A1949="","",SUMIFS(Orders!$F$2:$F$5001,Orders!$C$2:$C$5001,A1949,Orders!$I$2:$I$5001,"&gt;0"))</f>
        <v/>
      </c>
      <c r="F1949" s="10" t="str">
        <f aca="false">IF(OR(A1949="",N(D1949)=0),"",E1949/D1949)</f>
        <v/>
      </c>
      <c r="G1949" s="11" t="str">
        <f aca="false">IF(OR(A1949="",N(D1949)=0),"",_xlfn.MINIFS(Orders!$I$2:$I$5001,Orders!$C$2:$C$5001,A1949,Orders!$I$2:$I$5001,"&gt;0"))</f>
        <v/>
      </c>
      <c r="H1949" s="11" t="str">
        <f aca="false">IF(OR(A1949="",N(D1949)=0),"",_xlfn.MAXIFS(Orders!$I$2:$I$5001,Orders!$C$2:$C$5001,A1949,Orders!$I$2:$I$5001,"&gt;0"))</f>
        <v/>
      </c>
      <c r="I1949" s="9" t="str">
        <f aca="true">IF(H1949="","",TODAY()-H1949)</f>
        <v/>
      </c>
      <c r="J1949" s="9" t="str">
        <f aca="false">IF(OR(H1949="",N(D1949)&lt;2),"",(H1949-G1949)/(D1949-1))</f>
        <v/>
      </c>
      <c r="K1949" s="12" t="str">
        <f aca="false">IF(A1949="","",IF(N(D1949)=0,"No orders yet",IF(I1949&gt;=Settings!$B$4,IF(OR(N(E1949)&gt;=Settings!$B$5,N(D1949)&gt;=Settings!$B$6),"Lapsed VIP","Lapsed"),IF(I1949&gt;=Settings!$B$3,IF(OR(N(E1949)&gt;=Settings!$B$5,N(D1949)&gt;=Settings!$B$6),"At-risk VIP",IF(D1949=1,"One-time buyer","At risk")),IF(OR(N(E1949)&gt;=Settings!$B$5,N(D1949)&gt;=Settings!$B$6),"VIP",IF(D1949=1,"New","Active"))))))</f>
        <v/>
      </c>
      <c r="L1949" s="12" t="str">
        <f aca="false">IF(OR(J1949="",J1949=0),"",IF(I1949&gt;=J1949*Settings!$B$7,"Yes",""))</f>
        <v/>
      </c>
      <c r="M1949" s="13"/>
      <c r="N1949" s="12" t="str">
        <f aca="true">IF(M1949="","",IF(AND(H1949&lt;&gt;"",H1949&gt;=M1949),"Yes - "&amp;TEXT(H1949,"d mmm yyyy"),IF(TODAY()-M1949&lt;30,"Not yet","No")))</f>
        <v/>
      </c>
      <c r="O1949" s="8"/>
      <c r="P1949" s="12" t="str">
        <f aca="false">IF(A1949="","",IF(COUNTIF($A$2:$A$2001,A1949)&gt;1,"Same email twice - keep one",""))</f>
        <v/>
      </c>
    </row>
    <row r="1950" customFormat="false" ht="15" hidden="false" customHeight="false" outlineLevel="0" collapsed="false">
      <c r="A1950" s="8"/>
      <c r="B1950" s="8"/>
      <c r="C1950" s="8"/>
      <c r="D1950" s="9" t="str">
        <f aca="false">IF(A1950="","",COUNTIFS(Orders!$C$2:$C$5001,A1950,Orders!$I$2:$I$5001,"&gt;0"))</f>
        <v/>
      </c>
      <c r="E1950" s="10" t="str">
        <f aca="false">IF(A1950="","",SUMIFS(Orders!$F$2:$F$5001,Orders!$C$2:$C$5001,A1950,Orders!$I$2:$I$5001,"&gt;0"))</f>
        <v/>
      </c>
      <c r="F1950" s="10" t="str">
        <f aca="false">IF(OR(A1950="",N(D1950)=0),"",E1950/D1950)</f>
        <v/>
      </c>
      <c r="G1950" s="11" t="str">
        <f aca="false">IF(OR(A1950="",N(D1950)=0),"",_xlfn.MINIFS(Orders!$I$2:$I$5001,Orders!$C$2:$C$5001,A1950,Orders!$I$2:$I$5001,"&gt;0"))</f>
        <v/>
      </c>
      <c r="H1950" s="11" t="str">
        <f aca="false">IF(OR(A1950="",N(D1950)=0),"",_xlfn.MAXIFS(Orders!$I$2:$I$5001,Orders!$C$2:$C$5001,A1950,Orders!$I$2:$I$5001,"&gt;0"))</f>
        <v/>
      </c>
      <c r="I1950" s="9" t="str">
        <f aca="true">IF(H1950="","",TODAY()-H1950)</f>
        <v/>
      </c>
      <c r="J1950" s="9" t="str">
        <f aca="false">IF(OR(H1950="",N(D1950)&lt;2),"",(H1950-G1950)/(D1950-1))</f>
        <v/>
      </c>
      <c r="K1950" s="12" t="str">
        <f aca="false">IF(A1950="","",IF(N(D1950)=0,"No orders yet",IF(I1950&gt;=Settings!$B$4,IF(OR(N(E1950)&gt;=Settings!$B$5,N(D1950)&gt;=Settings!$B$6),"Lapsed VIP","Lapsed"),IF(I1950&gt;=Settings!$B$3,IF(OR(N(E1950)&gt;=Settings!$B$5,N(D1950)&gt;=Settings!$B$6),"At-risk VIP",IF(D1950=1,"One-time buyer","At risk")),IF(OR(N(E1950)&gt;=Settings!$B$5,N(D1950)&gt;=Settings!$B$6),"VIP",IF(D1950=1,"New","Active"))))))</f>
        <v/>
      </c>
      <c r="L1950" s="12" t="str">
        <f aca="false">IF(OR(J1950="",J1950=0),"",IF(I1950&gt;=J1950*Settings!$B$7,"Yes",""))</f>
        <v/>
      </c>
      <c r="M1950" s="13"/>
      <c r="N1950" s="12" t="str">
        <f aca="true">IF(M1950="","",IF(AND(H1950&lt;&gt;"",H1950&gt;=M1950),"Yes - "&amp;TEXT(H1950,"d mmm yyyy"),IF(TODAY()-M1950&lt;30,"Not yet","No")))</f>
        <v/>
      </c>
      <c r="O1950" s="8"/>
      <c r="P1950" s="12" t="str">
        <f aca="false">IF(A1950="","",IF(COUNTIF($A$2:$A$2001,A1950)&gt;1,"Same email twice - keep one",""))</f>
        <v/>
      </c>
    </row>
    <row r="1951" customFormat="false" ht="15" hidden="false" customHeight="false" outlineLevel="0" collapsed="false">
      <c r="A1951" s="8"/>
      <c r="B1951" s="8"/>
      <c r="C1951" s="8"/>
      <c r="D1951" s="9" t="str">
        <f aca="false">IF(A1951="","",COUNTIFS(Orders!$C$2:$C$5001,A1951,Orders!$I$2:$I$5001,"&gt;0"))</f>
        <v/>
      </c>
      <c r="E1951" s="10" t="str">
        <f aca="false">IF(A1951="","",SUMIFS(Orders!$F$2:$F$5001,Orders!$C$2:$C$5001,A1951,Orders!$I$2:$I$5001,"&gt;0"))</f>
        <v/>
      </c>
      <c r="F1951" s="10" t="str">
        <f aca="false">IF(OR(A1951="",N(D1951)=0),"",E1951/D1951)</f>
        <v/>
      </c>
      <c r="G1951" s="11" t="str">
        <f aca="false">IF(OR(A1951="",N(D1951)=0),"",_xlfn.MINIFS(Orders!$I$2:$I$5001,Orders!$C$2:$C$5001,A1951,Orders!$I$2:$I$5001,"&gt;0"))</f>
        <v/>
      </c>
      <c r="H1951" s="11" t="str">
        <f aca="false">IF(OR(A1951="",N(D1951)=0),"",_xlfn.MAXIFS(Orders!$I$2:$I$5001,Orders!$C$2:$C$5001,A1951,Orders!$I$2:$I$5001,"&gt;0"))</f>
        <v/>
      </c>
      <c r="I1951" s="9" t="str">
        <f aca="true">IF(H1951="","",TODAY()-H1951)</f>
        <v/>
      </c>
      <c r="J1951" s="9" t="str">
        <f aca="false">IF(OR(H1951="",N(D1951)&lt;2),"",(H1951-G1951)/(D1951-1))</f>
        <v/>
      </c>
      <c r="K1951" s="12" t="str">
        <f aca="false">IF(A1951="","",IF(N(D1951)=0,"No orders yet",IF(I1951&gt;=Settings!$B$4,IF(OR(N(E1951)&gt;=Settings!$B$5,N(D1951)&gt;=Settings!$B$6),"Lapsed VIP","Lapsed"),IF(I1951&gt;=Settings!$B$3,IF(OR(N(E1951)&gt;=Settings!$B$5,N(D1951)&gt;=Settings!$B$6),"At-risk VIP",IF(D1951=1,"One-time buyer","At risk")),IF(OR(N(E1951)&gt;=Settings!$B$5,N(D1951)&gt;=Settings!$B$6),"VIP",IF(D1951=1,"New","Active"))))))</f>
        <v/>
      </c>
      <c r="L1951" s="12" t="str">
        <f aca="false">IF(OR(J1951="",J1951=0),"",IF(I1951&gt;=J1951*Settings!$B$7,"Yes",""))</f>
        <v/>
      </c>
      <c r="M1951" s="13"/>
      <c r="N1951" s="12" t="str">
        <f aca="true">IF(M1951="","",IF(AND(H1951&lt;&gt;"",H1951&gt;=M1951),"Yes - "&amp;TEXT(H1951,"d mmm yyyy"),IF(TODAY()-M1951&lt;30,"Not yet","No")))</f>
        <v/>
      </c>
      <c r="O1951" s="8"/>
      <c r="P1951" s="12" t="str">
        <f aca="false">IF(A1951="","",IF(COUNTIF($A$2:$A$2001,A1951)&gt;1,"Same email twice - keep one",""))</f>
        <v/>
      </c>
    </row>
    <row r="1952" customFormat="false" ht="15" hidden="false" customHeight="false" outlineLevel="0" collapsed="false">
      <c r="A1952" s="8"/>
      <c r="B1952" s="8"/>
      <c r="C1952" s="8"/>
      <c r="D1952" s="9" t="str">
        <f aca="false">IF(A1952="","",COUNTIFS(Orders!$C$2:$C$5001,A1952,Orders!$I$2:$I$5001,"&gt;0"))</f>
        <v/>
      </c>
      <c r="E1952" s="10" t="str">
        <f aca="false">IF(A1952="","",SUMIFS(Orders!$F$2:$F$5001,Orders!$C$2:$C$5001,A1952,Orders!$I$2:$I$5001,"&gt;0"))</f>
        <v/>
      </c>
      <c r="F1952" s="10" t="str">
        <f aca="false">IF(OR(A1952="",N(D1952)=0),"",E1952/D1952)</f>
        <v/>
      </c>
      <c r="G1952" s="11" t="str">
        <f aca="false">IF(OR(A1952="",N(D1952)=0),"",_xlfn.MINIFS(Orders!$I$2:$I$5001,Orders!$C$2:$C$5001,A1952,Orders!$I$2:$I$5001,"&gt;0"))</f>
        <v/>
      </c>
      <c r="H1952" s="11" t="str">
        <f aca="false">IF(OR(A1952="",N(D1952)=0),"",_xlfn.MAXIFS(Orders!$I$2:$I$5001,Orders!$C$2:$C$5001,A1952,Orders!$I$2:$I$5001,"&gt;0"))</f>
        <v/>
      </c>
      <c r="I1952" s="9" t="str">
        <f aca="true">IF(H1952="","",TODAY()-H1952)</f>
        <v/>
      </c>
      <c r="J1952" s="9" t="str">
        <f aca="false">IF(OR(H1952="",N(D1952)&lt;2),"",(H1952-G1952)/(D1952-1))</f>
        <v/>
      </c>
      <c r="K1952" s="12" t="str">
        <f aca="false">IF(A1952="","",IF(N(D1952)=0,"No orders yet",IF(I1952&gt;=Settings!$B$4,IF(OR(N(E1952)&gt;=Settings!$B$5,N(D1952)&gt;=Settings!$B$6),"Lapsed VIP","Lapsed"),IF(I1952&gt;=Settings!$B$3,IF(OR(N(E1952)&gt;=Settings!$B$5,N(D1952)&gt;=Settings!$B$6),"At-risk VIP",IF(D1952=1,"One-time buyer","At risk")),IF(OR(N(E1952)&gt;=Settings!$B$5,N(D1952)&gt;=Settings!$B$6),"VIP",IF(D1952=1,"New","Active"))))))</f>
        <v/>
      </c>
      <c r="L1952" s="12" t="str">
        <f aca="false">IF(OR(J1952="",J1952=0),"",IF(I1952&gt;=J1952*Settings!$B$7,"Yes",""))</f>
        <v/>
      </c>
      <c r="M1952" s="13"/>
      <c r="N1952" s="12" t="str">
        <f aca="true">IF(M1952="","",IF(AND(H1952&lt;&gt;"",H1952&gt;=M1952),"Yes - "&amp;TEXT(H1952,"d mmm yyyy"),IF(TODAY()-M1952&lt;30,"Not yet","No")))</f>
        <v/>
      </c>
      <c r="O1952" s="8"/>
      <c r="P1952" s="12" t="str">
        <f aca="false">IF(A1952="","",IF(COUNTIF($A$2:$A$2001,A1952)&gt;1,"Same email twice - keep one",""))</f>
        <v/>
      </c>
    </row>
    <row r="1953" customFormat="false" ht="15" hidden="false" customHeight="false" outlineLevel="0" collapsed="false">
      <c r="A1953" s="8"/>
      <c r="B1953" s="8"/>
      <c r="C1953" s="8"/>
      <c r="D1953" s="9" t="str">
        <f aca="false">IF(A1953="","",COUNTIFS(Orders!$C$2:$C$5001,A1953,Orders!$I$2:$I$5001,"&gt;0"))</f>
        <v/>
      </c>
      <c r="E1953" s="10" t="str">
        <f aca="false">IF(A1953="","",SUMIFS(Orders!$F$2:$F$5001,Orders!$C$2:$C$5001,A1953,Orders!$I$2:$I$5001,"&gt;0"))</f>
        <v/>
      </c>
      <c r="F1953" s="10" t="str">
        <f aca="false">IF(OR(A1953="",N(D1953)=0),"",E1953/D1953)</f>
        <v/>
      </c>
      <c r="G1953" s="11" t="str">
        <f aca="false">IF(OR(A1953="",N(D1953)=0),"",_xlfn.MINIFS(Orders!$I$2:$I$5001,Orders!$C$2:$C$5001,A1953,Orders!$I$2:$I$5001,"&gt;0"))</f>
        <v/>
      </c>
      <c r="H1953" s="11" t="str">
        <f aca="false">IF(OR(A1953="",N(D1953)=0),"",_xlfn.MAXIFS(Orders!$I$2:$I$5001,Orders!$C$2:$C$5001,A1953,Orders!$I$2:$I$5001,"&gt;0"))</f>
        <v/>
      </c>
      <c r="I1953" s="9" t="str">
        <f aca="true">IF(H1953="","",TODAY()-H1953)</f>
        <v/>
      </c>
      <c r="J1953" s="9" t="str">
        <f aca="false">IF(OR(H1953="",N(D1953)&lt;2),"",(H1953-G1953)/(D1953-1))</f>
        <v/>
      </c>
      <c r="K1953" s="12" t="str">
        <f aca="false">IF(A1953="","",IF(N(D1953)=0,"No orders yet",IF(I1953&gt;=Settings!$B$4,IF(OR(N(E1953)&gt;=Settings!$B$5,N(D1953)&gt;=Settings!$B$6),"Lapsed VIP","Lapsed"),IF(I1953&gt;=Settings!$B$3,IF(OR(N(E1953)&gt;=Settings!$B$5,N(D1953)&gt;=Settings!$B$6),"At-risk VIP",IF(D1953=1,"One-time buyer","At risk")),IF(OR(N(E1953)&gt;=Settings!$B$5,N(D1953)&gt;=Settings!$B$6),"VIP",IF(D1953=1,"New","Active"))))))</f>
        <v/>
      </c>
      <c r="L1953" s="12" t="str">
        <f aca="false">IF(OR(J1953="",J1953=0),"",IF(I1953&gt;=J1953*Settings!$B$7,"Yes",""))</f>
        <v/>
      </c>
      <c r="M1953" s="13"/>
      <c r="N1953" s="12" t="str">
        <f aca="true">IF(M1953="","",IF(AND(H1953&lt;&gt;"",H1953&gt;=M1953),"Yes - "&amp;TEXT(H1953,"d mmm yyyy"),IF(TODAY()-M1953&lt;30,"Not yet","No")))</f>
        <v/>
      </c>
      <c r="O1953" s="8"/>
      <c r="P1953" s="12" t="str">
        <f aca="false">IF(A1953="","",IF(COUNTIF($A$2:$A$2001,A1953)&gt;1,"Same email twice - keep one",""))</f>
        <v/>
      </c>
    </row>
    <row r="1954" customFormat="false" ht="15" hidden="false" customHeight="false" outlineLevel="0" collapsed="false">
      <c r="A1954" s="8"/>
      <c r="B1954" s="8"/>
      <c r="C1954" s="8"/>
      <c r="D1954" s="9" t="str">
        <f aca="false">IF(A1954="","",COUNTIFS(Orders!$C$2:$C$5001,A1954,Orders!$I$2:$I$5001,"&gt;0"))</f>
        <v/>
      </c>
      <c r="E1954" s="10" t="str">
        <f aca="false">IF(A1954="","",SUMIFS(Orders!$F$2:$F$5001,Orders!$C$2:$C$5001,A1954,Orders!$I$2:$I$5001,"&gt;0"))</f>
        <v/>
      </c>
      <c r="F1954" s="10" t="str">
        <f aca="false">IF(OR(A1954="",N(D1954)=0),"",E1954/D1954)</f>
        <v/>
      </c>
      <c r="G1954" s="11" t="str">
        <f aca="false">IF(OR(A1954="",N(D1954)=0),"",_xlfn.MINIFS(Orders!$I$2:$I$5001,Orders!$C$2:$C$5001,A1954,Orders!$I$2:$I$5001,"&gt;0"))</f>
        <v/>
      </c>
      <c r="H1954" s="11" t="str">
        <f aca="false">IF(OR(A1954="",N(D1954)=0),"",_xlfn.MAXIFS(Orders!$I$2:$I$5001,Orders!$C$2:$C$5001,A1954,Orders!$I$2:$I$5001,"&gt;0"))</f>
        <v/>
      </c>
      <c r="I1954" s="9" t="str">
        <f aca="true">IF(H1954="","",TODAY()-H1954)</f>
        <v/>
      </c>
      <c r="J1954" s="9" t="str">
        <f aca="false">IF(OR(H1954="",N(D1954)&lt;2),"",(H1954-G1954)/(D1954-1))</f>
        <v/>
      </c>
      <c r="K1954" s="12" t="str">
        <f aca="false">IF(A1954="","",IF(N(D1954)=0,"No orders yet",IF(I1954&gt;=Settings!$B$4,IF(OR(N(E1954)&gt;=Settings!$B$5,N(D1954)&gt;=Settings!$B$6),"Lapsed VIP","Lapsed"),IF(I1954&gt;=Settings!$B$3,IF(OR(N(E1954)&gt;=Settings!$B$5,N(D1954)&gt;=Settings!$B$6),"At-risk VIP",IF(D1954=1,"One-time buyer","At risk")),IF(OR(N(E1954)&gt;=Settings!$B$5,N(D1954)&gt;=Settings!$B$6),"VIP",IF(D1954=1,"New","Active"))))))</f>
        <v/>
      </c>
      <c r="L1954" s="12" t="str">
        <f aca="false">IF(OR(J1954="",J1954=0),"",IF(I1954&gt;=J1954*Settings!$B$7,"Yes",""))</f>
        <v/>
      </c>
      <c r="M1954" s="13"/>
      <c r="N1954" s="12" t="str">
        <f aca="true">IF(M1954="","",IF(AND(H1954&lt;&gt;"",H1954&gt;=M1954),"Yes - "&amp;TEXT(H1954,"d mmm yyyy"),IF(TODAY()-M1954&lt;30,"Not yet","No")))</f>
        <v/>
      </c>
      <c r="O1954" s="8"/>
      <c r="P1954" s="12" t="str">
        <f aca="false">IF(A1954="","",IF(COUNTIF($A$2:$A$2001,A1954)&gt;1,"Same email twice - keep one",""))</f>
        <v/>
      </c>
    </row>
    <row r="1955" customFormat="false" ht="15" hidden="false" customHeight="false" outlineLevel="0" collapsed="false">
      <c r="A1955" s="8"/>
      <c r="B1955" s="8"/>
      <c r="C1955" s="8"/>
      <c r="D1955" s="9" t="str">
        <f aca="false">IF(A1955="","",COUNTIFS(Orders!$C$2:$C$5001,A1955,Orders!$I$2:$I$5001,"&gt;0"))</f>
        <v/>
      </c>
      <c r="E1955" s="10" t="str">
        <f aca="false">IF(A1955="","",SUMIFS(Orders!$F$2:$F$5001,Orders!$C$2:$C$5001,A1955,Orders!$I$2:$I$5001,"&gt;0"))</f>
        <v/>
      </c>
      <c r="F1955" s="10" t="str">
        <f aca="false">IF(OR(A1955="",N(D1955)=0),"",E1955/D1955)</f>
        <v/>
      </c>
      <c r="G1955" s="11" t="str">
        <f aca="false">IF(OR(A1955="",N(D1955)=0),"",_xlfn.MINIFS(Orders!$I$2:$I$5001,Orders!$C$2:$C$5001,A1955,Orders!$I$2:$I$5001,"&gt;0"))</f>
        <v/>
      </c>
      <c r="H1955" s="11" t="str">
        <f aca="false">IF(OR(A1955="",N(D1955)=0),"",_xlfn.MAXIFS(Orders!$I$2:$I$5001,Orders!$C$2:$C$5001,A1955,Orders!$I$2:$I$5001,"&gt;0"))</f>
        <v/>
      </c>
      <c r="I1955" s="9" t="str">
        <f aca="true">IF(H1955="","",TODAY()-H1955)</f>
        <v/>
      </c>
      <c r="J1955" s="9" t="str">
        <f aca="false">IF(OR(H1955="",N(D1955)&lt;2),"",(H1955-G1955)/(D1955-1))</f>
        <v/>
      </c>
      <c r="K1955" s="12" t="str">
        <f aca="false">IF(A1955="","",IF(N(D1955)=0,"No orders yet",IF(I1955&gt;=Settings!$B$4,IF(OR(N(E1955)&gt;=Settings!$B$5,N(D1955)&gt;=Settings!$B$6),"Lapsed VIP","Lapsed"),IF(I1955&gt;=Settings!$B$3,IF(OR(N(E1955)&gt;=Settings!$B$5,N(D1955)&gt;=Settings!$B$6),"At-risk VIP",IF(D1955=1,"One-time buyer","At risk")),IF(OR(N(E1955)&gt;=Settings!$B$5,N(D1955)&gt;=Settings!$B$6),"VIP",IF(D1955=1,"New","Active"))))))</f>
        <v/>
      </c>
      <c r="L1955" s="12" t="str">
        <f aca="false">IF(OR(J1955="",J1955=0),"",IF(I1955&gt;=J1955*Settings!$B$7,"Yes",""))</f>
        <v/>
      </c>
      <c r="M1955" s="13"/>
      <c r="N1955" s="12" t="str">
        <f aca="true">IF(M1955="","",IF(AND(H1955&lt;&gt;"",H1955&gt;=M1955),"Yes - "&amp;TEXT(H1955,"d mmm yyyy"),IF(TODAY()-M1955&lt;30,"Not yet","No")))</f>
        <v/>
      </c>
      <c r="O1955" s="8"/>
      <c r="P1955" s="12" t="str">
        <f aca="false">IF(A1955="","",IF(COUNTIF($A$2:$A$2001,A1955)&gt;1,"Same email twice - keep one",""))</f>
        <v/>
      </c>
    </row>
    <row r="1956" customFormat="false" ht="15" hidden="false" customHeight="false" outlineLevel="0" collapsed="false">
      <c r="A1956" s="8"/>
      <c r="B1956" s="8"/>
      <c r="C1956" s="8"/>
      <c r="D1956" s="9" t="str">
        <f aca="false">IF(A1956="","",COUNTIFS(Orders!$C$2:$C$5001,A1956,Orders!$I$2:$I$5001,"&gt;0"))</f>
        <v/>
      </c>
      <c r="E1956" s="10" t="str">
        <f aca="false">IF(A1956="","",SUMIFS(Orders!$F$2:$F$5001,Orders!$C$2:$C$5001,A1956,Orders!$I$2:$I$5001,"&gt;0"))</f>
        <v/>
      </c>
      <c r="F1956" s="10" t="str">
        <f aca="false">IF(OR(A1956="",N(D1956)=0),"",E1956/D1956)</f>
        <v/>
      </c>
      <c r="G1956" s="11" t="str">
        <f aca="false">IF(OR(A1956="",N(D1956)=0),"",_xlfn.MINIFS(Orders!$I$2:$I$5001,Orders!$C$2:$C$5001,A1956,Orders!$I$2:$I$5001,"&gt;0"))</f>
        <v/>
      </c>
      <c r="H1956" s="11" t="str">
        <f aca="false">IF(OR(A1956="",N(D1956)=0),"",_xlfn.MAXIFS(Orders!$I$2:$I$5001,Orders!$C$2:$C$5001,A1956,Orders!$I$2:$I$5001,"&gt;0"))</f>
        <v/>
      </c>
      <c r="I1956" s="9" t="str">
        <f aca="true">IF(H1956="","",TODAY()-H1956)</f>
        <v/>
      </c>
      <c r="J1956" s="9" t="str">
        <f aca="false">IF(OR(H1956="",N(D1956)&lt;2),"",(H1956-G1956)/(D1956-1))</f>
        <v/>
      </c>
      <c r="K1956" s="12" t="str">
        <f aca="false">IF(A1956="","",IF(N(D1956)=0,"No orders yet",IF(I1956&gt;=Settings!$B$4,IF(OR(N(E1956)&gt;=Settings!$B$5,N(D1956)&gt;=Settings!$B$6),"Lapsed VIP","Lapsed"),IF(I1956&gt;=Settings!$B$3,IF(OR(N(E1956)&gt;=Settings!$B$5,N(D1956)&gt;=Settings!$B$6),"At-risk VIP",IF(D1956=1,"One-time buyer","At risk")),IF(OR(N(E1956)&gt;=Settings!$B$5,N(D1956)&gt;=Settings!$B$6),"VIP",IF(D1956=1,"New","Active"))))))</f>
        <v/>
      </c>
      <c r="L1956" s="12" t="str">
        <f aca="false">IF(OR(J1956="",J1956=0),"",IF(I1956&gt;=J1956*Settings!$B$7,"Yes",""))</f>
        <v/>
      </c>
      <c r="M1956" s="13"/>
      <c r="N1956" s="12" t="str">
        <f aca="true">IF(M1956="","",IF(AND(H1956&lt;&gt;"",H1956&gt;=M1956),"Yes - "&amp;TEXT(H1956,"d mmm yyyy"),IF(TODAY()-M1956&lt;30,"Not yet","No")))</f>
        <v/>
      </c>
      <c r="O1956" s="8"/>
      <c r="P1956" s="12" t="str">
        <f aca="false">IF(A1956="","",IF(COUNTIF($A$2:$A$2001,A1956)&gt;1,"Same email twice - keep one",""))</f>
        <v/>
      </c>
    </row>
    <row r="1957" customFormat="false" ht="15" hidden="false" customHeight="false" outlineLevel="0" collapsed="false">
      <c r="A1957" s="8"/>
      <c r="B1957" s="8"/>
      <c r="C1957" s="8"/>
      <c r="D1957" s="9" t="str">
        <f aca="false">IF(A1957="","",COUNTIFS(Orders!$C$2:$C$5001,A1957,Orders!$I$2:$I$5001,"&gt;0"))</f>
        <v/>
      </c>
      <c r="E1957" s="10" t="str">
        <f aca="false">IF(A1957="","",SUMIFS(Orders!$F$2:$F$5001,Orders!$C$2:$C$5001,A1957,Orders!$I$2:$I$5001,"&gt;0"))</f>
        <v/>
      </c>
      <c r="F1957" s="10" t="str">
        <f aca="false">IF(OR(A1957="",N(D1957)=0),"",E1957/D1957)</f>
        <v/>
      </c>
      <c r="G1957" s="11" t="str">
        <f aca="false">IF(OR(A1957="",N(D1957)=0),"",_xlfn.MINIFS(Orders!$I$2:$I$5001,Orders!$C$2:$C$5001,A1957,Orders!$I$2:$I$5001,"&gt;0"))</f>
        <v/>
      </c>
      <c r="H1957" s="11" t="str">
        <f aca="false">IF(OR(A1957="",N(D1957)=0),"",_xlfn.MAXIFS(Orders!$I$2:$I$5001,Orders!$C$2:$C$5001,A1957,Orders!$I$2:$I$5001,"&gt;0"))</f>
        <v/>
      </c>
      <c r="I1957" s="9" t="str">
        <f aca="true">IF(H1957="","",TODAY()-H1957)</f>
        <v/>
      </c>
      <c r="J1957" s="9" t="str">
        <f aca="false">IF(OR(H1957="",N(D1957)&lt;2),"",(H1957-G1957)/(D1957-1))</f>
        <v/>
      </c>
      <c r="K1957" s="12" t="str">
        <f aca="false">IF(A1957="","",IF(N(D1957)=0,"No orders yet",IF(I1957&gt;=Settings!$B$4,IF(OR(N(E1957)&gt;=Settings!$B$5,N(D1957)&gt;=Settings!$B$6),"Lapsed VIP","Lapsed"),IF(I1957&gt;=Settings!$B$3,IF(OR(N(E1957)&gt;=Settings!$B$5,N(D1957)&gt;=Settings!$B$6),"At-risk VIP",IF(D1957=1,"One-time buyer","At risk")),IF(OR(N(E1957)&gt;=Settings!$B$5,N(D1957)&gt;=Settings!$B$6),"VIP",IF(D1957=1,"New","Active"))))))</f>
        <v/>
      </c>
      <c r="L1957" s="12" t="str">
        <f aca="false">IF(OR(J1957="",J1957=0),"",IF(I1957&gt;=J1957*Settings!$B$7,"Yes",""))</f>
        <v/>
      </c>
      <c r="M1957" s="13"/>
      <c r="N1957" s="12" t="str">
        <f aca="true">IF(M1957="","",IF(AND(H1957&lt;&gt;"",H1957&gt;=M1957),"Yes - "&amp;TEXT(H1957,"d mmm yyyy"),IF(TODAY()-M1957&lt;30,"Not yet","No")))</f>
        <v/>
      </c>
      <c r="O1957" s="8"/>
      <c r="P1957" s="12" t="str">
        <f aca="false">IF(A1957="","",IF(COUNTIF($A$2:$A$2001,A1957)&gt;1,"Same email twice - keep one",""))</f>
        <v/>
      </c>
    </row>
    <row r="1958" customFormat="false" ht="15" hidden="false" customHeight="false" outlineLevel="0" collapsed="false">
      <c r="A1958" s="8"/>
      <c r="B1958" s="8"/>
      <c r="C1958" s="8"/>
      <c r="D1958" s="9" t="str">
        <f aca="false">IF(A1958="","",COUNTIFS(Orders!$C$2:$C$5001,A1958,Orders!$I$2:$I$5001,"&gt;0"))</f>
        <v/>
      </c>
      <c r="E1958" s="10" t="str">
        <f aca="false">IF(A1958="","",SUMIFS(Orders!$F$2:$F$5001,Orders!$C$2:$C$5001,A1958,Orders!$I$2:$I$5001,"&gt;0"))</f>
        <v/>
      </c>
      <c r="F1958" s="10" t="str">
        <f aca="false">IF(OR(A1958="",N(D1958)=0),"",E1958/D1958)</f>
        <v/>
      </c>
      <c r="G1958" s="11" t="str">
        <f aca="false">IF(OR(A1958="",N(D1958)=0),"",_xlfn.MINIFS(Orders!$I$2:$I$5001,Orders!$C$2:$C$5001,A1958,Orders!$I$2:$I$5001,"&gt;0"))</f>
        <v/>
      </c>
      <c r="H1958" s="11" t="str">
        <f aca="false">IF(OR(A1958="",N(D1958)=0),"",_xlfn.MAXIFS(Orders!$I$2:$I$5001,Orders!$C$2:$C$5001,A1958,Orders!$I$2:$I$5001,"&gt;0"))</f>
        <v/>
      </c>
      <c r="I1958" s="9" t="str">
        <f aca="true">IF(H1958="","",TODAY()-H1958)</f>
        <v/>
      </c>
      <c r="J1958" s="9" t="str">
        <f aca="false">IF(OR(H1958="",N(D1958)&lt;2),"",(H1958-G1958)/(D1958-1))</f>
        <v/>
      </c>
      <c r="K1958" s="12" t="str">
        <f aca="false">IF(A1958="","",IF(N(D1958)=0,"No orders yet",IF(I1958&gt;=Settings!$B$4,IF(OR(N(E1958)&gt;=Settings!$B$5,N(D1958)&gt;=Settings!$B$6),"Lapsed VIP","Lapsed"),IF(I1958&gt;=Settings!$B$3,IF(OR(N(E1958)&gt;=Settings!$B$5,N(D1958)&gt;=Settings!$B$6),"At-risk VIP",IF(D1958=1,"One-time buyer","At risk")),IF(OR(N(E1958)&gt;=Settings!$B$5,N(D1958)&gt;=Settings!$B$6),"VIP",IF(D1958=1,"New","Active"))))))</f>
        <v/>
      </c>
      <c r="L1958" s="12" t="str">
        <f aca="false">IF(OR(J1958="",J1958=0),"",IF(I1958&gt;=J1958*Settings!$B$7,"Yes",""))</f>
        <v/>
      </c>
      <c r="M1958" s="13"/>
      <c r="N1958" s="12" t="str">
        <f aca="true">IF(M1958="","",IF(AND(H1958&lt;&gt;"",H1958&gt;=M1958),"Yes - "&amp;TEXT(H1958,"d mmm yyyy"),IF(TODAY()-M1958&lt;30,"Not yet","No")))</f>
        <v/>
      </c>
      <c r="O1958" s="8"/>
      <c r="P1958" s="12" t="str">
        <f aca="false">IF(A1958="","",IF(COUNTIF($A$2:$A$2001,A1958)&gt;1,"Same email twice - keep one",""))</f>
        <v/>
      </c>
    </row>
    <row r="1959" customFormat="false" ht="15" hidden="false" customHeight="false" outlineLevel="0" collapsed="false">
      <c r="A1959" s="8"/>
      <c r="B1959" s="8"/>
      <c r="C1959" s="8"/>
      <c r="D1959" s="9" t="str">
        <f aca="false">IF(A1959="","",COUNTIFS(Orders!$C$2:$C$5001,A1959,Orders!$I$2:$I$5001,"&gt;0"))</f>
        <v/>
      </c>
      <c r="E1959" s="10" t="str">
        <f aca="false">IF(A1959="","",SUMIFS(Orders!$F$2:$F$5001,Orders!$C$2:$C$5001,A1959,Orders!$I$2:$I$5001,"&gt;0"))</f>
        <v/>
      </c>
      <c r="F1959" s="10" t="str">
        <f aca="false">IF(OR(A1959="",N(D1959)=0),"",E1959/D1959)</f>
        <v/>
      </c>
      <c r="G1959" s="11" t="str">
        <f aca="false">IF(OR(A1959="",N(D1959)=0),"",_xlfn.MINIFS(Orders!$I$2:$I$5001,Orders!$C$2:$C$5001,A1959,Orders!$I$2:$I$5001,"&gt;0"))</f>
        <v/>
      </c>
      <c r="H1959" s="11" t="str">
        <f aca="false">IF(OR(A1959="",N(D1959)=0),"",_xlfn.MAXIFS(Orders!$I$2:$I$5001,Orders!$C$2:$C$5001,A1959,Orders!$I$2:$I$5001,"&gt;0"))</f>
        <v/>
      </c>
      <c r="I1959" s="9" t="str">
        <f aca="true">IF(H1959="","",TODAY()-H1959)</f>
        <v/>
      </c>
      <c r="J1959" s="9" t="str">
        <f aca="false">IF(OR(H1959="",N(D1959)&lt;2),"",(H1959-G1959)/(D1959-1))</f>
        <v/>
      </c>
      <c r="K1959" s="12" t="str">
        <f aca="false">IF(A1959="","",IF(N(D1959)=0,"No orders yet",IF(I1959&gt;=Settings!$B$4,IF(OR(N(E1959)&gt;=Settings!$B$5,N(D1959)&gt;=Settings!$B$6),"Lapsed VIP","Lapsed"),IF(I1959&gt;=Settings!$B$3,IF(OR(N(E1959)&gt;=Settings!$B$5,N(D1959)&gt;=Settings!$B$6),"At-risk VIP",IF(D1959=1,"One-time buyer","At risk")),IF(OR(N(E1959)&gt;=Settings!$B$5,N(D1959)&gt;=Settings!$B$6),"VIP",IF(D1959=1,"New","Active"))))))</f>
        <v/>
      </c>
      <c r="L1959" s="12" t="str">
        <f aca="false">IF(OR(J1959="",J1959=0),"",IF(I1959&gt;=J1959*Settings!$B$7,"Yes",""))</f>
        <v/>
      </c>
      <c r="M1959" s="13"/>
      <c r="N1959" s="12" t="str">
        <f aca="true">IF(M1959="","",IF(AND(H1959&lt;&gt;"",H1959&gt;=M1959),"Yes - "&amp;TEXT(H1959,"d mmm yyyy"),IF(TODAY()-M1959&lt;30,"Not yet","No")))</f>
        <v/>
      </c>
      <c r="O1959" s="8"/>
      <c r="P1959" s="12" t="str">
        <f aca="false">IF(A1959="","",IF(COUNTIF($A$2:$A$2001,A1959)&gt;1,"Same email twice - keep one",""))</f>
        <v/>
      </c>
    </row>
    <row r="1960" customFormat="false" ht="15" hidden="false" customHeight="false" outlineLevel="0" collapsed="false">
      <c r="A1960" s="8"/>
      <c r="B1960" s="8"/>
      <c r="C1960" s="8"/>
      <c r="D1960" s="9" t="str">
        <f aca="false">IF(A1960="","",COUNTIFS(Orders!$C$2:$C$5001,A1960,Orders!$I$2:$I$5001,"&gt;0"))</f>
        <v/>
      </c>
      <c r="E1960" s="10" t="str">
        <f aca="false">IF(A1960="","",SUMIFS(Orders!$F$2:$F$5001,Orders!$C$2:$C$5001,A1960,Orders!$I$2:$I$5001,"&gt;0"))</f>
        <v/>
      </c>
      <c r="F1960" s="10" t="str">
        <f aca="false">IF(OR(A1960="",N(D1960)=0),"",E1960/D1960)</f>
        <v/>
      </c>
      <c r="G1960" s="11" t="str">
        <f aca="false">IF(OR(A1960="",N(D1960)=0),"",_xlfn.MINIFS(Orders!$I$2:$I$5001,Orders!$C$2:$C$5001,A1960,Orders!$I$2:$I$5001,"&gt;0"))</f>
        <v/>
      </c>
      <c r="H1960" s="11" t="str">
        <f aca="false">IF(OR(A1960="",N(D1960)=0),"",_xlfn.MAXIFS(Orders!$I$2:$I$5001,Orders!$C$2:$C$5001,A1960,Orders!$I$2:$I$5001,"&gt;0"))</f>
        <v/>
      </c>
      <c r="I1960" s="9" t="str">
        <f aca="true">IF(H1960="","",TODAY()-H1960)</f>
        <v/>
      </c>
      <c r="J1960" s="9" t="str">
        <f aca="false">IF(OR(H1960="",N(D1960)&lt;2),"",(H1960-G1960)/(D1960-1))</f>
        <v/>
      </c>
      <c r="K1960" s="12" t="str">
        <f aca="false">IF(A1960="","",IF(N(D1960)=0,"No orders yet",IF(I1960&gt;=Settings!$B$4,IF(OR(N(E1960)&gt;=Settings!$B$5,N(D1960)&gt;=Settings!$B$6),"Lapsed VIP","Lapsed"),IF(I1960&gt;=Settings!$B$3,IF(OR(N(E1960)&gt;=Settings!$B$5,N(D1960)&gt;=Settings!$B$6),"At-risk VIP",IF(D1960=1,"One-time buyer","At risk")),IF(OR(N(E1960)&gt;=Settings!$B$5,N(D1960)&gt;=Settings!$B$6),"VIP",IF(D1960=1,"New","Active"))))))</f>
        <v/>
      </c>
      <c r="L1960" s="12" t="str">
        <f aca="false">IF(OR(J1960="",J1960=0),"",IF(I1960&gt;=J1960*Settings!$B$7,"Yes",""))</f>
        <v/>
      </c>
      <c r="M1960" s="13"/>
      <c r="N1960" s="12" t="str">
        <f aca="true">IF(M1960="","",IF(AND(H1960&lt;&gt;"",H1960&gt;=M1960),"Yes - "&amp;TEXT(H1960,"d mmm yyyy"),IF(TODAY()-M1960&lt;30,"Not yet","No")))</f>
        <v/>
      </c>
      <c r="O1960" s="8"/>
      <c r="P1960" s="12" t="str">
        <f aca="false">IF(A1960="","",IF(COUNTIF($A$2:$A$2001,A1960)&gt;1,"Same email twice - keep one",""))</f>
        <v/>
      </c>
    </row>
    <row r="1961" customFormat="false" ht="15" hidden="false" customHeight="false" outlineLevel="0" collapsed="false">
      <c r="A1961" s="8"/>
      <c r="B1961" s="8"/>
      <c r="C1961" s="8"/>
      <c r="D1961" s="9" t="str">
        <f aca="false">IF(A1961="","",COUNTIFS(Orders!$C$2:$C$5001,A1961,Orders!$I$2:$I$5001,"&gt;0"))</f>
        <v/>
      </c>
      <c r="E1961" s="10" t="str">
        <f aca="false">IF(A1961="","",SUMIFS(Orders!$F$2:$F$5001,Orders!$C$2:$C$5001,A1961,Orders!$I$2:$I$5001,"&gt;0"))</f>
        <v/>
      </c>
      <c r="F1961" s="10" t="str">
        <f aca="false">IF(OR(A1961="",N(D1961)=0),"",E1961/D1961)</f>
        <v/>
      </c>
      <c r="G1961" s="11" t="str">
        <f aca="false">IF(OR(A1961="",N(D1961)=0),"",_xlfn.MINIFS(Orders!$I$2:$I$5001,Orders!$C$2:$C$5001,A1961,Orders!$I$2:$I$5001,"&gt;0"))</f>
        <v/>
      </c>
      <c r="H1961" s="11" t="str">
        <f aca="false">IF(OR(A1961="",N(D1961)=0),"",_xlfn.MAXIFS(Orders!$I$2:$I$5001,Orders!$C$2:$C$5001,A1961,Orders!$I$2:$I$5001,"&gt;0"))</f>
        <v/>
      </c>
      <c r="I1961" s="9" t="str">
        <f aca="true">IF(H1961="","",TODAY()-H1961)</f>
        <v/>
      </c>
      <c r="J1961" s="9" t="str">
        <f aca="false">IF(OR(H1961="",N(D1961)&lt;2),"",(H1961-G1961)/(D1961-1))</f>
        <v/>
      </c>
      <c r="K1961" s="12" t="str">
        <f aca="false">IF(A1961="","",IF(N(D1961)=0,"No orders yet",IF(I1961&gt;=Settings!$B$4,IF(OR(N(E1961)&gt;=Settings!$B$5,N(D1961)&gt;=Settings!$B$6),"Lapsed VIP","Lapsed"),IF(I1961&gt;=Settings!$B$3,IF(OR(N(E1961)&gt;=Settings!$B$5,N(D1961)&gt;=Settings!$B$6),"At-risk VIP",IF(D1961=1,"One-time buyer","At risk")),IF(OR(N(E1961)&gt;=Settings!$B$5,N(D1961)&gt;=Settings!$B$6),"VIP",IF(D1961=1,"New","Active"))))))</f>
        <v/>
      </c>
      <c r="L1961" s="12" t="str">
        <f aca="false">IF(OR(J1961="",J1961=0),"",IF(I1961&gt;=J1961*Settings!$B$7,"Yes",""))</f>
        <v/>
      </c>
      <c r="M1961" s="13"/>
      <c r="N1961" s="12" t="str">
        <f aca="true">IF(M1961="","",IF(AND(H1961&lt;&gt;"",H1961&gt;=M1961),"Yes - "&amp;TEXT(H1961,"d mmm yyyy"),IF(TODAY()-M1961&lt;30,"Not yet","No")))</f>
        <v/>
      </c>
      <c r="O1961" s="8"/>
      <c r="P1961" s="12" t="str">
        <f aca="false">IF(A1961="","",IF(COUNTIF($A$2:$A$2001,A1961)&gt;1,"Same email twice - keep one",""))</f>
        <v/>
      </c>
    </row>
    <row r="1962" customFormat="false" ht="15" hidden="false" customHeight="false" outlineLevel="0" collapsed="false">
      <c r="A1962" s="8"/>
      <c r="B1962" s="8"/>
      <c r="C1962" s="8"/>
      <c r="D1962" s="9" t="str">
        <f aca="false">IF(A1962="","",COUNTIFS(Orders!$C$2:$C$5001,A1962,Orders!$I$2:$I$5001,"&gt;0"))</f>
        <v/>
      </c>
      <c r="E1962" s="10" t="str">
        <f aca="false">IF(A1962="","",SUMIFS(Orders!$F$2:$F$5001,Orders!$C$2:$C$5001,A1962,Orders!$I$2:$I$5001,"&gt;0"))</f>
        <v/>
      </c>
      <c r="F1962" s="10" t="str">
        <f aca="false">IF(OR(A1962="",N(D1962)=0),"",E1962/D1962)</f>
        <v/>
      </c>
      <c r="G1962" s="11" t="str">
        <f aca="false">IF(OR(A1962="",N(D1962)=0),"",_xlfn.MINIFS(Orders!$I$2:$I$5001,Orders!$C$2:$C$5001,A1962,Orders!$I$2:$I$5001,"&gt;0"))</f>
        <v/>
      </c>
      <c r="H1962" s="11" t="str">
        <f aca="false">IF(OR(A1962="",N(D1962)=0),"",_xlfn.MAXIFS(Orders!$I$2:$I$5001,Orders!$C$2:$C$5001,A1962,Orders!$I$2:$I$5001,"&gt;0"))</f>
        <v/>
      </c>
      <c r="I1962" s="9" t="str">
        <f aca="true">IF(H1962="","",TODAY()-H1962)</f>
        <v/>
      </c>
      <c r="J1962" s="9" t="str">
        <f aca="false">IF(OR(H1962="",N(D1962)&lt;2),"",(H1962-G1962)/(D1962-1))</f>
        <v/>
      </c>
      <c r="K1962" s="12" t="str">
        <f aca="false">IF(A1962="","",IF(N(D1962)=0,"No orders yet",IF(I1962&gt;=Settings!$B$4,IF(OR(N(E1962)&gt;=Settings!$B$5,N(D1962)&gt;=Settings!$B$6),"Lapsed VIP","Lapsed"),IF(I1962&gt;=Settings!$B$3,IF(OR(N(E1962)&gt;=Settings!$B$5,N(D1962)&gt;=Settings!$B$6),"At-risk VIP",IF(D1962=1,"One-time buyer","At risk")),IF(OR(N(E1962)&gt;=Settings!$B$5,N(D1962)&gt;=Settings!$B$6),"VIP",IF(D1962=1,"New","Active"))))))</f>
        <v/>
      </c>
      <c r="L1962" s="12" t="str">
        <f aca="false">IF(OR(J1962="",J1962=0),"",IF(I1962&gt;=J1962*Settings!$B$7,"Yes",""))</f>
        <v/>
      </c>
      <c r="M1962" s="13"/>
      <c r="N1962" s="12" t="str">
        <f aca="true">IF(M1962="","",IF(AND(H1962&lt;&gt;"",H1962&gt;=M1962),"Yes - "&amp;TEXT(H1962,"d mmm yyyy"),IF(TODAY()-M1962&lt;30,"Not yet","No")))</f>
        <v/>
      </c>
      <c r="O1962" s="8"/>
      <c r="P1962" s="12" t="str">
        <f aca="false">IF(A1962="","",IF(COUNTIF($A$2:$A$2001,A1962)&gt;1,"Same email twice - keep one",""))</f>
        <v/>
      </c>
    </row>
    <row r="1963" customFormat="false" ht="15" hidden="false" customHeight="false" outlineLevel="0" collapsed="false">
      <c r="A1963" s="8"/>
      <c r="B1963" s="8"/>
      <c r="C1963" s="8"/>
      <c r="D1963" s="9" t="str">
        <f aca="false">IF(A1963="","",COUNTIFS(Orders!$C$2:$C$5001,A1963,Orders!$I$2:$I$5001,"&gt;0"))</f>
        <v/>
      </c>
      <c r="E1963" s="10" t="str">
        <f aca="false">IF(A1963="","",SUMIFS(Orders!$F$2:$F$5001,Orders!$C$2:$C$5001,A1963,Orders!$I$2:$I$5001,"&gt;0"))</f>
        <v/>
      </c>
      <c r="F1963" s="10" t="str">
        <f aca="false">IF(OR(A1963="",N(D1963)=0),"",E1963/D1963)</f>
        <v/>
      </c>
      <c r="G1963" s="11" t="str">
        <f aca="false">IF(OR(A1963="",N(D1963)=0),"",_xlfn.MINIFS(Orders!$I$2:$I$5001,Orders!$C$2:$C$5001,A1963,Orders!$I$2:$I$5001,"&gt;0"))</f>
        <v/>
      </c>
      <c r="H1963" s="11" t="str">
        <f aca="false">IF(OR(A1963="",N(D1963)=0),"",_xlfn.MAXIFS(Orders!$I$2:$I$5001,Orders!$C$2:$C$5001,A1963,Orders!$I$2:$I$5001,"&gt;0"))</f>
        <v/>
      </c>
      <c r="I1963" s="9" t="str">
        <f aca="true">IF(H1963="","",TODAY()-H1963)</f>
        <v/>
      </c>
      <c r="J1963" s="9" t="str">
        <f aca="false">IF(OR(H1963="",N(D1963)&lt;2),"",(H1963-G1963)/(D1963-1))</f>
        <v/>
      </c>
      <c r="K1963" s="12" t="str">
        <f aca="false">IF(A1963="","",IF(N(D1963)=0,"No orders yet",IF(I1963&gt;=Settings!$B$4,IF(OR(N(E1963)&gt;=Settings!$B$5,N(D1963)&gt;=Settings!$B$6),"Lapsed VIP","Lapsed"),IF(I1963&gt;=Settings!$B$3,IF(OR(N(E1963)&gt;=Settings!$B$5,N(D1963)&gt;=Settings!$B$6),"At-risk VIP",IF(D1963=1,"One-time buyer","At risk")),IF(OR(N(E1963)&gt;=Settings!$B$5,N(D1963)&gt;=Settings!$B$6),"VIP",IF(D1963=1,"New","Active"))))))</f>
        <v/>
      </c>
      <c r="L1963" s="12" t="str">
        <f aca="false">IF(OR(J1963="",J1963=0),"",IF(I1963&gt;=J1963*Settings!$B$7,"Yes",""))</f>
        <v/>
      </c>
      <c r="M1963" s="13"/>
      <c r="N1963" s="12" t="str">
        <f aca="true">IF(M1963="","",IF(AND(H1963&lt;&gt;"",H1963&gt;=M1963),"Yes - "&amp;TEXT(H1963,"d mmm yyyy"),IF(TODAY()-M1963&lt;30,"Not yet","No")))</f>
        <v/>
      </c>
      <c r="O1963" s="8"/>
      <c r="P1963" s="12" t="str">
        <f aca="false">IF(A1963="","",IF(COUNTIF($A$2:$A$2001,A1963)&gt;1,"Same email twice - keep one",""))</f>
        <v/>
      </c>
    </row>
    <row r="1964" customFormat="false" ht="15" hidden="false" customHeight="false" outlineLevel="0" collapsed="false">
      <c r="A1964" s="8"/>
      <c r="B1964" s="8"/>
      <c r="C1964" s="8"/>
      <c r="D1964" s="9" t="str">
        <f aca="false">IF(A1964="","",COUNTIFS(Orders!$C$2:$C$5001,A1964,Orders!$I$2:$I$5001,"&gt;0"))</f>
        <v/>
      </c>
      <c r="E1964" s="10" t="str">
        <f aca="false">IF(A1964="","",SUMIFS(Orders!$F$2:$F$5001,Orders!$C$2:$C$5001,A1964,Orders!$I$2:$I$5001,"&gt;0"))</f>
        <v/>
      </c>
      <c r="F1964" s="10" t="str">
        <f aca="false">IF(OR(A1964="",N(D1964)=0),"",E1964/D1964)</f>
        <v/>
      </c>
      <c r="G1964" s="11" t="str">
        <f aca="false">IF(OR(A1964="",N(D1964)=0),"",_xlfn.MINIFS(Orders!$I$2:$I$5001,Orders!$C$2:$C$5001,A1964,Orders!$I$2:$I$5001,"&gt;0"))</f>
        <v/>
      </c>
      <c r="H1964" s="11" t="str">
        <f aca="false">IF(OR(A1964="",N(D1964)=0),"",_xlfn.MAXIFS(Orders!$I$2:$I$5001,Orders!$C$2:$C$5001,A1964,Orders!$I$2:$I$5001,"&gt;0"))</f>
        <v/>
      </c>
      <c r="I1964" s="9" t="str">
        <f aca="true">IF(H1964="","",TODAY()-H1964)</f>
        <v/>
      </c>
      <c r="J1964" s="9" t="str">
        <f aca="false">IF(OR(H1964="",N(D1964)&lt;2),"",(H1964-G1964)/(D1964-1))</f>
        <v/>
      </c>
      <c r="K1964" s="12" t="str">
        <f aca="false">IF(A1964="","",IF(N(D1964)=0,"No orders yet",IF(I1964&gt;=Settings!$B$4,IF(OR(N(E1964)&gt;=Settings!$B$5,N(D1964)&gt;=Settings!$B$6),"Lapsed VIP","Lapsed"),IF(I1964&gt;=Settings!$B$3,IF(OR(N(E1964)&gt;=Settings!$B$5,N(D1964)&gt;=Settings!$B$6),"At-risk VIP",IF(D1964=1,"One-time buyer","At risk")),IF(OR(N(E1964)&gt;=Settings!$B$5,N(D1964)&gt;=Settings!$B$6),"VIP",IF(D1964=1,"New","Active"))))))</f>
        <v/>
      </c>
      <c r="L1964" s="12" t="str">
        <f aca="false">IF(OR(J1964="",J1964=0),"",IF(I1964&gt;=J1964*Settings!$B$7,"Yes",""))</f>
        <v/>
      </c>
      <c r="M1964" s="13"/>
      <c r="N1964" s="12" t="str">
        <f aca="true">IF(M1964="","",IF(AND(H1964&lt;&gt;"",H1964&gt;=M1964),"Yes - "&amp;TEXT(H1964,"d mmm yyyy"),IF(TODAY()-M1964&lt;30,"Not yet","No")))</f>
        <v/>
      </c>
      <c r="O1964" s="8"/>
      <c r="P1964" s="12" t="str">
        <f aca="false">IF(A1964="","",IF(COUNTIF($A$2:$A$2001,A1964)&gt;1,"Same email twice - keep one",""))</f>
        <v/>
      </c>
    </row>
    <row r="1965" customFormat="false" ht="15" hidden="false" customHeight="false" outlineLevel="0" collapsed="false">
      <c r="A1965" s="8"/>
      <c r="B1965" s="8"/>
      <c r="C1965" s="8"/>
      <c r="D1965" s="9" t="str">
        <f aca="false">IF(A1965="","",COUNTIFS(Orders!$C$2:$C$5001,A1965,Orders!$I$2:$I$5001,"&gt;0"))</f>
        <v/>
      </c>
      <c r="E1965" s="10" t="str">
        <f aca="false">IF(A1965="","",SUMIFS(Orders!$F$2:$F$5001,Orders!$C$2:$C$5001,A1965,Orders!$I$2:$I$5001,"&gt;0"))</f>
        <v/>
      </c>
      <c r="F1965" s="10" t="str">
        <f aca="false">IF(OR(A1965="",N(D1965)=0),"",E1965/D1965)</f>
        <v/>
      </c>
      <c r="G1965" s="11" t="str">
        <f aca="false">IF(OR(A1965="",N(D1965)=0),"",_xlfn.MINIFS(Orders!$I$2:$I$5001,Orders!$C$2:$C$5001,A1965,Orders!$I$2:$I$5001,"&gt;0"))</f>
        <v/>
      </c>
      <c r="H1965" s="11" t="str">
        <f aca="false">IF(OR(A1965="",N(D1965)=0),"",_xlfn.MAXIFS(Orders!$I$2:$I$5001,Orders!$C$2:$C$5001,A1965,Orders!$I$2:$I$5001,"&gt;0"))</f>
        <v/>
      </c>
      <c r="I1965" s="9" t="str">
        <f aca="true">IF(H1965="","",TODAY()-H1965)</f>
        <v/>
      </c>
      <c r="J1965" s="9" t="str">
        <f aca="false">IF(OR(H1965="",N(D1965)&lt;2),"",(H1965-G1965)/(D1965-1))</f>
        <v/>
      </c>
      <c r="K1965" s="12" t="str">
        <f aca="false">IF(A1965="","",IF(N(D1965)=0,"No orders yet",IF(I1965&gt;=Settings!$B$4,IF(OR(N(E1965)&gt;=Settings!$B$5,N(D1965)&gt;=Settings!$B$6),"Lapsed VIP","Lapsed"),IF(I1965&gt;=Settings!$B$3,IF(OR(N(E1965)&gt;=Settings!$B$5,N(D1965)&gt;=Settings!$B$6),"At-risk VIP",IF(D1965=1,"One-time buyer","At risk")),IF(OR(N(E1965)&gt;=Settings!$B$5,N(D1965)&gt;=Settings!$B$6),"VIP",IF(D1965=1,"New","Active"))))))</f>
        <v/>
      </c>
      <c r="L1965" s="12" t="str">
        <f aca="false">IF(OR(J1965="",J1965=0),"",IF(I1965&gt;=J1965*Settings!$B$7,"Yes",""))</f>
        <v/>
      </c>
      <c r="M1965" s="13"/>
      <c r="N1965" s="12" t="str">
        <f aca="true">IF(M1965="","",IF(AND(H1965&lt;&gt;"",H1965&gt;=M1965),"Yes - "&amp;TEXT(H1965,"d mmm yyyy"),IF(TODAY()-M1965&lt;30,"Not yet","No")))</f>
        <v/>
      </c>
      <c r="O1965" s="8"/>
      <c r="P1965" s="12" t="str">
        <f aca="false">IF(A1965="","",IF(COUNTIF($A$2:$A$2001,A1965)&gt;1,"Same email twice - keep one",""))</f>
        <v/>
      </c>
    </row>
    <row r="1966" customFormat="false" ht="15" hidden="false" customHeight="false" outlineLevel="0" collapsed="false">
      <c r="A1966" s="8"/>
      <c r="B1966" s="8"/>
      <c r="C1966" s="8"/>
      <c r="D1966" s="9" t="str">
        <f aca="false">IF(A1966="","",COUNTIFS(Orders!$C$2:$C$5001,A1966,Orders!$I$2:$I$5001,"&gt;0"))</f>
        <v/>
      </c>
      <c r="E1966" s="10" t="str">
        <f aca="false">IF(A1966="","",SUMIFS(Orders!$F$2:$F$5001,Orders!$C$2:$C$5001,A1966,Orders!$I$2:$I$5001,"&gt;0"))</f>
        <v/>
      </c>
      <c r="F1966" s="10" t="str">
        <f aca="false">IF(OR(A1966="",N(D1966)=0),"",E1966/D1966)</f>
        <v/>
      </c>
      <c r="G1966" s="11" t="str">
        <f aca="false">IF(OR(A1966="",N(D1966)=0),"",_xlfn.MINIFS(Orders!$I$2:$I$5001,Orders!$C$2:$C$5001,A1966,Orders!$I$2:$I$5001,"&gt;0"))</f>
        <v/>
      </c>
      <c r="H1966" s="11" t="str">
        <f aca="false">IF(OR(A1966="",N(D1966)=0),"",_xlfn.MAXIFS(Orders!$I$2:$I$5001,Orders!$C$2:$C$5001,A1966,Orders!$I$2:$I$5001,"&gt;0"))</f>
        <v/>
      </c>
      <c r="I1966" s="9" t="str">
        <f aca="true">IF(H1966="","",TODAY()-H1966)</f>
        <v/>
      </c>
      <c r="J1966" s="9" t="str">
        <f aca="false">IF(OR(H1966="",N(D1966)&lt;2),"",(H1966-G1966)/(D1966-1))</f>
        <v/>
      </c>
      <c r="K1966" s="12" t="str">
        <f aca="false">IF(A1966="","",IF(N(D1966)=0,"No orders yet",IF(I1966&gt;=Settings!$B$4,IF(OR(N(E1966)&gt;=Settings!$B$5,N(D1966)&gt;=Settings!$B$6),"Lapsed VIP","Lapsed"),IF(I1966&gt;=Settings!$B$3,IF(OR(N(E1966)&gt;=Settings!$B$5,N(D1966)&gt;=Settings!$B$6),"At-risk VIP",IF(D1966=1,"One-time buyer","At risk")),IF(OR(N(E1966)&gt;=Settings!$B$5,N(D1966)&gt;=Settings!$B$6),"VIP",IF(D1966=1,"New","Active"))))))</f>
        <v/>
      </c>
      <c r="L1966" s="12" t="str">
        <f aca="false">IF(OR(J1966="",J1966=0),"",IF(I1966&gt;=J1966*Settings!$B$7,"Yes",""))</f>
        <v/>
      </c>
      <c r="M1966" s="13"/>
      <c r="N1966" s="12" t="str">
        <f aca="true">IF(M1966="","",IF(AND(H1966&lt;&gt;"",H1966&gt;=M1966),"Yes - "&amp;TEXT(H1966,"d mmm yyyy"),IF(TODAY()-M1966&lt;30,"Not yet","No")))</f>
        <v/>
      </c>
      <c r="O1966" s="8"/>
      <c r="P1966" s="12" t="str">
        <f aca="false">IF(A1966="","",IF(COUNTIF($A$2:$A$2001,A1966)&gt;1,"Same email twice - keep one",""))</f>
        <v/>
      </c>
    </row>
    <row r="1967" customFormat="false" ht="15" hidden="false" customHeight="false" outlineLevel="0" collapsed="false">
      <c r="A1967" s="8"/>
      <c r="B1967" s="8"/>
      <c r="C1967" s="8"/>
      <c r="D1967" s="9" t="str">
        <f aca="false">IF(A1967="","",COUNTIFS(Orders!$C$2:$C$5001,A1967,Orders!$I$2:$I$5001,"&gt;0"))</f>
        <v/>
      </c>
      <c r="E1967" s="10" t="str">
        <f aca="false">IF(A1967="","",SUMIFS(Orders!$F$2:$F$5001,Orders!$C$2:$C$5001,A1967,Orders!$I$2:$I$5001,"&gt;0"))</f>
        <v/>
      </c>
      <c r="F1967" s="10" t="str">
        <f aca="false">IF(OR(A1967="",N(D1967)=0),"",E1967/D1967)</f>
        <v/>
      </c>
      <c r="G1967" s="11" t="str">
        <f aca="false">IF(OR(A1967="",N(D1967)=0),"",_xlfn.MINIFS(Orders!$I$2:$I$5001,Orders!$C$2:$C$5001,A1967,Orders!$I$2:$I$5001,"&gt;0"))</f>
        <v/>
      </c>
      <c r="H1967" s="11" t="str">
        <f aca="false">IF(OR(A1967="",N(D1967)=0),"",_xlfn.MAXIFS(Orders!$I$2:$I$5001,Orders!$C$2:$C$5001,A1967,Orders!$I$2:$I$5001,"&gt;0"))</f>
        <v/>
      </c>
      <c r="I1967" s="9" t="str">
        <f aca="true">IF(H1967="","",TODAY()-H1967)</f>
        <v/>
      </c>
      <c r="J1967" s="9" t="str">
        <f aca="false">IF(OR(H1967="",N(D1967)&lt;2),"",(H1967-G1967)/(D1967-1))</f>
        <v/>
      </c>
      <c r="K1967" s="12" t="str">
        <f aca="false">IF(A1967="","",IF(N(D1967)=0,"No orders yet",IF(I1967&gt;=Settings!$B$4,IF(OR(N(E1967)&gt;=Settings!$B$5,N(D1967)&gt;=Settings!$B$6),"Lapsed VIP","Lapsed"),IF(I1967&gt;=Settings!$B$3,IF(OR(N(E1967)&gt;=Settings!$B$5,N(D1967)&gt;=Settings!$B$6),"At-risk VIP",IF(D1967=1,"One-time buyer","At risk")),IF(OR(N(E1967)&gt;=Settings!$B$5,N(D1967)&gt;=Settings!$B$6),"VIP",IF(D1967=1,"New","Active"))))))</f>
        <v/>
      </c>
      <c r="L1967" s="12" t="str">
        <f aca="false">IF(OR(J1967="",J1967=0),"",IF(I1967&gt;=J1967*Settings!$B$7,"Yes",""))</f>
        <v/>
      </c>
      <c r="M1967" s="13"/>
      <c r="N1967" s="12" t="str">
        <f aca="true">IF(M1967="","",IF(AND(H1967&lt;&gt;"",H1967&gt;=M1967),"Yes - "&amp;TEXT(H1967,"d mmm yyyy"),IF(TODAY()-M1967&lt;30,"Not yet","No")))</f>
        <v/>
      </c>
      <c r="O1967" s="8"/>
      <c r="P1967" s="12" t="str">
        <f aca="false">IF(A1967="","",IF(COUNTIF($A$2:$A$2001,A1967)&gt;1,"Same email twice - keep one",""))</f>
        <v/>
      </c>
    </row>
    <row r="1968" customFormat="false" ht="15" hidden="false" customHeight="false" outlineLevel="0" collapsed="false">
      <c r="A1968" s="8"/>
      <c r="B1968" s="8"/>
      <c r="C1968" s="8"/>
      <c r="D1968" s="9" t="str">
        <f aca="false">IF(A1968="","",COUNTIFS(Orders!$C$2:$C$5001,A1968,Orders!$I$2:$I$5001,"&gt;0"))</f>
        <v/>
      </c>
      <c r="E1968" s="10" t="str">
        <f aca="false">IF(A1968="","",SUMIFS(Orders!$F$2:$F$5001,Orders!$C$2:$C$5001,A1968,Orders!$I$2:$I$5001,"&gt;0"))</f>
        <v/>
      </c>
      <c r="F1968" s="10" t="str">
        <f aca="false">IF(OR(A1968="",N(D1968)=0),"",E1968/D1968)</f>
        <v/>
      </c>
      <c r="G1968" s="11" t="str">
        <f aca="false">IF(OR(A1968="",N(D1968)=0),"",_xlfn.MINIFS(Orders!$I$2:$I$5001,Orders!$C$2:$C$5001,A1968,Orders!$I$2:$I$5001,"&gt;0"))</f>
        <v/>
      </c>
      <c r="H1968" s="11" t="str">
        <f aca="false">IF(OR(A1968="",N(D1968)=0),"",_xlfn.MAXIFS(Orders!$I$2:$I$5001,Orders!$C$2:$C$5001,A1968,Orders!$I$2:$I$5001,"&gt;0"))</f>
        <v/>
      </c>
      <c r="I1968" s="9" t="str">
        <f aca="true">IF(H1968="","",TODAY()-H1968)</f>
        <v/>
      </c>
      <c r="J1968" s="9" t="str">
        <f aca="false">IF(OR(H1968="",N(D1968)&lt;2),"",(H1968-G1968)/(D1968-1))</f>
        <v/>
      </c>
      <c r="K1968" s="12" t="str">
        <f aca="false">IF(A1968="","",IF(N(D1968)=0,"No orders yet",IF(I1968&gt;=Settings!$B$4,IF(OR(N(E1968)&gt;=Settings!$B$5,N(D1968)&gt;=Settings!$B$6),"Lapsed VIP","Lapsed"),IF(I1968&gt;=Settings!$B$3,IF(OR(N(E1968)&gt;=Settings!$B$5,N(D1968)&gt;=Settings!$B$6),"At-risk VIP",IF(D1968=1,"One-time buyer","At risk")),IF(OR(N(E1968)&gt;=Settings!$B$5,N(D1968)&gt;=Settings!$B$6),"VIP",IF(D1968=1,"New","Active"))))))</f>
        <v/>
      </c>
      <c r="L1968" s="12" t="str">
        <f aca="false">IF(OR(J1968="",J1968=0),"",IF(I1968&gt;=J1968*Settings!$B$7,"Yes",""))</f>
        <v/>
      </c>
      <c r="M1968" s="13"/>
      <c r="N1968" s="12" t="str">
        <f aca="true">IF(M1968="","",IF(AND(H1968&lt;&gt;"",H1968&gt;=M1968),"Yes - "&amp;TEXT(H1968,"d mmm yyyy"),IF(TODAY()-M1968&lt;30,"Not yet","No")))</f>
        <v/>
      </c>
      <c r="O1968" s="8"/>
      <c r="P1968" s="12" t="str">
        <f aca="false">IF(A1968="","",IF(COUNTIF($A$2:$A$2001,A1968)&gt;1,"Same email twice - keep one",""))</f>
        <v/>
      </c>
    </row>
    <row r="1969" customFormat="false" ht="15" hidden="false" customHeight="false" outlineLevel="0" collapsed="false">
      <c r="A1969" s="8"/>
      <c r="B1969" s="8"/>
      <c r="C1969" s="8"/>
      <c r="D1969" s="9" t="str">
        <f aca="false">IF(A1969="","",COUNTIFS(Orders!$C$2:$C$5001,A1969,Orders!$I$2:$I$5001,"&gt;0"))</f>
        <v/>
      </c>
      <c r="E1969" s="10" t="str">
        <f aca="false">IF(A1969="","",SUMIFS(Orders!$F$2:$F$5001,Orders!$C$2:$C$5001,A1969,Orders!$I$2:$I$5001,"&gt;0"))</f>
        <v/>
      </c>
      <c r="F1969" s="10" t="str">
        <f aca="false">IF(OR(A1969="",N(D1969)=0),"",E1969/D1969)</f>
        <v/>
      </c>
      <c r="G1969" s="11" t="str">
        <f aca="false">IF(OR(A1969="",N(D1969)=0),"",_xlfn.MINIFS(Orders!$I$2:$I$5001,Orders!$C$2:$C$5001,A1969,Orders!$I$2:$I$5001,"&gt;0"))</f>
        <v/>
      </c>
      <c r="H1969" s="11" t="str">
        <f aca="false">IF(OR(A1969="",N(D1969)=0),"",_xlfn.MAXIFS(Orders!$I$2:$I$5001,Orders!$C$2:$C$5001,A1969,Orders!$I$2:$I$5001,"&gt;0"))</f>
        <v/>
      </c>
      <c r="I1969" s="9" t="str">
        <f aca="true">IF(H1969="","",TODAY()-H1969)</f>
        <v/>
      </c>
      <c r="J1969" s="9" t="str">
        <f aca="false">IF(OR(H1969="",N(D1969)&lt;2),"",(H1969-G1969)/(D1969-1))</f>
        <v/>
      </c>
      <c r="K1969" s="12" t="str">
        <f aca="false">IF(A1969="","",IF(N(D1969)=0,"No orders yet",IF(I1969&gt;=Settings!$B$4,IF(OR(N(E1969)&gt;=Settings!$B$5,N(D1969)&gt;=Settings!$B$6),"Lapsed VIP","Lapsed"),IF(I1969&gt;=Settings!$B$3,IF(OR(N(E1969)&gt;=Settings!$B$5,N(D1969)&gt;=Settings!$B$6),"At-risk VIP",IF(D1969=1,"One-time buyer","At risk")),IF(OR(N(E1969)&gt;=Settings!$B$5,N(D1969)&gt;=Settings!$B$6),"VIP",IF(D1969=1,"New","Active"))))))</f>
        <v/>
      </c>
      <c r="L1969" s="12" t="str">
        <f aca="false">IF(OR(J1969="",J1969=0),"",IF(I1969&gt;=J1969*Settings!$B$7,"Yes",""))</f>
        <v/>
      </c>
      <c r="M1969" s="13"/>
      <c r="N1969" s="12" t="str">
        <f aca="true">IF(M1969="","",IF(AND(H1969&lt;&gt;"",H1969&gt;=M1969),"Yes - "&amp;TEXT(H1969,"d mmm yyyy"),IF(TODAY()-M1969&lt;30,"Not yet","No")))</f>
        <v/>
      </c>
      <c r="O1969" s="8"/>
      <c r="P1969" s="12" t="str">
        <f aca="false">IF(A1969="","",IF(COUNTIF($A$2:$A$2001,A1969)&gt;1,"Same email twice - keep one",""))</f>
        <v/>
      </c>
    </row>
    <row r="1970" customFormat="false" ht="15" hidden="false" customHeight="false" outlineLevel="0" collapsed="false">
      <c r="A1970" s="8"/>
      <c r="B1970" s="8"/>
      <c r="C1970" s="8"/>
      <c r="D1970" s="9" t="str">
        <f aca="false">IF(A1970="","",COUNTIFS(Orders!$C$2:$C$5001,A1970,Orders!$I$2:$I$5001,"&gt;0"))</f>
        <v/>
      </c>
      <c r="E1970" s="10" t="str">
        <f aca="false">IF(A1970="","",SUMIFS(Orders!$F$2:$F$5001,Orders!$C$2:$C$5001,A1970,Orders!$I$2:$I$5001,"&gt;0"))</f>
        <v/>
      </c>
      <c r="F1970" s="10" t="str">
        <f aca="false">IF(OR(A1970="",N(D1970)=0),"",E1970/D1970)</f>
        <v/>
      </c>
      <c r="G1970" s="11" t="str">
        <f aca="false">IF(OR(A1970="",N(D1970)=0),"",_xlfn.MINIFS(Orders!$I$2:$I$5001,Orders!$C$2:$C$5001,A1970,Orders!$I$2:$I$5001,"&gt;0"))</f>
        <v/>
      </c>
      <c r="H1970" s="11" t="str">
        <f aca="false">IF(OR(A1970="",N(D1970)=0),"",_xlfn.MAXIFS(Orders!$I$2:$I$5001,Orders!$C$2:$C$5001,A1970,Orders!$I$2:$I$5001,"&gt;0"))</f>
        <v/>
      </c>
      <c r="I1970" s="9" t="str">
        <f aca="true">IF(H1970="","",TODAY()-H1970)</f>
        <v/>
      </c>
      <c r="J1970" s="9" t="str">
        <f aca="false">IF(OR(H1970="",N(D1970)&lt;2),"",(H1970-G1970)/(D1970-1))</f>
        <v/>
      </c>
      <c r="K1970" s="12" t="str">
        <f aca="false">IF(A1970="","",IF(N(D1970)=0,"No orders yet",IF(I1970&gt;=Settings!$B$4,IF(OR(N(E1970)&gt;=Settings!$B$5,N(D1970)&gt;=Settings!$B$6),"Lapsed VIP","Lapsed"),IF(I1970&gt;=Settings!$B$3,IF(OR(N(E1970)&gt;=Settings!$B$5,N(D1970)&gt;=Settings!$B$6),"At-risk VIP",IF(D1970=1,"One-time buyer","At risk")),IF(OR(N(E1970)&gt;=Settings!$B$5,N(D1970)&gt;=Settings!$B$6),"VIP",IF(D1970=1,"New","Active"))))))</f>
        <v/>
      </c>
      <c r="L1970" s="12" t="str">
        <f aca="false">IF(OR(J1970="",J1970=0),"",IF(I1970&gt;=J1970*Settings!$B$7,"Yes",""))</f>
        <v/>
      </c>
      <c r="M1970" s="13"/>
      <c r="N1970" s="12" t="str">
        <f aca="true">IF(M1970="","",IF(AND(H1970&lt;&gt;"",H1970&gt;=M1970),"Yes - "&amp;TEXT(H1970,"d mmm yyyy"),IF(TODAY()-M1970&lt;30,"Not yet","No")))</f>
        <v/>
      </c>
      <c r="O1970" s="8"/>
      <c r="P1970" s="12" t="str">
        <f aca="false">IF(A1970="","",IF(COUNTIF($A$2:$A$2001,A1970)&gt;1,"Same email twice - keep one",""))</f>
        <v/>
      </c>
    </row>
    <row r="1971" customFormat="false" ht="15" hidden="false" customHeight="false" outlineLevel="0" collapsed="false">
      <c r="A1971" s="8"/>
      <c r="B1971" s="8"/>
      <c r="C1971" s="8"/>
      <c r="D1971" s="9" t="str">
        <f aca="false">IF(A1971="","",COUNTIFS(Orders!$C$2:$C$5001,A1971,Orders!$I$2:$I$5001,"&gt;0"))</f>
        <v/>
      </c>
      <c r="E1971" s="10" t="str">
        <f aca="false">IF(A1971="","",SUMIFS(Orders!$F$2:$F$5001,Orders!$C$2:$C$5001,A1971,Orders!$I$2:$I$5001,"&gt;0"))</f>
        <v/>
      </c>
      <c r="F1971" s="10" t="str">
        <f aca="false">IF(OR(A1971="",N(D1971)=0),"",E1971/D1971)</f>
        <v/>
      </c>
      <c r="G1971" s="11" t="str">
        <f aca="false">IF(OR(A1971="",N(D1971)=0),"",_xlfn.MINIFS(Orders!$I$2:$I$5001,Orders!$C$2:$C$5001,A1971,Orders!$I$2:$I$5001,"&gt;0"))</f>
        <v/>
      </c>
      <c r="H1971" s="11" t="str">
        <f aca="false">IF(OR(A1971="",N(D1971)=0),"",_xlfn.MAXIFS(Orders!$I$2:$I$5001,Orders!$C$2:$C$5001,A1971,Orders!$I$2:$I$5001,"&gt;0"))</f>
        <v/>
      </c>
      <c r="I1971" s="9" t="str">
        <f aca="true">IF(H1971="","",TODAY()-H1971)</f>
        <v/>
      </c>
      <c r="J1971" s="9" t="str">
        <f aca="false">IF(OR(H1971="",N(D1971)&lt;2),"",(H1971-G1971)/(D1971-1))</f>
        <v/>
      </c>
      <c r="K1971" s="12" t="str">
        <f aca="false">IF(A1971="","",IF(N(D1971)=0,"No orders yet",IF(I1971&gt;=Settings!$B$4,IF(OR(N(E1971)&gt;=Settings!$B$5,N(D1971)&gt;=Settings!$B$6),"Lapsed VIP","Lapsed"),IF(I1971&gt;=Settings!$B$3,IF(OR(N(E1971)&gt;=Settings!$B$5,N(D1971)&gt;=Settings!$B$6),"At-risk VIP",IF(D1971=1,"One-time buyer","At risk")),IF(OR(N(E1971)&gt;=Settings!$B$5,N(D1971)&gt;=Settings!$B$6),"VIP",IF(D1971=1,"New","Active"))))))</f>
        <v/>
      </c>
      <c r="L1971" s="12" t="str">
        <f aca="false">IF(OR(J1971="",J1971=0),"",IF(I1971&gt;=J1971*Settings!$B$7,"Yes",""))</f>
        <v/>
      </c>
      <c r="M1971" s="13"/>
      <c r="N1971" s="12" t="str">
        <f aca="true">IF(M1971="","",IF(AND(H1971&lt;&gt;"",H1971&gt;=M1971),"Yes - "&amp;TEXT(H1971,"d mmm yyyy"),IF(TODAY()-M1971&lt;30,"Not yet","No")))</f>
        <v/>
      </c>
      <c r="O1971" s="8"/>
      <c r="P1971" s="12" t="str">
        <f aca="false">IF(A1971="","",IF(COUNTIF($A$2:$A$2001,A1971)&gt;1,"Same email twice - keep one",""))</f>
        <v/>
      </c>
    </row>
    <row r="1972" customFormat="false" ht="15" hidden="false" customHeight="false" outlineLevel="0" collapsed="false">
      <c r="A1972" s="8"/>
      <c r="B1972" s="8"/>
      <c r="C1972" s="8"/>
      <c r="D1972" s="9" t="str">
        <f aca="false">IF(A1972="","",COUNTIFS(Orders!$C$2:$C$5001,A1972,Orders!$I$2:$I$5001,"&gt;0"))</f>
        <v/>
      </c>
      <c r="E1972" s="10" t="str">
        <f aca="false">IF(A1972="","",SUMIFS(Orders!$F$2:$F$5001,Orders!$C$2:$C$5001,A1972,Orders!$I$2:$I$5001,"&gt;0"))</f>
        <v/>
      </c>
      <c r="F1972" s="10" t="str">
        <f aca="false">IF(OR(A1972="",N(D1972)=0),"",E1972/D1972)</f>
        <v/>
      </c>
      <c r="G1972" s="11" t="str">
        <f aca="false">IF(OR(A1972="",N(D1972)=0),"",_xlfn.MINIFS(Orders!$I$2:$I$5001,Orders!$C$2:$C$5001,A1972,Orders!$I$2:$I$5001,"&gt;0"))</f>
        <v/>
      </c>
      <c r="H1972" s="11" t="str">
        <f aca="false">IF(OR(A1972="",N(D1972)=0),"",_xlfn.MAXIFS(Orders!$I$2:$I$5001,Orders!$C$2:$C$5001,A1972,Orders!$I$2:$I$5001,"&gt;0"))</f>
        <v/>
      </c>
      <c r="I1972" s="9" t="str">
        <f aca="true">IF(H1972="","",TODAY()-H1972)</f>
        <v/>
      </c>
      <c r="J1972" s="9" t="str">
        <f aca="false">IF(OR(H1972="",N(D1972)&lt;2),"",(H1972-G1972)/(D1972-1))</f>
        <v/>
      </c>
      <c r="K1972" s="12" t="str">
        <f aca="false">IF(A1972="","",IF(N(D1972)=0,"No orders yet",IF(I1972&gt;=Settings!$B$4,IF(OR(N(E1972)&gt;=Settings!$B$5,N(D1972)&gt;=Settings!$B$6),"Lapsed VIP","Lapsed"),IF(I1972&gt;=Settings!$B$3,IF(OR(N(E1972)&gt;=Settings!$B$5,N(D1972)&gt;=Settings!$B$6),"At-risk VIP",IF(D1972=1,"One-time buyer","At risk")),IF(OR(N(E1972)&gt;=Settings!$B$5,N(D1972)&gt;=Settings!$B$6),"VIP",IF(D1972=1,"New","Active"))))))</f>
        <v/>
      </c>
      <c r="L1972" s="12" t="str">
        <f aca="false">IF(OR(J1972="",J1972=0),"",IF(I1972&gt;=J1972*Settings!$B$7,"Yes",""))</f>
        <v/>
      </c>
      <c r="M1972" s="13"/>
      <c r="N1972" s="12" t="str">
        <f aca="true">IF(M1972="","",IF(AND(H1972&lt;&gt;"",H1972&gt;=M1972),"Yes - "&amp;TEXT(H1972,"d mmm yyyy"),IF(TODAY()-M1972&lt;30,"Not yet","No")))</f>
        <v/>
      </c>
      <c r="O1972" s="8"/>
      <c r="P1972" s="12" t="str">
        <f aca="false">IF(A1972="","",IF(COUNTIF($A$2:$A$2001,A1972)&gt;1,"Same email twice - keep one",""))</f>
        <v/>
      </c>
    </row>
    <row r="1973" customFormat="false" ht="15" hidden="false" customHeight="false" outlineLevel="0" collapsed="false">
      <c r="A1973" s="8"/>
      <c r="B1973" s="8"/>
      <c r="C1973" s="8"/>
      <c r="D1973" s="9" t="str">
        <f aca="false">IF(A1973="","",COUNTIFS(Orders!$C$2:$C$5001,A1973,Orders!$I$2:$I$5001,"&gt;0"))</f>
        <v/>
      </c>
      <c r="E1973" s="10" t="str">
        <f aca="false">IF(A1973="","",SUMIFS(Orders!$F$2:$F$5001,Orders!$C$2:$C$5001,A1973,Orders!$I$2:$I$5001,"&gt;0"))</f>
        <v/>
      </c>
      <c r="F1973" s="10" t="str">
        <f aca="false">IF(OR(A1973="",N(D1973)=0),"",E1973/D1973)</f>
        <v/>
      </c>
      <c r="G1973" s="11" t="str">
        <f aca="false">IF(OR(A1973="",N(D1973)=0),"",_xlfn.MINIFS(Orders!$I$2:$I$5001,Orders!$C$2:$C$5001,A1973,Orders!$I$2:$I$5001,"&gt;0"))</f>
        <v/>
      </c>
      <c r="H1973" s="11" t="str">
        <f aca="false">IF(OR(A1973="",N(D1973)=0),"",_xlfn.MAXIFS(Orders!$I$2:$I$5001,Orders!$C$2:$C$5001,A1973,Orders!$I$2:$I$5001,"&gt;0"))</f>
        <v/>
      </c>
      <c r="I1973" s="9" t="str">
        <f aca="true">IF(H1973="","",TODAY()-H1973)</f>
        <v/>
      </c>
      <c r="J1973" s="9" t="str">
        <f aca="false">IF(OR(H1973="",N(D1973)&lt;2),"",(H1973-G1973)/(D1973-1))</f>
        <v/>
      </c>
      <c r="K1973" s="12" t="str">
        <f aca="false">IF(A1973="","",IF(N(D1973)=0,"No orders yet",IF(I1973&gt;=Settings!$B$4,IF(OR(N(E1973)&gt;=Settings!$B$5,N(D1973)&gt;=Settings!$B$6),"Lapsed VIP","Lapsed"),IF(I1973&gt;=Settings!$B$3,IF(OR(N(E1973)&gt;=Settings!$B$5,N(D1973)&gt;=Settings!$B$6),"At-risk VIP",IF(D1973=1,"One-time buyer","At risk")),IF(OR(N(E1973)&gt;=Settings!$B$5,N(D1973)&gt;=Settings!$B$6),"VIP",IF(D1973=1,"New","Active"))))))</f>
        <v/>
      </c>
      <c r="L1973" s="12" t="str">
        <f aca="false">IF(OR(J1973="",J1973=0),"",IF(I1973&gt;=J1973*Settings!$B$7,"Yes",""))</f>
        <v/>
      </c>
      <c r="M1973" s="13"/>
      <c r="N1973" s="12" t="str">
        <f aca="true">IF(M1973="","",IF(AND(H1973&lt;&gt;"",H1973&gt;=M1973),"Yes - "&amp;TEXT(H1973,"d mmm yyyy"),IF(TODAY()-M1973&lt;30,"Not yet","No")))</f>
        <v/>
      </c>
      <c r="O1973" s="8"/>
      <c r="P1973" s="12" t="str">
        <f aca="false">IF(A1973="","",IF(COUNTIF($A$2:$A$2001,A1973)&gt;1,"Same email twice - keep one",""))</f>
        <v/>
      </c>
    </row>
    <row r="1974" customFormat="false" ht="15" hidden="false" customHeight="false" outlineLevel="0" collapsed="false">
      <c r="A1974" s="8"/>
      <c r="B1974" s="8"/>
      <c r="C1974" s="8"/>
      <c r="D1974" s="9" t="str">
        <f aca="false">IF(A1974="","",COUNTIFS(Orders!$C$2:$C$5001,A1974,Orders!$I$2:$I$5001,"&gt;0"))</f>
        <v/>
      </c>
      <c r="E1974" s="10" t="str">
        <f aca="false">IF(A1974="","",SUMIFS(Orders!$F$2:$F$5001,Orders!$C$2:$C$5001,A1974,Orders!$I$2:$I$5001,"&gt;0"))</f>
        <v/>
      </c>
      <c r="F1974" s="10" t="str">
        <f aca="false">IF(OR(A1974="",N(D1974)=0),"",E1974/D1974)</f>
        <v/>
      </c>
      <c r="G1974" s="11" t="str">
        <f aca="false">IF(OR(A1974="",N(D1974)=0),"",_xlfn.MINIFS(Orders!$I$2:$I$5001,Orders!$C$2:$C$5001,A1974,Orders!$I$2:$I$5001,"&gt;0"))</f>
        <v/>
      </c>
      <c r="H1974" s="11" t="str">
        <f aca="false">IF(OR(A1974="",N(D1974)=0),"",_xlfn.MAXIFS(Orders!$I$2:$I$5001,Orders!$C$2:$C$5001,A1974,Orders!$I$2:$I$5001,"&gt;0"))</f>
        <v/>
      </c>
      <c r="I1974" s="9" t="str">
        <f aca="true">IF(H1974="","",TODAY()-H1974)</f>
        <v/>
      </c>
      <c r="J1974" s="9" t="str">
        <f aca="false">IF(OR(H1974="",N(D1974)&lt;2),"",(H1974-G1974)/(D1974-1))</f>
        <v/>
      </c>
      <c r="K1974" s="12" t="str">
        <f aca="false">IF(A1974="","",IF(N(D1974)=0,"No orders yet",IF(I1974&gt;=Settings!$B$4,IF(OR(N(E1974)&gt;=Settings!$B$5,N(D1974)&gt;=Settings!$B$6),"Lapsed VIP","Lapsed"),IF(I1974&gt;=Settings!$B$3,IF(OR(N(E1974)&gt;=Settings!$B$5,N(D1974)&gt;=Settings!$B$6),"At-risk VIP",IF(D1974=1,"One-time buyer","At risk")),IF(OR(N(E1974)&gt;=Settings!$B$5,N(D1974)&gt;=Settings!$B$6),"VIP",IF(D1974=1,"New","Active"))))))</f>
        <v/>
      </c>
      <c r="L1974" s="12" t="str">
        <f aca="false">IF(OR(J1974="",J1974=0),"",IF(I1974&gt;=J1974*Settings!$B$7,"Yes",""))</f>
        <v/>
      </c>
      <c r="M1974" s="13"/>
      <c r="N1974" s="12" t="str">
        <f aca="true">IF(M1974="","",IF(AND(H1974&lt;&gt;"",H1974&gt;=M1974),"Yes - "&amp;TEXT(H1974,"d mmm yyyy"),IF(TODAY()-M1974&lt;30,"Not yet","No")))</f>
        <v/>
      </c>
      <c r="O1974" s="8"/>
      <c r="P1974" s="12" t="str">
        <f aca="false">IF(A1974="","",IF(COUNTIF($A$2:$A$2001,A1974)&gt;1,"Same email twice - keep one",""))</f>
        <v/>
      </c>
    </row>
    <row r="1975" customFormat="false" ht="15" hidden="false" customHeight="false" outlineLevel="0" collapsed="false">
      <c r="A1975" s="8"/>
      <c r="B1975" s="8"/>
      <c r="C1975" s="8"/>
      <c r="D1975" s="9" t="str">
        <f aca="false">IF(A1975="","",COUNTIFS(Orders!$C$2:$C$5001,A1975,Orders!$I$2:$I$5001,"&gt;0"))</f>
        <v/>
      </c>
      <c r="E1975" s="10" t="str">
        <f aca="false">IF(A1975="","",SUMIFS(Orders!$F$2:$F$5001,Orders!$C$2:$C$5001,A1975,Orders!$I$2:$I$5001,"&gt;0"))</f>
        <v/>
      </c>
      <c r="F1975" s="10" t="str">
        <f aca="false">IF(OR(A1975="",N(D1975)=0),"",E1975/D1975)</f>
        <v/>
      </c>
      <c r="G1975" s="11" t="str">
        <f aca="false">IF(OR(A1975="",N(D1975)=0),"",_xlfn.MINIFS(Orders!$I$2:$I$5001,Orders!$C$2:$C$5001,A1975,Orders!$I$2:$I$5001,"&gt;0"))</f>
        <v/>
      </c>
      <c r="H1975" s="11" t="str">
        <f aca="false">IF(OR(A1975="",N(D1975)=0),"",_xlfn.MAXIFS(Orders!$I$2:$I$5001,Orders!$C$2:$C$5001,A1975,Orders!$I$2:$I$5001,"&gt;0"))</f>
        <v/>
      </c>
      <c r="I1975" s="9" t="str">
        <f aca="true">IF(H1975="","",TODAY()-H1975)</f>
        <v/>
      </c>
      <c r="J1975" s="9" t="str">
        <f aca="false">IF(OR(H1975="",N(D1975)&lt;2),"",(H1975-G1975)/(D1975-1))</f>
        <v/>
      </c>
      <c r="K1975" s="12" t="str">
        <f aca="false">IF(A1975="","",IF(N(D1975)=0,"No orders yet",IF(I1975&gt;=Settings!$B$4,IF(OR(N(E1975)&gt;=Settings!$B$5,N(D1975)&gt;=Settings!$B$6),"Lapsed VIP","Lapsed"),IF(I1975&gt;=Settings!$B$3,IF(OR(N(E1975)&gt;=Settings!$B$5,N(D1975)&gt;=Settings!$B$6),"At-risk VIP",IF(D1975=1,"One-time buyer","At risk")),IF(OR(N(E1975)&gt;=Settings!$B$5,N(D1975)&gt;=Settings!$B$6),"VIP",IF(D1975=1,"New","Active"))))))</f>
        <v/>
      </c>
      <c r="L1975" s="12" t="str">
        <f aca="false">IF(OR(J1975="",J1975=0),"",IF(I1975&gt;=J1975*Settings!$B$7,"Yes",""))</f>
        <v/>
      </c>
      <c r="M1975" s="13"/>
      <c r="N1975" s="12" t="str">
        <f aca="true">IF(M1975="","",IF(AND(H1975&lt;&gt;"",H1975&gt;=M1975),"Yes - "&amp;TEXT(H1975,"d mmm yyyy"),IF(TODAY()-M1975&lt;30,"Not yet","No")))</f>
        <v/>
      </c>
      <c r="O1975" s="8"/>
      <c r="P1975" s="12" t="str">
        <f aca="false">IF(A1975="","",IF(COUNTIF($A$2:$A$2001,A1975)&gt;1,"Same email twice - keep one",""))</f>
        <v/>
      </c>
    </row>
    <row r="1976" customFormat="false" ht="15" hidden="false" customHeight="false" outlineLevel="0" collapsed="false">
      <c r="A1976" s="8"/>
      <c r="B1976" s="8"/>
      <c r="C1976" s="8"/>
      <c r="D1976" s="9" t="str">
        <f aca="false">IF(A1976="","",COUNTIFS(Orders!$C$2:$C$5001,A1976,Orders!$I$2:$I$5001,"&gt;0"))</f>
        <v/>
      </c>
      <c r="E1976" s="10" t="str">
        <f aca="false">IF(A1976="","",SUMIFS(Orders!$F$2:$F$5001,Orders!$C$2:$C$5001,A1976,Orders!$I$2:$I$5001,"&gt;0"))</f>
        <v/>
      </c>
      <c r="F1976" s="10" t="str">
        <f aca="false">IF(OR(A1976="",N(D1976)=0),"",E1976/D1976)</f>
        <v/>
      </c>
      <c r="G1976" s="11" t="str">
        <f aca="false">IF(OR(A1976="",N(D1976)=0),"",_xlfn.MINIFS(Orders!$I$2:$I$5001,Orders!$C$2:$C$5001,A1976,Orders!$I$2:$I$5001,"&gt;0"))</f>
        <v/>
      </c>
      <c r="H1976" s="11" t="str">
        <f aca="false">IF(OR(A1976="",N(D1976)=0),"",_xlfn.MAXIFS(Orders!$I$2:$I$5001,Orders!$C$2:$C$5001,A1976,Orders!$I$2:$I$5001,"&gt;0"))</f>
        <v/>
      </c>
      <c r="I1976" s="9" t="str">
        <f aca="true">IF(H1976="","",TODAY()-H1976)</f>
        <v/>
      </c>
      <c r="J1976" s="9" t="str">
        <f aca="false">IF(OR(H1976="",N(D1976)&lt;2),"",(H1976-G1976)/(D1976-1))</f>
        <v/>
      </c>
      <c r="K1976" s="12" t="str">
        <f aca="false">IF(A1976="","",IF(N(D1976)=0,"No orders yet",IF(I1976&gt;=Settings!$B$4,IF(OR(N(E1976)&gt;=Settings!$B$5,N(D1976)&gt;=Settings!$B$6),"Lapsed VIP","Lapsed"),IF(I1976&gt;=Settings!$B$3,IF(OR(N(E1976)&gt;=Settings!$B$5,N(D1976)&gt;=Settings!$B$6),"At-risk VIP",IF(D1976=1,"One-time buyer","At risk")),IF(OR(N(E1976)&gt;=Settings!$B$5,N(D1976)&gt;=Settings!$B$6),"VIP",IF(D1976=1,"New","Active"))))))</f>
        <v/>
      </c>
      <c r="L1976" s="12" t="str">
        <f aca="false">IF(OR(J1976="",J1976=0),"",IF(I1976&gt;=J1976*Settings!$B$7,"Yes",""))</f>
        <v/>
      </c>
      <c r="M1976" s="13"/>
      <c r="N1976" s="12" t="str">
        <f aca="true">IF(M1976="","",IF(AND(H1976&lt;&gt;"",H1976&gt;=M1976),"Yes - "&amp;TEXT(H1976,"d mmm yyyy"),IF(TODAY()-M1976&lt;30,"Not yet","No")))</f>
        <v/>
      </c>
      <c r="O1976" s="8"/>
      <c r="P1976" s="12" t="str">
        <f aca="false">IF(A1976="","",IF(COUNTIF($A$2:$A$2001,A1976)&gt;1,"Same email twice - keep one",""))</f>
        <v/>
      </c>
    </row>
    <row r="1977" customFormat="false" ht="15" hidden="false" customHeight="false" outlineLevel="0" collapsed="false">
      <c r="A1977" s="8"/>
      <c r="B1977" s="8"/>
      <c r="C1977" s="8"/>
      <c r="D1977" s="9" t="str">
        <f aca="false">IF(A1977="","",COUNTIFS(Orders!$C$2:$C$5001,A1977,Orders!$I$2:$I$5001,"&gt;0"))</f>
        <v/>
      </c>
      <c r="E1977" s="10" t="str">
        <f aca="false">IF(A1977="","",SUMIFS(Orders!$F$2:$F$5001,Orders!$C$2:$C$5001,A1977,Orders!$I$2:$I$5001,"&gt;0"))</f>
        <v/>
      </c>
      <c r="F1977" s="10" t="str">
        <f aca="false">IF(OR(A1977="",N(D1977)=0),"",E1977/D1977)</f>
        <v/>
      </c>
      <c r="G1977" s="11" t="str">
        <f aca="false">IF(OR(A1977="",N(D1977)=0),"",_xlfn.MINIFS(Orders!$I$2:$I$5001,Orders!$C$2:$C$5001,A1977,Orders!$I$2:$I$5001,"&gt;0"))</f>
        <v/>
      </c>
      <c r="H1977" s="11" t="str">
        <f aca="false">IF(OR(A1977="",N(D1977)=0),"",_xlfn.MAXIFS(Orders!$I$2:$I$5001,Orders!$C$2:$C$5001,A1977,Orders!$I$2:$I$5001,"&gt;0"))</f>
        <v/>
      </c>
      <c r="I1977" s="9" t="str">
        <f aca="true">IF(H1977="","",TODAY()-H1977)</f>
        <v/>
      </c>
      <c r="J1977" s="9" t="str">
        <f aca="false">IF(OR(H1977="",N(D1977)&lt;2),"",(H1977-G1977)/(D1977-1))</f>
        <v/>
      </c>
      <c r="K1977" s="12" t="str">
        <f aca="false">IF(A1977="","",IF(N(D1977)=0,"No orders yet",IF(I1977&gt;=Settings!$B$4,IF(OR(N(E1977)&gt;=Settings!$B$5,N(D1977)&gt;=Settings!$B$6),"Lapsed VIP","Lapsed"),IF(I1977&gt;=Settings!$B$3,IF(OR(N(E1977)&gt;=Settings!$B$5,N(D1977)&gt;=Settings!$B$6),"At-risk VIP",IF(D1977=1,"One-time buyer","At risk")),IF(OR(N(E1977)&gt;=Settings!$B$5,N(D1977)&gt;=Settings!$B$6),"VIP",IF(D1977=1,"New","Active"))))))</f>
        <v/>
      </c>
      <c r="L1977" s="12" t="str">
        <f aca="false">IF(OR(J1977="",J1977=0),"",IF(I1977&gt;=J1977*Settings!$B$7,"Yes",""))</f>
        <v/>
      </c>
      <c r="M1977" s="13"/>
      <c r="N1977" s="12" t="str">
        <f aca="true">IF(M1977="","",IF(AND(H1977&lt;&gt;"",H1977&gt;=M1977),"Yes - "&amp;TEXT(H1977,"d mmm yyyy"),IF(TODAY()-M1977&lt;30,"Not yet","No")))</f>
        <v/>
      </c>
      <c r="O1977" s="8"/>
      <c r="P1977" s="12" t="str">
        <f aca="false">IF(A1977="","",IF(COUNTIF($A$2:$A$2001,A1977)&gt;1,"Same email twice - keep one",""))</f>
        <v/>
      </c>
    </row>
    <row r="1978" customFormat="false" ht="15" hidden="false" customHeight="false" outlineLevel="0" collapsed="false">
      <c r="A1978" s="8"/>
      <c r="B1978" s="8"/>
      <c r="C1978" s="8"/>
      <c r="D1978" s="9" t="str">
        <f aca="false">IF(A1978="","",COUNTIFS(Orders!$C$2:$C$5001,A1978,Orders!$I$2:$I$5001,"&gt;0"))</f>
        <v/>
      </c>
      <c r="E1978" s="10" t="str">
        <f aca="false">IF(A1978="","",SUMIFS(Orders!$F$2:$F$5001,Orders!$C$2:$C$5001,A1978,Orders!$I$2:$I$5001,"&gt;0"))</f>
        <v/>
      </c>
      <c r="F1978" s="10" t="str">
        <f aca="false">IF(OR(A1978="",N(D1978)=0),"",E1978/D1978)</f>
        <v/>
      </c>
      <c r="G1978" s="11" t="str">
        <f aca="false">IF(OR(A1978="",N(D1978)=0),"",_xlfn.MINIFS(Orders!$I$2:$I$5001,Orders!$C$2:$C$5001,A1978,Orders!$I$2:$I$5001,"&gt;0"))</f>
        <v/>
      </c>
      <c r="H1978" s="11" t="str">
        <f aca="false">IF(OR(A1978="",N(D1978)=0),"",_xlfn.MAXIFS(Orders!$I$2:$I$5001,Orders!$C$2:$C$5001,A1978,Orders!$I$2:$I$5001,"&gt;0"))</f>
        <v/>
      </c>
      <c r="I1978" s="9" t="str">
        <f aca="true">IF(H1978="","",TODAY()-H1978)</f>
        <v/>
      </c>
      <c r="J1978" s="9" t="str">
        <f aca="false">IF(OR(H1978="",N(D1978)&lt;2),"",(H1978-G1978)/(D1978-1))</f>
        <v/>
      </c>
      <c r="K1978" s="12" t="str">
        <f aca="false">IF(A1978="","",IF(N(D1978)=0,"No orders yet",IF(I1978&gt;=Settings!$B$4,IF(OR(N(E1978)&gt;=Settings!$B$5,N(D1978)&gt;=Settings!$B$6),"Lapsed VIP","Lapsed"),IF(I1978&gt;=Settings!$B$3,IF(OR(N(E1978)&gt;=Settings!$B$5,N(D1978)&gt;=Settings!$B$6),"At-risk VIP",IF(D1978=1,"One-time buyer","At risk")),IF(OR(N(E1978)&gt;=Settings!$B$5,N(D1978)&gt;=Settings!$B$6),"VIP",IF(D1978=1,"New","Active"))))))</f>
        <v/>
      </c>
      <c r="L1978" s="12" t="str">
        <f aca="false">IF(OR(J1978="",J1978=0),"",IF(I1978&gt;=J1978*Settings!$B$7,"Yes",""))</f>
        <v/>
      </c>
      <c r="M1978" s="13"/>
      <c r="N1978" s="12" t="str">
        <f aca="true">IF(M1978="","",IF(AND(H1978&lt;&gt;"",H1978&gt;=M1978),"Yes - "&amp;TEXT(H1978,"d mmm yyyy"),IF(TODAY()-M1978&lt;30,"Not yet","No")))</f>
        <v/>
      </c>
      <c r="O1978" s="8"/>
      <c r="P1978" s="12" t="str">
        <f aca="false">IF(A1978="","",IF(COUNTIF($A$2:$A$2001,A1978)&gt;1,"Same email twice - keep one",""))</f>
        <v/>
      </c>
    </row>
    <row r="1979" customFormat="false" ht="15" hidden="false" customHeight="false" outlineLevel="0" collapsed="false">
      <c r="A1979" s="8"/>
      <c r="B1979" s="8"/>
      <c r="C1979" s="8"/>
      <c r="D1979" s="9" t="str">
        <f aca="false">IF(A1979="","",COUNTIFS(Orders!$C$2:$C$5001,A1979,Orders!$I$2:$I$5001,"&gt;0"))</f>
        <v/>
      </c>
      <c r="E1979" s="10" t="str">
        <f aca="false">IF(A1979="","",SUMIFS(Orders!$F$2:$F$5001,Orders!$C$2:$C$5001,A1979,Orders!$I$2:$I$5001,"&gt;0"))</f>
        <v/>
      </c>
      <c r="F1979" s="10" t="str">
        <f aca="false">IF(OR(A1979="",N(D1979)=0),"",E1979/D1979)</f>
        <v/>
      </c>
      <c r="G1979" s="11" t="str">
        <f aca="false">IF(OR(A1979="",N(D1979)=0),"",_xlfn.MINIFS(Orders!$I$2:$I$5001,Orders!$C$2:$C$5001,A1979,Orders!$I$2:$I$5001,"&gt;0"))</f>
        <v/>
      </c>
      <c r="H1979" s="11" t="str">
        <f aca="false">IF(OR(A1979="",N(D1979)=0),"",_xlfn.MAXIFS(Orders!$I$2:$I$5001,Orders!$C$2:$C$5001,A1979,Orders!$I$2:$I$5001,"&gt;0"))</f>
        <v/>
      </c>
      <c r="I1979" s="9" t="str">
        <f aca="true">IF(H1979="","",TODAY()-H1979)</f>
        <v/>
      </c>
      <c r="J1979" s="9" t="str">
        <f aca="false">IF(OR(H1979="",N(D1979)&lt;2),"",(H1979-G1979)/(D1979-1))</f>
        <v/>
      </c>
      <c r="K1979" s="12" t="str">
        <f aca="false">IF(A1979="","",IF(N(D1979)=0,"No orders yet",IF(I1979&gt;=Settings!$B$4,IF(OR(N(E1979)&gt;=Settings!$B$5,N(D1979)&gt;=Settings!$B$6),"Lapsed VIP","Lapsed"),IF(I1979&gt;=Settings!$B$3,IF(OR(N(E1979)&gt;=Settings!$B$5,N(D1979)&gt;=Settings!$B$6),"At-risk VIP",IF(D1979=1,"One-time buyer","At risk")),IF(OR(N(E1979)&gt;=Settings!$B$5,N(D1979)&gt;=Settings!$B$6),"VIP",IF(D1979=1,"New","Active"))))))</f>
        <v/>
      </c>
      <c r="L1979" s="12" t="str">
        <f aca="false">IF(OR(J1979="",J1979=0),"",IF(I1979&gt;=J1979*Settings!$B$7,"Yes",""))</f>
        <v/>
      </c>
      <c r="M1979" s="13"/>
      <c r="N1979" s="12" t="str">
        <f aca="true">IF(M1979="","",IF(AND(H1979&lt;&gt;"",H1979&gt;=M1979),"Yes - "&amp;TEXT(H1979,"d mmm yyyy"),IF(TODAY()-M1979&lt;30,"Not yet","No")))</f>
        <v/>
      </c>
      <c r="O1979" s="8"/>
      <c r="P1979" s="12" t="str">
        <f aca="false">IF(A1979="","",IF(COUNTIF($A$2:$A$2001,A1979)&gt;1,"Same email twice - keep one",""))</f>
        <v/>
      </c>
    </row>
    <row r="1980" customFormat="false" ht="15" hidden="false" customHeight="false" outlineLevel="0" collapsed="false">
      <c r="A1980" s="8"/>
      <c r="B1980" s="8"/>
      <c r="C1980" s="8"/>
      <c r="D1980" s="9" t="str">
        <f aca="false">IF(A1980="","",COUNTIFS(Orders!$C$2:$C$5001,A1980,Orders!$I$2:$I$5001,"&gt;0"))</f>
        <v/>
      </c>
      <c r="E1980" s="10" t="str">
        <f aca="false">IF(A1980="","",SUMIFS(Orders!$F$2:$F$5001,Orders!$C$2:$C$5001,A1980,Orders!$I$2:$I$5001,"&gt;0"))</f>
        <v/>
      </c>
      <c r="F1980" s="10" t="str">
        <f aca="false">IF(OR(A1980="",N(D1980)=0),"",E1980/D1980)</f>
        <v/>
      </c>
      <c r="G1980" s="11" t="str">
        <f aca="false">IF(OR(A1980="",N(D1980)=0),"",_xlfn.MINIFS(Orders!$I$2:$I$5001,Orders!$C$2:$C$5001,A1980,Orders!$I$2:$I$5001,"&gt;0"))</f>
        <v/>
      </c>
      <c r="H1980" s="11" t="str">
        <f aca="false">IF(OR(A1980="",N(D1980)=0),"",_xlfn.MAXIFS(Orders!$I$2:$I$5001,Orders!$C$2:$C$5001,A1980,Orders!$I$2:$I$5001,"&gt;0"))</f>
        <v/>
      </c>
      <c r="I1980" s="9" t="str">
        <f aca="true">IF(H1980="","",TODAY()-H1980)</f>
        <v/>
      </c>
      <c r="J1980" s="9" t="str">
        <f aca="false">IF(OR(H1980="",N(D1980)&lt;2),"",(H1980-G1980)/(D1980-1))</f>
        <v/>
      </c>
      <c r="K1980" s="12" t="str">
        <f aca="false">IF(A1980="","",IF(N(D1980)=0,"No orders yet",IF(I1980&gt;=Settings!$B$4,IF(OR(N(E1980)&gt;=Settings!$B$5,N(D1980)&gt;=Settings!$B$6),"Lapsed VIP","Lapsed"),IF(I1980&gt;=Settings!$B$3,IF(OR(N(E1980)&gt;=Settings!$B$5,N(D1980)&gt;=Settings!$B$6),"At-risk VIP",IF(D1980=1,"One-time buyer","At risk")),IF(OR(N(E1980)&gt;=Settings!$B$5,N(D1980)&gt;=Settings!$B$6),"VIP",IF(D1980=1,"New","Active"))))))</f>
        <v/>
      </c>
      <c r="L1980" s="12" t="str">
        <f aca="false">IF(OR(J1980="",J1980=0),"",IF(I1980&gt;=J1980*Settings!$B$7,"Yes",""))</f>
        <v/>
      </c>
      <c r="M1980" s="13"/>
      <c r="N1980" s="12" t="str">
        <f aca="true">IF(M1980="","",IF(AND(H1980&lt;&gt;"",H1980&gt;=M1980),"Yes - "&amp;TEXT(H1980,"d mmm yyyy"),IF(TODAY()-M1980&lt;30,"Not yet","No")))</f>
        <v/>
      </c>
      <c r="O1980" s="8"/>
      <c r="P1980" s="12" t="str">
        <f aca="false">IF(A1980="","",IF(COUNTIF($A$2:$A$2001,A1980)&gt;1,"Same email twice - keep one",""))</f>
        <v/>
      </c>
    </row>
    <row r="1981" customFormat="false" ht="15" hidden="false" customHeight="false" outlineLevel="0" collapsed="false">
      <c r="A1981" s="8"/>
      <c r="B1981" s="8"/>
      <c r="C1981" s="8"/>
      <c r="D1981" s="9" t="str">
        <f aca="false">IF(A1981="","",COUNTIFS(Orders!$C$2:$C$5001,A1981,Orders!$I$2:$I$5001,"&gt;0"))</f>
        <v/>
      </c>
      <c r="E1981" s="10" t="str">
        <f aca="false">IF(A1981="","",SUMIFS(Orders!$F$2:$F$5001,Orders!$C$2:$C$5001,A1981,Orders!$I$2:$I$5001,"&gt;0"))</f>
        <v/>
      </c>
      <c r="F1981" s="10" t="str">
        <f aca="false">IF(OR(A1981="",N(D1981)=0),"",E1981/D1981)</f>
        <v/>
      </c>
      <c r="G1981" s="11" t="str">
        <f aca="false">IF(OR(A1981="",N(D1981)=0),"",_xlfn.MINIFS(Orders!$I$2:$I$5001,Orders!$C$2:$C$5001,A1981,Orders!$I$2:$I$5001,"&gt;0"))</f>
        <v/>
      </c>
      <c r="H1981" s="11" t="str">
        <f aca="false">IF(OR(A1981="",N(D1981)=0),"",_xlfn.MAXIFS(Orders!$I$2:$I$5001,Orders!$C$2:$C$5001,A1981,Orders!$I$2:$I$5001,"&gt;0"))</f>
        <v/>
      </c>
      <c r="I1981" s="9" t="str">
        <f aca="true">IF(H1981="","",TODAY()-H1981)</f>
        <v/>
      </c>
      <c r="J1981" s="9" t="str">
        <f aca="false">IF(OR(H1981="",N(D1981)&lt;2),"",(H1981-G1981)/(D1981-1))</f>
        <v/>
      </c>
      <c r="K1981" s="12" t="str">
        <f aca="false">IF(A1981="","",IF(N(D1981)=0,"No orders yet",IF(I1981&gt;=Settings!$B$4,IF(OR(N(E1981)&gt;=Settings!$B$5,N(D1981)&gt;=Settings!$B$6),"Lapsed VIP","Lapsed"),IF(I1981&gt;=Settings!$B$3,IF(OR(N(E1981)&gt;=Settings!$B$5,N(D1981)&gt;=Settings!$B$6),"At-risk VIP",IF(D1981=1,"One-time buyer","At risk")),IF(OR(N(E1981)&gt;=Settings!$B$5,N(D1981)&gt;=Settings!$B$6),"VIP",IF(D1981=1,"New","Active"))))))</f>
        <v/>
      </c>
      <c r="L1981" s="12" t="str">
        <f aca="false">IF(OR(J1981="",J1981=0),"",IF(I1981&gt;=J1981*Settings!$B$7,"Yes",""))</f>
        <v/>
      </c>
      <c r="M1981" s="13"/>
      <c r="N1981" s="12" t="str">
        <f aca="true">IF(M1981="","",IF(AND(H1981&lt;&gt;"",H1981&gt;=M1981),"Yes - "&amp;TEXT(H1981,"d mmm yyyy"),IF(TODAY()-M1981&lt;30,"Not yet","No")))</f>
        <v/>
      </c>
      <c r="O1981" s="8"/>
      <c r="P1981" s="12" t="str">
        <f aca="false">IF(A1981="","",IF(COUNTIF($A$2:$A$2001,A1981)&gt;1,"Same email twice - keep one",""))</f>
        <v/>
      </c>
    </row>
    <row r="1982" customFormat="false" ht="15" hidden="false" customHeight="false" outlineLevel="0" collapsed="false">
      <c r="A1982" s="8"/>
      <c r="B1982" s="8"/>
      <c r="C1982" s="8"/>
      <c r="D1982" s="9" t="str">
        <f aca="false">IF(A1982="","",COUNTIFS(Orders!$C$2:$C$5001,A1982,Orders!$I$2:$I$5001,"&gt;0"))</f>
        <v/>
      </c>
      <c r="E1982" s="10" t="str">
        <f aca="false">IF(A1982="","",SUMIFS(Orders!$F$2:$F$5001,Orders!$C$2:$C$5001,A1982,Orders!$I$2:$I$5001,"&gt;0"))</f>
        <v/>
      </c>
      <c r="F1982" s="10" t="str">
        <f aca="false">IF(OR(A1982="",N(D1982)=0),"",E1982/D1982)</f>
        <v/>
      </c>
      <c r="G1982" s="11" t="str">
        <f aca="false">IF(OR(A1982="",N(D1982)=0),"",_xlfn.MINIFS(Orders!$I$2:$I$5001,Orders!$C$2:$C$5001,A1982,Orders!$I$2:$I$5001,"&gt;0"))</f>
        <v/>
      </c>
      <c r="H1982" s="11" t="str">
        <f aca="false">IF(OR(A1982="",N(D1982)=0),"",_xlfn.MAXIFS(Orders!$I$2:$I$5001,Orders!$C$2:$C$5001,A1982,Orders!$I$2:$I$5001,"&gt;0"))</f>
        <v/>
      </c>
      <c r="I1982" s="9" t="str">
        <f aca="true">IF(H1982="","",TODAY()-H1982)</f>
        <v/>
      </c>
      <c r="J1982" s="9" t="str">
        <f aca="false">IF(OR(H1982="",N(D1982)&lt;2),"",(H1982-G1982)/(D1982-1))</f>
        <v/>
      </c>
      <c r="K1982" s="12" t="str">
        <f aca="false">IF(A1982="","",IF(N(D1982)=0,"No orders yet",IF(I1982&gt;=Settings!$B$4,IF(OR(N(E1982)&gt;=Settings!$B$5,N(D1982)&gt;=Settings!$B$6),"Lapsed VIP","Lapsed"),IF(I1982&gt;=Settings!$B$3,IF(OR(N(E1982)&gt;=Settings!$B$5,N(D1982)&gt;=Settings!$B$6),"At-risk VIP",IF(D1982=1,"One-time buyer","At risk")),IF(OR(N(E1982)&gt;=Settings!$B$5,N(D1982)&gt;=Settings!$B$6),"VIP",IF(D1982=1,"New","Active"))))))</f>
        <v/>
      </c>
      <c r="L1982" s="12" t="str">
        <f aca="false">IF(OR(J1982="",J1982=0),"",IF(I1982&gt;=J1982*Settings!$B$7,"Yes",""))</f>
        <v/>
      </c>
      <c r="M1982" s="13"/>
      <c r="N1982" s="12" t="str">
        <f aca="true">IF(M1982="","",IF(AND(H1982&lt;&gt;"",H1982&gt;=M1982),"Yes - "&amp;TEXT(H1982,"d mmm yyyy"),IF(TODAY()-M1982&lt;30,"Not yet","No")))</f>
        <v/>
      </c>
      <c r="O1982" s="8"/>
      <c r="P1982" s="12" t="str">
        <f aca="false">IF(A1982="","",IF(COUNTIF($A$2:$A$2001,A1982)&gt;1,"Same email twice - keep one",""))</f>
        <v/>
      </c>
    </row>
    <row r="1983" customFormat="false" ht="15" hidden="false" customHeight="false" outlineLevel="0" collapsed="false">
      <c r="A1983" s="8"/>
      <c r="B1983" s="8"/>
      <c r="C1983" s="8"/>
      <c r="D1983" s="9" t="str">
        <f aca="false">IF(A1983="","",COUNTIFS(Orders!$C$2:$C$5001,A1983,Orders!$I$2:$I$5001,"&gt;0"))</f>
        <v/>
      </c>
      <c r="E1983" s="10" t="str">
        <f aca="false">IF(A1983="","",SUMIFS(Orders!$F$2:$F$5001,Orders!$C$2:$C$5001,A1983,Orders!$I$2:$I$5001,"&gt;0"))</f>
        <v/>
      </c>
      <c r="F1983" s="10" t="str">
        <f aca="false">IF(OR(A1983="",N(D1983)=0),"",E1983/D1983)</f>
        <v/>
      </c>
      <c r="G1983" s="11" t="str">
        <f aca="false">IF(OR(A1983="",N(D1983)=0),"",_xlfn.MINIFS(Orders!$I$2:$I$5001,Orders!$C$2:$C$5001,A1983,Orders!$I$2:$I$5001,"&gt;0"))</f>
        <v/>
      </c>
      <c r="H1983" s="11" t="str">
        <f aca="false">IF(OR(A1983="",N(D1983)=0),"",_xlfn.MAXIFS(Orders!$I$2:$I$5001,Orders!$C$2:$C$5001,A1983,Orders!$I$2:$I$5001,"&gt;0"))</f>
        <v/>
      </c>
      <c r="I1983" s="9" t="str">
        <f aca="true">IF(H1983="","",TODAY()-H1983)</f>
        <v/>
      </c>
      <c r="J1983" s="9" t="str">
        <f aca="false">IF(OR(H1983="",N(D1983)&lt;2),"",(H1983-G1983)/(D1983-1))</f>
        <v/>
      </c>
      <c r="K1983" s="12" t="str">
        <f aca="false">IF(A1983="","",IF(N(D1983)=0,"No orders yet",IF(I1983&gt;=Settings!$B$4,IF(OR(N(E1983)&gt;=Settings!$B$5,N(D1983)&gt;=Settings!$B$6),"Lapsed VIP","Lapsed"),IF(I1983&gt;=Settings!$B$3,IF(OR(N(E1983)&gt;=Settings!$B$5,N(D1983)&gt;=Settings!$B$6),"At-risk VIP",IF(D1983=1,"One-time buyer","At risk")),IF(OR(N(E1983)&gt;=Settings!$B$5,N(D1983)&gt;=Settings!$B$6),"VIP",IF(D1983=1,"New","Active"))))))</f>
        <v/>
      </c>
      <c r="L1983" s="12" t="str">
        <f aca="false">IF(OR(J1983="",J1983=0),"",IF(I1983&gt;=J1983*Settings!$B$7,"Yes",""))</f>
        <v/>
      </c>
      <c r="M1983" s="13"/>
      <c r="N1983" s="12" t="str">
        <f aca="true">IF(M1983="","",IF(AND(H1983&lt;&gt;"",H1983&gt;=M1983),"Yes - "&amp;TEXT(H1983,"d mmm yyyy"),IF(TODAY()-M1983&lt;30,"Not yet","No")))</f>
        <v/>
      </c>
      <c r="O1983" s="8"/>
      <c r="P1983" s="12" t="str">
        <f aca="false">IF(A1983="","",IF(COUNTIF($A$2:$A$2001,A1983)&gt;1,"Same email twice - keep one",""))</f>
        <v/>
      </c>
    </row>
    <row r="1984" customFormat="false" ht="15" hidden="false" customHeight="false" outlineLevel="0" collapsed="false">
      <c r="A1984" s="8"/>
      <c r="B1984" s="8"/>
      <c r="C1984" s="8"/>
      <c r="D1984" s="9" t="str">
        <f aca="false">IF(A1984="","",COUNTIFS(Orders!$C$2:$C$5001,A1984,Orders!$I$2:$I$5001,"&gt;0"))</f>
        <v/>
      </c>
      <c r="E1984" s="10" t="str">
        <f aca="false">IF(A1984="","",SUMIFS(Orders!$F$2:$F$5001,Orders!$C$2:$C$5001,A1984,Orders!$I$2:$I$5001,"&gt;0"))</f>
        <v/>
      </c>
      <c r="F1984" s="10" t="str">
        <f aca="false">IF(OR(A1984="",N(D1984)=0),"",E1984/D1984)</f>
        <v/>
      </c>
      <c r="G1984" s="11" t="str">
        <f aca="false">IF(OR(A1984="",N(D1984)=0),"",_xlfn.MINIFS(Orders!$I$2:$I$5001,Orders!$C$2:$C$5001,A1984,Orders!$I$2:$I$5001,"&gt;0"))</f>
        <v/>
      </c>
      <c r="H1984" s="11" t="str">
        <f aca="false">IF(OR(A1984="",N(D1984)=0),"",_xlfn.MAXIFS(Orders!$I$2:$I$5001,Orders!$C$2:$C$5001,A1984,Orders!$I$2:$I$5001,"&gt;0"))</f>
        <v/>
      </c>
      <c r="I1984" s="9" t="str">
        <f aca="true">IF(H1984="","",TODAY()-H1984)</f>
        <v/>
      </c>
      <c r="J1984" s="9" t="str">
        <f aca="false">IF(OR(H1984="",N(D1984)&lt;2),"",(H1984-G1984)/(D1984-1))</f>
        <v/>
      </c>
      <c r="K1984" s="12" t="str">
        <f aca="false">IF(A1984="","",IF(N(D1984)=0,"No orders yet",IF(I1984&gt;=Settings!$B$4,IF(OR(N(E1984)&gt;=Settings!$B$5,N(D1984)&gt;=Settings!$B$6),"Lapsed VIP","Lapsed"),IF(I1984&gt;=Settings!$B$3,IF(OR(N(E1984)&gt;=Settings!$B$5,N(D1984)&gt;=Settings!$B$6),"At-risk VIP",IF(D1984=1,"One-time buyer","At risk")),IF(OR(N(E1984)&gt;=Settings!$B$5,N(D1984)&gt;=Settings!$B$6),"VIP",IF(D1984=1,"New","Active"))))))</f>
        <v/>
      </c>
      <c r="L1984" s="12" t="str">
        <f aca="false">IF(OR(J1984="",J1984=0),"",IF(I1984&gt;=J1984*Settings!$B$7,"Yes",""))</f>
        <v/>
      </c>
      <c r="M1984" s="13"/>
      <c r="N1984" s="12" t="str">
        <f aca="true">IF(M1984="","",IF(AND(H1984&lt;&gt;"",H1984&gt;=M1984),"Yes - "&amp;TEXT(H1984,"d mmm yyyy"),IF(TODAY()-M1984&lt;30,"Not yet","No")))</f>
        <v/>
      </c>
      <c r="O1984" s="8"/>
      <c r="P1984" s="12" t="str">
        <f aca="false">IF(A1984="","",IF(COUNTIF($A$2:$A$2001,A1984)&gt;1,"Same email twice - keep one",""))</f>
        <v/>
      </c>
    </row>
    <row r="1985" customFormat="false" ht="15" hidden="false" customHeight="false" outlineLevel="0" collapsed="false">
      <c r="A1985" s="8"/>
      <c r="B1985" s="8"/>
      <c r="C1985" s="8"/>
      <c r="D1985" s="9" t="str">
        <f aca="false">IF(A1985="","",COUNTIFS(Orders!$C$2:$C$5001,A1985,Orders!$I$2:$I$5001,"&gt;0"))</f>
        <v/>
      </c>
      <c r="E1985" s="10" t="str">
        <f aca="false">IF(A1985="","",SUMIFS(Orders!$F$2:$F$5001,Orders!$C$2:$C$5001,A1985,Orders!$I$2:$I$5001,"&gt;0"))</f>
        <v/>
      </c>
      <c r="F1985" s="10" t="str">
        <f aca="false">IF(OR(A1985="",N(D1985)=0),"",E1985/D1985)</f>
        <v/>
      </c>
      <c r="G1985" s="11" t="str">
        <f aca="false">IF(OR(A1985="",N(D1985)=0),"",_xlfn.MINIFS(Orders!$I$2:$I$5001,Orders!$C$2:$C$5001,A1985,Orders!$I$2:$I$5001,"&gt;0"))</f>
        <v/>
      </c>
      <c r="H1985" s="11" t="str">
        <f aca="false">IF(OR(A1985="",N(D1985)=0),"",_xlfn.MAXIFS(Orders!$I$2:$I$5001,Orders!$C$2:$C$5001,A1985,Orders!$I$2:$I$5001,"&gt;0"))</f>
        <v/>
      </c>
      <c r="I1985" s="9" t="str">
        <f aca="true">IF(H1985="","",TODAY()-H1985)</f>
        <v/>
      </c>
      <c r="J1985" s="9" t="str">
        <f aca="false">IF(OR(H1985="",N(D1985)&lt;2),"",(H1985-G1985)/(D1985-1))</f>
        <v/>
      </c>
      <c r="K1985" s="12" t="str">
        <f aca="false">IF(A1985="","",IF(N(D1985)=0,"No orders yet",IF(I1985&gt;=Settings!$B$4,IF(OR(N(E1985)&gt;=Settings!$B$5,N(D1985)&gt;=Settings!$B$6),"Lapsed VIP","Lapsed"),IF(I1985&gt;=Settings!$B$3,IF(OR(N(E1985)&gt;=Settings!$B$5,N(D1985)&gt;=Settings!$B$6),"At-risk VIP",IF(D1985=1,"One-time buyer","At risk")),IF(OR(N(E1985)&gt;=Settings!$B$5,N(D1985)&gt;=Settings!$B$6),"VIP",IF(D1985=1,"New","Active"))))))</f>
        <v/>
      </c>
      <c r="L1985" s="12" t="str">
        <f aca="false">IF(OR(J1985="",J1985=0),"",IF(I1985&gt;=J1985*Settings!$B$7,"Yes",""))</f>
        <v/>
      </c>
      <c r="M1985" s="13"/>
      <c r="N1985" s="12" t="str">
        <f aca="true">IF(M1985="","",IF(AND(H1985&lt;&gt;"",H1985&gt;=M1985),"Yes - "&amp;TEXT(H1985,"d mmm yyyy"),IF(TODAY()-M1985&lt;30,"Not yet","No")))</f>
        <v/>
      </c>
      <c r="O1985" s="8"/>
      <c r="P1985" s="12" t="str">
        <f aca="false">IF(A1985="","",IF(COUNTIF($A$2:$A$2001,A1985)&gt;1,"Same email twice - keep one",""))</f>
        <v/>
      </c>
    </row>
    <row r="1986" customFormat="false" ht="15" hidden="false" customHeight="false" outlineLevel="0" collapsed="false">
      <c r="A1986" s="8"/>
      <c r="B1986" s="8"/>
      <c r="C1986" s="8"/>
      <c r="D1986" s="9" t="str">
        <f aca="false">IF(A1986="","",COUNTIFS(Orders!$C$2:$C$5001,A1986,Orders!$I$2:$I$5001,"&gt;0"))</f>
        <v/>
      </c>
      <c r="E1986" s="10" t="str">
        <f aca="false">IF(A1986="","",SUMIFS(Orders!$F$2:$F$5001,Orders!$C$2:$C$5001,A1986,Orders!$I$2:$I$5001,"&gt;0"))</f>
        <v/>
      </c>
      <c r="F1986" s="10" t="str">
        <f aca="false">IF(OR(A1986="",N(D1986)=0),"",E1986/D1986)</f>
        <v/>
      </c>
      <c r="G1986" s="11" t="str">
        <f aca="false">IF(OR(A1986="",N(D1986)=0),"",_xlfn.MINIFS(Orders!$I$2:$I$5001,Orders!$C$2:$C$5001,A1986,Orders!$I$2:$I$5001,"&gt;0"))</f>
        <v/>
      </c>
      <c r="H1986" s="11" t="str">
        <f aca="false">IF(OR(A1986="",N(D1986)=0),"",_xlfn.MAXIFS(Orders!$I$2:$I$5001,Orders!$C$2:$C$5001,A1986,Orders!$I$2:$I$5001,"&gt;0"))</f>
        <v/>
      </c>
      <c r="I1986" s="9" t="str">
        <f aca="true">IF(H1986="","",TODAY()-H1986)</f>
        <v/>
      </c>
      <c r="J1986" s="9" t="str">
        <f aca="false">IF(OR(H1986="",N(D1986)&lt;2),"",(H1986-G1986)/(D1986-1))</f>
        <v/>
      </c>
      <c r="K1986" s="12" t="str">
        <f aca="false">IF(A1986="","",IF(N(D1986)=0,"No orders yet",IF(I1986&gt;=Settings!$B$4,IF(OR(N(E1986)&gt;=Settings!$B$5,N(D1986)&gt;=Settings!$B$6),"Lapsed VIP","Lapsed"),IF(I1986&gt;=Settings!$B$3,IF(OR(N(E1986)&gt;=Settings!$B$5,N(D1986)&gt;=Settings!$B$6),"At-risk VIP",IF(D1986=1,"One-time buyer","At risk")),IF(OR(N(E1986)&gt;=Settings!$B$5,N(D1986)&gt;=Settings!$B$6),"VIP",IF(D1986=1,"New","Active"))))))</f>
        <v/>
      </c>
      <c r="L1986" s="12" t="str">
        <f aca="false">IF(OR(J1986="",J1986=0),"",IF(I1986&gt;=J1986*Settings!$B$7,"Yes",""))</f>
        <v/>
      </c>
      <c r="M1986" s="13"/>
      <c r="N1986" s="12" t="str">
        <f aca="true">IF(M1986="","",IF(AND(H1986&lt;&gt;"",H1986&gt;=M1986),"Yes - "&amp;TEXT(H1986,"d mmm yyyy"),IF(TODAY()-M1986&lt;30,"Not yet","No")))</f>
        <v/>
      </c>
      <c r="O1986" s="8"/>
      <c r="P1986" s="12" t="str">
        <f aca="false">IF(A1986="","",IF(COUNTIF($A$2:$A$2001,A1986)&gt;1,"Same email twice - keep one",""))</f>
        <v/>
      </c>
    </row>
    <row r="1987" customFormat="false" ht="15" hidden="false" customHeight="false" outlineLevel="0" collapsed="false">
      <c r="A1987" s="8"/>
      <c r="B1987" s="8"/>
      <c r="C1987" s="8"/>
      <c r="D1987" s="9" t="str">
        <f aca="false">IF(A1987="","",COUNTIFS(Orders!$C$2:$C$5001,A1987,Orders!$I$2:$I$5001,"&gt;0"))</f>
        <v/>
      </c>
      <c r="E1987" s="10" t="str">
        <f aca="false">IF(A1987="","",SUMIFS(Orders!$F$2:$F$5001,Orders!$C$2:$C$5001,A1987,Orders!$I$2:$I$5001,"&gt;0"))</f>
        <v/>
      </c>
      <c r="F1987" s="10" t="str">
        <f aca="false">IF(OR(A1987="",N(D1987)=0),"",E1987/D1987)</f>
        <v/>
      </c>
      <c r="G1987" s="11" t="str">
        <f aca="false">IF(OR(A1987="",N(D1987)=0),"",_xlfn.MINIFS(Orders!$I$2:$I$5001,Orders!$C$2:$C$5001,A1987,Orders!$I$2:$I$5001,"&gt;0"))</f>
        <v/>
      </c>
      <c r="H1987" s="11" t="str">
        <f aca="false">IF(OR(A1987="",N(D1987)=0),"",_xlfn.MAXIFS(Orders!$I$2:$I$5001,Orders!$C$2:$C$5001,A1987,Orders!$I$2:$I$5001,"&gt;0"))</f>
        <v/>
      </c>
      <c r="I1987" s="9" t="str">
        <f aca="true">IF(H1987="","",TODAY()-H1987)</f>
        <v/>
      </c>
      <c r="J1987" s="9" t="str">
        <f aca="false">IF(OR(H1987="",N(D1987)&lt;2),"",(H1987-G1987)/(D1987-1))</f>
        <v/>
      </c>
      <c r="K1987" s="12" t="str">
        <f aca="false">IF(A1987="","",IF(N(D1987)=0,"No orders yet",IF(I1987&gt;=Settings!$B$4,IF(OR(N(E1987)&gt;=Settings!$B$5,N(D1987)&gt;=Settings!$B$6),"Lapsed VIP","Lapsed"),IF(I1987&gt;=Settings!$B$3,IF(OR(N(E1987)&gt;=Settings!$B$5,N(D1987)&gt;=Settings!$B$6),"At-risk VIP",IF(D1987=1,"One-time buyer","At risk")),IF(OR(N(E1987)&gt;=Settings!$B$5,N(D1987)&gt;=Settings!$B$6),"VIP",IF(D1987=1,"New","Active"))))))</f>
        <v/>
      </c>
      <c r="L1987" s="12" t="str">
        <f aca="false">IF(OR(J1987="",J1987=0),"",IF(I1987&gt;=J1987*Settings!$B$7,"Yes",""))</f>
        <v/>
      </c>
      <c r="M1987" s="13"/>
      <c r="N1987" s="12" t="str">
        <f aca="true">IF(M1987="","",IF(AND(H1987&lt;&gt;"",H1987&gt;=M1987),"Yes - "&amp;TEXT(H1987,"d mmm yyyy"),IF(TODAY()-M1987&lt;30,"Not yet","No")))</f>
        <v/>
      </c>
      <c r="O1987" s="8"/>
      <c r="P1987" s="12" t="str">
        <f aca="false">IF(A1987="","",IF(COUNTIF($A$2:$A$2001,A1987)&gt;1,"Same email twice - keep one",""))</f>
        <v/>
      </c>
    </row>
    <row r="1988" customFormat="false" ht="15" hidden="false" customHeight="false" outlineLevel="0" collapsed="false">
      <c r="A1988" s="8"/>
      <c r="B1988" s="8"/>
      <c r="C1988" s="8"/>
      <c r="D1988" s="9" t="str">
        <f aca="false">IF(A1988="","",COUNTIFS(Orders!$C$2:$C$5001,A1988,Orders!$I$2:$I$5001,"&gt;0"))</f>
        <v/>
      </c>
      <c r="E1988" s="10" t="str">
        <f aca="false">IF(A1988="","",SUMIFS(Orders!$F$2:$F$5001,Orders!$C$2:$C$5001,A1988,Orders!$I$2:$I$5001,"&gt;0"))</f>
        <v/>
      </c>
      <c r="F1988" s="10" t="str">
        <f aca="false">IF(OR(A1988="",N(D1988)=0),"",E1988/D1988)</f>
        <v/>
      </c>
      <c r="G1988" s="11" t="str">
        <f aca="false">IF(OR(A1988="",N(D1988)=0),"",_xlfn.MINIFS(Orders!$I$2:$I$5001,Orders!$C$2:$C$5001,A1988,Orders!$I$2:$I$5001,"&gt;0"))</f>
        <v/>
      </c>
      <c r="H1988" s="11" t="str">
        <f aca="false">IF(OR(A1988="",N(D1988)=0),"",_xlfn.MAXIFS(Orders!$I$2:$I$5001,Orders!$C$2:$C$5001,A1988,Orders!$I$2:$I$5001,"&gt;0"))</f>
        <v/>
      </c>
      <c r="I1988" s="9" t="str">
        <f aca="true">IF(H1988="","",TODAY()-H1988)</f>
        <v/>
      </c>
      <c r="J1988" s="9" t="str">
        <f aca="false">IF(OR(H1988="",N(D1988)&lt;2),"",(H1988-G1988)/(D1988-1))</f>
        <v/>
      </c>
      <c r="K1988" s="12" t="str">
        <f aca="false">IF(A1988="","",IF(N(D1988)=0,"No orders yet",IF(I1988&gt;=Settings!$B$4,IF(OR(N(E1988)&gt;=Settings!$B$5,N(D1988)&gt;=Settings!$B$6),"Lapsed VIP","Lapsed"),IF(I1988&gt;=Settings!$B$3,IF(OR(N(E1988)&gt;=Settings!$B$5,N(D1988)&gt;=Settings!$B$6),"At-risk VIP",IF(D1988=1,"One-time buyer","At risk")),IF(OR(N(E1988)&gt;=Settings!$B$5,N(D1988)&gt;=Settings!$B$6),"VIP",IF(D1988=1,"New","Active"))))))</f>
        <v/>
      </c>
      <c r="L1988" s="12" t="str">
        <f aca="false">IF(OR(J1988="",J1988=0),"",IF(I1988&gt;=J1988*Settings!$B$7,"Yes",""))</f>
        <v/>
      </c>
      <c r="M1988" s="13"/>
      <c r="N1988" s="12" t="str">
        <f aca="true">IF(M1988="","",IF(AND(H1988&lt;&gt;"",H1988&gt;=M1988),"Yes - "&amp;TEXT(H1988,"d mmm yyyy"),IF(TODAY()-M1988&lt;30,"Not yet","No")))</f>
        <v/>
      </c>
      <c r="O1988" s="8"/>
      <c r="P1988" s="12" t="str">
        <f aca="false">IF(A1988="","",IF(COUNTIF($A$2:$A$2001,A1988)&gt;1,"Same email twice - keep one",""))</f>
        <v/>
      </c>
    </row>
    <row r="1989" customFormat="false" ht="15" hidden="false" customHeight="false" outlineLevel="0" collapsed="false">
      <c r="A1989" s="8"/>
      <c r="B1989" s="8"/>
      <c r="C1989" s="8"/>
      <c r="D1989" s="9" t="str">
        <f aca="false">IF(A1989="","",COUNTIFS(Orders!$C$2:$C$5001,A1989,Orders!$I$2:$I$5001,"&gt;0"))</f>
        <v/>
      </c>
      <c r="E1989" s="10" t="str">
        <f aca="false">IF(A1989="","",SUMIFS(Orders!$F$2:$F$5001,Orders!$C$2:$C$5001,A1989,Orders!$I$2:$I$5001,"&gt;0"))</f>
        <v/>
      </c>
      <c r="F1989" s="10" t="str">
        <f aca="false">IF(OR(A1989="",N(D1989)=0),"",E1989/D1989)</f>
        <v/>
      </c>
      <c r="G1989" s="11" t="str">
        <f aca="false">IF(OR(A1989="",N(D1989)=0),"",_xlfn.MINIFS(Orders!$I$2:$I$5001,Orders!$C$2:$C$5001,A1989,Orders!$I$2:$I$5001,"&gt;0"))</f>
        <v/>
      </c>
      <c r="H1989" s="11" t="str">
        <f aca="false">IF(OR(A1989="",N(D1989)=0),"",_xlfn.MAXIFS(Orders!$I$2:$I$5001,Orders!$C$2:$C$5001,A1989,Orders!$I$2:$I$5001,"&gt;0"))</f>
        <v/>
      </c>
      <c r="I1989" s="9" t="str">
        <f aca="true">IF(H1989="","",TODAY()-H1989)</f>
        <v/>
      </c>
      <c r="J1989" s="9" t="str">
        <f aca="false">IF(OR(H1989="",N(D1989)&lt;2),"",(H1989-G1989)/(D1989-1))</f>
        <v/>
      </c>
      <c r="K1989" s="12" t="str">
        <f aca="false">IF(A1989="","",IF(N(D1989)=0,"No orders yet",IF(I1989&gt;=Settings!$B$4,IF(OR(N(E1989)&gt;=Settings!$B$5,N(D1989)&gt;=Settings!$B$6),"Lapsed VIP","Lapsed"),IF(I1989&gt;=Settings!$B$3,IF(OR(N(E1989)&gt;=Settings!$B$5,N(D1989)&gt;=Settings!$B$6),"At-risk VIP",IF(D1989=1,"One-time buyer","At risk")),IF(OR(N(E1989)&gt;=Settings!$B$5,N(D1989)&gt;=Settings!$B$6),"VIP",IF(D1989=1,"New","Active"))))))</f>
        <v/>
      </c>
      <c r="L1989" s="12" t="str">
        <f aca="false">IF(OR(J1989="",J1989=0),"",IF(I1989&gt;=J1989*Settings!$B$7,"Yes",""))</f>
        <v/>
      </c>
      <c r="M1989" s="13"/>
      <c r="N1989" s="12" t="str">
        <f aca="true">IF(M1989="","",IF(AND(H1989&lt;&gt;"",H1989&gt;=M1989),"Yes - "&amp;TEXT(H1989,"d mmm yyyy"),IF(TODAY()-M1989&lt;30,"Not yet","No")))</f>
        <v/>
      </c>
      <c r="O1989" s="8"/>
      <c r="P1989" s="12" t="str">
        <f aca="false">IF(A1989="","",IF(COUNTIF($A$2:$A$2001,A1989)&gt;1,"Same email twice - keep one",""))</f>
        <v/>
      </c>
    </row>
    <row r="1990" customFormat="false" ht="15" hidden="false" customHeight="false" outlineLevel="0" collapsed="false">
      <c r="A1990" s="8"/>
      <c r="B1990" s="8"/>
      <c r="C1990" s="8"/>
      <c r="D1990" s="9" t="str">
        <f aca="false">IF(A1990="","",COUNTIFS(Orders!$C$2:$C$5001,A1990,Orders!$I$2:$I$5001,"&gt;0"))</f>
        <v/>
      </c>
      <c r="E1990" s="10" t="str">
        <f aca="false">IF(A1990="","",SUMIFS(Orders!$F$2:$F$5001,Orders!$C$2:$C$5001,A1990,Orders!$I$2:$I$5001,"&gt;0"))</f>
        <v/>
      </c>
      <c r="F1990" s="10" t="str">
        <f aca="false">IF(OR(A1990="",N(D1990)=0),"",E1990/D1990)</f>
        <v/>
      </c>
      <c r="G1990" s="11" t="str">
        <f aca="false">IF(OR(A1990="",N(D1990)=0),"",_xlfn.MINIFS(Orders!$I$2:$I$5001,Orders!$C$2:$C$5001,A1990,Orders!$I$2:$I$5001,"&gt;0"))</f>
        <v/>
      </c>
      <c r="H1990" s="11" t="str">
        <f aca="false">IF(OR(A1990="",N(D1990)=0),"",_xlfn.MAXIFS(Orders!$I$2:$I$5001,Orders!$C$2:$C$5001,A1990,Orders!$I$2:$I$5001,"&gt;0"))</f>
        <v/>
      </c>
      <c r="I1990" s="9" t="str">
        <f aca="true">IF(H1990="","",TODAY()-H1990)</f>
        <v/>
      </c>
      <c r="J1990" s="9" t="str">
        <f aca="false">IF(OR(H1990="",N(D1990)&lt;2),"",(H1990-G1990)/(D1990-1))</f>
        <v/>
      </c>
      <c r="K1990" s="12" t="str">
        <f aca="false">IF(A1990="","",IF(N(D1990)=0,"No orders yet",IF(I1990&gt;=Settings!$B$4,IF(OR(N(E1990)&gt;=Settings!$B$5,N(D1990)&gt;=Settings!$B$6),"Lapsed VIP","Lapsed"),IF(I1990&gt;=Settings!$B$3,IF(OR(N(E1990)&gt;=Settings!$B$5,N(D1990)&gt;=Settings!$B$6),"At-risk VIP",IF(D1990=1,"One-time buyer","At risk")),IF(OR(N(E1990)&gt;=Settings!$B$5,N(D1990)&gt;=Settings!$B$6),"VIP",IF(D1990=1,"New","Active"))))))</f>
        <v/>
      </c>
      <c r="L1990" s="12" t="str">
        <f aca="false">IF(OR(J1990="",J1990=0),"",IF(I1990&gt;=J1990*Settings!$B$7,"Yes",""))</f>
        <v/>
      </c>
      <c r="M1990" s="13"/>
      <c r="N1990" s="12" t="str">
        <f aca="true">IF(M1990="","",IF(AND(H1990&lt;&gt;"",H1990&gt;=M1990),"Yes - "&amp;TEXT(H1990,"d mmm yyyy"),IF(TODAY()-M1990&lt;30,"Not yet","No")))</f>
        <v/>
      </c>
      <c r="O1990" s="8"/>
      <c r="P1990" s="12" t="str">
        <f aca="false">IF(A1990="","",IF(COUNTIF($A$2:$A$2001,A1990)&gt;1,"Same email twice - keep one",""))</f>
        <v/>
      </c>
    </row>
    <row r="1991" customFormat="false" ht="15" hidden="false" customHeight="false" outlineLevel="0" collapsed="false">
      <c r="A1991" s="8"/>
      <c r="B1991" s="8"/>
      <c r="C1991" s="8"/>
      <c r="D1991" s="9" t="str">
        <f aca="false">IF(A1991="","",COUNTIFS(Orders!$C$2:$C$5001,A1991,Orders!$I$2:$I$5001,"&gt;0"))</f>
        <v/>
      </c>
      <c r="E1991" s="10" t="str">
        <f aca="false">IF(A1991="","",SUMIFS(Orders!$F$2:$F$5001,Orders!$C$2:$C$5001,A1991,Orders!$I$2:$I$5001,"&gt;0"))</f>
        <v/>
      </c>
      <c r="F1991" s="10" t="str">
        <f aca="false">IF(OR(A1991="",N(D1991)=0),"",E1991/D1991)</f>
        <v/>
      </c>
      <c r="G1991" s="11" t="str">
        <f aca="false">IF(OR(A1991="",N(D1991)=0),"",_xlfn.MINIFS(Orders!$I$2:$I$5001,Orders!$C$2:$C$5001,A1991,Orders!$I$2:$I$5001,"&gt;0"))</f>
        <v/>
      </c>
      <c r="H1991" s="11" t="str">
        <f aca="false">IF(OR(A1991="",N(D1991)=0),"",_xlfn.MAXIFS(Orders!$I$2:$I$5001,Orders!$C$2:$C$5001,A1991,Orders!$I$2:$I$5001,"&gt;0"))</f>
        <v/>
      </c>
      <c r="I1991" s="9" t="str">
        <f aca="true">IF(H1991="","",TODAY()-H1991)</f>
        <v/>
      </c>
      <c r="J1991" s="9" t="str">
        <f aca="false">IF(OR(H1991="",N(D1991)&lt;2),"",(H1991-G1991)/(D1991-1))</f>
        <v/>
      </c>
      <c r="K1991" s="12" t="str">
        <f aca="false">IF(A1991="","",IF(N(D1991)=0,"No orders yet",IF(I1991&gt;=Settings!$B$4,IF(OR(N(E1991)&gt;=Settings!$B$5,N(D1991)&gt;=Settings!$B$6),"Lapsed VIP","Lapsed"),IF(I1991&gt;=Settings!$B$3,IF(OR(N(E1991)&gt;=Settings!$B$5,N(D1991)&gt;=Settings!$B$6),"At-risk VIP",IF(D1991=1,"One-time buyer","At risk")),IF(OR(N(E1991)&gt;=Settings!$B$5,N(D1991)&gt;=Settings!$B$6),"VIP",IF(D1991=1,"New","Active"))))))</f>
        <v/>
      </c>
      <c r="L1991" s="12" t="str">
        <f aca="false">IF(OR(J1991="",J1991=0),"",IF(I1991&gt;=J1991*Settings!$B$7,"Yes",""))</f>
        <v/>
      </c>
      <c r="M1991" s="13"/>
      <c r="N1991" s="12" t="str">
        <f aca="true">IF(M1991="","",IF(AND(H1991&lt;&gt;"",H1991&gt;=M1991),"Yes - "&amp;TEXT(H1991,"d mmm yyyy"),IF(TODAY()-M1991&lt;30,"Not yet","No")))</f>
        <v/>
      </c>
      <c r="O1991" s="8"/>
      <c r="P1991" s="12" t="str">
        <f aca="false">IF(A1991="","",IF(COUNTIF($A$2:$A$2001,A1991)&gt;1,"Same email twice - keep one",""))</f>
        <v/>
      </c>
    </row>
    <row r="1992" customFormat="false" ht="15" hidden="false" customHeight="false" outlineLevel="0" collapsed="false">
      <c r="A1992" s="8"/>
      <c r="B1992" s="8"/>
      <c r="C1992" s="8"/>
      <c r="D1992" s="9" t="str">
        <f aca="false">IF(A1992="","",COUNTIFS(Orders!$C$2:$C$5001,A1992,Orders!$I$2:$I$5001,"&gt;0"))</f>
        <v/>
      </c>
      <c r="E1992" s="10" t="str">
        <f aca="false">IF(A1992="","",SUMIFS(Orders!$F$2:$F$5001,Orders!$C$2:$C$5001,A1992,Orders!$I$2:$I$5001,"&gt;0"))</f>
        <v/>
      </c>
      <c r="F1992" s="10" t="str">
        <f aca="false">IF(OR(A1992="",N(D1992)=0),"",E1992/D1992)</f>
        <v/>
      </c>
      <c r="G1992" s="11" t="str">
        <f aca="false">IF(OR(A1992="",N(D1992)=0),"",_xlfn.MINIFS(Orders!$I$2:$I$5001,Orders!$C$2:$C$5001,A1992,Orders!$I$2:$I$5001,"&gt;0"))</f>
        <v/>
      </c>
      <c r="H1992" s="11" t="str">
        <f aca="false">IF(OR(A1992="",N(D1992)=0),"",_xlfn.MAXIFS(Orders!$I$2:$I$5001,Orders!$C$2:$C$5001,A1992,Orders!$I$2:$I$5001,"&gt;0"))</f>
        <v/>
      </c>
      <c r="I1992" s="9" t="str">
        <f aca="true">IF(H1992="","",TODAY()-H1992)</f>
        <v/>
      </c>
      <c r="J1992" s="9" t="str">
        <f aca="false">IF(OR(H1992="",N(D1992)&lt;2),"",(H1992-G1992)/(D1992-1))</f>
        <v/>
      </c>
      <c r="K1992" s="12" t="str">
        <f aca="false">IF(A1992="","",IF(N(D1992)=0,"No orders yet",IF(I1992&gt;=Settings!$B$4,IF(OR(N(E1992)&gt;=Settings!$B$5,N(D1992)&gt;=Settings!$B$6),"Lapsed VIP","Lapsed"),IF(I1992&gt;=Settings!$B$3,IF(OR(N(E1992)&gt;=Settings!$B$5,N(D1992)&gt;=Settings!$B$6),"At-risk VIP",IF(D1992=1,"One-time buyer","At risk")),IF(OR(N(E1992)&gt;=Settings!$B$5,N(D1992)&gt;=Settings!$B$6),"VIP",IF(D1992=1,"New","Active"))))))</f>
        <v/>
      </c>
      <c r="L1992" s="12" t="str">
        <f aca="false">IF(OR(J1992="",J1992=0),"",IF(I1992&gt;=J1992*Settings!$B$7,"Yes",""))</f>
        <v/>
      </c>
      <c r="M1992" s="13"/>
      <c r="N1992" s="12" t="str">
        <f aca="true">IF(M1992="","",IF(AND(H1992&lt;&gt;"",H1992&gt;=M1992),"Yes - "&amp;TEXT(H1992,"d mmm yyyy"),IF(TODAY()-M1992&lt;30,"Not yet","No")))</f>
        <v/>
      </c>
      <c r="O1992" s="8"/>
      <c r="P1992" s="12" t="str">
        <f aca="false">IF(A1992="","",IF(COUNTIF($A$2:$A$2001,A1992)&gt;1,"Same email twice - keep one",""))</f>
        <v/>
      </c>
    </row>
    <row r="1993" customFormat="false" ht="15" hidden="false" customHeight="false" outlineLevel="0" collapsed="false">
      <c r="A1993" s="8"/>
      <c r="B1993" s="8"/>
      <c r="C1993" s="8"/>
      <c r="D1993" s="9" t="str">
        <f aca="false">IF(A1993="","",COUNTIFS(Orders!$C$2:$C$5001,A1993,Orders!$I$2:$I$5001,"&gt;0"))</f>
        <v/>
      </c>
      <c r="E1993" s="10" t="str">
        <f aca="false">IF(A1993="","",SUMIFS(Orders!$F$2:$F$5001,Orders!$C$2:$C$5001,A1993,Orders!$I$2:$I$5001,"&gt;0"))</f>
        <v/>
      </c>
      <c r="F1993" s="10" t="str">
        <f aca="false">IF(OR(A1993="",N(D1993)=0),"",E1993/D1993)</f>
        <v/>
      </c>
      <c r="G1993" s="11" t="str">
        <f aca="false">IF(OR(A1993="",N(D1993)=0),"",_xlfn.MINIFS(Orders!$I$2:$I$5001,Orders!$C$2:$C$5001,A1993,Orders!$I$2:$I$5001,"&gt;0"))</f>
        <v/>
      </c>
      <c r="H1993" s="11" t="str">
        <f aca="false">IF(OR(A1993="",N(D1993)=0),"",_xlfn.MAXIFS(Orders!$I$2:$I$5001,Orders!$C$2:$C$5001,A1993,Orders!$I$2:$I$5001,"&gt;0"))</f>
        <v/>
      </c>
      <c r="I1993" s="9" t="str">
        <f aca="true">IF(H1993="","",TODAY()-H1993)</f>
        <v/>
      </c>
      <c r="J1993" s="9" t="str">
        <f aca="false">IF(OR(H1993="",N(D1993)&lt;2),"",(H1993-G1993)/(D1993-1))</f>
        <v/>
      </c>
      <c r="K1993" s="12" t="str">
        <f aca="false">IF(A1993="","",IF(N(D1993)=0,"No orders yet",IF(I1993&gt;=Settings!$B$4,IF(OR(N(E1993)&gt;=Settings!$B$5,N(D1993)&gt;=Settings!$B$6),"Lapsed VIP","Lapsed"),IF(I1993&gt;=Settings!$B$3,IF(OR(N(E1993)&gt;=Settings!$B$5,N(D1993)&gt;=Settings!$B$6),"At-risk VIP",IF(D1993=1,"One-time buyer","At risk")),IF(OR(N(E1993)&gt;=Settings!$B$5,N(D1993)&gt;=Settings!$B$6),"VIP",IF(D1993=1,"New","Active"))))))</f>
        <v/>
      </c>
      <c r="L1993" s="12" t="str">
        <f aca="false">IF(OR(J1993="",J1993=0),"",IF(I1993&gt;=J1993*Settings!$B$7,"Yes",""))</f>
        <v/>
      </c>
      <c r="M1993" s="13"/>
      <c r="N1993" s="12" t="str">
        <f aca="true">IF(M1993="","",IF(AND(H1993&lt;&gt;"",H1993&gt;=M1993),"Yes - "&amp;TEXT(H1993,"d mmm yyyy"),IF(TODAY()-M1993&lt;30,"Not yet","No")))</f>
        <v/>
      </c>
      <c r="O1993" s="8"/>
      <c r="P1993" s="12" t="str">
        <f aca="false">IF(A1993="","",IF(COUNTIF($A$2:$A$2001,A1993)&gt;1,"Same email twice - keep one",""))</f>
        <v/>
      </c>
    </row>
    <row r="1994" customFormat="false" ht="15" hidden="false" customHeight="false" outlineLevel="0" collapsed="false">
      <c r="A1994" s="8"/>
      <c r="B1994" s="8"/>
      <c r="C1994" s="8"/>
      <c r="D1994" s="9" t="str">
        <f aca="false">IF(A1994="","",COUNTIFS(Orders!$C$2:$C$5001,A1994,Orders!$I$2:$I$5001,"&gt;0"))</f>
        <v/>
      </c>
      <c r="E1994" s="10" t="str">
        <f aca="false">IF(A1994="","",SUMIFS(Orders!$F$2:$F$5001,Orders!$C$2:$C$5001,A1994,Orders!$I$2:$I$5001,"&gt;0"))</f>
        <v/>
      </c>
      <c r="F1994" s="10" t="str">
        <f aca="false">IF(OR(A1994="",N(D1994)=0),"",E1994/D1994)</f>
        <v/>
      </c>
      <c r="G1994" s="11" t="str">
        <f aca="false">IF(OR(A1994="",N(D1994)=0),"",_xlfn.MINIFS(Orders!$I$2:$I$5001,Orders!$C$2:$C$5001,A1994,Orders!$I$2:$I$5001,"&gt;0"))</f>
        <v/>
      </c>
      <c r="H1994" s="11" t="str">
        <f aca="false">IF(OR(A1994="",N(D1994)=0),"",_xlfn.MAXIFS(Orders!$I$2:$I$5001,Orders!$C$2:$C$5001,A1994,Orders!$I$2:$I$5001,"&gt;0"))</f>
        <v/>
      </c>
      <c r="I1994" s="9" t="str">
        <f aca="true">IF(H1994="","",TODAY()-H1994)</f>
        <v/>
      </c>
      <c r="J1994" s="9" t="str">
        <f aca="false">IF(OR(H1994="",N(D1994)&lt;2),"",(H1994-G1994)/(D1994-1))</f>
        <v/>
      </c>
      <c r="K1994" s="12" t="str">
        <f aca="false">IF(A1994="","",IF(N(D1994)=0,"No orders yet",IF(I1994&gt;=Settings!$B$4,IF(OR(N(E1994)&gt;=Settings!$B$5,N(D1994)&gt;=Settings!$B$6),"Lapsed VIP","Lapsed"),IF(I1994&gt;=Settings!$B$3,IF(OR(N(E1994)&gt;=Settings!$B$5,N(D1994)&gt;=Settings!$B$6),"At-risk VIP",IF(D1994=1,"One-time buyer","At risk")),IF(OR(N(E1994)&gt;=Settings!$B$5,N(D1994)&gt;=Settings!$B$6),"VIP",IF(D1994=1,"New","Active"))))))</f>
        <v/>
      </c>
      <c r="L1994" s="12" t="str">
        <f aca="false">IF(OR(J1994="",J1994=0),"",IF(I1994&gt;=J1994*Settings!$B$7,"Yes",""))</f>
        <v/>
      </c>
      <c r="M1994" s="13"/>
      <c r="N1994" s="12" t="str">
        <f aca="true">IF(M1994="","",IF(AND(H1994&lt;&gt;"",H1994&gt;=M1994),"Yes - "&amp;TEXT(H1994,"d mmm yyyy"),IF(TODAY()-M1994&lt;30,"Not yet","No")))</f>
        <v/>
      </c>
      <c r="O1994" s="8"/>
      <c r="P1994" s="12" t="str">
        <f aca="false">IF(A1994="","",IF(COUNTIF($A$2:$A$2001,A1994)&gt;1,"Same email twice - keep one",""))</f>
        <v/>
      </c>
    </row>
    <row r="1995" customFormat="false" ht="15" hidden="false" customHeight="false" outlineLevel="0" collapsed="false">
      <c r="A1995" s="8"/>
      <c r="B1995" s="8"/>
      <c r="C1995" s="8"/>
      <c r="D1995" s="9" t="str">
        <f aca="false">IF(A1995="","",COUNTIFS(Orders!$C$2:$C$5001,A1995,Orders!$I$2:$I$5001,"&gt;0"))</f>
        <v/>
      </c>
      <c r="E1995" s="10" t="str">
        <f aca="false">IF(A1995="","",SUMIFS(Orders!$F$2:$F$5001,Orders!$C$2:$C$5001,A1995,Orders!$I$2:$I$5001,"&gt;0"))</f>
        <v/>
      </c>
      <c r="F1995" s="10" t="str">
        <f aca="false">IF(OR(A1995="",N(D1995)=0),"",E1995/D1995)</f>
        <v/>
      </c>
      <c r="G1995" s="11" t="str">
        <f aca="false">IF(OR(A1995="",N(D1995)=0),"",_xlfn.MINIFS(Orders!$I$2:$I$5001,Orders!$C$2:$C$5001,A1995,Orders!$I$2:$I$5001,"&gt;0"))</f>
        <v/>
      </c>
      <c r="H1995" s="11" t="str">
        <f aca="false">IF(OR(A1995="",N(D1995)=0),"",_xlfn.MAXIFS(Orders!$I$2:$I$5001,Orders!$C$2:$C$5001,A1995,Orders!$I$2:$I$5001,"&gt;0"))</f>
        <v/>
      </c>
      <c r="I1995" s="9" t="str">
        <f aca="true">IF(H1995="","",TODAY()-H1995)</f>
        <v/>
      </c>
      <c r="J1995" s="9" t="str">
        <f aca="false">IF(OR(H1995="",N(D1995)&lt;2),"",(H1995-G1995)/(D1995-1))</f>
        <v/>
      </c>
      <c r="K1995" s="12" t="str">
        <f aca="false">IF(A1995="","",IF(N(D1995)=0,"No orders yet",IF(I1995&gt;=Settings!$B$4,IF(OR(N(E1995)&gt;=Settings!$B$5,N(D1995)&gt;=Settings!$B$6),"Lapsed VIP","Lapsed"),IF(I1995&gt;=Settings!$B$3,IF(OR(N(E1995)&gt;=Settings!$B$5,N(D1995)&gt;=Settings!$B$6),"At-risk VIP",IF(D1995=1,"One-time buyer","At risk")),IF(OR(N(E1995)&gt;=Settings!$B$5,N(D1995)&gt;=Settings!$B$6),"VIP",IF(D1995=1,"New","Active"))))))</f>
        <v/>
      </c>
      <c r="L1995" s="12" t="str">
        <f aca="false">IF(OR(J1995="",J1995=0),"",IF(I1995&gt;=J1995*Settings!$B$7,"Yes",""))</f>
        <v/>
      </c>
      <c r="M1995" s="13"/>
      <c r="N1995" s="12" t="str">
        <f aca="true">IF(M1995="","",IF(AND(H1995&lt;&gt;"",H1995&gt;=M1995),"Yes - "&amp;TEXT(H1995,"d mmm yyyy"),IF(TODAY()-M1995&lt;30,"Not yet","No")))</f>
        <v/>
      </c>
      <c r="O1995" s="8"/>
      <c r="P1995" s="12" t="str">
        <f aca="false">IF(A1995="","",IF(COUNTIF($A$2:$A$2001,A1995)&gt;1,"Same email twice - keep one",""))</f>
        <v/>
      </c>
    </row>
    <row r="1996" customFormat="false" ht="15" hidden="false" customHeight="false" outlineLevel="0" collapsed="false">
      <c r="A1996" s="8"/>
      <c r="B1996" s="8"/>
      <c r="C1996" s="8"/>
      <c r="D1996" s="9" t="str">
        <f aca="false">IF(A1996="","",COUNTIFS(Orders!$C$2:$C$5001,A1996,Orders!$I$2:$I$5001,"&gt;0"))</f>
        <v/>
      </c>
      <c r="E1996" s="10" t="str">
        <f aca="false">IF(A1996="","",SUMIFS(Orders!$F$2:$F$5001,Orders!$C$2:$C$5001,A1996,Orders!$I$2:$I$5001,"&gt;0"))</f>
        <v/>
      </c>
      <c r="F1996" s="10" t="str">
        <f aca="false">IF(OR(A1996="",N(D1996)=0),"",E1996/D1996)</f>
        <v/>
      </c>
      <c r="G1996" s="11" t="str">
        <f aca="false">IF(OR(A1996="",N(D1996)=0),"",_xlfn.MINIFS(Orders!$I$2:$I$5001,Orders!$C$2:$C$5001,A1996,Orders!$I$2:$I$5001,"&gt;0"))</f>
        <v/>
      </c>
      <c r="H1996" s="11" t="str">
        <f aca="false">IF(OR(A1996="",N(D1996)=0),"",_xlfn.MAXIFS(Orders!$I$2:$I$5001,Orders!$C$2:$C$5001,A1996,Orders!$I$2:$I$5001,"&gt;0"))</f>
        <v/>
      </c>
      <c r="I1996" s="9" t="str">
        <f aca="true">IF(H1996="","",TODAY()-H1996)</f>
        <v/>
      </c>
      <c r="J1996" s="9" t="str">
        <f aca="false">IF(OR(H1996="",N(D1996)&lt;2),"",(H1996-G1996)/(D1996-1))</f>
        <v/>
      </c>
      <c r="K1996" s="12" t="str">
        <f aca="false">IF(A1996="","",IF(N(D1996)=0,"No orders yet",IF(I1996&gt;=Settings!$B$4,IF(OR(N(E1996)&gt;=Settings!$B$5,N(D1996)&gt;=Settings!$B$6),"Lapsed VIP","Lapsed"),IF(I1996&gt;=Settings!$B$3,IF(OR(N(E1996)&gt;=Settings!$B$5,N(D1996)&gt;=Settings!$B$6),"At-risk VIP",IF(D1996=1,"One-time buyer","At risk")),IF(OR(N(E1996)&gt;=Settings!$B$5,N(D1996)&gt;=Settings!$B$6),"VIP",IF(D1996=1,"New","Active"))))))</f>
        <v/>
      </c>
      <c r="L1996" s="12" t="str">
        <f aca="false">IF(OR(J1996="",J1996=0),"",IF(I1996&gt;=J1996*Settings!$B$7,"Yes",""))</f>
        <v/>
      </c>
      <c r="M1996" s="13"/>
      <c r="N1996" s="12" t="str">
        <f aca="true">IF(M1996="","",IF(AND(H1996&lt;&gt;"",H1996&gt;=M1996),"Yes - "&amp;TEXT(H1996,"d mmm yyyy"),IF(TODAY()-M1996&lt;30,"Not yet","No")))</f>
        <v/>
      </c>
      <c r="O1996" s="8"/>
      <c r="P1996" s="12" t="str">
        <f aca="false">IF(A1996="","",IF(COUNTIF($A$2:$A$2001,A1996)&gt;1,"Same email twice - keep one",""))</f>
        <v/>
      </c>
    </row>
    <row r="1997" customFormat="false" ht="15" hidden="false" customHeight="false" outlineLevel="0" collapsed="false">
      <c r="A1997" s="8"/>
      <c r="B1997" s="8"/>
      <c r="C1997" s="8"/>
      <c r="D1997" s="9" t="str">
        <f aca="false">IF(A1997="","",COUNTIFS(Orders!$C$2:$C$5001,A1997,Orders!$I$2:$I$5001,"&gt;0"))</f>
        <v/>
      </c>
      <c r="E1997" s="10" t="str">
        <f aca="false">IF(A1997="","",SUMIFS(Orders!$F$2:$F$5001,Orders!$C$2:$C$5001,A1997,Orders!$I$2:$I$5001,"&gt;0"))</f>
        <v/>
      </c>
      <c r="F1997" s="10" t="str">
        <f aca="false">IF(OR(A1997="",N(D1997)=0),"",E1997/D1997)</f>
        <v/>
      </c>
      <c r="G1997" s="11" t="str">
        <f aca="false">IF(OR(A1997="",N(D1997)=0),"",_xlfn.MINIFS(Orders!$I$2:$I$5001,Orders!$C$2:$C$5001,A1997,Orders!$I$2:$I$5001,"&gt;0"))</f>
        <v/>
      </c>
      <c r="H1997" s="11" t="str">
        <f aca="false">IF(OR(A1997="",N(D1997)=0),"",_xlfn.MAXIFS(Orders!$I$2:$I$5001,Orders!$C$2:$C$5001,A1997,Orders!$I$2:$I$5001,"&gt;0"))</f>
        <v/>
      </c>
      <c r="I1997" s="9" t="str">
        <f aca="true">IF(H1997="","",TODAY()-H1997)</f>
        <v/>
      </c>
      <c r="J1997" s="9" t="str">
        <f aca="false">IF(OR(H1997="",N(D1997)&lt;2),"",(H1997-G1997)/(D1997-1))</f>
        <v/>
      </c>
      <c r="K1997" s="12" t="str">
        <f aca="false">IF(A1997="","",IF(N(D1997)=0,"No orders yet",IF(I1997&gt;=Settings!$B$4,IF(OR(N(E1997)&gt;=Settings!$B$5,N(D1997)&gt;=Settings!$B$6),"Lapsed VIP","Lapsed"),IF(I1997&gt;=Settings!$B$3,IF(OR(N(E1997)&gt;=Settings!$B$5,N(D1997)&gt;=Settings!$B$6),"At-risk VIP",IF(D1997=1,"One-time buyer","At risk")),IF(OR(N(E1997)&gt;=Settings!$B$5,N(D1997)&gt;=Settings!$B$6),"VIP",IF(D1997=1,"New","Active"))))))</f>
        <v/>
      </c>
      <c r="L1997" s="12" t="str">
        <f aca="false">IF(OR(J1997="",J1997=0),"",IF(I1997&gt;=J1997*Settings!$B$7,"Yes",""))</f>
        <v/>
      </c>
      <c r="M1997" s="13"/>
      <c r="N1997" s="12" t="str">
        <f aca="true">IF(M1997="","",IF(AND(H1997&lt;&gt;"",H1997&gt;=M1997),"Yes - "&amp;TEXT(H1997,"d mmm yyyy"),IF(TODAY()-M1997&lt;30,"Not yet","No")))</f>
        <v/>
      </c>
      <c r="O1997" s="8"/>
      <c r="P1997" s="12" t="str">
        <f aca="false">IF(A1997="","",IF(COUNTIF($A$2:$A$2001,A1997)&gt;1,"Same email twice - keep one",""))</f>
        <v/>
      </c>
    </row>
    <row r="1998" customFormat="false" ht="15" hidden="false" customHeight="false" outlineLevel="0" collapsed="false">
      <c r="A1998" s="8"/>
      <c r="B1998" s="8"/>
      <c r="C1998" s="8"/>
      <c r="D1998" s="9" t="str">
        <f aca="false">IF(A1998="","",COUNTIFS(Orders!$C$2:$C$5001,A1998,Orders!$I$2:$I$5001,"&gt;0"))</f>
        <v/>
      </c>
      <c r="E1998" s="10" t="str">
        <f aca="false">IF(A1998="","",SUMIFS(Orders!$F$2:$F$5001,Orders!$C$2:$C$5001,A1998,Orders!$I$2:$I$5001,"&gt;0"))</f>
        <v/>
      </c>
      <c r="F1998" s="10" t="str">
        <f aca="false">IF(OR(A1998="",N(D1998)=0),"",E1998/D1998)</f>
        <v/>
      </c>
      <c r="G1998" s="11" t="str">
        <f aca="false">IF(OR(A1998="",N(D1998)=0),"",_xlfn.MINIFS(Orders!$I$2:$I$5001,Orders!$C$2:$C$5001,A1998,Orders!$I$2:$I$5001,"&gt;0"))</f>
        <v/>
      </c>
      <c r="H1998" s="11" t="str">
        <f aca="false">IF(OR(A1998="",N(D1998)=0),"",_xlfn.MAXIFS(Orders!$I$2:$I$5001,Orders!$C$2:$C$5001,A1998,Orders!$I$2:$I$5001,"&gt;0"))</f>
        <v/>
      </c>
      <c r="I1998" s="9" t="str">
        <f aca="true">IF(H1998="","",TODAY()-H1998)</f>
        <v/>
      </c>
      <c r="J1998" s="9" t="str">
        <f aca="false">IF(OR(H1998="",N(D1998)&lt;2),"",(H1998-G1998)/(D1998-1))</f>
        <v/>
      </c>
      <c r="K1998" s="12" t="str">
        <f aca="false">IF(A1998="","",IF(N(D1998)=0,"No orders yet",IF(I1998&gt;=Settings!$B$4,IF(OR(N(E1998)&gt;=Settings!$B$5,N(D1998)&gt;=Settings!$B$6),"Lapsed VIP","Lapsed"),IF(I1998&gt;=Settings!$B$3,IF(OR(N(E1998)&gt;=Settings!$B$5,N(D1998)&gt;=Settings!$B$6),"At-risk VIP",IF(D1998=1,"One-time buyer","At risk")),IF(OR(N(E1998)&gt;=Settings!$B$5,N(D1998)&gt;=Settings!$B$6),"VIP",IF(D1998=1,"New","Active"))))))</f>
        <v/>
      </c>
      <c r="L1998" s="12" t="str">
        <f aca="false">IF(OR(J1998="",J1998=0),"",IF(I1998&gt;=J1998*Settings!$B$7,"Yes",""))</f>
        <v/>
      </c>
      <c r="M1998" s="13"/>
      <c r="N1998" s="12" t="str">
        <f aca="true">IF(M1998="","",IF(AND(H1998&lt;&gt;"",H1998&gt;=M1998),"Yes - "&amp;TEXT(H1998,"d mmm yyyy"),IF(TODAY()-M1998&lt;30,"Not yet","No")))</f>
        <v/>
      </c>
      <c r="O1998" s="8"/>
      <c r="P1998" s="12" t="str">
        <f aca="false">IF(A1998="","",IF(COUNTIF($A$2:$A$2001,A1998)&gt;1,"Same email twice - keep one",""))</f>
        <v/>
      </c>
    </row>
    <row r="1999" customFormat="false" ht="15" hidden="false" customHeight="false" outlineLevel="0" collapsed="false">
      <c r="A1999" s="8"/>
      <c r="B1999" s="8"/>
      <c r="C1999" s="8"/>
      <c r="D1999" s="9" t="str">
        <f aca="false">IF(A1999="","",COUNTIFS(Orders!$C$2:$C$5001,A1999,Orders!$I$2:$I$5001,"&gt;0"))</f>
        <v/>
      </c>
      <c r="E1999" s="10" t="str">
        <f aca="false">IF(A1999="","",SUMIFS(Orders!$F$2:$F$5001,Orders!$C$2:$C$5001,A1999,Orders!$I$2:$I$5001,"&gt;0"))</f>
        <v/>
      </c>
      <c r="F1999" s="10" t="str">
        <f aca="false">IF(OR(A1999="",N(D1999)=0),"",E1999/D1999)</f>
        <v/>
      </c>
      <c r="G1999" s="11" t="str">
        <f aca="false">IF(OR(A1999="",N(D1999)=0),"",_xlfn.MINIFS(Orders!$I$2:$I$5001,Orders!$C$2:$C$5001,A1999,Orders!$I$2:$I$5001,"&gt;0"))</f>
        <v/>
      </c>
      <c r="H1999" s="11" t="str">
        <f aca="false">IF(OR(A1999="",N(D1999)=0),"",_xlfn.MAXIFS(Orders!$I$2:$I$5001,Orders!$C$2:$C$5001,A1999,Orders!$I$2:$I$5001,"&gt;0"))</f>
        <v/>
      </c>
      <c r="I1999" s="9" t="str">
        <f aca="true">IF(H1999="","",TODAY()-H1999)</f>
        <v/>
      </c>
      <c r="J1999" s="9" t="str">
        <f aca="false">IF(OR(H1999="",N(D1999)&lt;2),"",(H1999-G1999)/(D1999-1))</f>
        <v/>
      </c>
      <c r="K1999" s="12" t="str">
        <f aca="false">IF(A1999="","",IF(N(D1999)=0,"No orders yet",IF(I1999&gt;=Settings!$B$4,IF(OR(N(E1999)&gt;=Settings!$B$5,N(D1999)&gt;=Settings!$B$6),"Lapsed VIP","Lapsed"),IF(I1999&gt;=Settings!$B$3,IF(OR(N(E1999)&gt;=Settings!$B$5,N(D1999)&gt;=Settings!$B$6),"At-risk VIP",IF(D1999=1,"One-time buyer","At risk")),IF(OR(N(E1999)&gt;=Settings!$B$5,N(D1999)&gt;=Settings!$B$6),"VIP",IF(D1999=1,"New","Active"))))))</f>
        <v/>
      </c>
      <c r="L1999" s="12" t="str">
        <f aca="false">IF(OR(J1999="",J1999=0),"",IF(I1999&gt;=J1999*Settings!$B$7,"Yes",""))</f>
        <v/>
      </c>
      <c r="M1999" s="13"/>
      <c r="N1999" s="12" t="str">
        <f aca="true">IF(M1999="","",IF(AND(H1999&lt;&gt;"",H1999&gt;=M1999),"Yes - "&amp;TEXT(H1999,"d mmm yyyy"),IF(TODAY()-M1999&lt;30,"Not yet","No")))</f>
        <v/>
      </c>
      <c r="O1999" s="8"/>
      <c r="P1999" s="12" t="str">
        <f aca="false">IF(A1999="","",IF(COUNTIF($A$2:$A$2001,A1999)&gt;1,"Same email twice - keep one",""))</f>
        <v/>
      </c>
    </row>
    <row r="2000" customFormat="false" ht="15" hidden="false" customHeight="false" outlineLevel="0" collapsed="false">
      <c r="A2000" s="8"/>
      <c r="B2000" s="8"/>
      <c r="C2000" s="8"/>
      <c r="D2000" s="9" t="str">
        <f aca="false">IF(A2000="","",COUNTIFS(Orders!$C$2:$C$5001,A2000,Orders!$I$2:$I$5001,"&gt;0"))</f>
        <v/>
      </c>
      <c r="E2000" s="10" t="str">
        <f aca="false">IF(A2000="","",SUMIFS(Orders!$F$2:$F$5001,Orders!$C$2:$C$5001,A2000,Orders!$I$2:$I$5001,"&gt;0"))</f>
        <v/>
      </c>
      <c r="F2000" s="10" t="str">
        <f aca="false">IF(OR(A2000="",N(D2000)=0),"",E2000/D2000)</f>
        <v/>
      </c>
      <c r="G2000" s="11" t="str">
        <f aca="false">IF(OR(A2000="",N(D2000)=0),"",_xlfn.MINIFS(Orders!$I$2:$I$5001,Orders!$C$2:$C$5001,A2000,Orders!$I$2:$I$5001,"&gt;0"))</f>
        <v/>
      </c>
      <c r="H2000" s="11" t="str">
        <f aca="false">IF(OR(A2000="",N(D2000)=0),"",_xlfn.MAXIFS(Orders!$I$2:$I$5001,Orders!$C$2:$C$5001,A2000,Orders!$I$2:$I$5001,"&gt;0"))</f>
        <v/>
      </c>
      <c r="I2000" s="9" t="str">
        <f aca="true">IF(H2000="","",TODAY()-H2000)</f>
        <v/>
      </c>
      <c r="J2000" s="9" t="str">
        <f aca="false">IF(OR(H2000="",N(D2000)&lt;2),"",(H2000-G2000)/(D2000-1))</f>
        <v/>
      </c>
      <c r="K2000" s="12" t="str">
        <f aca="false">IF(A2000="","",IF(N(D2000)=0,"No orders yet",IF(I2000&gt;=Settings!$B$4,IF(OR(N(E2000)&gt;=Settings!$B$5,N(D2000)&gt;=Settings!$B$6),"Lapsed VIP","Lapsed"),IF(I2000&gt;=Settings!$B$3,IF(OR(N(E2000)&gt;=Settings!$B$5,N(D2000)&gt;=Settings!$B$6),"At-risk VIP",IF(D2000=1,"One-time buyer","At risk")),IF(OR(N(E2000)&gt;=Settings!$B$5,N(D2000)&gt;=Settings!$B$6),"VIP",IF(D2000=1,"New","Active"))))))</f>
        <v/>
      </c>
      <c r="L2000" s="12" t="str">
        <f aca="false">IF(OR(J2000="",J2000=0),"",IF(I2000&gt;=J2000*Settings!$B$7,"Yes",""))</f>
        <v/>
      </c>
      <c r="M2000" s="13"/>
      <c r="N2000" s="12" t="str">
        <f aca="true">IF(M2000="","",IF(AND(H2000&lt;&gt;"",H2000&gt;=M2000),"Yes - "&amp;TEXT(H2000,"d mmm yyyy"),IF(TODAY()-M2000&lt;30,"Not yet","No")))</f>
        <v/>
      </c>
      <c r="O2000" s="8"/>
      <c r="P2000" s="12" t="str">
        <f aca="false">IF(A2000="","",IF(COUNTIF($A$2:$A$2001,A2000)&gt;1,"Same email twice - keep one",""))</f>
        <v/>
      </c>
    </row>
    <row r="2001" customFormat="false" ht="15" hidden="false" customHeight="false" outlineLevel="0" collapsed="false">
      <c r="A2001" s="8"/>
      <c r="B2001" s="8"/>
      <c r="C2001" s="8"/>
      <c r="D2001" s="9" t="str">
        <f aca="false">IF(A2001="","",COUNTIFS(Orders!$C$2:$C$5001,A2001,Orders!$I$2:$I$5001,"&gt;0"))</f>
        <v/>
      </c>
      <c r="E2001" s="10" t="str">
        <f aca="false">IF(A2001="","",SUMIFS(Orders!$F$2:$F$5001,Orders!$C$2:$C$5001,A2001,Orders!$I$2:$I$5001,"&gt;0"))</f>
        <v/>
      </c>
      <c r="F2001" s="10" t="str">
        <f aca="false">IF(OR(A2001="",N(D2001)=0),"",E2001/D2001)</f>
        <v/>
      </c>
      <c r="G2001" s="11" t="str">
        <f aca="false">IF(OR(A2001="",N(D2001)=0),"",_xlfn.MINIFS(Orders!$I$2:$I$5001,Orders!$C$2:$C$5001,A2001,Orders!$I$2:$I$5001,"&gt;0"))</f>
        <v/>
      </c>
      <c r="H2001" s="11" t="str">
        <f aca="false">IF(OR(A2001="",N(D2001)=0),"",_xlfn.MAXIFS(Orders!$I$2:$I$5001,Orders!$C$2:$C$5001,A2001,Orders!$I$2:$I$5001,"&gt;0"))</f>
        <v/>
      </c>
      <c r="I2001" s="9" t="str">
        <f aca="true">IF(H2001="","",TODAY()-H2001)</f>
        <v/>
      </c>
      <c r="J2001" s="9" t="str">
        <f aca="false">IF(OR(H2001="",N(D2001)&lt;2),"",(H2001-G2001)/(D2001-1))</f>
        <v/>
      </c>
      <c r="K2001" s="12" t="str">
        <f aca="false">IF(A2001="","",IF(N(D2001)=0,"No orders yet",IF(I2001&gt;=Settings!$B$4,IF(OR(N(E2001)&gt;=Settings!$B$5,N(D2001)&gt;=Settings!$B$6),"Lapsed VIP","Lapsed"),IF(I2001&gt;=Settings!$B$3,IF(OR(N(E2001)&gt;=Settings!$B$5,N(D2001)&gt;=Settings!$B$6),"At-risk VIP",IF(D2001=1,"One-time buyer","At risk")),IF(OR(N(E2001)&gt;=Settings!$B$5,N(D2001)&gt;=Settings!$B$6),"VIP",IF(D2001=1,"New","Active"))))))</f>
        <v/>
      </c>
      <c r="L2001" s="12" t="str">
        <f aca="false">IF(OR(J2001="",J2001=0),"",IF(I2001&gt;=J2001*Settings!$B$7,"Yes",""))</f>
        <v/>
      </c>
      <c r="M2001" s="13"/>
      <c r="N2001" s="12" t="str">
        <f aca="true">IF(M2001="","",IF(AND(H2001&lt;&gt;"",H2001&gt;=M2001),"Yes - "&amp;TEXT(H2001,"d mmm yyyy"),IF(TODAY()-M2001&lt;30,"Not yet","No")))</f>
        <v/>
      </c>
      <c r="O2001" s="8"/>
      <c r="P2001" s="12" t="str">
        <f aca="false">IF(A2001="","",IF(COUNTIF($A$2:$A$2001,A2001)&gt;1,"Same email twice - keep one",""))</f>
        <v/>
      </c>
    </row>
  </sheetData>
  <autoFilter ref="A1:P2001"/>
  <conditionalFormatting sqref="P2:P2001">
    <cfRule type="expression" priority="2" aboveAverage="0" equalAverage="0" bottom="0" percent="0" rank="0" text="" dxfId="11">
      <formula>P2&lt;&gt;""</formula>
    </cfRule>
  </conditionalFormatting>
  <conditionalFormatting sqref="K2:K2001">
    <cfRule type="expression" priority="3" aboveAverage="0" equalAverage="0" bottom="0" percent="0" rank="0" text="" dxfId="11">
      <formula>OR(K2="At-risk VIP",K2="Lapsed VIP")</formula>
    </cfRule>
    <cfRule type="expression" priority="4" aboveAverage="0" equalAverage="0" bottom="0" percent="0" rank="0" text="" dxfId="12">
      <formula>OR(K2="At risk",K2="One-time buyer")</formula>
    </cfRule>
    <cfRule type="expression" priority="5" aboveAverage="0" equalAverage="0" bottom="0" percent="0" rank="0" text="" dxfId="13">
      <formula>K2="Lapsed"</formula>
    </cfRule>
    <cfRule type="expression" priority="6" aboveAverage="0" equalAverage="0" bottom="0" percent="0" rank="0" text="" dxfId="14">
      <formula>OR(K2="VIP",K2="Active",K2="New")</formula>
    </cfRule>
  </conditionalFormatting>
  <conditionalFormatting sqref="L2:L2001">
    <cfRule type="expression" priority="7" aboveAverage="0" equalAverage="0" bottom="0" percent="0" rank="0" text="" dxfId="12">
      <formula>L2="Yes"</formula>
    </cfRule>
  </conditionalFormatting>
  <conditionalFormatting sqref="N2:N2001">
    <cfRule type="expression" priority="8" aboveAverage="0" equalAverage="0" bottom="0" percent="0" rank="0" text="" dxfId="15">
      <formula>LEFT(N2,3)="Yes"</formula>
    </cfRule>
  </conditionalFormatting>
  <conditionalFormatting sqref="C2:C2001">
    <cfRule type="expression" priority="9" aboveAverage="0" equalAverage="0" bottom="0" percent="0" rank="0" text="" dxfId="16">
      <formula>C2="No"</formula>
    </cfRule>
  </conditionalFormatting>
  <dataValidations count="2">
    <dataValidation allowBlank="true" error="Yes only if they agreed to marketing emails (e.g. 'Accepts email marketing' in Shopify)." errorStyle="stop" errorTitle="Yes or No" operator="between" showDropDown="false" showErrorMessage="true" showInputMessage="false" sqref="C2:C2001" type="list">
      <formula1>"Yes,No"</formula1>
      <formula2>0</formula2>
    </dataValidation>
    <dataValidation allowBlank="true" error="Enter the date you contacted them - not a future date." errorStyle="stop" errorTitle="Check the date" operator="between" showDropDown="false" showErrorMessage="true" showInputMessage="false" sqref="M2:M2001" type="date">
      <formula1>DATE(2000,1,1)</formula1>
      <formula2>TODAY()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B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46"/>
    <col collapsed="false" customWidth="true" hidden="false" outlineLevel="0" max="6" min="6" style="0" width="14"/>
  </cols>
  <sheetData>
    <row r="1" customFormat="false" ht="19.7" hidden="false" customHeight="false" outlineLevel="0" collapsed="false">
      <c r="B1" s="14" t="s">
        <v>66</v>
      </c>
    </row>
    <row r="2" customFormat="false" ht="15" hidden="false" customHeight="false" outlineLevel="0" collapsed="false">
      <c r="B2" s="15" t="str">
        <f aca="true">"As of "&amp;TEXT(TODAY(),"d mmm yyyy")&amp;" - all orders in the file."</f>
        <v>As of 19 Oct 2026 - all orders in the file.</v>
      </c>
    </row>
    <row r="4" customFormat="false" ht="15" hidden="false" customHeight="false" outlineLevel="0" collapsed="false">
      <c r="B4" s="16" t="s">
        <v>67</v>
      </c>
      <c r="E4" s="16" t="s">
        <v>68</v>
      </c>
    </row>
    <row r="5" customFormat="false" ht="19.7" hidden="false" customHeight="false" outlineLevel="0" collapsed="false">
      <c r="B5" s="17" t="n">
        <f aca="false">COUNTIF(Customers!$D$2:$D$2001,"&gt;0")</f>
        <v>11</v>
      </c>
      <c r="E5" s="18" t="n">
        <f aca="false">IFERROR(COUNTIF(Customers!$D$2:$D$2001,"&gt;=2")/COUNTIF(Customers!$D$2:$D$2001,"&gt;0"),0)</f>
        <v>0.727272727272727</v>
      </c>
    </row>
    <row r="7" customFormat="false" ht="15" hidden="false" customHeight="false" outlineLevel="0" collapsed="false">
      <c r="B7" s="16" t="s">
        <v>69</v>
      </c>
      <c r="E7" s="16" t="s">
        <v>70</v>
      </c>
    </row>
    <row r="8" customFormat="false" ht="19.7" hidden="false" customHeight="false" outlineLevel="0" collapsed="false">
      <c r="B8" s="19" t="n">
        <f aca="false">SUM(Customers!$E$2:$E$2001)</f>
        <v>4646</v>
      </c>
      <c r="E8" s="18" t="n">
        <f aca="false">IFERROR(SUMIFS(Customers!$E$2:$E$2001,Customers!$D$2:$D$2001,"&gt;=2")/SUM(Customers!$E$2:$E$2001),0)</f>
        <v>0.956736978045631</v>
      </c>
    </row>
    <row r="10" customFormat="false" ht="15" hidden="false" customHeight="false" outlineLevel="0" collapsed="false">
      <c r="B10" s="16" t="s">
        <v>71</v>
      </c>
      <c r="E10" s="16" t="s">
        <v>72</v>
      </c>
    </row>
    <row r="11" customFormat="false" ht="19.7" hidden="false" customHeight="false" outlineLevel="0" collapsed="false">
      <c r="B11" s="19" t="n">
        <f aca="false">IFERROR(SUM(Customers!$E$2:$E$2001)/SUM(Customers!$D$2:$D$2001),0)</f>
        <v>172.074074074074</v>
      </c>
      <c r="E11" s="20" t="n">
        <f aca="false">IFERROR(SUM(Customers!$D$2:$D$2001)/COUNTIF(Customers!$D$2:$D$2001,"&gt;0"),0)</f>
        <v>2.45454545454545</v>
      </c>
    </row>
    <row r="13" customFormat="false" ht="15" hidden="false" customHeight="false" outlineLevel="0" collapsed="false">
      <c r="B13" s="16" t="s">
        <v>73</v>
      </c>
      <c r="E13" s="16" t="s">
        <v>74</v>
      </c>
    </row>
    <row r="14" customFormat="false" ht="19.7" hidden="false" customHeight="false" outlineLevel="0" collapsed="false">
      <c r="B14" s="17" t="n">
        <f aca="false">COUNTIFS(Customers!$K$2:$K$2001,"At-risk VIP",Customers!$C$2:$C$2001,"&lt;&gt;No")+COUNTIFS(Customers!$K$2:$K$2001,"Lapsed VIP",Customers!$C$2:$C$2001,"&lt;&gt;No")</f>
        <v>3</v>
      </c>
      <c r="E14" s="17" t="n">
        <f aca="false">COUNTIF(Customers!$L$2:$L$2001,"Yes")</f>
        <v>3</v>
      </c>
    </row>
    <row r="15" customFormat="false" ht="15" hidden="false" customHeight="false" outlineLevel="0" collapsed="false">
      <c r="B15" s="15" t="s">
        <v>75</v>
      </c>
    </row>
    <row r="16" customFormat="false" ht="15" hidden="false" customHeight="false" outlineLevel="0" collapsed="false">
      <c r="B16" s="15" t="s">
        <v>76</v>
      </c>
    </row>
    <row r="17" customFormat="false" ht="19.5" hidden="false" customHeight="true" outlineLevel="0" collapsed="false">
      <c r="B17" s="6" t="s">
        <v>31</v>
      </c>
      <c r="C17" s="6" t="s">
        <v>77</v>
      </c>
      <c r="D17" s="21"/>
      <c r="E17" s="6" t="s">
        <v>78</v>
      </c>
      <c r="F17" s="6" t="s">
        <v>79</v>
      </c>
    </row>
    <row r="18" customFormat="false" ht="15" hidden="false" customHeight="false" outlineLevel="0" collapsed="false">
      <c r="B18" s="8" t="s">
        <v>80</v>
      </c>
      <c r="C18" s="8" t="n">
        <f aca="false">COUNTIF(Customers!$K$2:$K$2001,B18)</f>
        <v>2</v>
      </c>
      <c r="E18" s="22" t="s">
        <v>81</v>
      </c>
      <c r="F18" s="23" t="n">
        <f aca="false">SUMIFS(Customers!$E$2:$E$2001,Customers!$K$2:$K$2001,B18)</f>
        <v>1370</v>
      </c>
    </row>
    <row r="19" customFormat="false" ht="15" hidden="false" customHeight="false" outlineLevel="0" collapsed="false">
      <c r="B19" s="8" t="s">
        <v>82</v>
      </c>
      <c r="C19" s="8" t="n">
        <f aca="false">COUNTIF(Customers!$K$2:$K$2001,B19)</f>
        <v>1</v>
      </c>
      <c r="E19" s="22" t="s">
        <v>83</v>
      </c>
      <c r="F19" s="23" t="n">
        <f aca="false">SUMIFS(Customers!$E$2:$E$2001,Customers!$K$2:$K$2001,B19)</f>
        <v>870</v>
      </c>
    </row>
    <row r="20" customFormat="false" ht="15" hidden="false" customHeight="false" outlineLevel="0" collapsed="false">
      <c r="B20" s="8" t="s">
        <v>84</v>
      </c>
      <c r="C20" s="8" t="n">
        <f aca="false">COUNTIF(Customers!$K$2:$K$2001,B20)</f>
        <v>2</v>
      </c>
      <c r="E20" s="22" t="s">
        <v>85</v>
      </c>
      <c r="F20" s="23" t="n">
        <f aca="false">SUMIFS(Customers!$E$2:$E$2001,Customers!$K$2:$K$2001,B20)</f>
        <v>265</v>
      </c>
    </row>
    <row r="21" customFormat="false" ht="15" hidden="false" customHeight="false" outlineLevel="0" collapsed="false">
      <c r="B21" s="8" t="s">
        <v>86</v>
      </c>
      <c r="C21" s="8" t="n">
        <f aca="false">COUNTIF(Customers!$K$2:$K$2001,B21)</f>
        <v>1</v>
      </c>
      <c r="E21" s="22" t="s">
        <v>87</v>
      </c>
      <c r="F21" s="23" t="n">
        <f aca="false">SUMIFS(Customers!$E$2:$E$2001,Customers!$K$2:$K$2001,B21)</f>
        <v>89</v>
      </c>
    </row>
    <row r="22" customFormat="false" ht="15" hidden="false" customHeight="false" outlineLevel="0" collapsed="false">
      <c r="B22" s="8" t="s">
        <v>88</v>
      </c>
      <c r="C22" s="8" t="n">
        <f aca="false">COUNTIF(Customers!$K$2:$K$2001,B22)</f>
        <v>1</v>
      </c>
      <c r="E22" s="22" t="s">
        <v>89</v>
      </c>
      <c r="F22" s="23" t="n">
        <f aca="false">SUMIFS(Customers!$E$2:$E$2001,Customers!$K$2:$K$2001,B22)</f>
        <v>48</v>
      </c>
    </row>
    <row r="23" customFormat="false" ht="15" hidden="false" customHeight="false" outlineLevel="0" collapsed="false">
      <c r="B23" s="8" t="s">
        <v>90</v>
      </c>
      <c r="C23" s="8" t="n">
        <f aca="false">COUNTIF(Customers!$K$2:$K$2001,B23)</f>
        <v>2</v>
      </c>
      <c r="E23" s="22" t="s">
        <v>91</v>
      </c>
      <c r="F23" s="23" t="n">
        <f aca="false">SUMIFS(Customers!$E$2:$E$2001,Customers!$K$2:$K$2001,B23)</f>
        <v>1725</v>
      </c>
    </row>
    <row r="24" customFormat="false" ht="15" hidden="false" customHeight="false" outlineLevel="0" collapsed="false">
      <c r="B24" s="8" t="s">
        <v>92</v>
      </c>
      <c r="C24" s="8" t="n">
        <f aca="false">COUNTIF(Customers!$K$2:$K$2001,B24)</f>
        <v>1</v>
      </c>
      <c r="E24" s="22" t="s">
        <v>93</v>
      </c>
      <c r="F24" s="23" t="n">
        <f aca="false">SUMIFS(Customers!$E$2:$E$2001,Customers!$K$2:$K$2001,B24)</f>
        <v>215</v>
      </c>
    </row>
    <row r="25" customFormat="false" ht="15" hidden="false" customHeight="false" outlineLevel="0" collapsed="false">
      <c r="B25" s="8" t="s">
        <v>94</v>
      </c>
      <c r="C25" s="8" t="n">
        <f aca="false">COUNTIF(Customers!$K$2:$K$2001,B25)</f>
        <v>1</v>
      </c>
      <c r="E25" s="22" t="s">
        <v>95</v>
      </c>
      <c r="F25" s="23" t="n">
        <f aca="false">SUMIFS(Customers!$E$2:$E$2001,Customers!$K$2:$K$2001,B25)</f>
        <v>64</v>
      </c>
    </row>
    <row r="26" customFormat="false" ht="15" hidden="false" customHeight="false" outlineLevel="0" collapsed="false">
      <c r="B26" s="8" t="s">
        <v>96</v>
      </c>
      <c r="C26" s="8" t="n">
        <f aca="false">COUNTIF(Customers!$K$2:$K$2001,B26)</f>
        <v>1</v>
      </c>
      <c r="E26" s="22" t="s">
        <v>97</v>
      </c>
      <c r="F26" s="23" t="n">
        <f aca="false">SUMIFS(Customers!$E$2:$E$2001,Customers!$K$2:$K$2001,B26)</f>
        <v>0</v>
      </c>
    </row>
    <row r="28" customFormat="false" ht="15" hidden="false" customHeight="false" outlineLevel="0" collapsed="false">
      <c r="B28" s="24" t="s">
        <v>98</v>
      </c>
    </row>
    <row r="29" customFormat="false" ht="15" hidden="false" customHeight="false" outlineLevel="0" collapsed="false">
      <c r="B29" s="25" t="s">
        <v>99</v>
      </c>
      <c r="C29" s="26" t="n">
        <f aca="false">COUNT(Customers!$M$2:$M$2001)</f>
        <v>3</v>
      </c>
    </row>
    <row r="30" customFormat="false" ht="15" hidden="false" customHeight="false" outlineLevel="0" collapsed="false">
      <c r="B30" s="25" t="s">
        <v>100</v>
      </c>
      <c r="C30" s="26" t="n">
        <f aca="false">COUNTIF(Customers!$N$2:$N$2001,"Yes*")</f>
        <v>1</v>
      </c>
    </row>
    <row r="31" customFormat="false" ht="15" hidden="false" customHeight="false" outlineLevel="0" collapsed="false">
      <c r="B31" s="25" t="s">
        <v>101</v>
      </c>
      <c r="C31" s="27" t="n">
        <f aca="false">IFERROR(C30/(C29-COUNTIF(Customers!$N$2:$N$2001,"Not yet")),"-")</f>
        <v>0.5</v>
      </c>
      <c r="E31" s="16" t="s">
        <v>102</v>
      </c>
    </row>
  </sheetData>
  <conditionalFormatting sqref="B14">
    <cfRule type="cellIs" priority="2" operator="greaterThan" aboveAverage="0" equalAverage="0" bottom="0" percent="0" rank="0" text="" dxfId="1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false"/>
  </sheetPr>
  <dimension ref="A1:K50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8"/>
    <col collapsed="false" customWidth="true" hidden="false" outlineLevel="0" max="4" min="4" style="0" width="12"/>
    <col collapsed="false" customWidth="true" hidden="false" outlineLevel="0" max="6" min="5" style="0" width="11"/>
    <col collapsed="false" customWidth="true" hidden="false" outlineLevel="0" max="7" min="7" style="0" width="14"/>
    <col collapsed="false" customWidth="true" hidden="false" outlineLevel="0" max="8" min="8" style="0" width="30"/>
    <col collapsed="false" customWidth="true" hidden="false" outlineLevel="0" max="9" min="9" style="0" width="12"/>
  </cols>
  <sheetData>
    <row r="1" customFormat="false" ht="30" hidden="false" customHeight="true" outlineLevel="0" collapsed="false">
      <c r="A1" s="6" t="s">
        <v>103</v>
      </c>
      <c r="B1" s="6" t="s">
        <v>104</v>
      </c>
      <c r="C1" s="6" t="s">
        <v>21</v>
      </c>
      <c r="D1" s="6" t="s">
        <v>105</v>
      </c>
      <c r="E1" s="6" t="s">
        <v>106</v>
      </c>
      <c r="F1" s="7" t="s">
        <v>107</v>
      </c>
      <c r="G1" s="6" t="s">
        <v>108</v>
      </c>
      <c r="H1" s="7" t="s">
        <v>36</v>
      </c>
      <c r="I1" s="7" t="s">
        <v>109</v>
      </c>
      <c r="K1" s="15" t="s">
        <v>110</v>
      </c>
    </row>
    <row r="2" customFormat="false" ht="15" hidden="false" customHeight="false" outlineLevel="0" collapsed="false">
      <c r="A2" s="13" t="n">
        <f aca="true">TODAY()-400</f>
        <v>45914</v>
      </c>
      <c r="B2" s="8" t="s">
        <v>111</v>
      </c>
      <c r="C2" s="8" t="s">
        <v>37</v>
      </c>
      <c r="D2" s="23" t="n">
        <v>120</v>
      </c>
      <c r="E2" s="23"/>
      <c r="F2" s="10" t="n">
        <f aca="false">IF(D2="","",D2-N(E2))</f>
        <v>120</v>
      </c>
      <c r="G2" s="8" t="s">
        <v>112</v>
      </c>
      <c r="H2" s="12" t="str">
        <f aca="false">IF(AND(A2="",C2="",D2=""),"",IF(A2="","Add the order date",IF(I2="","Date not recognised - use YYYY-MM-DD",IF(C2="","Add the customer email",IF(D2="","Add the order total",IF(COUNTIF(Customers!$A$2:$A$2001,C2)=0,"Customer not on Customers tab",IF(N(E2)&gt;D2,"Refund is more than the order",IF(AND(B2&lt;&gt;"",COUNTIF($B$2:$B$5001,B2)&gt;1),"Same order # twice - keep one row",""))))))))</f>
        <v/>
      </c>
      <c r="I2" s="11" t="n">
        <f aca="false">IF(A2="","",IF(ISNUMBER(A2),INT(A2),IFERROR(IF(TEXT(DATE(VALUE(LEFT(A2,4)),VALUE(MID(A2,6,2)),VALUE(MID(A2,9,2))),"yyyy-mm-dd")=LEFT(A2,10),DATE(VALUE(LEFT(A2,4)),VALUE(MID(A2,6,2)),VALUE(MID(A2,9,2))),""),"")))</f>
        <v>45914</v>
      </c>
      <c r="K2" s="15" t="s">
        <v>113</v>
      </c>
    </row>
    <row r="3" customFormat="false" ht="15" hidden="false" customHeight="false" outlineLevel="0" collapsed="false">
      <c r="A3" s="13" t="n">
        <f aca="true">TODAY()-300</f>
        <v>46014</v>
      </c>
      <c r="B3" s="8" t="s">
        <v>114</v>
      </c>
      <c r="C3" s="8" t="s">
        <v>37</v>
      </c>
      <c r="D3" s="23" t="n">
        <v>95</v>
      </c>
      <c r="E3" s="23"/>
      <c r="F3" s="10" t="n">
        <f aca="false">IF(D3="","",D3-N(E3))</f>
        <v>95</v>
      </c>
      <c r="G3" s="8" t="s">
        <v>112</v>
      </c>
      <c r="H3" s="12" t="str">
        <f aca="false">IF(AND(A3="",C3="",D3=""),"",IF(A3="","Add the order date",IF(I3="","Date not recognised - use YYYY-MM-DD",IF(C3="","Add the customer email",IF(D3="","Add the order total",IF(COUNTIF(Customers!$A$2:$A$2001,C3)=0,"Customer not on Customers tab",IF(N(E3)&gt;D3,"Refund is more than the order",IF(AND(B3&lt;&gt;"",COUNTIF($B$2:$B$5001,B3)&gt;1),"Same order # twice - keep one row",""))))))))</f>
        <v/>
      </c>
      <c r="I3" s="11" t="n">
        <f aca="false">IF(A3="","",IF(ISNUMBER(A3),INT(A3),IFERROR(IF(TEXT(DATE(VALUE(LEFT(A3,4)),VALUE(MID(A3,6,2)),VALUE(MID(A3,9,2))),"yyyy-mm-dd")=LEFT(A3,10),DATE(VALUE(LEFT(A3,4)),VALUE(MID(A3,6,2)),VALUE(MID(A3,9,2))),""),"")))</f>
        <v>46014</v>
      </c>
      <c r="K3" s="15" t="s">
        <v>115</v>
      </c>
    </row>
    <row r="4" customFormat="false" ht="15" hidden="false" customHeight="false" outlineLevel="0" collapsed="false">
      <c r="A4" s="13" t="n">
        <f aca="true">TODAY()-210</f>
        <v>46104</v>
      </c>
      <c r="B4" s="8" t="s">
        <v>116</v>
      </c>
      <c r="C4" s="8" t="s">
        <v>37</v>
      </c>
      <c r="D4" s="23" t="n">
        <v>140</v>
      </c>
      <c r="E4" s="23"/>
      <c r="F4" s="10" t="n">
        <f aca="false">IF(D4="","",D4-N(E4))</f>
        <v>140</v>
      </c>
      <c r="G4" s="8" t="s">
        <v>112</v>
      </c>
      <c r="H4" s="12" t="str">
        <f aca="false">IF(AND(A4="",C4="",D4=""),"",IF(A4="","Add the order date",IF(I4="","Date not recognised - use YYYY-MM-DD",IF(C4="","Add the customer email",IF(D4="","Add the order total",IF(COUNTIF(Customers!$A$2:$A$2001,C4)=0,"Customer not on Customers tab",IF(N(E4)&gt;D4,"Refund is more than the order",IF(AND(B4&lt;&gt;"",COUNTIF($B$2:$B$5001,B4)&gt;1),"Same order # twice - keep one row",""))))))))</f>
        <v/>
      </c>
      <c r="I4" s="11" t="n">
        <f aca="false">IF(A4="","",IF(ISNUMBER(A4),INT(A4),IFERROR(IF(TEXT(DATE(VALUE(LEFT(A4,4)),VALUE(MID(A4,6,2)),VALUE(MID(A4,9,2))),"yyyy-mm-dd")=LEFT(A4,10),DATE(VALUE(LEFT(A4,4)),VALUE(MID(A4,6,2)),VALUE(MID(A4,9,2))),""),"")))</f>
        <v>46104</v>
      </c>
      <c r="K4" s="15" t="s">
        <v>117</v>
      </c>
    </row>
    <row r="5" customFormat="false" ht="15" hidden="false" customHeight="false" outlineLevel="0" collapsed="false">
      <c r="A5" s="13" t="n">
        <f aca="true">TODAY()-120</f>
        <v>46194</v>
      </c>
      <c r="B5" s="8" t="s">
        <v>118</v>
      </c>
      <c r="C5" s="8" t="s">
        <v>37</v>
      </c>
      <c r="D5" s="23" t="n">
        <v>160</v>
      </c>
      <c r="E5" s="23"/>
      <c r="F5" s="10" t="n">
        <f aca="false">IF(D5="","",D5-N(E5))</f>
        <v>160</v>
      </c>
      <c r="G5" s="8" t="s">
        <v>112</v>
      </c>
      <c r="H5" s="12" t="str">
        <f aca="false">IF(AND(A5="",C5="",D5=""),"",IF(A5="","Add the order date",IF(I5="","Date not recognised - use YYYY-MM-DD",IF(C5="","Add the customer email",IF(D5="","Add the order total",IF(COUNTIF(Customers!$A$2:$A$2001,C5)=0,"Customer not on Customers tab",IF(N(E5)&gt;D5,"Refund is more than the order",IF(AND(B5&lt;&gt;"",COUNTIF($B$2:$B$5001,B5)&gt;1),"Same order # twice - keep one row",""))))))))</f>
        <v/>
      </c>
      <c r="I5" s="11" t="n">
        <f aca="false">IF(A5="","",IF(ISNUMBER(A5),INT(A5),IFERROR(IF(TEXT(DATE(VALUE(LEFT(A5,4)),VALUE(MID(A5,6,2)),VALUE(MID(A5,9,2))),"yyyy-mm-dd")=LEFT(A5,10),DATE(VALUE(LEFT(A5,4)),VALUE(MID(A5,6,2)),VALUE(MID(A5,9,2))),""),"")))</f>
        <v>46194</v>
      </c>
      <c r="K5" s="15" t="str">
        <f aca="false">IF(COUNTA(A5002:A100000)&gt;0,"Over 5,000 orders - rows below 5001 aren't counted","")</f>
        <v/>
      </c>
    </row>
    <row r="6" customFormat="false" ht="15" hidden="false" customHeight="false" outlineLevel="0" collapsed="false">
      <c r="A6" s="13" t="n">
        <f aca="true">TODAY()-20</f>
        <v>46294</v>
      </c>
      <c r="B6" s="8" t="s">
        <v>119</v>
      </c>
      <c r="C6" s="8" t="s">
        <v>37</v>
      </c>
      <c r="D6" s="23" t="n">
        <v>130</v>
      </c>
      <c r="E6" s="23"/>
      <c r="F6" s="10" t="n">
        <f aca="false">IF(D6="","",D6-N(E6))</f>
        <v>130</v>
      </c>
      <c r="G6" s="8" t="s">
        <v>112</v>
      </c>
      <c r="H6" s="12" t="str">
        <f aca="false">IF(AND(A6="",C6="",D6=""),"",IF(A6="","Add the order date",IF(I6="","Date not recognised - use YYYY-MM-DD",IF(C6="","Add the customer email",IF(D6="","Add the order total",IF(COUNTIF(Customers!$A$2:$A$2001,C6)=0,"Customer not on Customers tab",IF(N(E6)&gt;D6,"Refund is more than the order",IF(AND(B6&lt;&gt;"",COUNTIF($B$2:$B$5001,B6)&gt;1),"Same order # twice - keep one row",""))))))))</f>
        <v/>
      </c>
      <c r="I6" s="11" t="n">
        <f aca="false">IF(A6="","",IF(ISNUMBER(A6),INT(A6),IFERROR(IF(TEXT(DATE(VALUE(LEFT(A6,4)),VALUE(MID(A6,6,2)),VALUE(MID(A6,9,2))),"yyyy-mm-dd")=LEFT(A6,10),DATE(VALUE(LEFT(A6,4)),VALUE(MID(A6,6,2)),VALUE(MID(A6,9,2))),""),"")))</f>
        <v>46294</v>
      </c>
    </row>
    <row r="7" customFormat="false" ht="15" hidden="false" customHeight="false" outlineLevel="0" collapsed="false">
      <c r="A7" s="13" t="n">
        <f aca="true">TODAY()-380</f>
        <v>45934</v>
      </c>
      <c r="B7" s="8" t="s">
        <v>120</v>
      </c>
      <c r="C7" s="8" t="s">
        <v>40</v>
      </c>
      <c r="D7" s="23" t="n">
        <v>210</v>
      </c>
      <c r="E7" s="23"/>
      <c r="F7" s="10" t="n">
        <f aca="false">IF(D7="","",D7-N(E7))</f>
        <v>210</v>
      </c>
      <c r="G7" s="8" t="s">
        <v>112</v>
      </c>
      <c r="H7" s="12" t="str">
        <f aca="false">IF(AND(A7="",C7="",D7=""),"",IF(A7="","Add the order date",IF(I7="","Date not recognised - use YYYY-MM-DD",IF(C7="","Add the customer email",IF(D7="","Add the order total",IF(COUNTIF(Customers!$A$2:$A$2001,C7)=0,"Customer not on Customers tab",IF(N(E7)&gt;D7,"Refund is more than the order",IF(AND(B7&lt;&gt;"",COUNTIF($B$2:$B$5001,B7)&gt;1),"Same order # twice - keep one row",""))))))))</f>
        <v/>
      </c>
      <c r="I7" s="11" t="n">
        <f aca="false">IF(A7="","",IF(ISNUMBER(A7),INT(A7),IFERROR(IF(TEXT(DATE(VALUE(LEFT(A7,4)),VALUE(MID(A7,6,2)),VALUE(MID(A7,9,2))),"yyyy-mm-dd")=LEFT(A7,10),DATE(VALUE(LEFT(A7,4)),VALUE(MID(A7,6,2)),VALUE(MID(A7,9,2))),""),"")))</f>
        <v>45934</v>
      </c>
    </row>
    <row r="8" customFormat="false" ht="15" hidden="false" customHeight="false" outlineLevel="0" collapsed="false">
      <c r="A8" s="13" t="n">
        <f aca="true">TODAY()-260</f>
        <v>46054</v>
      </c>
      <c r="B8" s="8" t="s">
        <v>121</v>
      </c>
      <c r="C8" s="8" t="s">
        <v>40</v>
      </c>
      <c r="D8" s="23" t="n">
        <v>180</v>
      </c>
      <c r="E8" s="23"/>
      <c r="F8" s="10" t="n">
        <f aca="false">IF(D8="","",D8-N(E8))</f>
        <v>180</v>
      </c>
      <c r="G8" s="8" t="s">
        <v>112</v>
      </c>
      <c r="H8" s="12" t="str">
        <f aca="false">IF(AND(A8="",C8="",D8=""),"",IF(A8="","Add the order date",IF(I8="","Date not recognised - use YYYY-MM-DD",IF(C8="","Add the customer email",IF(D8="","Add the order total",IF(COUNTIF(Customers!$A$2:$A$2001,C8)=0,"Customer not on Customers tab",IF(N(E8)&gt;D8,"Refund is more than the order",IF(AND(B8&lt;&gt;"",COUNTIF($B$2:$B$5001,B8)&gt;1),"Same order # twice - keep one row",""))))))))</f>
        <v/>
      </c>
      <c r="I8" s="11" t="n">
        <f aca="false">IF(A8="","",IF(ISNUMBER(A8),INT(A8),IFERROR(IF(TEXT(DATE(VALUE(LEFT(A8,4)),VALUE(MID(A8,6,2)),VALUE(MID(A8,9,2))),"yyyy-mm-dd")=LEFT(A8,10),DATE(VALUE(LEFT(A8,4)),VALUE(MID(A8,6,2)),VALUE(MID(A8,9,2))),""),"")))</f>
        <v>46054</v>
      </c>
    </row>
    <row r="9" customFormat="false" ht="15" hidden="false" customHeight="false" outlineLevel="0" collapsed="false">
      <c r="A9" s="13" t="n">
        <f aca="true">TODAY()-150</f>
        <v>46164</v>
      </c>
      <c r="B9" s="8" t="s">
        <v>122</v>
      </c>
      <c r="C9" s="8" t="s">
        <v>40</v>
      </c>
      <c r="D9" s="23" t="n">
        <v>230</v>
      </c>
      <c r="E9" s="23"/>
      <c r="F9" s="10" t="n">
        <f aca="false">IF(D9="","",D9-N(E9))</f>
        <v>230</v>
      </c>
      <c r="G9" s="8" t="s">
        <v>112</v>
      </c>
      <c r="H9" s="12" t="str">
        <f aca="false">IF(AND(A9="",C9="",D9=""),"",IF(A9="","Add the order date",IF(I9="","Date not recognised - use YYYY-MM-DD",IF(C9="","Add the customer email",IF(D9="","Add the order total",IF(COUNTIF(Customers!$A$2:$A$2001,C9)=0,"Customer not on Customers tab",IF(N(E9)&gt;D9,"Refund is more than the order",IF(AND(B9&lt;&gt;"",COUNTIF($B$2:$B$5001,B9)&gt;1),"Same order # twice - keep one row",""))))))))</f>
        <v/>
      </c>
      <c r="I9" s="11" t="n">
        <f aca="false">IF(A9="","",IF(ISNUMBER(A9),INT(A9),IFERROR(IF(TEXT(DATE(VALUE(LEFT(A9,4)),VALUE(MID(A9,6,2)),VALUE(MID(A9,9,2))),"yyyy-mm-dd")=LEFT(A9,10),DATE(VALUE(LEFT(A9,4)),VALUE(MID(A9,6,2)),VALUE(MID(A9,9,2))),""),"")))</f>
        <v>46164</v>
      </c>
    </row>
    <row r="10" customFormat="false" ht="15" hidden="false" customHeight="false" outlineLevel="0" collapsed="false">
      <c r="A10" s="13" t="n">
        <f aca="true">TODAY()-35</f>
        <v>46279</v>
      </c>
      <c r="B10" s="8" t="s">
        <v>123</v>
      </c>
      <c r="C10" s="8" t="s">
        <v>43</v>
      </c>
      <c r="D10" s="23" t="n">
        <v>64</v>
      </c>
      <c r="E10" s="23"/>
      <c r="F10" s="10" t="n">
        <f aca="false">IF(D10="","",D10-N(E10))</f>
        <v>64</v>
      </c>
      <c r="G10" s="8" t="s">
        <v>112</v>
      </c>
      <c r="H10" s="12" t="str">
        <f aca="false">IF(AND(A10="",C10="",D10=""),"",IF(A10="","Add the order date",IF(I10="","Date not recognised - use YYYY-MM-DD",IF(C10="","Add the customer email",IF(D10="","Add the order total",IF(COUNTIF(Customers!$A$2:$A$2001,C10)=0,"Customer not on Customers tab",IF(N(E10)&gt;D10,"Refund is more than the order",IF(AND(B10&lt;&gt;"",COUNTIF($B$2:$B$5001,B10)&gt;1),"Same order # twice - keep one row",""))))))))</f>
        <v/>
      </c>
      <c r="I10" s="11" t="n">
        <f aca="false">IF(A10="","",IF(ISNUMBER(A10),INT(A10),IFERROR(IF(TEXT(DATE(VALUE(LEFT(A10,4)),VALUE(MID(A10,6,2)),VALUE(MID(A10,9,2))),"yyyy-mm-dd")=LEFT(A10,10),DATE(VALUE(LEFT(A10,4)),VALUE(MID(A10,6,2)),VALUE(MID(A10,9,2))),""),"")))</f>
        <v>46279</v>
      </c>
    </row>
    <row r="11" customFormat="false" ht="15" hidden="false" customHeight="false" outlineLevel="0" collapsed="false">
      <c r="A11" s="13" t="n">
        <f aca="true">TODAY()-240</f>
        <v>46074</v>
      </c>
      <c r="B11" s="8" t="s">
        <v>124</v>
      </c>
      <c r="C11" s="8" t="s">
        <v>45</v>
      </c>
      <c r="D11" s="23" t="n">
        <v>48</v>
      </c>
      <c r="E11" s="23"/>
      <c r="F11" s="10" t="n">
        <f aca="false">IF(D11="","",D11-N(E11))</f>
        <v>48</v>
      </c>
      <c r="G11" s="8" t="s">
        <v>112</v>
      </c>
      <c r="H11" s="12" t="str">
        <f aca="false">IF(AND(A11="",C11="",D11=""),"",IF(A11="","Add the order date",IF(I11="","Date not recognised - use YYYY-MM-DD",IF(C11="","Add the customer email",IF(D11="","Add the order total",IF(COUNTIF(Customers!$A$2:$A$2001,C11)=0,"Customer not on Customers tab",IF(N(E11)&gt;D11,"Refund is more than the order",IF(AND(B11&lt;&gt;"",COUNTIF($B$2:$B$5001,B11)&gt;1),"Same order # twice - keep one row",""))))))))</f>
        <v/>
      </c>
      <c r="I11" s="11" t="n">
        <f aca="false">IF(A11="","",IF(ISNUMBER(A11),INT(A11),IFERROR(IF(TEXT(DATE(VALUE(LEFT(A11,4)),VALUE(MID(A11,6,2)),VALUE(MID(A11,9,2))),"yyyy-mm-dd")=LEFT(A11,10),DATE(VALUE(LEFT(A11,4)),VALUE(MID(A11,6,2)),VALUE(MID(A11,9,2))),""),"")))</f>
        <v>46074</v>
      </c>
    </row>
    <row r="12" customFormat="false" ht="15" hidden="false" customHeight="false" outlineLevel="0" collapsed="false">
      <c r="A12" s="13" t="n">
        <f aca="true">TODAY()-330</f>
        <v>45984</v>
      </c>
      <c r="B12" s="8" t="s">
        <v>125</v>
      </c>
      <c r="C12" s="8" t="s">
        <v>48</v>
      </c>
      <c r="D12" s="23" t="n">
        <v>75</v>
      </c>
      <c r="E12" s="23"/>
      <c r="F12" s="10" t="n">
        <f aca="false">IF(D12="","",D12-N(E12))</f>
        <v>75</v>
      </c>
      <c r="G12" s="8" t="s">
        <v>112</v>
      </c>
      <c r="H12" s="12" t="str">
        <f aca="false">IF(AND(A12="",C12="",D12=""),"",IF(A12="","Add the order date",IF(I12="","Date not recognised - use YYYY-MM-DD",IF(C12="","Add the customer email",IF(D12="","Add the order total",IF(COUNTIF(Customers!$A$2:$A$2001,C12)=0,"Customer not on Customers tab",IF(N(E12)&gt;D12,"Refund is more than the order",IF(AND(B12&lt;&gt;"",COUNTIF($B$2:$B$5001,B12)&gt;1),"Same order # twice - keep one row",""))))))))</f>
        <v/>
      </c>
      <c r="I12" s="11" t="n">
        <f aca="false">IF(A12="","",IF(ISNUMBER(A12),INT(A12),IFERROR(IF(TEXT(DATE(VALUE(LEFT(A12,4)),VALUE(MID(A12,6,2)),VALUE(MID(A12,9,2))),"yyyy-mm-dd")=LEFT(A12,10),DATE(VALUE(LEFT(A12,4)),VALUE(MID(A12,6,2)),VALUE(MID(A12,9,2))),""),"")))</f>
        <v>45984</v>
      </c>
    </row>
    <row r="13" customFormat="false" ht="15" hidden="false" customHeight="false" outlineLevel="0" collapsed="false">
      <c r="A13" s="13" t="n">
        <f aca="true">TODAY()-200</f>
        <v>46114</v>
      </c>
      <c r="B13" s="8" t="s">
        <v>126</v>
      </c>
      <c r="C13" s="8" t="s">
        <v>48</v>
      </c>
      <c r="D13" s="23" t="n">
        <v>90</v>
      </c>
      <c r="E13" s="23"/>
      <c r="F13" s="10" t="n">
        <f aca="false">IF(D13="","",D13-N(E13))</f>
        <v>90</v>
      </c>
      <c r="G13" s="8" t="s">
        <v>112</v>
      </c>
      <c r="H13" s="12" t="str">
        <f aca="false">IF(AND(A13="",C13="",D13=""),"",IF(A13="","Add the order date",IF(I13="","Date not recognised - use YYYY-MM-DD",IF(C13="","Add the customer email",IF(D13="","Add the order total",IF(COUNTIF(Customers!$A$2:$A$2001,C13)=0,"Customer not on Customers tab",IF(N(E13)&gt;D13,"Refund is more than the order",IF(AND(B13&lt;&gt;"",COUNTIF($B$2:$B$5001,B13)&gt;1),"Same order # twice - keep one row",""))))))))</f>
        <v/>
      </c>
      <c r="I13" s="11" t="n">
        <f aca="false">IF(A13="","",IF(ISNUMBER(A13),INT(A13),IFERROR(IF(TEXT(DATE(VALUE(LEFT(A13,4)),VALUE(MID(A13,6,2)),VALUE(MID(A13,9,2))),"yyyy-mm-dd")=LEFT(A13,10),DATE(VALUE(LEFT(A13,4)),VALUE(MID(A13,6,2)),VALUE(MID(A13,9,2))),""),"")))</f>
        <v>46114</v>
      </c>
    </row>
    <row r="14" customFormat="false" ht="15" hidden="false" customHeight="false" outlineLevel="0" collapsed="false">
      <c r="A14" s="13" t="n">
        <f aca="true">TODAY()-500</f>
        <v>45814</v>
      </c>
      <c r="B14" s="8" t="s">
        <v>127</v>
      </c>
      <c r="C14" s="8" t="s">
        <v>51</v>
      </c>
      <c r="D14" s="23" t="n">
        <v>260</v>
      </c>
      <c r="E14" s="23"/>
      <c r="F14" s="10" t="n">
        <f aca="false">IF(D14="","",D14-N(E14))</f>
        <v>260</v>
      </c>
      <c r="G14" s="8" t="s">
        <v>112</v>
      </c>
      <c r="H14" s="12" t="str">
        <f aca="false">IF(AND(A14="",C14="",D14=""),"",IF(A14="","Add the order date",IF(I14="","Date not recognised - use YYYY-MM-DD",IF(C14="","Add the customer email",IF(D14="","Add the order total",IF(COUNTIF(Customers!$A$2:$A$2001,C14)=0,"Customer not on Customers tab",IF(N(E14)&gt;D14,"Refund is more than the order",IF(AND(B14&lt;&gt;"",COUNTIF($B$2:$B$5001,B14)&gt;1),"Same order # twice - keep one row",""))))))))</f>
        <v/>
      </c>
      <c r="I14" s="11" t="n">
        <f aca="false">IF(A14="","",IF(ISNUMBER(A14),INT(A14),IFERROR(IF(TEXT(DATE(VALUE(LEFT(A14,4)),VALUE(MID(A14,6,2)),VALUE(MID(A14,9,2))),"yyyy-mm-dd")=LEFT(A14,10),DATE(VALUE(LEFT(A14,4)),VALUE(MID(A14,6,2)),VALUE(MID(A14,9,2))),""),"")))</f>
        <v>45814</v>
      </c>
    </row>
    <row r="15" customFormat="false" ht="15" hidden="false" customHeight="false" outlineLevel="0" collapsed="false">
      <c r="A15" s="13" t="n">
        <f aca="true">TODAY()-420</f>
        <v>45894</v>
      </c>
      <c r="B15" s="8" t="s">
        <v>128</v>
      </c>
      <c r="C15" s="8" t="s">
        <v>51</v>
      </c>
      <c r="D15" s="23" t="n">
        <v>300</v>
      </c>
      <c r="E15" s="23"/>
      <c r="F15" s="10" t="n">
        <f aca="false">IF(D15="","",D15-N(E15))</f>
        <v>300</v>
      </c>
      <c r="G15" s="8" t="s">
        <v>112</v>
      </c>
      <c r="H15" s="12" t="str">
        <f aca="false">IF(AND(A15="",C15="",D15=""),"",IF(A15="","Add the order date",IF(I15="","Date not recognised - use YYYY-MM-DD",IF(C15="","Add the customer email",IF(D15="","Add the order total",IF(COUNTIF(Customers!$A$2:$A$2001,C15)=0,"Customer not on Customers tab",IF(N(E15)&gt;D15,"Refund is more than the order",IF(AND(B15&lt;&gt;"",COUNTIF($B$2:$B$5001,B15)&gt;1),"Same order # twice - keep one row",""))))))))</f>
        <v/>
      </c>
      <c r="I15" s="11" t="n">
        <f aca="false">IF(A15="","",IF(ISNUMBER(A15),INT(A15),IFERROR(IF(TEXT(DATE(VALUE(LEFT(A15,4)),VALUE(MID(A15,6,2)),VALUE(MID(A15,9,2))),"yyyy-mm-dd")=LEFT(A15,10),DATE(VALUE(LEFT(A15,4)),VALUE(MID(A15,6,2)),VALUE(MID(A15,9,2))),""),"")))</f>
        <v>45894</v>
      </c>
    </row>
    <row r="16" customFormat="false" ht="15" hidden="false" customHeight="false" outlineLevel="0" collapsed="false">
      <c r="A16" s="13" t="n">
        <f aca="true">TODAY()-260</f>
        <v>46054</v>
      </c>
      <c r="B16" s="8" t="s">
        <v>129</v>
      </c>
      <c r="C16" s="8" t="s">
        <v>51</v>
      </c>
      <c r="D16" s="23" t="n">
        <v>280</v>
      </c>
      <c r="E16" s="23"/>
      <c r="F16" s="10" t="n">
        <f aca="false">IF(D16="","",D16-N(E16))</f>
        <v>280</v>
      </c>
      <c r="G16" s="8" t="s">
        <v>112</v>
      </c>
      <c r="H16" s="12" t="str">
        <f aca="false">IF(AND(A16="",C16="",D16=""),"",IF(A16="","Add the order date",IF(I16="","Date not recognised - use YYYY-MM-DD",IF(C16="","Add the customer email",IF(D16="","Add the order total",IF(COUNTIF(Customers!$A$2:$A$2001,C16)=0,"Customer not on Customers tab",IF(N(E16)&gt;D16,"Refund is more than the order",IF(AND(B16&lt;&gt;"",COUNTIF($B$2:$B$5001,B16)&gt;1),"Same order # twice - keep one row",""))))))))</f>
        <v/>
      </c>
      <c r="I16" s="11" t="n">
        <f aca="false">IF(A16="","",IF(ISNUMBER(A16),INT(A16),IFERROR(IF(TEXT(DATE(VALUE(LEFT(A16,4)),VALUE(MID(A16,6,2)),VALUE(MID(A16,9,2))),"yyyy-mm-dd")=LEFT(A16,10),DATE(VALUE(LEFT(A16,4)),VALUE(MID(A16,6,2)),VALUE(MID(A16,9,2))),""),"")))</f>
        <v>46054</v>
      </c>
    </row>
    <row r="17" customFormat="false" ht="15" hidden="false" customHeight="false" outlineLevel="0" collapsed="false">
      <c r="A17" s="13" t="n">
        <f aca="true">TODAY()-8</f>
        <v>46306</v>
      </c>
      <c r="B17" s="8" t="s">
        <v>130</v>
      </c>
      <c r="C17" s="8" t="s">
        <v>51</v>
      </c>
      <c r="D17" s="23" t="n">
        <v>240</v>
      </c>
      <c r="E17" s="23"/>
      <c r="F17" s="10" t="n">
        <f aca="false">IF(D17="","",D17-N(E17))</f>
        <v>240</v>
      </c>
      <c r="G17" s="8" t="s">
        <v>112</v>
      </c>
      <c r="H17" s="12" t="str">
        <f aca="false">IF(AND(A17="",C17="",D17=""),"",IF(A17="","Add the order date",IF(I17="","Date not recognised - use YYYY-MM-DD",IF(C17="","Add the customer email",IF(D17="","Add the order total",IF(COUNTIF(Customers!$A$2:$A$2001,C17)=0,"Customer not on Customers tab",IF(N(E17)&gt;D17,"Refund is more than the order",IF(AND(B17&lt;&gt;"",COUNTIF($B$2:$B$5001,B17)&gt;1),"Same order # twice - keep one row",""))))))))</f>
        <v/>
      </c>
      <c r="I17" s="11" t="n">
        <f aca="false">IF(A17="","",IF(ISNUMBER(A17),INT(A17),IFERROR(IF(TEXT(DATE(VALUE(LEFT(A17,4)),VALUE(MID(A17,6,2)),VALUE(MID(A17,9,2))),"yyyy-mm-dd")=LEFT(A17,10),DATE(VALUE(LEFT(A17,4)),VALUE(MID(A17,6,2)),VALUE(MID(A17,9,2))),""),"")))</f>
        <v>46306</v>
      </c>
    </row>
    <row r="18" customFormat="false" ht="15" hidden="false" customHeight="false" outlineLevel="0" collapsed="false">
      <c r="A18" s="13" t="n">
        <f aca="true">TODAY()-100</f>
        <v>46214</v>
      </c>
      <c r="B18" s="8" t="s">
        <v>131</v>
      </c>
      <c r="C18" s="8" t="s">
        <v>54</v>
      </c>
      <c r="D18" s="23" t="n">
        <v>70</v>
      </c>
      <c r="E18" s="23"/>
      <c r="F18" s="10" t="n">
        <f aca="false">IF(D18="","",D18-N(E18))</f>
        <v>70</v>
      </c>
      <c r="G18" s="8" t="s">
        <v>112</v>
      </c>
      <c r="H18" s="12" t="str">
        <f aca="false">IF(AND(A18="",C18="",D18=""),"",IF(A18="","Add the order date",IF(I18="","Date not recognised - use YYYY-MM-DD",IF(C18="","Add the customer email",IF(D18="","Add the order total",IF(COUNTIF(Customers!$A$2:$A$2001,C18)=0,"Customer not on Customers tab",IF(N(E18)&gt;D18,"Refund is more than the order",IF(AND(B18&lt;&gt;"",COUNTIF($B$2:$B$5001,B18)&gt;1),"Same order # twice - keep one row",""))))))))</f>
        <v/>
      </c>
      <c r="I18" s="11" t="n">
        <f aca="false">IF(A18="","",IF(ISNUMBER(A18),INT(A18),IFERROR(IF(TEXT(DATE(VALUE(LEFT(A18,4)),VALUE(MID(A18,6,2)),VALUE(MID(A18,9,2))),"yyyy-mm-dd")=LEFT(A18,10),DATE(VALUE(LEFT(A18,4)),VALUE(MID(A18,6,2)),VALUE(MID(A18,9,2))),""),"")))</f>
        <v>46214</v>
      </c>
    </row>
    <row r="19" customFormat="false" ht="15" hidden="false" customHeight="false" outlineLevel="0" collapsed="false">
      <c r="A19" s="13" t="n">
        <f aca="true">TODAY()-60</f>
        <v>46254</v>
      </c>
      <c r="B19" s="8" t="s">
        <v>132</v>
      </c>
      <c r="C19" s="8" t="s">
        <v>54</v>
      </c>
      <c r="D19" s="23" t="n">
        <v>85</v>
      </c>
      <c r="E19" s="23"/>
      <c r="F19" s="10" t="n">
        <f aca="false">IF(D19="","",D19-N(E19))</f>
        <v>85</v>
      </c>
      <c r="G19" s="8" t="s">
        <v>112</v>
      </c>
      <c r="H19" s="12" t="str">
        <f aca="false">IF(AND(A19="",C19="",D19=""),"",IF(A19="","Add the order date",IF(I19="","Date not recognised - use YYYY-MM-DD",IF(C19="","Add the customer email",IF(D19="","Add the order total",IF(COUNTIF(Customers!$A$2:$A$2001,C19)=0,"Customer not on Customers tab",IF(N(E19)&gt;D19,"Refund is more than the order",IF(AND(B19&lt;&gt;"",COUNTIF($B$2:$B$5001,B19)&gt;1),"Same order # twice - keep one row",""))))))))</f>
        <v/>
      </c>
      <c r="I19" s="11" t="n">
        <f aca="false">IF(A19="","",IF(ISNUMBER(A19),INT(A19),IFERROR(IF(TEXT(DATE(VALUE(LEFT(A19,4)),VALUE(MID(A19,6,2)),VALUE(MID(A19,9,2))),"yyyy-mm-dd")=LEFT(A19,10),DATE(VALUE(LEFT(A19,4)),VALUE(MID(A19,6,2)),VALUE(MID(A19,9,2))),""),"")))</f>
        <v>46254</v>
      </c>
    </row>
    <row r="20" customFormat="false" ht="15" hidden="false" customHeight="false" outlineLevel="0" collapsed="false">
      <c r="A20" s="13" t="n">
        <f aca="true">TODAY()-25</f>
        <v>46289</v>
      </c>
      <c r="B20" s="8" t="s">
        <v>133</v>
      </c>
      <c r="C20" s="8" t="s">
        <v>54</v>
      </c>
      <c r="D20" s="23" t="n">
        <v>60</v>
      </c>
      <c r="E20" s="23"/>
      <c r="F20" s="10" t="n">
        <f aca="false">IF(D20="","",D20-N(E20))</f>
        <v>60</v>
      </c>
      <c r="G20" s="8" t="s">
        <v>112</v>
      </c>
      <c r="H20" s="12" t="str">
        <f aca="false">IF(AND(A20="",C20="",D20=""),"",IF(A20="","Add the order date",IF(I20="","Date not recognised - use YYYY-MM-DD",IF(C20="","Add the customer email",IF(D20="","Add the order total",IF(COUNTIF(Customers!$A$2:$A$2001,C20)=0,"Customer not on Customers tab",IF(N(E20)&gt;D20,"Refund is more than the order",IF(AND(B20&lt;&gt;"",COUNTIF($B$2:$B$5001,B20)&gt;1),"Same order # twice - keep one row",""))))))))</f>
        <v/>
      </c>
      <c r="I20" s="11" t="n">
        <f aca="false">IF(A20="","",IF(ISNUMBER(A20),INT(A20),IFERROR(IF(TEXT(DATE(VALUE(LEFT(A20,4)),VALUE(MID(A20,6,2)),VALUE(MID(A20,9,2))),"yyyy-mm-dd")=LEFT(A20,10),DATE(VALUE(LEFT(A20,4)),VALUE(MID(A20,6,2)),VALUE(MID(A20,9,2))),""),"")))</f>
        <v>46289</v>
      </c>
    </row>
    <row r="21" customFormat="false" ht="15" hidden="false" customHeight="false" outlineLevel="0" collapsed="false">
      <c r="A21" s="13" t="n">
        <f aca="true">TODAY()-270</f>
        <v>46044</v>
      </c>
      <c r="B21" s="8" t="s">
        <v>134</v>
      </c>
      <c r="C21" s="8" t="s">
        <v>56</v>
      </c>
      <c r="D21" s="23" t="n">
        <v>410</v>
      </c>
      <c r="E21" s="23"/>
      <c r="F21" s="10" t="n">
        <f aca="false">IF(D21="","",D21-N(E21))</f>
        <v>410</v>
      </c>
      <c r="G21" s="8" t="s">
        <v>112</v>
      </c>
      <c r="H21" s="12" t="str">
        <f aca="false">IF(AND(A21="",C21="",D21=""),"",IF(A21="","Add the order date",IF(I21="","Date not recognised - use YYYY-MM-DD",IF(C21="","Add the customer email",IF(D21="","Add the order total",IF(COUNTIF(Customers!$A$2:$A$2001,C21)=0,"Customer not on Customers tab",IF(N(E21)&gt;D21,"Refund is more than the order",IF(AND(B21&lt;&gt;"",COUNTIF($B$2:$B$5001,B21)&gt;1),"Same order # twice - keep one row",""))))))))</f>
        <v/>
      </c>
      <c r="I21" s="11" t="n">
        <f aca="false">IF(A21="","",IF(ISNUMBER(A21),INT(A21),IFERROR(IF(TEXT(DATE(VALUE(LEFT(A21,4)),VALUE(MID(A21,6,2)),VALUE(MID(A21,9,2))),"yyyy-mm-dd")=LEFT(A21,10),DATE(VALUE(LEFT(A21,4)),VALUE(MID(A21,6,2)),VALUE(MID(A21,9,2))),""),"")))</f>
        <v>46044</v>
      </c>
    </row>
    <row r="22" customFormat="false" ht="15" hidden="false" customHeight="false" outlineLevel="0" collapsed="false">
      <c r="A22" s="13" t="n">
        <f aca="true">TODAY()-130</f>
        <v>46184</v>
      </c>
      <c r="B22" s="8" t="s">
        <v>135</v>
      </c>
      <c r="C22" s="8" t="s">
        <v>56</v>
      </c>
      <c r="D22" s="23" t="n">
        <v>380</v>
      </c>
      <c r="E22" s="23" t="n">
        <v>40</v>
      </c>
      <c r="F22" s="10" t="n">
        <f aca="false">IF(D22="","",D22-N(E22))</f>
        <v>340</v>
      </c>
      <c r="G22" s="8" t="s">
        <v>112</v>
      </c>
      <c r="H22" s="12" t="str">
        <f aca="false">IF(AND(A22="",C22="",D22=""),"",IF(A22="","Add the order date",IF(I22="","Date not recognised - use YYYY-MM-DD",IF(C22="","Add the customer email",IF(D22="","Add the order total",IF(COUNTIF(Customers!$A$2:$A$2001,C22)=0,"Customer not on Customers tab",IF(N(E22)&gt;D22,"Refund is more than the order",IF(AND(B22&lt;&gt;"",COUNTIF($B$2:$B$5001,B22)&gt;1),"Same order # twice - keep one row",""))))))))</f>
        <v/>
      </c>
      <c r="I22" s="11" t="n">
        <f aca="false">IF(A22="","",IF(ISNUMBER(A22),INT(A22),IFERROR(IF(TEXT(DATE(VALUE(LEFT(A22,4)),VALUE(MID(A22,6,2)),VALUE(MID(A22,9,2))),"yyyy-mm-dd")=LEFT(A22,10),DATE(VALUE(LEFT(A22,4)),VALUE(MID(A22,6,2)),VALUE(MID(A22,9,2))),""),"")))</f>
        <v>46184</v>
      </c>
    </row>
    <row r="23" customFormat="false" ht="15" hidden="false" customHeight="false" outlineLevel="0" collapsed="false">
      <c r="A23" s="13" t="n">
        <f aca="true">TODAY()-560</f>
        <v>45754</v>
      </c>
      <c r="B23" s="8" t="s">
        <v>136</v>
      </c>
      <c r="C23" s="8" t="s">
        <v>58</v>
      </c>
      <c r="D23" s="23" t="n">
        <v>320</v>
      </c>
      <c r="E23" s="23"/>
      <c r="F23" s="10" t="n">
        <f aca="false">IF(D23="","",D23-N(E23))</f>
        <v>320</v>
      </c>
      <c r="G23" s="8" t="s">
        <v>112</v>
      </c>
      <c r="H23" s="12" t="str">
        <f aca="false">IF(AND(A23="",C23="",D23=""),"",IF(A23="","Add the order date",IF(I23="","Date not recognised - use YYYY-MM-DD",IF(C23="","Add the customer email",IF(D23="","Add the order total",IF(COUNTIF(Customers!$A$2:$A$2001,C23)=0,"Customer not on Customers tab",IF(N(E23)&gt;D23,"Refund is more than the order",IF(AND(B23&lt;&gt;"",COUNTIF($B$2:$B$5001,B23)&gt;1),"Same order # twice - keep one row",""))))))))</f>
        <v/>
      </c>
      <c r="I23" s="11" t="n">
        <f aca="false">IF(A23="","",IF(ISNUMBER(A23),INT(A23),IFERROR(IF(TEXT(DATE(VALUE(LEFT(A23,4)),VALUE(MID(A23,6,2)),VALUE(MID(A23,9,2))),"yyyy-mm-dd")=LEFT(A23,10),DATE(VALUE(LEFT(A23,4)),VALUE(MID(A23,6,2)),VALUE(MID(A23,9,2))),""),"")))</f>
        <v>45754</v>
      </c>
    </row>
    <row r="24" customFormat="false" ht="15" hidden="false" customHeight="false" outlineLevel="0" collapsed="false">
      <c r="A24" s="13" t="n">
        <f aca="true">TODAY()-420</f>
        <v>45894</v>
      </c>
      <c r="B24" s="8" t="s">
        <v>137</v>
      </c>
      <c r="C24" s="8" t="s">
        <v>58</v>
      </c>
      <c r="D24" s="23" t="n">
        <v>290</v>
      </c>
      <c r="E24" s="23"/>
      <c r="F24" s="10" t="n">
        <f aca="false">IF(D24="","",D24-N(E24))</f>
        <v>290</v>
      </c>
      <c r="G24" s="8" t="s">
        <v>112</v>
      </c>
      <c r="H24" s="12" t="str">
        <f aca="false">IF(AND(A24="",C24="",D24=""),"",IF(A24="","Add the order date",IF(I24="","Date not recognised - use YYYY-MM-DD",IF(C24="","Add the customer email",IF(D24="","Add the order total",IF(COUNTIF(Customers!$A$2:$A$2001,C24)=0,"Customer not on Customers tab",IF(N(E24)&gt;D24,"Refund is more than the order",IF(AND(B24&lt;&gt;"",COUNTIF($B$2:$B$5001,B24)&gt;1),"Same order # twice - keep one row",""))))))))</f>
        <v/>
      </c>
      <c r="I24" s="11" t="n">
        <f aca="false">IF(A24="","",IF(ISNUMBER(A24),INT(A24),IFERROR(IF(TEXT(DATE(VALUE(LEFT(A24,4)),VALUE(MID(A24,6,2)),VALUE(MID(A24,9,2))),"yyyy-mm-dd")=LEFT(A24,10),DATE(VALUE(LEFT(A24,4)),VALUE(MID(A24,6,2)),VALUE(MID(A24,9,2))),""),"")))</f>
        <v>45894</v>
      </c>
    </row>
    <row r="25" customFormat="false" ht="15" hidden="false" customHeight="false" outlineLevel="0" collapsed="false">
      <c r="A25" s="13" t="n">
        <f aca="true">TODAY()-260</f>
        <v>46054</v>
      </c>
      <c r="B25" s="8" t="s">
        <v>138</v>
      </c>
      <c r="C25" s="8" t="s">
        <v>58</v>
      </c>
      <c r="D25" s="23" t="n">
        <v>260</v>
      </c>
      <c r="E25" s="23"/>
      <c r="F25" s="10" t="n">
        <f aca="false">IF(D25="","",D25-N(E25))</f>
        <v>260</v>
      </c>
      <c r="G25" s="8" t="s">
        <v>112</v>
      </c>
      <c r="H25" s="12" t="str">
        <f aca="false">IF(AND(A25="",C25="",D25=""),"",IF(A25="","Add the order date",IF(I25="","Date not recognised - use YYYY-MM-DD",IF(C25="","Add the customer email",IF(D25="","Add the order total",IF(COUNTIF(Customers!$A$2:$A$2001,C25)=0,"Customer not on Customers tab",IF(N(E25)&gt;D25,"Refund is more than the order",IF(AND(B25&lt;&gt;"",COUNTIF($B$2:$B$5001,B25)&gt;1),"Same order # twice - keep one row",""))))))))</f>
        <v/>
      </c>
      <c r="I25" s="11" t="n">
        <f aca="false">IF(A25="","",IF(ISNUMBER(A25),INT(A25),IFERROR(IF(TEXT(DATE(VALUE(LEFT(A25,4)),VALUE(MID(A25,6,2)),VALUE(MID(A25,9,2))),"yyyy-mm-dd")=LEFT(A25,10),DATE(VALUE(LEFT(A25,4)),VALUE(MID(A25,6,2)),VALUE(MID(A25,9,2))),""),"")))</f>
        <v>46054</v>
      </c>
    </row>
    <row r="26" customFormat="false" ht="15" hidden="false" customHeight="false" outlineLevel="0" collapsed="false">
      <c r="A26" s="13" t="n">
        <f aca="true">TODAY()-190</f>
        <v>46124</v>
      </c>
      <c r="B26" s="8" t="s">
        <v>139</v>
      </c>
      <c r="C26" s="8" t="s">
        <v>60</v>
      </c>
      <c r="D26" s="23" t="n">
        <v>55</v>
      </c>
      <c r="E26" s="23"/>
      <c r="F26" s="10" t="n">
        <f aca="false">IF(D26="","",D26-N(E26))</f>
        <v>55</v>
      </c>
      <c r="G26" s="8" t="s">
        <v>112</v>
      </c>
      <c r="H26" s="12" t="str">
        <f aca="false">IF(AND(A26="",C26="",D26=""),"",IF(A26="","Add the order date",IF(I26="","Date not recognised - use YYYY-MM-DD",IF(C26="","Add the customer email",IF(D26="","Add the order total",IF(COUNTIF(Customers!$A$2:$A$2001,C26)=0,"Customer not on Customers tab",IF(N(E26)&gt;D26,"Refund is more than the order",IF(AND(B26&lt;&gt;"",COUNTIF($B$2:$B$5001,B26)&gt;1),"Same order # twice - keep one row",""))))))))</f>
        <v/>
      </c>
      <c r="I26" s="11" t="n">
        <f aca="false">IF(A26="","",IF(ISNUMBER(A26),INT(A26),IFERROR(IF(TEXT(DATE(VALUE(LEFT(A26,4)),VALUE(MID(A26,6,2)),VALUE(MID(A26,9,2))),"yyyy-mm-dd")=LEFT(A26,10),DATE(VALUE(LEFT(A26,4)),VALUE(MID(A26,6,2)),VALUE(MID(A26,9,2))),""),"")))</f>
        <v>46124</v>
      </c>
    </row>
    <row r="27" customFormat="false" ht="15" hidden="false" customHeight="false" outlineLevel="0" collapsed="false">
      <c r="A27" s="13" t="n">
        <f aca="true">TODAY()-130</f>
        <v>46184</v>
      </c>
      <c r="B27" s="8" t="s">
        <v>140</v>
      </c>
      <c r="C27" s="8" t="s">
        <v>60</v>
      </c>
      <c r="D27" s="23" t="n">
        <v>45</v>
      </c>
      <c r="E27" s="23"/>
      <c r="F27" s="10" t="n">
        <f aca="false">IF(D27="","",D27-N(E27))</f>
        <v>45</v>
      </c>
      <c r="G27" s="8" t="s">
        <v>112</v>
      </c>
      <c r="H27" s="12" t="str">
        <f aca="false">IF(AND(A27="",C27="",D27=""),"",IF(A27="","Add the order date",IF(I27="","Date not recognised - use YYYY-MM-DD",IF(C27="","Add the customer email",IF(D27="","Add the order total",IF(COUNTIF(Customers!$A$2:$A$2001,C27)=0,"Customer not on Customers tab",IF(N(E27)&gt;D27,"Refund is more than the order",IF(AND(B27&lt;&gt;"",COUNTIF($B$2:$B$5001,B27)&gt;1),"Same order # twice - keep one row",""))))))))</f>
        <v/>
      </c>
      <c r="I27" s="11" t="n">
        <f aca="false">IF(A27="","",IF(ISNUMBER(A27),INT(A27),IFERROR(IF(TEXT(DATE(VALUE(LEFT(A27,4)),VALUE(MID(A27,6,2)),VALUE(MID(A27,9,2))),"yyyy-mm-dd")=LEFT(A27,10),DATE(VALUE(LEFT(A27,4)),VALUE(MID(A27,6,2)),VALUE(MID(A27,9,2))),""),"")))</f>
        <v>46184</v>
      </c>
    </row>
    <row r="28" customFormat="false" ht="15" hidden="false" customHeight="false" outlineLevel="0" collapsed="false">
      <c r="A28" s="13" t="n">
        <f aca="true">TODAY()-150</f>
        <v>46164</v>
      </c>
      <c r="B28" s="8" t="s">
        <v>141</v>
      </c>
      <c r="C28" s="8" t="s">
        <v>62</v>
      </c>
      <c r="D28" s="23" t="n">
        <v>89</v>
      </c>
      <c r="E28" s="23"/>
      <c r="F28" s="10" t="n">
        <f aca="false">IF(D28="","",D28-N(E28))</f>
        <v>89</v>
      </c>
      <c r="G28" s="8" t="s">
        <v>112</v>
      </c>
      <c r="H28" s="12" t="str">
        <f aca="false">IF(AND(A28="",C28="",D28=""),"",IF(A28="","Add the order date",IF(I28="","Date not recognised - use YYYY-MM-DD",IF(C28="","Add the customer email",IF(D28="","Add the order total",IF(COUNTIF(Customers!$A$2:$A$2001,C28)=0,"Customer not on Customers tab",IF(N(E28)&gt;D28,"Refund is more than the order",IF(AND(B28&lt;&gt;"",COUNTIF($B$2:$B$5001,B28)&gt;1),"Same order # twice - keep one row",""))))))))</f>
        <v/>
      </c>
      <c r="I28" s="11" t="n">
        <f aca="false">IF(A28="","",IF(ISNUMBER(A28),INT(A28),IFERROR(IF(TEXT(DATE(VALUE(LEFT(A28,4)),VALUE(MID(A28,6,2)),VALUE(MID(A28,9,2))),"yyyy-mm-dd")=LEFT(A28,10),DATE(VALUE(LEFT(A28,4)),VALUE(MID(A28,6,2)),VALUE(MID(A28,9,2))),""),"")))</f>
        <v>46164</v>
      </c>
    </row>
    <row r="29" customFormat="false" ht="15" hidden="false" customHeight="false" outlineLevel="0" collapsed="false">
      <c r="A29" s="13"/>
      <c r="B29" s="8"/>
      <c r="C29" s="8"/>
      <c r="D29" s="23"/>
      <c r="E29" s="23"/>
      <c r="F29" s="10" t="str">
        <f aca="false">IF(D29="","",D29-N(E29))</f>
        <v/>
      </c>
      <c r="G29" s="8"/>
      <c r="H29" s="12" t="str">
        <f aca="false">IF(AND(A29="",C29="",D29=""),"",IF(A29="","Add the order date",IF(I29="","Date not recognised - use YYYY-MM-DD",IF(C29="","Add the customer email",IF(D29="","Add the order total",IF(COUNTIF(Customers!$A$2:$A$2001,C29)=0,"Customer not on Customers tab",IF(N(E29)&gt;D29,"Refund is more than the order",IF(AND(B29&lt;&gt;"",COUNTIF($B$2:$B$5001,B29)&gt;1),"Same order # twice - keep one row",""))))))))</f>
        <v/>
      </c>
      <c r="I29" s="11" t="str">
        <f aca="false">IF(A29="","",IF(ISNUMBER(A29),INT(A29),IFERROR(IF(TEXT(DATE(VALUE(LEFT(A29,4)),VALUE(MID(A29,6,2)),VALUE(MID(A29,9,2))),"yyyy-mm-dd")=LEFT(A29,10),DATE(VALUE(LEFT(A29,4)),VALUE(MID(A29,6,2)),VALUE(MID(A29,9,2))),""),"")))</f>
        <v/>
      </c>
    </row>
    <row r="30" customFormat="false" ht="15" hidden="false" customHeight="false" outlineLevel="0" collapsed="false">
      <c r="A30" s="13"/>
      <c r="B30" s="8"/>
      <c r="C30" s="8"/>
      <c r="D30" s="23"/>
      <c r="E30" s="23"/>
      <c r="F30" s="10" t="str">
        <f aca="false">IF(D30="","",D30-N(E30))</f>
        <v/>
      </c>
      <c r="G30" s="8"/>
      <c r="H30" s="12" t="str">
        <f aca="false">IF(AND(A30="",C30="",D30=""),"",IF(A30="","Add the order date",IF(I30="","Date not recognised - use YYYY-MM-DD",IF(C30="","Add the customer email",IF(D30="","Add the order total",IF(COUNTIF(Customers!$A$2:$A$2001,C30)=0,"Customer not on Customers tab",IF(N(E30)&gt;D30,"Refund is more than the order",IF(AND(B30&lt;&gt;"",COUNTIF($B$2:$B$5001,B30)&gt;1),"Same order # twice - keep one row",""))))))))</f>
        <v/>
      </c>
      <c r="I30" s="11" t="str">
        <f aca="false">IF(A30="","",IF(ISNUMBER(A30),INT(A30),IFERROR(IF(TEXT(DATE(VALUE(LEFT(A30,4)),VALUE(MID(A30,6,2)),VALUE(MID(A30,9,2))),"yyyy-mm-dd")=LEFT(A30,10),DATE(VALUE(LEFT(A30,4)),VALUE(MID(A30,6,2)),VALUE(MID(A30,9,2))),""),"")))</f>
        <v/>
      </c>
    </row>
    <row r="31" customFormat="false" ht="15" hidden="false" customHeight="false" outlineLevel="0" collapsed="false">
      <c r="A31" s="13"/>
      <c r="B31" s="8"/>
      <c r="C31" s="8"/>
      <c r="D31" s="23"/>
      <c r="E31" s="23"/>
      <c r="F31" s="10" t="str">
        <f aca="false">IF(D31="","",D31-N(E31))</f>
        <v/>
      </c>
      <c r="G31" s="8"/>
      <c r="H31" s="12" t="str">
        <f aca="false">IF(AND(A31="",C31="",D31=""),"",IF(A31="","Add the order date",IF(I31="","Date not recognised - use YYYY-MM-DD",IF(C31="","Add the customer email",IF(D31="","Add the order total",IF(COUNTIF(Customers!$A$2:$A$2001,C31)=0,"Customer not on Customers tab",IF(N(E31)&gt;D31,"Refund is more than the order",IF(AND(B31&lt;&gt;"",COUNTIF($B$2:$B$5001,B31)&gt;1),"Same order # twice - keep one row",""))))))))</f>
        <v/>
      </c>
      <c r="I31" s="11" t="str">
        <f aca="false">IF(A31="","",IF(ISNUMBER(A31),INT(A31),IFERROR(IF(TEXT(DATE(VALUE(LEFT(A31,4)),VALUE(MID(A31,6,2)),VALUE(MID(A31,9,2))),"yyyy-mm-dd")=LEFT(A31,10),DATE(VALUE(LEFT(A31,4)),VALUE(MID(A31,6,2)),VALUE(MID(A31,9,2))),""),"")))</f>
        <v/>
      </c>
    </row>
    <row r="32" customFormat="false" ht="15" hidden="false" customHeight="false" outlineLevel="0" collapsed="false">
      <c r="A32" s="13"/>
      <c r="B32" s="8"/>
      <c r="C32" s="8"/>
      <c r="D32" s="23"/>
      <c r="E32" s="23"/>
      <c r="F32" s="10" t="str">
        <f aca="false">IF(D32="","",D32-N(E32))</f>
        <v/>
      </c>
      <c r="G32" s="8"/>
      <c r="H32" s="12" t="str">
        <f aca="false">IF(AND(A32="",C32="",D32=""),"",IF(A32="","Add the order date",IF(I32="","Date not recognised - use YYYY-MM-DD",IF(C32="","Add the customer email",IF(D32="","Add the order total",IF(COUNTIF(Customers!$A$2:$A$2001,C32)=0,"Customer not on Customers tab",IF(N(E32)&gt;D32,"Refund is more than the order",IF(AND(B32&lt;&gt;"",COUNTIF($B$2:$B$5001,B32)&gt;1),"Same order # twice - keep one row",""))))))))</f>
        <v/>
      </c>
      <c r="I32" s="11" t="str">
        <f aca="false">IF(A32="","",IF(ISNUMBER(A32),INT(A32),IFERROR(IF(TEXT(DATE(VALUE(LEFT(A32,4)),VALUE(MID(A32,6,2)),VALUE(MID(A32,9,2))),"yyyy-mm-dd")=LEFT(A32,10),DATE(VALUE(LEFT(A32,4)),VALUE(MID(A32,6,2)),VALUE(MID(A32,9,2))),""),"")))</f>
        <v/>
      </c>
    </row>
    <row r="33" customFormat="false" ht="15" hidden="false" customHeight="false" outlineLevel="0" collapsed="false">
      <c r="A33" s="13"/>
      <c r="B33" s="8"/>
      <c r="C33" s="8"/>
      <c r="D33" s="23"/>
      <c r="E33" s="23"/>
      <c r="F33" s="10" t="str">
        <f aca="false">IF(D33="","",D33-N(E33))</f>
        <v/>
      </c>
      <c r="G33" s="8"/>
      <c r="H33" s="12" t="str">
        <f aca="false">IF(AND(A33="",C33="",D33=""),"",IF(A33="","Add the order date",IF(I33="","Date not recognised - use YYYY-MM-DD",IF(C33="","Add the customer email",IF(D33="","Add the order total",IF(COUNTIF(Customers!$A$2:$A$2001,C33)=0,"Customer not on Customers tab",IF(N(E33)&gt;D33,"Refund is more than the order",IF(AND(B33&lt;&gt;"",COUNTIF($B$2:$B$5001,B33)&gt;1),"Same order # twice - keep one row",""))))))))</f>
        <v/>
      </c>
      <c r="I33" s="11" t="str">
        <f aca="false">IF(A33="","",IF(ISNUMBER(A33),INT(A33),IFERROR(IF(TEXT(DATE(VALUE(LEFT(A33,4)),VALUE(MID(A33,6,2)),VALUE(MID(A33,9,2))),"yyyy-mm-dd")=LEFT(A33,10),DATE(VALUE(LEFT(A33,4)),VALUE(MID(A33,6,2)),VALUE(MID(A33,9,2))),""),"")))</f>
        <v/>
      </c>
    </row>
    <row r="34" customFormat="false" ht="15" hidden="false" customHeight="false" outlineLevel="0" collapsed="false">
      <c r="A34" s="13"/>
      <c r="B34" s="8"/>
      <c r="C34" s="8"/>
      <c r="D34" s="23"/>
      <c r="E34" s="23"/>
      <c r="F34" s="10" t="str">
        <f aca="false">IF(D34="","",D34-N(E34))</f>
        <v/>
      </c>
      <c r="G34" s="8"/>
      <c r="H34" s="12" t="str">
        <f aca="false">IF(AND(A34="",C34="",D34=""),"",IF(A34="","Add the order date",IF(I34="","Date not recognised - use YYYY-MM-DD",IF(C34="","Add the customer email",IF(D34="","Add the order total",IF(COUNTIF(Customers!$A$2:$A$2001,C34)=0,"Customer not on Customers tab",IF(N(E34)&gt;D34,"Refund is more than the order",IF(AND(B34&lt;&gt;"",COUNTIF($B$2:$B$5001,B34)&gt;1),"Same order # twice - keep one row",""))))))))</f>
        <v/>
      </c>
      <c r="I34" s="11" t="str">
        <f aca="false">IF(A34="","",IF(ISNUMBER(A34),INT(A34),IFERROR(IF(TEXT(DATE(VALUE(LEFT(A34,4)),VALUE(MID(A34,6,2)),VALUE(MID(A34,9,2))),"yyyy-mm-dd")=LEFT(A34,10),DATE(VALUE(LEFT(A34,4)),VALUE(MID(A34,6,2)),VALUE(MID(A34,9,2))),""),"")))</f>
        <v/>
      </c>
    </row>
    <row r="35" customFormat="false" ht="15" hidden="false" customHeight="false" outlineLevel="0" collapsed="false">
      <c r="A35" s="13"/>
      <c r="B35" s="8"/>
      <c r="C35" s="8"/>
      <c r="D35" s="23"/>
      <c r="E35" s="23"/>
      <c r="F35" s="10" t="str">
        <f aca="false">IF(D35="","",D35-N(E35))</f>
        <v/>
      </c>
      <c r="G35" s="8"/>
      <c r="H35" s="12" t="str">
        <f aca="false">IF(AND(A35="",C35="",D35=""),"",IF(A35="","Add the order date",IF(I35="","Date not recognised - use YYYY-MM-DD",IF(C35="","Add the customer email",IF(D35="","Add the order total",IF(COUNTIF(Customers!$A$2:$A$2001,C35)=0,"Customer not on Customers tab",IF(N(E35)&gt;D35,"Refund is more than the order",IF(AND(B35&lt;&gt;"",COUNTIF($B$2:$B$5001,B35)&gt;1),"Same order # twice - keep one row",""))))))))</f>
        <v/>
      </c>
      <c r="I35" s="11" t="str">
        <f aca="false">IF(A35="","",IF(ISNUMBER(A35),INT(A35),IFERROR(IF(TEXT(DATE(VALUE(LEFT(A35,4)),VALUE(MID(A35,6,2)),VALUE(MID(A35,9,2))),"yyyy-mm-dd")=LEFT(A35,10),DATE(VALUE(LEFT(A35,4)),VALUE(MID(A35,6,2)),VALUE(MID(A35,9,2))),""),"")))</f>
        <v/>
      </c>
    </row>
    <row r="36" customFormat="false" ht="15" hidden="false" customHeight="false" outlineLevel="0" collapsed="false">
      <c r="A36" s="13"/>
      <c r="B36" s="8"/>
      <c r="C36" s="8"/>
      <c r="D36" s="23"/>
      <c r="E36" s="23"/>
      <c r="F36" s="10" t="str">
        <f aca="false">IF(D36="","",D36-N(E36))</f>
        <v/>
      </c>
      <c r="G36" s="8"/>
      <c r="H36" s="12" t="str">
        <f aca="false">IF(AND(A36="",C36="",D36=""),"",IF(A36="","Add the order date",IF(I36="","Date not recognised - use YYYY-MM-DD",IF(C36="","Add the customer email",IF(D36="","Add the order total",IF(COUNTIF(Customers!$A$2:$A$2001,C36)=0,"Customer not on Customers tab",IF(N(E36)&gt;D36,"Refund is more than the order",IF(AND(B36&lt;&gt;"",COUNTIF($B$2:$B$5001,B36)&gt;1),"Same order # twice - keep one row",""))))))))</f>
        <v/>
      </c>
      <c r="I36" s="11" t="str">
        <f aca="false">IF(A36="","",IF(ISNUMBER(A36),INT(A36),IFERROR(IF(TEXT(DATE(VALUE(LEFT(A36,4)),VALUE(MID(A36,6,2)),VALUE(MID(A36,9,2))),"yyyy-mm-dd")=LEFT(A36,10),DATE(VALUE(LEFT(A36,4)),VALUE(MID(A36,6,2)),VALUE(MID(A36,9,2))),""),"")))</f>
        <v/>
      </c>
    </row>
    <row r="37" customFormat="false" ht="15" hidden="false" customHeight="false" outlineLevel="0" collapsed="false">
      <c r="A37" s="13"/>
      <c r="B37" s="8"/>
      <c r="C37" s="8"/>
      <c r="D37" s="23"/>
      <c r="E37" s="23"/>
      <c r="F37" s="10" t="str">
        <f aca="false">IF(D37="","",D37-N(E37))</f>
        <v/>
      </c>
      <c r="G37" s="8"/>
      <c r="H37" s="12" t="str">
        <f aca="false">IF(AND(A37="",C37="",D37=""),"",IF(A37="","Add the order date",IF(I37="","Date not recognised - use YYYY-MM-DD",IF(C37="","Add the customer email",IF(D37="","Add the order total",IF(COUNTIF(Customers!$A$2:$A$2001,C37)=0,"Customer not on Customers tab",IF(N(E37)&gt;D37,"Refund is more than the order",IF(AND(B37&lt;&gt;"",COUNTIF($B$2:$B$5001,B37)&gt;1),"Same order # twice - keep one row",""))))))))</f>
        <v/>
      </c>
      <c r="I37" s="11" t="str">
        <f aca="false">IF(A37="","",IF(ISNUMBER(A37),INT(A37),IFERROR(IF(TEXT(DATE(VALUE(LEFT(A37,4)),VALUE(MID(A37,6,2)),VALUE(MID(A37,9,2))),"yyyy-mm-dd")=LEFT(A37,10),DATE(VALUE(LEFT(A37,4)),VALUE(MID(A37,6,2)),VALUE(MID(A37,9,2))),""),"")))</f>
        <v/>
      </c>
    </row>
    <row r="38" customFormat="false" ht="15" hidden="false" customHeight="false" outlineLevel="0" collapsed="false">
      <c r="A38" s="13"/>
      <c r="B38" s="8"/>
      <c r="C38" s="8"/>
      <c r="D38" s="23"/>
      <c r="E38" s="23"/>
      <c r="F38" s="10" t="str">
        <f aca="false">IF(D38="","",D38-N(E38))</f>
        <v/>
      </c>
      <c r="G38" s="8"/>
      <c r="H38" s="12" t="str">
        <f aca="false">IF(AND(A38="",C38="",D38=""),"",IF(A38="","Add the order date",IF(I38="","Date not recognised - use YYYY-MM-DD",IF(C38="","Add the customer email",IF(D38="","Add the order total",IF(COUNTIF(Customers!$A$2:$A$2001,C38)=0,"Customer not on Customers tab",IF(N(E38)&gt;D38,"Refund is more than the order",IF(AND(B38&lt;&gt;"",COUNTIF($B$2:$B$5001,B38)&gt;1),"Same order # twice - keep one row",""))))))))</f>
        <v/>
      </c>
      <c r="I38" s="11" t="str">
        <f aca="false">IF(A38="","",IF(ISNUMBER(A38),INT(A38),IFERROR(IF(TEXT(DATE(VALUE(LEFT(A38,4)),VALUE(MID(A38,6,2)),VALUE(MID(A38,9,2))),"yyyy-mm-dd")=LEFT(A38,10),DATE(VALUE(LEFT(A38,4)),VALUE(MID(A38,6,2)),VALUE(MID(A38,9,2))),""),"")))</f>
        <v/>
      </c>
    </row>
    <row r="39" customFormat="false" ht="15" hidden="false" customHeight="false" outlineLevel="0" collapsed="false">
      <c r="A39" s="13"/>
      <c r="B39" s="8"/>
      <c r="C39" s="8"/>
      <c r="D39" s="23"/>
      <c r="E39" s="23"/>
      <c r="F39" s="10" t="str">
        <f aca="false">IF(D39="","",D39-N(E39))</f>
        <v/>
      </c>
      <c r="G39" s="8"/>
      <c r="H39" s="12" t="str">
        <f aca="false">IF(AND(A39="",C39="",D39=""),"",IF(A39="","Add the order date",IF(I39="","Date not recognised - use YYYY-MM-DD",IF(C39="","Add the customer email",IF(D39="","Add the order total",IF(COUNTIF(Customers!$A$2:$A$2001,C39)=0,"Customer not on Customers tab",IF(N(E39)&gt;D39,"Refund is more than the order",IF(AND(B39&lt;&gt;"",COUNTIF($B$2:$B$5001,B39)&gt;1),"Same order # twice - keep one row",""))))))))</f>
        <v/>
      </c>
      <c r="I39" s="11" t="str">
        <f aca="false">IF(A39="","",IF(ISNUMBER(A39),INT(A39),IFERROR(IF(TEXT(DATE(VALUE(LEFT(A39,4)),VALUE(MID(A39,6,2)),VALUE(MID(A39,9,2))),"yyyy-mm-dd")=LEFT(A39,10),DATE(VALUE(LEFT(A39,4)),VALUE(MID(A39,6,2)),VALUE(MID(A39,9,2))),""),"")))</f>
        <v/>
      </c>
    </row>
    <row r="40" customFormat="false" ht="15" hidden="false" customHeight="false" outlineLevel="0" collapsed="false">
      <c r="A40" s="13"/>
      <c r="B40" s="8"/>
      <c r="C40" s="8"/>
      <c r="D40" s="23"/>
      <c r="E40" s="23"/>
      <c r="F40" s="10" t="str">
        <f aca="false">IF(D40="","",D40-N(E40))</f>
        <v/>
      </c>
      <c r="G40" s="8"/>
      <c r="H40" s="12" t="str">
        <f aca="false">IF(AND(A40="",C40="",D40=""),"",IF(A40="","Add the order date",IF(I40="","Date not recognised - use YYYY-MM-DD",IF(C40="","Add the customer email",IF(D40="","Add the order total",IF(COUNTIF(Customers!$A$2:$A$2001,C40)=0,"Customer not on Customers tab",IF(N(E40)&gt;D40,"Refund is more than the order",IF(AND(B40&lt;&gt;"",COUNTIF($B$2:$B$5001,B40)&gt;1),"Same order # twice - keep one row",""))))))))</f>
        <v/>
      </c>
      <c r="I40" s="11" t="str">
        <f aca="false">IF(A40="","",IF(ISNUMBER(A40),INT(A40),IFERROR(IF(TEXT(DATE(VALUE(LEFT(A40,4)),VALUE(MID(A40,6,2)),VALUE(MID(A40,9,2))),"yyyy-mm-dd")=LEFT(A40,10),DATE(VALUE(LEFT(A40,4)),VALUE(MID(A40,6,2)),VALUE(MID(A40,9,2))),""),"")))</f>
        <v/>
      </c>
    </row>
    <row r="41" customFormat="false" ht="15" hidden="false" customHeight="false" outlineLevel="0" collapsed="false">
      <c r="A41" s="13"/>
      <c r="B41" s="8"/>
      <c r="C41" s="8"/>
      <c r="D41" s="23"/>
      <c r="E41" s="23"/>
      <c r="F41" s="10" t="str">
        <f aca="false">IF(D41="","",D41-N(E41))</f>
        <v/>
      </c>
      <c r="G41" s="8"/>
      <c r="H41" s="12" t="str">
        <f aca="false">IF(AND(A41="",C41="",D41=""),"",IF(A41="","Add the order date",IF(I41="","Date not recognised - use YYYY-MM-DD",IF(C41="","Add the customer email",IF(D41="","Add the order total",IF(COUNTIF(Customers!$A$2:$A$2001,C41)=0,"Customer not on Customers tab",IF(N(E41)&gt;D41,"Refund is more than the order",IF(AND(B41&lt;&gt;"",COUNTIF($B$2:$B$5001,B41)&gt;1),"Same order # twice - keep one row",""))))))))</f>
        <v/>
      </c>
      <c r="I41" s="11" t="str">
        <f aca="false">IF(A41="","",IF(ISNUMBER(A41),INT(A41),IFERROR(IF(TEXT(DATE(VALUE(LEFT(A41,4)),VALUE(MID(A41,6,2)),VALUE(MID(A41,9,2))),"yyyy-mm-dd")=LEFT(A41,10),DATE(VALUE(LEFT(A41,4)),VALUE(MID(A41,6,2)),VALUE(MID(A41,9,2))),""),"")))</f>
        <v/>
      </c>
    </row>
    <row r="42" customFormat="false" ht="15" hidden="false" customHeight="false" outlineLevel="0" collapsed="false">
      <c r="A42" s="13"/>
      <c r="B42" s="8"/>
      <c r="C42" s="8"/>
      <c r="D42" s="23"/>
      <c r="E42" s="23"/>
      <c r="F42" s="10" t="str">
        <f aca="false">IF(D42="","",D42-N(E42))</f>
        <v/>
      </c>
      <c r="G42" s="8"/>
      <c r="H42" s="12" t="str">
        <f aca="false">IF(AND(A42="",C42="",D42=""),"",IF(A42="","Add the order date",IF(I42="","Date not recognised - use YYYY-MM-DD",IF(C42="","Add the customer email",IF(D42="","Add the order total",IF(COUNTIF(Customers!$A$2:$A$2001,C42)=0,"Customer not on Customers tab",IF(N(E42)&gt;D42,"Refund is more than the order",IF(AND(B42&lt;&gt;"",COUNTIF($B$2:$B$5001,B42)&gt;1),"Same order # twice - keep one row",""))))))))</f>
        <v/>
      </c>
      <c r="I42" s="11" t="str">
        <f aca="false">IF(A42="","",IF(ISNUMBER(A42),INT(A42),IFERROR(IF(TEXT(DATE(VALUE(LEFT(A42,4)),VALUE(MID(A42,6,2)),VALUE(MID(A42,9,2))),"yyyy-mm-dd")=LEFT(A42,10),DATE(VALUE(LEFT(A42,4)),VALUE(MID(A42,6,2)),VALUE(MID(A42,9,2))),""),"")))</f>
        <v/>
      </c>
    </row>
    <row r="43" customFormat="false" ht="15" hidden="false" customHeight="false" outlineLevel="0" collapsed="false">
      <c r="A43" s="13"/>
      <c r="B43" s="8"/>
      <c r="C43" s="8"/>
      <c r="D43" s="23"/>
      <c r="E43" s="23"/>
      <c r="F43" s="10" t="str">
        <f aca="false">IF(D43="","",D43-N(E43))</f>
        <v/>
      </c>
      <c r="G43" s="8"/>
      <c r="H43" s="12" t="str">
        <f aca="false">IF(AND(A43="",C43="",D43=""),"",IF(A43="","Add the order date",IF(I43="","Date not recognised - use YYYY-MM-DD",IF(C43="","Add the customer email",IF(D43="","Add the order total",IF(COUNTIF(Customers!$A$2:$A$2001,C43)=0,"Customer not on Customers tab",IF(N(E43)&gt;D43,"Refund is more than the order",IF(AND(B43&lt;&gt;"",COUNTIF($B$2:$B$5001,B43)&gt;1),"Same order # twice - keep one row",""))))))))</f>
        <v/>
      </c>
      <c r="I43" s="11" t="str">
        <f aca="false">IF(A43="","",IF(ISNUMBER(A43),INT(A43),IFERROR(IF(TEXT(DATE(VALUE(LEFT(A43,4)),VALUE(MID(A43,6,2)),VALUE(MID(A43,9,2))),"yyyy-mm-dd")=LEFT(A43,10),DATE(VALUE(LEFT(A43,4)),VALUE(MID(A43,6,2)),VALUE(MID(A43,9,2))),""),"")))</f>
        <v/>
      </c>
    </row>
    <row r="44" customFormat="false" ht="15" hidden="false" customHeight="false" outlineLevel="0" collapsed="false">
      <c r="A44" s="13"/>
      <c r="B44" s="8"/>
      <c r="C44" s="8"/>
      <c r="D44" s="23"/>
      <c r="E44" s="23"/>
      <c r="F44" s="10" t="str">
        <f aca="false">IF(D44="","",D44-N(E44))</f>
        <v/>
      </c>
      <c r="G44" s="8"/>
      <c r="H44" s="12" t="str">
        <f aca="false">IF(AND(A44="",C44="",D44=""),"",IF(A44="","Add the order date",IF(I44="","Date not recognised - use YYYY-MM-DD",IF(C44="","Add the customer email",IF(D44="","Add the order total",IF(COUNTIF(Customers!$A$2:$A$2001,C44)=0,"Customer not on Customers tab",IF(N(E44)&gt;D44,"Refund is more than the order",IF(AND(B44&lt;&gt;"",COUNTIF($B$2:$B$5001,B44)&gt;1),"Same order # twice - keep one row",""))))))))</f>
        <v/>
      </c>
      <c r="I44" s="11" t="str">
        <f aca="false">IF(A44="","",IF(ISNUMBER(A44),INT(A44),IFERROR(IF(TEXT(DATE(VALUE(LEFT(A44,4)),VALUE(MID(A44,6,2)),VALUE(MID(A44,9,2))),"yyyy-mm-dd")=LEFT(A44,10),DATE(VALUE(LEFT(A44,4)),VALUE(MID(A44,6,2)),VALUE(MID(A44,9,2))),""),"")))</f>
        <v/>
      </c>
    </row>
    <row r="45" customFormat="false" ht="15" hidden="false" customHeight="false" outlineLevel="0" collapsed="false">
      <c r="A45" s="13"/>
      <c r="B45" s="8"/>
      <c r="C45" s="8"/>
      <c r="D45" s="23"/>
      <c r="E45" s="23"/>
      <c r="F45" s="10" t="str">
        <f aca="false">IF(D45="","",D45-N(E45))</f>
        <v/>
      </c>
      <c r="G45" s="8"/>
      <c r="H45" s="12" t="str">
        <f aca="false">IF(AND(A45="",C45="",D45=""),"",IF(A45="","Add the order date",IF(I45="","Date not recognised - use YYYY-MM-DD",IF(C45="","Add the customer email",IF(D45="","Add the order total",IF(COUNTIF(Customers!$A$2:$A$2001,C45)=0,"Customer not on Customers tab",IF(N(E45)&gt;D45,"Refund is more than the order",IF(AND(B45&lt;&gt;"",COUNTIF($B$2:$B$5001,B45)&gt;1),"Same order # twice - keep one row",""))))))))</f>
        <v/>
      </c>
      <c r="I45" s="11" t="str">
        <f aca="false">IF(A45="","",IF(ISNUMBER(A45),INT(A45),IFERROR(IF(TEXT(DATE(VALUE(LEFT(A45,4)),VALUE(MID(A45,6,2)),VALUE(MID(A45,9,2))),"yyyy-mm-dd")=LEFT(A45,10),DATE(VALUE(LEFT(A45,4)),VALUE(MID(A45,6,2)),VALUE(MID(A45,9,2))),""),"")))</f>
        <v/>
      </c>
    </row>
    <row r="46" customFormat="false" ht="15" hidden="false" customHeight="false" outlineLevel="0" collapsed="false">
      <c r="A46" s="13"/>
      <c r="B46" s="8"/>
      <c r="C46" s="8"/>
      <c r="D46" s="23"/>
      <c r="E46" s="23"/>
      <c r="F46" s="10" t="str">
        <f aca="false">IF(D46="","",D46-N(E46))</f>
        <v/>
      </c>
      <c r="G46" s="8"/>
      <c r="H46" s="12" t="str">
        <f aca="false">IF(AND(A46="",C46="",D46=""),"",IF(A46="","Add the order date",IF(I46="","Date not recognised - use YYYY-MM-DD",IF(C46="","Add the customer email",IF(D46="","Add the order total",IF(COUNTIF(Customers!$A$2:$A$2001,C46)=0,"Customer not on Customers tab",IF(N(E46)&gt;D46,"Refund is more than the order",IF(AND(B46&lt;&gt;"",COUNTIF($B$2:$B$5001,B46)&gt;1),"Same order # twice - keep one row",""))))))))</f>
        <v/>
      </c>
      <c r="I46" s="11" t="str">
        <f aca="false">IF(A46="","",IF(ISNUMBER(A46),INT(A46),IFERROR(IF(TEXT(DATE(VALUE(LEFT(A46,4)),VALUE(MID(A46,6,2)),VALUE(MID(A46,9,2))),"yyyy-mm-dd")=LEFT(A46,10),DATE(VALUE(LEFT(A46,4)),VALUE(MID(A46,6,2)),VALUE(MID(A46,9,2))),""),"")))</f>
        <v/>
      </c>
    </row>
    <row r="47" customFormat="false" ht="15" hidden="false" customHeight="false" outlineLevel="0" collapsed="false">
      <c r="A47" s="13"/>
      <c r="B47" s="8"/>
      <c r="C47" s="8"/>
      <c r="D47" s="23"/>
      <c r="E47" s="23"/>
      <c r="F47" s="10" t="str">
        <f aca="false">IF(D47="","",D47-N(E47))</f>
        <v/>
      </c>
      <c r="G47" s="8"/>
      <c r="H47" s="12" t="str">
        <f aca="false">IF(AND(A47="",C47="",D47=""),"",IF(A47="","Add the order date",IF(I47="","Date not recognised - use YYYY-MM-DD",IF(C47="","Add the customer email",IF(D47="","Add the order total",IF(COUNTIF(Customers!$A$2:$A$2001,C47)=0,"Customer not on Customers tab",IF(N(E47)&gt;D47,"Refund is more than the order",IF(AND(B47&lt;&gt;"",COUNTIF($B$2:$B$5001,B47)&gt;1),"Same order # twice - keep one row",""))))))))</f>
        <v/>
      </c>
      <c r="I47" s="11" t="str">
        <f aca="false">IF(A47="","",IF(ISNUMBER(A47),INT(A47),IFERROR(IF(TEXT(DATE(VALUE(LEFT(A47,4)),VALUE(MID(A47,6,2)),VALUE(MID(A47,9,2))),"yyyy-mm-dd")=LEFT(A47,10),DATE(VALUE(LEFT(A47,4)),VALUE(MID(A47,6,2)),VALUE(MID(A47,9,2))),""),"")))</f>
        <v/>
      </c>
    </row>
    <row r="48" customFormat="false" ht="15" hidden="false" customHeight="false" outlineLevel="0" collapsed="false">
      <c r="A48" s="13"/>
      <c r="B48" s="8"/>
      <c r="C48" s="8"/>
      <c r="D48" s="23"/>
      <c r="E48" s="23"/>
      <c r="F48" s="10" t="str">
        <f aca="false">IF(D48="","",D48-N(E48))</f>
        <v/>
      </c>
      <c r="G48" s="8"/>
      <c r="H48" s="12" t="str">
        <f aca="false">IF(AND(A48="",C48="",D48=""),"",IF(A48="","Add the order date",IF(I48="","Date not recognised - use YYYY-MM-DD",IF(C48="","Add the customer email",IF(D48="","Add the order total",IF(COUNTIF(Customers!$A$2:$A$2001,C48)=0,"Customer not on Customers tab",IF(N(E48)&gt;D48,"Refund is more than the order",IF(AND(B48&lt;&gt;"",COUNTIF($B$2:$B$5001,B48)&gt;1),"Same order # twice - keep one row",""))))))))</f>
        <v/>
      </c>
      <c r="I48" s="11" t="str">
        <f aca="false">IF(A48="","",IF(ISNUMBER(A48),INT(A48),IFERROR(IF(TEXT(DATE(VALUE(LEFT(A48,4)),VALUE(MID(A48,6,2)),VALUE(MID(A48,9,2))),"yyyy-mm-dd")=LEFT(A48,10),DATE(VALUE(LEFT(A48,4)),VALUE(MID(A48,6,2)),VALUE(MID(A48,9,2))),""),"")))</f>
        <v/>
      </c>
    </row>
    <row r="49" customFormat="false" ht="15" hidden="false" customHeight="false" outlineLevel="0" collapsed="false">
      <c r="A49" s="13"/>
      <c r="B49" s="8"/>
      <c r="C49" s="8"/>
      <c r="D49" s="23"/>
      <c r="E49" s="23"/>
      <c r="F49" s="10" t="str">
        <f aca="false">IF(D49="","",D49-N(E49))</f>
        <v/>
      </c>
      <c r="G49" s="8"/>
      <c r="H49" s="12" t="str">
        <f aca="false">IF(AND(A49="",C49="",D49=""),"",IF(A49="","Add the order date",IF(I49="","Date not recognised - use YYYY-MM-DD",IF(C49="","Add the customer email",IF(D49="","Add the order total",IF(COUNTIF(Customers!$A$2:$A$2001,C49)=0,"Customer not on Customers tab",IF(N(E49)&gt;D49,"Refund is more than the order",IF(AND(B49&lt;&gt;"",COUNTIF($B$2:$B$5001,B49)&gt;1),"Same order # twice - keep one row",""))))))))</f>
        <v/>
      </c>
      <c r="I49" s="11" t="str">
        <f aca="false">IF(A49="","",IF(ISNUMBER(A49),INT(A49),IFERROR(IF(TEXT(DATE(VALUE(LEFT(A49,4)),VALUE(MID(A49,6,2)),VALUE(MID(A49,9,2))),"yyyy-mm-dd")=LEFT(A49,10),DATE(VALUE(LEFT(A49,4)),VALUE(MID(A49,6,2)),VALUE(MID(A49,9,2))),""),"")))</f>
        <v/>
      </c>
    </row>
    <row r="50" customFormat="false" ht="15" hidden="false" customHeight="false" outlineLevel="0" collapsed="false">
      <c r="A50" s="13"/>
      <c r="B50" s="8"/>
      <c r="C50" s="8"/>
      <c r="D50" s="23"/>
      <c r="E50" s="23"/>
      <c r="F50" s="10" t="str">
        <f aca="false">IF(D50="","",D50-N(E50))</f>
        <v/>
      </c>
      <c r="G50" s="8"/>
      <c r="H50" s="12" t="str">
        <f aca="false">IF(AND(A50="",C50="",D50=""),"",IF(A50="","Add the order date",IF(I50="","Date not recognised - use YYYY-MM-DD",IF(C50="","Add the customer email",IF(D50="","Add the order total",IF(COUNTIF(Customers!$A$2:$A$2001,C50)=0,"Customer not on Customers tab",IF(N(E50)&gt;D50,"Refund is more than the order",IF(AND(B50&lt;&gt;"",COUNTIF($B$2:$B$5001,B50)&gt;1),"Same order # twice - keep one row",""))))))))</f>
        <v/>
      </c>
      <c r="I50" s="11" t="str">
        <f aca="false">IF(A50="","",IF(ISNUMBER(A50),INT(A50),IFERROR(IF(TEXT(DATE(VALUE(LEFT(A50,4)),VALUE(MID(A50,6,2)),VALUE(MID(A50,9,2))),"yyyy-mm-dd")=LEFT(A50,10),DATE(VALUE(LEFT(A50,4)),VALUE(MID(A50,6,2)),VALUE(MID(A50,9,2))),""),"")))</f>
        <v/>
      </c>
    </row>
    <row r="51" customFormat="false" ht="15" hidden="false" customHeight="false" outlineLevel="0" collapsed="false">
      <c r="A51" s="13"/>
      <c r="B51" s="8"/>
      <c r="C51" s="8"/>
      <c r="D51" s="23"/>
      <c r="E51" s="23"/>
      <c r="F51" s="10" t="str">
        <f aca="false">IF(D51="","",D51-N(E51))</f>
        <v/>
      </c>
      <c r="G51" s="8"/>
      <c r="H51" s="12" t="str">
        <f aca="false">IF(AND(A51="",C51="",D51=""),"",IF(A51="","Add the order date",IF(I51="","Date not recognised - use YYYY-MM-DD",IF(C51="","Add the customer email",IF(D51="","Add the order total",IF(COUNTIF(Customers!$A$2:$A$2001,C51)=0,"Customer not on Customers tab",IF(N(E51)&gt;D51,"Refund is more than the order",IF(AND(B51&lt;&gt;"",COUNTIF($B$2:$B$5001,B51)&gt;1),"Same order # twice - keep one row",""))))))))</f>
        <v/>
      </c>
      <c r="I51" s="11" t="str">
        <f aca="false">IF(A51="","",IF(ISNUMBER(A51),INT(A51),IFERROR(IF(TEXT(DATE(VALUE(LEFT(A51,4)),VALUE(MID(A51,6,2)),VALUE(MID(A51,9,2))),"yyyy-mm-dd")=LEFT(A51,10),DATE(VALUE(LEFT(A51,4)),VALUE(MID(A51,6,2)),VALUE(MID(A51,9,2))),""),"")))</f>
        <v/>
      </c>
    </row>
    <row r="52" customFormat="false" ht="15" hidden="false" customHeight="false" outlineLevel="0" collapsed="false">
      <c r="A52" s="13"/>
      <c r="B52" s="8"/>
      <c r="C52" s="8"/>
      <c r="D52" s="23"/>
      <c r="E52" s="23"/>
      <c r="F52" s="10" t="str">
        <f aca="false">IF(D52="","",D52-N(E52))</f>
        <v/>
      </c>
      <c r="G52" s="8"/>
      <c r="H52" s="12" t="str">
        <f aca="false">IF(AND(A52="",C52="",D52=""),"",IF(A52="","Add the order date",IF(I52="","Date not recognised - use YYYY-MM-DD",IF(C52="","Add the customer email",IF(D52="","Add the order total",IF(COUNTIF(Customers!$A$2:$A$2001,C52)=0,"Customer not on Customers tab",IF(N(E52)&gt;D52,"Refund is more than the order",IF(AND(B52&lt;&gt;"",COUNTIF($B$2:$B$5001,B52)&gt;1),"Same order # twice - keep one row",""))))))))</f>
        <v/>
      </c>
      <c r="I52" s="11" t="str">
        <f aca="false">IF(A52="","",IF(ISNUMBER(A52),INT(A52),IFERROR(IF(TEXT(DATE(VALUE(LEFT(A52,4)),VALUE(MID(A52,6,2)),VALUE(MID(A52,9,2))),"yyyy-mm-dd")=LEFT(A52,10),DATE(VALUE(LEFT(A52,4)),VALUE(MID(A52,6,2)),VALUE(MID(A52,9,2))),""),"")))</f>
        <v/>
      </c>
    </row>
    <row r="53" customFormat="false" ht="15" hidden="false" customHeight="false" outlineLevel="0" collapsed="false">
      <c r="A53" s="13"/>
      <c r="B53" s="8"/>
      <c r="C53" s="8"/>
      <c r="D53" s="23"/>
      <c r="E53" s="23"/>
      <c r="F53" s="10" t="str">
        <f aca="false">IF(D53="","",D53-N(E53))</f>
        <v/>
      </c>
      <c r="G53" s="8"/>
      <c r="H53" s="12" t="str">
        <f aca="false">IF(AND(A53="",C53="",D53=""),"",IF(A53="","Add the order date",IF(I53="","Date not recognised - use YYYY-MM-DD",IF(C53="","Add the customer email",IF(D53="","Add the order total",IF(COUNTIF(Customers!$A$2:$A$2001,C53)=0,"Customer not on Customers tab",IF(N(E53)&gt;D53,"Refund is more than the order",IF(AND(B53&lt;&gt;"",COUNTIF($B$2:$B$5001,B53)&gt;1),"Same order # twice - keep one row",""))))))))</f>
        <v/>
      </c>
      <c r="I53" s="11" t="str">
        <f aca="false">IF(A53="","",IF(ISNUMBER(A53),INT(A53),IFERROR(IF(TEXT(DATE(VALUE(LEFT(A53,4)),VALUE(MID(A53,6,2)),VALUE(MID(A53,9,2))),"yyyy-mm-dd")=LEFT(A53,10),DATE(VALUE(LEFT(A53,4)),VALUE(MID(A53,6,2)),VALUE(MID(A53,9,2))),""),"")))</f>
        <v/>
      </c>
    </row>
    <row r="54" customFormat="false" ht="15" hidden="false" customHeight="false" outlineLevel="0" collapsed="false">
      <c r="A54" s="13"/>
      <c r="B54" s="8"/>
      <c r="C54" s="8"/>
      <c r="D54" s="23"/>
      <c r="E54" s="23"/>
      <c r="F54" s="10" t="str">
        <f aca="false">IF(D54="","",D54-N(E54))</f>
        <v/>
      </c>
      <c r="G54" s="8"/>
      <c r="H54" s="12" t="str">
        <f aca="false">IF(AND(A54="",C54="",D54=""),"",IF(A54="","Add the order date",IF(I54="","Date not recognised - use YYYY-MM-DD",IF(C54="","Add the customer email",IF(D54="","Add the order total",IF(COUNTIF(Customers!$A$2:$A$2001,C54)=0,"Customer not on Customers tab",IF(N(E54)&gt;D54,"Refund is more than the order",IF(AND(B54&lt;&gt;"",COUNTIF($B$2:$B$5001,B54)&gt;1),"Same order # twice - keep one row",""))))))))</f>
        <v/>
      </c>
      <c r="I54" s="11" t="str">
        <f aca="false">IF(A54="","",IF(ISNUMBER(A54),INT(A54),IFERROR(IF(TEXT(DATE(VALUE(LEFT(A54,4)),VALUE(MID(A54,6,2)),VALUE(MID(A54,9,2))),"yyyy-mm-dd")=LEFT(A54,10),DATE(VALUE(LEFT(A54,4)),VALUE(MID(A54,6,2)),VALUE(MID(A54,9,2))),""),"")))</f>
        <v/>
      </c>
    </row>
    <row r="55" customFormat="false" ht="15" hidden="false" customHeight="false" outlineLevel="0" collapsed="false">
      <c r="A55" s="13"/>
      <c r="B55" s="8"/>
      <c r="C55" s="8"/>
      <c r="D55" s="23"/>
      <c r="E55" s="23"/>
      <c r="F55" s="10" t="str">
        <f aca="false">IF(D55="","",D55-N(E55))</f>
        <v/>
      </c>
      <c r="G55" s="8"/>
      <c r="H55" s="12" t="str">
        <f aca="false">IF(AND(A55="",C55="",D55=""),"",IF(A55="","Add the order date",IF(I55="","Date not recognised - use YYYY-MM-DD",IF(C55="","Add the customer email",IF(D55="","Add the order total",IF(COUNTIF(Customers!$A$2:$A$2001,C55)=0,"Customer not on Customers tab",IF(N(E55)&gt;D55,"Refund is more than the order",IF(AND(B55&lt;&gt;"",COUNTIF($B$2:$B$5001,B55)&gt;1),"Same order # twice - keep one row",""))))))))</f>
        <v/>
      </c>
      <c r="I55" s="11" t="str">
        <f aca="false">IF(A55="","",IF(ISNUMBER(A55),INT(A55),IFERROR(IF(TEXT(DATE(VALUE(LEFT(A55,4)),VALUE(MID(A55,6,2)),VALUE(MID(A55,9,2))),"yyyy-mm-dd")=LEFT(A55,10),DATE(VALUE(LEFT(A55,4)),VALUE(MID(A55,6,2)),VALUE(MID(A55,9,2))),""),"")))</f>
        <v/>
      </c>
    </row>
    <row r="56" customFormat="false" ht="15" hidden="false" customHeight="false" outlineLevel="0" collapsed="false">
      <c r="A56" s="13"/>
      <c r="B56" s="8"/>
      <c r="C56" s="8"/>
      <c r="D56" s="23"/>
      <c r="E56" s="23"/>
      <c r="F56" s="10" t="str">
        <f aca="false">IF(D56="","",D56-N(E56))</f>
        <v/>
      </c>
      <c r="G56" s="8"/>
      <c r="H56" s="12" t="str">
        <f aca="false">IF(AND(A56="",C56="",D56=""),"",IF(A56="","Add the order date",IF(I56="","Date not recognised - use YYYY-MM-DD",IF(C56="","Add the customer email",IF(D56="","Add the order total",IF(COUNTIF(Customers!$A$2:$A$2001,C56)=0,"Customer not on Customers tab",IF(N(E56)&gt;D56,"Refund is more than the order",IF(AND(B56&lt;&gt;"",COUNTIF($B$2:$B$5001,B56)&gt;1),"Same order # twice - keep one row",""))))))))</f>
        <v/>
      </c>
      <c r="I56" s="11" t="str">
        <f aca="false">IF(A56="","",IF(ISNUMBER(A56),INT(A56),IFERROR(IF(TEXT(DATE(VALUE(LEFT(A56,4)),VALUE(MID(A56,6,2)),VALUE(MID(A56,9,2))),"yyyy-mm-dd")=LEFT(A56,10),DATE(VALUE(LEFT(A56,4)),VALUE(MID(A56,6,2)),VALUE(MID(A56,9,2))),""),"")))</f>
        <v/>
      </c>
    </row>
    <row r="57" customFormat="false" ht="15" hidden="false" customHeight="false" outlineLevel="0" collapsed="false">
      <c r="A57" s="13"/>
      <c r="B57" s="8"/>
      <c r="C57" s="8"/>
      <c r="D57" s="23"/>
      <c r="E57" s="23"/>
      <c r="F57" s="10" t="str">
        <f aca="false">IF(D57="","",D57-N(E57))</f>
        <v/>
      </c>
      <c r="G57" s="8"/>
      <c r="H57" s="12" t="str">
        <f aca="false">IF(AND(A57="",C57="",D57=""),"",IF(A57="","Add the order date",IF(I57="","Date not recognised - use YYYY-MM-DD",IF(C57="","Add the customer email",IF(D57="","Add the order total",IF(COUNTIF(Customers!$A$2:$A$2001,C57)=0,"Customer not on Customers tab",IF(N(E57)&gt;D57,"Refund is more than the order",IF(AND(B57&lt;&gt;"",COUNTIF($B$2:$B$5001,B57)&gt;1),"Same order # twice - keep one row",""))))))))</f>
        <v/>
      </c>
      <c r="I57" s="11" t="str">
        <f aca="false">IF(A57="","",IF(ISNUMBER(A57),INT(A57),IFERROR(IF(TEXT(DATE(VALUE(LEFT(A57,4)),VALUE(MID(A57,6,2)),VALUE(MID(A57,9,2))),"yyyy-mm-dd")=LEFT(A57,10),DATE(VALUE(LEFT(A57,4)),VALUE(MID(A57,6,2)),VALUE(MID(A57,9,2))),""),"")))</f>
        <v/>
      </c>
    </row>
    <row r="58" customFormat="false" ht="15" hidden="false" customHeight="false" outlineLevel="0" collapsed="false">
      <c r="A58" s="13"/>
      <c r="B58" s="8"/>
      <c r="C58" s="8"/>
      <c r="D58" s="23"/>
      <c r="E58" s="23"/>
      <c r="F58" s="10" t="str">
        <f aca="false">IF(D58="","",D58-N(E58))</f>
        <v/>
      </c>
      <c r="G58" s="8"/>
      <c r="H58" s="12" t="str">
        <f aca="false">IF(AND(A58="",C58="",D58=""),"",IF(A58="","Add the order date",IF(I58="","Date not recognised - use YYYY-MM-DD",IF(C58="","Add the customer email",IF(D58="","Add the order total",IF(COUNTIF(Customers!$A$2:$A$2001,C58)=0,"Customer not on Customers tab",IF(N(E58)&gt;D58,"Refund is more than the order",IF(AND(B58&lt;&gt;"",COUNTIF($B$2:$B$5001,B58)&gt;1),"Same order # twice - keep one row",""))))))))</f>
        <v/>
      </c>
      <c r="I58" s="11" t="str">
        <f aca="false">IF(A58="","",IF(ISNUMBER(A58),INT(A58),IFERROR(IF(TEXT(DATE(VALUE(LEFT(A58,4)),VALUE(MID(A58,6,2)),VALUE(MID(A58,9,2))),"yyyy-mm-dd")=LEFT(A58,10),DATE(VALUE(LEFT(A58,4)),VALUE(MID(A58,6,2)),VALUE(MID(A58,9,2))),""),"")))</f>
        <v/>
      </c>
    </row>
    <row r="59" customFormat="false" ht="15" hidden="false" customHeight="false" outlineLevel="0" collapsed="false">
      <c r="A59" s="13"/>
      <c r="B59" s="8"/>
      <c r="C59" s="8"/>
      <c r="D59" s="23"/>
      <c r="E59" s="23"/>
      <c r="F59" s="10" t="str">
        <f aca="false">IF(D59="","",D59-N(E59))</f>
        <v/>
      </c>
      <c r="G59" s="8"/>
      <c r="H59" s="12" t="str">
        <f aca="false">IF(AND(A59="",C59="",D59=""),"",IF(A59="","Add the order date",IF(I59="","Date not recognised - use YYYY-MM-DD",IF(C59="","Add the customer email",IF(D59="","Add the order total",IF(COUNTIF(Customers!$A$2:$A$2001,C59)=0,"Customer not on Customers tab",IF(N(E59)&gt;D59,"Refund is more than the order",IF(AND(B59&lt;&gt;"",COUNTIF($B$2:$B$5001,B59)&gt;1),"Same order # twice - keep one row",""))))))))</f>
        <v/>
      </c>
      <c r="I59" s="11" t="str">
        <f aca="false">IF(A59="","",IF(ISNUMBER(A59),INT(A59),IFERROR(IF(TEXT(DATE(VALUE(LEFT(A59,4)),VALUE(MID(A59,6,2)),VALUE(MID(A59,9,2))),"yyyy-mm-dd")=LEFT(A59,10),DATE(VALUE(LEFT(A59,4)),VALUE(MID(A59,6,2)),VALUE(MID(A59,9,2))),""),"")))</f>
        <v/>
      </c>
    </row>
    <row r="60" customFormat="false" ht="15" hidden="false" customHeight="false" outlineLevel="0" collapsed="false">
      <c r="A60" s="13"/>
      <c r="B60" s="8"/>
      <c r="C60" s="8"/>
      <c r="D60" s="23"/>
      <c r="E60" s="23"/>
      <c r="F60" s="10" t="str">
        <f aca="false">IF(D60="","",D60-N(E60))</f>
        <v/>
      </c>
      <c r="G60" s="8"/>
      <c r="H60" s="12" t="str">
        <f aca="false">IF(AND(A60="",C60="",D60=""),"",IF(A60="","Add the order date",IF(I60="","Date not recognised - use YYYY-MM-DD",IF(C60="","Add the customer email",IF(D60="","Add the order total",IF(COUNTIF(Customers!$A$2:$A$2001,C60)=0,"Customer not on Customers tab",IF(N(E60)&gt;D60,"Refund is more than the order",IF(AND(B60&lt;&gt;"",COUNTIF($B$2:$B$5001,B60)&gt;1),"Same order # twice - keep one row",""))))))))</f>
        <v/>
      </c>
      <c r="I60" s="11" t="str">
        <f aca="false">IF(A60="","",IF(ISNUMBER(A60),INT(A60),IFERROR(IF(TEXT(DATE(VALUE(LEFT(A60,4)),VALUE(MID(A60,6,2)),VALUE(MID(A60,9,2))),"yyyy-mm-dd")=LEFT(A60,10),DATE(VALUE(LEFT(A60,4)),VALUE(MID(A60,6,2)),VALUE(MID(A60,9,2))),""),"")))</f>
        <v/>
      </c>
    </row>
    <row r="61" customFormat="false" ht="15" hidden="false" customHeight="false" outlineLevel="0" collapsed="false">
      <c r="A61" s="13"/>
      <c r="B61" s="8"/>
      <c r="C61" s="8"/>
      <c r="D61" s="23"/>
      <c r="E61" s="23"/>
      <c r="F61" s="10" t="str">
        <f aca="false">IF(D61="","",D61-N(E61))</f>
        <v/>
      </c>
      <c r="G61" s="8"/>
      <c r="H61" s="12" t="str">
        <f aca="false">IF(AND(A61="",C61="",D61=""),"",IF(A61="","Add the order date",IF(I61="","Date not recognised - use YYYY-MM-DD",IF(C61="","Add the customer email",IF(D61="","Add the order total",IF(COUNTIF(Customers!$A$2:$A$2001,C61)=0,"Customer not on Customers tab",IF(N(E61)&gt;D61,"Refund is more than the order",IF(AND(B61&lt;&gt;"",COUNTIF($B$2:$B$5001,B61)&gt;1),"Same order # twice - keep one row",""))))))))</f>
        <v/>
      </c>
      <c r="I61" s="11" t="str">
        <f aca="false">IF(A61="","",IF(ISNUMBER(A61),INT(A61),IFERROR(IF(TEXT(DATE(VALUE(LEFT(A61,4)),VALUE(MID(A61,6,2)),VALUE(MID(A61,9,2))),"yyyy-mm-dd")=LEFT(A61,10),DATE(VALUE(LEFT(A61,4)),VALUE(MID(A61,6,2)),VALUE(MID(A61,9,2))),""),"")))</f>
        <v/>
      </c>
    </row>
    <row r="62" customFormat="false" ht="15" hidden="false" customHeight="false" outlineLevel="0" collapsed="false">
      <c r="A62" s="13"/>
      <c r="B62" s="8"/>
      <c r="C62" s="8"/>
      <c r="D62" s="23"/>
      <c r="E62" s="23"/>
      <c r="F62" s="10" t="str">
        <f aca="false">IF(D62="","",D62-N(E62))</f>
        <v/>
      </c>
      <c r="G62" s="8"/>
      <c r="H62" s="12" t="str">
        <f aca="false">IF(AND(A62="",C62="",D62=""),"",IF(A62="","Add the order date",IF(I62="","Date not recognised - use YYYY-MM-DD",IF(C62="","Add the customer email",IF(D62="","Add the order total",IF(COUNTIF(Customers!$A$2:$A$2001,C62)=0,"Customer not on Customers tab",IF(N(E62)&gt;D62,"Refund is more than the order",IF(AND(B62&lt;&gt;"",COUNTIF($B$2:$B$5001,B62)&gt;1),"Same order # twice - keep one row",""))))))))</f>
        <v/>
      </c>
      <c r="I62" s="11" t="str">
        <f aca="false">IF(A62="","",IF(ISNUMBER(A62),INT(A62),IFERROR(IF(TEXT(DATE(VALUE(LEFT(A62,4)),VALUE(MID(A62,6,2)),VALUE(MID(A62,9,2))),"yyyy-mm-dd")=LEFT(A62,10),DATE(VALUE(LEFT(A62,4)),VALUE(MID(A62,6,2)),VALUE(MID(A62,9,2))),""),"")))</f>
        <v/>
      </c>
    </row>
    <row r="63" customFormat="false" ht="15" hidden="false" customHeight="false" outlineLevel="0" collapsed="false">
      <c r="A63" s="13"/>
      <c r="B63" s="8"/>
      <c r="C63" s="8"/>
      <c r="D63" s="23"/>
      <c r="E63" s="23"/>
      <c r="F63" s="10" t="str">
        <f aca="false">IF(D63="","",D63-N(E63))</f>
        <v/>
      </c>
      <c r="G63" s="8"/>
      <c r="H63" s="12" t="str">
        <f aca="false">IF(AND(A63="",C63="",D63=""),"",IF(A63="","Add the order date",IF(I63="","Date not recognised - use YYYY-MM-DD",IF(C63="","Add the customer email",IF(D63="","Add the order total",IF(COUNTIF(Customers!$A$2:$A$2001,C63)=0,"Customer not on Customers tab",IF(N(E63)&gt;D63,"Refund is more than the order",IF(AND(B63&lt;&gt;"",COUNTIF($B$2:$B$5001,B63)&gt;1),"Same order # twice - keep one row",""))))))))</f>
        <v/>
      </c>
      <c r="I63" s="11" t="str">
        <f aca="false">IF(A63="","",IF(ISNUMBER(A63),INT(A63),IFERROR(IF(TEXT(DATE(VALUE(LEFT(A63,4)),VALUE(MID(A63,6,2)),VALUE(MID(A63,9,2))),"yyyy-mm-dd")=LEFT(A63,10),DATE(VALUE(LEFT(A63,4)),VALUE(MID(A63,6,2)),VALUE(MID(A63,9,2))),""),"")))</f>
        <v/>
      </c>
    </row>
    <row r="64" customFormat="false" ht="15" hidden="false" customHeight="false" outlineLevel="0" collapsed="false">
      <c r="A64" s="13"/>
      <c r="B64" s="8"/>
      <c r="C64" s="8"/>
      <c r="D64" s="23"/>
      <c r="E64" s="23"/>
      <c r="F64" s="10" t="str">
        <f aca="false">IF(D64="","",D64-N(E64))</f>
        <v/>
      </c>
      <c r="G64" s="8"/>
      <c r="H64" s="12" t="str">
        <f aca="false">IF(AND(A64="",C64="",D64=""),"",IF(A64="","Add the order date",IF(I64="","Date not recognised - use YYYY-MM-DD",IF(C64="","Add the customer email",IF(D64="","Add the order total",IF(COUNTIF(Customers!$A$2:$A$2001,C64)=0,"Customer not on Customers tab",IF(N(E64)&gt;D64,"Refund is more than the order",IF(AND(B64&lt;&gt;"",COUNTIF($B$2:$B$5001,B64)&gt;1),"Same order # twice - keep one row",""))))))))</f>
        <v/>
      </c>
      <c r="I64" s="11" t="str">
        <f aca="false">IF(A64="","",IF(ISNUMBER(A64),INT(A64),IFERROR(IF(TEXT(DATE(VALUE(LEFT(A64,4)),VALUE(MID(A64,6,2)),VALUE(MID(A64,9,2))),"yyyy-mm-dd")=LEFT(A64,10),DATE(VALUE(LEFT(A64,4)),VALUE(MID(A64,6,2)),VALUE(MID(A64,9,2))),""),"")))</f>
        <v/>
      </c>
    </row>
    <row r="65" customFormat="false" ht="15" hidden="false" customHeight="false" outlineLevel="0" collapsed="false">
      <c r="A65" s="13"/>
      <c r="B65" s="8"/>
      <c r="C65" s="8"/>
      <c r="D65" s="23"/>
      <c r="E65" s="23"/>
      <c r="F65" s="10" t="str">
        <f aca="false">IF(D65="","",D65-N(E65))</f>
        <v/>
      </c>
      <c r="G65" s="8"/>
      <c r="H65" s="12" t="str">
        <f aca="false">IF(AND(A65="",C65="",D65=""),"",IF(A65="","Add the order date",IF(I65="","Date not recognised - use YYYY-MM-DD",IF(C65="","Add the customer email",IF(D65="","Add the order total",IF(COUNTIF(Customers!$A$2:$A$2001,C65)=0,"Customer not on Customers tab",IF(N(E65)&gt;D65,"Refund is more than the order",IF(AND(B65&lt;&gt;"",COUNTIF($B$2:$B$5001,B65)&gt;1),"Same order # twice - keep one row",""))))))))</f>
        <v/>
      </c>
      <c r="I65" s="11" t="str">
        <f aca="false">IF(A65="","",IF(ISNUMBER(A65),INT(A65),IFERROR(IF(TEXT(DATE(VALUE(LEFT(A65,4)),VALUE(MID(A65,6,2)),VALUE(MID(A65,9,2))),"yyyy-mm-dd")=LEFT(A65,10),DATE(VALUE(LEFT(A65,4)),VALUE(MID(A65,6,2)),VALUE(MID(A65,9,2))),""),"")))</f>
        <v/>
      </c>
    </row>
    <row r="66" customFormat="false" ht="15" hidden="false" customHeight="false" outlineLevel="0" collapsed="false">
      <c r="A66" s="13"/>
      <c r="B66" s="8"/>
      <c r="C66" s="8"/>
      <c r="D66" s="23"/>
      <c r="E66" s="23"/>
      <c r="F66" s="10" t="str">
        <f aca="false">IF(D66="","",D66-N(E66))</f>
        <v/>
      </c>
      <c r="G66" s="8"/>
      <c r="H66" s="12" t="str">
        <f aca="false">IF(AND(A66="",C66="",D66=""),"",IF(A66="","Add the order date",IF(I66="","Date not recognised - use YYYY-MM-DD",IF(C66="","Add the customer email",IF(D66="","Add the order total",IF(COUNTIF(Customers!$A$2:$A$2001,C66)=0,"Customer not on Customers tab",IF(N(E66)&gt;D66,"Refund is more than the order",IF(AND(B66&lt;&gt;"",COUNTIF($B$2:$B$5001,B66)&gt;1),"Same order # twice - keep one row",""))))))))</f>
        <v/>
      </c>
      <c r="I66" s="11" t="str">
        <f aca="false">IF(A66="","",IF(ISNUMBER(A66),INT(A66),IFERROR(IF(TEXT(DATE(VALUE(LEFT(A66,4)),VALUE(MID(A66,6,2)),VALUE(MID(A66,9,2))),"yyyy-mm-dd")=LEFT(A66,10),DATE(VALUE(LEFT(A66,4)),VALUE(MID(A66,6,2)),VALUE(MID(A66,9,2))),""),"")))</f>
        <v/>
      </c>
    </row>
    <row r="67" customFormat="false" ht="15" hidden="false" customHeight="false" outlineLevel="0" collapsed="false">
      <c r="A67" s="13"/>
      <c r="B67" s="8"/>
      <c r="C67" s="8"/>
      <c r="D67" s="23"/>
      <c r="E67" s="23"/>
      <c r="F67" s="10" t="str">
        <f aca="false">IF(D67="","",D67-N(E67))</f>
        <v/>
      </c>
      <c r="G67" s="8"/>
      <c r="H67" s="12" t="str">
        <f aca="false">IF(AND(A67="",C67="",D67=""),"",IF(A67="","Add the order date",IF(I67="","Date not recognised - use YYYY-MM-DD",IF(C67="","Add the customer email",IF(D67="","Add the order total",IF(COUNTIF(Customers!$A$2:$A$2001,C67)=0,"Customer not on Customers tab",IF(N(E67)&gt;D67,"Refund is more than the order",IF(AND(B67&lt;&gt;"",COUNTIF($B$2:$B$5001,B67)&gt;1),"Same order # twice - keep one row",""))))))))</f>
        <v/>
      </c>
      <c r="I67" s="11" t="str">
        <f aca="false">IF(A67="","",IF(ISNUMBER(A67),INT(A67),IFERROR(IF(TEXT(DATE(VALUE(LEFT(A67,4)),VALUE(MID(A67,6,2)),VALUE(MID(A67,9,2))),"yyyy-mm-dd")=LEFT(A67,10),DATE(VALUE(LEFT(A67,4)),VALUE(MID(A67,6,2)),VALUE(MID(A67,9,2))),""),"")))</f>
        <v/>
      </c>
    </row>
    <row r="68" customFormat="false" ht="15" hidden="false" customHeight="false" outlineLevel="0" collapsed="false">
      <c r="A68" s="13"/>
      <c r="B68" s="8"/>
      <c r="C68" s="8"/>
      <c r="D68" s="23"/>
      <c r="E68" s="23"/>
      <c r="F68" s="10" t="str">
        <f aca="false">IF(D68="","",D68-N(E68))</f>
        <v/>
      </c>
      <c r="G68" s="8"/>
      <c r="H68" s="12" t="str">
        <f aca="false">IF(AND(A68="",C68="",D68=""),"",IF(A68="","Add the order date",IF(I68="","Date not recognised - use YYYY-MM-DD",IF(C68="","Add the customer email",IF(D68="","Add the order total",IF(COUNTIF(Customers!$A$2:$A$2001,C68)=0,"Customer not on Customers tab",IF(N(E68)&gt;D68,"Refund is more than the order",IF(AND(B68&lt;&gt;"",COUNTIF($B$2:$B$5001,B68)&gt;1),"Same order # twice - keep one row",""))))))))</f>
        <v/>
      </c>
      <c r="I68" s="11" t="str">
        <f aca="false">IF(A68="","",IF(ISNUMBER(A68),INT(A68),IFERROR(IF(TEXT(DATE(VALUE(LEFT(A68,4)),VALUE(MID(A68,6,2)),VALUE(MID(A68,9,2))),"yyyy-mm-dd")=LEFT(A68,10),DATE(VALUE(LEFT(A68,4)),VALUE(MID(A68,6,2)),VALUE(MID(A68,9,2))),""),"")))</f>
        <v/>
      </c>
    </row>
    <row r="69" customFormat="false" ht="15" hidden="false" customHeight="false" outlineLevel="0" collapsed="false">
      <c r="A69" s="13"/>
      <c r="B69" s="8"/>
      <c r="C69" s="8"/>
      <c r="D69" s="23"/>
      <c r="E69" s="23"/>
      <c r="F69" s="10" t="str">
        <f aca="false">IF(D69="","",D69-N(E69))</f>
        <v/>
      </c>
      <c r="G69" s="8"/>
      <c r="H69" s="12" t="str">
        <f aca="false">IF(AND(A69="",C69="",D69=""),"",IF(A69="","Add the order date",IF(I69="","Date not recognised - use YYYY-MM-DD",IF(C69="","Add the customer email",IF(D69="","Add the order total",IF(COUNTIF(Customers!$A$2:$A$2001,C69)=0,"Customer not on Customers tab",IF(N(E69)&gt;D69,"Refund is more than the order",IF(AND(B69&lt;&gt;"",COUNTIF($B$2:$B$5001,B69)&gt;1),"Same order # twice - keep one row",""))))))))</f>
        <v/>
      </c>
      <c r="I69" s="11" t="str">
        <f aca="false">IF(A69="","",IF(ISNUMBER(A69),INT(A69),IFERROR(IF(TEXT(DATE(VALUE(LEFT(A69,4)),VALUE(MID(A69,6,2)),VALUE(MID(A69,9,2))),"yyyy-mm-dd")=LEFT(A69,10),DATE(VALUE(LEFT(A69,4)),VALUE(MID(A69,6,2)),VALUE(MID(A69,9,2))),""),"")))</f>
        <v/>
      </c>
    </row>
    <row r="70" customFormat="false" ht="15" hidden="false" customHeight="false" outlineLevel="0" collapsed="false">
      <c r="A70" s="13"/>
      <c r="B70" s="8"/>
      <c r="C70" s="8"/>
      <c r="D70" s="23"/>
      <c r="E70" s="23"/>
      <c r="F70" s="10" t="str">
        <f aca="false">IF(D70="","",D70-N(E70))</f>
        <v/>
      </c>
      <c r="G70" s="8"/>
      <c r="H70" s="12" t="str">
        <f aca="false">IF(AND(A70="",C70="",D70=""),"",IF(A70="","Add the order date",IF(I70="","Date not recognised - use YYYY-MM-DD",IF(C70="","Add the customer email",IF(D70="","Add the order total",IF(COUNTIF(Customers!$A$2:$A$2001,C70)=0,"Customer not on Customers tab",IF(N(E70)&gt;D70,"Refund is more than the order",IF(AND(B70&lt;&gt;"",COUNTIF($B$2:$B$5001,B70)&gt;1),"Same order # twice - keep one row",""))))))))</f>
        <v/>
      </c>
      <c r="I70" s="11" t="str">
        <f aca="false">IF(A70="","",IF(ISNUMBER(A70),INT(A70),IFERROR(IF(TEXT(DATE(VALUE(LEFT(A70,4)),VALUE(MID(A70,6,2)),VALUE(MID(A70,9,2))),"yyyy-mm-dd")=LEFT(A70,10),DATE(VALUE(LEFT(A70,4)),VALUE(MID(A70,6,2)),VALUE(MID(A70,9,2))),""),"")))</f>
        <v/>
      </c>
    </row>
    <row r="71" customFormat="false" ht="15" hidden="false" customHeight="false" outlineLevel="0" collapsed="false">
      <c r="A71" s="13"/>
      <c r="B71" s="8"/>
      <c r="C71" s="8"/>
      <c r="D71" s="23"/>
      <c r="E71" s="23"/>
      <c r="F71" s="10" t="str">
        <f aca="false">IF(D71="","",D71-N(E71))</f>
        <v/>
      </c>
      <c r="G71" s="8"/>
      <c r="H71" s="12" t="str">
        <f aca="false">IF(AND(A71="",C71="",D71=""),"",IF(A71="","Add the order date",IF(I71="","Date not recognised - use YYYY-MM-DD",IF(C71="","Add the customer email",IF(D71="","Add the order total",IF(COUNTIF(Customers!$A$2:$A$2001,C71)=0,"Customer not on Customers tab",IF(N(E71)&gt;D71,"Refund is more than the order",IF(AND(B71&lt;&gt;"",COUNTIF($B$2:$B$5001,B71)&gt;1),"Same order # twice - keep one row",""))))))))</f>
        <v/>
      </c>
      <c r="I71" s="11" t="str">
        <f aca="false">IF(A71="","",IF(ISNUMBER(A71),INT(A71),IFERROR(IF(TEXT(DATE(VALUE(LEFT(A71,4)),VALUE(MID(A71,6,2)),VALUE(MID(A71,9,2))),"yyyy-mm-dd")=LEFT(A71,10),DATE(VALUE(LEFT(A71,4)),VALUE(MID(A71,6,2)),VALUE(MID(A71,9,2))),""),"")))</f>
        <v/>
      </c>
    </row>
    <row r="72" customFormat="false" ht="15" hidden="false" customHeight="false" outlineLevel="0" collapsed="false">
      <c r="A72" s="13"/>
      <c r="B72" s="8"/>
      <c r="C72" s="8"/>
      <c r="D72" s="23"/>
      <c r="E72" s="23"/>
      <c r="F72" s="10" t="str">
        <f aca="false">IF(D72="","",D72-N(E72))</f>
        <v/>
      </c>
      <c r="G72" s="8"/>
      <c r="H72" s="12" t="str">
        <f aca="false">IF(AND(A72="",C72="",D72=""),"",IF(A72="","Add the order date",IF(I72="","Date not recognised - use YYYY-MM-DD",IF(C72="","Add the customer email",IF(D72="","Add the order total",IF(COUNTIF(Customers!$A$2:$A$2001,C72)=0,"Customer not on Customers tab",IF(N(E72)&gt;D72,"Refund is more than the order",IF(AND(B72&lt;&gt;"",COUNTIF($B$2:$B$5001,B72)&gt;1),"Same order # twice - keep one row",""))))))))</f>
        <v/>
      </c>
      <c r="I72" s="11" t="str">
        <f aca="false">IF(A72="","",IF(ISNUMBER(A72),INT(A72),IFERROR(IF(TEXT(DATE(VALUE(LEFT(A72,4)),VALUE(MID(A72,6,2)),VALUE(MID(A72,9,2))),"yyyy-mm-dd")=LEFT(A72,10),DATE(VALUE(LEFT(A72,4)),VALUE(MID(A72,6,2)),VALUE(MID(A72,9,2))),""),"")))</f>
        <v/>
      </c>
    </row>
    <row r="73" customFormat="false" ht="15" hidden="false" customHeight="false" outlineLevel="0" collapsed="false">
      <c r="A73" s="13"/>
      <c r="B73" s="8"/>
      <c r="C73" s="8"/>
      <c r="D73" s="23"/>
      <c r="E73" s="23"/>
      <c r="F73" s="10" t="str">
        <f aca="false">IF(D73="","",D73-N(E73))</f>
        <v/>
      </c>
      <c r="G73" s="8"/>
      <c r="H73" s="12" t="str">
        <f aca="false">IF(AND(A73="",C73="",D73=""),"",IF(A73="","Add the order date",IF(I73="","Date not recognised - use YYYY-MM-DD",IF(C73="","Add the customer email",IF(D73="","Add the order total",IF(COUNTIF(Customers!$A$2:$A$2001,C73)=0,"Customer not on Customers tab",IF(N(E73)&gt;D73,"Refund is more than the order",IF(AND(B73&lt;&gt;"",COUNTIF($B$2:$B$5001,B73)&gt;1),"Same order # twice - keep one row",""))))))))</f>
        <v/>
      </c>
      <c r="I73" s="11" t="str">
        <f aca="false">IF(A73="","",IF(ISNUMBER(A73),INT(A73),IFERROR(IF(TEXT(DATE(VALUE(LEFT(A73,4)),VALUE(MID(A73,6,2)),VALUE(MID(A73,9,2))),"yyyy-mm-dd")=LEFT(A73,10),DATE(VALUE(LEFT(A73,4)),VALUE(MID(A73,6,2)),VALUE(MID(A73,9,2))),""),"")))</f>
        <v/>
      </c>
    </row>
    <row r="74" customFormat="false" ht="15" hidden="false" customHeight="false" outlineLevel="0" collapsed="false">
      <c r="A74" s="13"/>
      <c r="B74" s="8"/>
      <c r="C74" s="8"/>
      <c r="D74" s="23"/>
      <c r="E74" s="23"/>
      <c r="F74" s="10" t="str">
        <f aca="false">IF(D74="","",D74-N(E74))</f>
        <v/>
      </c>
      <c r="G74" s="8"/>
      <c r="H74" s="12" t="str">
        <f aca="false">IF(AND(A74="",C74="",D74=""),"",IF(A74="","Add the order date",IF(I74="","Date not recognised - use YYYY-MM-DD",IF(C74="","Add the customer email",IF(D74="","Add the order total",IF(COUNTIF(Customers!$A$2:$A$2001,C74)=0,"Customer not on Customers tab",IF(N(E74)&gt;D74,"Refund is more than the order",IF(AND(B74&lt;&gt;"",COUNTIF($B$2:$B$5001,B74)&gt;1),"Same order # twice - keep one row",""))))))))</f>
        <v/>
      </c>
      <c r="I74" s="11" t="str">
        <f aca="false">IF(A74="","",IF(ISNUMBER(A74),INT(A74),IFERROR(IF(TEXT(DATE(VALUE(LEFT(A74,4)),VALUE(MID(A74,6,2)),VALUE(MID(A74,9,2))),"yyyy-mm-dd")=LEFT(A74,10),DATE(VALUE(LEFT(A74,4)),VALUE(MID(A74,6,2)),VALUE(MID(A74,9,2))),""),"")))</f>
        <v/>
      </c>
    </row>
    <row r="75" customFormat="false" ht="15" hidden="false" customHeight="false" outlineLevel="0" collapsed="false">
      <c r="A75" s="13"/>
      <c r="B75" s="8"/>
      <c r="C75" s="8"/>
      <c r="D75" s="23"/>
      <c r="E75" s="23"/>
      <c r="F75" s="10" t="str">
        <f aca="false">IF(D75="","",D75-N(E75))</f>
        <v/>
      </c>
      <c r="G75" s="8"/>
      <c r="H75" s="12" t="str">
        <f aca="false">IF(AND(A75="",C75="",D75=""),"",IF(A75="","Add the order date",IF(I75="","Date not recognised - use YYYY-MM-DD",IF(C75="","Add the customer email",IF(D75="","Add the order total",IF(COUNTIF(Customers!$A$2:$A$2001,C75)=0,"Customer not on Customers tab",IF(N(E75)&gt;D75,"Refund is more than the order",IF(AND(B75&lt;&gt;"",COUNTIF($B$2:$B$5001,B75)&gt;1),"Same order # twice - keep one row",""))))))))</f>
        <v/>
      </c>
      <c r="I75" s="11" t="str">
        <f aca="false">IF(A75="","",IF(ISNUMBER(A75),INT(A75),IFERROR(IF(TEXT(DATE(VALUE(LEFT(A75,4)),VALUE(MID(A75,6,2)),VALUE(MID(A75,9,2))),"yyyy-mm-dd")=LEFT(A75,10),DATE(VALUE(LEFT(A75,4)),VALUE(MID(A75,6,2)),VALUE(MID(A75,9,2))),""),"")))</f>
        <v/>
      </c>
    </row>
    <row r="76" customFormat="false" ht="15" hidden="false" customHeight="false" outlineLevel="0" collapsed="false">
      <c r="A76" s="13"/>
      <c r="B76" s="8"/>
      <c r="C76" s="8"/>
      <c r="D76" s="23"/>
      <c r="E76" s="23"/>
      <c r="F76" s="10" t="str">
        <f aca="false">IF(D76="","",D76-N(E76))</f>
        <v/>
      </c>
      <c r="G76" s="8"/>
      <c r="H76" s="12" t="str">
        <f aca="false">IF(AND(A76="",C76="",D76=""),"",IF(A76="","Add the order date",IF(I76="","Date not recognised - use YYYY-MM-DD",IF(C76="","Add the customer email",IF(D76="","Add the order total",IF(COUNTIF(Customers!$A$2:$A$2001,C76)=0,"Customer not on Customers tab",IF(N(E76)&gt;D76,"Refund is more than the order",IF(AND(B76&lt;&gt;"",COUNTIF($B$2:$B$5001,B76)&gt;1),"Same order # twice - keep one row",""))))))))</f>
        <v/>
      </c>
      <c r="I76" s="11" t="str">
        <f aca="false">IF(A76="","",IF(ISNUMBER(A76),INT(A76),IFERROR(IF(TEXT(DATE(VALUE(LEFT(A76,4)),VALUE(MID(A76,6,2)),VALUE(MID(A76,9,2))),"yyyy-mm-dd")=LEFT(A76,10),DATE(VALUE(LEFT(A76,4)),VALUE(MID(A76,6,2)),VALUE(MID(A76,9,2))),""),"")))</f>
        <v/>
      </c>
    </row>
    <row r="77" customFormat="false" ht="15" hidden="false" customHeight="false" outlineLevel="0" collapsed="false">
      <c r="A77" s="13"/>
      <c r="B77" s="8"/>
      <c r="C77" s="8"/>
      <c r="D77" s="23"/>
      <c r="E77" s="23"/>
      <c r="F77" s="10" t="str">
        <f aca="false">IF(D77="","",D77-N(E77))</f>
        <v/>
      </c>
      <c r="G77" s="8"/>
      <c r="H77" s="12" t="str">
        <f aca="false">IF(AND(A77="",C77="",D77=""),"",IF(A77="","Add the order date",IF(I77="","Date not recognised - use YYYY-MM-DD",IF(C77="","Add the customer email",IF(D77="","Add the order total",IF(COUNTIF(Customers!$A$2:$A$2001,C77)=0,"Customer not on Customers tab",IF(N(E77)&gt;D77,"Refund is more than the order",IF(AND(B77&lt;&gt;"",COUNTIF($B$2:$B$5001,B77)&gt;1),"Same order # twice - keep one row",""))))))))</f>
        <v/>
      </c>
      <c r="I77" s="11" t="str">
        <f aca="false">IF(A77="","",IF(ISNUMBER(A77),INT(A77),IFERROR(IF(TEXT(DATE(VALUE(LEFT(A77,4)),VALUE(MID(A77,6,2)),VALUE(MID(A77,9,2))),"yyyy-mm-dd")=LEFT(A77,10),DATE(VALUE(LEFT(A77,4)),VALUE(MID(A77,6,2)),VALUE(MID(A77,9,2))),""),"")))</f>
        <v/>
      </c>
    </row>
    <row r="78" customFormat="false" ht="15" hidden="false" customHeight="false" outlineLevel="0" collapsed="false">
      <c r="A78" s="13"/>
      <c r="B78" s="8"/>
      <c r="C78" s="8"/>
      <c r="D78" s="23"/>
      <c r="E78" s="23"/>
      <c r="F78" s="10" t="str">
        <f aca="false">IF(D78="","",D78-N(E78))</f>
        <v/>
      </c>
      <c r="G78" s="8"/>
      <c r="H78" s="12" t="str">
        <f aca="false">IF(AND(A78="",C78="",D78=""),"",IF(A78="","Add the order date",IF(I78="","Date not recognised - use YYYY-MM-DD",IF(C78="","Add the customer email",IF(D78="","Add the order total",IF(COUNTIF(Customers!$A$2:$A$2001,C78)=0,"Customer not on Customers tab",IF(N(E78)&gt;D78,"Refund is more than the order",IF(AND(B78&lt;&gt;"",COUNTIF($B$2:$B$5001,B78)&gt;1),"Same order # twice - keep one row",""))))))))</f>
        <v/>
      </c>
      <c r="I78" s="11" t="str">
        <f aca="false">IF(A78="","",IF(ISNUMBER(A78),INT(A78),IFERROR(IF(TEXT(DATE(VALUE(LEFT(A78,4)),VALUE(MID(A78,6,2)),VALUE(MID(A78,9,2))),"yyyy-mm-dd")=LEFT(A78,10),DATE(VALUE(LEFT(A78,4)),VALUE(MID(A78,6,2)),VALUE(MID(A78,9,2))),""),"")))</f>
        <v/>
      </c>
    </row>
    <row r="79" customFormat="false" ht="15" hidden="false" customHeight="false" outlineLevel="0" collapsed="false">
      <c r="A79" s="13"/>
      <c r="B79" s="8"/>
      <c r="C79" s="8"/>
      <c r="D79" s="23"/>
      <c r="E79" s="23"/>
      <c r="F79" s="10" t="str">
        <f aca="false">IF(D79="","",D79-N(E79))</f>
        <v/>
      </c>
      <c r="G79" s="8"/>
      <c r="H79" s="12" t="str">
        <f aca="false">IF(AND(A79="",C79="",D79=""),"",IF(A79="","Add the order date",IF(I79="","Date not recognised - use YYYY-MM-DD",IF(C79="","Add the customer email",IF(D79="","Add the order total",IF(COUNTIF(Customers!$A$2:$A$2001,C79)=0,"Customer not on Customers tab",IF(N(E79)&gt;D79,"Refund is more than the order",IF(AND(B79&lt;&gt;"",COUNTIF($B$2:$B$5001,B79)&gt;1),"Same order # twice - keep one row",""))))))))</f>
        <v/>
      </c>
      <c r="I79" s="11" t="str">
        <f aca="false">IF(A79="","",IF(ISNUMBER(A79),INT(A79),IFERROR(IF(TEXT(DATE(VALUE(LEFT(A79,4)),VALUE(MID(A79,6,2)),VALUE(MID(A79,9,2))),"yyyy-mm-dd")=LEFT(A79,10),DATE(VALUE(LEFT(A79,4)),VALUE(MID(A79,6,2)),VALUE(MID(A79,9,2))),""),"")))</f>
        <v/>
      </c>
    </row>
    <row r="80" customFormat="false" ht="15" hidden="false" customHeight="false" outlineLevel="0" collapsed="false">
      <c r="A80" s="13"/>
      <c r="B80" s="8"/>
      <c r="C80" s="8"/>
      <c r="D80" s="23"/>
      <c r="E80" s="23"/>
      <c r="F80" s="10" t="str">
        <f aca="false">IF(D80="","",D80-N(E80))</f>
        <v/>
      </c>
      <c r="G80" s="8"/>
      <c r="H80" s="12" t="str">
        <f aca="false">IF(AND(A80="",C80="",D80=""),"",IF(A80="","Add the order date",IF(I80="","Date not recognised - use YYYY-MM-DD",IF(C80="","Add the customer email",IF(D80="","Add the order total",IF(COUNTIF(Customers!$A$2:$A$2001,C80)=0,"Customer not on Customers tab",IF(N(E80)&gt;D80,"Refund is more than the order",IF(AND(B80&lt;&gt;"",COUNTIF($B$2:$B$5001,B80)&gt;1),"Same order # twice - keep one row",""))))))))</f>
        <v/>
      </c>
      <c r="I80" s="11" t="str">
        <f aca="false">IF(A80="","",IF(ISNUMBER(A80),INT(A80),IFERROR(IF(TEXT(DATE(VALUE(LEFT(A80,4)),VALUE(MID(A80,6,2)),VALUE(MID(A80,9,2))),"yyyy-mm-dd")=LEFT(A80,10),DATE(VALUE(LEFT(A80,4)),VALUE(MID(A80,6,2)),VALUE(MID(A80,9,2))),""),"")))</f>
        <v/>
      </c>
    </row>
    <row r="81" customFormat="false" ht="15" hidden="false" customHeight="false" outlineLevel="0" collapsed="false">
      <c r="A81" s="13"/>
      <c r="B81" s="8"/>
      <c r="C81" s="8"/>
      <c r="D81" s="23"/>
      <c r="E81" s="23"/>
      <c r="F81" s="10" t="str">
        <f aca="false">IF(D81="","",D81-N(E81))</f>
        <v/>
      </c>
      <c r="G81" s="8"/>
      <c r="H81" s="12" t="str">
        <f aca="false">IF(AND(A81="",C81="",D81=""),"",IF(A81="","Add the order date",IF(I81="","Date not recognised - use YYYY-MM-DD",IF(C81="","Add the customer email",IF(D81="","Add the order total",IF(COUNTIF(Customers!$A$2:$A$2001,C81)=0,"Customer not on Customers tab",IF(N(E81)&gt;D81,"Refund is more than the order",IF(AND(B81&lt;&gt;"",COUNTIF($B$2:$B$5001,B81)&gt;1),"Same order # twice - keep one row",""))))))))</f>
        <v/>
      </c>
      <c r="I81" s="11" t="str">
        <f aca="false">IF(A81="","",IF(ISNUMBER(A81),INT(A81),IFERROR(IF(TEXT(DATE(VALUE(LEFT(A81,4)),VALUE(MID(A81,6,2)),VALUE(MID(A81,9,2))),"yyyy-mm-dd")=LEFT(A81,10),DATE(VALUE(LEFT(A81,4)),VALUE(MID(A81,6,2)),VALUE(MID(A81,9,2))),""),"")))</f>
        <v/>
      </c>
    </row>
    <row r="82" customFormat="false" ht="15" hidden="false" customHeight="false" outlineLevel="0" collapsed="false">
      <c r="A82" s="13"/>
      <c r="B82" s="8"/>
      <c r="C82" s="8"/>
      <c r="D82" s="23"/>
      <c r="E82" s="23"/>
      <c r="F82" s="10" t="str">
        <f aca="false">IF(D82="","",D82-N(E82))</f>
        <v/>
      </c>
      <c r="G82" s="8"/>
      <c r="H82" s="12" t="str">
        <f aca="false">IF(AND(A82="",C82="",D82=""),"",IF(A82="","Add the order date",IF(I82="","Date not recognised - use YYYY-MM-DD",IF(C82="","Add the customer email",IF(D82="","Add the order total",IF(COUNTIF(Customers!$A$2:$A$2001,C82)=0,"Customer not on Customers tab",IF(N(E82)&gt;D82,"Refund is more than the order",IF(AND(B82&lt;&gt;"",COUNTIF($B$2:$B$5001,B82)&gt;1),"Same order # twice - keep one row",""))))))))</f>
        <v/>
      </c>
      <c r="I82" s="11" t="str">
        <f aca="false">IF(A82="","",IF(ISNUMBER(A82),INT(A82),IFERROR(IF(TEXT(DATE(VALUE(LEFT(A82,4)),VALUE(MID(A82,6,2)),VALUE(MID(A82,9,2))),"yyyy-mm-dd")=LEFT(A82,10),DATE(VALUE(LEFT(A82,4)),VALUE(MID(A82,6,2)),VALUE(MID(A82,9,2))),""),"")))</f>
        <v/>
      </c>
    </row>
    <row r="83" customFormat="false" ht="15" hidden="false" customHeight="false" outlineLevel="0" collapsed="false">
      <c r="A83" s="13"/>
      <c r="B83" s="8"/>
      <c r="C83" s="8"/>
      <c r="D83" s="23"/>
      <c r="E83" s="23"/>
      <c r="F83" s="10" t="str">
        <f aca="false">IF(D83="","",D83-N(E83))</f>
        <v/>
      </c>
      <c r="G83" s="8"/>
      <c r="H83" s="12" t="str">
        <f aca="false">IF(AND(A83="",C83="",D83=""),"",IF(A83="","Add the order date",IF(I83="","Date not recognised - use YYYY-MM-DD",IF(C83="","Add the customer email",IF(D83="","Add the order total",IF(COUNTIF(Customers!$A$2:$A$2001,C83)=0,"Customer not on Customers tab",IF(N(E83)&gt;D83,"Refund is more than the order",IF(AND(B83&lt;&gt;"",COUNTIF($B$2:$B$5001,B83)&gt;1),"Same order # twice - keep one row",""))))))))</f>
        <v/>
      </c>
      <c r="I83" s="11" t="str">
        <f aca="false">IF(A83="","",IF(ISNUMBER(A83),INT(A83),IFERROR(IF(TEXT(DATE(VALUE(LEFT(A83,4)),VALUE(MID(A83,6,2)),VALUE(MID(A83,9,2))),"yyyy-mm-dd")=LEFT(A83,10),DATE(VALUE(LEFT(A83,4)),VALUE(MID(A83,6,2)),VALUE(MID(A83,9,2))),""),"")))</f>
        <v/>
      </c>
    </row>
    <row r="84" customFormat="false" ht="15" hidden="false" customHeight="false" outlineLevel="0" collapsed="false">
      <c r="A84" s="13"/>
      <c r="B84" s="8"/>
      <c r="C84" s="8"/>
      <c r="D84" s="23"/>
      <c r="E84" s="23"/>
      <c r="F84" s="10" t="str">
        <f aca="false">IF(D84="","",D84-N(E84))</f>
        <v/>
      </c>
      <c r="G84" s="8"/>
      <c r="H84" s="12" t="str">
        <f aca="false">IF(AND(A84="",C84="",D84=""),"",IF(A84="","Add the order date",IF(I84="","Date not recognised - use YYYY-MM-DD",IF(C84="","Add the customer email",IF(D84="","Add the order total",IF(COUNTIF(Customers!$A$2:$A$2001,C84)=0,"Customer not on Customers tab",IF(N(E84)&gt;D84,"Refund is more than the order",IF(AND(B84&lt;&gt;"",COUNTIF($B$2:$B$5001,B84)&gt;1),"Same order # twice - keep one row",""))))))))</f>
        <v/>
      </c>
      <c r="I84" s="11" t="str">
        <f aca="false">IF(A84="","",IF(ISNUMBER(A84),INT(A84),IFERROR(IF(TEXT(DATE(VALUE(LEFT(A84,4)),VALUE(MID(A84,6,2)),VALUE(MID(A84,9,2))),"yyyy-mm-dd")=LEFT(A84,10),DATE(VALUE(LEFT(A84,4)),VALUE(MID(A84,6,2)),VALUE(MID(A84,9,2))),""),"")))</f>
        <v/>
      </c>
    </row>
    <row r="85" customFormat="false" ht="15" hidden="false" customHeight="false" outlineLevel="0" collapsed="false">
      <c r="A85" s="13"/>
      <c r="B85" s="8"/>
      <c r="C85" s="8"/>
      <c r="D85" s="23"/>
      <c r="E85" s="23"/>
      <c r="F85" s="10" t="str">
        <f aca="false">IF(D85="","",D85-N(E85))</f>
        <v/>
      </c>
      <c r="G85" s="8"/>
      <c r="H85" s="12" t="str">
        <f aca="false">IF(AND(A85="",C85="",D85=""),"",IF(A85="","Add the order date",IF(I85="","Date not recognised - use YYYY-MM-DD",IF(C85="","Add the customer email",IF(D85="","Add the order total",IF(COUNTIF(Customers!$A$2:$A$2001,C85)=0,"Customer not on Customers tab",IF(N(E85)&gt;D85,"Refund is more than the order",IF(AND(B85&lt;&gt;"",COUNTIF($B$2:$B$5001,B85)&gt;1),"Same order # twice - keep one row",""))))))))</f>
        <v/>
      </c>
      <c r="I85" s="11" t="str">
        <f aca="false">IF(A85="","",IF(ISNUMBER(A85),INT(A85),IFERROR(IF(TEXT(DATE(VALUE(LEFT(A85,4)),VALUE(MID(A85,6,2)),VALUE(MID(A85,9,2))),"yyyy-mm-dd")=LEFT(A85,10),DATE(VALUE(LEFT(A85,4)),VALUE(MID(A85,6,2)),VALUE(MID(A85,9,2))),""),"")))</f>
        <v/>
      </c>
    </row>
    <row r="86" customFormat="false" ht="15" hidden="false" customHeight="false" outlineLevel="0" collapsed="false">
      <c r="A86" s="13"/>
      <c r="B86" s="8"/>
      <c r="C86" s="8"/>
      <c r="D86" s="23"/>
      <c r="E86" s="23"/>
      <c r="F86" s="10" t="str">
        <f aca="false">IF(D86="","",D86-N(E86))</f>
        <v/>
      </c>
      <c r="G86" s="8"/>
      <c r="H86" s="12" t="str">
        <f aca="false">IF(AND(A86="",C86="",D86=""),"",IF(A86="","Add the order date",IF(I86="","Date not recognised - use YYYY-MM-DD",IF(C86="","Add the customer email",IF(D86="","Add the order total",IF(COUNTIF(Customers!$A$2:$A$2001,C86)=0,"Customer not on Customers tab",IF(N(E86)&gt;D86,"Refund is more than the order",IF(AND(B86&lt;&gt;"",COUNTIF($B$2:$B$5001,B86)&gt;1),"Same order # twice - keep one row",""))))))))</f>
        <v/>
      </c>
      <c r="I86" s="11" t="str">
        <f aca="false">IF(A86="","",IF(ISNUMBER(A86),INT(A86),IFERROR(IF(TEXT(DATE(VALUE(LEFT(A86,4)),VALUE(MID(A86,6,2)),VALUE(MID(A86,9,2))),"yyyy-mm-dd")=LEFT(A86,10),DATE(VALUE(LEFT(A86,4)),VALUE(MID(A86,6,2)),VALUE(MID(A86,9,2))),""),"")))</f>
        <v/>
      </c>
    </row>
    <row r="87" customFormat="false" ht="15" hidden="false" customHeight="false" outlineLevel="0" collapsed="false">
      <c r="A87" s="13"/>
      <c r="B87" s="8"/>
      <c r="C87" s="8"/>
      <c r="D87" s="23"/>
      <c r="E87" s="23"/>
      <c r="F87" s="10" t="str">
        <f aca="false">IF(D87="","",D87-N(E87))</f>
        <v/>
      </c>
      <c r="G87" s="8"/>
      <c r="H87" s="12" t="str">
        <f aca="false">IF(AND(A87="",C87="",D87=""),"",IF(A87="","Add the order date",IF(I87="","Date not recognised - use YYYY-MM-DD",IF(C87="","Add the customer email",IF(D87="","Add the order total",IF(COUNTIF(Customers!$A$2:$A$2001,C87)=0,"Customer not on Customers tab",IF(N(E87)&gt;D87,"Refund is more than the order",IF(AND(B87&lt;&gt;"",COUNTIF($B$2:$B$5001,B87)&gt;1),"Same order # twice - keep one row",""))))))))</f>
        <v/>
      </c>
      <c r="I87" s="11" t="str">
        <f aca="false">IF(A87="","",IF(ISNUMBER(A87),INT(A87),IFERROR(IF(TEXT(DATE(VALUE(LEFT(A87,4)),VALUE(MID(A87,6,2)),VALUE(MID(A87,9,2))),"yyyy-mm-dd")=LEFT(A87,10),DATE(VALUE(LEFT(A87,4)),VALUE(MID(A87,6,2)),VALUE(MID(A87,9,2))),""),"")))</f>
        <v/>
      </c>
    </row>
    <row r="88" customFormat="false" ht="15" hidden="false" customHeight="false" outlineLevel="0" collapsed="false">
      <c r="A88" s="13"/>
      <c r="B88" s="8"/>
      <c r="C88" s="8"/>
      <c r="D88" s="23"/>
      <c r="E88" s="23"/>
      <c r="F88" s="10" t="str">
        <f aca="false">IF(D88="","",D88-N(E88))</f>
        <v/>
      </c>
      <c r="G88" s="8"/>
      <c r="H88" s="12" t="str">
        <f aca="false">IF(AND(A88="",C88="",D88=""),"",IF(A88="","Add the order date",IF(I88="","Date not recognised - use YYYY-MM-DD",IF(C88="","Add the customer email",IF(D88="","Add the order total",IF(COUNTIF(Customers!$A$2:$A$2001,C88)=0,"Customer not on Customers tab",IF(N(E88)&gt;D88,"Refund is more than the order",IF(AND(B88&lt;&gt;"",COUNTIF($B$2:$B$5001,B88)&gt;1),"Same order # twice - keep one row",""))))))))</f>
        <v/>
      </c>
      <c r="I88" s="11" t="str">
        <f aca="false">IF(A88="","",IF(ISNUMBER(A88),INT(A88),IFERROR(IF(TEXT(DATE(VALUE(LEFT(A88,4)),VALUE(MID(A88,6,2)),VALUE(MID(A88,9,2))),"yyyy-mm-dd")=LEFT(A88,10),DATE(VALUE(LEFT(A88,4)),VALUE(MID(A88,6,2)),VALUE(MID(A88,9,2))),""),"")))</f>
        <v/>
      </c>
    </row>
    <row r="89" customFormat="false" ht="15" hidden="false" customHeight="false" outlineLevel="0" collapsed="false">
      <c r="A89" s="13"/>
      <c r="B89" s="8"/>
      <c r="C89" s="8"/>
      <c r="D89" s="23"/>
      <c r="E89" s="23"/>
      <c r="F89" s="10" t="str">
        <f aca="false">IF(D89="","",D89-N(E89))</f>
        <v/>
      </c>
      <c r="G89" s="8"/>
      <c r="H89" s="12" t="str">
        <f aca="false">IF(AND(A89="",C89="",D89=""),"",IF(A89="","Add the order date",IF(I89="","Date not recognised - use YYYY-MM-DD",IF(C89="","Add the customer email",IF(D89="","Add the order total",IF(COUNTIF(Customers!$A$2:$A$2001,C89)=0,"Customer not on Customers tab",IF(N(E89)&gt;D89,"Refund is more than the order",IF(AND(B89&lt;&gt;"",COUNTIF($B$2:$B$5001,B89)&gt;1),"Same order # twice - keep one row",""))))))))</f>
        <v/>
      </c>
      <c r="I89" s="11" t="str">
        <f aca="false">IF(A89="","",IF(ISNUMBER(A89),INT(A89),IFERROR(IF(TEXT(DATE(VALUE(LEFT(A89,4)),VALUE(MID(A89,6,2)),VALUE(MID(A89,9,2))),"yyyy-mm-dd")=LEFT(A89,10),DATE(VALUE(LEFT(A89,4)),VALUE(MID(A89,6,2)),VALUE(MID(A89,9,2))),""),"")))</f>
        <v/>
      </c>
    </row>
    <row r="90" customFormat="false" ht="15" hidden="false" customHeight="false" outlineLevel="0" collapsed="false">
      <c r="A90" s="13"/>
      <c r="B90" s="8"/>
      <c r="C90" s="8"/>
      <c r="D90" s="23"/>
      <c r="E90" s="23"/>
      <c r="F90" s="10" t="str">
        <f aca="false">IF(D90="","",D90-N(E90))</f>
        <v/>
      </c>
      <c r="G90" s="8"/>
      <c r="H90" s="12" t="str">
        <f aca="false">IF(AND(A90="",C90="",D90=""),"",IF(A90="","Add the order date",IF(I90="","Date not recognised - use YYYY-MM-DD",IF(C90="","Add the customer email",IF(D90="","Add the order total",IF(COUNTIF(Customers!$A$2:$A$2001,C90)=0,"Customer not on Customers tab",IF(N(E90)&gt;D90,"Refund is more than the order",IF(AND(B90&lt;&gt;"",COUNTIF($B$2:$B$5001,B90)&gt;1),"Same order # twice - keep one row",""))))))))</f>
        <v/>
      </c>
      <c r="I90" s="11" t="str">
        <f aca="false">IF(A90="","",IF(ISNUMBER(A90),INT(A90),IFERROR(IF(TEXT(DATE(VALUE(LEFT(A90,4)),VALUE(MID(A90,6,2)),VALUE(MID(A90,9,2))),"yyyy-mm-dd")=LEFT(A90,10),DATE(VALUE(LEFT(A90,4)),VALUE(MID(A90,6,2)),VALUE(MID(A90,9,2))),""),"")))</f>
        <v/>
      </c>
    </row>
    <row r="91" customFormat="false" ht="15" hidden="false" customHeight="false" outlineLevel="0" collapsed="false">
      <c r="A91" s="13"/>
      <c r="B91" s="8"/>
      <c r="C91" s="8"/>
      <c r="D91" s="23"/>
      <c r="E91" s="23"/>
      <c r="F91" s="10" t="str">
        <f aca="false">IF(D91="","",D91-N(E91))</f>
        <v/>
      </c>
      <c r="G91" s="8"/>
      <c r="H91" s="12" t="str">
        <f aca="false">IF(AND(A91="",C91="",D91=""),"",IF(A91="","Add the order date",IF(I91="","Date not recognised - use YYYY-MM-DD",IF(C91="","Add the customer email",IF(D91="","Add the order total",IF(COUNTIF(Customers!$A$2:$A$2001,C91)=0,"Customer not on Customers tab",IF(N(E91)&gt;D91,"Refund is more than the order",IF(AND(B91&lt;&gt;"",COUNTIF($B$2:$B$5001,B91)&gt;1),"Same order # twice - keep one row",""))))))))</f>
        <v/>
      </c>
      <c r="I91" s="11" t="str">
        <f aca="false">IF(A91="","",IF(ISNUMBER(A91),INT(A91),IFERROR(IF(TEXT(DATE(VALUE(LEFT(A91,4)),VALUE(MID(A91,6,2)),VALUE(MID(A91,9,2))),"yyyy-mm-dd")=LEFT(A91,10),DATE(VALUE(LEFT(A91,4)),VALUE(MID(A91,6,2)),VALUE(MID(A91,9,2))),""),"")))</f>
        <v/>
      </c>
    </row>
    <row r="92" customFormat="false" ht="15" hidden="false" customHeight="false" outlineLevel="0" collapsed="false">
      <c r="A92" s="13"/>
      <c r="B92" s="8"/>
      <c r="C92" s="8"/>
      <c r="D92" s="23"/>
      <c r="E92" s="23"/>
      <c r="F92" s="10" t="str">
        <f aca="false">IF(D92="","",D92-N(E92))</f>
        <v/>
      </c>
      <c r="G92" s="8"/>
      <c r="H92" s="12" t="str">
        <f aca="false">IF(AND(A92="",C92="",D92=""),"",IF(A92="","Add the order date",IF(I92="","Date not recognised - use YYYY-MM-DD",IF(C92="","Add the customer email",IF(D92="","Add the order total",IF(COUNTIF(Customers!$A$2:$A$2001,C92)=0,"Customer not on Customers tab",IF(N(E92)&gt;D92,"Refund is more than the order",IF(AND(B92&lt;&gt;"",COUNTIF($B$2:$B$5001,B92)&gt;1),"Same order # twice - keep one row",""))))))))</f>
        <v/>
      </c>
      <c r="I92" s="11" t="str">
        <f aca="false">IF(A92="","",IF(ISNUMBER(A92),INT(A92),IFERROR(IF(TEXT(DATE(VALUE(LEFT(A92,4)),VALUE(MID(A92,6,2)),VALUE(MID(A92,9,2))),"yyyy-mm-dd")=LEFT(A92,10),DATE(VALUE(LEFT(A92,4)),VALUE(MID(A92,6,2)),VALUE(MID(A92,9,2))),""),"")))</f>
        <v/>
      </c>
    </row>
    <row r="93" customFormat="false" ht="15" hidden="false" customHeight="false" outlineLevel="0" collapsed="false">
      <c r="A93" s="13"/>
      <c r="B93" s="8"/>
      <c r="C93" s="8"/>
      <c r="D93" s="23"/>
      <c r="E93" s="23"/>
      <c r="F93" s="10" t="str">
        <f aca="false">IF(D93="","",D93-N(E93))</f>
        <v/>
      </c>
      <c r="G93" s="8"/>
      <c r="H93" s="12" t="str">
        <f aca="false">IF(AND(A93="",C93="",D93=""),"",IF(A93="","Add the order date",IF(I93="","Date not recognised - use YYYY-MM-DD",IF(C93="","Add the customer email",IF(D93="","Add the order total",IF(COUNTIF(Customers!$A$2:$A$2001,C93)=0,"Customer not on Customers tab",IF(N(E93)&gt;D93,"Refund is more than the order",IF(AND(B93&lt;&gt;"",COUNTIF($B$2:$B$5001,B93)&gt;1),"Same order # twice - keep one row",""))))))))</f>
        <v/>
      </c>
      <c r="I93" s="11" t="str">
        <f aca="false">IF(A93="","",IF(ISNUMBER(A93),INT(A93),IFERROR(IF(TEXT(DATE(VALUE(LEFT(A93,4)),VALUE(MID(A93,6,2)),VALUE(MID(A93,9,2))),"yyyy-mm-dd")=LEFT(A93,10),DATE(VALUE(LEFT(A93,4)),VALUE(MID(A93,6,2)),VALUE(MID(A93,9,2))),""),"")))</f>
        <v/>
      </c>
    </row>
    <row r="94" customFormat="false" ht="15" hidden="false" customHeight="false" outlineLevel="0" collapsed="false">
      <c r="A94" s="13"/>
      <c r="B94" s="8"/>
      <c r="C94" s="8"/>
      <c r="D94" s="23"/>
      <c r="E94" s="23"/>
      <c r="F94" s="10" t="str">
        <f aca="false">IF(D94="","",D94-N(E94))</f>
        <v/>
      </c>
      <c r="G94" s="8"/>
      <c r="H94" s="12" t="str">
        <f aca="false">IF(AND(A94="",C94="",D94=""),"",IF(A94="","Add the order date",IF(I94="","Date not recognised - use YYYY-MM-DD",IF(C94="","Add the customer email",IF(D94="","Add the order total",IF(COUNTIF(Customers!$A$2:$A$2001,C94)=0,"Customer not on Customers tab",IF(N(E94)&gt;D94,"Refund is more than the order",IF(AND(B94&lt;&gt;"",COUNTIF($B$2:$B$5001,B94)&gt;1),"Same order # twice - keep one row",""))))))))</f>
        <v/>
      </c>
      <c r="I94" s="11" t="str">
        <f aca="false">IF(A94="","",IF(ISNUMBER(A94),INT(A94),IFERROR(IF(TEXT(DATE(VALUE(LEFT(A94,4)),VALUE(MID(A94,6,2)),VALUE(MID(A94,9,2))),"yyyy-mm-dd")=LEFT(A94,10),DATE(VALUE(LEFT(A94,4)),VALUE(MID(A94,6,2)),VALUE(MID(A94,9,2))),""),"")))</f>
        <v/>
      </c>
    </row>
    <row r="95" customFormat="false" ht="15" hidden="false" customHeight="false" outlineLevel="0" collapsed="false">
      <c r="A95" s="13"/>
      <c r="B95" s="8"/>
      <c r="C95" s="8"/>
      <c r="D95" s="23"/>
      <c r="E95" s="23"/>
      <c r="F95" s="10" t="str">
        <f aca="false">IF(D95="","",D95-N(E95))</f>
        <v/>
      </c>
      <c r="G95" s="8"/>
      <c r="H95" s="12" t="str">
        <f aca="false">IF(AND(A95="",C95="",D95=""),"",IF(A95="","Add the order date",IF(I95="","Date not recognised - use YYYY-MM-DD",IF(C95="","Add the customer email",IF(D95="","Add the order total",IF(COUNTIF(Customers!$A$2:$A$2001,C95)=0,"Customer not on Customers tab",IF(N(E95)&gt;D95,"Refund is more than the order",IF(AND(B95&lt;&gt;"",COUNTIF($B$2:$B$5001,B95)&gt;1),"Same order # twice - keep one row",""))))))))</f>
        <v/>
      </c>
      <c r="I95" s="11" t="str">
        <f aca="false">IF(A95="","",IF(ISNUMBER(A95),INT(A95),IFERROR(IF(TEXT(DATE(VALUE(LEFT(A95,4)),VALUE(MID(A95,6,2)),VALUE(MID(A95,9,2))),"yyyy-mm-dd")=LEFT(A95,10),DATE(VALUE(LEFT(A95,4)),VALUE(MID(A95,6,2)),VALUE(MID(A95,9,2))),""),"")))</f>
        <v/>
      </c>
    </row>
    <row r="96" customFormat="false" ht="15" hidden="false" customHeight="false" outlineLevel="0" collapsed="false">
      <c r="A96" s="13"/>
      <c r="B96" s="8"/>
      <c r="C96" s="8"/>
      <c r="D96" s="23"/>
      <c r="E96" s="23"/>
      <c r="F96" s="10" t="str">
        <f aca="false">IF(D96="","",D96-N(E96))</f>
        <v/>
      </c>
      <c r="G96" s="8"/>
      <c r="H96" s="12" t="str">
        <f aca="false">IF(AND(A96="",C96="",D96=""),"",IF(A96="","Add the order date",IF(I96="","Date not recognised - use YYYY-MM-DD",IF(C96="","Add the customer email",IF(D96="","Add the order total",IF(COUNTIF(Customers!$A$2:$A$2001,C96)=0,"Customer not on Customers tab",IF(N(E96)&gt;D96,"Refund is more than the order",IF(AND(B96&lt;&gt;"",COUNTIF($B$2:$B$5001,B96)&gt;1),"Same order # twice - keep one row",""))))))))</f>
        <v/>
      </c>
      <c r="I96" s="11" t="str">
        <f aca="false">IF(A96="","",IF(ISNUMBER(A96),INT(A96),IFERROR(IF(TEXT(DATE(VALUE(LEFT(A96,4)),VALUE(MID(A96,6,2)),VALUE(MID(A96,9,2))),"yyyy-mm-dd")=LEFT(A96,10),DATE(VALUE(LEFT(A96,4)),VALUE(MID(A96,6,2)),VALUE(MID(A96,9,2))),""),"")))</f>
        <v/>
      </c>
    </row>
    <row r="97" customFormat="false" ht="15" hidden="false" customHeight="false" outlineLevel="0" collapsed="false">
      <c r="A97" s="13"/>
      <c r="B97" s="8"/>
      <c r="C97" s="8"/>
      <c r="D97" s="23"/>
      <c r="E97" s="23"/>
      <c r="F97" s="10" t="str">
        <f aca="false">IF(D97="","",D97-N(E97))</f>
        <v/>
      </c>
      <c r="G97" s="8"/>
      <c r="H97" s="12" t="str">
        <f aca="false">IF(AND(A97="",C97="",D97=""),"",IF(A97="","Add the order date",IF(I97="","Date not recognised - use YYYY-MM-DD",IF(C97="","Add the customer email",IF(D97="","Add the order total",IF(COUNTIF(Customers!$A$2:$A$2001,C97)=0,"Customer not on Customers tab",IF(N(E97)&gt;D97,"Refund is more than the order",IF(AND(B97&lt;&gt;"",COUNTIF($B$2:$B$5001,B97)&gt;1),"Same order # twice - keep one row",""))))))))</f>
        <v/>
      </c>
      <c r="I97" s="11" t="str">
        <f aca="false">IF(A97="","",IF(ISNUMBER(A97),INT(A97),IFERROR(IF(TEXT(DATE(VALUE(LEFT(A97,4)),VALUE(MID(A97,6,2)),VALUE(MID(A97,9,2))),"yyyy-mm-dd")=LEFT(A97,10),DATE(VALUE(LEFT(A97,4)),VALUE(MID(A97,6,2)),VALUE(MID(A97,9,2))),""),"")))</f>
        <v/>
      </c>
    </row>
    <row r="98" customFormat="false" ht="15" hidden="false" customHeight="false" outlineLevel="0" collapsed="false">
      <c r="A98" s="13"/>
      <c r="B98" s="8"/>
      <c r="C98" s="8"/>
      <c r="D98" s="23"/>
      <c r="E98" s="23"/>
      <c r="F98" s="10" t="str">
        <f aca="false">IF(D98="","",D98-N(E98))</f>
        <v/>
      </c>
      <c r="G98" s="8"/>
      <c r="H98" s="12" t="str">
        <f aca="false">IF(AND(A98="",C98="",D98=""),"",IF(A98="","Add the order date",IF(I98="","Date not recognised - use YYYY-MM-DD",IF(C98="","Add the customer email",IF(D98="","Add the order total",IF(COUNTIF(Customers!$A$2:$A$2001,C98)=0,"Customer not on Customers tab",IF(N(E98)&gt;D98,"Refund is more than the order",IF(AND(B98&lt;&gt;"",COUNTIF($B$2:$B$5001,B98)&gt;1),"Same order # twice - keep one row",""))))))))</f>
        <v/>
      </c>
      <c r="I98" s="11" t="str">
        <f aca="false">IF(A98="","",IF(ISNUMBER(A98),INT(A98),IFERROR(IF(TEXT(DATE(VALUE(LEFT(A98,4)),VALUE(MID(A98,6,2)),VALUE(MID(A98,9,2))),"yyyy-mm-dd")=LEFT(A98,10),DATE(VALUE(LEFT(A98,4)),VALUE(MID(A98,6,2)),VALUE(MID(A98,9,2))),""),"")))</f>
        <v/>
      </c>
    </row>
    <row r="99" customFormat="false" ht="15" hidden="false" customHeight="false" outlineLevel="0" collapsed="false">
      <c r="A99" s="13"/>
      <c r="B99" s="8"/>
      <c r="C99" s="8"/>
      <c r="D99" s="23"/>
      <c r="E99" s="23"/>
      <c r="F99" s="10" t="str">
        <f aca="false">IF(D99="","",D99-N(E99))</f>
        <v/>
      </c>
      <c r="G99" s="8"/>
      <c r="H99" s="12" t="str">
        <f aca="false">IF(AND(A99="",C99="",D99=""),"",IF(A99="","Add the order date",IF(I99="","Date not recognised - use YYYY-MM-DD",IF(C99="","Add the customer email",IF(D99="","Add the order total",IF(COUNTIF(Customers!$A$2:$A$2001,C99)=0,"Customer not on Customers tab",IF(N(E99)&gt;D99,"Refund is more than the order",IF(AND(B99&lt;&gt;"",COUNTIF($B$2:$B$5001,B99)&gt;1),"Same order # twice - keep one row",""))))))))</f>
        <v/>
      </c>
      <c r="I99" s="11" t="str">
        <f aca="false">IF(A99="","",IF(ISNUMBER(A99),INT(A99),IFERROR(IF(TEXT(DATE(VALUE(LEFT(A99,4)),VALUE(MID(A99,6,2)),VALUE(MID(A99,9,2))),"yyyy-mm-dd")=LEFT(A99,10),DATE(VALUE(LEFT(A99,4)),VALUE(MID(A99,6,2)),VALUE(MID(A99,9,2))),""),"")))</f>
        <v/>
      </c>
    </row>
    <row r="100" customFormat="false" ht="15" hidden="false" customHeight="false" outlineLevel="0" collapsed="false">
      <c r="A100" s="13"/>
      <c r="B100" s="8"/>
      <c r="C100" s="8"/>
      <c r="D100" s="23"/>
      <c r="E100" s="23"/>
      <c r="F100" s="10" t="str">
        <f aca="false">IF(D100="","",D100-N(E100))</f>
        <v/>
      </c>
      <c r="G100" s="8"/>
      <c r="H100" s="12" t="str">
        <f aca="false">IF(AND(A100="",C100="",D100=""),"",IF(A100="","Add the order date",IF(I100="","Date not recognised - use YYYY-MM-DD",IF(C100="","Add the customer email",IF(D100="","Add the order total",IF(COUNTIF(Customers!$A$2:$A$2001,C100)=0,"Customer not on Customers tab",IF(N(E100)&gt;D100,"Refund is more than the order",IF(AND(B100&lt;&gt;"",COUNTIF($B$2:$B$5001,B100)&gt;1),"Same order # twice - keep one row",""))))))))</f>
        <v/>
      </c>
      <c r="I100" s="11" t="str">
        <f aca="false">IF(A100="","",IF(ISNUMBER(A100),INT(A100),IFERROR(IF(TEXT(DATE(VALUE(LEFT(A100,4)),VALUE(MID(A100,6,2)),VALUE(MID(A100,9,2))),"yyyy-mm-dd")=LEFT(A100,10),DATE(VALUE(LEFT(A100,4)),VALUE(MID(A100,6,2)),VALUE(MID(A100,9,2))),""),"")))</f>
        <v/>
      </c>
    </row>
    <row r="101" customFormat="false" ht="15" hidden="false" customHeight="false" outlineLevel="0" collapsed="false">
      <c r="A101" s="13"/>
      <c r="B101" s="8"/>
      <c r="C101" s="8"/>
      <c r="D101" s="23"/>
      <c r="E101" s="23"/>
      <c r="F101" s="10" t="str">
        <f aca="false">IF(D101="","",D101-N(E101))</f>
        <v/>
      </c>
      <c r="G101" s="8"/>
      <c r="H101" s="12" t="str">
        <f aca="false">IF(AND(A101="",C101="",D101=""),"",IF(A101="","Add the order date",IF(I101="","Date not recognised - use YYYY-MM-DD",IF(C101="","Add the customer email",IF(D101="","Add the order total",IF(COUNTIF(Customers!$A$2:$A$2001,C101)=0,"Customer not on Customers tab",IF(N(E101)&gt;D101,"Refund is more than the order",IF(AND(B101&lt;&gt;"",COUNTIF($B$2:$B$5001,B101)&gt;1),"Same order # twice - keep one row",""))))))))</f>
        <v/>
      </c>
      <c r="I101" s="11" t="str">
        <f aca="false">IF(A101="","",IF(ISNUMBER(A101),INT(A101),IFERROR(IF(TEXT(DATE(VALUE(LEFT(A101,4)),VALUE(MID(A101,6,2)),VALUE(MID(A101,9,2))),"yyyy-mm-dd")=LEFT(A101,10),DATE(VALUE(LEFT(A101,4)),VALUE(MID(A101,6,2)),VALUE(MID(A101,9,2))),""),"")))</f>
        <v/>
      </c>
    </row>
    <row r="102" customFormat="false" ht="15" hidden="false" customHeight="false" outlineLevel="0" collapsed="false">
      <c r="A102" s="13"/>
      <c r="B102" s="8"/>
      <c r="C102" s="8"/>
      <c r="D102" s="23"/>
      <c r="E102" s="23"/>
      <c r="F102" s="10" t="str">
        <f aca="false">IF(D102="","",D102-N(E102))</f>
        <v/>
      </c>
      <c r="G102" s="8"/>
      <c r="H102" s="12" t="str">
        <f aca="false">IF(AND(A102="",C102="",D102=""),"",IF(A102="","Add the order date",IF(I102="","Date not recognised - use YYYY-MM-DD",IF(C102="","Add the customer email",IF(D102="","Add the order total",IF(COUNTIF(Customers!$A$2:$A$2001,C102)=0,"Customer not on Customers tab",IF(N(E102)&gt;D102,"Refund is more than the order",IF(AND(B102&lt;&gt;"",COUNTIF($B$2:$B$5001,B102)&gt;1),"Same order # twice - keep one row",""))))))))</f>
        <v/>
      </c>
      <c r="I102" s="11" t="str">
        <f aca="false">IF(A102="","",IF(ISNUMBER(A102),INT(A102),IFERROR(IF(TEXT(DATE(VALUE(LEFT(A102,4)),VALUE(MID(A102,6,2)),VALUE(MID(A102,9,2))),"yyyy-mm-dd")=LEFT(A102,10),DATE(VALUE(LEFT(A102,4)),VALUE(MID(A102,6,2)),VALUE(MID(A102,9,2))),""),"")))</f>
        <v/>
      </c>
    </row>
    <row r="103" customFormat="false" ht="15" hidden="false" customHeight="false" outlineLevel="0" collapsed="false">
      <c r="A103" s="13"/>
      <c r="B103" s="8"/>
      <c r="C103" s="8"/>
      <c r="D103" s="23"/>
      <c r="E103" s="23"/>
      <c r="F103" s="10" t="str">
        <f aca="false">IF(D103="","",D103-N(E103))</f>
        <v/>
      </c>
      <c r="G103" s="8"/>
      <c r="H103" s="12" t="str">
        <f aca="false">IF(AND(A103="",C103="",D103=""),"",IF(A103="","Add the order date",IF(I103="","Date not recognised - use YYYY-MM-DD",IF(C103="","Add the customer email",IF(D103="","Add the order total",IF(COUNTIF(Customers!$A$2:$A$2001,C103)=0,"Customer not on Customers tab",IF(N(E103)&gt;D103,"Refund is more than the order",IF(AND(B103&lt;&gt;"",COUNTIF($B$2:$B$5001,B103)&gt;1),"Same order # twice - keep one row",""))))))))</f>
        <v/>
      </c>
      <c r="I103" s="11" t="str">
        <f aca="false">IF(A103="","",IF(ISNUMBER(A103),INT(A103),IFERROR(IF(TEXT(DATE(VALUE(LEFT(A103,4)),VALUE(MID(A103,6,2)),VALUE(MID(A103,9,2))),"yyyy-mm-dd")=LEFT(A103,10),DATE(VALUE(LEFT(A103,4)),VALUE(MID(A103,6,2)),VALUE(MID(A103,9,2))),""),"")))</f>
        <v/>
      </c>
    </row>
    <row r="104" customFormat="false" ht="15" hidden="false" customHeight="false" outlineLevel="0" collapsed="false">
      <c r="A104" s="13"/>
      <c r="B104" s="8"/>
      <c r="C104" s="8"/>
      <c r="D104" s="23"/>
      <c r="E104" s="23"/>
      <c r="F104" s="10" t="str">
        <f aca="false">IF(D104="","",D104-N(E104))</f>
        <v/>
      </c>
      <c r="G104" s="8"/>
      <c r="H104" s="12" t="str">
        <f aca="false">IF(AND(A104="",C104="",D104=""),"",IF(A104="","Add the order date",IF(I104="","Date not recognised - use YYYY-MM-DD",IF(C104="","Add the customer email",IF(D104="","Add the order total",IF(COUNTIF(Customers!$A$2:$A$2001,C104)=0,"Customer not on Customers tab",IF(N(E104)&gt;D104,"Refund is more than the order",IF(AND(B104&lt;&gt;"",COUNTIF($B$2:$B$5001,B104)&gt;1),"Same order # twice - keep one row",""))))))))</f>
        <v/>
      </c>
      <c r="I104" s="11" t="str">
        <f aca="false">IF(A104="","",IF(ISNUMBER(A104),INT(A104),IFERROR(IF(TEXT(DATE(VALUE(LEFT(A104,4)),VALUE(MID(A104,6,2)),VALUE(MID(A104,9,2))),"yyyy-mm-dd")=LEFT(A104,10),DATE(VALUE(LEFT(A104,4)),VALUE(MID(A104,6,2)),VALUE(MID(A104,9,2))),""),"")))</f>
        <v/>
      </c>
    </row>
    <row r="105" customFormat="false" ht="15" hidden="false" customHeight="false" outlineLevel="0" collapsed="false">
      <c r="A105" s="13"/>
      <c r="B105" s="8"/>
      <c r="C105" s="8"/>
      <c r="D105" s="23"/>
      <c r="E105" s="23"/>
      <c r="F105" s="10" t="str">
        <f aca="false">IF(D105="","",D105-N(E105))</f>
        <v/>
      </c>
      <c r="G105" s="8"/>
      <c r="H105" s="12" t="str">
        <f aca="false">IF(AND(A105="",C105="",D105=""),"",IF(A105="","Add the order date",IF(I105="","Date not recognised - use YYYY-MM-DD",IF(C105="","Add the customer email",IF(D105="","Add the order total",IF(COUNTIF(Customers!$A$2:$A$2001,C105)=0,"Customer not on Customers tab",IF(N(E105)&gt;D105,"Refund is more than the order",IF(AND(B105&lt;&gt;"",COUNTIF($B$2:$B$5001,B105)&gt;1),"Same order # twice - keep one row",""))))))))</f>
        <v/>
      </c>
      <c r="I105" s="11" t="str">
        <f aca="false">IF(A105="","",IF(ISNUMBER(A105),INT(A105),IFERROR(IF(TEXT(DATE(VALUE(LEFT(A105,4)),VALUE(MID(A105,6,2)),VALUE(MID(A105,9,2))),"yyyy-mm-dd")=LEFT(A105,10),DATE(VALUE(LEFT(A105,4)),VALUE(MID(A105,6,2)),VALUE(MID(A105,9,2))),""),"")))</f>
        <v/>
      </c>
    </row>
    <row r="106" customFormat="false" ht="15" hidden="false" customHeight="false" outlineLevel="0" collapsed="false">
      <c r="A106" s="13"/>
      <c r="B106" s="8"/>
      <c r="C106" s="8"/>
      <c r="D106" s="23"/>
      <c r="E106" s="23"/>
      <c r="F106" s="10" t="str">
        <f aca="false">IF(D106="","",D106-N(E106))</f>
        <v/>
      </c>
      <c r="G106" s="8"/>
      <c r="H106" s="12" t="str">
        <f aca="false">IF(AND(A106="",C106="",D106=""),"",IF(A106="","Add the order date",IF(I106="","Date not recognised - use YYYY-MM-DD",IF(C106="","Add the customer email",IF(D106="","Add the order total",IF(COUNTIF(Customers!$A$2:$A$2001,C106)=0,"Customer not on Customers tab",IF(N(E106)&gt;D106,"Refund is more than the order",IF(AND(B106&lt;&gt;"",COUNTIF($B$2:$B$5001,B106)&gt;1),"Same order # twice - keep one row",""))))))))</f>
        <v/>
      </c>
      <c r="I106" s="11" t="str">
        <f aca="false">IF(A106="","",IF(ISNUMBER(A106),INT(A106),IFERROR(IF(TEXT(DATE(VALUE(LEFT(A106,4)),VALUE(MID(A106,6,2)),VALUE(MID(A106,9,2))),"yyyy-mm-dd")=LEFT(A106,10),DATE(VALUE(LEFT(A106,4)),VALUE(MID(A106,6,2)),VALUE(MID(A106,9,2))),""),"")))</f>
        <v/>
      </c>
    </row>
    <row r="107" customFormat="false" ht="15" hidden="false" customHeight="false" outlineLevel="0" collapsed="false">
      <c r="A107" s="13"/>
      <c r="B107" s="8"/>
      <c r="C107" s="8"/>
      <c r="D107" s="23"/>
      <c r="E107" s="23"/>
      <c r="F107" s="10" t="str">
        <f aca="false">IF(D107="","",D107-N(E107))</f>
        <v/>
      </c>
      <c r="G107" s="8"/>
      <c r="H107" s="12" t="str">
        <f aca="false">IF(AND(A107="",C107="",D107=""),"",IF(A107="","Add the order date",IF(I107="","Date not recognised - use YYYY-MM-DD",IF(C107="","Add the customer email",IF(D107="","Add the order total",IF(COUNTIF(Customers!$A$2:$A$2001,C107)=0,"Customer not on Customers tab",IF(N(E107)&gt;D107,"Refund is more than the order",IF(AND(B107&lt;&gt;"",COUNTIF($B$2:$B$5001,B107)&gt;1),"Same order # twice - keep one row",""))))))))</f>
        <v/>
      </c>
      <c r="I107" s="11" t="str">
        <f aca="false">IF(A107="","",IF(ISNUMBER(A107),INT(A107),IFERROR(IF(TEXT(DATE(VALUE(LEFT(A107,4)),VALUE(MID(A107,6,2)),VALUE(MID(A107,9,2))),"yyyy-mm-dd")=LEFT(A107,10),DATE(VALUE(LEFT(A107,4)),VALUE(MID(A107,6,2)),VALUE(MID(A107,9,2))),""),"")))</f>
        <v/>
      </c>
    </row>
    <row r="108" customFormat="false" ht="15" hidden="false" customHeight="false" outlineLevel="0" collapsed="false">
      <c r="A108" s="13"/>
      <c r="B108" s="8"/>
      <c r="C108" s="8"/>
      <c r="D108" s="23"/>
      <c r="E108" s="23"/>
      <c r="F108" s="10" t="str">
        <f aca="false">IF(D108="","",D108-N(E108))</f>
        <v/>
      </c>
      <c r="G108" s="8"/>
      <c r="H108" s="12" t="str">
        <f aca="false">IF(AND(A108="",C108="",D108=""),"",IF(A108="","Add the order date",IF(I108="","Date not recognised - use YYYY-MM-DD",IF(C108="","Add the customer email",IF(D108="","Add the order total",IF(COUNTIF(Customers!$A$2:$A$2001,C108)=0,"Customer not on Customers tab",IF(N(E108)&gt;D108,"Refund is more than the order",IF(AND(B108&lt;&gt;"",COUNTIF($B$2:$B$5001,B108)&gt;1),"Same order # twice - keep one row",""))))))))</f>
        <v/>
      </c>
      <c r="I108" s="11" t="str">
        <f aca="false">IF(A108="","",IF(ISNUMBER(A108),INT(A108),IFERROR(IF(TEXT(DATE(VALUE(LEFT(A108,4)),VALUE(MID(A108,6,2)),VALUE(MID(A108,9,2))),"yyyy-mm-dd")=LEFT(A108,10),DATE(VALUE(LEFT(A108,4)),VALUE(MID(A108,6,2)),VALUE(MID(A108,9,2))),""),"")))</f>
        <v/>
      </c>
    </row>
    <row r="109" customFormat="false" ht="15" hidden="false" customHeight="false" outlineLevel="0" collapsed="false">
      <c r="A109" s="13"/>
      <c r="B109" s="8"/>
      <c r="C109" s="8"/>
      <c r="D109" s="23"/>
      <c r="E109" s="23"/>
      <c r="F109" s="10" t="str">
        <f aca="false">IF(D109="","",D109-N(E109))</f>
        <v/>
      </c>
      <c r="G109" s="8"/>
      <c r="H109" s="12" t="str">
        <f aca="false">IF(AND(A109="",C109="",D109=""),"",IF(A109="","Add the order date",IF(I109="","Date not recognised - use YYYY-MM-DD",IF(C109="","Add the customer email",IF(D109="","Add the order total",IF(COUNTIF(Customers!$A$2:$A$2001,C109)=0,"Customer not on Customers tab",IF(N(E109)&gt;D109,"Refund is more than the order",IF(AND(B109&lt;&gt;"",COUNTIF($B$2:$B$5001,B109)&gt;1),"Same order # twice - keep one row",""))))))))</f>
        <v/>
      </c>
      <c r="I109" s="11" t="str">
        <f aca="false">IF(A109="","",IF(ISNUMBER(A109),INT(A109),IFERROR(IF(TEXT(DATE(VALUE(LEFT(A109,4)),VALUE(MID(A109,6,2)),VALUE(MID(A109,9,2))),"yyyy-mm-dd")=LEFT(A109,10),DATE(VALUE(LEFT(A109,4)),VALUE(MID(A109,6,2)),VALUE(MID(A109,9,2))),""),"")))</f>
        <v/>
      </c>
    </row>
    <row r="110" customFormat="false" ht="15" hidden="false" customHeight="false" outlineLevel="0" collapsed="false">
      <c r="A110" s="13"/>
      <c r="B110" s="8"/>
      <c r="C110" s="8"/>
      <c r="D110" s="23"/>
      <c r="E110" s="23"/>
      <c r="F110" s="10" t="str">
        <f aca="false">IF(D110="","",D110-N(E110))</f>
        <v/>
      </c>
      <c r="G110" s="8"/>
      <c r="H110" s="12" t="str">
        <f aca="false">IF(AND(A110="",C110="",D110=""),"",IF(A110="","Add the order date",IF(I110="","Date not recognised - use YYYY-MM-DD",IF(C110="","Add the customer email",IF(D110="","Add the order total",IF(COUNTIF(Customers!$A$2:$A$2001,C110)=0,"Customer not on Customers tab",IF(N(E110)&gt;D110,"Refund is more than the order",IF(AND(B110&lt;&gt;"",COUNTIF($B$2:$B$5001,B110)&gt;1),"Same order # twice - keep one row",""))))))))</f>
        <v/>
      </c>
      <c r="I110" s="11" t="str">
        <f aca="false">IF(A110="","",IF(ISNUMBER(A110),INT(A110),IFERROR(IF(TEXT(DATE(VALUE(LEFT(A110,4)),VALUE(MID(A110,6,2)),VALUE(MID(A110,9,2))),"yyyy-mm-dd")=LEFT(A110,10),DATE(VALUE(LEFT(A110,4)),VALUE(MID(A110,6,2)),VALUE(MID(A110,9,2))),""),"")))</f>
        <v/>
      </c>
    </row>
    <row r="111" customFormat="false" ht="15" hidden="false" customHeight="false" outlineLevel="0" collapsed="false">
      <c r="A111" s="13"/>
      <c r="B111" s="8"/>
      <c r="C111" s="8"/>
      <c r="D111" s="23"/>
      <c r="E111" s="23"/>
      <c r="F111" s="10" t="str">
        <f aca="false">IF(D111="","",D111-N(E111))</f>
        <v/>
      </c>
      <c r="G111" s="8"/>
      <c r="H111" s="12" t="str">
        <f aca="false">IF(AND(A111="",C111="",D111=""),"",IF(A111="","Add the order date",IF(I111="","Date not recognised - use YYYY-MM-DD",IF(C111="","Add the customer email",IF(D111="","Add the order total",IF(COUNTIF(Customers!$A$2:$A$2001,C111)=0,"Customer not on Customers tab",IF(N(E111)&gt;D111,"Refund is more than the order",IF(AND(B111&lt;&gt;"",COUNTIF($B$2:$B$5001,B111)&gt;1),"Same order # twice - keep one row",""))))))))</f>
        <v/>
      </c>
      <c r="I111" s="11" t="str">
        <f aca="false">IF(A111="","",IF(ISNUMBER(A111),INT(A111),IFERROR(IF(TEXT(DATE(VALUE(LEFT(A111,4)),VALUE(MID(A111,6,2)),VALUE(MID(A111,9,2))),"yyyy-mm-dd")=LEFT(A111,10),DATE(VALUE(LEFT(A111,4)),VALUE(MID(A111,6,2)),VALUE(MID(A111,9,2))),""),"")))</f>
        <v/>
      </c>
    </row>
    <row r="112" customFormat="false" ht="15" hidden="false" customHeight="false" outlineLevel="0" collapsed="false">
      <c r="A112" s="13"/>
      <c r="B112" s="8"/>
      <c r="C112" s="8"/>
      <c r="D112" s="23"/>
      <c r="E112" s="23"/>
      <c r="F112" s="10" t="str">
        <f aca="false">IF(D112="","",D112-N(E112))</f>
        <v/>
      </c>
      <c r="G112" s="8"/>
      <c r="H112" s="12" t="str">
        <f aca="false">IF(AND(A112="",C112="",D112=""),"",IF(A112="","Add the order date",IF(I112="","Date not recognised - use YYYY-MM-DD",IF(C112="","Add the customer email",IF(D112="","Add the order total",IF(COUNTIF(Customers!$A$2:$A$2001,C112)=0,"Customer not on Customers tab",IF(N(E112)&gt;D112,"Refund is more than the order",IF(AND(B112&lt;&gt;"",COUNTIF($B$2:$B$5001,B112)&gt;1),"Same order # twice - keep one row",""))))))))</f>
        <v/>
      </c>
      <c r="I112" s="11" t="str">
        <f aca="false">IF(A112="","",IF(ISNUMBER(A112),INT(A112),IFERROR(IF(TEXT(DATE(VALUE(LEFT(A112,4)),VALUE(MID(A112,6,2)),VALUE(MID(A112,9,2))),"yyyy-mm-dd")=LEFT(A112,10),DATE(VALUE(LEFT(A112,4)),VALUE(MID(A112,6,2)),VALUE(MID(A112,9,2))),""),"")))</f>
        <v/>
      </c>
    </row>
    <row r="113" customFormat="false" ht="15" hidden="false" customHeight="false" outlineLevel="0" collapsed="false">
      <c r="A113" s="13"/>
      <c r="B113" s="8"/>
      <c r="C113" s="8"/>
      <c r="D113" s="23"/>
      <c r="E113" s="23"/>
      <c r="F113" s="10" t="str">
        <f aca="false">IF(D113="","",D113-N(E113))</f>
        <v/>
      </c>
      <c r="G113" s="8"/>
      <c r="H113" s="12" t="str">
        <f aca="false">IF(AND(A113="",C113="",D113=""),"",IF(A113="","Add the order date",IF(I113="","Date not recognised - use YYYY-MM-DD",IF(C113="","Add the customer email",IF(D113="","Add the order total",IF(COUNTIF(Customers!$A$2:$A$2001,C113)=0,"Customer not on Customers tab",IF(N(E113)&gt;D113,"Refund is more than the order",IF(AND(B113&lt;&gt;"",COUNTIF($B$2:$B$5001,B113)&gt;1),"Same order # twice - keep one row",""))))))))</f>
        <v/>
      </c>
      <c r="I113" s="11" t="str">
        <f aca="false">IF(A113="","",IF(ISNUMBER(A113),INT(A113),IFERROR(IF(TEXT(DATE(VALUE(LEFT(A113,4)),VALUE(MID(A113,6,2)),VALUE(MID(A113,9,2))),"yyyy-mm-dd")=LEFT(A113,10),DATE(VALUE(LEFT(A113,4)),VALUE(MID(A113,6,2)),VALUE(MID(A113,9,2))),""),"")))</f>
        <v/>
      </c>
    </row>
    <row r="114" customFormat="false" ht="15" hidden="false" customHeight="false" outlineLevel="0" collapsed="false">
      <c r="A114" s="13"/>
      <c r="B114" s="8"/>
      <c r="C114" s="8"/>
      <c r="D114" s="23"/>
      <c r="E114" s="23"/>
      <c r="F114" s="10" t="str">
        <f aca="false">IF(D114="","",D114-N(E114))</f>
        <v/>
      </c>
      <c r="G114" s="8"/>
      <c r="H114" s="12" t="str">
        <f aca="false">IF(AND(A114="",C114="",D114=""),"",IF(A114="","Add the order date",IF(I114="","Date not recognised - use YYYY-MM-DD",IF(C114="","Add the customer email",IF(D114="","Add the order total",IF(COUNTIF(Customers!$A$2:$A$2001,C114)=0,"Customer not on Customers tab",IF(N(E114)&gt;D114,"Refund is more than the order",IF(AND(B114&lt;&gt;"",COUNTIF($B$2:$B$5001,B114)&gt;1),"Same order # twice - keep one row",""))))))))</f>
        <v/>
      </c>
      <c r="I114" s="11" t="str">
        <f aca="false">IF(A114="","",IF(ISNUMBER(A114),INT(A114),IFERROR(IF(TEXT(DATE(VALUE(LEFT(A114,4)),VALUE(MID(A114,6,2)),VALUE(MID(A114,9,2))),"yyyy-mm-dd")=LEFT(A114,10),DATE(VALUE(LEFT(A114,4)),VALUE(MID(A114,6,2)),VALUE(MID(A114,9,2))),""),"")))</f>
        <v/>
      </c>
    </row>
    <row r="115" customFormat="false" ht="15" hidden="false" customHeight="false" outlineLevel="0" collapsed="false">
      <c r="A115" s="13"/>
      <c r="B115" s="8"/>
      <c r="C115" s="8"/>
      <c r="D115" s="23"/>
      <c r="E115" s="23"/>
      <c r="F115" s="10" t="str">
        <f aca="false">IF(D115="","",D115-N(E115))</f>
        <v/>
      </c>
      <c r="G115" s="8"/>
      <c r="H115" s="12" t="str">
        <f aca="false">IF(AND(A115="",C115="",D115=""),"",IF(A115="","Add the order date",IF(I115="","Date not recognised - use YYYY-MM-DD",IF(C115="","Add the customer email",IF(D115="","Add the order total",IF(COUNTIF(Customers!$A$2:$A$2001,C115)=0,"Customer not on Customers tab",IF(N(E115)&gt;D115,"Refund is more than the order",IF(AND(B115&lt;&gt;"",COUNTIF($B$2:$B$5001,B115)&gt;1),"Same order # twice - keep one row",""))))))))</f>
        <v/>
      </c>
      <c r="I115" s="11" t="str">
        <f aca="false">IF(A115="","",IF(ISNUMBER(A115),INT(A115),IFERROR(IF(TEXT(DATE(VALUE(LEFT(A115,4)),VALUE(MID(A115,6,2)),VALUE(MID(A115,9,2))),"yyyy-mm-dd")=LEFT(A115,10),DATE(VALUE(LEFT(A115,4)),VALUE(MID(A115,6,2)),VALUE(MID(A115,9,2))),""),"")))</f>
        <v/>
      </c>
    </row>
    <row r="116" customFormat="false" ht="15" hidden="false" customHeight="false" outlineLevel="0" collapsed="false">
      <c r="A116" s="13"/>
      <c r="B116" s="8"/>
      <c r="C116" s="8"/>
      <c r="D116" s="23"/>
      <c r="E116" s="23"/>
      <c r="F116" s="10" t="str">
        <f aca="false">IF(D116="","",D116-N(E116))</f>
        <v/>
      </c>
      <c r="G116" s="8"/>
      <c r="H116" s="12" t="str">
        <f aca="false">IF(AND(A116="",C116="",D116=""),"",IF(A116="","Add the order date",IF(I116="","Date not recognised - use YYYY-MM-DD",IF(C116="","Add the customer email",IF(D116="","Add the order total",IF(COUNTIF(Customers!$A$2:$A$2001,C116)=0,"Customer not on Customers tab",IF(N(E116)&gt;D116,"Refund is more than the order",IF(AND(B116&lt;&gt;"",COUNTIF($B$2:$B$5001,B116)&gt;1),"Same order # twice - keep one row",""))))))))</f>
        <v/>
      </c>
      <c r="I116" s="11" t="str">
        <f aca="false">IF(A116="","",IF(ISNUMBER(A116),INT(A116),IFERROR(IF(TEXT(DATE(VALUE(LEFT(A116,4)),VALUE(MID(A116,6,2)),VALUE(MID(A116,9,2))),"yyyy-mm-dd")=LEFT(A116,10),DATE(VALUE(LEFT(A116,4)),VALUE(MID(A116,6,2)),VALUE(MID(A116,9,2))),""),"")))</f>
        <v/>
      </c>
    </row>
    <row r="117" customFormat="false" ht="15" hidden="false" customHeight="false" outlineLevel="0" collapsed="false">
      <c r="A117" s="13"/>
      <c r="B117" s="8"/>
      <c r="C117" s="8"/>
      <c r="D117" s="23"/>
      <c r="E117" s="23"/>
      <c r="F117" s="10" t="str">
        <f aca="false">IF(D117="","",D117-N(E117))</f>
        <v/>
      </c>
      <c r="G117" s="8"/>
      <c r="H117" s="12" t="str">
        <f aca="false">IF(AND(A117="",C117="",D117=""),"",IF(A117="","Add the order date",IF(I117="","Date not recognised - use YYYY-MM-DD",IF(C117="","Add the customer email",IF(D117="","Add the order total",IF(COUNTIF(Customers!$A$2:$A$2001,C117)=0,"Customer not on Customers tab",IF(N(E117)&gt;D117,"Refund is more than the order",IF(AND(B117&lt;&gt;"",COUNTIF($B$2:$B$5001,B117)&gt;1),"Same order # twice - keep one row",""))))))))</f>
        <v/>
      </c>
      <c r="I117" s="11" t="str">
        <f aca="false">IF(A117="","",IF(ISNUMBER(A117),INT(A117),IFERROR(IF(TEXT(DATE(VALUE(LEFT(A117,4)),VALUE(MID(A117,6,2)),VALUE(MID(A117,9,2))),"yyyy-mm-dd")=LEFT(A117,10),DATE(VALUE(LEFT(A117,4)),VALUE(MID(A117,6,2)),VALUE(MID(A117,9,2))),""),"")))</f>
        <v/>
      </c>
    </row>
    <row r="118" customFormat="false" ht="15" hidden="false" customHeight="false" outlineLevel="0" collapsed="false">
      <c r="A118" s="13"/>
      <c r="B118" s="8"/>
      <c r="C118" s="8"/>
      <c r="D118" s="23"/>
      <c r="E118" s="23"/>
      <c r="F118" s="10" t="str">
        <f aca="false">IF(D118="","",D118-N(E118))</f>
        <v/>
      </c>
      <c r="G118" s="8"/>
      <c r="H118" s="12" t="str">
        <f aca="false">IF(AND(A118="",C118="",D118=""),"",IF(A118="","Add the order date",IF(I118="","Date not recognised - use YYYY-MM-DD",IF(C118="","Add the customer email",IF(D118="","Add the order total",IF(COUNTIF(Customers!$A$2:$A$2001,C118)=0,"Customer not on Customers tab",IF(N(E118)&gt;D118,"Refund is more than the order",IF(AND(B118&lt;&gt;"",COUNTIF($B$2:$B$5001,B118)&gt;1),"Same order # twice - keep one row",""))))))))</f>
        <v/>
      </c>
      <c r="I118" s="11" t="str">
        <f aca="false">IF(A118="","",IF(ISNUMBER(A118),INT(A118),IFERROR(IF(TEXT(DATE(VALUE(LEFT(A118,4)),VALUE(MID(A118,6,2)),VALUE(MID(A118,9,2))),"yyyy-mm-dd")=LEFT(A118,10),DATE(VALUE(LEFT(A118,4)),VALUE(MID(A118,6,2)),VALUE(MID(A118,9,2))),""),"")))</f>
        <v/>
      </c>
    </row>
    <row r="119" customFormat="false" ht="15" hidden="false" customHeight="false" outlineLevel="0" collapsed="false">
      <c r="A119" s="13"/>
      <c r="B119" s="8"/>
      <c r="C119" s="8"/>
      <c r="D119" s="23"/>
      <c r="E119" s="23"/>
      <c r="F119" s="10" t="str">
        <f aca="false">IF(D119="","",D119-N(E119))</f>
        <v/>
      </c>
      <c r="G119" s="8"/>
      <c r="H119" s="12" t="str">
        <f aca="false">IF(AND(A119="",C119="",D119=""),"",IF(A119="","Add the order date",IF(I119="","Date not recognised - use YYYY-MM-DD",IF(C119="","Add the customer email",IF(D119="","Add the order total",IF(COUNTIF(Customers!$A$2:$A$2001,C119)=0,"Customer not on Customers tab",IF(N(E119)&gt;D119,"Refund is more than the order",IF(AND(B119&lt;&gt;"",COUNTIF($B$2:$B$5001,B119)&gt;1),"Same order # twice - keep one row",""))))))))</f>
        <v/>
      </c>
      <c r="I119" s="11" t="str">
        <f aca="false">IF(A119="","",IF(ISNUMBER(A119),INT(A119),IFERROR(IF(TEXT(DATE(VALUE(LEFT(A119,4)),VALUE(MID(A119,6,2)),VALUE(MID(A119,9,2))),"yyyy-mm-dd")=LEFT(A119,10),DATE(VALUE(LEFT(A119,4)),VALUE(MID(A119,6,2)),VALUE(MID(A119,9,2))),""),"")))</f>
        <v/>
      </c>
    </row>
    <row r="120" customFormat="false" ht="15" hidden="false" customHeight="false" outlineLevel="0" collapsed="false">
      <c r="A120" s="13"/>
      <c r="B120" s="8"/>
      <c r="C120" s="8"/>
      <c r="D120" s="23"/>
      <c r="E120" s="23"/>
      <c r="F120" s="10" t="str">
        <f aca="false">IF(D120="","",D120-N(E120))</f>
        <v/>
      </c>
      <c r="G120" s="8"/>
      <c r="H120" s="12" t="str">
        <f aca="false">IF(AND(A120="",C120="",D120=""),"",IF(A120="","Add the order date",IF(I120="","Date not recognised - use YYYY-MM-DD",IF(C120="","Add the customer email",IF(D120="","Add the order total",IF(COUNTIF(Customers!$A$2:$A$2001,C120)=0,"Customer not on Customers tab",IF(N(E120)&gt;D120,"Refund is more than the order",IF(AND(B120&lt;&gt;"",COUNTIF($B$2:$B$5001,B120)&gt;1),"Same order # twice - keep one row",""))))))))</f>
        <v/>
      </c>
      <c r="I120" s="11" t="str">
        <f aca="false">IF(A120="","",IF(ISNUMBER(A120),INT(A120),IFERROR(IF(TEXT(DATE(VALUE(LEFT(A120,4)),VALUE(MID(A120,6,2)),VALUE(MID(A120,9,2))),"yyyy-mm-dd")=LEFT(A120,10),DATE(VALUE(LEFT(A120,4)),VALUE(MID(A120,6,2)),VALUE(MID(A120,9,2))),""),"")))</f>
        <v/>
      </c>
    </row>
    <row r="121" customFormat="false" ht="15" hidden="false" customHeight="false" outlineLevel="0" collapsed="false">
      <c r="A121" s="13"/>
      <c r="B121" s="8"/>
      <c r="C121" s="8"/>
      <c r="D121" s="23"/>
      <c r="E121" s="23"/>
      <c r="F121" s="10" t="str">
        <f aca="false">IF(D121="","",D121-N(E121))</f>
        <v/>
      </c>
      <c r="G121" s="8"/>
      <c r="H121" s="12" t="str">
        <f aca="false">IF(AND(A121="",C121="",D121=""),"",IF(A121="","Add the order date",IF(I121="","Date not recognised - use YYYY-MM-DD",IF(C121="","Add the customer email",IF(D121="","Add the order total",IF(COUNTIF(Customers!$A$2:$A$2001,C121)=0,"Customer not on Customers tab",IF(N(E121)&gt;D121,"Refund is more than the order",IF(AND(B121&lt;&gt;"",COUNTIF($B$2:$B$5001,B121)&gt;1),"Same order # twice - keep one row",""))))))))</f>
        <v/>
      </c>
      <c r="I121" s="11" t="str">
        <f aca="false">IF(A121="","",IF(ISNUMBER(A121),INT(A121),IFERROR(IF(TEXT(DATE(VALUE(LEFT(A121,4)),VALUE(MID(A121,6,2)),VALUE(MID(A121,9,2))),"yyyy-mm-dd")=LEFT(A121,10),DATE(VALUE(LEFT(A121,4)),VALUE(MID(A121,6,2)),VALUE(MID(A121,9,2))),""),"")))</f>
        <v/>
      </c>
    </row>
    <row r="122" customFormat="false" ht="15" hidden="false" customHeight="false" outlineLevel="0" collapsed="false">
      <c r="A122" s="13"/>
      <c r="B122" s="8"/>
      <c r="C122" s="8"/>
      <c r="D122" s="23"/>
      <c r="E122" s="23"/>
      <c r="F122" s="10" t="str">
        <f aca="false">IF(D122="","",D122-N(E122))</f>
        <v/>
      </c>
      <c r="G122" s="8"/>
      <c r="H122" s="12" t="str">
        <f aca="false">IF(AND(A122="",C122="",D122=""),"",IF(A122="","Add the order date",IF(I122="","Date not recognised - use YYYY-MM-DD",IF(C122="","Add the customer email",IF(D122="","Add the order total",IF(COUNTIF(Customers!$A$2:$A$2001,C122)=0,"Customer not on Customers tab",IF(N(E122)&gt;D122,"Refund is more than the order",IF(AND(B122&lt;&gt;"",COUNTIF($B$2:$B$5001,B122)&gt;1),"Same order # twice - keep one row",""))))))))</f>
        <v/>
      </c>
      <c r="I122" s="11" t="str">
        <f aca="false">IF(A122="","",IF(ISNUMBER(A122),INT(A122),IFERROR(IF(TEXT(DATE(VALUE(LEFT(A122,4)),VALUE(MID(A122,6,2)),VALUE(MID(A122,9,2))),"yyyy-mm-dd")=LEFT(A122,10),DATE(VALUE(LEFT(A122,4)),VALUE(MID(A122,6,2)),VALUE(MID(A122,9,2))),""),"")))</f>
        <v/>
      </c>
    </row>
    <row r="123" customFormat="false" ht="15" hidden="false" customHeight="false" outlineLevel="0" collapsed="false">
      <c r="A123" s="13"/>
      <c r="B123" s="8"/>
      <c r="C123" s="8"/>
      <c r="D123" s="23"/>
      <c r="E123" s="23"/>
      <c r="F123" s="10" t="str">
        <f aca="false">IF(D123="","",D123-N(E123))</f>
        <v/>
      </c>
      <c r="G123" s="8"/>
      <c r="H123" s="12" t="str">
        <f aca="false">IF(AND(A123="",C123="",D123=""),"",IF(A123="","Add the order date",IF(I123="","Date not recognised - use YYYY-MM-DD",IF(C123="","Add the customer email",IF(D123="","Add the order total",IF(COUNTIF(Customers!$A$2:$A$2001,C123)=0,"Customer not on Customers tab",IF(N(E123)&gt;D123,"Refund is more than the order",IF(AND(B123&lt;&gt;"",COUNTIF($B$2:$B$5001,B123)&gt;1),"Same order # twice - keep one row",""))))))))</f>
        <v/>
      </c>
      <c r="I123" s="11" t="str">
        <f aca="false">IF(A123="","",IF(ISNUMBER(A123),INT(A123),IFERROR(IF(TEXT(DATE(VALUE(LEFT(A123,4)),VALUE(MID(A123,6,2)),VALUE(MID(A123,9,2))),"yyyy-mm-dd")=LEFT(A123,10),DATE(VALUE(LEFT(A123,4)),VALUE(MID(A123,6,2)),VALUE(MID(A123,9,2))),""),"")))</f>
        <v/>
      </c>
    </row>
    <row r="124" customFormat="false" ht="15" hidden="false" customHeight="false" outlineLevel="0" collapsed="false">
      <c r="A124" s="13"/>
      <c r="B124" s="8"/>
      <c r="C124" s="8"/>
      <c r="D124" s="23"/>
      <c r="E124" s="23"/>
      <c r="F124" s="10" t="str">
        <f aca="false">IF(D124="","",D124-N(E124))</f>
        <v/>
      </c>
      <c r="G124" s="8"/>
      <c r="H124" s="12" t="str">
        <f aca="false">IF(AND(A124="",C124="",D124=""),"",IF(A124="","Add the order date",IF(I124="","Date not recognised - use YYYY-MM-DD",IF(C124="","Add the customer email",IF(D124="","Add the order total",IF(COUNTIF(Customers!$A$2:$A$2001,C124)=0,"Customer not on Customers tab",IF(N(E124)&gt;D124,"Refund is more than the order",IF(AND(B124&lt;&gt;"",COUNTIF($B$2:$B$5001,B124)&gt;1),"Same order # twice - keep one row",""))))))))</f>
        <v/>
      </c>
      <c r="I124" s="11" t="str">
        <f aca="false">IF(A124="","",IF(ISNUMBER(A124),INT(A124),IFERROR(IF(TEXT(DATE(VALUE(LEFT(A124,4)),VALUE(MID(A124,6,2)),VALUE(MID(A124,9,2))),"yyyy-mm-dd")=LEFT(A124,10),DATE(VALUE(LEFT(A124,4)),VALUE(MID(A124,6,2)),VALUE(MID(A124,9,2))),""),"")))</f>
        <v/>
      </c>
    </row>
    <row r="125" customFormat="false" ht="15" hidden="false" customHeight="false" outlineLevel="0" collapsed="false">
      <c r="A125" s="13"/>
      <c r="B125" s="8"/>
      <c r="C125" s="8"/>
      <c r="D125" s="23"/>
      <c r="E125" s="23"/>
      <c r="F125" s="10" t="str">
        <f aca="false">IF(D125="","",D125-N(E125))</f>
        <v/>
      </c>
      <c r="G125" s="8"/>
      <c r="H125" s="12" t="str">
        <f aca="false">IF(AND(A125="",C125="",D125=""),"",IF(A125="","Add the order date",IF(I125="","Date not recognised - use YYYY-MM-DD",IF(C125="","Add the customer email",IF(D125="","Add the order total",IF(COUNTIF(Customers!$A$2:$A$2001,C125)=0,"Customer not on Customers tab",IF(N(E125)&gt;D125,"Refund is more than the order",IF(AND(B125&lt;&gt;"",COUNTIF($B$2:$B$5001,B125)&gt;1),"Same order # twice - keep one row",""))))))))</f>
        <v/>
      </c>
      <c r="I125" s="11" t="str">
        <f aca="false">IF(A125="","",IF(ISNUMBER(A125),INT(A125),IFERROR(IF(TEXT(DATE(VALUE(LEFT(A125,4)),VALUE(MID(A125,6,2)),VALUE(MID(A125,9,2))),"yyyy-mm-dd")=LEFT(A125,10),DATE(VALUE(LEFT(A125,4)),VALUE(MID(A125,6,2)),VALUE(MID(A125,9,2))),""),"")))</f>
        <v/>
      </c>
    </row>
    <row r="126" customFormat="false" ht="15" hidden="false" customHeight="false" outlineLevel="0" collapsed="false">
      <c r="A126" s="13"/>
      <c r="B126" s="8"/>
      <c r="C126" s="8"/>
      <c r="D126" s="23"/>
      <c r="E126" s="23"/>
      <c r="F126" s="10" t="str">
        <f aca="false">IF(D126="","",D126-N(E126))</f>
        <v/>
      </c>
      <c r="G126" s="8"/>
      <c r="H126" s="12" t="str">
        <f aca="false">IF(AND(A126="",C126="",D126=""),"",IF(A126="","Add the order date",IF(I126="","Date not recognised - use YYYY-MM-DD",IF(C126="","Add the customer email",IF(D126="","Add the order total",IF(COUNTIF(Customers!$A$2:$A$2001,C126)=0,"Customer not on Customers tab",IF(N(E126)&gt;D126,"Refund is more than the order",IF(AND(B126&lt;&gt;"",COUNTIF($B$2:$B$5001,B126)&gt;1),"Same order # twice - keep one row",""))))))))</f>
        <v/>
      </c>
      <c r="I126" s="11" t="str">
        <f aca="false">IF(A126="","",IF(ISNUMBER(A126),INT(A126),IFERROR(IF(TEXT(DATE(VALUE(LEFT(A126,4)),VALUE(MID(A126,6,2)),VALUE(MID(A126,9,2))),"yyyy-mm-dd")=LEFT(A126,10),DATE(VALUE(LEFT(A126,4)),VALUE(MID(A126,6,2)),VALUE(MID(A126,9,2))),""),"")))</f>
        <v/>
      </c>
    </row>
    <row r="127" customFormat="false" ht="15" hidden="false" customHeight="false" outlineLevel="0" collapsed="false">
      <c r="A127" s="13"/>
      <c r="B127" s="8"/>
      <c r="C127" s="8"/>
      <c r="D127" s="23"/>
      <c r="E127" s="23"/>
      <c r="F127" s="10" t="str">
        <f aca="false">IF(D127="","",D127-N(E127))</f>
        <v/>
      </c>
      <c r="G127" s="8"/>
      <c r="H127" s="12" t="str">
        <f aca="false">IF(AND(A127="",C127="",D127=""),"",IF(A127="","Add the order date",IF(I127="","Date not recognised - use YYYY-MM-DD",IF(C127="","Add the customer email",IF(D127="","Add the order total",IF(COUNTIF(Customers!$A$2:$A$2001,C127)=0,"Customer not on Customers tab",IF(N(E127)&gt;D127,"Refund is more than the order",IF(AND(B127&lt;&gt;"",COUNTIF($B$2:$B$5001,B127)&gt;1),"Same order # twice - keep one row",""))))))))</f>
        <v/>
      </c>
      <c r="I127" s="11" t="str">
        <f aca="false">IF(A127="","",IF(ISNUMBER(A127),INT(A127),IFERROR(IF(TEXT(DATE(VALUE(LEFT(A127,4)),VALUE(MID(A127,6,2)),VALUE(MID(A127,9,2))),"yyyy-mm-dd")=LEFT(A127,10),DATE(VALUE(LEFT(A127,4)),VALUE(MID(A127,6,2)),VALUE(MID(A127,9,2))),""),"")))</f>
        <v/>
      </c>
    </row>
    <row r="128" customFormat="false" ht="15" hidden="false" customHeight="false" outlineLevel="0" collapsed="false">
      <c r="A128" s="13"/>
      <c r="B128" s="8"/>
      <c r="C128" s="8"/>
      <c r="D128" s="23"/>
      <c r="E128" s="23"/>
      <c r="F128" s="10" t="str">
        <f aca="false">IF(D128="","",D128-N(E128))</f>
        <v/>
      </c>
      <c r="G128" s="8"/>
      <c r="H128" s="12" t="str">
        <f aca="false">IF(AND(A128="",C128="",D128=""),"",IF(A128="","Add the order date",IF(I128="","Date not recognised - use YYYY-MM-DD",IF(C128="","Add the customer email",IF(D128="","Add the order total",IF(COUNTIF(Customers!$A$2:$A$2001,C128)=0,"Customer not on Customers tab",IF(N(E128)&gt;D128,"Refund is more than the order",IF(AND(B128&lt;&gt;"",COUNTIF($B$2:$B$5001,B128)&gt;1),"Same order # twice - keep one row",""))))))))</f>
        <v/>
      </c>
      <c r="I128" s="11" t="str">
        <f aca="false">IF(A128="","",IF(ISNUMBER(A128),INT(A128),IFERROR(IF(TEXT(DATE(VALUE(LEFT(A128,4)),VALUE(MID(A128,6,2)),VALUE(MID(A128,9,2))),"yyyy-mm-dd")=LEFT(A128,10),DATE(VALUE(LEFT(A128,4)),VALUE(MID(A128,6,2)),VALUE(MID(A128,9,2))),""),"")))</f>
        <v/>
      </c>
    </row>
    <row r="129" customFormat="false" ht="15" hidden="false" customHeight="false" outlineLevel="0" collapsed="false">
      <c r="A129" s="13"/>
      <c r="B129" s="8"/>
      <c r="C129" s="8"/>
      <c r="D129" s="23"/>
      <c r="E129" s="23"/>
      <c r="F129" s="10" t="str">
        <f aca="false">IF(D129="","",D129-N(E129))</f>
        <v/>
      </c>
      <c r="G129" s="8"/>
      <c r="H129" s="12" t="str">
        <f aca="false">IF(AND(A129="",C129="",D129=""),"",IF(A129="","Add the order date",IF(I129="","Date not recognised - use YYYY-MM-DD",IF(C129="","Add the customer email",IF(D129="","Add the order total",IF(COUNTIF(Customers!$A$2:$A$2001,C129)=0,"Customer not on Customers tab",IF(N(E129)&gt;D129,"Refund is more than the order",IF(AND(B129&lt;&gt;"",COUNTIF($B$2:$B$5001,B129)&gt;1),"Same order # twice - keep one row",""))))))))</f>
        <v/>
      </c>
      <c r="I129" s="11" t="str">
        <f aca="false">IF(A129="","",IF(ISNUMBER(A129),INT(A129),IFERROR(IF(TEXT(DATE(VALUE(LEFT(A129,4)),VALUE(MID(A129,6,2)),VALUE(MID(A129,9,2))),"yyyy-mm-dd")=LEFT(A129,10),DATE(VALUE(LEFT(A129,4)),VALUE(MID(A129,6,2)),VALUE(MID(A129,9,2))),""),"")))</f>
        <v/>
      </c>
    </row>
    <row r="130" customFormat="false" ht="15" hidden="false" customHeight="false" outlineLevel="0" collapsed="false">
      <c r="A130" s="13"/>
      <c r="B130" s="8"/>
      <c r="C130" s="8"/>
      <c r="D130" s="23"/>
      <c r="E130" s="23"/>
      <c r="F130" s="10" t="str">
        <f aca="false">IF(D130="","",D130-N(E130))</f>
        <v/>
      </c>
      <c r="G130" s="8"/>
      <c r="H130" s="12" t="str">
        <f aca="false">IF(AND(A130="",C130="",D130=""),"",IF(A130="","Add the order date",IF(I130="","Date not recognised - use YYYY-MM-DD",IF(C130="","Add the customer email",IF(D130="","Add the order total",IF(COUNTIF(Customers!$A$2:$A$2001,C130)=0,"Customer not on Customers tab",IF(N(E130)&gt;D130,"Refund is more than the order",IF(AND(B130&lt;&gt;"",COUNTIF($B$2:$B$5001,B130)&gt;1),"Same order # twice - keep one row",""))))))))</f>
        <v/>
      </c>
      <c r="I130" s="11" t="str">
        <f aca="false">IF(A130="","",IF(ISNUMBER(A130),INT(A130),IFERROR(IF(TEXT(DATE(VALUE(LEFT(A130,4)),VALUE(MID(A130,6,2)),VALUE(MID(A130,9,2))),"yyyy-mm-dd")=LEFT(A130,10),DATE(VALUE(LEFT(A130,4)),VALUE(MID(A130,6,2)),VALUE(MID(A130,9,2))),""),"")))</f>
        <v/>
      </c>
    </row>
    <row r="131" customFormat="false" ht="15" hidden="false" customHeight="false" outlineLevel="0" collapsed="false">
      <c r="A131" s="13"/>
      <c r="B131" s="8"/>
      <c r="C131" s="8"/>
      <c r="D131" s="23"/>
      <c r="E131" s="23"/>
      <c r="F131" s="10" t="str">
        <f aca="false">IF(D131="","",D131-N(E131))</f>
        <v/>
      </c>
      <c r="G131" s="8"/>
      <c r="H131" s="12" t="str">
        <f aca="false">IF(AND(A131="",C131="",D131=""),"",IF(A131="","Add the order date",IF(I131="","Date not recognised - use YYYY-MM-DD",IF(C131="","Add the customer email",IF(D131="","Add the order total",IF(COUNTIF(Customers!$A$2:$A$2001,C131)=0,"Customer not on Customers tab",IF(N(E131)&gt;D131,"Refund is more than the order",IF(AND(B131&lt;&gt;"",COUNTIF($B$2:$B$5001,B131)&gt;1),"Same order # twice - keep one row",""))))))))</f>
        <v/>
      </c>
      <c r="I131" s="11" t="str">
        <f aca="false">IF(A131="","",IF(ISNUMBER(A131),INT(A131),IFERROR(IF(TEXT(DATE(VALUE(LEFT(A131,4)),VALUE(MID(A131,6,2)),VALUE(MID(A131,9,2))),"yyyy-mm-dd")=LEFT(A131,10),DATE(VALUE(LEFT(A131,4)),VALUE(MID(A131,6,2)),VALUE(MID(A131,9,2))),""),"")))</f>
        <v/>
      </c>
    </row>
    <row r="132" customFormat="false" ht="15" hidden="false" customHeight="false" outlineLevel="0" collapsed="false">
      <c r="A132" s="13"/>
      <c r="B132" s="8"/>
      <c r="C132" s="8"/>
      <c r="D132" s="23"/>
      <c r="E132" s="23"/>
      <c r="F132" s="10" t="str">
        <f aca="false">IF(D132="","",D132-N(E132))</f>
        <v/>
      </c>
      <c r="G132" s="8"/>
      <c r="H132" s="12" t="str">
        <f aca="false">IF(AND(A132="",C132="",D132=""),"",IF(A132="","Add the order date",IF(I132="","Date not recognised - use YYYY-MM-DD",IF(C132="","Add the customer email",IF(D132="","Add the order total",IF(COUNTIF(Customers!$A$2:$A$2001,C132)=0,"Customer not on Customers tab",IF(N(E132)&gt;D132,"Refund is more than the order",IF(AND(B132&lt;&gt;"",COUNTIF($B$2:$B$5001,B132)&gt;1),"Same order # twice - keep one row",""))))))))</f>
        <v/>
      </c>
      <c r="I132" s="11" t="str">
        <f aca="false">IF(A132="","",IF(ISNUMBER(A132),INT(A132),IFERROR(IF(TEXT(DATE(VALUE(LEFT(A132,4)),VALUE(MID(A132,6,2)),VALUE(MID(A132,9,2))),"yyyy-mm-dd")=LEFT(A132,10),DATE(VALUE(LEFT(A132,4)),VALUE(MID(A132,6,2)),VALUE(MID(A132,9,2))),""),"")))</f>
        <v/>
      </c>
    </row>
    <row r="133" customFormat="false" ht="15" hidden="false" customHeight="false" outlineLevel="0" collapsed="false">
      <c r="A133" s="13"/>
      <c r="B133" s="8"/>
      <c r="C133" s="8"/>
      <c r="D133" s="23"/>
      <c r="E133" s="23"/>
      <c r="F133" s="10" t="str">
        <f aca="false">IF(D133="","",D133-N(E133))</f>
        <v/>
      </c>
      <c r="G133" s="8"/>
      <c r="H133" s="12" t="str">
        <f aca="false">IF(AND(A133="",C133="",D133=""),"",IF(A133="","Add the order date",IF(I133="","Date not recognised - use YYYY-MM-DD",IF(C133="","Add the customer email",IF(D133="","Add the order total",IF(COUNTIF(Customers!$A$2:$A$2001,C133)=0,"Customer not on Customers tab",IF(N(E133)&gt;D133,"Refund is more than the order",IF(AND(B133&lt;&gt;"",COUNTIF($B$2:$B$5001,B133)&gt;1),"Same order # twice - keep one row",""))))))))</f>
        <v/>
      </c>
      <c r="I133" s="11" t="str">
        <f aca="false">IF(A133="","",IF(ISNUMBER(A133),INT(A133),IFERROR(IF(TEXT(DATE(VALUE(LEFT(A133,4)),VALUE(MID(A133,6,2)),VALUE(MID(A133,9,2))),"yyyy-mm-dd")=LEFT(A133,10),DATE(VALUE(LEFT(A133,4)),VALUE(MID(A133,6,2)),VALUE(MID(A133,9,2))),""),"")))</f>
        <v/>
      </c>
    </row>
    <row r="134" customFormat="false" ht="15" hidden="false" customHeight="false" outlineLevel="0" collapsed="false">
      <c r="A134" s="13"/>
      <c r="B134" s="8"/>
      <c r="C134" s="8"/>
      <c r="D134" s="23"/>
      <c r="E134" s="23"/>
      <c r="F134" s="10" t="str">
        <f aca="false">IF(D134="","",D134-N(E134))</f>
        <v/>
      </c>
      <c r="G134" s="8"/>
      <c r="H134" s="12" t="str">
        <f aca="false">IF(AND(A134="",C134="",D134=""),"",IF(A134="","Add the order date",IF(I134="","Date not recognised - use YYYY-MM-DD",IF(C134="","Add the customer email",IF(D134="","Add the order total",IF(COUNTIF(Customers!$A$2:$A$2001,C134)=0,"Customer not on Customers tab",IF(N(E134)&gt;D134,"Refund is more than the order",IF(AND(B134&lt;&gt;"",COUNTIF($B$2:$B$5001,B134)&gt;1),"Same order # twice - keep one row",""))))))))</f>
        <v/>
      </c>
      <c r="I134" s="11" t="str">
        <f aca="false">IF(A134="","",IF(ISNUMBER(A134),INT(A134),IFERROR(IF(TEXT(DATE(VALUE(LEFT(A134,4)),VALUE(MID(A134,6,2)),VALUE(MID(A134,9,2))),"yyyy-mm-dd")=LEFT(A134,10),DATE(VALUE(LEFT(A134,4)),VALUE(MID(A134,6,2)),VALUE(MID(A134,9,2))),""),"")))</f>
        <v/>
      </c>
    </row>
    <row r="135" customFormat="false" ht="15" hidden="false" customHeight="false" outlineLevel="0" collapsed="false">
      <c r="A135" s="13"/>
      <c r="B135" s="8"/>
      <c r="C135" s="8"/>
      <c r="D135" s="23"/>
      <c r="E135" s="23"/>
      <c r="F135" s="10" t="str">
        <f aca="false">IF(D135="","",D135-N(E135))</f>
        <v/>
      </c>
      <c r="G135" s="8"/>
      <c r="H135" s="12" t="str">
        <f aca="false">IF(AND(A135="",C135="",D135=""),"",IF(A135="","Add the order date",IF(I135="","Date not recognised - use YYYY-MM-DD",IF(C135="","Add the customer email",IF(D135="","Add the order total",IF(COUNTIF(Customers!$A$2:$A$2001,C135)=0,"Customer not on Customers tab",IF(N(E135)&gt;D135,"Refund is more than the order",IF(AND(B135&lt;&gt;"",COUNTIF($B$2:$B$5001,B135)&gt;1),"Same order # twice - keep one row",""))))))))</f>
        <v/>
      </c>
      <c r="I135" s="11" t="str">
        <f aca="false">IF(A135="","",IF(ISNUMBER(A135),INT(A135),IFERROR(IF(TEXT(DATE(VALUE(LEFT(A135,4)),VALUE(MID(A135,6,2)),VALUE(MID(A135,9,2))),"yyyy-mm-dd")=LEFT(A135,10),DATE(VALUE(LEFT(A135,4)),VALUE(MID(A135,6,2)),VALUE(MID(A135,9,2))),""),"")))</f>
        <v/>
      </c>
    </row>
    <row r="136" customFormat="false" ht="15" hidden="false" customHeight="false" outlineLevel="0" collapsed="false">
      <c r="A136" s="13"/>
      <c r="B136" s="8"/>
      <c r="C136" s="8"/>
      <c r="D136" s="23"/>
      <c r="E136" s="23"/>
      <c r="F136" s="10" t="str">
        <f aca="false">IF(D136="","",D136-N(E136))</f>
        <v/>
      </c>
      <c r="G136" s="8"/>
      <c r="H136" s="12" t="str">
        <f aca="false">IF(AND(A136="",C136="",D136=""),"",IF(A136="","Add the order date",IF(I136="","Date not recognised - use YYYY-MM-DD",IF(C136="","Add the customer email",IF(D136="","Add the order total",IF(COUNTIF(Customers!$A$2:$A$2001,C136)=0,"Customer not on Customers tab",IF(N(E136)&gt;D136,"Refund is more than the order",IF(AND(B136&lt;&gt;"",COUNTIF($B$2:$B$5001,B136)&gt;1),"Same order # twice - keep one row",""))))))))</f>
        <v/>
      </c>
      <c r="I136" s="11" t="str">
        <f aca="false">IF(A136="","",IF(ISNUMBER(A136),INT(A136),IFERROR(IF(TEXT(DATE(VALUE(LEFT(A136,4)),VALUE(MID(A136,6,2)),VALUE(MID(A136,9,2))),"yyyy-mm-dd")=LEFT(A136,10),DATE(VALUE(LEFT(A136,4)),VALUE(MID(A136,6,2)),VALUE(MID(A136,9,2))),""),"")))</f>
        <v/>
      </c>
    </row>
    <row r="137" customFormat="false" ht="15" hidden="false" customHeight="false" outlineLevel="0" collapsed="false">
      <c r="A137" s="13"/>
      <c r="B137" s="8"/>
      <c r="C137" s="8"/>
      <c r="D137" s="23"/>
      <c r="E137" s="23"/>
      <c r="F137" s="10" t="str">
        <f aca="false">IF(D137="","",D137-N(E137))</f>
        <v/>
      </c>
      <c r="G137" s="8"/>
      <c r="H137" s="12" t="str">
        <f aca="false">IF(AND(A137="",C137="",D137=""),"",IF(A137="","Add the order date",IF(I137="","Date not recognised - use YYYY-MM-DD",IF(C137="","Add the customer email",IF(D137="","Add the order total",IF(COUNTIF(Customers!$A$2:$A$2001,C137)=0,"Customer not on Customers tab",IF(N(E137)&gt;D137,"Refund is more than the order",IF(AND(B137&lt;&gt;"",COUNTIF($B$2:$B$5001,B137)&gt;1),"Same order # twice - keep one row",""))))))))</f>
        <v/>
      </c>
      <c r="I137" s="11" t="str">
        <f aca="false">IF(A137="","",IF(ISNUMBER(A137),INT(A137),IFERROR(IF(TEXT(DATE(VALUE(LEFT(A137,4)),VALUE(MID(A137,6,2)),VALUE(MID(A137,9,2))),"yyyy-mm-dd")=LEFT(A137,10),DATE(VALUE(LEFT(A137,4)),VALUE(MID(A137,6,2)),VALUE(MID(A137,9,2))),""),"")))</f>
        <v/>
      </c>
    </row>
    <row r="138" customFormat="false" ht="15" hidden="false" customHeight="false" outlineLevel="0" collapsed="false">
      <c r="A138" s="13"/>
      <c r="B138" s="8"/>
      <c r="C138" s="8"/>
      <c r="D138" s="23"/>
      <c r="E138" s="23"/>
      <c r="F138" s="10" t="str">
        <f aca="false">IF(D138="","",D138-N(E138))</f>
        <v/>
      </c>
      <c r="G138" s="8"/>
      <c r="H138" s="12" t="str">
        <f aca="false">IF(AND(A138="",C138="",D138=""),"",IF(A138="","Add the order date",IF(I138="","Date not recognised - use YYYY-MM-DD",IF(C138="","Add the customer email",IF(D138="","Add the order total",IF(COUNTIF(Customers!$A$2:$A$2001,C138)=0,"Customer not on Customers tab",IF(N(E138)&gt;D138,"Refund is more than the order",IF(AND(B138&lt;&gt;"",COUNTIF($B$2:$B$5001,B138)&gt;1),"Same order # twice - keep one row",""))))))))</f>
        <v/>
      </c>
      <c r="I138" s="11" t="str">
        <f aca="false">IF(A138="","",IF(ISNUMBER(A138),INT(A138),IFERROR(IF(TEXT(DATE(VALUE(LEFT(A138,4)),VALUE(MID(A138,6,2)),VALUE(MID(A138,9,2))),"yyyy-mm-dd")=LEFT(A138,10),DATE(VALUE(LEFT(A138,4)),VALUE(MID(A138,6,2)),VALUE(MID(A138,9,2))),""),"")))</f>
        <v/>
      </c>
    </row>
    <row r="139" customFormat="false" ht="15" hidden="false" customHeight="false" outlineLevel="0" collapsed="false">
      <c r="A139" s="13"/>
      <c r="B139" s="8"/>
      <c r="C139" s="8"/>
      <c r="D139" s="23"/>
      <c r="E139" s="23"/>
      <c r="F139" s="10" t="str">
        <f aca="false">IF(D139="","",D139-N(E139))</f>
        <v/>
      </c>
      <c r="G139" s="8"/>
      <c r="H139" s="12" t="str">
        <f aca="false">IF(AND(A139="",C139="",D139=""),"",IF(A139="","Add the order date",IF(I139="","Date not recognised - use YYYY-MM-DD",IF(C139="","Add the customer email",IF(D139="","Add the order total",IF(COUNTIF(Customers!$A$2:$A$2001,C139)=0,"Customer not on Customers tab",IF(N(E139)&gt;D139,"Refund is more than the order",IF(AND(B139&lt;&gt;"",COUNTIF($B$2:$B$5001,B139)&gt;1),"Same order # twice - keep one row",""))))))))</f>
        <v/>
      </c>
      <c r="I139" s="11" t="str">
        <f aca="false">IF(A139="","",IF(ISNUMBER(A139),INT(A139),IFERROR(IF(TEXT(DATE(VALUE(LEFT(A139,4)),VALUE(MID(A139,6,2)),VALUE(MID(A139,9,2))),"yyyy-mm-dd")=LEFT(A139,10),DATE(VALUE(LEFT(A139,4)),VALUE(MID(A139,6,2)),VALUE(MID(A139,9,2))),""),"")))</f>
        <v/>
      </c>
    </row>
    <row r="140" customFormat="false" ht="15" hidden="false" customHeight="false" outlineLevel="0" collapsed="false">
      <c r="A140" s="13"/>
      <c r="B140" s="8"/>
      <c r="C140" s="8"/>
      <c r="D140" s="23"/>
      <c r="E140" s="23"/>
      <c r="F140" s="10" t="str">
        <f aca="false">IF(D140="","",D140-N(E140))</f>
        <v/>
      </c>
      <c r="G140" s="8"/>
      <c r="H140" s="12" t="str">
        <f aca="false">IF(AND(A140="",C140="",D140=""),"",IF(A140="","Add the order date",IF(I140="","Date not recognised - use YYYY-MM-DD",IF(C140="","Add the customer email",IF(D140="","Add the order total",IF(COUNTIF(Customers!$A$2:$A$2001,C140)=0,"Customer not on Customers tab",IF(N(E140)&gt;D140,"Refund is more than the order",IF(AND(B140&lt;&gt;"",COUNTIF($B$2:$B$5001,B140)&gt;1),"Same order # twice - keep one row",""))))))))</f>
        <v/>
      </c>
      <c r="I140" s="11" t="str">
        <f aca="false">IF(A140="","",IF(ISNUMBER(A140),INT(A140),IFERROR(IF(TEXT(DATE(VALUE(LEFT(A140,4)),VALUE(MID(A140,6,2)),VALUE(MID(A140,9,2))),"yyyy-mm-dd")=LEFT(A140,10),DATE(VALUE(LEFT(A140,4)),VALUE(MID(A140,6,2)),VALUE(MID(A140,9,2))),""),"")))</f>
        <v/>
      </c>
    </row>
    <row r="141" customFormat="false" ht="15" hidden="false" customHeight="false" outlineLevel="0" collapsed="false">
      <c r="A141" s="13"/>
      <c r="B141" s="8"/>
      <c r="C141" s="8"/>
      <c r="D141" s="23"/>
      <c r="E141" s="23"/>
      <c r="F141" s="10" t="str">
        <f aca="false">IF(D141="","",D141-N(E141))</f>
        <v/>
      </c>
      <c r="G141" s="8"/>
      <c r="H141" s="12" t="str">
        <f aca="false">IF(AND(A141="",C141="",D141=""),"",IF(A141="","Add the order date",IF(I141="","Date not recognised - use YYYY-MM-DD",IF(C141="","Add the customer email",IF(D141="","Add the order total",IF(COUNTIF(Customers!$A$2:$A$2001,C141)=0,"Customer not on Customers tab",IF(N(E141)&gt;D141,"Refund is more than the order",IF(AND(B141&lt;&gt;"",COUNTIF($B$2:$B$5001,B141)&gt;1),"Same order # twice - keep one row",""))))))))</f>
        <v/>
      </c>
      <c r="I141" s="11" t="str">
        <f aca="false">IF(A141="","",IF(ISNUMBER(A141),INT(A141),IFERROR(IF(TEXT(DATE(VALUE(LEFT(A141,4)),VALUE(MID(A141,6,2)),VALUE(MID(A141,9,2))),"yyyy-mm-dd")=LEFT(A141,10),DATE(VALUE(LEFT(A141,4)),VALUE(MID(A141,6,2)),VALUE(MID(A141,9,2))),""),"")))</f>
        <v/>
      </c>
    </row>
    <row r="142" customFormat="false" ht="15" hidden="false" customHeight="false" outlineLevel="0" collapsed="false">
      <c r="A142" s="13"/>
      <c r="B142" s="8"/>
      <c r="C142" s="8"/>
      <c r="D142" s="23"/>
      <c r="E142" s="23"/>
      <c r="F142" s="10" t="str">
        <f aca="false">IF(D142="","",D142-N(E142))</f>
        <v/>
      </c>
      <c r="G142" s="8"/>
      <c r="H142" s="12" t="str">
        <f aca="false">IF(AND(A142="",C142="",D142=""),"",IF(A142="","Add the order date",IF(I142="","Date not recognised - use YYYY-MM-DD",IF(C142="","Add the customer email",IF(D142="","Add the order total",IF(COUNTIF(Customers!$A$2:$A$2001,C142)=0,"Customer not on Customers tab",IF(N(E142)&gt;D142,"Refund is more than the order",IF(AND(B142&lt;&gt;"",COUNTIF($B$2:$B$5001,B142)&gt;1),"Same order # twice - keep one row",""))))))))</f>
        <v/>
      </c>
      <c r="I142" s="11" t="str">
        <f aca="false">IF(A142="","",IF(ISNUMBER(A142),INT(A142),IFERROR(IF(TEXT(DATE(VALUE(LEFT(A142,4)),VALUE(MID(A142,6,2)),VALUE(MID(A142,9,2))),"yyyy-mm-dd")=LEFT(A142,10),DATE(VALUE(LEFT(A142,4)),VALUE(MID(A142,6,2)),VALUE(MID(A142,9,2))),""),"")))</f>
        <v/>
      </c>
    </row>
    <row r="143" customFormat="false" ht="15" hidden="false" customHeight="false" outlineLevel="0" collapsed="false">
      <c r="A143" s="13"/>
      <c r="B143" s="8"/>
      <c r="C143" s="8"/>
      <c r="D143" s="23"/>
      <c r="E143" s="23"/>
      <c r="F143" s="10" t="str">
        <f aca="false">IF(D143="","",D143-N(E143))</f>
        <v/>
      </c>
      <c r="G143" s="8"/>
      <c r="H143" s="12" t="str">
        <f aca="false">IF(AND(A143="",C143="",D143=""),"",IF(A143="","Add the order date",IF(I143="","Date not recognised - use YYYY-MM-DD",IF(C143="","Add the customer email",IF(D143="","Add the order total",IF(COUNTIF(Customers!$A$2:$A$2001,C143)=0,"Customer not on Customers tab",IF(N(E143)&gt;D143,"Refund is more than the order",IF(AND(B143&lt;&gt;"",COUNTIF($B$2:$B$5001,B143)&gt;1),"Same order # twice - keep one row",""))))))))</f>
        <v/>
      </c>
      <c r="I143" s="11" t="str">
        <f aca="false">IF(A143="","",IF(ISNUMBER(A143),INT(A143),IFERROR(IF(TEXT(DATE(VALUE(LEFT(A143,4)),VALUE(MID(A143,6,2)),VALUE(MID(A143,9,2))),"yyyy-mm-dd")=LEFT(A143,10),DATE(VALUE(LEFT(A143,4)),VALUE(MID(A143,6,2)),VALUE(MID(A143,9,2))),""),"")))</f>
        <v/>
      </c>
    </row>
    <row r="144" customFormat="false" ht="15" hidden="false" customHeight="false" outlineLevel="0" collapsed="false">
      <c r="A144" s="13"/>
      <c r="B144" s="8"/>
      <c r="C144" s="8"/>
      <c r="D144" s="23"/>
      <c r="E144" s="23"/>
      <c r="F144" s="10" t="str">
        <f aca="false">IF(D144="","",D144-N(E144))</f>
        <v/>
      </c>
      <c r="G144" s="8"/>
      <c r="H144" s="12" t="str">
        <f aca="false">IF(AND(A144="",C144="",D144=""),"",IF(A144="","Add the order date",IF(I144="","Date not recognised - use YYYY-MM-DD",IF(C144="","Add the customer email",IF(D144="","Add the order total",IF(COUNTIF(Customers!$A$2:$A$2001,C144)=0,"Customer not on Customers tab",IF(N(E144)&gt;D144,"Refund is more than the order",IF(AND(B144&lt;&gt;"",COUNTIF($B$2:$B$5001,B144)&gt;1),"Same order # twice - keep one row",""))))))))</f>
        <v/>
      </c>
      <c r="I144" s="11" t="str">
        <f aca="false">IF(A144="","",IF(ISNUMBER(A144),INT(A144),IFERROR(IF(TEXT(DATE(VALUE(LEFT(A144,4)),VALUE(MID(A144,6,2)),VALUE(MID(A144,9,2))),"yyyy-mm-dd")=LEFT(A144,10),DATE(VALUE(LEFT(A144,4)),VALUE(MID(A144,6,2)),VALUE(MID(A144,9,2))),""),"")))</f>
        <v/>
      </c>
    </row>
    <row r="145" customFormat="false" ht="15" hidden="false" customHeight="false" outlineLevel="0" collapsed="false">
      <c r="A145" s="13"/>
      <c r="B145" s="8"/>
      <c r="C145" s="8"/>
      <c r="D145" s="23"/>
      <c r="E145" s="23"/>
      <c r="F145" s="10" t="str">
        <f aca="false">IF(D145="","",D145-N(E145))</f>
        <v/>
      </c>
      <c r="G145" s="8"/>
      <c r="H145" s="12" t="str">
        <f aca="false">IF(AND(A145="",C145="",D145=""),"",IF(A145="","Add the order date",IF(I145="","Date not recognised - use YYYY-MM-DD",IF(C145="","Add the customer email",IF(D145="","Add the order total",IF(COUNTIF(Customers!$A$2:$A$2001,C145)=0,"Customer not on Customers tab",IF(N(E145)&gt;D145,"Refund is more than the order",IF(AND(B145&lt;&gt;"",COUNTIF($B$2:$B$5001,B145)&gt;1),"Same order # twice - keep one row",""))))))))</f>
        <v/>
      </c>
      <c r="I145" s="11" t="str">
        <f aca="false">IF(A145="","",IF(ISNUMBER(A145),INT(A145),IFERROR(IF(TEXT(DATE(VALUE(LEFT(A145,4)),VALUE(MID(A145,6,2)),VALUE(MID(A145,9,2))),"yyyy-mm-dd")=LEFT(A145,10),DATE(VALUE(LEFT(A145,4)),VALUE(MID(A145,6,2)),VALUE(MID(A145,9,2))),""),"")))</f>
        <v/>
      </c>
    </row>
    <row r="146" customFormat="false" ht="15" hidden="false" customHeight="false" outlineLevel="0" collapsed="false">
      <c r="A146" s="13"/>
      <c r="B146" s="8"/>
      <c r="C146" s="8"/>
      <c r="D146" s="23"/>
      <c r="E146" s="23"/>
      <c r="F146" s="10" t="str">
        <f aca="false">IF(D146="","",D146-N(E146))</f>
        <v/>
      </c>
      <c r="G146" s="8"/>
      <c r="H146" s="12" t="str">
        <f aca="false">IF(AND(A146="",C146="",D146=""),"",IF(A146="","Add the order date",IF(I146="","Date not recognised - use YYYY-MM-DD",IF(C146="","Add the customer email",IF(D146="","Add the order total",IF(COUNTIF(Customers!$A$2:$A$2001,C146)=0,"Customer not on Customers tab",IF(N(E146)&gt;D146,"Refund is more than the order",IF(AND(B146&lt;&gt;"",COUNTIF($B$2:$B$5001,B146)&gt;1),"Same order # twice - keep one row",""))))))))</f>
        <v/>
      </c>
      <c r="I146" s="11" t="str">
        <f aca="false">IF(A146="","",IF(ISNUMBER(A146),INT(A146),IFERROR(IF(TEXT(DATE(VALUE(LEFT(A146,4)),VALUE(MID(A146,6,2)),VALUE(MID(A146,9,2))),"yyyy-mm-dd")=LEFT(A146,10),DATE(VALUE(LEFT(A146,4)),VALUE(MID(A146,6,2)),VALUE(MID(A146,9,2))),""),"")))</f>
        <v/>
      </c>
    </row>
    <row r="147" customFormat="false" ht="15" hidden="false" customHeight="false" outlineLevel="0" collapsed="false">
      <c r="A147" s="13"/>
      <c r="B147" s="8"/>
      <c r="C147" s="8"/>
      <c r="D147" s="23"/>
      <c r="E147" s="23"/>
      <c r="F147" s="10" t="str">
        <f aca="false">IF(D147="","",D147-N(E147))</f>
        <v/>
      </c>
      <c r="G147" s="8"/>
      <c r="H147" s="12" t="str">
        <f aca="false">IF(AND(A147="",C147="",D147=""),"",IF(A147="","Add the order date",IF(I147="","Date not recognised - use YYYY-MM-DD",IF(C147="","Add the customer email",IF(D147="","Add the order total",IF(COUNTIF(Customers!$A$2:$A$2001,C147)=0,"Customer not on Customers tab",IF(N(E147)&gt;D147,"Refund is more than the order",IF(AND(B147&lt;&gt;"",COUNTIF($B$2:$B$5001,B147)&gt;1),"Same order # twice - keep one row",""))))))))</f>
        <v/>
      </c>
      <c r="I147" s="11" t="str">
        <f aca="false">IF(A147="","",IF(ISNUMBER(A147),INT(A147),IFERROR(IF(TEXT(DATE(VALUE(LEFT(A147,4)),VALUE(MID(A147,6,2)),VALUE(MID(A147,9,2))),"yyyy-mm-dd")=LEFT(A147,10),DATE(VALUE(LEFT(A147,4)),VALUE(MID(A147,6,2)),VALUE(MID(A147,9,2))),""),"")))</f>
        <v/>
      </c>
    </row>
    <row r="148" customFormat="false" ht="15" hidden="false" customHeight="false" outlineLevel="0" collapsed="false">
      <c r="A148" s="13"/>
      <c r="B148" s="8"/>
      <c r="C148" s="8"/>
      <c r="D148" s="23"/>
      <c r="E148" s="23"/>
      <c r="F148" s="10" t="str">
        <f aca="false">IF(D148="","",D148-N(E148))</f>
        <v/>
      </c>
      <c r="G148" s="8"/>
      <c r="H148" s="12" t="str">
        <f aca="false">IF(AND(A148="",C148="",D148=""),"",IF(A148="","Add the order date",IF(I148="","Date not recognised - use YYYY-MM-DD",IF(C148="","Add the customer email",IF(D148="","Add the order total",IF(COUNTIF(Customers!$A$2:$A$2001,C148)=0,"Customer not on Customers tab",IF(N(E148)&gt;D148,"Refund is more than the order",IF(AND(B148&lt;&gt;"",COUNTIF($B$2:$B$5001,B148)&gt;1),"Same order # twice - keep one row",""))))))))</f>
        <v/>
      </c>
      <c r="I148" s="11" t="str">
        <f aca="false">IF(A148="","",IF(ISNUMBER(A148),INT(A148),IFERROR(IF(TEXT(DATE(VALUE(LEFT(A148,4)),VALUE(MID(A148,6,2)),VALUE(MID(A148,9,2))),"yyyy-mm-dd")=LEFT(A148,10),DATE(VALUE(LEFT(A148,4)),VALUE(MID(A148,6,2)),VALUE(MID(A148,9,2))),""),"")))</f>
        <v/>
      </c>
    </row>
    <row r="149" customFormat="false" ht="15" hidden="false" customHeight="false" outlineLevel="0" collapsed="false">
      <c r="A149" s="13"/>
      <c r="B149" s="8"/>
      <c r="C149" s="8"/>
      <c r="D149" s="23"/>
      <c r="E149" s="23"/>
      <c r="F149" s="10" t="str">
        <f aca="false">IF(D149="","",D149-N(E149))</f>
        <v/>
      </c>
      <c r="G149" s="8"/>
      <c r="H149" s="12" t="str">
        <f aca="false">IF(AND(A149="",C149="",D149=""),"",IF(A149="","Add the order date",IF(I149="","Date not recognised - use YYYY-MM-DD",IF(C149="","Add the customer email",IF(D149="","Add the order total",IF(COUNTIF(Customers!$A$2:$A$2001,C149)=0,"Customer not on Customers tab",IF(N(E149)&gt;D149,"Refund is more than the order",IF(AND(B149&lt;&gt;"",COUNTIF($B$2:$B$5001,B149)&gt;1),"Same order # twice - keep one row",""))))))))</f>
        <v/>
      </c>
      <c r="I149" s="11" t="str">
        <f aca="false">IF(A149="","",IF(ISNUMBER(A149),INT(A149),IFERROR(IF(TEXT(DATE(VALUE(LEFT(A149,4)),VALUE(MID(A149,6,2)),VALUE(MID(A149,9,2))),"yyyy-mm-dd")=LEFT(A149,10),DATE(VALUE(LEFT(A149,4)),VALUE(MID(A149,6,2)),VALUE(MID(A149,9,2))),""),"")))</f>
        <v/>
      </c>
    </row>
    <row r="150" customFormat="false" ht="15" hidden="false" customHeight="false" outlineLevel="0" collapsed="false">
      <c r="A150" s="13"/>
      <c r="B150" s="8"/>
      <c r="C150" s="8"/>
      <c r="D150" s="23"/>
      <c r="E150" s="23"/>
      <c r="F150" s="10" t="str">
        <f aca="false">IF(D150="","",D150-N(E150))</f>
        <v/>
      </c>
      <c r="G150" s="8"/>
      <c r="H150" s="12" t="str">
        <f aca="false">IF(AND(A150="",C150="",D150=""),"",IF(A150="","Add the order date",IF(I150="","Date not recognised - use YYYY-MM-DD",IF(C150="","Add the customer email",IF(D150="","Add the order total",IF(COUNTIF(Customers!$A$2:$A$2001,C150)=0,"Customer not on Customers tab",IF(N(E150)&gt;D150,"Refund is more than the order",IF(AND(B150&lt;&gt;"",COUNTIF($B$2:$B$5001,B150)&gt;1),"Same order # twice - keep one row",""))))))))</f>
        <v/>
      </c>
      <c r="I150" s="11" t="str">
        <f aca="false">IF(A150="","",IF(ISNUMBER(A150),INT(A150),IFERROR(IF(TEXT(DATE(VALUE(LEFT(A150,4)),VALUE(MID(A150,6,2)),VALUE(MID(A150,9,2))),"yyyy-mm-dd")=LEFT(A150,10),DATE(VALUE(LEFT(A150,4)),VALUE(MID(A150,6,2)),VALUE(MID(A150,9,2))),""),"")))</f>
        <v/>
      </c>
    </row>
    <row r="151" customFormat="false" ht="15" hidden="false" customHeight="false" outlineLevel="0" collapsed="false">
      <c r="A151" s="13"/>
      <c r="B151" s="8"/>
      <c r="C151" s="8"/>
      <c r="D151" s="23"/>
      <c r="E151" s="23"/>
      <c r="F151" s="10" t="str">
        <f aca="false">IF(D151="","",D151-N(E151))</f>
        <v/>
      </c>
      <c r="G151" s="8"/>
      <c r="H151" s="12" t="str">
        <f aca="false">IF(AND(A151="",C151="",D151=""),"",IF(A151="","Add the order date",IF(I151="","Date not recognised - use YYYY-MM-DD",IF(C151="","Add the customer email",IF(D151="","Add the order total",IF(COUNTIF(Customers!$A$2:$A$2001,C151)=0,"Customer not on Customers tab",IF(N(E151)&gt;D151,"Refund is more than the order",IF(AND(B151&lt;&gt;"",COUNTIF($B$2:$B$5001,B151)&gt;1),"Same order # twice - keep one row",""))))))))</f>
        <v/>
      </c>
      <c r="I151" s="11" t="str">
        <f aca="false">IF(A151="","",IF(ISNUMBER(A151),INT(A151),IFERROR(IF(TEXT(DATE(VALUE(LEFT(A151,4)),VALUE(MID(A151,6,2)),VALUE(MID(A151,9,2))),"yyyy-mm-dd")=LEFT(A151,10),DATE(VALUE(LEFT(A151,4)),VALUE(MID(A151,6,2)),VALUE(MID(A151,9,2))),""),"")))</f>
        <v/>
      </c>
    </row>
    <row r="152" customFormat="false" ht="15" hidden="false" customHeight="false" outlineLevel="0" collapsed="false">
      <c r="A152" s="13"/>
      <c r="B152" s="8"/>
      <c r="C152" s="8"/>
      <c r="D152" s="23"/>
      <c r="E152" s="23"/>
      <c r="F152" s="10" t="str">
        <f aca="false">IF(D152="","",D152-N(E152))</f>
        <v/>
      </c>
      <c r="G152" s="8"/>
      <c r="H152" s="12" t="str">
        <f aca="false">IF(AND(A152="",C152="",D152=""),"",IF(A152="","Add the order date",IF(I152="","Date not recognised - use YYYY-MM-DD",IF(C152="","Add the customer email",IF(D152="","Add the order total",IF(COUNTIF(Customers!$A$2:$A$2001,C152)=0,"Customer not on Customers tab",IF(N(E152)&gt;D152,"Refund is more than the order",IF(AND(B152&lt;&gt;"",COUNTIF($B$2:$B$5001,B152)&gt;1),"Same order # twice - keep one row",""))))))))</f>
        <v/>
      </c>
      <c r="I152" s="11" t="str">
        <f aca="false">IF(A152="","",IF(ISNUMBER(A152),INT(A152),IFERROR(IF(TEXT(DATE(VALUE(LEFT(A152,4)),VALUE(MID(A152,6,2)),VALUE(MID(A152,9,2))),"yyyy-mm-dd")=LEFT(A152,10),DATE(VALUE(LEFT(A152,4)),VALUE(MID(A152,6,2)),VALUE(MID(A152,9,2))),""),"")))</f>
        <v/>
      </c>
    </row>
    <row r="153" customFormat="false" ht="15" hidden="false" customHeight="false" outlineLevel="0" collapsed="false">
      <c r="A153" s="13"/>
      <c r="B153" s="8"/>
      <c r="C153" s="8"/>
      <c r="D153" s="23"/>
      <c r="E153" s="23"/>
      <c r="F153" s="10" t="str">
        <f aca="false">IF(D153="","",D153-N(E153))</f>
        <v/>
      </c>
      <c r="G153" s="8"/>
      <c r="H153" s="12" t="str">
        <f aca="false">IF(AND(A153="",C153="",D153=""),"",IF(A153="","Add the order date",IF(I153="","Date not recognised - use YYYY-MM-DD",IF(C153="","Add the customer email",IF(D153="","Add the order total",IF(COUNTIF(Customers!$A$2:$A$2001,C153)=0,"Customer not on Customers tab",IF(N(E153)&gt;D153,"Refund is more than the order",IF(AND(B153&lt;&gt;"",COUNTIF($B$2:$B$5001,B153)&gt;1),"Same order # twice - keep one row",""))))))))</f>
        <v/>
      </c>
      <c r="I153" s="11" t="str">
        <f aca="false">IF(A153="","",IF(ISNUMBER(A153),INT(A153),IFERROR(IF(TEXT(DATE(VALUE(LEFT(A153,4)),VALUE(MID(A153,6,2)),VALUE(MID(A153,9,2))),"yyyy-mm-dd")=LEFT(A153,10),DATE(VALUE(LEFT(A153,4)),VALUE(MID(A153,6,2)),VALUE(MID(A153,9,2))),""),"")))</f>
        <v/>
      </c>
    </row>
    <row r="154" customFormat="false" ht="15" hidden="false" customHeight="false" outlineLevel="0" collapsed="false">
      <c r="A154" s="13"/>
      <c r="B154" s="8"/>
      <c r="C154" s="8"/>
      <c r="D154" s="23"/>
      <c r="E154" s="23"/>
      <c r="F154" s="10" t="str">
        <f aca="false">IF(D154="","",D154-N(E154))</f>
        <v/>
      </c>
      <c r="G154" s="8"/>
      <c r="H154" s="12" t="str">
        <f aca="false">IF(AND(A154="",C154="",D154=""),"",IF(A154="","Add the order date",IF(I154="","Date not recognised - use YYYY-MM-DD",IF(C154="","Add the customer email",IF(D154="","Add the order total",IF(COUNTIF(Customers!$A$2:$A$2001,C154)=0,"Customer not on Customers tab",IF(N(E154)&gt;D154,"Refund is more than the order",IF(AND(B154&lt;&gt;"",COUNTIF($B$2:$B$5001,B154)&gt;1),"Same order # twice - keep one row",""))))))))</f>
        <v/>
      </c>
      <c r="I154" s="11" t="str">
        <f aca="false">IF(A154="","",IF(ISNUMBER(A154),INT(A154),IFERROR(IF(TEXT(DATE(VALUE(LEFT(A154,4)),VALUE(MID(A154,6,2)),VALUE(MID(A154,9,2))),"yyyy-mm-dd")=LEFT(A154,10),DATE(VALUE(LEFT(A154,4)),VALUE(MID(A154,6,2)),VALUE(MID(A154,9,2))),""),"")))</f>
        <v/>
      </c>
    </row>
    <row r="155" customFormat="false" ht="15" hidden="false" customHeight="false" outlineLevel="0" collapsed="false">
      <c r="A155" s="13"/>
      <c r="B155" s="8"/>
      <c r="C155" s="8"/>
      <c r="D155" s="23"/>
      <c r="E155" s="23"/>
      <c r="F155" s="10" t="str">
        <f aca="false">IF(D155="","",D155-N(E155))</f>
        <v/>
      </c>
      <c r="G155" s="8"/>
      <c r="H155" s="12" t="str">
        <f aca="false">IF(AND(A155="",C155="",D155=""),"",IF(A155="","Add the order date",IF(I155="","Date not recognised - use YYYY-MM-DD",IF(C155="","Add the customer email",IF(D155="","Add the order total",IF(COUNTIF(Customers!$A$2:$A$2001,C155)=0,"Customer not on Customers tab",IF(N(E155)&gt;D155,"Refund is more than the order",IF(AND(B155&lt;&gt;"",COUNTIF($B$2:$B$5001,B155)&gt;1),"Same order # twice - keep one row",""))))))))</f>
        <v/>
      </c>
      <c r="I155" s="11" t="str">
        <f aca="false">IF(A155="","",IF(ISNUMBER(A155),INT(A155),IFERROR(IF(TEXT(DATE(VALUE(LEFT(A155,4)),VALUE(MID(A155,6,2)),VALUE(MID(A155,9,2))),"yyyy-mm-dd")=LEFT(A155,10),DATE(VALUE(LEFT(A155,4)),VALUE(MID(A155,6,2)),VALUE(MID(A155,9,2))),""),"")))</f>
        <v/>
      </c>
    </row>
    <row r="156" customFormat="false" ht="15" hidden="false" customHeight="false" outlineLevel="0" collapsed="false">
      <c r="A156" s="13"/>
      <c r="B156" s="8"/>
      <c r="C156" s="8"/>
      <c r="D156" s="23"/>
      <c r="E156" s="23"/>
      <c r="F156" s="10" t="str">
        <f aca="false">IF(D156="","",D156-N(E156))</f>
        <v/>
      </c>
      <c r="G156" s="8"/>
      <c r="H156" s="12" t="str">
        <f aca="false">IF(AND(A156="",C156="",D156=""),"",IF(A156="","Add the order date",IF(I156="","Date not recognised - use YYYY-MM-DD",IF(C156="","Add the customer email",IF(D156="","Add the order total",IF(COUNTIF(Customers!$A$2:$A$2001,C156)=0,"Customer not on Customers tab",IF(N(E156)&gt;D156,"Refund is more than the order",IF(AND(B156&lt;&gt;"",COUNTIF($B$2:$B$5001,B156)&gt;1),"Same order # twice - keep one row",""))))))))</f>
        <v/>
      </c>
      <c r="I156" s="11" t="str">
        <f aca="false">IF(A156="","",IF(ISNUMBER(A156),INT(A156),IFERROR(IF(TEXT(DATE(VALUE(LEFT(A156,4)),VALUE(MID(A156,6,2)),VALUE(MID(A156,9,2))),"yyyy-mm-dd")=LEFT(A156,10),DATE(VALUE(LEFT(A156,4)),VALUE(MID(A156,6,2)),VALUE(MID(A156,9,2))),""),"")))</f>
        <v/>
      </c>
    </row>
    <row r="157" customFormat="false" ht="15" hidden="false" customHeight="false" outlineLevel="0" collapsed="false">
      <c r="A157" s="13"/>
      <c r="B157" s="8"/>
      <c r="C157" s="8"/>
      <c r="D157" s="23"/>
      <c r="E157" s="23"/>
      <c r="F157" s="10" t="str">
        <f aca="false">IF(D157="","",D157-N(E157))</f>
        <v/>
      </c>
      <c r="G157" s="8"/>
      <c r="H157" s="12" t="str">
        <f aca="false">IF(AND(A157="",C157="",D157=""),"",IF(A157="","Add the order date",IF(I157="","Date not recognised - use YYYY-MM-DD",IF(C157="","Add the customer email",IF(D157="","Add the order total",IF(COUNTIF(Customers!$A$2:$A$2001,C157)=0,"Customer not on Customers tab",IF(N(E157)&gt;D157,"Refund is more than the order",IF(AND(B157&lt;&gt;"",COUNTIF($B$2:$B$5001,B157)&gt;1),"Same order # twice - keep one row",""))))))))</f>
        <v/>
      </c>
      <c r="I157" s="11" t="str">
        <f aca="false">IF(A157="","",IF(ISNUMBER(A157),INT(A157),IFERROR(IF(TEXT(DATE(VALUE(LEFT(A157,4)),VALUE(MID(A157,6,2)),VALUE(MID(A157,9,2))),"yyyy-mm-dd")=LEFT(A157,10),DATE(VALUE(LEFT(A157,4)),VALUE(MID(A157,6,2)),VALUE(MID(A157,9,2))),""),"")))</f>
        <v/>
      </c>
    </row>
    <row r="158" customFormat="false" ht="15" hidden="false" customHeight="false" outlineLevel="0" collapsed="false">
      <c r="A158" s="13"/>
      <c r="B158" s="8"/>
      <c r="C158" s="8"/>
      <c r="D158" s="23"/>
      <c r="E158" s="23"/>
      <c r="F158" s="10" t="str">
        <f aca="false">IF(D158="","",D158-N(E158))</f>
        <v/>
      </c>
      <c r="G158" s="8"/>
      <c r="H158" s="12" t="str">
        <f aca="false">IF(AND(A158="",C158="",D158=""),"",IF(A158="","Add the order date",IF(I158="","Date not recognised - use YYYY-MM-DD",IF(C158="","Add the customer email",IF(D158="","Add the order total",IF(COUNTIF(Customers!$A$2:$A$2001,C158)=0,"Customer not on Customers tab",IF(N(E158)&gt;D158,"Refund is more than the order",IF(AND(B158&lt;&gt;"",COUNTIF($B$2:$B$5001,B158)&gt;1),"Same order # twice - keep one row",""))))))))</f>
        <v/>
      </c>
      <c r="I158" s="11" t="str">
        <f aca="false">IF(A158="","",IF(ISNUMBER(A158),INT(A158),IFERROR(IF(TEXT(DATE(VALUE(LEFT(A158,4)),VALUE(MID(A158,6,2)),VALUE(MID(A158,9,2))),"yyyy-mm-dd")=LEFT(A158,10),DATE(VALUE(LEFT(A158,4)),VALUE(MID(A158,6,2)),VALUE(MID(A158,9,2))),""),"")))</f>
        <v/>
      </c>
    </row>
    <row r="159" customFormat="false" ht="15" hidden="false" customHeight="false" outlineLevel="0" collapsed="false">
      <c r="A159" s="13"/>
      <c r="B159" s="8"/>
      <c r="C159" s="8"/>
      <c r="D159" s="23"/>
      <c r="E159" s="23"/>
      <c r="F159" s="10" t="str">
        <f aca="false">IF(D159="","",D159-N(E159))</f>
        <v/>
      </c>
      <c r="G159" s="8"/>
      <c r="H159" s="12" t="str">
        <f aca="false">IF(AND(A159="",C159="",D159=""),"",IF(A159="","Add the order date",IF(I159="","Date not recognised - use YYYY-MM-DD",IF(C159="","Add the customer email",IF(D159="","Add the order total",IF(COUNTIF(Customers!$A$2:$A$2001,C159)=0,"Customer not on Customers tab",IF(N(E159)&gt;D159,"Refund is more than the order",IF(AND(B159&lt;&gt;"",COUNTIF($B$2:$B$5001,B159)&gt;1),"Same order # twice - keep one row",""))))))))</f>
        <v/>
      </c>
      <c r="I159" s="11" t="str">
        <f aca="false">IF(A159="","",IF(ISNUMBER(A159),INT(A159),IFERROR(IF(TEXT(DATE(VALUE(LEFT(A159,4)),VALUE(MID(A159,6,2)),VALUE(MID(A159,9,2))),"yyyy-mm-dd")=LEFT(A159,10),DATE(VALUE(LEFT(A159,4)),VALUE(MID(A159,6,2)),VALUE(MID(A159,9,2))),""),"")))</f>
        <v/>
      </c>
    </row>
    <row r="160" customFormat="false" ht="15" hidden="false" customHeight="false" outlineLevel="0" collapsed="false">
      <c r="A160" s="13"/>
      <c r="B160" s="8"/>
      <c r="C160" s="8"/>
      <c r="D160" s="23"/>
      <c r="E160" s="23"/>
      <c r="F160" s="10" t="str">
        <f aca="false">IF(D160="","",D160-N(E160))</f>
        <v/>
      </c>
      <c r="G160" s="8"/>
      <c r="H160" s="12" t="str">
        <f aca="false">IF(AND(A160="",C160="",D160=""),"",IF(A160="","Add the order date",IF(I160="","Date not recognised - use YYYY-MM-DD",IF(C160="","Add the customer email",IF(D160="","Add the order total",IF(COUNTIF(Customers!$A$2:$A$2001,C160)=0,"Customer not on Customers tab",IF(N(E160)&gt;D160,"Refund is more than the order",IF(AND(B160&lt;&gt;"",COUNTIF($B$2:$B$5001,B160)&gt;1),"Same order # twice - keep one row",""))))))))</f>
        <v/>
      </c>
      <c r="I160" s="11" t="str">
        <f aca="false">IF(A160="","",IF(ISNUMBER(A160),INT(A160),IFERROR(IF(TEXT(DATE(VALUE(LEFT(A160,4)),VALUE(MID(A160,6,2)),VALUE(MID(A160,9,2))),"yyyy-mm-dd")=LEFT(A160,10),DATE(VALUE(LEFT(A160,4)),VALUE(MID(A160,6,2)),VALUE(MID(A160,9,2))),""),"")))</f>
        <v/>
      </c>
    </row>
    <row r="161" customFormat="false" ht="15" hidden="false" customHeight="false" outlineLevel="0" collapsed="false">
      <c r="A161" s="13"/>
      <c r="B161" s="8"/>
      <c r="C161" s="8"/>
      <c r="D161" s="23"/>
      <c r="E161" s="23"/>
      <c r="F161" s="10" t="str">
        <f aca="false">IF(D161="","",D161-N(E161))</f>
        <v/>
      </c>
      <c r="G161" s="8"/>
      <c r="H161" s="12" t="str">
        <f aca="false">IF(AND(A161="",C161="",D161=""),"",IF(A161="","Add the order date",IF(I161="","Date not recognised - use YYYY-MM-DD",IF(C161="","Add the customer email",IF(D161="","Add the order total",IF(COUNTIF(Customers!$A$2:$A$2001,C161)=0,"Customer not on Customers tab",IF(N(E161)&gt;D161,"Refund is more than the order",IF(AND(B161&lt;&gt;"",COUNTIF($B$2:$B$5001,B161)&gt;1),"Same order # twice - keep one row",""))))))))</f>
        <v/>
      </c>
      <c r="I161" s="11" t="str">
        <f aca="false">IF(A161="","",IF(ISNUMBER(A161),INT(A161),IFERROR(IF(TEXT(DATE(VALUE(LEFT(A161,4)),VALUE(MID(A161,6,2)),VALUE(MID(A161,9,2))),"yyyy-mm-dd")=LEFT(A161,10),DATE(VALUE(LEFT(A161,4)),VALUE(MID(A161,6,2)),VALUE(MID(A161,9,2))),""),"")))</f>
        <v/>
      </c>
    </row>
    <row r="162" customFormat="false" ht="15" hidden="false" customHeight="false" outlineLevel="0" collapsed="false">
      <c r="A162" s="13"/>
      <c r="B162" s="8"/>
      <c r="C162" s="8"/>
      <c r="D162" s="23"/>
      <c r="E162" s="23"/>
      <c r="F162" s="10" t="str">
        <f aca="false">IF(D162="","",D162-N(E162))</f>
        <v/>
      </c>
      <c r="G162" s="8"/>
      <c r="H162" s="12" t="str">
        <f aca="false">IF(AND(A162="",C162="",D162=""),"",IF(A162="","Add the order date",IF(I162="","Date not recognised - use YYYY-MM-DD",IF(C162="","Add the customer email",IF(D162="","Add the order total",IF(COUNTIF(Customers!$A$2:$A$2001,C162)=0,"Customer not on Customers tab",IF(N(E162)&gt;D162,"Refund is more than the order",IF(AND(B162&lt;&gt;"",COUNTIF($B$2:$B$5001,B162)&gt;1),"Same order # twice - keep one row",""))))))))</f>
        <v/>
      </c>
      <c r="I162" s="11" t="str">
        <f aca="false">IF(A162="","",IF(ISNUMBER(A162),INT(A162),IFERROR(IF(TEXT(DATE(VALUE(LEFT(A162,4)),VALUE(MID(A162,6,2)),VALUE(MID(A162,9,2))),"yyyy-mm-dd")=LEFT(A162,10),DATE(VALUE(LEFT(A162,4)),VALUE(MID(A162,6,2)),VALUE(MID(A162,9,2))),""),"")))</f>
        <v/>
      </c>
    </row>
    <row r="163" customFormat="false" ht="15" hidden="false" customHeight="false" outlineLevel="0" collapsed="false">
      <c r="A163" s="13"/>
      <c r="B163" s="8"/>
      <c r="C163" s="8"/>
      <c r="D163" s="23"/>
      <c r="E163" s="23"/>
      <c r="F163" s="10" t="str">
        <f aca="false">IF(D163="","",D163-N(E163))</f>
        <v/>
      </c>
      <c r="G163" s="8"/>
      <c r="H163" s="12" t="str">
        <f aca="false">IF(AND(A163="",C163="",D163=""),"",IF(A163="","Add the order date",IF(I163="","Date not recognised - use YYYY-MM-DD",IF(C163="","Add the customer email",IF(D163="","Add the order total",IF(COUNTIF(Customers!$A$2:$A$2001,C163)=0,"Customer not on Customers tab",IF(N(E163)&gt;D163,"Refund is more than the order",IF(AND(B163&lt;&gt;"",COUNTIF($B$2:$B$5001,B163)&gt;1),"Same order # twice - keep one row",""))))))))</f>
        <v/>
      </c>
      <c r="I163" s="11" t="str">
        <f aca="false">IF(A163="","",IF(ISNUMBER(A163),INT(A163),IFERROR(IF(TEXT(DATE(VALUE(LEFT(A163,4)),VALUE(MID(A163,6,2)),VALUE(MID(A163,9,2))),"yyyy-mm-dd")=LEFT(A163,10),DATE(VALUE(LEFT(A163,4)),VALUE(MID(A163,6,2)),VALUE(MID(A163,9,2))),""),"")))</f>
        <v/>
      </c>
    </row>
    <row r="164" customFormat="false" ht="15" hidden="false" customHeight="false" outlineLevel="0" collapsed="false">
      <c r="A164" s="13"/>
      <c r="B164" s="8"/>
      <c r="C164" s="8"/>
      <c r="D164" s="23"/>
      <c r="E164" s="23"/>
      <c r="F164" s="10" t="str">
        <f aca="false">IF(D164="","",D164-N(E164))</f>
        <v/>
      </c>
      <c r="G164" s="8"/>
      <c r="H164" s="12" t="str">
        <f aca="false">IF(AND(A164="",C164="",D164=""),"",IF(A164="","Add the order date",IF(I164="","Date not recognised - use YYYY-MM-DD",IF(C164="","Add the customer email",IF(D164="","Add the order total",IF(COUNTIF(Customers!$A$2:$A$2001,C164)=0,"Customer not on Customers tab",IF(N(E164)&gt;D164,"Refund is more than the order",IF(AND(B164&lt;&gt;"",COUNTIF($B$2:$B$5001,B164)&gt;1),"Same order # twice - keep one row",""))))))))</f>
        <v/>
      </c>
      <c r="I164" s="11" t="str">
        <f aca="false">IF(A164="","",IF(ISNUMBER(A164),INT(A164),IFERROR(IF(TEXT(DATE(VALUE(LEFT(A164,4)),VALUE(MID(A164,6,2)),VALUE(MID(A164,9,2))),"yyyy-mm-dd")=LEFT(A164,10),DATE(VALUE(LEFT(A164,4)),VALUE(MID(A164,6,2)),VALUE(MID(A164,9,2))),""),"")))</f>
        <v/>
      </c>
    </row>
    <row r="165" customFormat="false" ht="15" hidden="false" customHeight="false" outlineLevel="0" collapsed="false">
      <c r="A165" s="13"/>
      <c r="B165" s="8"/>
      <c r="C165" s="8"/>
      <c r="D165" s="23"/>
      <c r="E165" s="23"/>
      <c r="F165" s="10" t="str">
        <f aca="false">IF(D165="","",D165-N(E165))</f>
        <v/>
      </c>
      <c r="G165" s="8"/>
      <c r="H165" s="12" t="str">
        <f aca="false">IF(AND(A165="",C165="",D165=""),"",IF(A165="","Add the order date",IF(I165="","Date not recognised - use YYYY-MM-DD",IF(C165="","Add the customer email",IF(D165="","Add the order total",IF(COUNTIF(Customers!$A$2:$A$2001,C165)=0,"Customer not on Customers tab",IF(N(E165)&gt;D165,"Refund is more than the order",IF(AND(B165&lt;&gt;"",COUNTIF($B$2:$B$5001,B165)&gt;1),"Same order # twice - keep one row",""))))))))</f>
        <v/>
      </c>
      <c r="I165" s="11" t="str">
        <f aca="false">IF(A165="","",IF(ISNUMBER(A165),INT(A165),IFERROR(IF(TEXT(DATE(VALUE(LEFT(A165,4)),VALUE(MID(A165,6,2)),VALUE(MID(A165,9,2))),"yyyy-mm-dd")=LEFT(A165,10),DATE(VALUE(LEFT(A165,4)),VALUE(MID(A165,6,2)),VALUE(MID(A165,9,2))),""),"")))</f>
        <v/>
      </c>
    </row>
    <row r="166" customFormat="false" ht="15" hidden="false" customHeight="false" outlineLevel="0" collapsed="false">
      <c r="A166" s="13"/>
      <c r="B166" s="8"/>
      <c r="C166" s="8"/>
      <c r="D166" s="23"/>
      <c r="E166" s="23"/>
      <c r="F166" s="10" t="str">
        <f aca="false">IF(D166="","",D166-N(E166))</f>
        <v/>
      </c>
      <c r="G166" s="8"/>
      <c r="H166" s="12" t="str">
        <f aca="false">IF(AND(A166="",C166="",D166=""),"",IF(A166="","Add the order date",IF(I166="","Date not recognised - use YYYY-MM-DD",IF(C166="","Add the customer email",IF(D166="","Add the order total",IF(COUNTIF(Customers!$A$2:$A$2001,C166)=0,"Customer not on Customers tab",IF(N(E166)&gt;D166,"Refund is more than the order",IF(AND(B166&lt;&gt;"",COUNTIF($B$2:$B$5001,B166)&gt;1),"Same order # twice - keep one row",""))))))))</f>
        <v/>
      </c>
      <c r="I166" s="11" t="str">
        <f aca="false">IF(A166="","",IF(ISNUMBER(A166),INT(A166),IFERROR(IF(TEXT(DATE(VALUE(LEFT(A166,4)),VALUE(MID(A166,6,2)),VALUE(MID(A166,9,2))),"yyyy-mm-dd")=LEFT(A166,10),DATE(VALUE(LEFT(A166,4)),VALUE(MID(A166,6,2)),VALUE(MID(A166,9,2))),""),"")))</f>
        <v/>
      </c>
    </row>
    <row r="167" customFormat="false" ht="15" hidden="false" customHeight="false" outlineLevel="0" collapsed="false">
      <c r="A167" s="13"/>
      <c r="B167" s="8"/>
      <c r="C167" s="8"/>
      <c r="D167" s="23"/>
      <c r="E167" s="23"/>
      <c r="F167" s="10" t="str">
        <f aca="false">IF(D167="","",D167-N(E167))</f>
        <v/>
      </c>
      <c r="G167" s="8"/>
      <c r="H167" s="12" t="str">
        <f aca="false">IF(AND(A167="",C167="",D167=""),"",IF(A167="","Add the order date",IF(I167="","Date not recognised - use YYYY-MM-DD",IF(C167="","Add the customer email",IF(D167="","Add the order total",IF(COUNTIF(Customers!$A$2:$A$2001,C167)=0,"Customer not on Customers tab",IF(N(E167)&gt;D167,"Refund is more than the order",IF(AND(B167&lt;&gt;"",COUNTIF($B$2:$B$5001,B167)&gt;1),"Same order # twice - keep one row",""))))))))</f>
        <v/>
      </c>
      <c r="I167" s="11" t="str">
        <f aca="false">IF(A167="","",IF(ISNUMBER(A167),INT(A167),IFERROR(IF(TEXT(DATE(VALUE(LEFT(A167,4)),VALUE(MID(A167,6,2)),VALUE(MID(A167,9,2))),"yyyy-mm-dd")=LEFT(A167,10),DATE(VALUE(LEFT(A167,4)),VALUE(MID(A167,6,2)),VALUE(MID(A167,9,2))),""),"")))</f>
        <v/>
      </c>
    </row>
    <row r="168" customFormat="false" ht="15" hidden="false" customHeight="false" outlineLevel="0" collapsed="false">
      <c r="A168" s="13"/>
      <c r="B168" s="8"/>
      <c r="C168" s="8"/>
      <c r="D168" s="23"/>
      <c r="E168" s="23"/>
      <c r="F168" s="10" t="str">
        <f aca="false">IF(D168="","",D168-N(E168))</f>
        <v/>
      </c>
      <c r="G168" s="8"/>
      <c r="H168" s="12" t="str">
        <f aca="false">IF(AND(A168="",C168="",D168=""),"",IF(A168="","Add the order date",IF(I168="","Date not recognised - use YYYY-MM-DD",IF(C168="","Add the customer email",IF(D168="","Add the order total",IF(COUNTIF(Customers!$A$2:$A$2001,C168)=0,"Customer not on Customers tab",IF(N(E168)&gt;D168,"Refund is more than the order",IF(AND(B168&lt;&gt;"",COUNTIF($B$2:$B$5001,B168)&gt;1),"Same order # twice - keep one row",""))))))))</f>
        <v/>
      </c>
      <c r="I168" s="11" t="str">
        <f aca="false">IF(A168="","",IF(ISNUMBER(A168),INT(A168),IFERROR(IF(TEXT(DATE(VALUE(LEFT(A168,4)),VALUE(MID(A168,6,2)),VALUE(MID(A168,9,2))),"yyyy-mm-dd")=LEFT(A168,10),DATE(VALUE(LEFT(A168,4)),VALUE(MID(A168,6,2)),VALUE(MID(A168,9,2))),""),"")))</f>
        <v/>
      </c>
    </row>
    <row r="169" customFormat="false" ht="15" hidden="false" customHeight="false" outlineLevel="0" collapsed="false">
      <c r="A169" s="13"/>
      <c r="B169" s="8"/>
      <c r="C169" s="8"/>
      <c r="D169" s="23"/>
      <c r="E169" s="23"/>
      <c r="F169" s="10" t="str">
        <f aca="false">IF(D169="","",D169-N(E169))</f>
        <v/>
      </c>
      <c r="G169" s="8"/>
      <c r="H169" s="12" t="str">
        <f aca="false">IF(AND(A169="",C169="",D169=""),"",IF(A169="","Add the order date",IF(I169="","Date not recognised - use YYYY-MM-DD",IF(C169="","Add the customer email",IF(D169="","Add the order total",IF(COUNTIF(Customers!$A$2:$A$2001,C169)=0,"Customer not on Customers tab",IF(N(E169)&gt;D169,"Refund is more than the order",IF(AND(B169&lt;&gt;"",COUNTIF($B$2:$B$5001,B169)&gt;1),"Same order # twice - keep one row",""))))))))</f>
        <v/>
      </c>
      <c r="I169" s="11" t="str">
        <f aca="false">IF(A169="","",IF(ISNUMBER(A169),INT(A169),IFERROR(IF(TEXT(DATE(VALUE(LEFT(A169,4)),VALUE(MID(A169,6,2)),VALUE(MID(A169,9,2))),"yyyy-mm-dd")=LEFT(A169,10),DATE(VALUE(LEFT(A169,4)),VALUE(MID(A169,6,2)),VALUE(MID(A169,9,2))),""),"")))</f>
        <v/>
      </c>
    </row>
    <row r="170" customFormat="false" ht="15" hidden="false" customHeight="false" outlineLevel="0" collapsed="false">
      <c r="A170" s="13"/>
      <c r="B170" s="8"/>
      <c r="C170" s="8"/>
      <c r="D170" s="23"/>
      <c r="E170" s="23"/>
      <c r="F170" s="10" t="str">
        <f aca="false">IF(D170="","",D170-N(E170))</f>
        <v/>
      </c>
      <c r="G170" s="8"/>
      <c r="H170" s="12" t="str">
        <f aca="false">IF(AND(A170="",C170="",D170=""),"",IF(A170="","Add the order date",IF(I170="","Date not recognised - use YYYY-MM-DD",IF(C170="","Add the customer email",IF(D170="","Add the order total",IF(COUNTIF(Customers!$A$2:$A$2001,C170)=0,"Customer not on Customers tab",IF(N(E170)&gt;D170,"Refund is more than the order",IF(AND(B170&lt;&gt;"",COUNTIF($B$2:$B$5001,B170)&gt;1),"Same order # twice - keep one row",""))))))))</f>
        <v/>
      </c>
      <c r="I170" s="11" t="str">
        <f aca="false">IF(A170="","",IF(ISNUMBER(A170),INT(A170),IFERROR(IF(TEXT(DATE(VALUE(LEFT(A170,4)),VALUE(MID(A170,6,2)),VALUE(MID(A170,9,2))),"yyyy-mm-dd")=LEFT(A170,10),DATE(VALUE(LEFT(A170,4)),VALUE(MID(A170,6,2)),VALUE(MID(A170,9,2))),""),"")))</f>
        <v/>
      </c>
    </row>
    <row r="171" customFormat="false" ht="15" hidden="false" customHeight="false" outlineLevel="0" collapsed="false">
      <c r="A171" s="13"/>
      <c r="B171" s="8"/>
      <c r="C171" s="8"/>
      <c r="D171" s="23"/>
      <c r="E171" s="23"/>
      <c r="F171" s="10" t="str">
        <f aca="false">IF(D171="","",D171-N(E171))</f>
        <v/>
      </c>
      <c r="G171" s="8"/>
      <c r="H171" s="12" t="str">
        <f aca="false">IF(AND(A171="",C171="",D171=""),"",IF(A171="","Add the order date",IF(I171="","Date not recognised - use YYYY-MM-DD",IF(C171="","Add the customer email",IF(D171="","Add the order total",IF(COUNTIF(Customers!$A$2:$A$2001,C171)=0,"Customer not on Customers tab",IF(N(E171)&gt;D171,"Refund is more than the order",IF(AND(B171&lt;&gt;"",COUNTIF($B$2:$B$5001,B171)&gt;1),"Same order # twice - keep one row",""))))))))</f>
        <v/>
      </c>
      <c r="I171" s="11" t="str">
        <f aca="false">IF(A171="","",IF(ISNUMBER(A171),INT(A171),IFERROR(IF(TEXT(DATE(VALUE(LEFT(A171,4)),VALUE(MID(A171,6,2)),VALUE(MID(A171,9,2))),"yyyy-mm-dd")=LEFT(A171,10),DATE(VALUE(LEFT(A171,4)),VALUE(MID(A171,6,2)),VALUE(MID(A171,9,2))),""),"")))</f>
        <v/>
      </c>
    </row>
    <row r="172" customFormat="false" ht="15" hidden="false" customHeight="false" outlineLevel="0" collapsed="false">
      <c r="A172" s="13"/>
      <c r="B172" s="8"/>
      <c r="C172" s="8"/>
      <c r="D172" s="23"/>
      <c r="E172" s="23"/>
      <c r="F172" s="10" t="str">
        <f aca="false">IF(D172="","",D172-N(E172))</f>
        <v/>
      </c>
      <c r="G172" s="8"/>
      <c r="H172" s="12" t="str">
        <f aca="false">IF(AND(A172="",C172="",D172=""),"",IF(A172="","Add the order date",IF(I172="","Date not recognised - use YYYY-MM-DD",IF(C172="","Add the customer email",IF(D172="","Add the order total",IF(COUNTIF(Customers!$A$2:$A$2001,C172)=0,"Customer not on Customers tab",IF(N(E172)&gt;D172,"Refund is more than the order",IF(AND(B172&lt;&gt;"",COUNTIF($B$2:$B$5001,B172)&gt;1),"Same order # twice - keep one row",""))))))))</f>
        <v/>
      </c>
      <c r="I172" s="11" t="str">
        <f aca="false">IF(A172="","",IF(ISNUMBER(A172),INT(A172),IFERROR(IF(TEXT(DATE(VALUE(LEFT(A172,4)),VALUE(MID(A172,6,2)),VALUE(MID(A172,9,2))),"yyyy-mm-dd")=LEFT(A172,10),DATE(VALUE(LEFT(A172,4)),VALUE(MID(A172,6,2)),VALUE(MID(A172,9,2))),""),"")))</f>
        <v/>
      </c>
    </row>
    <row r="173" customFormat="false" ht="15" hidden="false" customHeight="false" outlineLevel="0" collapsed="false">
      <c r="A173" s="13"/>
      <c r="B173" s="8"/>
      <c r="C173" s="8"/>
      <c r="D173" s="23"/>
      <c r="E173" s="23"/>
      <c r="F173" s="10" t="str">
        <f aca="false">IF(D173="","",D173-N(E173))</f>
        <v/>
      </c>
      <c r="G173" s="8"/>
      <c r="H173" s="12" t="str">
        <f aca="false">IF(AND(A173="",C173="",D173=""),"",IF(A173="","Add the order date",IF(I173="","Date not recognised - use YYYY-MM-DD",IF(C173="","Add the customer email",IF(D173="","Add the order total",IF(COUNTIF(Customers!$A$2:$A$2001,C173)=0,"Customer not on Customers tab",IF(N(E173)&gt;D173,"Refund is more than the order",IF(AND(B173&lt;&gt;"",COUNTIF($B$2:$B$5001,B173)&gt;1),"Same order # twice - keep one row",""))))))))</f>
        <v/>
      </c>
      <c r="I173" s="11" t="str">
        <f aca="false">IF(A173="","",IF(ISNUMBER(A173),INT(A173),IFERROR(IF(TEXT(DATE(VALUE(LEFT(A173,4)),VALUE(MID(A173,6,2)),VALUE(MID(A173,9,2))),"yyyy-mm-dd")=LEFT(A173,10),DATE(VALUE(LEFT(A173,4)),VALUE(MID(A173,6,2)),VALUE(MID(A173,9,2))),""),"")))</f>
        <v/>
      </c>
    </row>
    <row r="174" customFormat="false" ht="15" hidden="false" customHeight="false" outlineLevel="0" collapsed="false">
      <c r="A174" s="13"/>
      <c r="B174" s="8"/>
      <c r="C174" s="8"/>
      <c r="D174" s="23"/>
      <c r="E174" s="23"/>
      <c r="F174" s="10" t="str">
        <f aca="false">IF(D174="","",D174-N(E174))</f>
        <v/>
      </c>
      <c r="G174" s="8"/>
      <c r="H174" s="12" t="str">
        <f aca="false">IF(AND(A174="",C174="",D174=""),"",IF(A174="","Add the order date",IF(I174="","Date not recognised - use YYYY-MM-DD",IF(C174="","Add the customer email",IF(D174="","Add the order total",IF(COUNTIF(Customers!$A$2:$A$2001,C174)=0,"Customer not on Customers tab",IF(N(E174)&gt;D174,"Refund is more than the order",IF(AND(B174&lt;&gt;"",COUNTIF($B$2:$B$5001,B174)&gt;1),"Same order # twice - keep one row",""))))))))</f>
        <v/>
      </c>
      <c r="I174" s="11" t="str">
        <f aca="false">IF(A174="","",IF(ISNUMBER(A174),INT(A174),IFERROR(IF(TEXT(DATE(VALUE(LEFT(A174,4)),VALUE(MID(A174,6,2)),VALUE(MID(A174,9,2))),"yyyy-mm-dd")=LEFT(A174,10),DATE(VALUE(LEFT(A174,4)),VALUE(MID(A174,6,2)),VALUE(MID(A174,9,2))),""),"")))</f>
        <v/>
      </c>
    </row>
    <row r="175" customFormat="false" ht="15" hidden="false" customHeight="false" outlineLevel="0" collapsed="false">
      <c r="A175" s="13"/>
      <c r="B175" s="8"/>
      <c r="C175" s="8"/>
      <c r="D175" s="23"/>
      <c r="E175" s="23"/>
      <c r="F175" s="10" t="str">
        <f aca="false">IF(D175="","",D175-N(E175))</f>
        <v/>
      </c>
      <c r="G175" s="8"/>
      <c r="H175" s="12" t="str">
        <f aca="false">IF(AND(A175="",C175="",D175=""),"",IF(A175="","Add the order date",IF(I175="","Date not recognised - use YYYY-MM-DD",IF(C175="","Add the customer email",IF(D175="","Add the order total",IF(COUNTIF(Customers!$A$2:$A$2001,C175)=0,"Customer not on Customers tab",IF(N(E175)&gt;D175,"Refund is more than the order",IF(AND(B175&lt;&gt;"",COUNTIF($B$2:$B$5001,B175)&gt;1),"Same order # twice - keep one row",""))))))))</f>
        <v/>
      </c>
      <c r="I175" s="11" t="str">
        <f aca="false">IF(A175="","",IF(ISNUMBER(A175),INT(A175),IFERROR(IF(TEXT(DATE(VALUE(LEFT(A175,4)),VALUE(MID(A175,6,2)),VALUE(MID(A175,9,2))),"yyyy-mm-dd")=LEFT(A175,10),DATE(VALUE(LEFT(A175,4)),VALUE(MID(A175,6,2)),VALUE(MID(A175,9,2))),""),"")))</f>
        <v/>
      </c>
    </row>
    <row r="176" customFormat="false" ht="15" hidden="false" customHeight="false" outlineLevel="0" collapsed="false">
      <c r="A176" s="13"/>
      <c r="B176" s="8"/>
      <c r="C176" s="8"/>
      <c r="D176" s="23"/>
      <c r="E176" s="23"/>
      <c r="F176" s="10" t="str">
        <f aca="false">IF(D176="","",D176-N(E176))</f>
        <v/>
      </c>
      <c r="G176" s="8"/>
      <c r="H176" s="12" t="str">
        <f aca="false">IF(AND(A176="",C176="",D176=""),"",IF(A176="","Add the order date",IF(I176="","Date not recognised - use YYYY-MM-DD",IF(C176="","Add the customer email",IF(D176="","Add the order total",IF(COUNTIF(Customers!$A$2:$A$2001,C176)=0,"Customer not on Customers tab",IF(N(E176)&gt;D176,"Refund is more than the order",IF(AND(B176&lt;&gt;"",COUNTIF($B$2:$B$5001,B176)&gt;1),"Same order # twice - keep one row",""))))))))</f>
        <v/>
      </c>
      <c r="I176" s="11" t="str">
        <f aca="false">IF(A176="","",IF(ISNUMBER(A176),INT(A176),IFERROR(IF(TEXT(DATE(VALUE(LEFT(A176,4)),VALUE(MID(A176,6,2)),VALUE(MID(A176,9,2))),"yyyy-mm-dd")=LEFT(A176,10),DATE(VALUE(LEFT(A176,4)),VALUE(MID(A176,6,2)),VALUE(MID(A176,9,2))),""),"")))</f>
        <v/>
      </c>
    </row>
    <row r="177" customFormat="false" ht="15" hidden="false" customHeight="false" outlineLevel="0" collapsed="false">
      <c r="A177" s="13"/>
      <c r="B177" s="8"/>
      <c r="C177" s="8"/>
      <c r="D177" s="23"/>
      <c r="E177" s="23"/>
      <c r="F177" s="10" t="str">
        <f aca="false">IF(D177="","",D177-N(E177))</f>
        <v/>
      </c>
      <c r="G177" s="8"/>
      <c r="H177" s="12" t="str">
        <f aca="false">IF(AND(A177="",C177="",D177=""),"",IF(A177="","Add the order date",IF(I177="","Date not recognised - use YYYY-MM-DD",IF(C177="","Add the customer email",IF(D177="","Add the order total",IF(COUNTIF(Customers!$A$2:$A$2001,C177)=0,"Customer not on Customers tab",IF(N(E177)&gt;D177,"Refund is more than the order",IF(AND(B177&lt;&gt;"",COUNTIF($B$2:$B$5001,B177)&gt;1),"Same order # twice - keep one row",""))))))))</f>
        <v/>
      </c>
      <c r="I177" s="11" t="str">
        <f aca="false">IF(A177="","",IF(ISNUMBER(A177),INT(A177),IFERROR(IF(TEXT(DATE(VALUE(LEFT(A177,4)),VALUE(MID(A177,6,2)),VALUE(MID(A177,9,2))),"yyyy-mm-dd")=LEFT(A177,10),DATE(VALUE(LEFT(A177,4)),VALUE(MID(A177,6,2)),VALUE(MID(A177,9,2))),""),"")))</f>
        <v/>
      </c>
    </row>
    <row r="178" customFormat="false" ht="15" hidden="false" customHeight="false" outlineLevel="0" collapsed="false">
      <c r="A178" s="13"/>
      <c r="B178" s="8"/>
      <c r="C178" s="8"/>
      <c r="D178" s="23"/>
      <c r="E178" s="23"/>
      <c r="F178" s="10" t="str">
        <f aca="false">IF(D178="","",D178-N(E178))</f>
        <v/>
      </c>
      <c r="G178" s="8"/>
      <c r="H178" s="12" t="str">
        <f aca="false">IF(AND(A178="",C178="",D178=""),"",IF(A178="","Add the order date",IF(I178="","Date not recognised - use YYYY-MM-DD",IF(C178="","Add the customer email",IF(D178="","Add the order total",IF(COUNTIF(Customers!$A$2:$A$2001,C178)=0,"Customer not on Customers tab",IF(N(E178)&gt;D178,"Refund is more than the order",IF(AND(B178&lt;&gt;"",COUNTIF($B$2:$B$5001,B178)&gt;1),"Same order # twice - keep one row",""))))))))</f>
        <v/>
      </c>
      <c r="I178" s="11" t="str">
        <f aca="false">IF(A178="","",IF(ISNUMBER(A178),INT(A178),IFERROR(IF(TEXT(DATE(VALUE(LEFT(A178,4)),VALUE(MID(A178,6,2)),VALUE(MID(A178,9,2))),"yyyy-mm-dd")=LEFT(A178,10),DATE(VALUE(LEFT(A178,4)),VALUE(MID(A178,6,2)),VALUE(MID(A178,9,2))),""),"")))</f>
        <v/>
      </c>
    </row>
    <row r="179" customFormat="false" ht="15" hidden="false" customHeight="false" outlineLevel="0" collapsed="false">
      <c r="A179" s="13"/>
      <c r="B179" s="8"/>
      <c r="C179" s="8"/>
      <c r="D179" s="23"/>
      <c r="E179" s="23"/>
      <c r="F179" s="10" t="str">
        <f aca="false">IF(D179="","",D179-N(E179))</f>
        <v/>
      </c>
      <c r="G179" s="8"/>
      <c r="H179" s="12" t="str">
        <f aca="false">IF(AND(A179="",C179="",D179=""),"",IF(A179="","Add the order date",IF(I179="","Date not recognised - use YYYY-MM-DD",IF(C179="","Add the customer email",IF(D179="","Add the order total",IF(COUNTIF(Customers!$A$2:$A$2001,C179)=0,"Customer not on Customers tab",IF(N(E179)&gt;D179,"Refund is more than the order",IF(AND(B179&lt;&gt;"",COUNTIF($B$2:$B$5001,B179)&gt;1),"Same order # twice - keep one row",""))))))))</f>
        <v/>
      </c>
      <c r="I179" s="11" t="str">
        <f aca="false">IF(A179="","",IF(ISNUMBER(A179),INT(A179),IFERROR(IF(TEXT(DATE(VALUE(LEFT(A179,4)),VALUE(MID(A179,6,2)),VALUE(MID(A179,9,2))),"yyyy-mm-dd")=LEFT(A179,10),DATE(VALUE(LEFT(A179,4)),VALUE(MID(A179,6,2)),VALUE(MID(A179,9,2))),""),"")))</f>
        <v/>
      </c>
    </row>
    <row r="180" customFormat="false" ht="15" hidden="false" customHeight="false" outlineLevel="0" collapsed="false">
      <c r="A180" s="13"/>
      <c r="B180" s="8"/>
      <c r="C180" s="8"/>
      <c r="D180" s="23"/>
      <c r="E180" s="23"/>
      <c r="F180" s="10" t="str">
        <f aca="false">IF(D180="","",D180-N(E180))</f>
        <v/>
      </c>
      <c r="G180" s="8"/>
      <c r="H180" s="12" t="str">
        <f aca="false">IF(AND(A180="",C180="",D180=""),"",IF(A180="","Add the order date",IF(I180="","Date not recognised - use YYYY-MM-DD",IF(C180="","Add the customer email",IF(D180="","Add the order total",IF(COUNTIF(Customers!$A$2:$A$2001,C180)=0,"Customer not on Customers tab",IF(N(E180)&gt;D180,"Refund is more than the order",IF(AND(B180&lt;&gt;"",COUNTIF($B$2:$B$5001,B180)&gt;1),"Same order # twice - keep one row",""))))))))</f>
        <v/>
      </c>
      <c r="I180" s="11" t="str">
        <f aca="false">IF(A180="","",IF(ISNUMBER(A180),INT(A180),IFERROR(IF(TEXT(DATE(VALUE(LEFT(A180,4)),VALUE(MID(A180,6,2)),VALUE(MID(A180,9,2))),"yyyy-mm-dd")=LEFT(A180,10),DATE(VALUE(LEFT(A180,4)),VALUE(MID(A180,6,2)),VALUE(MID(A180,9,2))),""),"")))</f>
        <v/>
      </c>
    </row>
    <row r="181" customFormat="false" ht="15" hidden="false" customHeight="false" outlineLevel="0" collapsed="false">
      <c r="A181" s="13"/>
      <c r="B181" s="8"/>
      <c r="C181" s="8"/>
      <c r="D181" s="23"/>
      <c r="E181" s="23"/>
      <c r="F181" s="10" t="str">
        <f aca="false">IF(D181="","",D181-N(E181))</f>
        <v/>
      </c>
      <c r="G181" s="8"/>
      <c r="H181" s="12" t="str">
        <f aca="false">IF(AND(A181="",C181="",D181=""),"",IF(A181="","Add the order date",IF(I181="","Date not recognised - use YYYY-MM-DD",IF(C181="","Add the customer email",IF(D181="","Add the order total",IF(COUNTIF(Customers!$A$2:$A$2001,C181)=0,"Customer not on Customers tab",IF(N(E181)&gt;D181,"Refund is more than the order",IF(AND(B181&lt;&gt;"",COUNTIF($B$2:$B$5001,B181)&gt;1),"Same order # twice - keep one row",""))))))))</f>
        <v/>
      </c>
      <c r="I181" s="11" t="str">
        <f aca="false">IF(A181="","",IF(ISNUMBER(A181),INT(A181),IFERROR(IF(TEXT(DATE(VALUE(LEFT(A181,4)),VALUE(MID(A181,6,2)),VALUE(MID(A181,9,2))),"yyyy-mm-dd")=LEFT(A181,10),DATE(VALUE(LEFT(A181,4)),VALUE(MID(A181,6,2)),VALUE(MID(A181,9,2))),""),"")))</f>
        <v/>
      </c>
    </row>
    <row r="182" customFormat="false" ht="15" hidden="false" customHeight="false" outlineLevel="0" collapsed="false">
      <c r="A182" s="13"/>
      <c r="B182" s="8"/>
      <c r="C182" s="8"/>
      <c r="D182" s="23"/>
      <c r="E182" s="23"/>
      <c r="F182" s="10" t="str">
        <f aca="false">IF(D182="","",D182-N(E182))</f>
        <v/>
      </c>
      <c r="G182" s="8"/>
      <c r="H182" s="12" t="str">
        <f aca="false">IF(AND(A182="",C182="",D182=""),"",IF(A182="","Add the order date",IF(I182="","Date not recognised - use YYYY-MM-DD",IF(C182="","Add the customer email",IF(D182="","Add the order total",IF(COUNTIF(Customers!$A$2:$A$2001,C182)=0,"Customer not on Customers tab",IF(N(E182)&gt;D182,"Refund is more than the order",IF(AND(B182&lt;&gt;"",COUNTIF($B$2:$B$5001,B182)&gt;1),"Same order # twice - keep one row",""))))))))</f>
        <v/>
      </c>
      <c r="I182" s="11" t="str">
        <f aca="false">IF(A182="","",IF(ISNUMBER(A182),INT(A182),IFERROR(IF(TEXT(DATE(VALUE(LEFT(A182,4)),VALUE(MID(A182,6,2)),VALUE(MID(A182,9,2))),"yyyy-mm-dd")=LEFT(A182,10),DATE(VALUE(LEFT(A182,4)),VALUE(MID(A182,6,2)),VALUE(MID(A182,9,2))),""),"")))</f>
        <v/>
      </c>
    </row>
    <row r="183" customFormat="false" ht="15" hidden="false" customHeight="false" outlineLevel="0" collapsed="false">
      <c r="A183" s="13"/>
      <c r="B183" s="8"/>
      <c r="C183" s="8"/>
      <c r="D183" s="23"/>
      <c r="E183" s="23"/>
      <c r="F183" s="10" t="str">
        <f aca="false">IF(D183="","",D183-N(E183))</f>
        <v/>
      </c>
      <c r="G183" s="8"/>
      <c r="H183" s="12" t="str">
        <f aca="false">IF(AND(A183="",C183="",D183=""),"",IF(A183="","Add the order date",IF(I183="","Date not recognised - use YYYY-MM-DD",IF(C183="","Add the customer email",IF(D183="","Add the order total",IF(COUNTIF(Customers!$A$2:$A$2001,C183)=0,"Customer not on Customers tab",IF(N(E183)&gt;D183,"Refund is more than the order",IF(AND(B183&lt;&gt;"",COUNTIF($B$2:$B$5001,B183)&gt;1),"Same order # twice - keep one row",""))))))))</f>
        <v/>
      </c>
      <c r="I183" s="11" t="str">
        <f aca="false">IF(A183="","",IF(ISNUMBER(A183),INT(A183),IFERROR(IF(TEXT(DATE(VALUE(LEFT(A183,4)),VALUE(MID(A183,6,2)),VALUE(MID(A183,9,2))),"yyyy-mm-dd")=LEFT(A183,10),DATE(VALUE(LEFT(A183,4)),VALUE(MID(A183,6,2)),VALUE(MID(A183,9,2))),""),"")))</f>
        <v/>
      </c>
    </row>
    <row r="184" customFormat="false" ht="15" hidden="false" customHeight="false" outlineLevel="0" collapsed="false">
      <c r="A184" s="13"/>
      <c r="B184" s="8"/>
      <c r="C184" s="8"/>
      <c r="D184" s="23"/>
      <c r="E184" s="23"/>
      <c r="F184" s="10" t="str">
        <f aca="false">IF(D184="","",D184-N(E184))</f>
        <v/>
      </c>
      <c r="G184" s="8"/>
      <c r="H184" s="12" t="str">
        <f aca="false">IF(AND(A184="",C184="",D184=""),"",IF(A184="","Add the order date",IF(I184="","Date not recognised - use YYYY-MM-DD",IF(C184="","Add the customer email",IF(D184="","Add the order total",IF(COUNTIF(Customers!$A$2:$A$2001,C184)=0,"Customer not on Customers tab",IF(N(E184)&gt;D184,"Refund is more than the order",IF(AND(B184&lt;&gt;"",COUNTIF($B$2:$B$5001,B184)&gt;1),"Same order # twice - keep one row",""))))))))</f>
        <v/>
      </c>
      <c r="I184" s="11" t="str">
        <f aca="false">IF(A184="","",IF(ISNUMBER(A184),INT(A184),IFERROR(IF(TEXT(DATE(VALUE(LEFT(A184,4)),VALUE(MID(A184,6,2)),VALUE(MID(A184,9,2))),"yyyy-mm-dd")=LEFT(A184,10),DATE(VALUE(LEFT(A184,4)),VALUE(MID(A184,6,2)),VALUE(MID(A184,9,2))),""),"")))</f>
        <v/>
      </c>
    </row>
    <row r="185" customFormat="false" ht="15" hidden="false" customHeight="false" outlineLevel="0" collapsed="false">
      <c r="A185" s="13"/>
      <c r="B185" s="8"/>
      <c r="C185" s="8"/>
      <c r="D185" s="23"/>
      <c r="E185" s="23"/>
      <c r="F185" s="10" t="str">
        <f aca="false">IF(D185="","",D185-N(E185))</f>
        <v/>
      </c>
      <c r="G185" s="8"/>
      <c r="H185" s="12" t="str">
        <f aca="false">IF(AND(A185="",C185="",D185=""),"",IF(A185="","Add the order date",IF(I185="","Date not recognised - use YYYY-MM-DD",IF(C185="","Add the customer email",IF(D185="","Add the order total",IF(COUNTIF(Customers!$A$2:$A$2001,C185)=0,"Customer not on Customers tab",IF(N(E185)&gt;D185,"Refund is more than the order",IF(AND(B185&lt;&gt;"",COUNTIF($B$2:$B$5001,B185)&gt;1),"Same order # twice - keep one row",""))))))))</f>
        <v/>
      </c>
      <c r="I185" s="11" t="str">
        <f aca="false">IF(A185="","",IF(ISNUMBER(A185),INT(A185),IFERROR(IF(TEXT(DATE(VALUE(LEFT(A185,4)),VALUE(MID(A185,6,2)),VALUE(MID(A185,9,2))),"yyyy-mm-dd")=LEFT(A185,10),DATE(VALUE(LEFT(A185,4)),VALUE(MID(A185,6,2)),VALUE(MID(A185,9,2))),""),"")))</f>
        <v/>
      </c>
    </row>
    <row r="186" customFormat="false" ht="15" hidden="false" customHeight="false" outlineLevel="0" collapsed="false">
      <c r="A186" s="13"/>
      <c r="B186" s="8"/>
      <c r="C186" s="8"/>
      <c r="D186" s="23"/>
      <c r="E186" s="23"/>
      <c r="F186" s="10" t="str">
        <f aca="false">IF(D186="","",D186-N(E186))</f>
        <v/>
      </c>
      <c r="G186" s="8"/>
      <c r="H186" s="12" t="str">
        <f aca="false">IF(AND(A186="",C186="",D186=""),"",IF(A186="","Add the order date",IF(I186="","Date not recognised - use YYYY-MM-DD",IF(C186="","Add the customer email",IF(D186="","Add the order total",IF(COUNTIF(Customers!$A$2:$A$2001,C186)=0,"Customer not on Customers tab",IF(N(E186)&gt;D186,"Refund is more than the order",IF(AND(B186&lt;&gt;"",COUNTIF($B$2:$B$5001,B186)&gt;1),"Same order # twice - keep one row",""))))))))</f>
        <v/>
      </c>
      <c r="I186" s="11" t="str">
        <f aca="false">IF(A186="","",IF(ISNUMBER(A186),INT(A186),IFERROR(IF(TEXT(DATE(VALUE(LEFT(A186,4)),VALUE(MID(A186,6,2)),VALUE(MID(A186,9,2))),"yyyy-mm-dd")=LEFT(A186,10),DATE(VALUE(LEFT(A186,4)),VALUE(MID(A186,6,2)),VALUE(MID(A186,9,2))),""),"")))</f>
        <v/>
      </c>
    </row>
    <row r="187" customFormat="false" ht="15" hidden="false" customHeight="false" outlineLevel="0" collapsed="false">
      <c r="A187" s="13"/>
      <c r="B187" s="8"/>
      <c r="C187" s="8"/>
      <c r="D187" s="23"/>
      <c r="E187" s="23"/>
      <c r="F187" s="10" t="str">
        <f aca="false">IF(D187="","",D187-N(E187))</f>
        <v/>
      </c>
      <c r="G187" s="8"/>
      <c r="H187" s="12" t="str">
        <f aca="false">IF(AND(A187="",C187="",D187=""),"",IF(A187="","Add the order date",IF(I187="","Date not recognised - use YYYY-MM-DD",IF(C187="","Add the customer email",IF(D187="","Add the order total",IF(COUNTIF(Customers!$A$2:$A$2001,C187)=0,"Customer not on Customers tab",IF(N(E187)&gt;D187,"Refund is more than the order",IF(AND(B187&lt;&gt;"",COUNTIF($B$2:$B$5001,B187)&gt;1),"Same order # twice - keep one row",""))))))))</f>
        <v/>
      </c>
      <c r="I187" s="11" t="str">
        <f aca="false">IF(A187="","",IF(ISNUMBER(A187),INT(A187),IFERROR(IF(TEXT(DATE(VALUE(LEFT(A187,4)),VALUE(MID(A187,6,2)),VALUE(MID(A187,9,2))),"yyyy-mm-dd")=LEFT(A187,10),DATE(VALUE(LEFT(A187,4)),VALUE(MID(A187,6,2)),VALUE(MID(A187,9,2))),""),"")))</f>
        <v/>
      </c>
    </row>
    <row r="188" customFormat="false" ht="15" hidden="false" customHeight="false" outlineLevel="0" collapsed="false">
      <c r="A188" s="13"/>
      <c r="B188" s="8"/>
      <c r="C188" s="8"/>
      <c r="D188" s="23"/>
      <c r="E188" s="23"/>
      <c r="F188" s="10" t="str">
        <f aca="false">IF(D188="","",D188-N(E188))</f>
        <v/>
      </c>
      <c r="G188" s="8"/>
      <c r="H188" s="12" t="str">
        <f aca="false">IF(AND(A188="",C188="",D188=""),"",IF(A188="","Add the order date",IF(I188="","Date not recognised - use YYYY-MM-DD",IF(C188="","Add the customer email",IF(D188="","Add the order total",IF(COUNTIF(Customers!$A$2:$A$2001,C188)=0,"Customer not on Customers tab",IF(N(E188)&gt;D188,"Refund is more than the order",IF(AND(B188&lt;&gt;"",COUNTIF($B$2:$B$5001,B188)&gt;1),"Same order # twice - keep one row",""))))))))</f>
        <v/>
      </c>
      <c r="I188" s="11" t="str">
        <f aca="false">IF(A188="","",IF(ISNUMBER(A188),INT(A188),IFERROR(IF(TEXT(DATE(VALUE(LEFT(A188,4)),VALUE(MID(A188,6,2)),VALUE(MID(A188,9,2))),"yyyy-mm-dd")=LEFT(A188,10),DATE(VALUE(LEFT(A188,4)),VALUE(MID(A188,6,2)),VALUE(MID(A188,9,2))),""),"")))</f>
        <v/>
      </c>
    </row>
    <row r="189" customFormat="false" ht="15" hidden="false" customHeight="false" outlineLevel="0" collapsed="false">
      <c r="A189" s="13"/>
      <c r="B189" s="8"/>
      <c r="C189" s="8"/>
      <c r="D189" s="23"/>
      <c r="E189" s="23"/>
      <c r="F189" s="10" t="str">
        <f aca="false">IF(D189="","",D189-N(E189))</f>
        <v/>
      </c>
      <c r="G189" s="8"/>
      <c r="H189" s="12" t="str">
        <f aca="false">IF(AND(A189="",C189="",D189=""),"",IF(A189="","Add the order date",IF(I189="","Date not recognised - use YYYY-MM-DD",IF(C189="","Add the customer email",IF(D189="","Add the order total",IF(COUNTIF(Customers!$A$2:$A$2001,C189)=0,"Customer not on Customers tab",IF(N(E189)&gt;D189,"Refund is more than the order",IF(AND(B189&lt;&gt;"",COUNTIF($B$2:$B$5001,B189)&gt;1),"Same order # twice - keep one row",""))))))))</f>
        <v/>
      </c>
      <c r="I189" s="11" t="str">
        <f aca="false">IF(A189="","",IF(ISNUMBER(A189),INT(A189),IFERROR(IF(TEXT(DATE(VALUE(LEFT(A189,4)),VALUE(MID(A189,6,2)),VALUE(MID(A189,9,2))),"yyyy-mm-dd")=LEFT(A189,10),DATE(VALUE(LEFT(A189,4)),VALUE(MID(A189,6,2)),VALUE(MID(A189,9,2))),""),"")))</f>
        <v/>
      </c>
    </row>
    <row r="190" customFormat="false" ht="15" hidden="false" customHeight="false" outlineLevel="0" collapsed="false">
      <c r="A190" s="13"/>
      <c r="B190" s="8"/>
      <c r="C190" s="8"/>
      <c r="D190" s="23"/>
      <c r="E190" s="23"/>
      <c r="F190" s="10" t="str">
        <f aca="false">IF(D190="","",D190-N(E190))</f>
        <v/>
      </c>
      <c r="G190" s="8"/>
      <c r="H190" s="12" t="str">
        <f aca="false">IF(AND(A190="",C190="",D190=""),"",IF(A190="","Add the order date",IF(I190="","Date not recognised - use YYYY-MM-DD",IF(C190="","Add the customer email",IF(D190="","Add the order total",IF(COUNTIF(Customers!$A$2:$A$2001,C190)=0,"Customer not on Customers tab",IF(N(E190)&gt;D190,"Refund is more than the order",IF(AND(B190&lt;&gt;"",COUNTIF($B$2:$B$5001,B190)&gt;1),"Same order # twice - keep one row",""))))))))</f>
        <v/>
      </c>
      <c r="I190" s="11" t="str">
        <f aca="false">IF(A190="","",IF(ISNUMBER(A190),INT(A190),IFERROR(IF(TEXT(DATE(VALUE(LEFT(A190,4)),VALUE(MID(A190,6,2)),VALUE(MID(A190,9,2))),"yyyy-mm-dd")=LEFT(A190,10),DATE(VALUE(LEFT(A190,4)),VALUE(MID(A190,6,2)),VALUE(MID(A190,9,2))),""),"")))</f>
        <v/>
      </c>
    </row>
    <row r="191" customFormat="false" ht="15" hidden="false" customHeight="false" outlineLevel="0" collapsed="false">
      <c r="A191" s="13"/>
      <c r="B191" s="8"/>
      <c r="C191" s="8"/>
      <c r="D191" s="23"/>
      <c r="E191" s="23"/>
      <c r="F191" s="10" t="str">
        <f aca="false">IF(D191="","",D191-N(E191))</f>
        <v/>
      </c>
      <c r="G191" s="8"/>
      <c r="H191" s="12" t="str">
        <f aca="false">IF(AND(A191="",C191="",D191=""),"",IF(A191="","Add the order date",IF(I191="","Date not recognised - use YYYY-MM-DD",IF(C191="","Add the customer email",IF(D191="","Add the order total",IF(COUNTIF(Customers!$A$2:$A$2001,C191)=0,"Customer not on Customers tab",IF(N(E191)&gt;D191,"Refund is more than the order",IF(AND(B191&lt;&gt;"",COUNTIF($B$2:$B$5001,B191)&gt;1),"Same order # twice - keep one row",""))))))))</f>
        <v/>
      </c>
      <c r="I191" s="11" t="str">
        <f aca="false">IF(A191="","",IF(ISNUMBER(A191),INT(A191),IFERROR(IF(TEXT(DATE(VALUE(LEFT(A191,4)),VALUE(MID(A191,6,2)),VALUE(MID(A191,9,2))),"yyyy-mm-dd")=LEFT(A191,10),DATE(VALUE(LEFT(A191,4)),VALUE(MID(A191,6,2)),VALUE(MID(A191,9,2))),""),"")))</f>
        <v/>
      </c>
    </row>
    <row r="192" customFormat="false" ht="15" hidden="false" customHeight="false" outlineLevel="0" collapsed="false">
      <c r="A192" s="13"/>
      <c r="B192" s="8"/>
      <c r="C192" s="8"/>
      <c r="D192" s="23"/>
      <c r="E192" s="23"/>
      <c r="F192" s="10" t="str">
        <f aca="false">IF(D192="","",D192-N(E192))</f>
        <v/>
      </c>
      <c r="G192" s="8"/>
      <c r="H192" s="12" t="str">
        <f aca="false">IF(AND(A192="",C192="",D192=""),"",IF(A192="","Add the order date",IF(I192="","Date not recognised - use YYYY-MM-DD",IF(C192="","Add the customer email",IF(D192="","Add the order total",IF(COUNTIF(Customers!$A$2:$A$2001,C192)=0,"Customer not on Customers tab",IF(N(E192)&gt;D192,"Refund is more than the order",IF(AND(B192&lt;&gt;"",COUNTIF($B$2:$B$5001,B192)&gt;1),"Same order # twice - keep one row",""))))))))</f>
        <v/>
      </c>
      <c r="I192" s="11" t="str">
        <f aca="false">IF(A192="","",IF(ISNUMBER(A192),INT(A192),IFERROR(IF(TEXT(DATE(VALUE(LEFT(A192,4)),VALUE(MID(A192,6,2)),VALUE(MID(A192,9,2))),"yyyy-mm-dd")=LEFT(A192,10),DATE(VALUE(LEFT(A192,4)),VALUE(MID(A192,6,2)),VALUE(MID(A192,9,2))),""),"")))</f>
        <v/>
      </c>
    </row>
    <row r="193" customFormat="false" ht="15" hidden="false" customHeight="false" outlineLevel="0" collapsed="false">
      <c r="A193" s="13"/>
      <c r="B193" s="8"/>
      <c r="C193" s="8"/>
      <c r="D193" s="23"/>
      <c r="E193" s="23"/>
      <c r="F193" s="10" t="str">
        <f aca="false">IF(D193="","",D193-N(E193))</f>
        <v/>
      </c>
      <c r="G193" s="8"/>
      <c r="H193" s="12" t="str">
        <f aca="false">IF(AND(A193="",C193="",D193=""),"",IF(A193="","Add the order date",IF(I193="","Date not recognised - use YYYY-MM-DD",IF(C193="","Add the customer email",IF(D193="","Add the order total",IF(COUNTIF(Customers!$A$2:$A$2001,C193)=0,"Customer not on Customers tab",IF(N(E193)&gt;D193,"Refund is more than the order",IF(AND(B193&lt;&gt;"",COUNTIF($B$2:$B$5001,B193)&gt;1),"Same order # twice - keep one row",""))))))))</f>
        <v/>
      </c>
      <c r="I193" s="11" t="str">
        <f aca="false">IF(A193="","",IF(ISNUMBER(A193),INT(A193),IFERROR(IF(TEXT(DATE(VALUE(LEFT(A193,4)),VALUE(MID(A193,6,2)),VALUE(MID(A193,9,2))),"yyyy-mm-dd")=LEFT(A193,10),DATE(VALUE(LEFT(A193,4)),VALUE(MID(A193,6,2)),VALUE(MID(A193,9,2))),""),"")))</f>
        <v/>
      </c>
    </row>
    <row r="194" customFormat="false" ht="15" hidden="false" customHeight="false" outlineLevel="0" collapsed="false">
      <c r="A194" s="13"/>
      <c r="B194" s="8"/>
      <c r="C194" s="8"/>
      <c r="D194" s="23"/>
      <c r="E194" s="23"/>
      <c r="F194" s="10" t="str">
        <f aca="false">IF(D194="","",D194-N(E194))</f>
        <v/>
      </c>
      <c r="G194" s="8"/>
      <c r="H194" s="12" t="str">
        <f aca="false">IF(AND(A194="",C194="",D194=""),"",IF(A194="","Add the order date",IF(I194="","Date not recognised - use YYYY-MM-DD",IF(C194="","Add the customer email",IF(D194="","Add the order total",IF(COUNTIF(Customers!$A$2:$A$2001,C194)=0,"Customer not on Customers tab",IF(N(E194)&gt;D194,"Refund is more than the order",IF(AND(B194&lt;&gt;"",COUNTIF($B$2:$B$5001,B194)&gt;1),"Same order # twice - keep one row",""))))))))</f>
        <v/>
      </c>
      <c r="I194" s="11" t="str">
        <f aca="false">IF(A194="","",IF(ISNUMBER(A194),INT(A194),IFERROR(IF(TEXT(DATE(VALUE(LEFT(A194,4)),VALUE(MID(A194,6,2)),VALUE(MID(A194,9,2))),"yyyy-mm-dd")=LEFT(A194,10),DATE(VALUE(LEFT(A194,4)),VALUE(MID(A194,6,2)),VALUE(MID(A194,9,2))),""),"")))</f>
        <v/>
      </c>
    </row>
    <row r="195" customFormat="false" ht="15" hidden="false" customHeight="false" outlineLevel="0" collapsed="false">
      <c r="A195" s="13"/>
      <c r="B195" s="8"/>
      <c r="C195" s="8"/>
      <c r="D195" s="23"/>
      <c r="E195" s="23"/>
      <c r="F195" s="10" t="str">
        <f aca="false">IF(D195="","",D195-N(E195))</f>
        <v/>
      </c>
      <c r="G195" s="8"/>
      <c r="H195" s="12" t="str">
        <f aca="false">IF(AND(A195="",C195="",D195=""),"",IF(A195="","Add the order date",IF(I195="","Date not recognised - use YYYY-MM-DD",IF(C195="","Add the customer email",IF(D195="","Add the order total",IF(COUNTIF(Customers!$A$2:$A$2001,C195)=0,"Customer not on Customers tab",IF(N(E195)&gt;D195,"Refund is more than the order",IF(AND(B195&lt;&gt;"",COUNTIF($B$2:$B$5001,B195)&gt;1),"Same order # twice - keep one row",""))))))))</f>
        <v/>
      </c>
      <c r="I195" s="11" t="str">
        <f aca="false">IF(A195="","",IF(ISNUMBER(A195),INT(A195),IFERROR(IF(TEXT(DATE(VALUE(LEFT(A195,4)),VALUE(MID(A195,6,2)),VALUE(MID(A195,9,2))),"yyyy-mm-dd")=LEFT(A195,10),DATE(VALUE(LEFT(A195,4)),VALUE(MID(A195,6,2)),VALUE(MID(A195,9,2))),""),"")))</f>
        <v/>
      </c>
    </row>
    <row r="196" customFormat="false" ht="15" hidden="false" customHeight="false" outlineLevel="0" collapsed="false">
      <c r="A196" s="13"/>
      <c r="B196" s="8"/>
      <c r="C196" s="8"/>
      <c r="D196" s="23"/>
      <c r="E196" s="23"/>
      <c r="F196" s="10" t="str">
        <f aca="false">IF(D196="","",D196-N(E196))</f>
        <v/>
      </c>
      <c r="G196" s="8"/>
      <c r="H196" s="12" t="str">
        <f aca="false">IF(AND(A196="",C196="",D196=""),"",IF(A196="","Add the order date",IF(I196="","Date not recognised - use YYYY-MM-DD",IF(C196="","Add the customer email",IF(D196="","Add the order total",IF(COUNTIF(Customers!$A$2:$A$2001,C196)=0,"Customer not on Customers tab",IF(N(E196)&gt;D196,"Refund is more than the order",IF(AND(B196&lt;&gt;"",COUNTIF($B$2:$B$5001,B196)&gt;1),"Same order # twice - keep one row",""))))))))</f>
        <v/>
      </c>
      <c r="I196" s="11" t="str">
        <f aca="false">IF(A196="","",IF(ISNUMBER(A196),INT(A196),IFERROR(IF(TEXT(DATE(VALUE(LEFT(A196,4)),VALUE(MID(A196,6,2)),VALUE(MID(A196,9,2))),"yyyy-mm-dd")=LEFT(A196,10),DATE(VALUE(LEFT(A196,4)),VALUE(MID(A196,6,2)),VALUE(MID(A196,9,2))),""),"")))</f>
        <v/>
      </c>
    </row>
    <row r="197" customFormat="false" ht="15" hidden="false" customHeight="false" outlineLevel="0" collapsed="false">
      <c r="A197" s="13"/>
      <c r="B197" s="8"/>
      <c r="C197" s="8"/>
      <c r="D197" s="23"/>
      <c r="E197" s="23"/>
      <c r="F197" s="10" t="str">
        <f aca="false">IF(D197="","",D197-N(E197))</f>
        <v/>
      </c>
      <c r="G197" s="8"/>
      <c r="H197" s="12" t="str">
        <f aca="false">IF(AND(A197="",C197="",D197=""),"",IF(A197="","Add the order date",IF(I197="","Date not recognised - use YYYY-MM-DD",IF(C197="","Add the customer email",IF(D197="","Add the order total",IF(COUNTIF(Customers!$A$2:$A$2001,C197)=0,"Customer not on Customers tab",IF(N(E197)&gt;D197,"Refund is more than the order",IF(AND(B197&lt;&gt;"",COUNTIF($B$2:$B$5001,B197)&gt;1),"Same order # twice - keep one row",""))))))))</f>
        <v/>
      </c>
      <c r="I197" s="11" t="str">
        <f aca="false">IF(A197="","",IF(ISNUMBER(A197),INT(A197),IFERROR(IF(TEXT(DATE(VALUE(LEFT(A197,4)),VALUE(MID(A197,6,2)),VALUE(MID(A197,9,2))),"yyyy-mm-dd")=LEFT(A197,10),DATE(VALUE(LEFT(A197,4)),VALUE(MID(A197,6,2)),VALUE(MID(A197,9,2))),""),"")))</f>
        <v/>
      </c>
    </row>
    <row r="198" customFormat="false" ht="15" hidden="false" customHeight="false" outlineLevel="0" collapsed="false">
      <c r="A198" s="13"/>
      <c r="B198" s="8"/>
      <c r="C198" s="8"/>
      <c r="D198" s="23"/>
      <c r="E198" s="23"/>
      <c r="F198" s="10" t="str">
        <f aca="false">IF(D198="","",D198-N(E198))</f>
        <v/>
      </c>
      <c r="G198" s="8"/>
      <c r="H198" s="12" t="str">
        <f aca="false">IF(AND(A198="",C198="",D198=""),"",IF(A198="","Add the order date",IF(I198="","Date not recognised - use YYYY-MM-DD",IF(C198="","Add the customer email",IF(D198="","Add the order total",IF(COUNTIF(Customers!$A$2:$A$2001,C198)=0,"Customer not on Customers tab",IF(N(E198)&gt;D198,"Refund is more than the order",IF(AND(B198&lt;&gt;"",COUNTIF($B$2:$B$5001,B198)&gt;1),"Same order # twice - keep one row",""))))))))</f>
        <v/>
      </c>
      <c r="I198" s="11" t="str">
        <f aca="false">IF(A198="","",IF(ISNUMBER(A198),INT(A198),IFERROR(IF(TEXT(DATE(VALUE(LEFT(A198,4)),VALUE(MID(A198,6,2)),VALUE(MID(A198,9,2))),"yyyy-mm-dd")=LEFT(A198,10),DATE(VALUE(LEFT(A198,4)),VALUE(MID(A198,6,2)),VALUE(MID(A198,9,2))),""),"")))</f>
        <v/>
      </c>
    </row>
    <row r="199" customFormat="false" ht="15" hidden="false" customHeight="false" outlineLevel="0" collapsed="false">
      <c r="A199" s="13"/>
      <c r="B199" s="8"/>
      <c r="C199" s="8"/>
      <c r="D199" s="23"/>
      <c r="E199" s="23"/>
      <c r="F199" s="10" t="str">
        <f aca="false">IF(D199="","",D199-N(E199))</f>
        <v/>
      </c>
      <c r="G199" s="8"/>
      <c r="H199" s="12" t="str">
        <f aca="false">IF(AND(A199="",C199="",D199=""),"",IF(A199="","Add the order date",IF(I199="","Date not recognised - use YYYY-MM-DD",IF(C199="","Add the customer email",IF(D199="","Add the order total",IF(COUNTIF(Customers!$A$2:$A$2001,C199)=0,"Customer not on Customers tab",IF(N(E199)&gt;D199,"Refund is more than the order",IF(AND(B199&lt;&gt;"",COUNTIF($B$2:$B$5001,B199)&gt;1),"Same order # twice - keep one row",""))))))))</f>
        <v/>
      </c>
      <c r="I199" s="11" t="str">
        <f aca="false">IF(A199="","",IF(ISNUMBER(A199),INT(A199),IFERROR(IF(TEXT(DATE(VALUE(LEFT(A199,4)),VALUE(MID(A199,6,2)),VALUE(MID(A199,9,2))),"yyyy-mm-dd")=LEFT(A199,10),DATE(VALUE(LEFT(A199,4)),VALUE(MID(A199,6,2)),VALUE(MID(A199,9,2))),""),"")))</f>
        <v/>
      </c>
    </row>
    <row r="200" customFormat="false" ht="15" hidden="false" customHeight="false" outlineLevel="0" collapsed="false">
      <c r="A200" s="13"/>
      <c r="B200" s="8"/>
      <c r="C200" s="8"/>
      <c r="D200" s="23"/>
      <c r="E200" s="23"/>
      <c r="F200" s="10" t="str">
        <f aca="false">IF(D200="","",D200-N(E200))</f>
        <v/>
      </c>
      <c r="G200" s="8"/>
      <c r="H200" s="12" t="str">
        <f aca="false">IF(AND(A200="",C200="",D200=""),"",IF(A200="","Add the order date",IF(I200="","Date not recognised - use YYYY-MM-DD",IF(C200="","Add the customer email",IF(D200="","Add the order total",IF(COUNTIF(Customers!$A$2:$A$2001,C200)=0,"Customer not on Customers tab",IF(N(E200)&gt;D200,"Refund is more than the order",IF(AND(B200&lt;&gt;"",COUNTIF($B$2:$B$5001,B200)&gt;1),"Same order # twice - keep one row",""))))))))</f>
        <v/>
      </c>
      <c r="I200" s="11" t="str">
        <f aca="false">IF(A200="","",IF(ISNUMBER(A200),INT(A200),IFERROR(IF(TEXT(DATE(VALUE(LEFT(A200,4)),VALUE(MID(A200,6,2)),VALUE(MID(A200,9,2))),"yyyy-mm-dd")=LEFT(A200,10),DATE(VALUE(LEFT(A200,4)),VALUE(MID(A200,6,2)),VALUE(MID(A200,9,2))),""),"")))</f>
        <v/>
      </c>
    </row>
    <row r="201" customFormat="false" ht="15" hidden="false" customHeight="false" outlineLevel="0" collapsed="false">
      <c r="A201" s="13"/>
      <c r="B201" s="8"/>
      <c r="C201" s="8"/>
      <c r="D201" s="23"/>
      <c r="E201" s="23"/>
      <c r="F201" s="10" t="str">
        <f aca="false">IF(D201="","",D201-N(E201))</f>
        <v/>
      </c>
      <c r="G201" s="8"/>
      <c r="H201" s="12" t="str">
        <f aca="false">IF(AND(A201="",C201="",D201=""),"",IF(A201="","Add the order date",IF(I201="","Date not recognised - use YYYY-MM-DD",IF(C201="","Add the customer email",IF(D201="","Add the order total",IF(COUNTIF(Customers!$A$2:$A$2001,C201)=0,"Customer not on Customers tab",IF(N(E201)&gt;D201,"Refund is more than the order",IF(AND(B201&lt;&gt;"",COUNTIF($B$2:$B$5001,B201)&gt;1),"Same order # twice - keep one row",""))))))))</f>
        <v/>
      </c>
      <c r="I201" s="11" t="str">
        <f aca="false">IF(A201="","",IF(ISNUMBER(A201),INT(A201),IFERROR(IF(TEXT(DATE(VALUE(LEFT(A201,4)),VALUE(MID(A201,6,2)),VALUE(MID(A201,9,2))),"yyyy-mm-dd")=LEFT(A201,10),DATE(VALUE(LEFT(A201,4)),VALUE(MID(A201,6,2)),VALUE(MID(A201,9,2))),""),"")))</f>
        <v/>
      </c>
    </row>
    <row r="202" customFormat="false" ht="15" hidden="false" customHeight="false" outlineLevel="0" collapsed="false">
      <c r="A202" s="13"/>
      <c r="B202" s="8"/>
      <c r="C202" s="8"/>
      <c r="D202" s="23"/>
      <c r="E202" s="23"/>
      <c r="F202" s="10" t="str">
        <f aca="false">IF(D202="","",D202-N(E202))</f>
        <v/>
      </c>
      <c r="G202" s="8"/>
      <c r="H202" s="12" t="str">
        <f aca="false">IF(AND(A202="",C202="",D202=""),"",IF(A202="","Add the order date",IF(I202="","Date not recognised - use YYYY-MM-DD",IF(C202="","Add the customer email",IF(D202="","Add the order total",IF(COUNTIF(Customers!$A$2:$A$2001,C202)=0,"Customer not on Customers tab",IF(N(E202)&gt;D202,"Refund is more than the order",IF(AND(B202&lt;&gt;"",COUNTIF($B$2:$B$5001,B202)&gt;1),"Same order # twice - keep one row",""))))))))</f>
        <v/>
      </c>
      <c r="I202" s="11" t="str">
        <f aca="false">IF(A202="","",IF(ISNUMBER(A202),INT(A202),IFERROR(IF(TEXT(DATE(VALUE(LEFT(A202,4)),VALUE(MID(A202,6,2)),VALUE(MID(A202,9,2))),"yyyy-mm-dd")=LEFT(A202,10),DATE(VALUE(LEFT(A202,4)),VALUE(MID(A202,6,2)),VALUE(MID(A202,9,2))),""),"")))</f>
        <v/>
      </c>
    </row>
    <row r="203" customFormat="false" ht="15" hidden="false" customHeight="false" outlineLevel="0" collapsed="false">
      <c r="A203" s="13"/>
      <c r="B203" s="8"/>
      <c r="C203" s="8"/>
      <c r="D203" s="23"/>
      <c r="E203" s="23"/>
      <c r="F203" s="10" t="str">
        <f aca="false">IF(D203="","",D203-N(E203))</f>
        <v/>
      </c>
      <c r="G203" s="8"/>
      <c r="H203" s="12" t="str">
        <f aca="false">IF(AND(A203="",C203="",D203=""),"",IF(A203="","Add the order date",IF(I203="","Date not recognised - use YYYY-MM-DD",IF(C203="","Add the customer email",IF(D203="","Add the order total",IF(COUNTIF(Customers!$A$2:$A$2001,C203)=0,"Customer not on Customers tab",IF(N(E203)&gt;D203,"Refund is more than the order",IF(AND(B203&lt;&gt;"",COUNTIF($B$2:$B$5001,B203)&gt;1),"Same order # twice - keep one row",""))))))))</f>
        <v/>
      </c>
      <c r="I203" s="11" t="str">
        <f aca="false">IF(A203="","",IF(ISNUMBER(A203),INT(A203),IFERROR(IF(TEXT(DATE(VALUE(LEFT(A203,4)),VALUE(MID(A203,6,2)),VALUE(MID(A203,9,2))),"yyyy-mm-dd")=LEFT(A203,10),DATE(VALUE(LEFT(A203,4)),VALUE(MID(A203,6,2)),VALUE(MID(A203,9,2))),""),"")))</f>
        <v/>
      </c>
    </row>
    <row r="204" customFormat="false" ht="15" hidden="false" customHeight="false" outlineLevel="0" collapsed="false">
      <c r="A204" s="13"/>
      <c r="B204" s="8"/>
      <c r="C204" s="8"/>
      <c r="D204" s="23"/>
      <c r="E204" s="23"/>
      <c r="F204" s="10" t="str">
        <f aca="false">IF(D204="","",D204-N(E204))</f>
        <v/>
      </c>
      <c r="G204" s="8"/>
      <c r="H204" s="12" t="str">
        <f aca="false">IF(AND(A204="",C204="",D204=""),"",IF(A204="","Add the order date",IF(I204="","Date not recognised - use YYYY-MM-DD",IF(C204="","Add the customer email",IF(D204="","Add the order total",IF(COUNTIF(Customers!$A$2:$A$2001,C204)=0,"Customer not on Customers tab",IF(N(E204)&gt;D204,"Refund is more than the order",IF(AND(B204&lt;&gt;"",COUNTIF($B$2:$B$5001,B204)&gt;1),"Same order # twice - keep one row",""))))))))</f>
        <v/>
      </c>
      <c r="I204" s="11" t="str">
        <f aca="false">IF(A204="","",IF(ISNUMBER(A204),INT(A204),IFERROR(IF(TEXT(DATE(VALUE(LEFT(A204,4)),VALUE(MID(A204,6,2)),VALUE(MID(A204,9,2))),"yyyy-mm-dd")=LEFT(A204,10),DATE(VALUE(LEFT(A204,4)),VALUE(MID(A204,6,2)),VALUE(MID(A204,9,2))),""),"")))</f>
        <v/>
      </c>
    </row>
    <row r="205" customFormat="false" ht="15" hidden="false" customHeight="false" outlineLevel="0" collapsed="false">
      <c r="A205" s="13"/>
      <c r="B205" s="8"/>
      <c r="C205" s="8"/>
      <c r="D205" s="23"/>
      <c r="E205" s="23"/>
      <c r="F205" s="10" t="str">
        <f aca="false">IF(D205="","",D205-N(E205))</f>
        <v/>
      </c>
      <c r="G205" s="8"/>
      <c r="H205" s="12" t="str">
        <f aca="false">IF(AND(A205="",C205="",D205=""),"",IF(A205="","Add the order date",IF(I205="","Date not recognised - use YYYY-MM-DD",IF(C205="","Add the customer email",IF(D205="","Add the order total",IF(COUNTIF(Customers!$A$2:$A$2001,C205)=0,"Customer not on Customers tab",IF(N(E205)&gt;D205,"Refund is more than the order",IF(AND(B205&lt;&gt;"",COUNTIF($B$2:$B$5001,B205)&gt;1),"Same order # twice - keep one row",""))))))))</f>
        <v/>
      </c>
      <c r="I205" s="11" t="str">
        <f aca="false">IF(A205="","",IF(ISNUMBER(A205),INT(A205),IFERROR(IF(TEXT(DATE(VALUE(LEFT(A205,4)),VALUE(MID(A205,6,2)),VALUE(MID(A205,9,2))),"yyyy-mm-dd")=LEFT(A205,10),DATE(VALUE(LEFT(A205,4)),VALUE(MID(A205,6,2)),VALUE(MID(A205,9,2))),""),"")))</f>
        <v/>
      </c>
    </row>
    <row r="206" customFormat="false" ht="15" hidden="false" customHeight="false" outlineLevel="0" collapsed="false">
      <c r="A206" s="13"/>
      <c r="B206" s="8"/>
      <c r="C206" s="8"/>
      <c r="D206" s="23"/>
      <c r="E206" s="23"/>
      <c r="F206" s="10" t="str">
        <f aca="false">IF(D206="","",D206-N(E206))</f>
        <v/>
      </c>
      <c r="G206" s="8"/>
      <c r="H206" s="12" t="str">
        <f aca="false">IF(AND(A206="",C206="",D206=""),"",IF(A206="","Add the order date",IF(I206="","Date not recognised - use YYYY-MM-DD",IF(C206="","Add the customer email",IF(D206="","Add the order total",IF(COUNTIF(Customers!$A$2:$A$2001,C206)=0,"Customer not on Customers tab",IF(N(E206)&gt;D206,"Refund is more than the order",IF(AND(B206&lt;&gt;"",COUNTIF($B$2:$B$5001,B206)&gt;1),"Same order # twice - keep one row",""))))))))</f>
        <v/>
      </c>
      <c r="I206" s="11" t="str">
        <f aca="false">IF(A206="","",IF(ISNUMBER(A206),INT(A206),IFERROR(IF(TEXT(DATE(VALUE(LEFT(A206,4)),VALUE(MID(A206,6,2)),VALUE(MID(A206,9,2))),"yyyy-mm-dd")=LEFT(A206,10),DATE(VALUE(LEFT(A206,4)),VALUE(MID(A206,6,2)),VALUE(MID(A206,9,2))),""),"")))</f>
        <v/>
      </c>
    </row>
    <row r="207" customFormat="false" ht="15" hidden="false" customHeight="false" outlineLevel="0" collapsed="false">
      <c r="A207" s="13"/>
      <c r="B207" s="8"/>
      <c r="C207" s="8"/>
      <c r="D207" s="23"/>
      <c r="E207" s="23"/>
      <c r="F207" s="10" t="str">
        <f aca="false">IF(D207="","",D207-N(E207))</f>
        <v/>
      </c>
      <c r="G207" s="8"/>
      <c r="H207" s="12" t="str">
        <f aca="false">IF(AND(A207="",C207="",D207=""),"",IF(A207="","Add the order date",IF(I207="","Date not recognised - use YYYY-MM-DD",IF(C207="","Add the customer email",IF(D207="","Add the order total",IF(COUNTIF(Customers!$A$2:$A$2001,C207)=0,"Customer not on Customers tab",IF(N(E207)&gt;D207,"Refund is more than the order",IF(AND(B207&lt;&gt;"",COUNTIF($B$2:$B$5001,B207)&gt;1),"Same order # twice - keep one row",""))))))))</f>
        <v/>
      </c>
      <c r="I207" s="11" t="str">
        <f aca="false">IF(A207="","",IF(ISNUMBER(A207),INT(A207),IFERROR(IF(TEXT(DATE(VALUE(LEFT(A207,4)),VALUE(MID(A207,6,2)),VALUE(MID(A207,9,2))),"yyyy-mm-dd")=LEFT(A207,10),DATE(VALUE(LEFT(A207,4)),VALUE(MID(A207,6,2)),VALUE(MID(A207,9,2))),""),"")))</f>
        <v/>
      </c>
    </row>
    <row r="208" customFormat="false" ht="15" hidden="false" customHeight="false" outlineLevel="0" collapsed="false">
      <c r="A208" s="13"/>
      <c r="B208" s="8"/>
      <c r="C208" s="8"/>
      <c r="D208" s="23"/>
      <c r="E208" s="23"/>
      <c r="F208" s="10" t="str">
        <f aca="false">IF(D208="","",D208-N(E208))</f>
        <v/>
      </c>
      <c r="G208" s="8"/>
      <c r="H208" s="12" t="str">
        <f aca="false">IF(AND(A208="",C208="",D208=""),"",IF(A208="","Add the order date",IF(I208="","Date not recognised - use YYYY-MM-DD",IF(C208="","Add the customer email",IF(D208="","Add the order total",IF(COUNTIF(Customers!$A$2:$A$2001,C208)=0,"Customer not on Customers tab",IF(N(E208)&gt;D208,"Refund is more than the order",IF(AND(B208&lt;&gt;"",COUNTIF($B$2:$B$5001,B208)&gt;1),"Same order # twice - keep one row",""))))))))</f>
        <v/>
      </c>
      <c r="I208" s="11" t="str">
        <f aca="false">IF(A208="","",IF(ISNUMBER(A208),INT(A208),IFERROR(IF(TEXT(DATE(VALUE(LEFT(A208,4)),VALUE(MID(A208,6,2)),VALUE(MID(A208,9,2))),"yyyy-mm-dd")=LEFT(A208,10),DATE(VALUE(LEFT(A208,4)),VALUE(MID(A208,6,2)),VALUE(MID(A208,9,2))),""),"")))</f>
        <v/>
      </c>
    </row>
    <row r="209" customFormat="false" ht="15" hidden="false" customHeight="false" outlineLevel="0" collapsed="false">
      <c r="A209" s="13"/>
      <c r="B209" s="8"/>
      <c r="C209" s="8"/>
      <c r="D209" s="23"/>
      <c r="E209" s="23"/>
      <c r="F209" s="10" t="str">
        <f aca="false">IF(D209="","",D209-N(E209))</f>
        <v/>
      </c>
      <c r="G209" s="8"/>
      <c r="H209" s="12" t="str">
        <f aca="false">IF(AND(A209="",C209="",D209=""),"",IF(A209="","Add the order date",IF(I209="","Date not recognised - use YYYY-MM-DD",IF(C209="","Add the customer email",IF(D209="","Add the order total",IF(COUNTIF(Customers!$A$2:$A$2001,C209)=0,"Customer not on Customers tab",IF(N(E209)&gt;D209,"Refund is more than the order",IF(AND(B209&lt;&gt;"",COUNTIF($B$2:$B$5001,B209)&gt;1),"Same order # twice - keep one row",""))))))))</f>
        <v/>
      </c>
      <c r="I209" s="11" t="str">
        <f aca="false">IF(A209="","",IF(ISNUMBER(A209),INT(A209),IFERROR(IF(TEXT(DATE(VALUE(LEFT(A209,4)),VALUE(MID(A209,6,2)),VALUE(MID(A209,9,2))),"yyyy-mm-dd")=LEFT(A209,10),DATE(VALUE(LEFT(A209,4)),VALUE(MID(A209,6,2)),VALUE(MID(A209,9,2))),""),"")))</f>
        <v/>
      </c>
    </row>
    <row r="210" customFormat="false" ht="15" hidden="false" customHeight="false" outlineLevel="0" collapsed="false">
      <c r="A210" s="13"/>
      <c r="B210" s="8"/>
      <c r="C210" s="8"/>
      <c r="D210" s="23"/>
      <c r="E210" s="23"/>
      <c r="F210" s="10" t="str">
        <f aca="false">IF(D210="","",D210-N(E210))</f>
        <v/>
      </c>
      <c r="G210" s="8"/>
      <c r="H210" s="12" t="str">
        <f aca="false">IF(AND(A210="",C210="",D210=""),"",IF(A210="","Add the order date",IF(I210="","Date not recognised - use YYYY-MM-DD",IF(C210="","Add the customer email",IF(D210="","Add the order total",IF(COUNTIF(Customers!$A$2:$A$2001,C210)=0,"Customer not on Customers tab",IF(N(E210)&gt;D210,"Refund is more than the order",IF(AND(B210&lt;&gt;"",COUNTIF($B$2:$B$5001,B210)&gt;1),"Same order # twice - keep one row",""))))))))</f>
        <v/>
      </c>
      <c r="I210" s="11" t="str">
        <f aca="false">IF(A210="","",IF(ISNUMBER(A210),INT(A210),IFERROR(IF(TEXT(DATE(VALUE(LEFT(A210,4)),VALUE(MID(A210,6,2)),VALUE(MID(A210,9,2))),"yyyy-mm-dd")=LEFT(A210,10),DATE(VALUE(LEFT(A210,4)),VALUE(MID(A210,6,2)),VALUE(MID(A210,9,2))),""),"")))</f>
        <v/>
      </c>
    </row>
    <row r="211" customFormat="false" ht="15" hidden="false" customHeight="false" outlineLevel="0" collapsed="false">
      <c r="A211" s="13"/>
      <c r="B211" s="8"/>
      <c r="C211" s="8"/>
      <c r="D211" s="23"/>
      <c r="E211" s="23"/>
      <c r="F211" s="10" t="str">
        <f aca="false">IF(D211="","",D211-N(E211))</f>
        <v/>
      </c>
      <c r="G211" s="8"/>
      <c r="H211" s="12" t="str">
        <f aca="false">IF(AND(A211="",C211="",D211=""),"",IF(A211="","Add the order date",IF(I211="","Date not recognised - use YYYY-MM-DD",IF(C211="","Add the customer email",IF(D211="","Add the order total",IF(COUNTIF(Customers!$A$2:$A$2001,C211)=0,"Customer not on Customers tab",IF(N(E211)&gt;D211,"Refund is more than the order",IF(AND(B211&lt;&gt;"",COUNTIF($B$2:$B$5001,B211)&gt;1),"Same order # twice - keep one row",""))))))))</f>
        <v/>
      </c>
      <c r="I211" s="11" t="str">
        <f aca="false">IF(A211="","",IF(ISNUMBER(A211),INT(A211),IFERROR(IF(TEXT(DATE(VALUE(LEFT(A211,4)),VALUE(MID(A211,6,2)),VALUE(MID(A211,9,2))),"yyyy-mm-dd")=LEFT(A211,10),DATE(VALUE(LEFT(A211,4)),VALUE(MID(A211,6,2)),VALUE(MID(A211,9,2))),""),"")))</f>
        <v/>
      </c>
    </row>
    <row r="212" customFormat="false" ht="15" hidden="false" customHeight="false" outlineLevel="0" collapsed="false">
      <c r="A212" s="13"/>
      <c r="B212" s="8"/>
      <c r="C212" s="8"/>
      <c r="D212" s="23"/>
      <c r="E212" s="23"/>
      <c r="F212" s="10" t="str">
        <f aca="false">IF(D212="","",D212-N(E212))</f>
        <v/>
      </c>
      <c r="G212" s="8"/>
      <c r="H212" s="12" t="str">
        <f aca="false">IF(AND(A212="",C212="",D212=""),"",IF(A212="","Add the order date",IF(I212="","Date not recognised - use YYYY-MM-DD",IF(C212="","Add the customer email",IF(D212="","Add the order total",IF(COUNTIF(Customers!$A$2:$A$2001,C212)=0,"Customer not on Customers tab",IF(N(E212)&gt;D212,"Refund is more than the order",IF(AND(B212&lt;&gt;"",COUNTIF($B$2:$B$5001,B212)&gt;1),"Same order # twice - keep one row",""))))))))</f>
        <v/>
      </c>
      <c r="I212" s="11" t="str">
        <f aca="false">IF(A212="","",IF(ISNUMBER(A212),INT(A212),IFERROR(IF(TEXT(DATE(VALUE(LEFT(A212,4)),VALUE(MID(A212,6,2)),VALUE(MID(A212,9,2))),"yyyy-mm-dd")=LEFT(A212,10),DATE(VALUE(LEFT(A212,4)),VALUE(MID(A212,6,2)),VALUE(MID(A212,9,2))),""),"")))</f>
        <v/>
      </c>
    </row>
    <row r="213" customFormat="false" ht="15" hidden="false" customHeight="false" outlineLevel="0" collapsed="false">
      <c r="A213" s="13"/>
      <c r="B213" s="8"/>
      <c r="C213" s="8"/>
      <c r="D213" s="23"/>
      <c r="E213" s="23"/>
      <c r="F213" s="10" t="str">
        <f aca="false">IF(D213="","",D213-N(E213))</f>
        <v/>
      </c>
      <c r="G213" s="8"/>
      <c r="H213" s="12" t="str">
        <f aca="false">IF(AND(A213="",C213="",D213=""),"",IF(A213="","Add the order date",IF(I213="","Date not recognised - use YYYY-MM-DD",IF(C213="","Add the customer email",IF(D213="","Add the order total",IF(COUNTIF(Customers!$A$2:$A$2001,C213)=0,"Customer not on Customers tab",IF(N(E213)&gt;D213,"Refund is more than the order",IF(AND(B213&lt;&gt;"",COUNTIF($B$2:$B$5001,B213)&gt;1),"Same order # twice - keep one row",""))))))))</f>
        <v/>
      </c>
      <c r="I213" s="11" t="str">
        <f aca="false">IF(A213="","",IF(ISNUMBER(A213),INT(A213),IFERROR(IF(TEXT(DATE(VALUE(LEFT(A213,4)),VALUE(MID(A213,6,2)),VALUE(MID(A213,9,2))),"yyyy-mm-dd")=LEFT(A213,10),DATE(VALUE(LEFT(A213,4)),VALUE(MID(A213,6,2)),VALUE(MID(A213,9,2))),""),"")))</f>
        <v/>
      </c>
    </row>
    <row r="214" customFormat="false" ht="15" hidden="false" customHeight="false" outlineLevel="0" collapsed="false">
      <c r="A214" s="13"/>
      <c r="B214" s="8"/>
      <c r="C214" s="8"/>
      <c r="D214" s="23"/>
      <c r="E214" s="23"/>
      <c r="F214" s="10" t="str">
        <f aca="false">IF(D214="","",D214-N(E214))</f>
        <v/>
      </c>
      <c r="G214" s="8"/>
      <c r="H214" s="12" t="str">
        <f aca="false">IF(AND(A214="",C214="",D214=""),"",IF(A214="","Add the order date",IF(I214="","Date not recognised - use YYYY-MM-DD",IF(C214="","Add the customer email",IF(D214="","Add the order total",IF(COUNTIF(Customers!$A$2:$A$2001,C214)=0,"Customer not on Customers tab",IF(N(E214)&gt;D214,"Refund is more than the order",IF(AND(B214&lt;&gt;"",COUNTIF($B$2:$B$5001,B214)&gt;1),"Same order # twice - keep one row",""))))))))</f>
        <v/>
      </c>
      <c r="I214" s="11" t="str">
        <f aca="false">IF(A214="","",IF(ISNUMBER(A214),INT(A214),IFERROR(IF(TEXT(DATE(VALUE(LEFT(A214,4)),VALUE(MID(A214,6,2)),VALUE(MID(A214,9,2))),"yyyy-mm-dd")=LEFT(A214,10),DATE(VALUE(LEFT(A214,4)),VALUE(MID(A214,6,2)),VALUE(MID(A214,9,2))),""),"")))</f>
        <v/>
      </c>
    </row>
    <row r="215" customFormat="false" ht="15" hidden="false" customHeight="false" outlineLevel="0" collapsed="false">
      <c r="A215" s="13"/>
      <c r="B215" s="8"/>
      <c r="C215" s="8"/>
      <c r="D215" s="23"/>
      <c r="E215" s="23"/>
      <c r="F215" s="10" t="str">
        <f aca="false">IF(D215="","",D215-N(E215))</f>
        <v/>
      </c>
      <c r="G215" s="8"/>
      <c r="H215" s="12" t="str">
        <f aca="false">IF(AND(A215="",C215="",D215=""),"",IF(A215="","Add the order date",IF(I215="","Date not recognised - use YYYY-MM-DD",IF(C215="","Add the customer email",IF(D215="","Add the order total",IF(COUNTIF(Customers!$A$2:$A$2001,C215)=0,"Customer not on Customers tab",IF(N(E215)&gt;D215,"Refund is more than the order",IF(AND(B215&lt;&gt;"",COUNTIF($B$2:$B$5001,B215)&gt;1),"Same order # twice - keep one row",""))))))))</f>
        <v/>
      </c>
      <c r="I215" s="11" t="str">
        <f aca="false">IF(A215="","",IF(ISNUMBER(A215),INT(A215),IFERROR(IF(TEXT(DATE(VALUE(LEFT(A215,4)),VALUE(MID(A215,6,2)),VALUE(MID(A215,9,2))),"yyyy-mm-dd")=LEFT(A215,10),DATE(VALUE(LEFT(A215,4)),VALUE(MID(A215,6,2)),VALUE(MID(A215,9,2))),""),"")))</f>
        <v/>
      </c>
    </row>
    <row r="216" customFormat="false" ht="15" hidden="false" customHeight="false" outlineLevel="0" collapsed="false">
      <c r="A216" s="13"/>
      <c r="B216" s="8"/>
      <c r="C216" s="8"/>
      <c r="D216" s="23"/>
      <c r="E216" s="23"/>
      <c r="F216" s="10" t="str">
        <f aca="false">IF(D216="","",D216-N(E216))</f>
        <v/>
      </c>
      <c r="G216" s="8"/>
      <c r="H216" s="12" t="str">
        <f aca="false">IF(AND(A216="",C216="",D216=""),"",IF(A216="","Add the order date",IF(I216="","Date not recognised - use YYYY-MM-DD",IF(C216="","Add the customer email",IF(D216="","Add the order total",IF(COUNTIF(Customers!$A$2:$A$2001,C216)=0,"Customer not on Customers tab",IF(N(E216)&gt;D216,"Refund is more than the order",IF(AND(B216&lt;&gt;"",COUNTIF($B$2:$B$5001,B216)&gt;1),"Same order # twice - keep one row",""))))))))</f>
        <v/>
      </c>
      <c r="I216" s="11" t="str">
        <f aca="false">IF(A216="","",IF(ISNUMBER(A216),INT(A216),IFERROR(IF(TEXT(DATE(VALUE(LEFT(A216,4)),VALUE(MID(A216,6,2)),VALUE(MID(A216,9,2))),"yyyy-mm-dd")=LEFT(A216,10),DATE(VALUE(LEFT(A216,4)),VALUE(MID(A216,6,2)),VALUE(MID(A216,9,2))),""),"")))</f>
        <v/>
      </c>
    </row>
    <row r="217" customFormat="false" ht="15" hidden="false" customHeight="false" outlineLevel="0" collapsed="false">
      <c r="A217" s="13"/>
      <c r="B217" s="8"/>
      <c r="C217" s="8"/>
      <c r="D217" s="23"/>
      <c r="E217" s="23"/>
      <c r="F217" s="10" t="str">
        <f aca="false">IF(D217="","",D217-N(E217))</f>
        <v/>
      </c>
      <c r="G217" s="8"/>
      <c r="H217" s="12" t="str">
        <f aca="false">IF(AND(A217="",C217="",D217=""),"",IF(A217="","Add the order date",IF(I217="","Date not recognised - use YYYY-MM-DD",IF(C217="","Add the customer email",IF(D217="","Add the order total",IF(COUNTIF(Customers!$A$2:$A$2001,C217)=0,"Customer not on Customers tab",IF(N(E217)&gt;D217,"Refund is more than the order",IF(AND(B217&lt;&gt;"",COUNTIF($B$2:$B$5001,B217)&gt;1),"Same order # twice - keep one row",""))))))))</f>
        <v/>
      </c>
      <c r="I217" s="11" t="str">
        <f aca="false">IF(A217="","",IF(ISNUMBER(A217),INT(A217),IFERROR(IF(TEXT(DATE(VALUE(LEFT(A217,4)),VALUE(MID(A217,6,2)),VALUE(MID(A217,9,2))),"yyyy-mm-dd")=LEFT(A217,10),DATE(VALUE(LEFT(A217,4)),VALUE(MID(A217,6,2)),VALUE(MID(A217,9,2))),""),"")))</f>
        <v/>
      </c>
    </row>
    <row r="218" customFormat="false" ht="15" hidden="false" customHeight="false" outlineLevel="0" collapsed="false">
      <c r="A218" s="13"/>
      <c r="B218" s="8"/>
      <c r="C218" s="8"/>
      <c r="D218" s="23"/>
      <c r="E218" s="23"/>
      <c r="F218" s="10" t="str">
        <f aca="false">IF(D218="","",D218-N(E218))</f>
        <v/>
      </c>
      <c r="G218" s="8"/>
      <c r="H218" s="12" t="str">
        <f aca="false">IF(AND(A218="",C218="",D218=""),"",IF(A218="","Add the order date",IF(I218="","Date not recognised - use YYYY-MM-DD",IF(C218="","Add the customer email",IF(D218="","Add the order total",IF(COUNTIF(Customers!$A$2:$A$2001,C218)=0,"Customer not on Customers tab",IF(N(E218)&gt;D218,"Refund is more than the order",IF(AND(B218&lt;&gt;"",COUNTIF($B$2:$B$5001,B218)&gt;1),"Same order # twice - keep one row",""))))))))</f>
        <v/>
      </c>
      <c r="I218" s="11" t="str">
        <f aca="false">IF(A218="","",IF(ISNUMBER(A218),INT(A218),IFERROR(IF(TEXT(DATE(VALUE(LEFT(A218,4)),VALUE(MID(A218,6,2)),VALUE(MID(A218,9,2))),"yyyy-mm-dd")=LEFT(A218,10),DATE(VALUE(LEFT(A218,4)),VALUE(MID(A218,6,2)),VALUE(MID(A218,9,2))),""),"")))</f>
        <v/>
      </c>
    </row>
    <row r="219" customFormat="false" ht="15" hidden="false" customHeight="false" outlineLevel="0" collapsed="false">
      <c r="A219" s="13"/>
      <c r="B219" s="8"/>
      <c r="C219" s="8"/>
      <c r="D219" s="23"/>
      <c r="E219" s="23"/>
      <c r="F219" s="10" t="str">
        <f aca="false">IF(D219="","",D219-N(E219))</f>
        <v/>
      </c>
      <c r="G219" s="8"/>
      <c r="H219" s="12" t="str">
        <f aca="false">IF(AND(A219="",C219="",D219=""),"",IF(A219="","Add the order date",IF(I219="","Date not recognised - use YYYY-MM-DD",IF(C219="","Add the customer email",IF(D219="","Add the order total",IF(COUNTIF(Customers!$A$2:$A$2001,C219)=0,"Customer not on Customers tab",IF(N(E219)&gt;D219,"Refund is more than the order",IF(AND(B219&lt;&gt;"",COUNTIF($B$2:$B$5001,B219)&gt;1),"Same order # twice - keep one row",""))))))))</f>
        <v/>
      </c>
      <c r="I219" s="11" t="str">
        <f aca="false">IF(A219="","",IF(ISNUMBER(A219),INT(A219),IFERROR(IF(TEXT(DATE(VALUE(LEFT(A219,4)),VALUE(MID(A219,6,2)),VALUE(MID(A219,9,2))),"yyyy-mm-dd")=LEFT(A219,10),DATE(VALUE(LEFT(A219,4)),VALUE(MID(A219,6,2)),VALUE(MID(A219,9,2))),""),"")))</f>
        <v/>
      </c>
    </row>
    <row r="220" customFormat="false" ht="15" hidden="false" customHeight="false" outlineLevel="0" collapsed="false">
      <c r="A220" s="13"/>
      <c r="B220" s="8"/>
      <c r="C220" s="8"/>
      <c r="D220" s="23"/>
      <c r="E220" s="23"/>
      <c r="F220" s="10" t="str">
        <f aca="false">IF(D220="","",D220-N(E220))</f>
        <v/>
      </c>
      <c r="G220" s="8"/>
      <c r="H220" s="12" t="str">
        <f aca="false">IF(AND(A220="",C220="",D220=""),"",IF(A220="","Add the order date",IF(I220="","Date not recognised - use YYYY-MM-DD",IF(C220="","Add the customer email",IF(D220="","Add the order total",IF(COUNTIF(Customers!$A$2:$A$2001,C220)=0,"Customer not on Customers tab",IF(N(E220)&gt;D220,"Refund is more than the order",IF(AND(B220&lt;&gt;"",COUNTIF($B$2:$B$5001,B220)&gt;1),"Same order # twice - keep one row",""))))))))</f>
        <v/>
      </c>
      <c r="I220" s="11" t="str">
        <f aca="false">IF(A220="","",IF(ISNUMBER(A220),INT(A220),IFERROR(IF(TEXT(DATE(VALUE(LEFT(A220,4)),VALUE(MID(A220,6,2)),VALUE(MID(A220,9,2))),"yyyy-mm-dd")=LEFT(A220,10),DATE(VALUE(LEFT(A220,4)),VALUE(MID(A220,6,2)),VALUE(MID(A220,9,2))),""),"")))</f>
        <v/>
      </c>
    </row>
    <row r="221" customFormat="false" ht="15" hidden="false" customHeight="false" outlineLevel="0" collapsed="false">
      <c r="A221" s="13"/>
      <c r="B221" s="8"/>
      <c r="C221" s="8"/>
      <c r="D221" s="23"/>
      <c r="E221" s="23"/>
      <c r="F221" s="10" t="str">
        <f aca="false">IF(D221="","",D221-N(E221))</f>
        <v/>
      </c>
      <c r="G221" s="8"/>
      <c r="H221" s="12" t="str">
        <f aca="false">IF(AND(A221="",C221="",D221=""),"",IF(A221="","Add the order date",IF(I221="","Date not recognised - use YYYY-MM-DD",IF(C221="","Add the customer email",IF(D221="","Add the order total",IF(COUNTIF(Customers!$A$2:$A$2001,C221)=0,"Customer not on Customers tab",IF(N(E221)&gt;D221,"Refund is more than the order",IF(AND(B221&lt;&gt;"",COUNTIF($B$2:$B$5001,B221)&gt;1),"Same order # twice - keep one row",""))))))))</f>
        <v/>
      </c>
      <c r="I221" s="11" t="str">
        <f aca="false">IF(A221="","",IF(ISNUMBER(A221),INT(A221),IFERROR(IF(TEXT(DATE(VALUE(LEFT(A221,4)),VALUE(MID(A221,6,2)),VALUE(MID(A221,9,2))),"yyyy-mm-dd")=LEFT(A221,10),DATE(VALUE(LEFT(A221,4)),VALUE(MID(A221,6,2)),VALUE(MID(A221,9,2))),""),"")))</f>
        <v/>
      </c>
    </row>
    <row r="222" customFormat="false" ht="15" hidden="false" customHeight="false" outlineLevel="0" collapsed="false">
      <c r="A222" s="13"/>
      <c r="B222" s="8"/>
      <c r="C222" s="8"/>
      <c r="D222" s="23"/>
      <c r="E222" s="23"/>
      <c r="F222" s="10" t="str">
        <f aca="false">IF(D222="","",D222-N(E222))</f>
        <v/>
      </c>
      <c r="G222" s="8"/>
      <c r="H222" s="12" t="str">
        <f aca="false">IF(AND(A222="",C222="",D222=""),"",IF(A222="","Add the order date",IF(I222="","Date not recognised - use YYYY-MM-DD",IF(C222="","Add the customer email",IF(D222="","Add the order total",IF(COUNTIF(Customers!$A$2:$A$2001,C222)=0,"Customer not on Customers tab",IF(N(E222)&gt;D222,"Refund is more than the order",IF(AND(B222&lt;&gt;"",COUNTIF($B$2:$B$5001,B222)&gt;1),"Same order # twice - keep one row",""))))))))</f>
        <v/>
      </c>
      <c r="I222" s="11" t="str">
        <f aca="false">IF(A222="","",IF(ISNUMBER(A222),INT(A222),IFERROR(IF(TEXT(DATE(VALUE(LEFT(A222,4)),VALUE(MID(A222,6,2)),VALUE(MID(A222,9,2))),"yyyy-mm-dd")=LEFT(A222,10),DATE(VALUE(LEFT(A222,4)),VALUE(MID(A222,6,2)),VALUE(MID(A222,9,2))),""),"")))</f>
        <v/>
      </c>
    </row>
    <row r="223" customFormat="false" ht="15" hidden="false" customHeight="false" outlineLevel="0" collapsed="false">
      <c r="A223" s="13"/>
      <c r="B223" s="8"/>
      <c r="C223" s="8"/>
      <c r="D223" s="23"/>
      <c r="E223" s="23"/>
      <c r="F223" s="10" t="str">
        <f aca="false">IF(D223="","",D223-N(E223))</f>
        <v/>
      </c>
      <c r="G223" s="8"/>
      <c r="H223" s="12" t="str">
        <f aca="false">IF(AND(A223="",C223="",D223=""),"",IF(A223="","Add the order date",IF(I223="","Date not recognised - use YYYY-MM-DD",IF(C223="","Add the customer email",IF(D223="","Add the order total",IF(COUNTIF(Customers!$A$2:$A$2001,C223)=0,"Customer not on Customers tab",IF(N(E223)&gt;D223,"Refund is more than the order",IF(AND(B223&lt;&gt;"",COUNTIF($B$2:$B$5001,B223)&gt;1),"Same order # twice - keep one row",""))))))))</f>
        <v/>
      </c>
      <c r="I223" s="11" t="str">
        <f aca="false">IF(A223="","",IF(ISNUMBER(A223),INT(A223),IFERROR(IF(TEXT(DATE(VALUE(LEFT(A223,4)),VALUE(MID(A223,6,2)),VALUE(MID(A223,9,2))),"yyyy-mm-dd")=LEFT(A223,10),DATE(VALUE(LEFT(A223,4)),VALUE(MID(A223,6,2)),VALUE(MID(A223,9,2))),""),"")))</f>
        <v/>
      </c>
    </row>
    <row r="224" customFormat="false" ht="15" hidden="false" customHeight="false" outlineLevel="0" collapsed="false">
      <c r="A224" s="13"/>
      <c r="B224" s="8"/>
      <c r="C224" s="8"/>
      <c r="D224" s="23"/>
      <c r="E224" s="23"/>
      <c r="F224" s="10" t="str">
        <f aca="false">IF(D224="","",D224-N(E224))</f>
        <v/>
      </c>
      <c r="G224" s="8"/>
      <c r="H224" s="12" t="str">
        <f aca="false">IF(AND(A224="",C224="",D224=""),"",IF(A224="","Add the order date",IF(I224="","Date not recognised - use YYYY-MM-DD",IF(C224="","Add the customer email",IF(D224="","Add the order total",IF(COUNTIF(Customers!$A$2:$A$2001,C224)=0,"Customer not on Customers tab",IF(N(E224)&gt;D224,"Refund is more than the order",IF(AND(B224&lt;&gt;"",COUNTIF($B$2:$B$5001,B224)&gt;1),"Same order # twice - keep one row",""))))))))</f>
        <v/>
      </c>
      <c r="I224" s="11" t="str">
        <f aca="false">IF(A224="","",IF(ISNUMBER(A224),INT(A224),IFERROR(IF(TEXT(DATE(VALUE(LEFT(A224,4)),VALUE(MID(A224,6,2)),VALUE(MID(A224,9,2))),"yyyy-mm-dd")=LEFT(A224,10),DATE(VALUE(LEFT(A224,4)),VALUE(MID(A224,6,2)),VALUE(MID(A224,9,2))),""),"")))</f>
        <v/>
      </c>
    </row>
    <row r="225" customFormat="false" ht="15" hidden="false" customHeight="false" outlineLevel="0" collapsed="false">
      <c r="A225" s="13"/>
      <c r="B225" s="8"/>
      <c r="C225" s="8"/>
      <c r="D225" s="23"/>
      <c r="E225" s="23"/>
      <c r="F225" s="10" t="str">
        <f aca="false">IF(D225="","",D225-N(E225))</f>
        <v/>
      </c>
      <c r="G225" s="8"/>
      <c r="H225" s="12" t="str">
        <f aca="false">IF(AND(A225="",C225="",D225=""),"",IF(A225="","Add the order date",IF(I225="","Date not recognised - use YYYY-MM-DD",IF(C225="","Add the customer email",IF(D225="","Add the order total",IF(COUNTIF(Customers!$A$2:$A$2001,C225)=0,"Customer not on Customers tab",IF(N(E225)&gt;D225,"Refund is more than the order",IF(AND(B225&lt;&gt;"",COUNTIF($B$2:$B$5001,B225)&gt;1),"Same order # twice - keep one row",""))))))))</f>
        <v/>
      </c>
      <c r="I225" s="11" t="str">
        <f aca="false">IF(A225="","",IF(ISNUMBER(A225),INT(A225),IFERROR(IF(TEXT(DATE(VALUE(LEFT(A225,4)),VALUE(MID(A225,6,2)),VALUE(MID(A225,9,2))),"yyyy-mm-dd")=LEFT(A225,10),DATE(VALUE(LEFT(A225,4)),VALUE(MID(A225,6,2)),VALUE(MID(A225,9,2))),""),"")))</f>
        <v/>
      </c>
    </row>
    <row r="226" customFormat="false" ht="15" hidden="false" customHeight="false" outlineLevel="0" collapsed="false">
      <c r="A226" s="13"/>
      <c r="B226" s="8"/>
      <c r="C226" s="8"/>
      <c r="D226" s="23"/>
      <c r="E226" s="23"/>
      <c r="F226" s="10" t="str">
        <f aca="false">IF(D226="","",D226-N(E226))</f>
        <v/>
      </c>
      <c r="G226" s="8"/>
      <c r="H226" s="12" t="str">
        <f aca="false">IF(AND(A226="",C226="",D226=""),"",IF(A226="","Add the order date",IF(I226="","Date not recognised - use YYYY-MM-DD",IF(C226="","Add the customer email",IF(D226="","Add the order total",IF(COUNTIF(Customers!$A$2:$A$2001,C226)=0,"Customer not on Customers tab",IF(N(E226)&gt;D226,"Refund is more than the order",IF(AND(B226&lt;&gt;"",COUNTIF($B$2:$B$5001,B226)&gt;1),"Same order # twice - keep one row",""))))))))</f>
        <v/>
      </c>
      <c r="I226" s="11" t="str">
        <f aca="false">IF(A226="","",IF(ISNUMBER(A226),INT(A226),IFERROR(IF(TEXT(DATE(VALUE(LEFT(A226,4)),VALUE(MID(A226,6,2)),VALUE(MID(A226,9,2))),"yyyy-mm-dd")=LEFT(A226,10),DATE(VALUE(LEFT(A226,4)),VALUE(MID(A226,6,2)),VALUE(MID(A226,9,2))),""),"")))</f>
        <v/>
      </c>
    </row>
    <row r="227" customFormat="false" ht="15" hidden="false" customHeight="false" outlineLevel="0" collapsed="false">
      <c r="A227" s="13"/>
      <c r="B227" s="8"/>
      <c r="C227" s="8"/>
      <c r="D227" s="23"/>
      <c r="E227" s="23"/>
      <c r="F227" s="10" t="str">
        <f aca="false">IF(D227="","",D227-N(E227))</f>
        <v/>
      </c>
      <c r="G227" s="8"/>
      <c r="H227" s="12" t="str">
        <f aca="false">IF(AND(A227="",C227="",D227=""),"",IF(A227="","Add the order date",IF(I227="","Date not recognised - use YYYY-MM-DD",IF(C227="","Add the customer email",IF(D227="","Add the order total",IF(COUNTIF(Customers!$A$2:$A$2001,C227)=0,"Customer not on Customers tab",IF(N(E227)&gt;D227,"Refund is more than the order",IF(AND(B227&lt;&gt;"",COUNTIF($B$2:$B$5001,B227)&gt;1),"Same order # twice - keep one row",""))))))))</f>
        <v/>
      </c>
      <c r="I227" s="11" t="str">
        <f aca="false">IF(A227="","",IF(ISNUMBER(A227),INT(A227),IFERROR(IF(TEXT(DATE(VALUE(LEFT(A227,4)),VALUE(MID(A227,6,2)),VALUE(MID(A227,9,2))),"yyyy-mm-dd")=LEFT(A227,10),DATE(VALUE(LEFT(A227,4)),VALUE(MID(A227,6,2)),VALUE(MID(A227,9,2))),""),"")))</f>
        <v/>
      </c>
    </row>
    <row r="228" customFormat="false" ht="15" hidden="false" customHeight="false" outlineLevel="0" collapsed="false">
      <c r="A228" s="13"/>
      <c r="B228" s="8"/>
      <c r="C228" s="8"/>
      <c r="D228" s="23"/>
      <c r="E228" s="23"/>
      <c r="F228" s="10" t="str">
        <f aca="false">IF(D228="","",D228-N(E228))</f>
        <v/>
      </c>
      <c r="G228" s="8"/>
      <c r="H228" s="12" t="str">
        <f aca="false">IF(AND(A228="",C228="",D228=""),"",IF(A228="","Add the order date",IF(I228="","Date not recognised - use YYYY-MM-DD",IF(C228="","Add the customer email",IF(D228="","Add the order total",IF(COUNTIF(Customers!$A$2:$A$2001,C228)=0,"Customer not on Customers tab",IF(N(E228)&gt;D228,"Refund is more than the order",IF(AND(B228&lt;&gt;"",COUNTIF($B$2:$B$5001,B228)&gt;1),"Same order # twice - keep one row",""))))))))</f>
        <v/>
      </c>
      <c r="I228" s="11" t="str">
        <f aca="false">IF(A228="","",IF(ISNUMBER(A228),INT(A228),IFERROR(IF(TEXT(DATE(VALUE(LEFT(A228,4)),VALUE(MID(A228,6,2)),VALUE(MID(A228,9,2))),"yyyy-mm-dd")=LEFT(A228,10),DATE(VALUE(LEFT(A228,4)),VALUE(MID(A228,6,2)),VALUE(MID(A228,9,2))),""),"")))</f>
        <v/>
      </c>
    </row>
    <row r="229" customFormat="false" ht="15" hidden="false" customHeight="false" outlineLevel="0" collapsed="false">
      <c r="A229" s="13"/>
      <c r="B229" s="8"/>
      <c r="C229" s="8"/>
      <c r="D229" s="23"/>
      <c r="E229" s="23"/>
      <c r="F229" s="10" t="str">
        <f aca="false">IF(D229="","",D229-N(E229))</f>
        <v/>
      </c>
      <c r="G229" s="8"/>
      <c r="H229" s="12" t="str">
        <f aca="false">IF(AND(A229="",C229="",D229=""),"",IF(A229="","Add the order date",IF(I229="","Date not recognised - use YYYY-MM-DD",IF(C229="","Add the customer email",IF(D229="","Add the order total",IF(COUNTIF(Customers!$A$2:$A$2001,C229)=0,"Customer not on Customers tab",IF(N(E229)&gt;D229,"Refund is more than the order",IF(AND(B229&lt;&gt;"",COUNTIF($B$2:$B$5001,B229)&gt;1),"Same order # twice - keep one row",""))))))))</f>
        <v/>
      </c>
      <c r="I229" s="11" t="str">
        <f aca="false">IF(A229="","",IF(ISNUMBER(A229),INT(A229),IFERROR(IF(TEXT(DATE(VALUE(LEFT(A229,4)),VALUE(MID(A229,6,2)),VALUE(MID(A229,9,2))),"yyyy-mm-dd")=LEFT(A229,10),DATE(VALUE(LEFT(A229,4)),VALUE(MID(A229,6,2)),VALUE(MID(A229,9,2))),""),"")))</f>
        <v/>
      </c>
    </row>
    <row r="230" customFormat="false" ht="15" hidden="false" customHeight="false" outlineLevel="0" collapsed="false">
      <c r="A230" s="13"/>
      <c r="B230" s="8"/>
      <c r="C230" s="8"/>
      <c r="D230" s="23"/>
      <c r="E230" s="23"/>
      <c r="F230" s="10" t="str">
        <f aca="false">IF(D230="","",D230-N(E230))</f>
        <v/>
      </c>
      <c r="G230" s="8"/>
      <c r="H230" s="12" t="str">
        <f aca="false">IF(AND(A230="",C230="",D230=""),"",IF(A230="","Add the order date",IF(I230="","Date not recognised - use YYYY-MM-DD",IF(C230="","Add the customer email",IF(D230="","Add the order total",IF(COUNTIF(Customers!$A$2:$A$2001,C230)=0,"Customer not on Customers tab",IF(N(E230)&gt;D230,"Refund is more than the order",IF(AND(B230&lt;&gt;"",COUNTIF($B$2:$B$5001,B230)&gt;1),"Same order # twice - keep one row",""))))))))</f>
        <v/>
      </c>
      <c r="I230" s="11" t="str">
        <f aca="false">IF(A230="","",IF(ISNUMBER(A230),INT(A230),IFERROR(IF(TEXT(DATE(VALUE(LEFT(A230,4)),VALUE(MID(A230,6,2)),VALUE(MID(A230,9,2))),"yyyy-mm-dd")=LEFT(A230,10),DATE(VALUE(LEFT(A230,4)),VALUE(MID(A230,6,2)),VALUE(MID(A230,9,2))),""),"")))</f>
        <v/>
      </c>
    </row>
    <row r="231" customFormat="false" ht="15" hidden="false" customHeight="false" outlineLevel="0" collapsed="false">
      <c r="A231" s="13"/>
      <c r="B231" s="8"/>
      <c r="C231" s="8"/>
      <c r="D231" s="23"/>
      <c r="E231" s="23"/>
      <c r="F231" s="10" t="str">
        <f aca="false">IF(D231="","",D231-N(E231))</f>
        <v/>
      </c>
      <c r="G231" s="8"/>
      <c r="H231" s="12" t="str">
        <f aca="false">IF(AND(A231="",C231="",D231=""),"",IF(A231="","Add the order date",IF(I231="","Date not recognised - use YYYY-MM-DD",IF(C231="","Add the customer email",IF(D231="","Add the order total",IF(COUNTIF(Customers!$A$2:$A$2001,C231)=0,"Customer not on Customers tab",IF(N(E231)&gt;D231,"Refund is more than the order",IF(AND(B231&lt;&gt;"",COUNTIF($B$2:$B$5001,B231)&gt;1),"Same order # twice - keep one row",""))))))))</f>
        <v/>
      </c>
      <c r="I231" s="11" t="str">
        <f aca="false">IF(A231="","",IF(ISNUMBER(A231),INT(A231),IFERROR(IF(TEXT(DATE(VALUE(LEFT(A231,4)),VALUE(MID(A231,6,2)),VALUE(MID(A231,9,2))),"yyyy-mm-dd")=LEFT(A231,10),DATE(VALUE(LEFT(A231,4)),VALUE(MID(A231,6,2)),VALUE(MID(A231,9,2))),""),"")))</f>
        <v/>
      </c>
    </row>
    <row r="232" customFormat="false" ht="15" hidden="false" customHeight="false" outlineLevel="0" collapsed="false">
      <c r="A232" s="13"/>
      <c r="B232" s="8"/>
      <c r="C232" s="8"/>
      <c r="D232" s="23"/>
      <c r="E232" s="23"/>
      <c r="F232" s="10" t="str">
        <f aca="false">IF(D232="","",D232-N(E232))</f>
        <v/>
      </c>
      <c r="G232" s="8"/>
      <c r="H232" s="12" t="str">
        <f aca="false">IF(AND(A232="",C232="",D232=""),"",IF(A232="","Add the order date",IF(I232="","Date not recognised - use YYYY-MM-DD",IF(C232="","Add the customer email",IF(D232="","Add the order total",IF(COUNTIF(Customers!$A$2:$A$2001,C232)=0,"Customer not on Customers tab",IF(N(E232)&gt;D232,"Refund is more than the order",IF(AND(B232&lt;&gt;"",COUNTIF($B$2:$B$5001,B232)&gt;1),"Same order # twice - keep one row",""))))))))</f>
        <v/>
      </c>
      <c r="I232" s="11" t="str">
        <f aca="false">IF(A232="","",IF(ISNUMBER(A232),INT(A232),IFERROR(IF(TEXT(DATE(VALUE(LEFT(A232,4)),VALUE(MID(A232,6,2)),VALUE(MID(A232,9,2))),"yyyy-mm-dd")=LEFT(A232,10),DATE(VALUE(LEFT(A232,4)),VALUE(MID(A232,6,2)),VALUE(MID(A232,9,2))),""),"")))</f>
        <v/>
      </c>
    </row>
    <row r="233" customFormat="false" ht="15" hidden="false" customHeight="false" outlineLevel="0" collapsed="false">
      <c r="A233" s="13"/>
      <c r="B233" s="8"/>
      <c r="C233" s="8"/>
      <c r="D233" s="23"/>
      <c r="E233" s="23"/>
      <c r="F233" s="10" t="str">
        <f aca="false">IF(D233="","",D233-N(E233))</f>
        <v/>
      </c>
      <c r="G233" s="8"/>
      <c r="H233" s="12" t="str">
        <f aca="false">IF(AND(A233="",C233="",D233=""),"",IF(A233="","Add the order date",IF(I233="","Date not recognised - use YYYY-MM-DD",IF(C233="","Add the customer email",IF(D233="","Add the order total",IF(COUNTIF(Customers!$A$2:$A$2001,C233)=0,"Customer not on Customers tab",IF(N(E233)&gt;D233,"Refund is more than the order",IF(AND(B233&lt;&gt;"",COUNTIF($B$2:$B$5001,B233)&gt;1),"Same order # twice - keep one row",""))))))))</f>
        <v/>
      </c>
      <c r="I233" s="11" t="str">
        <f aca="false">IF(A233="","",IF(ISNUMBER(A233),INT(A233),IFERROR(IF(TEXT(DATE(VALUE(LEFT(A233,4)),VALUE(MID(A233,6,2)),VALUE(MID(A233,9,2))),"yyyy-mm-dd")=LEFT(A233,10),DATE(VALUE(LEFT(A233,4)),VALUE(MID(A233,6,2)),VALUE(MID(A233,9,2))),""),"")))</f>
        <v/>
      </c>
    </row>
    <row r="234" customFormat="false" ht="15" hidden="false" customHeight="false" outlineLevel="0" collapsed="false">
      <c r="A234" s="13"/>
      <c r="B234" s="8"/>
      <c r="C234" s="8"/>
      <c r="D234" s="23"/>
      <c r="E234" s="23"/>
      <c r="F234" s="10" t="str">
        <f aca="false">IF(D234="","",D234-N(E234))</f>
        <v/>
      </c>
      <c r="G234" s="8"/>
      <c r="H234" s="12" t="str">
        <f aca="false">IF(AND(A234="",C234="",D234=""),"",IF(A234="","Add the order date",IF(I234="","Date not recognised - use YYYY-MM-DD",IF(C234="","Add the customer email",IF(D234="","Add the order total",IF(COUNTIF(Customers!$A$2:$A$2001,C234)=0,"Customer not on Customers tab",IF(N(E234)&gt;D234,"Refund is more than the order",IF(AND(B234&lt;&gt;"",COUNTIF($B$2:$B$5001,B234)&gt;1),"Same order # twice - keep one row",""))))))))</f>
        <v/>
      </c>
      <c r="I234" s="11" t="str">
        <f aca="false">IF(A234="","",IF(ISNUMBER(A234),INT(A234),IFERROR(IF(TEXT(DATE(VALUE(LEFT(A234,4)),VALUE(MID(A234,6,2)),VALUE(MID(A234,9,2))),"yyyy-mm-dd")=LEFT(A234,10),DATE(VALUE(LEFT(A234,4)),VALUE(MID(A234,6,2)),VALUE(MID(A234,9,2))),""),"")))</f>
        <v/>
      </c>
    </row>
    <row r="235" customFormat="false" ht="15" hidden="false" customHeight="false" outlineLevel="0" collapsed="false">
      <c r="A235" s="13"/>
      <c r="B235" s="8"/>
      <c r="C235" s="8"/>
      <c r="D235" s="23"/>
      <c r="E235" s="23"/>
      <c r="F235" s="10" t="str">
        <f aca="false">IF(D235="","",D235-N(E235))</f>
        <v/>
      </c>
      <c r="G235" s="8"/>
      <c r="H235" s="12" t="str">
        <f aca="false">IF(AND(A235="",C235="",D235=""),"",IF(A235="","Add the order date",IF(I235="","Date not recognised - use YYYY-MM-DD",IF(C235="","Add the customer email",IF(D235="","Add the order total",IF(COUNTIF(Customers!$A$2:$A$2001,C235)=0,"Customer not on Customers tab",IF(N(E235)&gt;D235,"Refund is more than the order",IF(AND(B235&lt;&gt;"",COUNTIF($B$2:$B$5001,B235)&gt;1),"Same order # twice - keep one row",""))))))))</f>
        <v/>
      </c>
      <c r="I235" s="11" t="str">
        <f aca="false">IF(A235="","",IF(ISNUMBER(A235),INT(A235),IFERROR(IF(TEXT(DATE(VALUE(LEFT(A235,4)),VALUE(MID(A235,6,2)),VALUE(MID(A235,9,2))),"yyyy-mm-dd")=LEFT(A235,10),DATE(VALUE(LEFT(A235,4)),VALUE(MID(A235,6,2)),VALUE(MID(A235,9,2))),""),"")))</f>
        <v/>
      </c>
    </row>
    <row r="236" customFormat="false" ht="15" hidden="false" customHeight="false" outlineLevel="0" collapsed="false">
      <c r="A236" s="13"/>
      <c r="B236" s="8"/>
      <c r="C236" s="8"/>
      <c r="D236" s="23"/>
      <c r="E236" s="23"/>
      <c r="F236" s="10" t="str">
        <f aca="false">IF(D236="","",D236-N(E236))</f>
        <v/>
      </c>
      <c r="G236" s="8"/>
      <c r="H236" s="12" t="str">
        <f aca="false">IF(AND(A236="",C236="",D236=""),"",IF(A236="","Add the order date",IF(I236="","Date not recognised - use YYYY-MM-DD",IF(C236="","Add the customer email",IF(D236="","Add the order total",IF(COUNTIF(Customers!$A$2:$A$2001,C236)=0,"Customer not on Customers tab",IF(N(E236)&gt;D236,"Refund is more than the order",IF(AND(B236&lt;&gt;"",COUNTIF($B$2:$B$5001,B236)&gt;1),"Same order # twice - keep one row",""))))))))</f>
        <v/>
      </c>
      <c r="I236" s="11" t="str">
        <f aca="false">IF(A236="","",IF(ISNUMBER(A236),INT(A236),IFERROR(IF(TEXT(DATE(VALUE(LEFT(A236,4)),VALUE(MID(A236,6,2)),VALUE(MID(A236,9,2))),"yyyy-mm-dd")=LEFT(A236,10),DATE(VALUE(LEFT(A236,4)),VALUE(MID(A236,6,2)),VALUE(MID(A236,9,2))),""),"")))</f>
        <v/>
      </c>
    </row>
    <row r="237" customFormat="false" ht="15" hidden="false" customHeight="false" outlineLevel="0" collapsed="false">
      <c r="A237" s="13"/>
      <c r="B237" s="8"/>
      <c r="C237" s="8"/>
      <c r="D237" s="23"/>
      <c r="E237" s="23"/>
      <c r="F237" s="10" t="str">
        <f aca="false">IF(D237="","",D237-N(E237))</f>
        <v/>
      </c>
      <c r="G237" s="8"/>
      <c r="H237" s="12" t="str">
        <f aca="false">IF(AND(A237="",C237="",D237=""),"",IF(A237="","Add the order date",IF(I237="","Date not recognised - use YYYY-MM-DD",IF(C237="","Add the customer email",IF(D237="","Add the order total",IF(COUNTIF(Customers!$A$2:$A$2001,C237)=0,"Customer not on Customers tab",IF(N(E237)&gt;D237,"Refund is more than the order",IF(AND(B237&lt;&gt;"",COUNTIF($B$2:$B$5001,B237)&gt;1),"Same order # twice - keep one row",""))))))))</f>
        <v/>
      </c>
      <c r="I237" s="11" t="str">
        <f aca="false">IF(A237="","",IF(ISNUMBER(A237),INT(A237),IFERROR(IF(TEXT(DATE(VALUE(LEFT(A237,4)),VALUE(MID(A237,6,2)),VALUE(MID(A237,9,2))),"yyyy-mm-dd")=LEFT(A237,10),DATE(VALUE(LEFT(A237,4)),VALUE(MID(A237,6,2)),VALUE(MID(A237,9,2))),""),"")))</f>
        <v/>
      </c>
    </row>
    <row r="238" customFormat="false" ht="15" hidden="false" customHeight="false" outlineLevel="0" collapsed="false">
      <c r="A238" s="13"/>
      <c r="B238" s="8"/>
      <c r="C238" s="8"/>
      <c r="D238" s="23"/>
      <c r="E238" s="23"/>
      <c r="F238" s="10" t="str">
        <f aca="false">IF(D238="","",D238-N(E238))</f>
        <v/>
      </c>
      <c r="G238" s="8"/>
      <c r="H238" s="12" t="str">
        <f aca="false">IF(AND(A238="",C238="",D238=""),"",IF(A238="","Add the order date",IF(I238="","Date not recognised - use YYYY-MM-DD",IF(C238="","Add the customer email",IF(D238="","Add the order total",IF(COUNTIF(Customers!$A$2:$A$2001,C238)=0,"Customer not on Customers tab",IF(N(E238)&gt;D238,"Refund is more than the order",IF(AND(B238&lt;&gt;"",COUNTIF($B$2:$B$5001,B238)&gt;1),"Same order # twice - keep one row",""))))))))</f>
        <v/>
      </c>
      <c r="I238" s="11" t="str">
        <f aca="false">IF(A238="","",IF(ISNUMBER(A238),INT(A238),IFERROR(IF(TEXT(DATE(VALUE(LEFT(A238,4)),VALUE(MID(A238,6,2)),VALUE(MID(A238,9,2))),"yyyy-mm-dd")=LEFT(A238,10),DATE(VALUE(LEFT(A238,4)),VALUE(MID(A238,6,2)),VALUE(MID(A238,9,2))),""),"")))</f>
        <v/>
      </c>
    </row>
    <row r="239" customFormat="false" ht="15" hidden="false" customHeight="false" outlineLevel="0" collapsed="false">
      <c r="A239" s="13"/>
      <c r="B239" s="8"/>
      <c r="C239" s="8"/>
      <c r="D239" s="23"/>
      <c r="E239" s="23"/>
      <c r="F239" s="10" t="str">
        <f aca="false">IF(D239="","",D239-N(E239))</f>
        <v/>
      </c>
      <c r="G239" s="8"/>
      <c r="H239" s="12" t="str">
        <f aca="false">IF(AND(A239="",C239="",D239=""),"",IF(A239="","Add the order date",IF(I239="","Date not recognised - use YYYY-MM-DD",IF(C239="","Add the customer email",IF(D239="","Add the order total",IF(COUNTIF(Customers!$A$2:$A$2001,C239)=0,"Customer not on Customers tab",IF(N(E239)&gt;D239,"Refund is more than the order",IF(AND(B239&lt;&gt;"",COUNTIF($B$2:$B$5001,B239)&gt;1),"Same order # twice - keep one row",""))))))))</f>
        <v/>
      </c>
      <c r="I239" s="11" t="str">
        <f aca="false">IF(A239="","",IF(ISNUMBER(A239),INT(A239),IFERROR(IF(TEXT(DATE(VALUE(LEFT(A239,4)),VALUE(MID(A239,6,2)),VALUE(MID(A239,9,2))),"yyyy-mm-dd")=LEFT(A239,10),DATE(VALUE(LEFT(A239,4)),VALUE(MID(A239,6,2)),VALUE(MID(A239,9,2))),""),"")))</f>
        <v/>
      </c>
    </row>
    <row r="240" customFormat="false" ht="15" hidden="false" customHeight="false" outlineLevel="0" collapsed="false">
      <c r="A240" s="13"/>
      <c r="B240" s="8"/>
      <c r="C240" s="8"/>
      <c r="D240" s="23"/>
      <c r="E240" s="23"/>
      <c r="F240" s="10" t="str">
        <f aca="false">IF(D240="","",D240-N(E240))</f>
        <v/>
      </c>
      <c r="G240" s="8"/>
      <c r="H240" s="12" t="str">
        <f aca="false">IF(AND(A240="",C240="",D240=""),"",IF(A240="","Add the order date",IF(I240="","Date not recognised - use YYYY-MM-DD",IF(C240="","Add the customer email",IF(D240="","Add the order total",IF(COUNTIF(Customers!$A$2:$A$2001,C240)=0,"Customer not on Customers tab",IF(N(E240)&gt;D240,"Refund is more than the order",IF(AND(B240&lt;&gt;"",COUNTIF($B$2:$B$5001,B240)&gt;1),"Same order # twice - keep one row",""))))))))</f>
        <v/>
      </c>
      <c r="I240" s="11" t="str">
        <f aca="false">IF(A240="","",IF(ISNUMBER(A240),INT(A240),IFERROR(IF(TEXT(DATE(VALUE(LEFT(A240,4)),VALUE(MID(A240,6,2)),VALUE(MID(A240,9,2))),"yyyy-mm-dd")=LEFT(A240,10),DATE(VALUE(LEFT(A240,4)),VALUE(MID(A240,6,2)),VALUE(MID(A240,9,2))),""),"")))</f>
        <v/>
      </c>
    </row>
    <row r="241" customFormat="false" ht="15" hidden="false" customHeight="false" outlineLevel="0" collapsed="false">
      <c r="A241" s="13"/>
      <c r="B241" s="8"/>
      <c r="C241" s="8"/>
      <c r="D241" s="23"/>
      <c r="E241" s="23"/>
      <c r="F241" s="10" t="str">
        <f aca="false">IF(D241="","",D241-N(E241))</f>
        <v/>
      </c>
      <c r="G241" s="8"/>
      <c r="H241" s="12" t="str">
        <f aca="false">IF(AND(A241="",C241="",D241=""),"",IF(A241="","Add the order date",IF(I241="","Date not recognised - use YYYY-MM-DD",IF(C241="","Add the customer email",IF(D241="","Add the order total",IF(COUNTIF(Customers!$A$2:$A$2001,C241)=0,"Customer not on Customers tab",IF(N(E241)&gt;D241,"Refund is more than the order",IF(AND(B241&lt;&gt;"",COUNTIF($B$2:$B$5001,B241)&gt;1),"Same order # twice - keep one row",""))))))))</f>
        <v/>
      </c>
      <c r="I241" s="11" t="str">
        <f aca="false">IF(A241="","",IF(ISNUMBER(A241),INT(A241),IFERROR(IF(TEXT(DATE(VALUE(LEFT(A241,4)),VALUE(MID(A241,6,2)),VALUE(MID(A241,9,2))),"yyyy-mm-dd")=LEFT(A241,10),DATE(VALUE(LEFT(A241,4)),VALUE(MID(A241,6,2)),VALUE(MID(A241,9,2))),""),"")))</f>
        <v/>
      </c>
    </row>
    <row r="242" customFormat="false" ht="15" hidden="false" customHeight="false" outlineLevel="0" collapsed="false">
      <c r="A242" s="13"/>
      <c r="B242" s="8"/>
      <c r="C242" s="8"/>
      <c r="D242" s="23"/>
      <c r="E242" s="23"/>
      <c r="F242" s="10" t="str">
        <f aca="false">IF(D242="","",D242-N(E242))</f>
        <v/>
      </c>
      <c r="G242" s="8"/>
      <c r="H242" s="12" t="str">
        <f aca="false">IF(AND(A242="",C242="",D242=""),"",IF(A242="","Add the order date",IF(I242="","Date not recognised - use YYYY-MM-DD",IF(C242="","Add the customer email",IF(D242="","Add the order total",IF(COUNTIF(Customers!$A$2:$A$2001,C242)=0,"Customer not on Customers tab",IF(N(E242)&gt;D242,"Refund is more than the order",IF(AND(B242&lt;&gt;"",COUNTIF($B$2:$B$5001,B242)&gt;1),"Same order # twice - keep one row",""))))))))</f>
        <v/>
      </c>
      <c r="I242" s="11" t="str">
        <f aca="false">IF(A242="","",IF(ISNUMBER(A242),INT(A242),IFERROR(IF(TEXT(DATE(VALUE(LEFT(A242,4)),VALUE(MID(A242,6,2)),VALUE(MID(A242,9,2))),"yyyy-mm-dd")=LEFT(A242,10),DATE(VALUE(LEFT(A242,4)),VALUE(MID(A242,6,2)),VALUE(MID(A242,9,2))),""),"")))</f>
        <v/>
      </c>
    </row>
    <row r="243" customFormat="false" ht="15" hidden="false" customHeight="false" outlineLevel="0" collapsed="false">
      <c r="A243" s="13"/>
      <c r="B243" s="8"/>
      <c r="C243" s="8"/>
      <c r="D243" s="23"/>
      <c r="E243" s="23"/>
      <c r="F243" s="10" t="str">
        <f aca="false">IF(D243="","",D243-N(E243))</f>
        <v/>
      </c>
      <c r="G243" s="8"/>
      <c r="H243" s="12" t="str">
        <f aca="false">IF(AND(A243="",C243="",D243=""),"",IF(A243="","Add the order date",IF(I243="","Date not recognised - use YYYY-MM-DD",IF(C243="","Add the customer email",IF(D243="","Add the order total",IF(COUNTIF(Customers!$A$2:$A$2001,C243)=0,"Customer not on Customers tab",IF(N(E243)&gt;D243,"Refund is more than the order",IF(AND(B243&lt;&gt;"",COUNTIF($B$2:$B$5001,B243)&gt;1),"Same order # twice - keep one row",""))))))))</f>
        <v/>
      </c>
      <c r="I243" s="11" t="str">
        <f aca="false">IF(A243="","",IF(ISNUMBER(A243),INT(A243),IFERROR(IF(TEXT(DATE(VALUE(LEFT(A243,4)),VALUE(MID(A243,6,2)),VALUE(MID(A243,9,2))),"yyyy-mm-dd")=LEFT(A243,10),DATE(VALUE(LEFT(A243,4)),VALUE(MID(A243,6,2)),VALUE(MID(A243,9,2))),""),"")))</f>
        <v/>
      </c>
    </row>
    <row r="244" customFormat="false" ht="15" hidden="false" customHeight="false" outlineLevel="0" collapsed="false">
      <c r="A244" s="13"/>
      <c r="B244" s="8"/>
      <c r="C244" s="8"/>
      <c r="D244" s="23"/>
      <c r="E244" s="23"/>
      <c r="F244" s="10" t="str">
        <f aca="false">IF(D244="","",D244-N(E244))</f>
        <v/>
      </c>
      <c r="G244" s="8"/>
      <c r="H244" s="12" t="str">
        <f aca="false">IF(AND(A244="",C244="",D244=""),"",IF(A244="","Add the order date",IF(I244="","Date not recognised - use YYYY-MM-DD",IF(C244="","Add the customer email",IF(D244="","Add the order total",IF(COUNTIF(Customers!$A$2:$A$2001,C244)=0,"Customer not on Customers tab",IF(N(E244)&gt;D244,"Refund is more than the order",IF(AND(B244&lt;&gt;"",COUNTIF($B$2:$B$5001,B244)&gt;1),"Same order # twice - keep one row",""))))))))</f>
        <v/>
      </c>
      <c r="I244" s="11" t="str">
        <f aca="false">IF(A244="","",IF(ISNUMBER(A244),INT(A244),IFERROR(IF(TEXT(DATE(VALUE(LEFT(A244,4)),VALUE(MID(A244,6,2)),VALUE(MID(A244,9,2))),"yyyy-mm-dd")=LEFT(A244,10),DATE(VALUE(LEFT(A244,4)),VALUE(MID(A244,6,2)),VALUE(MID(A244,9,2))),""),"")))</f>
        <v/>
      </c>
    </row>
    <row r="245" customFormat="false" ht="15" hidden="false" customHeight="false" outlineLevel="0" collapsed="false">
      <c r="A245" s="13"/>
      <c r="B245" s="8"/>
      <c r="C245" s="8"/>
      <c r="D245" s="23"/>
      <c r="E245" s="23"/>
      <c r="F245" s="10" t="str">
        <f aca="false">IF(D245="","",D245-N(E245))</f>
        <v/>
      </c>
      <c r="G245" s="8"/>
      <c r="H245" s="12" t="str">
        <f aca="false">IF(AND(A245="",C245="",D245=""),"",IF(A245="","Add the order date",IF(I245="","Date not recognised - use YYYY-MM-DD",IF(C245="","Add the customer email",IF(D245="","Add the order total",IF(COUNTIF(Customers!$A$2:$A$2001,C245)=0,"Customer not on Customers tab",IF(N(E245)&gt;D245,"Refund is more than the order",IF(AND(B245&lt;&gt;"",COUNTIF($B$2:$B$5001,B245)&gt;1),"Same order # twice - keep one row",""))))))))</f>
        <v/>
      </c>
      <c r="I245" s="11" t="str">
        <f aca="false">IF(A245="","",IF(ISNUMBER(A245),INT(A245),IFERROR(IF(TEXT(DATE(VALUE(LEFT(A245,4)),VALUE(MID(A245,6,2)),VALUE(MID(A245,9,2))),"yyyy-mm-dd")=LEFT(A245,10),DATE(VALUE(LEFT(A245,4)),VALUE(MID(A245,6,2)),VALUE(MID(A245,9,2))),""),"")))</f>
        <v/>
      </c>
    </row>
    <row r="246" customFormat="false" ht="15" hidden="false" customHeight="false" outlineLevel="0" collapsed="false">
      <c r="A246" s="13"/>
      <c r="B246" s="8"/>
      <c r="C246" s="8"/>
      <c r="D246" s="23"/>
      <c r="E246" s="23"/>
      <c r="F246" s="10" t="str">
        <f aca="false">IF(D246="","",D246-N(E246))</f>
        <v/>
      </c>
      <c r="G246" s="8"/>
      <c r="H246" s="12" t="str">
        <f aca="false">IF(AND(A246="",C246="",D246=""),"",IF(A246="","Add the order date",IF(I246="","Date not recognised - use YYYY-MM-DD",IF(C246="","Add the customer email",IF(D246="","Add the order total",IF(COUNTIF(Customers!$A$2:$A$2001,C246)=0,"Customer not on Customers tab",IF(N(E246)&gt;D246,"Refund is more than the order",IF(AND(B246&lt;&gt;"",COUNTIF($B$2:$B$5001,B246)&gt;1),"Same order # twice - keep one row",""))))))))</f>
        <v/>
      </c>
      <c r="I246" s="11" t="str">
        <f aca="false">IF(A246="","",IF(ISNUMBER(A246),INT(A246),IFERROR(IF(TEXT(DATE(VALUE(LEFT(A246,4)),VALUE(MID(A246,6,2)),VALUE(MID(A246,9,2))),"yyyy-mm-dd")=LEFT(A246,10),DATE(VALUE(LEFT(A246,4)),VALUE(MID(A246,6,2)),VALUE(MID(A246,9,2))),""),"")))</f>
        <v/>
      </c>
    </row>
    <row r="247" customFormat="false" ht="15" hidden="false" customHeight="false" outlineLevel="0" collapsed="false">
      <c r="A247" s="13"/>
      <c r="B247" s="8"/>
      <c r="C247" s="8"/>
      <c r="D247" s="23"/>
      <c r="E247" s="23"/>
      <c r="F247" s="10" t="str">
        <f aca="false">IF(D247="","",D247-N(E247))</f>
        <v/>
      </c>
      <c r="G247" s="8"/>
      <c r="H247" s="12" t="str">
        <f aca="false">IF(AND(A247="",C247="",D247=""),"",IF(A247="","Add the order date",IF(I247="","Date not recognised - use YYYY-MM-DD",IF(C247="","Add the customer email",IF(D247="","Add the order total",IF(COUNTIF(Customers!$A$2:$A$2001,C247)=0,"Customer not on Customers tab",IF(N(E247)&gt;D247,"Refund is more than the order",IF(AND(B247&lt;&gt;"",COUNTIF($B$2:$B$5001,B247)&gt;1),"Same order # twice - keep one row",""))))))))</f>
        <v/>
      </c>
      <c r="I247" s="11" t="str">
        <f aca="false">IF(A247="","",IF(ISNUMBER(A247),INT(A247),IFERROR(IF(TEXT(DATE(VALUE(LEFT(A247,4)),VALUE(MID(A247,6,2)),VALUE(MID(A247,9,2))),"yyyy-mm-dd")=LEFT(A247,10),DATE(VALUE(LEFT(A247,4)),VALUE(MID(A247,6,2)),VALUE(MID(A247,9,2))),""),"")))</f>
        <v/>
      </c>
    </row>
    <row r="248" customFormat="false" ht="15" hidden="false" customHeight="false" outlineLevel="0" collapsed="false">
      <c r="A248" s="13"/>
      <c r="B248" s="8"/>
      <c r="C248" s="8"/>
      <c r="D248" s="23"/>
      <c r="E248" s="23"/>
      <c r="F248" s="10" t="str">
        <f aca="false">IF(D248="","",D248-N(E248))</f>
        <v/>
      </c>
      <c r="G248" s="8"/>
      <c r="H248" s="12" t="str">
        <f aca="false">IF(AND(A248="",C248="",D248=""),"",IF(A248="","Add the order date",IF(I248="","Date not recognised - use YYYY-MM-DD",IF(C248="","Add the customer email",IF(D248="","Add the order total",IF(COUNTIF(Customers!$A$2:$A$2001,C248)=0,"Customer not on Customers tab",IF(N(E248)&gt;D248,"Refund is more than the order",IF(AND(B248&lt;&gt;"",COUNTIF($B$2:$B$5001,B248)&gt;1),"Same order # twice - keep one row",""))))))))</f>
        <v/>
      </c>
      <c r="I248" s="11" t="str">
        <f aca="false">IF(A248="","",IF(ISNUMBER(A248),INT(A248),IFERROR(IF(TEXT(DATE(VALUE(LEFT(A248,4)),VALUE(MID(A248,6,2)),VALUE(MID(A248,9,2))),"yyyy-mm-dd")=LEFT(A248,10),DATE(VALUE(LEFT(A248,4)),VALUE(MID(A248,6,2)),VALUE(MID(A248,9,2))),""),"")))</f>
        <v/>
      </c>
    </row>
    <row r="249" customFormat="false" ht="15" hidden="false" customHeight="false" outlineLevel="0" collapsed="false">
      <c r="A249" s="13"/>
      <c r="B249" s="8"/>
      <c r="C249" s="8"/>
      <c r="D249" s="23"/>
      <c r="E249" s="23"/>
      <c r="F249" s="10" t="str">
        <f aca="false">IF(D249="","",D249-N(E249))</f>
        <v/>
      </c>
      <c r="G249" s="8"/>
      <c r="H249" s="12" t="str">
        <f aca="false">IF(AND(A249="",C249="",D249=""),"",IF(A249="","Add the order date",IF(I249="","Date not recognised - use YYYY-MM-DD",IF(C249="","Add the customer email",IF(D249="","Add the order total",IF(COUNTIF(Customers!$A$2:$A$2001,C249)=0,"Customer not on Customers tab",IF(N(E249)&gt;D249,"Refund is more than the order",IF(AND(B249&lt;&gt;"",COUNTIF($B$2:$B$5001,B249)&gt;1),"Same order # twice - keep one row",""))))))))</f>
        <v/>
      </c>
      <c r="I249" s="11" t="str">
        <f aca="false">IF(A249="","",IF(ISNUMBER(A249),INT(A249),IFERROR(IF(TEXT(DATE(VALUE(LEFT(A249,4)),VALUE(MID(A249,6,2)),VALUE(MID(A249,9,2))),"yyyy-mm-dd")=LEFT(A249,10),DATE(VALUE(LEFT(A249,4)),VALUE(MID(A249,6,2)),VALUE(MID(A249,9,2))),""),"")))</f>
        <v/>
      </c>
    </row>
    <row r="250" customFormat="false" ht="15" hidden="false" customHeight="false" outlineLevel="0" collapsed="false">
      <c r="A250" s="13"/>
      <c r="B250" s="8"/>
      <c r="C250" s="8"/>
      <c r="D250" s="23"/>
      <c r="E250" s="23"/>
      <c r="F250" s="10" t="str">
        <f aca="false">IF(D250="","",D250-N(E250))</f>
        <v/>
      </c>
      <c r="G250" s="8"/>
      <c r="H250" s="12" t="str">
        <f aca="false">IF(AND(A250="",C250="",D250=""),"",IF(A250="","Add the order date",IF(I250="","Date not recognised - use YYYY-MM-DD",IF(C250="","Add the customer email",IF(D250="","Add the order total",IF(COUNTIF(Customers!$A$2:$A$2001,C250)=0,"Customer not on Customers tab",IF(N(E250)&gt;D250,"Refund is more than the order",IF(AND(B250&lt;&gt;"",COUNTIF($B$2:$B$5001,B250)&gt;1),"Same order # twice - keep one row",""))))))))</f>
        <v/>
      </c>
      <c r="I250" s="11" t="str">
        <f aca="false">IF(A250="","",IF(ISNUMBER(A250),INT(A250),IFERROR(IF(TEXT(DATE(VALUE(LEFT(A250,4)),VALUE(MID(A250,6,2)),VALUE(MID(A250,9,2))),"yyyy-mm-dd")=LEFT(A250,10),DATE(VALUE(LEFT(A250,4)),VALUE(MID(A250,6,2)),VALUE(MID(A250,9,2))),""),"")))</f>
        <v/>
      </c>
    </row>
    <row r="251" customFormat="false" ht="15" hidden="false" customHeight="false" outlineLevel="0" collapsed="false">
      <c r="A251" s="13"/>
      <c r="B251" s="8"/>
      <c r="C251" s="8"/>
      <c r="D251" s="23"/>
      <c r="E251" s="23"/>
      <c r="F251" s="10" t="str">
        <f aca="false">IF(D251="","",D251-N(E251))</f>
        <v/>
      </c>
      <c r="G251" s="8"/>
      <c r="H251" s="12" t="str">
        <f aca="false">IF(AND(A251="",C251="",D251=""),"",IF(A251="","Add the order date",IF(I251="","Date not recognised - use YYYY-MM-DD",IF(C251="","Add the customer email",IF(D251="","Add the order total",IF(COUNTIF(Customers!$A$2:$A$2001,C251)=0,"Customer not on Customers tab",IF(N(E251)&gt;D251,"Refund is more than the order",IF(AND(B251&lt;&gt;"",COUNTIF($B$2:$B$5001,B251)&gt;1),"Same order # twice - keep one row",""))))))))</f>
        <v/>
      </c>
      <c r="I251" s="11" t="str">
        <f aca="false">IF(A251="","",IF(ISNUMBER(A251),INT(A251),IFERROR(IF(TEXT(DATE(VALUE(LEFT(A251,4)),VALUE(MID(A251,6,2)),VALUE(MID(A251,9,2))),"yyyy-mm-dd")=LEFT(A251,10),DATE(VALUE(LEFT(A251,4)),VALUE(MID(A251,6,2)),VALUE(MID(A251,9,2))),""),"")))</f>
        <v/>
      </c>
    </row>
    <row r="252" customFormat="false" ht="15" hidden="false" customHeight="false" outlineLevel="0" collapsed="false">
      <c r="A252" s="13"/>
      <c r="B252" s="8"/>
      <c r="C252" s="8"/>
      <c r="D252" s="23"/>
      <c r="E252" s="23"/>
      <c r="F252" s="10" t="str">
        <f aca="false">IF(D252="","",D252-N(E252))</f>
        <v/>
      </c>
      <c r="G252" s="8"/>
      <c r="H252" s="12" t="str">
        <f aca="false">IF(AND(A252="",C252="",D252=""),"",IF(A252="","Add the order date",IF(I252="","Date not recognised - use YYYY-MM-DD",IF(C252="","Add the customer email",IF(D252="","Add the order total",IF(COUNTIF(Customers!$A$2:$A$2001,C252)=0,"Customer not on Customers tab",IF(N(E252)&gt;D252,"Refund is more than the order",IF(AND(B252&lt;&gt;"",COUNTIF($B$2:$B$5001,B252)&gt;1),"Same order # twice - keep one row",""))))))))</f>
        <v/>
      </c>
      <c r="I252" s="11" t="str">
        <f aca="false">IF(A252="","",IF(ISNUMBER(A252),INT(A252),IFERROR(IF(TEXT(DATE(VALUE(LEFT(A252,4)),VALUE(MID(A252,6,2)),VALUE(MID(A252,9,2))),"yyyy-mm-dd")=LEFT(A252,10),DATE(VALUE(LEFT(A252,4)),VALUE(MID(A252,6,2)),VALUE(MID(A252,9,2))),""),"")))</f>
        <v/>
      </c>
    </row>
    <row r="253" customFormat="false" ht="15" hidden="false" customHeight="false" outlineLevel="0" collapsed="false">
      <c r="A253" s="13"/>
      <c r="B253" s="8"/>
      <c r="C253" s="8"/>
      <c r="D253" s="23"/>
      <c r="E253" s="23"/>
      <c r="F253" s="10" t="str">
        <f aca="false">IF(D253="","",D253-N(E253))</f>
        <v/>
      </c>
      <c r="G253" s="8"/>
      <c r="H253" s="12" t="str">
        <f aca="false">IF(AND(A253="",C253="",D253=""),"",IF(A253="","Add the order date",IF(I253="","Date not recognised - use YYYY-MM-DD",IF(C253="","Add the customer email",IF(D253="","Add the order total",IF(COUNTIF(Customers!$A$2:$A$2001,C253)=0,"Customer not on Customers tab",IF(N(E253)&gt;D253,"Refund is more than the order",IF(AND(B253&lt;&gt;"",COUNTIF($B$2:$B$5001,B253)&gt;1),"Same order # twice - keep one row",""))))))))</f>
        <v/>
      </c>
      <c r="I253" s="11" t="str">
        <f aca="false">IF(A253="","",IF(ISNUMBER(A253),INT(A253),IFERROR(IF(TEXT(DATE(VALUE(LEFT(A253,4)),VALUE(MID(A253,6,2)),VALUE(MID(A253,9,2))),"yyyy-mm-dd")=LEFT(A253,10),DATE(VALUE(LEFT(A253,4)),VALUE(MID(A253,6,2)),VALUE(MID(A253,9,2))),""),"")))</f>
        <v/>
      </c>
    </row>
    <row r="254" customFormat="false" ht="15" hidden="false" customHeight="false" outlineLevel="0" collapsed="false">
      <c r="A254" s="13"/>
      <c r="B254" s="8"/>
      <c r="C254" s="8"/>
      <c r="D254" s="23"/>
      <c r="E254" s="23"/>
      <c r="F254" s="10" t="str">
        <f aca="false">IF(D254="","",D254-N(E254))</f>
        <v/>
      </c>
      <c r="G254" s="8"/>
      <c r="H254" s="12" t="str">
        <f aca="false">IF(AND(A254="",C254="",D254=""),"",IF(A254="","Add the order date",IF(I254="","Date not recognised - use YYYY-MM-DD",IF(C254="","Add the customer email",IF(D254="","Add the order total",IF(COUNTIF(Customers!$A$2:$A$2001,C254)=0,"Customer not on Customers tab",IF(N(E254)&gt;D254,"Refund is more than the order",IF(AND(B254&lt;&gt;"",COUNTIF($B$2:$B$5001,B254)&gt;1),"Same order # twice - keep one row",""))))))))</f>
        <v/>
      </c>
      <c r="I254" s="11" t="str">
        <f aca="false">IF(A254="","",IF(ISNUMBER(A254),INT(A254),IFERROR(IF(TEXT(DATE(VALUE(LEFT(A254,4)),VALUE(MID(A254,6,2)),VALUE(MID(A254,9,2))),"yyyy-mm-dd")=LEFT(A254,10),DATE(VALUE(LEFT(A254,4)),VALUE(MID(A254,6,2)),VALUE(MID(A254,9,2))),""),"")))</f>
        <v/>
      </c>
    </row>
    <row r="255" customFormat="false" ht="15" hidden="false" customHeight="false" outlineLevel="0" collapsed="false">
      <c r="A255" s="13"/>
      <c r="B255" s="8"/>
      <c r="C255" s="8"/>
      <c r="D255" s="23"/>
      <c r="E255" s="23"/>
      <c r="F255" s="10" t="str">
        <f aca="false">IF(D255="","",D255-N(E255))</f>
        <v/>
      </c>
      <c r="G255" s="8"/>
      <c r="H255" s="12" t="str">
        <f aca="false">IF(AND(A255="",C255="",D255=""),"",IF(A255="","Add the order date",IF(I255="","Date not recognised - use YYYY-MM-DD",IF(C255="","Add the customer email",IF(D255="","Add the order total",IF(COUNTIF(Customers!$A$2:$A$2001,C255)=0,"Customer not on Customers tab",IF(N(E255)&gt;D255,"Refund is more than the order",IF(AND(B255&lt;&gt;"",COUNTIF($B$2:$B$5001,B255)&gt;1),"Same order # twice - keep one row",""))))))))</f>
        <v/>
      </c>
      <c r="I255" s="11" t="str">
        <f aca="false">IF(A255="","",IF(ISNUMBER(A255),INT(A255),IFERROR(IF(TEXT(DATE(VALUE(LEFT(A255,4)),VALUE(MID(A255,6,2)),VALUE(MID(A255,9,2))),"yyyy-mm-dd")=LEFT(A255,10),DATE(VALUE(LEFT(A255,4)),VALUE(MID(A255,6,2)),VALUE(MID(A255,9,2))),""),"")))</f>
        <v/>
      </c>
    </row>
    <row r="256" customFormat="false" ht="15" hidden="false" customHeight="false" outlineLevel="0" collapsed="false">
      <c r="A256" s="13"/>
      <c r="B256" s="8"/>
      <c r="C256" s="8"/>
      <c r="D256" s="23"/>
      <c r="E256" s="23"/>
      <c r="F256" s="10" t="str">
        <f aca="false">IF(D256="","",D256-N(E256))</f>
        <v/>
      </c>
      <c r="G256" s="8"/>
      <c r="H256" s="12" t="str">
        <f aca="false">IF(AND(A256="",C256="",D256=""),"",IF(A256="","Add the order date",IF(I256="","Date not recognised - use YYYY-MM-DD",IF(C256="","Add the customer email",IF(D256="","Add the order total",IF(COUNTIF(Customers!$A$2:$A$2001,C256)=0,"Customer not on Customers tab",IF(N(E256)&gt;D256,"Refund is more than the order",IF(AND(B256&lt;&gt;"",COUNTIF($B$2:$B$5001,B256)&gt;1),"Same order # twice - keep one row",""))))))))</f>
        <v/>
      </c>
      <c r="I256" s="11" t="str">
        <f aca="false">IF(A256="","",IF(ISNUMBER(A256),INT(A256),IFERROR(IF(TEXT(DATE(VALUE(LEFT(A256,4)),VALUE(MID(A256,6,2)),VALUE(MID(A256,9,2))),"yyyy-mm-dd")=LEFT(A256,10),DATE(VALUE(LEFT(A256,4)),VALUE(MID(A256,6,2)),VALUE(MID(A256,9,2))),""),"")))</f>
        <v/>
      </c>
    </row>
    <row r="257" customFormat="false" ht="15" hidden="false" customHeight="false" outlineLevel="0" collapsed="false">
      <c r="A257" s="13"/>
      <c r="B257" s="8"/>
      <c r="C257" s="8"/>
      <c r="D257" s="23"/>
      <c r="E257" s="23"/>
      <c r="F257" s="10" t="str">
        <f aca="false">IF(D257="","",D257-N(E257))</f>
        <v/>
      </c>
      <c r="G257" s="8"/>
      <c r="H257" s="12" t="str">
        <f aca="false">IF(AND(A257="",C257="",D257=""),"",IF(A257="","Add the order date",IF(I257="","Date not recognised - use YYYY-MM-DD",IF(C257="","Add the customer email",IF(D257="","Add the order total",IF(COUNTIF(Customers!$A$2:$A$2001,C257)=0,"Customer not on Customers tab",IF(N(E257)&gt;D257,"Refund is more than the order",IF(AND(B257&lt;&gt;"",COUNTIF($B$2:$B$5001,B257)&gt;1),"Same order # twice - keep one row",""))))))))</f>
        <v/>
      </c>
      <c r="I257" s="11" t="str">
        <f aca="false">IF(A257="","",IF(ISNUMBER(A257),INT(A257),IFERROR(IF(TEXT(DATE(VALUE(LEFT(A257,4)),VALUE(MID(A257,6,2)),VALUE(MID(A257,9,2))),"yyyy-mm-dd")=LEFT(A257,10),DATE(VALUE(LEFT(A257,4)),VALUE(MID(A257,6,2)),VALUE(MID(A257,9,2))),""),"")))</f>
        <v/>
      </c>
    </row>
    <row r="258" customFormat="false" ht="15" hidden="false" customHeight="false" outlineLevel="0" collapsed="false">
      <c r="A258" s="13"/>
      <c r="B258" s="8"/>
      <c r="C258" s="8"/>
      <c r="D258" s="23"/>
      <c r="E258" s="23"/>
      <c r="F258" s="10" t="str">
        <f aca="false">IF(D258="","",D258-N(E258))</f>
        <v/>
      </c>
      <c r="G258" s="8"/>
      <c r="H258" s="12" t="str">
        <f aca="false">IF(AND(A258="",C258="",D258=""),"",IF(A258="","Add the order date",IF(I258="","Date not recognised - use YYYY-MM-DD",IF(C258="","Add the customer email",IF(D258="","Add the order total",IF(COUNTIF(Customers!$A$2:$A$2001,C258)=0,"Customer not on Customers tab",IF(N(E258)&gt;D258,"Refund is more than the order",IF(AND(B258&lt;&gt;"",COUNTIF($B$2:$B$5001,B258)&gt;1),"Same order # twice - keep one row",""))))))))</f>
        <v/>
      </c>
      <c r="I258" s="11" t="str">
        <f aca="false">IF(A258="","",IF(ISNUMBER(A258),INT(A258),IFERROR(IF(TEXT(DATE(VALUE(LEFT(A258,4)),VALUE(MID(A258,6,2)),VALUE(MID(A258,9,2))),"yyyy-mm-dd")=LEFT(A258,10),DATE(VALUE(LEFT(A258,4)),VALUE(MID(A258,6,2)),VALUE(MID(A258,9,2))),""),"")))</f>
        <v/>
      </c>
    </row>
    <row r="259" customFormat="false" ht="15" hidden="false" customHeight="false" outlineLevel="0" collapsed="false">
      <c r="A259" s="13"/>
      <c r="B259" s="8"/>
      <c r="C259" s="8"/>
      <c r="D259" s="23"/>
      <c r="E259" s="23"/>
      <c r="F259" s="10" t="str">
        <f aca="false">IF(D259="","",D259-N(E259))</f>
        <v/>
      </c>
      <c r="G259" s="8"/>
      <c r="H259" s="12" t="str">
        <f aca="false">IF(AND(A259="",C259="",D259=""),"",IF(A259="","Add the order date",IF(I259="","Date not recognised - use YYYY-MM-DD",IF(C259="","Add the customer email",IF(D259="","Add the order total",IF(COUNTIF(Customers!$A$2:$A$2001,C259)=0,"Customer not on Customers tab",IF(N(E259)&gt;D259,"Refund is more than the order",IF(AND(B259&lt;&gt;"",COUNTIF($B$2:$B$5001,B259)&gt;1),"Same order # twice - keep one row",""))))))))</f>
        <v/>
      </c>
      <c r="I259" s="11" t="str">
        <f aca="false">IF(A259="","",IF(ISNUMBER(A259),INT(A259),IFERROR(IF(TEXT(DATE(VALUE(LEFT(A259,4)),VALUE(MID(A259,6,2)),VALUE(MID(A259,9,2))),"yyyy-mm-dd")=LEFT(A259,10),DATE(VALUE(LEFT(A259,4)),VALUE(MID(A259,6,2)),VALUE(MID(A259,9,2))),""),"")))</f>
        <v/>
      </c>
    </row>
    <row r="260" customFormat="false" ht="15" hidden="false" customHeight="false" outlineLevel="0" collapsed="false">
      <c r="A260" s="13"/>
      <c r="B260" s="8"/>
      <c r="C260" s="8"/>
      <c r="D260" s="23"/>
      <c r="E260" s="23"/>
      <c r="F260" s="10" t="str">
        <f aca="false">IF(D260="","",D260-N(E260))</f>
        <v/>
      </c>
      <c r="G260" s="8"/>
      <c r="H260" s="12" t="str">
        <f aca="false">IF(AND(A260="",C260="",D260=""),"",IF(A260="","Add the order date",IF(I260="","Date not recognised - use YYYY-MM-DD",IF(C260="","Add the customer email",IF(D260="","Add the order total",IF(COUNTIF(Customers!$A$2:$A$2001,C260)=0,"Customer not on Customers tab",IF(N(E260)&gt;D260,"Refund is more than the order",IF(AND(B260&lt;&gt;"",COUNTIF($B$2:$B$5001,B260)&gt;1),"Same order # twice - keep one row",""))))))))</f>
        <v/>
      </c>
      <c r="I260" s="11" t="str">
        <f aca="false">IF(A260="","",IF(ISNUMBER(A260),INT(A260),IFERROR(IF(TEXT(DATE(VALUE(LEFT(A260,4)),VALUE(MID(A260,6,2)),VALUE(MID(A260,9,2))),"yyyy-mm-dd")=LEFT(A260,10),DATE(VALUE(LEFT(A260,4)),VALUE(MID(A260,6,2)),VALUE(MID(A260,9,2))),""),"")))</f>
        <v/>
      </c>
    </row>
    <row r="261" customFormat="false" ht="15" hidden="false" customHeight="false" outlineLevel="0" collapsed="false">
      <c r="A261" s="13"/>
      <c r="B261" s="8"/>
      <c r="C261" s="8"/>
      <c r="D261" s="23"/>
      <c r="E261" s="23"/>
      <c r="F261" s="10" t="str">
        <f aca="false">IF(D261="","",D261-N(E261))</f>
        <v/>
      </c>
      <c r="G261" s="8"/>
      <c r="H261" s="12" t="str">
        <f aca="false">IF(AND(A261="",C261="",D261=""),"",IF(A261="","Add the order date",IF(I261="","Date not recognised - use YYYY-MM-DD",IF(C261="","Add the customer email",IF(D261="","Add the order total",IF(COUNTIF(Customers!$A$2:$A$2001,C261)=0,"Customer not on Customers tab",IF(N(E261)&gt;D261,"Refund is more than the order",IF(AND(B261&lt;&gt;"",COUNTIF($B$2:$B$5001,B261)&gt;1),"Same order # twice - keep one row",""))))))))</f>
        <v/>
      </c>
      <c r="I261" s="11" t="str">
        <f aca="false">IF(A261="","",IF(ISNUMBER(A261),INT(A261),IFERROR(IF(TEXT(DATE(VALUE(LEFT(A261,4)),VALUE(MID(A261,6,2)),VALUE(MID(A261,9,2))),"yyyy-mm-dd")=LEFT(A261,10),DATE(VALUE(LEFT(A261,4)),VALUE(MID(A261,6,2)),VALUE(MID(A261,9,2))),""),"")))</f>
        <v/>
      </c>
    </row>
    <row r="262" customFormat="false" ht="15" hidden="false" customHeight="false" outlineLevel="0" collapsed="false">
      <c r="A262" s="13"/>
      <c r="B262" s="8"/>
      <c r="C262" s="8"/>
      <c r="D262" s="23"/>
      <c r="E262" s="23"/>
      <c r="F262" s="10" t="str">
        <f aca="false">IF(D262="","",D262-N(E262))</f>
        <v/>
      </c>
      <c r="G262" s="8"/>
      <c r="H262" s="12" t="str">
        <f aca="false">IF(AND(A262="",C262="",D262=""),"",IF(A262="","Add the order date",IF(I262="","Date not recognised - use YYYY-MM-DD",IF(C262="","Add the customer email",IF(D262="","Add the order total",IF(COUNTIF(Customers!$A$2:$A$2001,C262)=0,"Customer not on Customers tab",IF(N(E262)&gt;D262,"Refund is more than the order",IF(AND(B262&lt;&gt;"",COUNTIF($B$2:$B$5001,B262)&gt;1),"Same order # twice - keep one row",""))))))))</f>
        <v/>
      </c>
      <c r="I262" s="11" t="str">
        <f aca="false">IF(A262="","",IF(ISNUMBER(A262),INT(A262),IFERROR(IF(TEXT(DATE(VALUE(LEFT(A262,4)),VALUE(MID(A262,6,2)),VALUE(MID(A262,9,2))),"yyyy-mm-dd")=LEFT(A262,10),DATE(VALUE(LEFT(A262,4)),VALUE(MID(A262,6,2)),VALUE(MID(A262,9,2))),""),"")))</f>
        <v/>
      </c>
    </row>
    <row r="263" customFormat="false" ht="15" hidden="false" customHeight="false" outlineLevel="0" collapsed="false">
      <c r="A263" s="13"/>
      <c r="B263" s="8"/>
      <c r="C263" s="8"/>
      <c r="D263" s="23"/>
      <c r="E263" s="23"/>
      <c r="F263" s="10" t="str">
        <f aca="false">IF(D263="","",D263-N(E263))</f>
        <v/>
      </c>
      <c r="G263" s="8"/>
      <c r="H263" s="12" t="str">
        <f aca="false">IF(AND(A263="",C263="",D263=""),"",IF(A263="","Add the order date",IF(I263="","Date not recognised - use YYYY-MM-DD",IF(C263="","Add the customer email",IF(D263="","Add the order total",IF(COUNTIF(Customers!$A$2:$A$2001,C263)=0,"Customer not on Customers tab",IF(N(E263)&gt;D263,"Refund is more than the order",IF(AND(B263&lt;&gt;"",COUNTIF($B$2:$B$5001,B263)&gt;1),"Same order # twice - keep one row",""))))))))</f>
        <v/>
      </c>
      <c r="I263" s="11" t="str">
        <f aca="false">IF(A263="","",IF(ISNUMBER(A263),INT(A263),IFERROR(IF(TEXT(DATE(VALUE(LEFT(A263,4)),VALUE(MID(A263,6,2)),VALUE(MID(A263,9,2))),"yyyy-mm-dd")=LEFT(A263,10),DATE(VALUE(LEFT(A263,4)),VALUE(MID(A263,6,2)),VALUE(MID(A263,9,2))),""),"")))</f>
        <v/>
      </c>
    </row>
    <row r="264" customFormat="false" ht="15" hidden="false" customHeight="false" outlineLevel="0" collapsed="false">
      <c r="A264" s="13"/>
      <c r="B264" s="8"/>
      <c r="C264" s="8"/>
      <c r="D264" s="23"/>
      <c r="E264" s="23"/>
      <c r="F264" s="10" t="str">
        <f aca="false">IF(D264="","",D264-N(E264))</f>
        <v/>
      </c>
      <c r="G264" s="8"/>
      <c r="H264" s="12" t="str">
        <f aca="false">IF(AND(A264="",C264="",D264=""),"",IF(A264="","Add the order date",IF(I264="","Date not recognised - use YYYY-MM-DD",IF(C264="","Add the customer email",IF(D264="","Add the order total",IF(COUNTIF(Customers!$A$2:$A$2001,C264)=0,"Customer not on Customers tab",IF(N(E264)&gt;D264,"Refund is more than the order",IF(AND(B264&lt;&gt;"",COUNTIF($B$2:$B$5001,B264)&gt;1),"Same order # twice - keep one row",""))))))))</f>
        <v/>
      </c>
      <c r="I264" s="11" t="str">
        <f aca="false">IF(A264="","",IF(ISNUMBER(A264),INT(A264),IFERROR(IF(TEXT(DATE(VALUE(LEFT(A264,4)),VALUE(MID(A264,6,2)),VALUE(MID(A264,9,2))),"yyyy-mm-dd")=LEFT(A264,10),DATE(VALUE(LEFT(A264,4)),VALUE(MID(A264,6,2)),VALUE(MID(A264,9,2))),""),"")))</f>
        <v/>
      </c>
    </row>
    <row r="265" customFormat="false" ht="15" hidden="false" customHeight="false" outlineLevel="0" collapsed="false">
      <c r="A265" s="13"/>
      <c r="B265" s="8"/>
      <c r="C265" s="8"/>
      <c r="D265" s="23"/>
      <c r="E265" s="23"/>
      <c r="F265" s="10" t="str">
        <f aca="false">IF(D265="","",D265-N(E265))</f>
        <v/>
      </c>
      <c r="G265" s="8"/>
      <c r="H265" s="12" t="str">
        <f aca="false">IF(AND(A265="",C265="",D265=""),"",IF(A265="","Add the order date",IF(I265="","Date not recognised - use YYYY-MM-DD",IF(C265="","Add the customer email",IF(D265="","Add the order total",IF(COUNTIF(Customers!$A$2:$A$2001,C265)=0,"Customer not on Customers tab",IF(N(E265)&gt;D265,"Refund is more than the order",IF(AND(B265&lt;&gt;"",COUNTIF($B$2:$B$5001,B265)&gt;1),"Same order # twice - keep one row",""))))))))</f>
        <v/>
      </c>
      <c r="I265" s="11" t="str">
        <f aca="false">IF(A265="","",IF(ISNUMBER(A265),INT(A265),IFERROR(IF(TEXT(DATE(VALUE(LEFT(A265,4)),VALUE(MID(A265,6,2)),VALUE(MID(A265,9,2))),"yyyy-mm-dd")=LEFT(A265,10),DATE(VALUE(LEFT(A265,4)),VALUE(MID(A265,6,2)),VALUE(MID(A265,9,2))),""),"")))</f>
        <v/>
      </c>
    </row>
    <row r="266" customFormat="false" ht="15" hidden="false" customHeight="false" outlineLevel="0" collapsed="false">
      <c r="A266" s="13"/>
      <c r="B266" s="8"/>
      <c r="C266" s="8"/>
      <c r="D266" s="23"/>
      <c r="E266" s="23"/>
      <c r="F266" s="10" t="str">
        <f aca="false">IF(D266="","",D266-N(E266))</f>
        <v/>
      </c>
      <c r="G266" s="8"/>
      <c r="H266" s="12" t="str">
        <f aca="false">IF(AND(A266="",C266="",D266=""),"",IF(A266="","Add the order date",IF(I266="","Date not recognised - use YYYY-MM-DD",IF(C266="","Add the customer email",IF(D266="","Add the order total",IF(COUNTIF(Customers!$A$2:$A$2001,C266)=0,"Customer not on Customers tab",IF(N(E266)&gt;D266,"Refund is more than the order",IF(AND(B266&lt;&gt;"",COUNTIF($B$2:$B$5001,B266)&gt;1),"Same order # twice - keep one row",""))))))))</f>
        <v/>
      </c>
      <c r="I266" s="11" t="str">
        <f aca="false">IF(A266="","",IF(ISNUMBER(A266),INT(A266),IFERROR(IF(TEXT(DATE(VALUE(LEFT(A266,4)),VALUE(MID(A266,6,2)),VALUE(MID(A266,9,2))),"yyyy-mm-dd")=LEFT(A266,10),DATE(VALUE(LEFT(A266,4)),VALUE(MID(A266,6,2)),VALUE(MID(A266,9,2))),""),"")))</f>
        <v/>
      </c>
    </row>
    <row r="267" customFormat="false" ht="15" hidden="false" customHeight="false" outlineLevel="0" collapsed="false">
      <c r="A267" s="13"/>
      <c r="B267" s="8"/>
      <c r="C267" s="8"/>
      <c r="D267" s="23"/>
      <c r="E267" s="23"/>
      <c r="F267" s="10" t="str">
        <f aca="false">IF(D267="","",D267-N(E267))</f>
        <v/>
      </c>
      <c r="G267" s="8"/>
      <c r="H267" s="12" t="str">
        <f aca="false">IF(AND(A267="",C267="",D267=""),"",IF(A267="","Add the order date",IF(I267="","Date not recognised - use YYYY-MM-DD",IF(C267="","Add the customer email",IF(D267="","Add the order total",IF(COUNTIF(Customers!$A$2:$A$2001,C267)=0,"Customer not on Customers tab",IF(N(E267)&gt;D267,"Refund is more than the order",IF(AND(B267&lt;&gt;"",COUNTIF($B$2:$B$5001,B267)&gt;1),"Same order # twice - keep one row",""))))))))</f>
        <v/>
      </c>
      <c r="I267" s="11" t="str">
        <f aca="false">IF(A267="","",IF(ISNUMBER(A267),INT(A267),IFERROR(IF(TEXT(DATE(VALUE(LEFT(A267,4)),VALUE(MID(A267,6,2)),VALUE(MID(A267,9,2))),"yyyy-mm-dd")=LEFT(A267,10),DATE(VALUE(LEFT(A267,4)),VALUE(MID(A267,6,2)),VALUE(MID(A267,9,2))),""),"")))</f>
        <v/>
      </c>
    </row>
    <row r="268" customFormat="false" ht="15" hidden="false" customHeight="false" outlineLevel="0" collapsed="false">
      <c r="A268" s="13"/>
      <c r="B268" s="8"/>
      <c r="C268" s="8"/>
      <c r="D268" s="23"/>
      <c r="E268" s="23"/>
      <c r="F268" s="10" t="str">
        <f aca="false">IF(D268="","",D268-N(E268))</f>
        <v/>
      </c>
      <c r="G268" s="8"/>
      <c r="H268" s="12" t="str">
        <f aca="false">IF(AND(A268="",C268="",D268=""),"",IF(A268="","Add the order date",IF(I268="","Date not recognised - use YYYY-MM-DD",IF(C268="","Add the customer email",IF(D268="","Add the order total",IF(COUNTIF(Customers!$A$2:$A$2001,C268)=0,"Customer not on Customers tab",IF(N(E268)&gt;D268,"Refund is more than the order",IF(AND(B268&lt;&gt;"",COUNTIF($B$2:$B$5001,B268)&gt;1),"Same order # twice - keep one row",""))))))))</f>
        <v/>
      </c>
      <c r="I268" s="11" t="str">
        <f aca="false">IF(A268="","",IF(ISNUMBER(A268),INT(A268),IFERROR(IF(TEXT(DATE(VALUE(LEFT(A268,4)),VALUE(MID(A268,6,2)),VALUE(MID(A268,9,2))),"yyyy-mm-dd")=LEFT(A268,10),DATE(VALUE(LEFT(A268,4)),VALUE(MID(A268,6,2)),VALUE(MID(A268,9,2))),""),"")))</f>
        <v/>
      </c>
    </row>
    <row r="269" customFormat="false" ht="15" hidden="false" customHeight="false" outlineLevel="0" collapsed="false">
      <c r="A269" s="13"/>
      <c r="B269" s="8"/>
      <c r="C269" s="8"/>
      <c r="D269" s="23"/>
      <c r="E269" s="23"/>
      <c r="F269" s="10" t="str">
        <f aca="false">IF(D269="","",D269-N(E269))</f>
        <v/>
      </c>
      <c r="G269" s="8"/>
      <c r="H269" s="12" t="str">
        <f aca="false">IF(AND(A269="",C269="",D269=""),"",IF(A269="","Add the order date",IF(I269="","Date not recognised - use YYYY-MM-DD",IF(C269="","Add the customer email",IF(D269="","Add the order total",IF(COUNTIF(Customers!$A$2:$A$2001,C269)=0,"Customer not on Customers tab",IF(N(E269)&gt;D269,"Refund is more than the order",IF(AND(B269&lt;&gt;"",COUNTIF($B$2:$B$5001,B269)&gt;1),"Same order # twice - keep one row",""))))))))</f>
        <v/>
      </c>
      <c r="I269" s="11" t="str">
        <f aca="false">IF(A269="","",IF(ISNUMBER(A269),INT(A269),IFERROR(IF(TEXT(DATE(VALUE(LEFT(A269,4)),VALUE(MID(A269,6,2)),VALUE(MID(A269,9,2))),"yyyy-mm-dd")=LEFT(A269,10),DATE(VALUE(LEFT(A269,4)),VALUE(MID(A269,6,2)),VALUE(MID(A269,9,2))),""),"")))</f>
        <v/>
      </c>
    </row>
    <row r="270" customFormat="false" ht="15" hidden="false" customHeight="false" outlineLevel="0" collapsed="false">
      <c r="A270" s="13"/>
      <c r="B270" s="8"/>
      <c r="C270" s="8"/>
      <c r="D270" s="23"/>
      <c r="E270" s="23"/>
      <c r="F270" s="10" t="str">
        <f aca="false">IF(D270="","",D270-N(E270))</f>
        <v/>
      </c>
      <c r="G270" s="8"/>
      <c r="H270" s="12" t="str">
        <f aca="false">IF(AND(A270="",C270="",D270=""),"",IF(A270="","Add the order date",IF(I270="","Date not recognised - use YYYY-MM-DD",IF(C270="","Add the customer email",IF(D270="","Add the order total",IF(COUNTIF(Customers!$A$2:$A$2001,C270)=0,"Customer not on Customers tab",IF(N(E270)&gt;D270,"Refund is more than the order",IF(AND(B270&lt;&gt;"",COUNTIF($B$2:$B$5001,B270)&gt;1),"Same order # twice - keep one row",""))))))))</f>
        <v/>
      </c>
      <c r="I270" s="11" t="str">
        <f aca="false">IF(A270="","",IF(ISNUMBER(A270),INT(A270),IFERROR(IF(TEXT(DATE(VALUE(LEFT(A270,4)),VALUE(MID(A270,6,2)),VALUE(MID(A270,9,2))),"yyyy-mm-dd")=LEFT(A270,10),DATE(VALUE(LEFT(A270,4)),VALUE(MID(A270,6,2)),VALUE(MID(A270,9,2))),""),"")))</f>
        <v/>
      </c>
    </row>
    <row r="271" customFormat="false" ht="15" hidden="false" customHeight="false" outlineLevel="0" collapsed="false">
      <c r="A271" s="13"/>
      <c r="B271" s="8"/>
      <c r="C271" s="8"/>
      <c r="D271" s="23"/>
      <c r="E271" s="23"/>
      <c r="F271" s="10" t="str">
        <f aca="false">IF(D271="","",D271-N(E271))</f>
        <v/>
      </c>
      <c r="G271" s="8"/>
      <c r="H271" s="12" t="str">
        <f aca="false">IF(AND(A271="",C271="",D271=""),"",IF(A271="","Add the order date",IF(I271="","Date not recognised - use YYYY-MM-DD",IF(C271="","Add the customer email",IF(D271="","Add the order total",IF(COUNTIF(Customers!$A$2:$A$2001,C271)=0,"Customer not on Customers tab",IF(N(E271)&gt;D271,"Refund is more than the order",IF(AND(B271&lt;&gt;"",COUNTIF($B$2:$B$5001,B271)&gt;1),"Same order # twice - keep one row",""))))))))</f>
        <v/>
      </c>
      <c r="I271" s="11" t="str">
        <f aca="false">IF(A271="","",IF(ISNUMBER(A271),INT(A271),IFERROR(IF(TEXT(DATE(VALUE(LEFT(A271,4)),VALUE(MID(A271,6,2)),VALUE(MID(A271,9,2))),"yyyy-mm-dd")=LEFT(A271,10),DATE(VALUE(LEFT(A271,4)),VALUE(MID(A271,6,2)),VALUE(MID(A271,9,2))),""),"")))</f>
        <v/>
      </c>
    </row>
    <row r="272" customFormat="false" ht="15" hidden="false" customHeight="false" outlineLevel="0" collapsed="false">
      <c r="A272" s="13"/>
      <c r="B272" s="8"/>
      <c r="C272" s="8"/>
      <c r="D272" s="23"/>
      <c r="E272" s="23"/>
      <c r="F272" s="10" t="str">
        <f aca="false">IF(D272="","",D272-N(E272))</f>
        <v/>
      </c>
      <c r="G272" s="8"/>
      <c r="H272" s="12" t="str">
        <f aca="false">IF(AND(A272="",C272="",D272=""),"",IF(A272="","Add the order date",IF(I272="","Date not recognised - use YYYY-MM-DD",IF(C272="","Add the customer email",IF(D272="","Add the order total",IF(COUNTIF(Customers!$A$2:$A$2001,C272)=0,"Customer not on Customers tab",IF(N(E272)&gt;D272,"Refund is more than the order",IF(AND(B272&lt;&gt;"",COUNTIF($B$2:$B$5001,B272)&gt;1),"Same order # twice - keep one row",""))))))))</f>
        <v/>
      </c>
      <c r="I272" s="11" t="str">
        <f aca="false">IF(A272="","",IF(ISNUMBER(A272),INT(A272),IFERROR(IF(TEXT(DATE(VALUE(LEFT(A272,4)),VALUE(MID(A272,6,2)),VALUE(MID(A272,9,2))),"yyyy-mm-dd")=LEFT(A272,10),DATE(VALUE(LEFT(A272,4)),VALUE(MID(A272,6,2)),VALUE(MID(A272,9,2))),""),"")))</f>
        <v/>
      </c>
    </row>
    <row r="273" customFormat="false" ht="15" hidden="false" customHeight="false" outlineLevel="0" collapsed="false">
      <c r="A273" s="13"/>
      <c r="B273" s="8"/>
      <c r="C273" s="8"/>
      <c r="D273" s="23"/>
      <c r="E273" s="23"/>
      <c r="F273" s="10" t="str">
        <f aca="false">IF(D273="","",D273-N(E273))</f>
        <v/>
      </c>
      <c r="G273" s="8"/>
      <c r="H273" s="12" t="str">
        <f aca="false">IF(AND(A273="",C273="",D273=""),"",IF(A273="","Add the order date",IF(I273="","Date not recognised - use YYYY-MM-DD",IF(C273="","Add the customer email",IF(D273="","Add the order total",IF(COUNTIF(Customers!$A$2:$A$2001,C273)=0,"Customer not on Customers tab",IF(N(E273)&gt;D273,"Refund is more than the order",IF(AND(B273&lt;&gt;"",COUNTIF($B$2:$B$5001,B273)&gt;1),"Same order # twice - keep one row",""))))))))</f>
        <v/>
      </c>
      <c r="I273" s="11" t="str">
        <f aca="false">IF(A273="","",IF(ISNUMBER(A273),INT(A273),IFERROR(IF(TEXT(DATE(VALUE(LEFT(A273,4)),VALUE(MID(A273,6,2)),VALUE(MID(A273,9,2))),"yyyy-mm-dd")=LEFT(A273,10),DATE(VALUE(LEFT(A273,4)),VALUE(MID(A273,6,2)),VALUE(MID(A273,9,2))),""),"")))</f>
        <v/>
      </c>
    </row>
    <row r="274" customFormat="false" ht="15" hidden="false" customHeight="false" outlineLevel="0" collapsed="false">
      <c r="A274" s="13"/>
      <c r="B274" s="8"/>
      <c r="C274" s="8"/>
      <c r="D274" s="23"/>
      <c r="E274" s="23"/>
      <c r="F274" s="10" t="str">
        <f aca="false">IF(D274="","",D274-N(E274))</f>
        <v/>
      </c>
      <c r="G274" s="8"/>
      <c r="H274" s="12" t="str">
        <f aca="false">IF(AND(A274="",C274="",D274=""),"",IF(A274="","Add the order date",IF(I274="","Date not recognised - use YYYY-MM-DD",IF(C274="","Add the customer email",IF(D274="","Add the order total",IF(COUNTIF(Customers!$A$2:$A$2001,C274)=0,"Customer not on Customers tab",IF(N(E274)&gt;D274,"Refund is more than the order",IF(AND(B274&lt;&gt;"",COUNTIF($B$2:$B$5001,B274)&gt;1),"Same order # twice - keep one row",""))))))))</f>
        <v/>
      </c>
      <c r="I274" s="11" t="str">
        <f aca="false">IF(A274="","",IF(ISNUMBER(A274),INT(A274),IFERROR(IF(TEXT(DATE(VALUE(LEFT(A274,4)),VALUE(MID(A274,6,2)),VALUE(MID(A274,9,2))),"yyyy-mm-dd")=LEFT(A274,10),DATE(VALUE(LEFT(A274,4)),VALUE(MID(A274,6,2)),VALUE(MID(A274,9,2))),""),"")))</f>
        <v/>
      </c>
    </row>
    <row r="275" customFormat="false" ht="15" hidden="false" customHeight="false" outlineLevel="0" collapsed="false">
      <c r="A275" s="13"/>
      <c r="B275" s="8"/>
      <c r="C275" s="8"/>
      <c r="D275" s="23"/>
      <c r="E275" s="23"/>
      <c r="F275" s="10" t="str">
        <f aca="false">IF(D275="","",D275-N(E275))</f>
        <v/>
      </c>
      <c r="G275" s="8"/>
      <c r="H275" s="12" t="str">
        <f aca="false">IF(AND(A275="",C275="",D275=""),"",IF(A275="","Add the order date",IF(I275="","Date not recognised - use YYYY-MM-DD",IF(C275="","Add the customer email",IF(D275="","Add the order total",IF(COUNTIF(Customers!$A$2:$A$2001,C275)=0,"Customer not on Customers tab",IF(N(E275)&gt;D275,"Refund is more than the order",IF(AND(B275&lt;&gt;"",COUNTIF($B$2:$B$5001,B275)&gt;1),"Same order # twice - keep one row",""))))))))</f>
        <v/>
      </c>
      <c r="I275" s="11" t="str">
        <f aca="false">IF(A275="","",IF(ISNUMBER(A275),INT(A275),IFERROR(IF(TEXT(DATE(VALUE(LEFT(A275,4)),VALUE(MID(A275,6,2)),VALUE(MID(A275,9,2))),"yyyy-mm-dd")=LEFT(A275,10),DATE(VALUE(LEFT(A275,4)),VALUE(MID(A275,6,2)),VALUE(MID(A275,9,2))),""),"")))</f>
        <v/>
      </c>
    </row>
    <row r="276" customFormat="false" ht="15" hidden="false" customHeight="false" outlineLevel="0" collapsed="false">
      <c r="A276" s="13"/>
      <c r="B276" s="8"/>
      <c r="C276" s="8"/>
      <c r="D276" s="23"/>
      <c r="E276" s="23"/>
      <c r="F276" s="10" t="str">
        <f aca="false">IF(D276="","",D276-N(E276))</f>
        <v/>
      </c>
      <c r="G276" s="8"/>
      <c r="H276" s="12" t="str">
        <f aca="false">IF(AND(A276="",C276="",D276=""),"",IF(A276="","Add the order date",IF(I276="","Date not recognised - use YYYY-MM-DD",IF(C276="","Add the customer email",IF(D276="","Add the order total",IF(COUNTIF(Customers!$A$2:$A$2001,C276)=0,"Customer not on Customers tab",IF(N(E276)&gt;D276,"Refund is more than the order",IF(AND(B276&lt;&gt;"",COUNTIF($B$2:$B$5001,B276)&gt;1),"Same order # twice - keep one row",""))))))))</f>
        <v/>
      </c>
      <c r="I276" s="11" t="str">
        <f aca="false">IF(A276="","",IF(ISNUMBER(A276),INT(A276),IFERROR(IF(TEXT(DATE(VALUE(LEFT(A276,4)),VALUE(MID(A276,6,2)),VALUE(MID(A276,9,2))),"yyyy-mm-dd")=LEFT(A276,10),DATE(VALUE(LEFT(A276,4)),VALUE(MID(A276,6,2)),VALUE(MID(A276,9,2))),""),"")))</f>
        <v/>
      </c>
    </row>
    <row r="277" customFormat="false" ht="15" hidden="false" customHeight="false" outlineLevel="0" collapsed="false">
      <c r="A277" s="13"/>
      <c r="B277" s="8"/>
      <c r="C277" s="8"/>
      <c r="D277" s="23"/>
      <c r="E277" s="23"/>
      <c r="F277" s="10" t="str">
        <f aca="false">IF(D277="","",D277-N(E277))</f>
        <v/>
      </c>
      <c r="G277" s="8"/>
      <c r="H277" s="12" t="str">
        <f aca="false">IF(AND(A277="",C277="",D277=""),"",IF(A277="","Add the order date",IF(I277="","Date not recognised - use YYYY-MM-DD",IF(C277="","Add the customer email",IF(D277="","Add the order total",IF(COUNTIF(Customers!$A$2:$A$2001,C277)=0,"Customer not on Customers tab",IF(N(E277)&gt;D277,"Refund is more than the order",IF(AND(B277&lt;&gt;"",COUNTIF($B$2:$B$5001,B277)&gt;1),"Same order # twice - keep one row",""))))))))</f>
        <v/>
      </c>
      <c r="I277" s="11" t="str">
        <f aca="false">IF(A277="","",IF(ISNUMBER(A277),INT(A277),IFERROR(IF(TEXT(DATE(VALUE(LEFT(A277,4)),VALUE(MID(A277,6,2)),VALUE(MID(A277,9,2))),"yyyy-mm-dd")=LEFT(A277,10),DATE(VALUE(LEFT(A277,4)),VALUE(MID(A277,6,2)),VALUE(MID(A277,9,2))),""),"")))</f>
        <v/>
      </c>
    </row>
    <row r="278" customFormat="false" ht="15" hidden="false" customHeight="false" outlineLevel="0" collapsed="false">
      <c r="A278" s="13"/>
      <c r="B278" s="8"/>
      <c r="C278" s="8"/>
      <c r="D278" s="23"/>
      <c r="E278" s="23"/>
      <c r="F278" s="10" t="str">
        <f aca="false">IF(D278="","",D278-N(E278))</f>
        <v/>
      </c>
      <c r="G278" s="8"/>
      <c r="H278" s="12" t="str">
        <f aca="false">IF(AND(A278="",C278="",D278=""),"",IF(A278="","Add the order date",IF(I278="","Date not recognised - use YYYY-MM-DD",IF(C278="","Add the customer email",IF(D278="","Add the order total",IF(COUNTIF(Customers!$A$2:$A$2001,C278)=0,"Customer not on Customers tab",IF(N(E278)&gt;D278,"Refund is more than the order",IF(AND(B278&lt;&gt;"",COUNTIF($B$2:$B$5001,B278)&gt;1),"Same order # twice - keep one row",""))))))))</f>
        <v/>
      </c>
      <c r="I278" s="11" t="str">
        <f aca="false">IF(A278="","",IF(ISNUMBER(A278),INT(A278),IFERROR(IF(TEXT(DATE(VALUE(LEFT(A278,4)),VALUE(MID(A278,6,2)),VALUE(MID(A278,9,2))),"yyyy-mm-dd")=LEFT(A278,10),DATE(VALUE(LEFT(A278,4)),VALUE(MID(A278,6,2)),VALUE(MID(A278,9,2))),""),"")))</f>
        <v/>
      </c>
    </row>
    <row r="279" customFormat="false" ht="15" hidden="false" customHeight="false" outlineLevel="0" collapsed="false">
      <c r="A279" s="13"/>
      <c r="B279" s="8"/>
      <c r="C279" s="8"/>
      <c r="D279" s="23"/>
      <c r="E279" s="23"/>
      <c r="F279" s="10" t="str">
        <f aca="false">IF(D279="","",D279-N(E279))</f>
        <v/>
      </c>
      <c r="G279" s="8"/>
      <c r="H279" s="12" t="str">
        <f aca="false">IF(AND(A279="",C279="",D279=""),"",IF(A279="","Add the order date",IF(I279="","Date not recognised - use YYYY-MM-DD",IF(C279="","Add the customer email",IF(D279="","Add the order total",IF(COUNTIF(Customers!$A$2:$A$2001,C279)=0,"Customer not on Customers tab",IF(N(E279)&gt;D279,"Refund is more than the order",IF(AND(B279&lt;&gt;"",COUNTIF($B$2:$B$5001,B279)&gt;1),"Same order # twice - keep one row",""))))))))</f>
        <v/>
      </c>
      <c r="I279" s="11" t="str">
        <f aca="false">IF(A279="","",IF(ISNUMBER(A279),INT(A279),IFERROR(IF(TEXT(DATE(VALUE(LEFT(A279,4)),VALUE(MID(A279,6,2)),VALUE(MID(A279,9,2))),"yyyy-mm-dd")=LEFT(A279,10),DATE(VALUE(LEFT(A279,4)),VALUE(MID(A279,6,2)),VALUE(MID(A279,9,2))),""),"")))</f>
        <v/>
      </c>
    </row>
    <row r="280" customFormat="false" ht="15" hidden="false" customHeight="false" outlineLevel="0" collapsed="false">
      <c r="A280" s="13"/>
      <c r="B280" s="8"/>
      <c r="C280" s="8"/>
      <c r="D280" s="23"/>
      <c r="E280" s="23"/>
      <c r="F280" s="10" t="str">
        <f aca="false">IF(D280="","",D280-N(E280))</f>
        <v/>
      </c>
      <c r="G280" s="8"/>
      <c r="H280" s="12" t="str">
        <f aca="false">IF(AND(A280="",C280="",D280=""),"",IF(A280="","Add the order date",IF(I280="","Date not recognised - use YYYY-MM-DD",IF(C280="","Add the customer email",IF(D280="","Add the order total",IF(COUNTIF(Customers!$A$2:$A$2001,C280)=0,"Customer not on Customers tab",IF(N(E280)&gt;D280,"Refund is more than the order",IF(AND(B280&lt;&gt;"",COUNTIF($B$2:$B$5001,B280)&gt;1),"Same order # twice - keep one row",""))))))))</f>
        <v/>
      </c>
      <c r="I280" s="11" t="str">
        <f aca="false">IF(A280="","",IF(ISNUMBER(A280),INT(A280),IFERROR(IF(TEXT(DATE(VALUE(LEFT(A280,4)),VALUE(MID(A280,6,2)),VALUE(MID(A280,9,2))),"yyyy-mm-dd")=LEFT(A280,10),DATE(VALUE(LEFT(A280,4)),VALUE(MID(A280,6,2)),VALUE(MID(A280,9,2))),""),"")))</f>
        <v/>
      </c>
    </row>
    <row r="281" customFormat="false" ht="15" hidden="false" customHeight="false" outlineLevel="0" collapsed="false">
      <c r="A281" s="13"/>
      <c r="B281" s="8"/>
      <c r="C281" s="8"/>
      <c r="D281" s="23"/>
      <c r="E281" s="23"/>
      <c r="F281" s="10" t="str">
        <f aca="false">IF(D281="","",D281-N(E281))</f>
        <v/>
      </c>
      <c r="G281" s="8"/>
      <c r="H281" s="12" t="str">
        <f aca="false">IF(AND(A281="",C281="",D281=""),"",IF(A281="","Add the order date",IF(I281="","Date not recognised - use YYYY-MM-DD",IF(C281="","Add the customer email",IF(D281="","Add the order total",IF(COUNTIF(Customers!$A$2:$A$2001,C281)=0,"Customer not on Customers tab",IF(N(E281)&gt;D281,"Refund is more than the order",IF(AND(B281&lt;&gt;"",COUNTIF($B$2:$B$5001,B281)&gt;1),"Same order # twice - keep one row",""))))))))</f>
        <v/>
      </c>
      <c r="I281" s="11" t="str">
        <f aca="false">IF(A281="","",IF(ISNUMBER(A281),INT(A281),IFERROR(IF(TEXT(DATE(VALUE(LEFT(A281,4)),VALUE(MID(A281,6,2)),VALUE(MID(A281,9,2))),"yyyy-mm-dd")=LEFT(A281,10),DATE(VALUE(LEFT(A281,4)),VALUE(MID(A281,6,2)),VALUE(MID(A281,9,2))),""),"")))</f>
        <v/>
      </c>
    </row>
    <row r="282" customFormat="false" ht="15" hidden="false" customHeight="false" outlineLevel="0" collapsed="false">
      <c r="A282" s="13"/>
      <c r="B282" s="8"/>
      <c r="C282" s="8"/>
      <c r="D282" s="23"/>
      <c r="E282" s="23"/>
      <c r="F282" s="10" t="str">
        <f aca="false">IF(D282="","",D282-N(E282))</f>
        <v/>
      </c>
      <c r="G282" s="8"/>
      <c r="H282" s="12" t="str">
        <f aca="false">IF(AND(A282="",C282="",D282=""),"",IF(A282="","Add the order date",IF(I282="","Date not recognised - use YYYY-MM-DD",IF(C282="","Add the customer email",IF(D282="","Add the order total",IF(COUNTIF(Customers!$A$2:$A$2001,C282)=0,"Customer not on Customers tab",IF(N(E282)&gt;D282,"Refund is more than the order",IF(AND(B282&lt;&gt;"",COUNTIF($B$2:$B$5001,B282)&gt;1),"Same order # twice - keep one row",""))))))))</f>
        <v/>
      </c>
      <c r="I282" s="11" t="str">
        <f aca="false">IF(A282="","",IF(ISNUMBER(A282),INT(A282),IFERROR(IF(TEXT(DATE(VALUE(LEFT(A282,4)),VALUE(MID(A282,6,2)),VALUE(MID(A282,9,2))),"yyyy-mm-dd")=LEFT(A282,10),DATE(VALUE(LEFT(A282,4)),VALUE(MID(A282,6,2)),VALUE(MID(A282,9,2))),""),"")))</f>
        <v/>
      </c>
    </row>
    <row r="283" customFormat="false" ht="15" hidden="false" customHeight="false" outlineLevel="0" collapsed="false">
      <c r="A283" s="13"/>
      <c r="B283" s="8"/>
      <c r="C283" s="8"/>
      <c r="D283" s="23"/>
      <c r="E283" s="23"/>
      <c r="F283" s="10" t="str">
        <f aca="false">IF(D283="","",D283-N(E283))</f>
        <v/>
      </c>
      <c r="G283" s="8"/>
      <c r="H283" s="12" t="str">
        <f aca="false">IF(AND(A283="",C283="",D283=""),"",IF(A283="","Add the order date",IF(I283="","Date not recognised - use YYYY-MM-DD",IF(C283="","Add the customer email",IF(D283="","Add the order total",IF(COUNTIF(Customers!$A$2:$A$2001,C283)=0,"Customer not on Customers tab",IF(N(E283)&gt;D283,"Refund is more than the order",IF(AND(B283&lt;&gt;"",COUNTIF($B$2:$B$5001,B283)&gt;1),"Same order # twice - keep one row",""))))))))</f>
        <v/>
      </c>
      <c r="I283" s="11" t="str">
        <f aca="false">IF(A283="","",IF(ISNUMBER(A283),INT(A283),IFERROR(IF(TEXT(DATE(VALUE(LEFT(A283,4)),VALUE(MID(A283,6,2)),VALUE(MID(A283,9,2))),"yyyy-mm-dd")=LEFT(A283,10),DATE(VALUE(LEFT(A283,4)),VALUE(MID(A283,6,2)),VALUE(MID(A283,9,2))),""),"")))</f>
        <v/>
      </c>
    </row>
    <row r="284" customFormat="false" ht="15" hidden="false" customHeight="false" outlineLevel="0" collapsed="false">
      <c r="A284" s="13"/>
      <c r="B284" s="8"/>
      <c r="C284" s="8"/>
      <c r="D284" s="23"/>
      <c r="E284" s="23"/>
      <c r="F284" s="10" t="str">
        <f aca="false">IF(D284="","",D284-N(E284))</f>
        <v/>
      </c>
      <c r="G284" s="8"/>
      <c r="H284" s="12" t="str">
        <f aca="false">IF(AND(A284="",C284="",D284=""),"",IF(A284="","Add the order date",IF(I284="","Date not recognised - use YYYY-MM-DD",IF(C284="","Add the customer email",IF(D284="","Add the order total",IF(COUNTIF(Customers!$A$2:$A$2001,C284)=0,"Customer not on Customers tab",IF(N(E284)&gt;D284,"Refund is more than the order",IF(AND(B284&lt;&gt;"",COUNTIF($B$2:$B$5001,B284)&gt;1),"Same order # twice - keep one row",""))))))))</f>
        <v/>
      </c>
      <c r="I284" s="11" t="str">
        <f aca="false">IF(A284="","",IF(ISNUMBER(A284),INT(A284),IFERROR(IF(TEXT(DATE(VALUE(LEFT(A284,4)),VALUE(MID(A284,6,2)),VALUE(MID(A284,9,2))),"yyyy-mm-dd")=LEFT(A284,10),DATE(VALUE(LEFT(A284,4)),VALUE(MID(A284,6,2)),VALUE(MID(A284,9,2))),""),"")))</f>
        <v/>
      </c>
    </row>
    <row r="285" customFormat="false" ht="15" hidden="false" customHeight="false" outlineLevel="0" collapsed="false">
      <c r="A285" s="13"/>
      <c r="B285" s="8"/>
      <c r="C285" s="8"/>
      <c r="D285" s="23"/>
      <c r="E285" s="23"/>
      <c r="F285" s="10" t="str">
        <f aca="false">IF(D285="","",D285-N(E285))</f>
        <v/>
      </c>
      <c r="G285" s="8"/>
      <c r="H285" s="12" t="str">
        <f aca="false">IF(AND(A285="",C285="",D285=""),"",IF(A285="","Add the order date",IF(I285="","Date not recognised - use YYYY-MM-DD",IF(C285="","Add the customer email",IF(D285="","Add the order total",IF(COUNTIF(Customers!$A$2:$A$2001,C285)=0,"Customer not on Customers tab",IF(N(E285)&gt;D285,"Refund is more than the order",IF(AND(B285&lt;&gt;"",COUNTIF($B$2:$B$5001,B285)&gt;1),"Same order # twice - keep one row",""))))))))</f>
        <v/>
      </c>
      <c r="I285" s="11" t="str">
        <f aca="false">IF(A285="","",IF(ISNUMBER(A285),INT(A285),IFERROR(IF(TEXT(DATE(VALUE(LEFT(A285,4)),VALUE(MID(A285,6,2)),VALUE(MID(A285,9,2))),"yyyy-mm-dd")=LEFT(A285,10),DATE(VALUE(LEFT(A285,4)),VALUE(MID(A285,6,2)),VALUE(MID(A285,9,2))),""),"")))</f>
        <v/>
      </c>
    </row>
    <row r="286" customFormat="false" ht="15" hidden="false" customHeight="false" outlineLevel="0" collapsed="false">
      <c r="A286" s="13"/>
      <c r="B286" s="8"/>
      <c r="C286" s="8"/>
      <c r="D286" s="23"/>
      <c r="E286" s="23"/>
      <c r="F286" s="10" t="str">
        <f aca="false">IF(D286="","",D286-N(E286))</f>
        <v/>
      </c>
      <c r="G286" s="8"/>
      <c r="H286" s="12" t="str">
        <f aca="false">IF(AND(A286="",C286="",D286=""),"",IF(A286="","Add the order date",IF(I286="","Date not recognised - use YYYY-MM-DD",IF(C286="","Add the customer email",IF(D286="","Add the order total",IF(COUNTIF(Customers!$A$2:$A$2001,C286)=0,"Customer not on Customers tab",IF(N(E286)&gt;D286,"Refund is more than the order",IF(AND(B286&lt;&gt;"",COUNTIF($B$2:$B$5001,B286)&gt;1),"Same order # twice - keep one row",""))))))))</f>
        <v/>
      </c>
      <c r="I286" s="11" t="str">
        <f aca="false">IF(A286="","",IF(ISNUMBER(A286),INT(A286),IFERROR(IF(TEXT(DATE(VALUE(LEFT(A286,4)),VALUE(MID(A286,6,2)),VALUE(MID(A286,9,2))),"yyyy-mm-dd")=LEFT(A286,10),DATE(VALUE(LEFT(A286,4)),VALUE(MID(A286,6,2)),VALUE(MID(A286,9,2))),""),"")))</f>
        <v/>
      </c>
    </row>
    <row r="287" customFormat="false" ht="15" hidden="false" customHeight="false" outlineLevel="0" collapsed="false">
      <c r="A287" s="13"/>
      <c r="B287" s="8"/>
      <c r="C287" s="8"/>
      <c r="D287" s="23"/>
      <c r="E287" s="23"/>
      <c r="F287" s="10" t="str">
        <f aca="false">IF(D287="","",D287-N(E287))</f>
        <v/>
      </c>
      <c r="G287" s="8"/>
      <c r="H287" s="12" t="str">
        <f aca="false">IF(AND(A287="",C287="",D287=""),"",IF(A287="","Add the order date",IF(I287="","Date not recognised - use YYYY-MM-DD",IF(C287="","Add the customer email",IF(D287="","Add the order total",IF(COUNTIF(Customers!$A$2:$A$2001,C287)=0,"Customer not on Customers tab",IF(N(E287)&gt;D287,"Refund is more than the order",IF(AND(B287&lt;&gt;"",COUNTIF($B$2:$B$5001,B287)&gt;1),"Same order # twice - keep one row",""))))))))</f>
        <v/>
      </c>
      <c r="I287" s="11" t="str">
        <f aca="false">IF(A287="","",IF(ISNUMBER(A287),INT(A287),IFERROR(IF(TEXT(DATE(VALUE(LEFT(A287,4)),VALUE(MID(A287,6,2)),VALUE(MID(A287,9,2))),"yyyy-mm-dd")=LEFT(A287,10),DATE(VALUE(LEFT(A287,4)),VALUE(MID(A287,6,2)),VALUE(MID(A287,9,2))),""),"")))</f>
        <v/>
      </c>
    </row>
    <row r="288" customFormat="false" ht="15" hidden="false" customHeight="false" outlineLevel="0" collapsed="false">
      <c r="A288" s="13"/>
      <c r="B288" s="8"/>
      <c r="C288" s="8"/>
      <c r="D288" s="23"/>
      <c r="E288" s="23"/>
      <c r="F288" s="10" t="str">
        <f aca="false">IF(D288="","",D288-N(E288))</f>
        <v/>
      </c>
      <c r="G288" s="8"/>
      <c r="H288" s="12" t="str">
        <f aca="false">IF(AND(A288="",C288="",D288=""),"",IF(A288="","Add the order date",IF(I288="","Date not recognised - use YYYY-MM-DD",IF(C288="","Add the customer email",IF(D288="","Add the order total",IF(COUNTIF(Customers!$A$2:$A$2001,C288)=0,"Customer not on Customers tab",IF(N(E288)&gt;D288,"Refund is more than the order",IF(AND(B288&lt;&gt;"",COUNTIF($B$2:$B$5001,B288)&gt;1),"Same order # twice - keep one row",""))))))))</f>
        <v/>
      </c>
      <c r="I288" s="11" t="str">
        <f aca="false">IF(A288="","",IF(ISNUMBER(A288),INT(A288),IFERROR(IF(TEXT(DATE(VALUE(LEFT(A288,4)),VALUE(MID(A288,6,2)),VALUE(MID(A288,9,2))),"yyyy-mm-dd")=LEFT(A288,10),DATE(VALUE(LEFT(A288,4)),VALUE(MID(A288,6,2)),VALUE(MID(A288,9,2))),""),"")))</f>
        <v/>
      </c>
    </row>
    <row r="289" customFormat="false" ht="15" hidden="false" customHeight="false" outlineLevel="0" collapsed="false">
      <c r="A289" s="13"/>
      <c r="B289" s="8"/>
      <c r="C289" s="8"/>
      <c r="D289" s="23"/>
      <c r="E289" s="23"/>
      <c r="F289" s="10" t="str">
        <f aca="false">IF(D289="","",D289-N(E289))</f>
        <v/>
      </c>
      <c r="G289" s="8"/>
      <c r="H289" s="12" t="str">
        <f aca="false">IF(AND(A289="",C289="",D289=""),"",IF(A289="","Add the order date",IF(I289="","Date not recognised - use YYYY-MM-DD",IF(C289="","Add the customer email",IF(D289="","Add the order total",IF(COUNTIF(Customers!$A$2:$A$2001,C289)=0,"Customer not on Customers tab",IF(N(E289)&gt;D289,"Refund is more than the order",IF(AND(B289&lt;&gt;"",COUNTIF($B$2:$B$5001,B289)&gt;1),"Same order # twice - keep one row",""))))))))</f>
        <v/>
      </c>
      <c r="I289" s="11" t="str">
        <f aca="false">IF(A289="","",IF(ISNUMBER(A289),INT(A289),IFERROR(IF(TEXT(DATE(VALUE(LEFT(A289,4)),VALUE(MID(A289,6,2)),VALUE(MID(A289,9,2))),"yyyy-mm-dd")=LEFT(A289,10),DATE(VALUE(LEFT(A289,4)),VALUE(MID(A289,6,2)),VALUE(MID(A289,9,2))),""),"")))</f>
        <v/>
      </c>
    </row>
    <row r="290" customFormat="false" ht="15" hidden="false" customHeight="false" outlineLevel="0" collapsed="false">
      <c r="A290" s="13"/>
      <c r="B290" s="8"/>
      <c r="C290" s="8"/>
      <c r="D290" s="23"/>
      <c r="E290" s="23"/>
      <c r="F290" s="10" t="str">
        <f aca="false">IF(D290="","",D290-N(E290))</f>
        <v/>
      </c>
      <c r="G290" s="8"/>
      <c r="H290" s="12" t="str">
        <f aca="false">IF(AND(A290="",C290="",D290=""),"",IF(A290="","Add the order date",IF(I290="","Date not recognised - use YYYY-MM-DD",IF(C290="","Add the customer email",IF(D290="","Add the order total",IF(COUNTIF(Customers!$A$2:$A$2001,C290)=0,"Customer not on Customers tab",IF(N(E290)&gt;D290,"Refund is more than the order",IF(AND(B290&lt;&gt;"",COUNTIF($B$2:$B$5001,B290)&gt;1),"Same order # twice - keep one row",""))))))))</f>
        <v/>
      </c>
      <c r="I290" s="11" t="str">
        <f aca="false">IF(A290="","",IF(ISNUMBER(A290),INT(A290),IFERROR(IF(TEXT(DATE(VALUE(LEFT(A290,4)),VALUE(MID(A290,6,2)),VALUE(MID(A290,9,2))),"yyyy-mm-dd")=LEFT(A290,10),DATE(VALUE(LEFT(A290,4)),VALUE(MID(A290,6,2)),VALUE(MID(A290,9,2))),""),"")))</f>
        <v/>
      </c>
    </row>
    <row r="291" customFormat="false" ht="15" hidden="false" customHeight="false" outlineLevel="0" collapsed="false">
      <c r="A291" s="13"/>
      <c r="B291" s="8"/>
      <c r="C291" s="8"/>
      <c r="D291" s="23"/>
      <c r="E291" s="23"/>
      <c r="F291" s="10" t="str">
        <f aca="false">IF(D291="","",D291-N(E291))</f>
        <v/>
      </c>
      <c r="G291" s="8"/>
      <c r="H291" s="12" t="str">
        <f aca="false">IF(AND(A291="",C291="",D291=""),"",IF(A291="","Add the order date",IF(I291="","Date not recognised - use YYYY-MM-DD",IF(C291="","Add the customer email",IF(D291="","Add the order total",IF(COUNTIF(Customers!$A$2:$A$2001,C291)=0,"Customer not on Customers tab",IF(N(E291)&gt;D291,"Refund is more than the order",IF(AND(B291&lt;&gt;"",COUNTIF($B$2:$B$5001,B291)&gt;1),"Same order # twice - keep one row",""))))))))</f>
        <v/>
      </c>
      <c r="I291" s="11" t="str">
        <f aca="false">IF(A291="","",IF(ISNUMBER(A291),INT(A291),IFERROR(IF(TEXT(DATE(VALUE(LEFT(A291,4)),VALUE(MID(A291,6,2)),VALUE(MID(A291,9,2))),"yyyy-mm-dd")=LEFT(A291,10),DATE(VALUE(LEFT(A291,4)),VALUE(MID(A291,6,2)),VALUE(MID(A291,9,2))),""),"")))</f>
        <v/>
      </c>
    </row>
    <row r="292" customFormat="false" ht="15" hidden="false" customHeight="false" outlineLevel="0" collapsed="false">
      <c r="A292" s="13"/>
      <c r="B292" s="8"/>
      <c r="C292" s="8"/>
      <c r="D292" s="23"/>
      <c r="E292" s="23"/>
      <c r="F292" s="10" t="str">
        <f aca="false">IF(D292="","",D292-N(E292))</f>
        <v/>
      </c>
      <c r="G292" s="8"/>
      <c r="H292" s="12" t="str">
        <f aca="false">IF(AND(A292="",C292="",D292=""),"",IF(A292="","Add the order date",IF(I292="","Date not recognised - use YYYY-MM-DD",IF(C292="","Add the customer email",IF(D292="","Add the order total",IF(COUNTIF(Customers!$A$2:$A$2001,C292)=0,"Customer not on Customers tab",IF(N(E292)&gt;D292,"Refund is more than the order",IF(AND(B292&lt;&gt;"",COUNTIF($B$2:$B$5001,B292)&gt;1),"Same order # twice - keep one row",""))))))))</f>
        <v/>
      </c>
      <c r="I292" s="11" t="str">
        <f aca="false">IF(A292="","",IF(ISNUMBER(A292),INT(A292),IFERROR(IF(TEXT(DATE(VALUE(LEFT(A292,4)),VALUE(MID(A292,6,2)),VALUE(MID(A292,9,2))),"yyyy-mm-dd")=LEFT(A292,10),DATE(VALUE(LEFT(A292,4)),VALUE(MID(A292,6,2)),VALUE(MID(A292,9,2))),""),"")))</f>
        <v/>
      </c>
    </row>
    <row r="293" customFormat="false" ht="15" hidden="false" customHeight="false" outlineLevel="0" collapsed="false">
      <c r="A293" s="13"/>
      <c r="B293" s="8"/>
      <c r="C293" s="8"/>
      <c r="D293" s="23"/>
      <c r="E293" s="23"/>
      <c r="F293" s="10" t="str">
        <f aca="false">IF(D293="","",D293-N(E293))</f>
        <v/>
      </c>
      <c r="G293" s="8"/>
      <c r="H293" s="12" t="str">
        <f aca="false">IF(AND(A293="",C293="",D293=""),"",IF(A293="","Add the order date",IF(I293="","Date not recognised - use YYYY-MM-DD",IF(C293="","Add the customer email",IF(D293="","Add the order total",IF(COUNTIF(Customers!$A$2:$A$2001,C293)=0,"Customer not on Customers tab",IF(N(E293)&gt;D293,"Refund is more than the order",IF(AND(B293&lt;&gt;"",COUNTIF($B$2:$B$5001,B293)&gt;1),"Same order # twice - keep one row",""))))))))</f>
        <v/>
      </c>
      <c r="I293" s="11" t="str">
        <f aca="false">IF(A293="","",IF(ISNUMBER(A293),INT(A293),IFERROR(IF(TEXT(DATE(VALUE(LEFT(A293,4)),VALUE(MID(A293,6,2)),VALUE(MID(A293,9,2))),"yyyy-mm-dd")=LEFT(A293,10),DATE(VALUE(LEFT(A293,4)),VALUE(MID(A293,6,2)),VALUE(MID(A293,9,2))),""),"")))</f>
        <v/>
      </c>
    </row>
    <row r="294" customFormat="false" ht="15" hidden="false" customHeight="false" outlineLevel="0" collapsed="false">
      <c r="A294" s="13"/>
      <c r="B294" s="8"/>
      <c r="C294" s="8"/>
      <c r="D294" s="23"/>
      <c r="E294" s="23"/>
      <c r="F294" s="10" t="str">
        <f aca="false">IF(D294="","",D294-N(E294))</f>
        <v/>
      </c>
      <c r="G294" s="8"/>
      <c r="H294" s="12" t="str">
        <f aca="false">IF(AND(A294="",C294="",D294=""),"",IF(A294="","Add the order date",IF(I294="","Date not recognised - use YYYY-MM-DD",IF(C294="","Add the customer email",IF(D294="","Add the order total",IF(COUNTIF(Customers!$A$2:$A$2001,C294)=0,"Customer not on Customers tab",IF(N(E294)&gt;D294,"Refund is more than the order",IF(AND(B294&lt;&gt;"",COUNTIF($B$2:$B$5001,B294)&gt;1),"Same order # twice - keep one row",""))))))))</f>
        <v/>
      </c>
      <c r="I294" s="11" t="str">
        <f aca="false">IF(A294="","",IF(ISNUMBER(A294),INT(A294),IFERROR(IF(TEXT(DATE(VALUE(LEFT(A294,4)),VALUE(MID(A294,6,2)),VALUE(MID(A294,9,2))),"yyyy-mm-dd")=LEFT(A294,10),DATE(VALUE(LEFT(A294,4)),VALUE(MID(A294,6,2)),VALUE(MID(A294,9,2))),""),"")))</f>
        <v/>
      </c>
    </row>
    <row r="295" customFormat="false" ht="15" hidden="false" customHeight="false" outlineLevel="0" collapsed="false">
      <c r="A295" s="13"/>
      <c r="B295" s="8"/>
      <c r="C295" s="8"/>
      <c r="D295" s="23"/>
      <c r="E295" s="23"/>
      <c r="F295" s="10" t="str">
        <f aca="false">IF(D295="","",D295-N(E295))</f>
        <v/>
      </c>
      <c r="G295" s="8"/>
      <c r="H295" s="12" t="str">
        <f aca="false">IF(AND(A295="",C295="",D295=""),"",IF(A295="","Add the order date",IF(I295="","Date not recognised - use YYYY-MM-DD",IF(C295="","Add the customer email",IF(D295="","Add the order total",IF(COUNTIF(Customers!$A$2:$A$2001,C295)=0,"Customer not on Customers tab",IF(N(E295)&gt;D295,"Refund is more than the order",IF(AND(B295&lt;&gt;"",COUNTIF($B$2:$B$5001,B295)&gt;1),"Same order # twice - keep one row",""))))))))</f>
        <v/>
      </c>
      <c r="I295" s="11" t="str">
        <f aca="false">IF(A295="","",IF(ISNUMBER(A295),INT(A295),IFERROR(IF(TEXT(DATE(VALUE(LEFT(A295,4)),VALUE(MID(A295,6,2)),VALUE(MID(A295,9,2))),"yyyy-mm-dd")=LEFT(A295,10),DATE(VALUE(LEFT(A295,4)),VALUE(MID(A295,6,2)),VALUE(MID(A295,9,2))),""),"")))</f>
        <v/>
      </c>
    </row>
    <row r="296" customFormat="false" ht="15" hidden="false" customHeight="false" outlineLevel="0" collapsed="false">
      <c r="A296" s="13"/>
      <c r="B296" s="8"/>
      <c r="C296" s="8"/>
      <c r="D296" s="23"/>
      <c r="E296" s="23"/>
      <c r="F296" s="10" t="str">
        <f aca="false">IF(D296="","",D296-N(E296))</f>
        <v/>
      </c>
      <c r="G296" s="8"/>
      <c r="H296" s="12" t="str">
        <f aca="false">IF(AND(A296="",C296="",D296=""),"",IF(A296="","Add the order date",IF(I296="","Date not recognised - use YYYY-MM-DD",IF(C296="","Add the customer email",IF(D296="","Add the order total",IF(COUNTIF(Customers!$A$2:$A$2001,C296)=0,"Customer not on Customers tab",IF(N(E296)&gt;D296,"Refund is more than the order",IF(AND(B296&lt;&gt;"",COUNTIF($B$2:$B$5001,B296)&gt;1),"Same order # twice - keep one row",""))))))))</f>
        <v/>
      </c>
      <c r="I296" s="11" t="str">
        <f aca="false">IF(A296="","",IF(ISNUMBER(A296),INT(A296),IFERROR(IF(TEXT(DATE(VALUE(LEFT(A296,4)),VALUE(MID(A296,6,2)),VALUE(MID(A296,9,2))),"yyyy-mm-dd")=LEFT(A296,10),DATE(VALUE(LEFT(A296,4)),VALUE(MID(A296,6,2)),VALUE(MID(A296,9,2))),""),"")))</f>
        <v/>
      </c>
    </row>
    <row r="297" customFormat="false" ht="15" hidden="false" customHeight="false" outlineLevel="0" collapsed="false">
      <c r="A297" s="13"/>
      <c r="B297" s="8"/>
      <c r="C297" s="8"/>
      <c r="D297" s="23"/>
      <c r="E297" s="23"/>
      <c r="F297" s="10" t="str">
        <f aca="false">IF(D297="","",D297-N(E297))</f>
        <v/>
      </c>
      <c r="G297" s="8"/>
      <c r="H297" s="12" t="str">
        <f aca="false">IF(AND(A297="",C297="",D297=""),"",IF(A297="","Add the order date",IF(I297="","Date not recognised - use YYYY-MM-DD",IF(C297="","Add the customer email",IF(D297="","Add the order total",IF(COUNTIF(Customers!$A$2:$A$2001,C297)=0,"Customer not on Customers tab",IF(N(E297)&gt;D297,"Refund is more than the order",IF(AND(B297&lt;&gt;"",COUNTIF($B$2:$B$5001,B297)&gt;1),"Same order # twice - keep one row",""))))))))</f>
        <v/>
      </c>
      <c r="I297" s="11" t="str">
        <f aca="false">IF(A297="","",IF(ISNUMBER(A297),INT(A297),IFERROR(IF(TEXT(DATE(VALUE(LEFT(A297,4)),VALUE(MID(A297,6,2)),VALUE(MID(A297,9,2))),"yyyy-mm-dd")=LEFT(A297,10),DATE(VALUE(LEFT(A297,4)),VALUE(MID(A297,6,2)),VALUE(MID(A297,9,2))),""),"")))</f>
        <v/>
      </c>
    </row>
    <row r="298" customFormat="false" ht="15" hidden="false" customHeight="false" outlineLevel="0" collapsed="false">
      <c r="A298" s="13"/>
      <c r="B298" s="8"/>
      <c r="C298" s="8"/>
      <c r="D298" s="23"/>
      <c r="E298" s="23"/>
      <c r="F298" s="10" t="str">
        <f aca="false">IF(D298="","",D298-N(E298))</f>
        <v/>
      </c>
      <c r="G298" s="8"/>
      <c r="H298" s="12" t="str">
        <f aca="false">IF(AND(A298="",C298="",D298=""),"",IF(A298="","Add the order date",IF(I298="","Date not recognised - use YYYY-MM-DD",IF(C298="","Add the customer email",IF(D298="","Add the order total",IF(COUNTIF(Customers!$A$2:$A$2001,C298)=0,"Customer not on Customers tab",IF(N(E298)&gt;D298,"Refund is more than the order",IF(AND(B298&lt;&gt;"",COUNTIF($B$2:$B$5001,B298)&gt;1),"Same order # twice - keep one row",""))))))))</f>
        <v/>
      </c>
      <c r="I298" s="11" t="str">
        <f aca="false">IF(A298="","",IF(ISNUMBER(A298),INT(A298),IFERROR(IF(TEXT(DATE(VALUE(LEFT(A298,4)),VALUE(MID(A298,6,2)),VALUE(MID(A298,9,2))),"yyyy-mm-dd")=LEFT(A298,10),DATE(VALUE(LEFT(A298,4)),VALUE(MID(A298,6,2)),VALUE(MID(A298,9,2))),""),"")))</f>
        <v/>
      </c>
    </row>
    <row r="299" customFormat="false" ht="15" hidden="false" customHeight="false" outlineLevel="0" collapsed="false">
      <c r="A299" s="13"/>
      <c r="B299" s="8"/>
      <c r="C299" s="8"/>
      <c r="D299" s="23"/>
      <c r="E299" s="23"/>
      <c r="F299" s="10" t="str">
        <f aca="false">IF(D299="","",D299-N(E299))</f>
        <v/>
      </c>
      <c r="G299" s="8"/>
      <c r="H299" s="12" t="str">
        <f aca="false">IF(AND(A299="",C299="",D299=""),"",IF(A299="","Add the order date",IF(I299="","Date not recognised - use YYYY-MM-DD",IF(C299="","Add the customer email",IF(D299="","Add the order total",IF(COUNTIF(Customers!$A$2:$A$2001,C299)=0,"Customer not on Customers tab",IF(N(E299)&gt;D299,"Refund is more than the order",IF(AND(B299&lt;&gt;"",COUNTIF($B$2:$B$5001,B299)&gt;1),"Same order # twice - keep one row",""))))))))</f>
        <v/>
      </c>
      <c r="I299" s="11" t="str">
        <f aca="false">IF(A299="","",IF(ISNUMBER(A299),INT(A299),IFERROR(IF(TEXT(DATE(VALUE(LEFT(A299,4)),VALUE(MID(A299,6,2)),VALUE(MID(A299,9,2))),"yyyy-mm-dd")=LEFT(A299,10),DATE(VALUE(LEFT(A299,4)),VALUE(MID(A299,6,2)),VALUE(MID(A299,9,2))),""),"")))</f>
        <v/>
      </c>
    </row>
    <row r="300" customFormat="false" ht="15" hidden="false" customHeight="false" outlineLevel="0" collapsed="false">
      <c r="A300" s="13"/>
      <c r="B300" s="8"/>
      <c r="C300" s="8"/>
      <c r="D300" s="23"/>
      <c r="E300" s="23"/>
      <c r="F300" s="10" t="str">
        <f aca="false">IF(D300="","",D300-N(E300))</f>
        <v/>
      </c>
      <c r="G300" s="8"/>
      <c r="H300" s="12" t="str">
        <f aca="false">IF(AND(A300="",C300="",D300=""),"",IF(A300="","Add the order date",IF(I300="","Date not recognised - use YYYY-MM-DD",IF(C300="","Add the customer email",IF(D300="","Add the order total",IF(COUNTIF(Customers!$A$2:$A$2001,C300)=0,"Customer not on Customers tab",IF(N(E300)&gt;D300,"Refund is more than the order",IF(AND(B300&lt;&gt;"",COUNTIF($B$2:$B$5001,B300)&gt;1),"Same order # twice - keep one row",""))))))))</f>
        <v/>
      </c>
      <c r="I300" s="11" t="str">
        <f aca="false">IF(A300="","",IF(ISNUMBER(A300),INT(A300),IFERROR(IF(TEXT(DATE(VALUE(LEFT(A300,4)),VALUE(MID(A300,6,2)),VALUE(MID(A300,9,2))),"yyyy-mm-dd")=LEFT(A300,10),DATE(VALUE(LEFT(A300,4)),VALUE(MID(A300,6,2)),VALUE(MID(A300,9,2))),""),"")))</f>
        <v/>
      </c>
    </row>
    <row r="301" customFormat="false" ht="15" hidden="false" customHeight="false" outlineLevel="0" collapsed="false">
      <c r="A301" s="13"/>
      <c r="B301" s="8"/>
      <c r="C301" s="8"/>
      <c r="D301" s="23"/>
      <c r="E301" s="23"/>
      <c r="F301" s="10" t="str">
        <f aca="false">IF(D301="","",D301-N(E301))</f>
        <v/>
      </c>
      <c r="G301" s="8"/>
      <c r="H301" s="12" t="str">
        <f aca="false">IF(AND(A301="",C301="",D301=""),"",IF(A301="","Add the order date",IF(I301="","Date not recognised - use YYYY-MM-DD",IF(C301="","Add the customer email",IF(D301="","Add the order total",IF(COUNTIF(Customers!$A$2:$A$2001,C301)=0,"Customer not on Customers tab",IF(N(E301)&gt;D301,"Refund is more than the order",IF(AND(B301&lt;&gt;"",COUNTIF($B$2:$B$5001,B301)&gt;1),"Same order # twice - keep one row",""))))))))</f>
        <v/>
      </c>
      <c r="I301" s="11" t="str">
        <f aca="false">IF(A301="","",IF(ISNUMBER(A301),INT(A301),IFERROR(IF(TEXT(DATE(VALUE(LEFT(A301,4)),VALUE(MID(A301,6,2)),VALUE(MID(A301,9,2))),"yyyy-mm-dd")=LEFT(A301,10),DATE(VALUE(LEFT(A301,4)),VALUE(MID(A301,6,2)),VALUE(MID(A301,9,2))),""),"")))</f>
        <v/>
      </c>
    </row>
    <row r="302" customFormat="false" ht="15" hidden="false" customHeight="false" outlineLevel="0" collapsed="false">
      <c r="A302" s="13"/>
      <c r="B302" s="8"/>
      <c r="C302" s="8"/>
      <c r="D302" s="23"/>
      <c r="E302" s="23"/>
      <c r="F302" s="10" t="str">
        <f aca="false">IF(D302="","",D302-N(E302))</f>
        <v/>
      </c>
      <c r="G302" s="8"/>
      <c r="H302" s="12" t="str">
        <f aca="false">IF(AND(A302="",C302="",D302=""),"",IF(A302="","Add the order date",IF(I302="","Date not recognised - use YYYY-MM-DD",IF(C302="","Add the customer email",IF(D302="","Add the order total",IF(COUNTIF(Customers!$A$2:$A$2001,C302)=0,"Customer not on Customers tab",IF(N(E302)&gt;D302,"Refund is more than the order",IF(AND(B302&lt;&gt;"",COUNTIF($B$2:$B$5001,B302)&gt;1),"Same order # twice - keep one row",""))))))))</f>
        <v/>
      </c>
      <c r="I302" s="11" t="str">
        <f aca="false">IF(A302="","",IF(ISNUMBER(A302),INT(A302),IFERROR(IF(TEXT(DATE(VALUE(LEFT(A302,4)),VALUE(MID(A302,6,2)),VALUE(MID(A302,9,2))),"yyyy-mm-dd")=LEFT(A302,10),DATE(VALUE(LEFT(A302,4)),VALUE(MID(A302,6,2)),VALUE(MID(A302,9,2))),""),"")))</f>
        <v/>
      </c>
    </row>
    <row r="303" customFormat="false" ht="15" hidden="false" customHeight="false" outlineLevel="0" collapsed="false">
      <c r="A303" s="13"/>
      <c r="B303" s="8"/>
      <c r="C303" s="8"/>
      <c r="D303" s="23"/>
      <c r="E303" s="23"/>
      <c r="F303" s="10" t="str">
        <f aca="false">IF(D303="","",D303-N(E303))</f>
        <v/>
      </c>
      <c r="G303" s="8"/>
      <c r="H303" s="12" t="str">
        <f aca="false">IF(AND(A303="",C303="",D303=""),"",IF(A303="","Add the order date",IF(I303="","Date not recognised - use YYYY-MM-DD",IF(C303="","Add the customer email",IF(D303="","Add the order total",IF(COUNTIF(Customers!$A$2:$A$2001,C303)=0,"Customer not on Customers tab",IF(N(E303)&gt;D303,"Refund is more than the order",IF(AND(B303&lt;&gt;"",COUNTIF($B$2:$B$5001,B303)&gt;1),"Same order # twice - keep one row",""))))))))</f>
        <v/>
      </c>
      <c r="I303" s="11" t="str">
        <f aca="false">IF(A303="","",IF(ISNUMBER(A303),INT(A303),IFERROR(IF(TEXT(DATE(VALUE(LEFT(A303,4)),VALUE(MID(A303,6,2)),VALUE(MID(A303,9,2))),"yyyy-mm-dd")=LEFT(A303,10),DATE(VALUE(LEFT(A303,4)),VALUE(MID(A303,6,2)),VALUE(MID(A303,9,2))),""),"")))</f>
        <v/>
      </c>
    </row>
    <row r="304" customFormat="false" ht="15" hidden="false" customHeight="false" outlineLevel="0" collapsed="false">
      <c r="A304" s="13"/>
      <c r="B304" s="8"/>
      <c r="C304" s="8"/>
      <c r="D304" s="23"/>
      <c r="E304" s="23"/>
      <c r="F304" s="10" t="str">
        <f aca="false">IF(D304="","",D304-N(E304))</f>
        <v/>
      </c>
      <c r="G304" s="8"/>
      <c r="H304" s="12" t="str">
        <f aca="false">IF(AND(A304="",C304="",D304=""),"",IF(A304="","Add the order date",IF(I304="","Date not recognised - use YYYY-MM-DD",IF(C304="","Add the customer email",IF(D304="","Add the order total",IF(COUNTIF(Customers!$A$2:$A$2001,C304)=0,"Customer not on Customers tab",IF(N(E304)&gt;D304,"Refund is more than the order",IF(AND(B304&lt;&gt;"",COUNTIF($B$2:$B$5001,B304)&gt;1),"Same order # twice - keep one row",""))))))))</f>
        <v/>
      </c>
      <c r="I304" s="11" t="str">
        <f aca="false">IF(A304="","",IF(ISNUMBER(A304),INT(A304),IFERROR(IF(TEXT(DATE(VALUE(LEFT(A304,4)),VALUE(MID(A304,6,2)),VALUE(MID(A304,9,2))),"yyyy-mm-dd")=LEFT(A304,10),DATE(VALUE(LEFT(A304,4)),VALUE(MID(A304,6,2)),VALUE(MID(A304,9,2))),""),"")))</f>
        <v/>
      </c>
    </row>
    <row r="305" customFormat="false" ht="15" hidden="false" customHeight="false" outlineLevel="0" collapsed="false">
      <c r="A305" s="13"/>
      <c r="B305" s="8"/>
      <c r="C305" s="8"/>
      <c r="D305" s="23"/>
      <c r="E305" s="23"/>
      <c r="F305" s="10" t="str">
        <f aca="false">IF(D305="","",D305-N(E305))</f>
        <v/>
      </c>
      <c r="G305" s="8"/>
      <c r="H305" s="12" t="str">
        <f aca="false">IF(AND(A305="",C305="",D305=""),"",IF(A305="","Add the order date",IF(I305="","Date not recognised - use YYYY-MM-DD",IF(C305="","Add the customer email",IF(D305="","Add the order total",IF(COUNTIF(Customers!$A$2:$A$2001,C305)=0,"Customer not on Customers tab",IF(N(E305)&gt;D305,"Refund is more than the order",IF(AND(B305&lt;&gt;"",COUNTIF($B$2:$B$5001,B305)&gt;1),"Same order # twice - keep one row",""))))))))</f>
        <v/>
      </c>
      <c r="I305" s="11" t="str">
        <f aca="false">IF(A305="","",IF(ISNUMBER(A305),INT(A305),IFERROR(IF(TEXT(DATE(VALUE(LEFT(A305,4)),VALUE(MID(A305,6,2)),VALUE(MID(A305,9,2))),"yyyy-mm-dd")=LEFT(A305,10),DATE(VALUE(LEFT(A305,4)),VALUE(MID(A305,6,2)),VALUE(MID(A305,9,2))),""),"")))</f>
        <v/>
      </c>
    </row>
    <row r="306" customFormat="false" ht="15" hidden="false" customHeight="false" outlineLevel="0" collapsed="false">
      <c r="A306" s="13"/>
      <c r="B306" s="8"/>
      <c r="C306" s="8"/>
      <c r="D306" s="23"/>
      <c r="E306" s="23"/>
      <c r="F306" s="10" t="str">
        <f aca="false">IF(D306="","",D306-N(E306))</f>
        <v/>
      </c>
      <c r="G306" s="8"/>
      <c r="H306" s="12" t="str">
        <f aca="false">IF(AND(A306="",C306="",D306=""),"",IF(A306="","Add the order date",IF(I306="","Date not recognised - use YYYY-MM-DD",IF(C306="","Add the customer email",IF(D306="","Add the order total",IF(COUNTIF(Customers!$A$2:$A$2001,C306)=0,"Customer not on Customers tab",IF(N(E306)&gt;D306,"Refund is more than the order",IF(AND(B306&lt;&gt;"",COUNTIF($B$2:$B$5001,B306)&gt;1),"Same order # twice - keep one row",""))))))))</f>
        <v/>
      </c>
      <c r="I306" s="11" t="str">
        <f aca="false">IF(A306="","",IF(ISNUMBER(A306),INT(A306),IFERROR(IF(TEXT(DATE(VALUE(LEFT(A306,4)),VALUE(MID(A306,6,2)),VALUE(MID(A306,9,2))),"yyyy-mm-dd")=LEFT(A306,10),DATE(VALUE(LEFT(A306,4)),VALUE(MID(A306,6,2)),VALUE(MID(A306,9,2))),""),"")))</f>
        <v/>
      </c>
    </row>
    <row r="307" customFormat="false" ht="15" hidden="false" customHeight="false" outlineLevel="0" collapsed="false">
      <c r="A307" s="13"/>
      <c r="B307" s="8"/>
      <c r="C307" s="8"/>
      <c r="D307" s="23"/>
      <c r="E307" s="23"/>
      <c r="F307" s="10" t="str">
        <f aca="false">IF(D307="","",D307-N(E307))</f>
        <v/>
      </c>
      <c r="G307" s="8"/>
      <c r="H307" s="12" t="str">
        <f aca="false">IF(AND(A307="",C307="",D307=""),"",IF(A307="","Add the order date",IF(I307="","Date not recognised - use YYYY-MM-DD",IF(C307="","Add the customer email",IF(D307="","Add the order total",IF(COUNTIF(Customers!$A$2:$A$2001,C307)=0,"Customer not on Customers tab",IF(N(E307)&gt;D307,"Refund is more than the order",IF(AND(B307&lt;&gt;"",COUNTIF($B$2:$B$5001,B307)&gt;1),"Same order # twice - keep one row",""))))))))</f>
        <v/>
      </c>
      <c r="I307" s="11" t="str">
        <f aca="false">IF(A307="","",IF(ISNUMBER(A307),INT(A307),IFERROR(IF(TEXT(DATE(VALUE(LEFT(A307,4)),VALUE(MID(A307,6,2)),VALUE(MID(A307,9,2))),"yyyy-mm-dd")=LEFT(A307,10),DATE(VALUE(LEFT(A307,4)),VALUE(MID(A307,6,2)),VALUE(MID(A307,9,2))),""),"")))</f>
        <v/>
      </c>
    </row>
    <row r="308" customFormat="false" ht="15" hidden="false" customHeight="false" outlineLevel="0" collapsed="false">
      <c r="A308" s="13"/>
      <c r="B308" s="8"/>
      <c r="C308" s="8"/>
      <c r="D308" s="23"/>
      <c r="E308" s="23"/>
      <c r="F308" s="10" t="str">
        <f aca="false">IF(D308="","",D308-N(E308))</f>
        <v/>
      </c>
      <c r="G308" s="8"/>
      <c r="H308" s="12" t="str">
        <f aca="false">IF(AND(A308="",C308="",D308=""),"",IF(A308="","Add the order date",IF(I308="","Date not recognised - use YYYY-MM-DD",IF(C308="","Add the customer email",IF(D308="","Add the order total",IF(COUNTIF(Customers!$A$2:$A$2001,C308)=0,"Customer not on Customers tab",IF(N(E308)&gt;D308,"Refund is more than the order",IF(AND(B308&lt;&gt;"",COUNTIF($B$2:$B$5001,B308)&gt;1),"Same order # twice - keep one row",""))))))))</f>
        <v/>
      </c>
      <c r="I308" s="11" t="str">
        <f aca="false">IF(A308="","",IF(ISNUMBER(A308),INT(A308),IFERROR(IF(TEXT(DATE(VALUE(LEFT(A308,4)),VALUE(MID(A308,6,2)),VALUE(MID(A308,9,2))),"yyyy-mm-dd")=LEFT(A308,10),DATE(VALUE(LEFT(A308,4)),VALUE(MID(A308,6,2)),VALUE(MID(A308,9,2))),""),"")))</f>
        <v/>
      </c>
    </row>
    <row r="309" customFormat="false" ht="15" hidden="false" customHeight="false" outlineLevel="0" collapsed="false">
      <c r="A309" s="13"/>
      <c r="B309" s="8"/>
      <c r="C309" s="8"/>
      <c r="D309" s="23"/>
      <c r="E309" s="23"/>
      <c r="F309" s="10" t="str">
        <f aca="false">IF(D309="","",D309-N(E309))</f>
        <v/>
      </c>
      <c r="G309" s="8"/>
      <c r="H309" s="12" t="str">
        <f aca="false">IF(AND(A309="",C309="",D309=""),"",IF(A309="","Add the order date",IF(I309="","Date not recognised - use YYYY-MM-DD",IF(C309="","Add the customer email",IF(D309="","Add the order total",IF(COUNTIF(Customers!$A$2:$A$2001,C309)=0,"Customer not on Customers tab",IF(N(E309)&gt;D309,"Refund is more than the order",IF(AND(B309&lt;&gt;"",COUNTIF($B$2:$B$5001,B309)&gt;1),"Same order # twice - keep one row",""))))))))</f>
        <v/>
      </c>
      <c r="I309" s="11" t="str">
        <f aca="false">IF(A309="","",IF(ISNUMBER(A309),INT(A309),IFERROR(IF(TEXT(DATE(VALUE(LEFT(A309,4)),VALUE(MID(A309,6,2)),VALUE(MID(A309,9,2))),"yyyy-mm-dd")=LEFT(A309,10),DATE(VALUE(LEFT(A309,4)),VALUE(MID(A309,6,2)),VALUE(MID(A309,9,2))),""),"")))</f>
        <v/>
      </c>
    </row>
    <row r="310" customFormat="false" ht="15" hidden="false" customHeight="false" outlineLevel="0" collapsed="false">
      <c r="A310" s="13"/>
      <c r="B310" s="8"/>
      <c r="C310" s="8"/>
      <c r="D310" s="23"/>
      <c r="E310" s="23"/>
      <c r="F310" s="10" t="str">
        <f aca="false">IF(D310="","",D310-N(E310))</f>
        <v/>
      </c>
      <c r="G310" s="8"/>
      <c r="H310" s="12" t="str">
        <f aca="false">IF(AND(A310="",C310="",D310=""),"",IF(A310="","Add the order date",IF(I310="","Date not recognised - use YYYY-MM-DD",IF(C310="","Add the customer email",IF(D310="","Add the order total",IF(COUNTIF(Customers!$A$2:$A$2001,C310)=0,"Customer not on Customers tab",IF(N(E310)&gt;D310,"Refund is more than the order",IF(AND(B310&lt;&gt;"",COUNTIF($B$2:$B$5001,B310)&gt;1),"Same order # twice - keep one row",""))))))))</f>
        <v/>
      </c>
      <c r="I310" s="11" t="str">
        <f aca="false">IF(A310="","",IF(ISNUMBER(A310),INT(A310),IFERROR(IF(TEXT(DATE(VALUE(LEFT(A310,4)),VALUE(MID(A310,6,2)),VALUE(MID(A310,9,2))),"yyyy-mm-dd")=LEFT(A310,10),DATE(VALUE(LEFT(A310,4)),VALUE(MID(A310,6,2)),VALUE(MID(A310,9,2))),""),"")))</f>
        <v/>
      </c>
    </row>
    <row r="311" customFormat="false" ht="15" hidden="false" customHeight="false" outlineLevel="0" collapsed="false">
      <c r="A311" s="13"/>
      <c r="B311" s="8"/>
      <c r="C311" s="8"/>
      <c r="D311" s="23"/>
      <c r="E311" s="23"/>
      <c r="F311" s="10" t="str">
        <f aca="false">IF(D311="","",D311-N(E311))</f>
        <v/>
      </c>
      <c r="G311" s="8"/>
      <c r="H311" s="12" t="str">
        <f aca="false">IF(AND(A311="",C311="",D311=""),"",IF(A311="","Add the order date",IF(I311="","Date not recognised - use YYYY-MM-DD",IF(C311="","Add the customer email",IF(D311="","Add the order total",IF(COUNTIF(Customers!$A$2:$A$2001,C311)=0,"Customer not on Customers tab",IF(N(E311)&gt;D311,"Refund is more than the order",IF(AND(B311&lt;&gt;"",COUNTIF($B$2:$B$5001,B311)&gt;1),"Same order # twice - keep one row",""))))))))</f>
        <v/>
      </c>
      <c r="I311" s="11" t="str">
        <f aca="false">IF(A311="","",IF(ISNUMBER(A311),INT(A311),IFERROR(IF(TEXT(DATE(VALUE(LEFT(A311,4)),VALUE(MID(A311,6,2)),VALUE(MID(A311,9,2))),"yyyy-mm-dd")=LEFT(A311,10),DATE(VALUE(LEFT(A311,4)),VALUE(MID(A311,6,2)),VALUE(MID(A311,9,2))),""),"")))</f>
        <v/>
      </c>
    </row>
    <row r="312" customFormat="false" ht="15" hidden="false" customHeight="false" outlineLevel="0" collapsed="false">
      <c r="A312" s="13"/>
      <c r="B312" s="8"/>
      <c r="C312" s="8"/>
      <c r="D312" s="23"/>
      <c r="E312" s="23"/>
      <c r="F312" s="10" t="str">
        <f aca="false">IF(D312="","",D312-N(E312))</f>
        <v/>
      </c>
      <c r="G312" s="8"/>
      <c r="H312" s="12" t="str">
        <f aca="false">IF(AND(A312="",C312="",D312=""),"",IF(A312="","Add the order date",IF(I312="","Date not recognised - use YYYY-MM-DD",IF(C312="","Add the customer email",IF(D312="","Add the order total",IF(COUNTIF(Customers!$A$2:$A$2001,C312)=0,"Customer not on Customers tab",IF(N(E312)&gt;D312,"Refund is more than the order",IF(AND(B312&lt;&gt;"",COUNTIF($B$2:$B$5001,B312)&gt;1),"Same order # twice - keep one row",""))))))))</f>
        <v/>
      </c>
      <c r="I312" s="11" t="str">
        <f aca="false">IF(A312="","",IF(ISNUMBER(A312),INT(A312),IFERROR(IF(TEXT(DATE(VALUE(LEFT(A312,4)),VALUE(MID(A312,6,2)),VALUE(MID(A312,9,2))),"yyyy-mm-dd")=LEFT(A312,10),DATE(VALUE(LEFT(A312,4)),VALUE(MID(A312,6,2)),VALUE(MID(A312,9,2))),""),"")))</f>
        <v/>
      </c>
    </row>
    <row r="313" customFormat="false" ht="15" hidden="false" customHeight="false" outlineLevel="0" collapsed="false">
      <c r="A313" s="13"/>
      <c r="B313" s="8"/>
      <c r="C313" s="8"/>
      <c r="D313" s="23"/>
      <c r="E313" s="23"/>
      <c r="F313" s="10" t="str">
        <f aca="false">IF(D313="","",D313-N(E313))</f>
        <v/>
      </c>
      <c r="G313" s="8"/>
      <c r="H313" s="12" t="str">
        <f aca="false">IF(AND(A313="",C313="",D313=""),"",IF(A313="","Add the order date",IF(I313="","Date not recognised - use YYYY-MM-DD",IF(C313="","Add the customer email",IF(D313="","Add the order total",IF(COUNTIF(Customers!$A$2:$A$2001,C313)=0,"Customer not on Customers tab",IF(N(E313)&gt;D313,"Refund is more than the order",IF(AND(B313&lt;&gt;"",COUNTIF($B$2:$B$5001,B313)&gt;1),"Same order # twice - keep one row",""))))))))</f>
        <v/>
      </c>
      <c r="I313" s="11" t="str">
        <f aca="false">IF(A313="","",IF(ISNUMBER(A313),INT(A313),IFERROR(IF(TEXT(DATE(VALUE(LEFT(A313,4)),VALUE(MID(A313,6,2)),VALUE(MID(A313,9,2))),"yyyy-mm-dd")=LEFT(A313,10),DATE(VALUE(LEFT(A313,4)),VALUE(MID(A313,6,2)),VALUE(MID(A313,9,2))),""),"")))</f>
        <v/>
      </c>
    </row>
    <row r="314" customFormat="false" ht="15" hidden="false" customHeight="false" outlineLevel="0" collapsed="false">
      <c r="A314" s="13"/>
      <c r="B314" s="8"/>
      <c r="C314" s="8"/>
      <c r="D314" s="23"/>
      <c r="E314" s="23"/>
      <c r="F314" s="10" t="str">
        <f aca="false">IF(D314="","",D314-N(E314))</f>
        <v/>
      </c>
      <c r="G314" s="8"/>
      <c r="H314" s="12" t="str">
        <f aca="false">IF(AND(A314="",C314="",D314=""),"",IF(A314="","Add the order date",IF(I314="","Date not recognised - use YYYY-MM-DD",IF(C314="","Add the customer email",IF(D314="","Add the order total",IF(COUNTIF(Customers!$A$2:$A$2001,C314)=0,"Customer not on Customers tab",IF(N(E314)&gt;D314,"Refund is more than the order",IF(AND(B314&lt;&gt;"",COUNTIF($B$2:$B$5001,B314)&gt;1),"Same order # twice - keep one row",""))))))))</f>
        <v/>
      </c>
      <c r="I314" s="11" t="str">
        <f aca="false">IF(A314="","",IF(ISNUMBER(A314),INT(A314),IFERROR(IF(TEXT(DATE(VALUE(LEFT(A314,4)),VALUE(MID(A314,6,2)),VALUE(MID(A314,9,2))),"yyyy-mm-dd")=LEFT(A314,10),DATE(VALUE(LEFT(A314,4)),VALUE(MID(A314,6,2)),VALUE(MID(A314,9,2))),""),"")))</f>
        <v/>
      </c>
    </row>
    <row r="315" customFormat="false" ht="15" hidden="false" customHeight="false" outlineLevel="0" collapsed="false">
      <c r="A315" s="13"/>
      <c r="B315" s="8"/>
      <c r="C315" s="8"/>
      <c r="D315" s="23"/>
      <c r="E315" s="23"/>
      <c r="F315" s="10" t="str">
        <f aca="false">IF(D315="","",D315-N(E315))</f>
        <v/>
      </c>
      <c r="G315" s="8"/>
      <c r="H315" s="12" t="str">
        <f aca="false">IF(AND(A315="",C315="",D315=""),"",IF(A315="","Add the order date",IF(I315="","Date not recognised - use YYYY-MM-DD",IF(C315="","Add the customer email",IF(D315="","Add the order total",IF(COUNTIF(Customers!$A$2:$A$2001,C315)=0,"Customer not on Customers tab",IF(N(E315)&gt;D315,"Refund is more than the order",IF(AND(B315&lt;&gt;"",COUNTIF($B$2:$B$5001,B315)&gt;1),"Same order # twice - keep one row",""))))))))</f>
        <v/>
      </c>
      <c r="I315" s="11" t="str">
        <f aca="false">IF(A315="","",IF(ISNUMBER(A315),INT(A315),IFERROR(IF(TEXT(DATE(VALUE(LEFT(A315,4)),VALUE(MID(A315,6,2)),VALUE(MID(A315,9,2))),"yyyy-mm-dd")=LEFT(A315,10),DATE(VALUE(LEFT(A315,4)),VALUE(MID(A315,6,2)),VALUE(MID(A315,9,2))),""),"")))</f>
        <v/>
      </c>
    </row>
    <row r="316" customFormat="false" ht="15" hidden="false" customHeight="false" outlineLevel="0" collapsed="false">
      <c r="A316" s="13"/>
      <c r="B316" s="8"/>
      <c r="C316" s="8"/>
      <c r="D316" s="23"/>
      <c r="E316" s="23"/>
      <c r="F316" s="10" t="str">
        <f aca="false">IF(D316="","",D316-N(E316))</f>
        <v/>
      </c>
      <c r="G316" s="8"/>
      <c r="H316" s="12" t="str">
        <f aca="false">IF(AND(A316="",C316="",D316=""),"",IF(A316="","Add the order date",IF(I316="","Date not recognised - use YYYY-MM-DD",IF(C316="","Add the customer email",IF(D316="","Add the order total",IF(COUNTIF(Customers!$A$2:$A$2001,C316)=0,"Customer not on Customers tab",IF(N(E316)&gt;D316,"Refund is more than the order",IF(AND(B316&lt;&gt;"",COUNTIF($B$2:$B$5001,B316)&gt;1),"Same order # twice - keep one row",""))))))))</f>
        <v/>
      </c>
      <c r="I316" s="11" t="str">
        <f aca="false">IF(A316="","",IF(ISNUMBER(A316),INT(A316),IFERROR(IF(TEXT(DATE(VALUE(LEFT(A316,4)),VALUE(MID(A316,6,2)),VALUE(MID(A316,9,2))),"yyyy-mm-dd")=LEFT(A316,10),DATE(VALUE(LEFT(A316,4)),VALUE(MID(A316,6,2)),VALUE(MID(A316,9,2))),""),"")))</f>
        <v/>
      </c>
    </row>
    <row r="317" customFormat="false" ht="15" hidden="false" customHeight="false" outlineLevel="0" collapsed="false">
      <c r="A317" s="13"/>
      <c r="B317" s="8"/>
      <c r="C317" s="8"/>
      <c r="D317" s="23"/>
      <c r="E317" s="23"/>
      <c r="F317" s="10" t="str">
        <f aca="false">IF(D317="","",D317-N(E317))</f>
        <v/>
      </c>
      <c r="G317" s="8"/>
      <c r="H317" s="12" t="str">
        <f aca="false">IF(AND(A317="",C317="",D317=""),"",IF(A317="","Add the order date",IF(I317="","Date not recognised - use YYYY-MM-DD",IF(C317="","Add the customer email",IF(D317="","Add the order total",IF(COUNTIF(Customers!$A$2:$A$2001,C317)=0,"Customer not on Customers tab",IF(N(E317)&gt;D317,"Refund is more than the order",IF(AND(B317&lt;&gt;"",COUNTIF($B$2:$B$5001,B317)&gt;1),"Same order # twice - keep one row",""))))))))</f>
        <v/>
      </c>
      <c r="I317" s="11" t="str">
        <f aca="false">IF(A317="","",IF(ISNUMBER(A317),INT(A317),IFERROR(IF(TEXT(DATE(VALUE(LEFT(A317,4)),VALUE(MID(A317,6,2)),VALUE(MID(A317,9,2))),"yyyy-mm-dd")=LEFT(A317,10),DATE(VALUE(LEFT(A317,4)),VALUE(MID(A317,6,2)),VALUE(MID(A317,9,2))),""),"")))</f>
        <v/>
      </c>
    </row>
    <row r="318" customFormat="false" ht="15" hidden="false" customHeight="false" outlineLevel="0" collapsed="false">
      <c r="A318" s="13"/>
      <c r="B318" s="8"/>
      <c r="C318" s="8"/>
      <c r="D318" s="23"/>
      <c r="E318" s="23"/>
      <c r="F318" s="10" t="str">
        <f aca="false">IF(D318="","",D318-N(E318))</f>
        <v/>
      </c>
      <c r="G318" s="8"/>
      <c r="H318" s="12" t="str">
        <f aca="false">IF(AND(A318="",C318="",D318=""),"",IF(A318="","Add the order date",IF(I318="","Date not recognised - use YYYY-MM-DD",IF(C318="","Add the customer email",IF(D318="","Add the order total",IF(COUNTIF(Customers!$A$2:$A$2001,C318)=0,"Customer not on Customers tab",IF(N(E318)&gt;D318,"Refund is more than the order",IF(AND(B318&lt;&gt;"",COUNTIF($B$2:$B$5001,B318)&gt;1),"Same order # twice - keep one row",""))))))))</f>
        <v/>
      </c>
      <c r="I318" s="11" t="str">
        <f aca="false">IF(A318="","",IF(ISNUMBER(A318),INT(A318),IFERROR(IF(TEXT(DATE(VALUE(LEFT(A318,4)),VALUE(MID(A318,6,2)),VALUE(MID(A318,9,2))),"yyyy-mm-dd")=LEFT(A318,10),DATE(VALUE(LEFT(A318,4)),VALUE(MID(A318,6,2)),VALUE(MID(A318,9,2))),""),"")))</f>
        <v/>
      </c>
    </row>
    <row r="319" customFormat="false" ht="15" hidden="false" customHeight="false" outlineLevel="0" collapsed="false">
      <c r="A319" s="13"/>
      <c r="B319" s="8"/>
      <c r="C319" s="8"/>
      <c r="D319" s="23"/>
      <c r="E319" s="23"/>
      <c r="F319" s="10" t="str">
        <f aca="false">IF(D319="","",D319-N(E319))</f>
        <v/>
      </c>
      <c r="G319" s="8"/>
      <c r="H319" s="12" t="str">
        <f aca="false">IF(AND(A319="",C319="",D319=""),"",IF(A319="","Add the order date",IF(I319="","Date not recognised - use YYYY-MM-DD",IF(C319="","Add the customer email",IF(D319="","Add the order total",IF(COUNTIF(Customers!$A$2:$A$2001,C319)=0,"Customer not on Customers tab",IF(N(E319)&gt;D319,"Refund is more than the order",IF(AND(B319&lt;&gt;"",COUNTIF($B$2:$B$5001,B319)&gt;1),"Same order # twice - keep one row",""))))))))</f>
        <v/>
      </c>
      <c r="I319" s="11" t="str">
        <f aca="false">IF(A319="","",IF(ISNUMBER(A319),INT(A319),IFERROR(IF(TEXT(DATE(VALUE(LEFT(A319,4)),VALUE(MID(A319,6,2)),VALUE(MID(A319,9,2))),"yyyy-mm-dd")=LEFT(A319,10),DATE(VALUE(LEFT(A319,4)),VALUE(MID(A319,6,2)),VALUE(MID(A319,9,2))),""),"")))</f>
        <v/>
      </c>
    </row>
    <row r="320" customFormat="false" ht="15" hidden="false" customHeight="false" outlineLevel="0" collapsed="false">
      <c r="A320" s="13"/>
      <c r="B320" s="8"/>
      <c r="C320" s="8"/>
      <c r="D320" s="23"/>
      <c r="E320" s="23"/>
      <c r="F320" s="10" t="str">
        <f aca="false">IF(D320="","",D320-N(E320))</f>
        <v/>
      </c>
      <c r="G320" s="8"/>
      <c r="H320" s="12" t="str">
        <f aca="false">IF(AND(A320="",C320="",D320=""),"",IF(A320="","Add the order date",IF(I320="","Date not recognised - use YYYY-MM-DD",IF(C320="","Add the customer email",IF(D320="","Add the order total",IF(COUNTIF(Customers!$A$2:$A$2001,C320)=0,"Customer not on Customers tab",IF(N(E320)&gt;D320,"Refund is more than the order",IF(AND(B320&lt;&gt;"",COUNTIF($B$2:$B$5001,B320)&gt;1),"Same order # twice - keep one row",""))))))))</f>
        <v/>
      </c>
      <c r="I320" s="11" t="str">
        <f aca="false">IF(A320="","",IF(ISNUMBER(A320),INT(A320),IFERROR(IF(TEXT(DATE(VALUE(LEFT(A320,4)),VALUE(MID(A320,6,2)),VALUE(MID(A320,9,2))),"yyyy-mm-dd")=LEFT(A320,10),DATE(VALUE(LEFT(A320,4)),VALUE(MID(A320,6,2)),VALUE(MID(A320,9,2))),""),"")))</f>
        <v/>
      </c>
    </row>
    <row r="321" customFormat="false" ht="15" hidden="false" customHeight="false" outlineLevel="0" collapsed="false">
      <c r="A321" s="13"/>
      <c r="B321" s="8"/>
      <c r="C321" s="8"/>
      <c r="D321" s="23"/>
      <c r="E321" s="23"/>
      <c r="F321" s="10" t="str">
        <f aca="false">IF(D321="","",D321-N(E321))</f>
        <v/>
      </c>
      <c r="G321" s="8"/>
      <c r="H321" s="12" t="str">
        <f aca="false">IF(AND(A321="",C321="",D321=""),"",IF(A321="","Add the order date",IF(I321="","Date not recognised - use YYYY-MM-DD",IF(C321="","Add the customer email",IF(D321="","Add the order total",IF(COUNTIF(Customers!$A$2:$A$2001,C321)=0,"Customer not on Customers tab",IF(N(E321)&gt;D321,"Refund is more than the order",IF(AND(B321&lt;&gt;"",COUNTIF($B$2:$B$5001,B321)&gt;1),"Same order # twice - keep one row",""))))))))</f>
        <v/>
      </c>
      <c r="I321" s="11" t="str">
        <f aca="false">IF(A321="","",IF(ISNUMBER(A321),INT(A321),IFERROR(IF(TEXT(DATE(VALUE(LEFT(A321,4)),VALUE(MID(A321,6,2)),VALUE(MID(A321,9,2))),"yyyy-mm-dd")=LEFT(A321,10),DATE(VALUE(LEFT(A321,4)),VALUE(MID(A321,6,2)),VALUE(MID(A321,9,2))),""),"")))</f>
        <v/>
      </c>
    </row>
    <row r="322" customFormat="false" ht="15" hidden="false" customHeight="false" outlineLevel="0" collapsed="false">
      <c r="A322" s="13"/>
      <c r="B322" s="8"/>
      <c r="C322" s="8"/>
      <c r="D322" s="23"/>
      <c r="E322" s="23"/>
      <c r="F322" s="10" t="str">
        <f aca="false">IF(D322="","",D322-N(E322))</f>
        <v/>
      </c>
      <c r="G322" s="8"/>
      <c r="H322" s="12" t="str">
        <f aca="false">IF(AND(A322="",C322="",D322=""),"",IF(A322="","Add the order date",IF(I322="","Date not recognised - use YYYY-MM-DD",IF(C322="","Add the customer email",IF(D322="","Add the order total",IF(COUNTIF(Customers!$A$2:$A$2001,C322)=0,"Customer not on Customers tab",IF(N(E322)&gt;D322,"Refund is more than the order",IF(AND(B322&lt;&gt;"",COUNTIF($B$2:$B$5001,B322)&gt;1),"Same order # twice - keep one row",""))))))))</f>
        <v/>
      </c>
      <c r="I322" s="11" t="str">
        <f aca="false">IF(A322="","",IF(ISNUMBER(A322),INT(A322),IFERROR(IF(TEXT(DATE(VALUE(LEFT(A322,4)),VALUE(MID(A322,6,2)),VALUE(MID(A322,9,2))),"yyyy-mm-dd")=LEFT(A322,10),DATE(VALUE(LEFT(A322,4)),VALUE(MID(A322,6,2)),VALUE(MID(A322,9,2))),""),"")))</f>
        <v/>
      </c>
    </row>
    <row r="323" customFormat="false" ht="15" hidden="false" customHeight="false" outlineLevel="0" collapsed="false">
      <c r="A323" s="13"/>
      <c r="B323" s="8"/>
      <c r="C323" s="8"/>
      <c r="D323" s="23"/>
      <c r="E323" s="23"/>
      <c r="F323" s="10" t="str">
        <f aca="false">IF(D323="","",D323-N(E323))</f>
        <v/>
      </c>
      <c r="G323" s="8"/>
      <c r="H323" s="12" t="str">
        <f aca="false">IF(AND(A323="",C323="",D323=""),"",IF(A323="","Add the order date",IF(I323="","Date not recognised - use YYYY-MM-DD",IF(C323="","Add the customer email",IF(D323="","Add the order total",IF(COUNTIF(Customers!$A$2:$A$2001,C323)=0,"Customer not on Customers tab",IF(N(E323)&gt;D323,"Refund is more than the order",IF(AND(B323&lt;&gt;"",COUNTIF($B$2:$B$5001,B323)&gt;1),"Same order # twice - keep one row",""))))))))</f>
        <v/>
      </c>
      <c r="I323" s="11" t="str">
        <f aca="false">IF(A323="","",IF(ISNUMBER(A323),INT(A323),IFERROR(IF(TEXT(DATE(VALUE(LEFT(A323,4)),VALUE(MID(A323,6,2)),VALUE(MID(A323,9,2))),"yyyy-mm-dd")=LEFT(A323,10),DATE(VALUE(LEFT(A323,4)),VALUE(MID(A323,6,2)),VALUE(MID(A323,9,2))),""),"")))</f>
        <v/>
      </c>
    </row>
    <row r="324" customFormat="false" ht="15" hidden="false" customHeight="false" outlineLevel="0" collapsed="false">
      <c r="A324" s="13"/>
      <c r="B324" s="8"/>
      <c r="C324" s="8"/>
      <c r="D324" s="23"/>
      <c r="E324" s="23"/>
      <c r="F324" s="10" t="str">
        <f aca="false">IF(D324="","",D324-N(E324))</f>
        <v/>
      </c>
      <c r="G324" s="8"/>
      <c r="H324" s="12" t="str">
        <f aca="false">IF(AND(A324="",C324="",D324=""),"",IF(A324="","Add the order date",IF(I324="","Date not recognised - use YYYY-MM-DD",IF(C324="","Add the customer email",IF(D324="","Add the order total",IF(COUNTIF(Customers!$A$2:$A$2001,C324)=0,"Customer not on Customers tab",IF(N(E324)&gt;D324,"Refund is more than the order",IF(AND(B324&lt;&gt;"",COUNTIF($B$2:$B$5001,B324)&gt;1),"Same order # twice - keep one row",""))))))))</f>
        <v/>
      </c>
      <c r="I324" s="11" t="str">
        <f aca="false">IF(A324="","",IF(ISNUMBER(A324),INT(A324),IFERROR(IF(TEXT(DATE(VALUE(LEFT(A324,4)),VALUE(MID(A324,6,2)),VALUE(MID(A324,9,2))),"yyyy-mm-dd")=LEFT(A324,10),DATE(VALUE(LEFT(A324,4)),VALUE(MID(A324,6,2)),VALUE(MID(A324,9,2))),""),"")))</f>
        <v/>
      </c>
    </row>
    <row r="325" customFormat="false" ht="15" hidden="false" customHeight="false" outlineLevel="0" collapsed="false">
      <c r="A325" s="13"/>
      <c r="B325" s="8"/>
      <c r="C325" s="8"/>
      <c r="D325" s="23"/>
      <c r="E325" s="23"/>
      <c r="F325" s="10" t="str">
        <f aca="false">IF(D325="","",D325-N(E325))</f>
        <v/>
      </c>
      <c r="G325" s="8"/>
      <c r="H325" s="12" t="str">
        <f aca="false">IF(AND(A325="",C325="",D325=""),"",IF(A325="","Add the order date",IF(I325="","Date not recognised - use YYYY-MM-DD",IF(C325="","Add the customer email",IF(D325="","Add the order total",IF(COUNTIF(Customers!$A$2:$A$2001,C325)=0,"Customer not on Customers tab",IF(N(E325)&gt;D325,"Refund is more than the order",IF(AND(B325&lt;&gt;"",COUNTIF($B$2:$B$5001,B325)&gt;1),"Same order # twice - keep one row",""))))))))</f>
        <v/>
      </c>
      <c r="I325" s="11" t="str">
        <f aca="false">IF(A325="","",IF(ISNUMBER(A325),INT(A325),IFERROR(IF(TEXT(DATE(VALUE(LEFT(A325,4)),VALUE(MID(A325,6,2)),VALUE(MID(A325,9,2))),"yyyy-mm-dd")=LEFT(A325,10),DATE(VALUE(LEFT(A325,4)),VALUE(MID(A325,6,2)),VALUE(MID(A325,9,2))),""),"")))</f>
        <v/>
      </c>
    </row>
    <row r="326" customFormat="false" ht="15" hidden="false" customHeight="false" outlineLevel="0" collapsed="false">
      <c r="A326" s="13"/>
      <c r="B326" s="8"/>
      <c r="C326" s="8"/>
      <c r="D326" s="23"/>
      <c r="E326" s="23"/>
      <c r="F326" s="10" t="str">
        <f aca="false">IF(D326="","",D326-N(E326))</f>
        <v/>
      </c>
      <c r="G326" s="8"/>
      <c r="H326" s="12" t="str">
        <f aca="false">IF(AND(A326="",C326="",D326=""),"",IF(A326="","Add the order date",IF(I326="","Date not recognised - use YYYY-MM-DD",IF(C326="","Add the customer email",IF(D326="","Add the order total",IF(COUNTIF(Customers!$A$2:$A$2001,C326)=0,"Customer not on Customers tab",IF(N(E326)&gt;D326,"Refund is more than the order",IF(AND(B326&lt;&gt;"",COUNTIF($B$2:$B$5001,B326)&gt;1),"Same order # twice - keep one row",""))))))))</f>
        <v/>
      </c>
      <c r="I326" s="11" t="str">
        <f aca="false">IF(A326="","",IF(ISNUMBER(A326),INT(A326),IFERROR(IF(TEXT(DATE(VALUE(LEFT(A326,4)),VALUE(MID(A326,6,2)),VALUE(MID(A326,9,2))),"yyyy-mm-dd")=LEFT(A326,10),DATE(VALUE(LEFT(A326,4)),VALUE(MID(A326,6,2)),VALUE(MID(A326,9,2))),""),"")))</f>
        <v/>
      </c>
    </row>
    <row r="327" customFormat="false" ht="15" hidden="false" customHeight="false" outlineLevel="0" collapsed="false">
      <c r="A327" s="13"/>
      <c r="B327" s="8"/>
      <c r="C327" s="8"/>
      <c r="D327" s="23"/>
      <c r="E327" s="23"/>
      <c r="F327" s="10" t="str">
        <f aca="false">IF(D327="","",D327-N(E327))</f>
        <v/>
      </c>
      <c r="G327" s="8"/>
      <c r="H327" s="12" t="str">
        <f aca="false">IF(AND(A327="",C327="",D327=""),"",IF(A327="","Add the order date",IF(I327="","Date not recognised - use YYYY-MM-DD",IF(C327="","Add the customer email",IF(D327="","Add the order total",IF(COUNTIF(Customers!$A$2:$A$2001,C327)=0,"Customer not on Customers tab",IF(N(E327)&gt;D327,"Refund is more than the order",IF(AND(B327&lt;&gt;"",COUNTIF($B$2:$B$5001,B327)&gt;1),"Same order # twice - keep one row",""))))))))</f>
        <v/>
      </c>
      <c r="I327" s="11" t="str">
        <f aca="false">IF(A327="","",IF(ISNUMBER(A327),INT(A327),IFERROR(IF(TEXT(DATE(VALUE(LEFT(A327,4)),VALUE(MID(A327,6,2)),VALUE(MID(A327,9,2))),"yyyy-mm-dd")=LEFT(A327,10),DATE(VALUE(LEFT(A327,4)),VALUE(MID(A327,6,2)),VALUE(MID(A327,9,2))),""),"")))</f>
        <v/>
      </c>
    </row>
    <row r="328" customFormat="false" ht="15" hidden="false" customHeight="false" outlineLevel="0" collapsed="false">
      <c r="A328" s="13"/>
      <c r="B328" s="8"/>
      <c r="C328" s="8"/>
      <c r="D328" s="23"/>
      <c r="E328" s="23"/>
      <c r="F328" s="10" t="str">
        <f aca="false">IF(D328="","",D328-N(E328))</f>
        <v/>
      </c>
      <c r="G328" s="8"/>
      <c r="H328" s="12" t="str">
        <f aca="false">IF(AND(A328="",C328="",D328=""),"",IF(A328="","Add the order date",IF(I328="","Date not recognised - use YYYY-MM-DD",IF(C328="","Add the customer email",IF(D328="","Add the order total",IF(COUNTIF(Customers!$A$2:$A$2001,C328)=0,"Customer not on Customers tab",IF(N(E328)&gt;D328,"Refund is more than the order",IF(AND(B328&lt;&gt;"",COUNTIF($B$2:$B$5001,B328)&gt;1),"Same order # twice - keep one row",""))))))))</f>
        <v/>
      </c>
      <c r="I328" s="11" t="str">
        <f aca="false">IF(A328="","",IF(ISNUMBER(A328),INT(A328),IFERROR(IF(TEXT(DATE(VALUE(LEFT(A328,4)),VALUE(MID(A328,6,2)),VALUE(MID(A328,9,2))),"yyyy-mm-dd")=LEFT(A328,10),DATE(VALUE(LEFT(A328,4)),VALUE(MID(A328,6,2)),VALUE(MID(A328,9,2))),""),"")))</f>
        <v/>
      </c>
    </row>
    <row r="329" customFormat="false" ht="15" hidden="false" customHeight="false" outlineLevel="0" collapsed="false">
      <c r="A329" s="13"/>
      <c r="B329" s="8"/>
      <c r="C329" s="8"/>
      <c r="D329" s="23"/>
      <c r="E329" s="23"/>
      <c r="F329" s="10" t="str">
        <f aca="false">IF(D329="","",D329-N(E329))</f>
        <v/>
      </c>
      <c r="G329" s="8"/>
      <c r="H329" s="12" t="str">
        <f aca="false">IF(AND(A329="",C329="",D329=""),"",IF(A329="","Add the order date",IF(I329="","Date not recognised - use YYYY-MM-DD",IF(C329="","Add the customer email",IF(D329="","Add the order total",IF(COUNTIF(Customers!$A$2:$A$2001,C329)=0,"Customer not on Customers tab",IF(N(E329)&gt;D329,"Refund is more than the order",IF(AND(B329&lt;&gt;"",COUNTIF($B$2:$B$5001,B329)&gt;1),"Same order # twice - keep one row",""))))))))</f>
        <v/>
      </c>
      <c r="I329" s="11" t="str">
        <f aca="false">IF(A329="","",IF(ISNUMBER(A329),INT(A329),IFERROR(IF(TEXT(DATE(VALUE(LEFT(A329,4)),VALUE(MID(A329,6,2)),VALUE(MID(A329,9,2))),"yyyy-mm-dd")=LEFT(A329,10),DATE(VALUE(LEFT(A329,4)),VALUE(MID(A329,6,2)),VALUE(MID(A329,9,2))),""),"")))</f>
        <v/>
      </c>
    </row>
    <row r="330" customFormat="false" ht="15" hidden="false" customHeight="false" outlineLevel="0" collapsed="false">
      <c r="A330" s="13"/>
      <c r="B330" s="8"/>
      <c r="C330" s="8"/>
      <c r="D330" s="23"/>
      <c r="E330" s="23"/>
      <c r="F330" s="10" t="str">
        <f aca="false">IF(D330="","",D330-N(E330))</f>
        <v/>
      </c>
      <c r="G330" s="8"/>
      <c r="H330" s="12" t="str">
        <f aca="false">IF(AND(A330="",C330="",D330=""),"",IF(A330="","Add the order date",IF(I330="","Date not recognised - use YYYY-MM-DD",IF(C330="","Add the customer email",IF(D330="","Add the order total",IF(COUNTIF(Customers!$A$2:$A$2001,C330)=0,"Customer not on Customers tab",IF(N(E330)&gt;D330,"Refund is more than the order",IF(AND(B330&lt;&gt;"",COUNTIF($B$2:$B$5001,B330)&gt;1),"Same order # twice - keep one row",""))))))))</f>
        <v/>
      </c>
      <c r="I330" s="11" t="str">
        <f aca="false">IF(A330="","",IF(ISNUMBER(A330),INT(A330),IFERROR(IF(TEXT(DATE(VALUE(LEFT(A330,4)),VALUE(MID(A330,6,2)),VALUE(MID(A330,9,2))),"yyyy-mm-dd")=LEFT(A330,10),DATE(VALUE(LEFT(A330,4)),VALUE(MID(A330,6,2)),VALUE(MID(A330,9,2))),""),"")))</f>
        <v/>
      </c>
    </row>
    <row r="331" customFormat="false" ht="15" hidden="false" customHeight="false" outlineLevel="0" collapsed="false">
      <c r="A331" s="13"/>
      <c r="B331" s="8"/>
      <c r="C331" s="8"/>
      <c r="D331" s="23"/>
      <c r="E331" s="23"/>
      <c r="F331" s="10" t="str">
        <f aca="false">IF(D331="","",D331-N(E331))</f>
        <v/>
      </c>
      <c r="G331" s="8"/>
      <c r="H331" s="12" t="str">
        <f aca="false">IF(AND(A331="",C331="",D331=""),"",IF(A331="","Add the order date",IF(I331="","Date not recognised - use YYYY-MM-DD",IF(C331="","Add the customer email",IF(D331="","Add the order total",IF(COUNTIF(Customers!$A$2:$A$2001,C331)=0,"Customer not on Customers tab",IF(N(E331)&gt;D331,"Refund is more than the order",IF(AND(B331&lt;&gt;"",COUNTIF($B$2:$B$5001,B331)&gt;1),"Same order # twice - keep one row",""))))))))</f>
        <v/>
      </c>
      <c r="I331" s="11" t="str">
        <f aca="false">IF(A331="","",IF(ISNUMBER(A331),INT(A331),IFERROR(IF(TEXT(DATE(VALUE(LEFT(A331,4)),VALUE(MID(A331,6,2)),VALUE(MID(A331,9,2))),"yyyy-mm-dd")=LEFT(A331,10),DATE(VALUE(LEFT(A331,4)),VALUE(MID(A331,6,2)),VALUE(MID(A331,9,2))),""),"")))</f>
        <v/>
      </c>
    </row>
    <row r="332" customFormat="false" ht="15" hidden="false" customHeight="false" outlineLevel="0" collapsed="false">
      <c r="A332" s="13"/>
      <c r="B332" s="8"/>
      <c r="C332" s="8"/>
      <c r="D332" s="23"/>
      <c r="E332" s="23"/>
      <c r="F332" s="10" t="str">
        <f aca="false">IF(D332="","",D332-N(E332))</f>
        <v/>
      </c>
      <c r="G332" s="8"/>
      <c r="H332" s="12" t="str">
        <f aca="false">IF(AND(A332="",C332="",D332=""),"",IF(A332="","Add the order date",IF(I332="","Date not recognised - use YYYY-MM-DD",IF(C332="","Add the customer email",IF(D332="","Add the order total",IF(COUNTIF(Customers!$A$2:$A$2001,C332)=0,"Customer not on Customers tab",IF(N(E332)&gt;D332,"Refund is more than the order",IF(AND(B332&lt;&gt;"",COUNTIF($B$2:$B$5001,B332)&gt;1),"Same order # twice - keep one row",""))))))))</f>
        <v/>
      </c>
      <c r="I332" s="11" t="str">
        <f aca="false">IF(A332="","",IF(ISNUMBER(A332),INT(A332),IFERROR(IF(TEXT(DATE(VALUE(LEFT(A332,4)),VALUE(MID(A332,6,2)),VALUE(MID(A332,9,2))),"yyyy-mm-dd")=LEFT(A332,10),DATE(VALUE(LEFT(A332,4)),VALUE(MID(A332,6,2)),VALUE(MID(A332,9,2))),""),"")))</f>
        <v/>
      </c>
    </row>
    <row r="333" customFormat="false" ht="15" hidden="false" customHeight="false" outlineLevel="0" collapsed="false">
      <c r="A333" s="13"/>
      <c r="B333" s="8"/>
      <c r="C333" s="8"/>
      <c r="D333" s="23"/>
      <c r="E333" s="23"/>
      <c r="F333" s="10" t="str">
        <f aca="false">IF(D333="","",D333-N(E333))</f>
        <v/>
      </c>
      <c r="G333" s="8"/>
      <c r="H333" s="12" t="str">
        <f aca="false">IF(AND(A333="",C333="",D333=""),"",IF(A333="","Add the order date",IF(I333="","Date not recognised - use YYYY-MM-DD",IF(C333="","Add the customer email",IF(D333="","Add the order total",IF(COUNTIF(Customers!$A$2:$A$2001,C333)=0,"Customer not on Customers tab",IF(N(E333)&gt;D333,"Refund is more than the order",IF(AND(B333&lt;&gt;"",COUNTIF($B$2:$B$5001,B333)&gt;1),"Same order # twice - keep one row",""))))))))</f>
        <v/>
      </c>
      <c r="I333" s="11" t="str">
        <f aca="false">IF(A333="","",IF(ISNUMBER(A333),INT(A333),IFERROR(IF(TEXT(DATE(VALUE(LEFT(A333,4)),VALUE(MID(A333,6,2)),VALUE(MID(A333,9,2))),"yyyy-mm-dd")=LEFT(A333,10),DATE(VALUE(LEFT(A333,4)),VALUE(MID(A333,6,2)),VALUE(MID(A333,9,2))),""),"")))</f>
        <v/>
      </c>
    </row>
    <row r="334" customFormat="false" ht="15" hidden="false" customHeight="false" outlineLevel="0" collapsed="false">
      <c r="A334" s="13"/>
      <c r="B334" s="8"/>
      <c r="C334" s="8"/>
      <c r="D334" s="23"/>
      <c r="E334" s="23"/>
      <c r="F334" s="10" t="str">
        <f aca="false">IF(D334="","",D334-N(E334))</f>
        <v/>
      </c>
      <c r="G334" s="8"/>
      <c r="H334" s="12" t="str">
        <f aca="false">IF(AND(A334="",C334="",D334=""),"",IF(A334="","Add the order date",IF(I334="","Date not recognised - use YYYY-MM-DD",IF(C334="","Add the customer email",IF(D334="","Add the order total",IF(COUNTIF(Customers!$A$2:$A$2001,C334)=0,"Customer not on Customers tab",IF(N(E334)&gt;D334,"Refund is more than the order",IF(AND(B334&lt;&gt;"",COUNTIF($B$2:$B$5001,B334)&gt;1),"Same order # twice - keep one row",""))))))))</f>
        <v/>
      </c>
      <c r="I334" s="11" t="str">
        <f aca="false">IF(A334="","",IF(ISNUMBER(A334),INT(A334),IFERROR(IF(TEXT(DATE(VALUE(LEFT(A334,4)),VALUE(MID(A334,6,2)),VALUE(MID(A334,9,2))),"yyyy-mm-dd")=LEFT(A334,10),DATE(VALUE(LEFT(A334,4)),VALUE(MID(A334,6,2)),VALUE(MID(A334,9,2))),""),"")))</f>
        <v/>
      </c>
    </row>
    <row r="335" customFormat="false" ht="15" hidden="false" customHeight="false" outlineLevel="0" collapsed="false">
      <c r="A335" s="13"/>
      <c r="B335" s="8"/>
      <c r="C335" s="8"/>
      <c r="D335" s="23"/>
      <c r="E335" s="23"/>
      <c r="F335" s="10" t="str">
        <f aca="false">IF(D335="","",D335-N(E335))</f>
        <v/>
      </c>
      <c r="G335" s="8"/>
      <c r="H335" s="12" t="str">
        <f aca="false">IF(AND(A335="",C335="",D335=""),"",IF(A335="","Add the order date",IF(I335="","Date not recognised - use YYYY-MM-DD",IF(C335="","Add the customer email",IF(D335="","Add the order total",IF(COUNTIF(Customers!$A$2:$A$2001,C335)=0,"Customer not on Customers tab",IF(N(E335)&gt;D335,"Refund is more than the order",IF(AND(B335&lt;&gt;"",COUNTIF($B$2:$B$5001,B335)&gt;1),"Same order # twice - keep one row",""))))))))</f>
        <v/>
      </c>
      <c r="I335" s="11" t="str">
        <f aca="false">IF(A335="","",IF(ISNUMBER(A335),INT(A335),IFERROR(IF(TEXT(DATE(VALUE(LEFT(A335,4)),VALUE(MID(A335,6,2)),VALUE(MID(A335,9,2))),"yyyy-mm-dd")=LEFT(A335,10),DATE(VALUE(LEFT(A335,4)),VALUE(MID(A335,6,2)),VALUE(MID(A335,9,2))),""),"")))</f>
        <v/>
      </c>
    </row>
    <row r="336" customFormat="false" ht="15" hidden="false" customHeight="false" outlineLevel="0" collapsed="false">
      <c r="A336" s="13"/>
      <c r="B336" s="8"/>
      <c r="C336" s="8"/>
      <c r="D336" s="23"/>
      <c r="E336" s="23"/>
      <c r="F336" s="10" t="str">
        <f aca="false">IF(D336="","",D336-N(E336))</f>
        <v/>
      </c>
      <c r="G336" s="8"/>
      <c r="H336" s="12" t="str">
        <f aca="false">IF(AND(A336="",C336="",D336=""),"",IF(A336="","Add the order date",IF(I336="","Date not recognised - use YYYY-MM-DD",IF(C336="","Add the customer email",IF(D336="","Add the order total",IF(COUNTIF(Customers!$A$2:$A$2001,C336)=0,"Customer not on Customers tab",IF(N(E336)&gt;D336,"Refund is more than the order",IF(AND(B336&lt;&gt;"",COUNTIF($B$2:$B$5001,B336)&gt;1),"Same order # twice - keep one row",""))))))))</f>
        <v/>
      </c>
      <c r="I336" s="11" t="str">
        <f aca="false">IF(A336="","",IF(ISNUMBER(A336),INT(A336),IFERROR(IF(TEXT(DATE(VALUE(LEFT(A336,4)),VALUE(MID(A336,6,2)),VALUE(MID(A336,9,2))),"yyyy-mm-dd")=LEFT(A336,10),DATE(VALUE(LEFT(A336,4)),VALUE(MID(A336,6,2)),VALUE(MID(A336,9,2))),""),"")))</f>
        <v/>
      </c>
    </row>
    <row r="337" customFormat="false" ht="15" hidden="false" customHeight="false" outlineLevel="0" collapsed="false">
      <c r="A337" s="13"/>
      <c r="B337" s="8"/>
      <c r="C337" s="8"/>
      <c r="D337" s="23"/>
      <c r="E337" s="23"/>
      <c r="F337" s="10" t="str">
        <f aca="false">IF(D337="","",D337-N(E337))</f>
        <v/>
      </c>
      <c r="G337" s="8"/>
      <c r="H337" s="12" t="str">
        <f aca="false">IF(AND(A337="",C337="",D337=""),"",IF(A337="","Add the order date",IF(I337="","Date not recognised - use YYYY-MM-DD",IF(C337="","Add the customer email",IF(D337="","Add the order total",IF(COUNTIF(Customers!$A$2:$A$2001,C337)=0,"Customer not on Customers tab",IF(N(E337)&gt;D337,"Refund is more than the order",IF(AND(B337&lt;&gt;"",COUNTIF($B$2:$B$5001,B337)&gt;1),"Same order # twice - keep one row",""))))))))</f>
        <v/>
      </c>
      <c r="I337" s="11" t="str">
        <f aca="false">IF(A337="","",IF(ISNUMBER(A337),INT(A337),IFERROR(IF(TEXT(DATE(VALUE(LEFT(A337,4)),VALUE(MID(A337,6,2)),VALUE(MID(A337,9,2))),"yyyy-mm-dd")=LEFT(A337,10),DATE(VALUE(LEFT(A337,4)),VALUE(MID(A337,6,2)),VALUE(MID(A337,9,2))),""),"")))</f>
        <v/>
      </c>
    </row>
    <row r="338" customFormat="false" ht="15" hidden="false" customHeight="false" outlineLevel="0" collapsed="false">
      <c r="A338" s="13"/>
      <c r="B338" s="8"/>
      <c r="C338" s="8"/>
      <c r="D338" s="23"/>
      <c r="E338" s="23"/>
      <c r="F338" s="10" t="str">
        <f aca="false">IF(D338="","",D338-N(E338))</f>
        <v/>
      </c>
      <c r="G338" s="8"/>
      <c r="H338" s="12" t="str">
        <f aca="false">IF(AND(A338="",C338="",D338=""),"",IF(A338="","Add the order date",IF(I338="","Date not recognised - use YYYY-MM-DD",IF(C338="","Add the customer email",IF(D338="","Add the order total",IF(COUNTIF(Customers!$A$2:$A$2001,C338)=0,"Customer not on Customers tab",IF(N(E338)&gt;D338,"Refund is more than the order",IF(AND(B338&lt;&gt;"",COUNTIF($B$2:$B$5001,B338)&gt;1),"Same order # twice - keep one row",""))))))))</f>
        <v/>
      </c>
      <c r="I338" s="11" t="str">
        <f aca="false">IF(A338="","",IF(ISNUMBER(A338),INT(A338),IFERROR(IF(TEXT(DATE(VALUE(LEFT(A338,4)),VALUE(MID(A338,6,2)),VALUE(MID(A338,9,2))),"yyyy-mm-dd")=LEFT(A338,10),DATE(VALUE(LEFT(A338,4)),VALUE(MID(A338,6,2)),VALUE(MID(A338,9,2))),""),"")))</f>
        <v/>
      </c>
    </row>
    <row r="339" customFormat="false" ht="15" hidden="false" customHeight="false" outlineLevel="0" collapsed="false">
      <c r="A339" s="13"/>
      <c r="B339" s="8"/>
      <c r="C339" s="8"/>
      <c r="D339" s="23"/>
      <c r="E339" s="23"/>
      <c r="F339" s="10" t="str">
        <f aca="false">IF(D339="","",D339-N(E339))</f>
        <v/>
      </c>
      <c r="G339" s="8"/>
      <c r="H339" s="12" t="str">
        <f aca="false">IF(AND(A339="",C339="",D339=""),"",IF(A339="","Add the order date",IF(I339="","Date not recognised - use YYYY-MM-DD",IF(C339="","Add the customer email",IF(D339="","Add the order total",IF(COUNTIF(Customers!$A$2:$A$2001,C339)=0,"Customer not on Customers tab",IF(N(E339)&gt;D339,"Refund is more than the order",IF(AND(B339&lt;&gt;"",COUNTIF($B$2:$B$5001,B339)&gt;1),"Same order # twice - keep one row",""))))))))</f>
        <v/>
      </c>
      <c r="I339" s="11" t="str">
        <f aca="false">IF(A339="","",IF(ISNUMBER(A339),INT(A339),IFERROR(IF(TEXT(DATE(VALUE(LEFT(A339,4)),VALUE(MID(A339,6,2)),VALUE(MID(A339,9,2))),"yyyy-mm-dd")=LEFT(A339,10),DATE(VALUE(LEFT(A339,4)),VALUE(MID(A339,6,2)),VALUE(MID(A339,9,2))),""),"")))</f>
        <v/>
      </c>
    </row>
    <row r="340" customFormat="false" ht="15" hidden="false" customHeight="false" outlineLevel="0" collapsed="false">
      <c r="A340" s="13"/>
      <c r="B340" s="8"/>
      <c r="C340" s="8"/>
      <c r="D340" s="23"/>
      <c r="E340" s="23"/>
      <c r="F340" s="10" t="str">
        <f aca="false">IF(D340="","",D340-N(E340))</f>
        <v/>
      </c>
      <c r="G340" s="8"/>
      <c r="H340" s="12" t="str">
        <f aca="false">IF(AND(A340="",C340="",D340=""),"",IF(A340="","Add the order date",IF(I340="","Date not recognised - use YYYY-MM-DD",IF(C340="","Add the customer email",IF(D340="","Add the order total",IF(COUNTIF(Customers!$A$2:$A$2001,C340)=0,"Customer not on Customers tab",IF(N(E340)&gt;D340,"Refund is more than the order",IF(AND(B340&lt;&gt;"",COUNTIF($B$2:$B$5001,B340)&gt;1),"Same order # twice - keep one row",""))))))))</f>
        <v/>
      </c>
      <c r="I340" s="11" t="str">
        <f aca="false">IF(A340="","",IF(ISNUMBER(A340),INT(A340),IFERROR(IF(TEXT(DATE(VALUE(LEFT(A340,4)),VALUE(MID(A340,6,2)),VALUE(MID(A340,9,2))),"yyyy-mm-dd")=LEFT(A340,10),DATE(VALUE(LEFT(A340,4)),VALUE(MID(A340,6,2)),VALUE(MID(A340,9,2))),""),"")))</f>
        <v/>
      </c>
    </row>
    <row r="341" customFormat="false" ht="15" hidden="false" customHeight="false" outlineLevel="0" collapsed="false">
      <c r="A341" s="13"/>
      <c r="B341" s="8"/>
      <c r="C341" s="8"/>
      <c r="D341" s="23"/>
      <c r="E341" s="23"/>
      <c r="F341" s="10" t="str">
        <f aca="false">IF(D341="","",D341-N(E341))</f>
        <v/>
      </c>
      <c r="G341" s="8"/>
      <c r="H341" s="12" t="str">
        <f aca="false">IF(AND(A341="",C341="",D341=""),"",IF(A341="","Add the order date",IF(I341="","Date not recognised - use YYYY-MM-DD",IF(C341="","Add the customer email",IF(D341="","Add the order total",IF(COUNTIF(Customers!$A$2:$A$2001,C341)=0,"Customer not on Customers tab",IF(N(E341)&gt;D341,"Refund is more than the order",IF(AND(B341&lt;&gt;"",COUNTIF($B$2:$B$5001,B341)&gt;1),"Same order # twice - keep one row",""))))))))</f>
        <v/>
      </c>
      <c r="I341" s="11" t="str">
        <f aca="false">IF(A341="","",IF(ISNUMBER(A341),INT(A341),IFERROR(IF(TEXT(DATE(VALUE(LEFT(A341,4)),VALUE(MID(A341,6,2)),VALUE(MID(A341,9,2))),"yyyy-mm-dd")=LEFT(A341,10),DATE(VALUE(LEFT(A341,4)),VALUE(MID(A341,6,2)),VALUE(MID(A341,9,2))),""),"")))</f>
        <v/>
      </c>
    </row>
    <row r="342" customFormat="false" ht="15" hidden="false" customHeight="false" outlineLevel="0" collapsed="false">
      <c r="A342" s="13"/>
      <c r="B342" s="8"/>
      <c r="C342" s="8"/>
      <c r="D342" s="23"/>
      <c r="E342" s="23"/>
      <c r="F342" s="10" t="str">
        <f aca="false">IF(D342="","",D342-N(E342))</f>
        <v/>
      </c>
      <c r="G342" s="8"/>
      <c r="H342" s="12" t="str">
        <f aca="false">IF(AND(A342="",C342="",D342=""),"",IF(A342="","Add the order date",IF(I342="","Date not recognised - use YYYY-MM-DD",IF(C342="","Add the customer email",IF(D342="","Add the order total",IF(COUNTIF(Customers!$A$2:$A$2001,C342)=0,"Customer not on Customers tab",IF(N(E342)&gt;D342,"Refund is more than the order",IF(AND(B342&lt;&gt;"",COUNTIF($B$2:$B$5001,B342)&gt;1),"Same order # twice - keep one row",""))))))))</f>
        <v/>
      </c>
      <c r="I342" s="11" t="str">
        <f aca="false">IF(A342="","",IF(ISNUMBER(A342),INT(A342),IFERROR(IF(TEXT(DATE(VALUE(LEFT(A342,4)),VALUE(MID(A342,6,2)),VALUE(MID(A342,9,2))),"yyyy-mm-dd")=LEFT(A342,10),DATE(VALUE(LEFT(A342,4)),VALUE(MID(A342,6,2)),VALUE(MID(A342,9,2))),""),"")))</f>
        <v/>
      </c>
    </row>
    <row r="343" customFormat="false" ht="15" hidden="false" customHeight="false" outlineLevel="0" collapsed="false">
      <c r="A343" s="13"/>
      <c r="B343" s="8"/>
      <c r="C343" s="8"/>
      <c r="D343" s="23"/>
      <c r="E343" s="23"/>
      <c r="F343" s="10" t="str">
        <f aca="false">IF(D343="","",D343-N(E343))</f>
        <v/>
      </c>
      <c r="G343" s="8"/>
      <c r="H343" s="12" t="str">
        <f aca="false">IF(AND(A343="",C343="",D343=""),"",IF(A343="","Add the order date",IF(I343="","Date not recognised - use YYYY-MM-DD",IF(C343="","Add the customer email",IF(D343="","Add the order total",IF(COUNTIF(Customers!$A$2:$A$2001,C343)=0,"Customer not on Customers tab",IF(N(E343)&gt;D343,"Refund is more than the order",IF(AND(B343&lt;&gt;"",COUNTIF($B$2:$B$5001,B343)&gt;1),"Same order # twice - keep one row",""))))))))</f>
        <v/>
      </c>
      <c r="I343" s="11" t="str">
        <f aca="false">IF(A343="","",IF(ISNUMBER(A343),INT(A343),IFERROR(IF(TEXT(DATE(VALUE(LEFT(A343,4)),VALUE(MID(A343,6,2)),VALUE(MID(A343,9,2))),"yyyy-mm-dd")=LEFT(A343,10),DATE(VALUE(LEFT(A343,4)),VALUE(MID(A343,6,2)),VALUE(MID(A343,9,2))),""),"")))</f>
        <v/>
      </c>
    </row>
    <row r="344" customFormat="false" ht="15" hidden="false" customHeight="false" outlineLevel="0" collapsed="false">
      <c r="A344" s="13"/>
      <c r="B344" s="8"/>
      <c r="C344" s="8"/>
      <c r="D344" s="23"/>
      <c r="E344" s="23"/>
      <c r="F344" s="10" t="str">
        <f aca="false">IF(D344="","",D344-N(E344))</f>
        <v/>
      </c>
      <c r="G344" s="8"/>
      <c r="H344" s="12" t="str">
        <f aca="false">IF(AND(A344="",C344="",D344=""),"",IF(A344="","Add the order date",IF(I344="","Date not recognised - use YYYY-MM-DD",IF(C344="","Add the customer email",IF(D344="","Add the order total",IF(COUNTIF(Customers!$A$2:$A$2001,C344)=0,"Customer not on Customers tab",IF(N(E344)&gt;D344,"Refund is more than the order",IF(AND(B344&lt;&gt;"",COUNTIF($B$2:$B$5001,B344)&gt;1),"Same order # twice - keep one row",""))))))))</f>
        <v/>
      </c>
      <c r="I344" s="11" t="str">
        <f aca="false">IF(A344="","",IF(ISNUMBER(A344),INT(A344),IFERROR(IF(TEXT(DATE(VALUE(LEFT(A344,4)),VALUE(MID(A344,6,2)),VALUE(MID(A344,9,2))),"yyyy-mm-dd")=LEFT(A344,10),DATE(VALUE(LEFT(A344,4)),VALUE(MID(A344,6,2)),VALUE(MID(A344,9,2))),""),"")))</f>
        <v/>
      </c>
    </row>
    <row r="345" customFormat="false" ht="15" hidden="false" customHeight="false" outlineLevel="0" collapsed="false">
      <c r="A345" s="13"/>
      <c r="B345" s="8"/>
      <c r="C345" s="8"/>
      <c r="D345" s="23"/>
      <c r="E345" s="23"/>
      <c r="F345" s="10" t="str">
        <f aca="false">IF(D345="","",D345-N(E345))</f>
        <v/>
      </c>
      <c r="G345" s="8"/>
      <c r="H345" s="12" t="str">
        <f aca="false">IF(AND(A345="",C345="",D345=""),"",IF(A345="","Add the order date",IF(I345="","Date not recognised - use YYYY-MM-DD",IF(C345="","Add the customer email",IF(D345="","Add the order total",IF(COUNTIF(Customers!$A$2:$A$2001,C345)=0,"Customer not on Customers tab",IF(N(E345)&gt;D345,"Refund is more than the order",IF(AND(B345&lt;&gt;"",COUNTIF($B$2:$B$5001,B345)&gt;1),"Same order # twice - keep one row",""))))))))</f>
        <v/>
      </c>
      <c r="I345" s="11" t="str">
        <f aca="false">IF(A345="","",IF(ISNUMBER(A345),INT(A345),IFERROR(IF(TEXT(DATE(VALUE(LEFT(A345,4)),VALUE(MID(A345,6,2)),VALUE(MID(A345,9,2))),"yyyy-mm-dd")=LEFT(A345,10),DATE(VALUE(LEFT(A345,4)),VALUE(MID(A345,6,2)),VALUE(MID(A345,9,2))),""),"")))</f>
        <v/>
      </c>
    </row>
    <row r="346" customFormat="false" ht="15" hidden="false" customHeight="false" outlineLevel="0" collapsed="false">
      <c r="A346" s="13"/>
      <c r="B346" s="8"/>
      <c r="C346" s="8"/>
      <c r="D346" s="23"/>
      <c r="E346" s="23"/>
      <c r="F346" s="10" t="str">
        <f aca="false">IF(D346="","",D346-N(E346))</f>
        <v/>
      </c>
      <c r="G346" s="8"/>
      <c r="H346" s="12" t="str">
        <f aca="false">IF(AND(A346="",C346="",D346=""),"",IF(A346="","Add the order date",IF(I346="","Date not recognised - use YYYY-MM-DD",IF(C346="","Add the customer email",IF(D346="","Add the order total",IF(COUNTIF(Customers!$A$2:$A$2001,C346)=0,"Customer not on Customers tab",IF(N(E346)&gt;D346,"Refund is more than the order",IF(AND(B346&lt;&gt;"",COUNTIF($B$2:$B$5001,B346)&gt;1),"Same order # twice - keep one row",""))))))))</f>
        <v/>
      </c>
      <c r="I346" s="11" t="str">
        <f aca="false">IF(A346="","",IF(ISNUMBER(A346),INT(A346),IFERROR(IF(TEXT(DATE(VALUE(LEFT(A346,4)),VALUE(MID(A346,6,2)),VALUE(MID(A346,9,2))),"yyyy-mm-dd")=LEFT(A346,10),DATE(VALUE(LEFT(A346,4)),VALUE(MID(A346,6,2)),VALUE(MID(A346,9,2))),""),"")))</f>
        <v/>
      </c>
    </row>
    <row r="347" customFormat="false" ht="15" hidden="false" customHeight="false" outlineLevel="0" collapsed="false">
      <c r="A347" s="13"/>
      <c r="B347" s="8"/>
      <c r="C347" s="8"/>
      <c r="D347" s="23"/>
      <c r="E347" s="23"/>
      <c r="F347" s="10" t="str">
        <f aca="false">IF(D347="","",D347-N(E347))</f>
        <v/>
      </c>
      <c r="G347" s="8"/>
      <c r="H347" s="12" t="str">
        <f aca="false">IF(AND(A347="",C347="",D347=""),"",IF(A347="","Add the order date",IF(I347="","Date not recognised - use YYYY-MM-DD",IF(C347="","Add the customer email",IF(D347="","Add the order total",IF(COUNTIF(Customers!$A$2:$A$2001,C347)=0,"Customer not on Customers tab",IF(N(E347)&gt;D347,"Refund is more than the order",IF(AND(B347&lt;&gt;"",COUNTIF($B$2:$B$5001,B347)&gt;1),"Same order # twice - keep one row",""))))))))</f>
        <v/>
      </c>
      <c r="I347" s="11" t="str">
        <f aca="false">IF(A347="","",IF(ISNUMBER(A347),INT(A347),IFERROR(IF(TEXT(DATE(VALUE(LEFT(A347,4)),VALUE(MID(A347,6,2)),VALUE(MID(A347,9,2))),"yyyy-mm-dd")=LEFT(A347,10),DATE(VALUE(LEFT(A347,4)),VALUE(MID(A347,6,2)),VALUE(MID(A347,9,2))),""),"")))</f>
        <v/>
      </c>
    </row>
    <row r="348" customFormat="false" ht="15" hidden="false" customHeight="false" outlineLevel="0" collapsed="false">
      <c r="A348" s="13"/>
      <c r="B348" s="8"/>
      <c r="C348" s="8"/>
      <c r="D348" s="23"/>
      <c r="E348" s="23"/>
      <c r="F348" s="10" t="str">
        <f aca="false">IF(D348="","",D348-N(E348))</f>
        <v/>
      </c>
      <c r="G348" s="8"/>
      <c r="H348" s="12" t="str">
        <f aca="false">IF(AND(A348="",C348="",D348=""),"",IF(A348="","Add the order date",IF(I348="","Date not recognised - use YYYY-MM-DD",IF(C348="","Add the customer email",IF(D348="","Add the order total",IF(COUNTIF(Customers!$A$2:$A$2001,C348)=0,"Customer not on Customers tab",IF(N(E348)&gt;D348,"Refund is more than the order",IF(AND(B348&lt;&gt;"",COUNTIF($B$2:$B$5001,B348)&gt;1),"Same order # twice - keep one row",""))))))))</f>
        <v/>
      </c>
      <c r="I348" s="11" t="str">
        <f aca="false">IF(A348="","",IF(ISNUMBER(A348),INT(A348),IFERROR(IF(TEXT(DATE(VALUE(LEFT(A348,4)),VALUE(MID(A348,6,2)),VALUE(MID(A348,9,2))),"yyyy-mm-dd")=LEFT(A348,10),DATE(VALUE(LEFT(A348,4)),VALUE(MID(A348,6,2)),VALUE(MID(A348,9,2))),""),"")))</f>
        <v/>
      </c>
    </row>
    <row r="349" customFormat="false" ht="15" hidden="false" customHeight="false" outlineLevel="0" collapsed="false">
      <c r="A349" s="13"/>
      <c r="B349" s="8"/>
      <c r="C349" s="8"/>
      <c r="D349" s="23"/>
      <c r="E349" s="23"/>
      <c r="F349" s="10" t="str">
        <f aca="false">IF(D349="","",D349-N(E349))</f>
        <v/>
      </c>
      <c r="G349" s="8"/>
      <c r="H349" s="12" t="str">
        <f aca="false">IF(AND(A349="",C349="",D349=""),"",IF(A349="","Add the order date",IF(I349="","Date not recognised - use YYYY-MM-DD",IF(C349="","Add the customer email",IF(D349="","Add the order total",IF(COUNTIF(Customers!$A$2:$A$2001,C349)=0,"Customer not on Customers tab",IF(N(E349)&gt;D349,"Refund is more than the order",IF(AND(B349&lt;&gt;"",COUNTIF($B$2:$B$5001,B349)&gt;1),"Same order # twice - keep one row",""))))))))</f>
        <v/>
      </c>
      <c r="I349" s="11" t="str">
        <f aca="false">IF(A349="","",IF(ISNUMBER(A349),INT(A349),IFERROR(IF(TEXT(DATE(VALUE(LEFT(A349,4)),VALUE(MID(A349,6,2)),VALUE(MID(A349,9,2))),"yyyy-mm-dd")=LEFT(A349,10),DATE(VALUE(LEFT(A349,4)),VALUE(MID(A349,6,2)),VALUE(MID(A349,9,2))),""),"")))</f>
        <v/>
      </c>
    </row>
    <row r="350" customFormat="false" ht="15" hidden="false" customHeight="false" outlineLevel="0" collapsed="false">
      <c r="A350" s="13"/>
      <c r="B350" s="8"/>
      <c r="C350" s="8"/>
      <c r="D350" s="23"/>
      <c r="E350" s="23"/>
      <c r="F350" s="10" t="str">
        <f aca="false">IF(D350="","",D350-N(E350))</f>
        <v/>
      </c>
      <c r="G350" s="8"/>
      <c r="H350" s="12" t="str">
        <f aca="false">IF(AND(A350="",C350="",D350=""),"",IF(A350="","Add the order date",IF(I350="","Date not recognised - use YYYY-MM-DD",IF(C350="","Add the customer email",IF(D350="","Add the order total",IF(COUNTIF(Customers!$A$2:$A$2001,C350)=0,"Customer not on Customers tab",IF(N(E350)&gt;D350,"Refund is more than the order",IF(AND(B350&lt;&gt;"",COUNTIF($B$2:$B$5001,B350)&gt;1),"Same order # twice - keep one row",""))))))))</f>
        <v/>
      </c>
      <c r="I350" s="11" t="str">
        <f aca="false">IF(A350="","",IF(ISNUMBER(A350),INT(A350),IFERROR(IF(TEXT(DATE(VALUE(LEFT(A350,4)),VALUE(MID(A350,6,2)),VALUE(MID(A350,9,2))),"yyyy-mm-dd")=LEFT(A350,10),DATE(VALUE(LEFT(A350,4)),VALUE(MID(A350,6,2)),VALUE(MID(A350,9,2))),""),"")))</f>
        <v/>
      </c>
    </row>
    <row r="351" customFormat="false" ht="15" hidden="false" customHeight="false" outlineLevel="0" collapsed="false">
      <c r="A351" s="13"/>
      <c r="B351" s="8"/>
      <c r="C351" s="8"/>
      <c r="D351" s="23"/>
      <c r="E351" s="23"/>
      <c r="F351" s="10" t="str">
        <f aca="false">IF(D351="","",D351-N(E351))</f>
        <v/>
      </c>
      <c r="G351" s="8"/>
      <c r="H351" s="12" t="str">
        <f aca="false">IF(AND(A351="",C351="",D351=""),"",IF(A351="","Add the order date",IF(I351="","Date not recognised - use YYYY-MM-DD",IF(C351="","Add the customer email",IF(D351="","Add the order total",IF(COUNTIF(Customers!$A$2:$A$2001,C351)=0,"Customer not on Customers tab",IF(N(E351)&gt;D351,"Refund is more than the order",IF(AND(B351&lt;&gt;"",COUNTIF($B$2:$B$5001,B351)&gt;1),"Same order # twice - keep one row",""))))))))</f>
        <v/>
      </c>
      <c r="I351" s="11" t="str">
        <f aca="false">IF(A351="","",IF(ISNUMBER(A351),INT(A351),IFERROR(IF(TEXT(DATE(VALUE(LEFT(A351,4)),VALUE(MID(A351,6,2)),VALUE(MID(A351,9,2))),"yyyy-mm-dd")=LEFT(A351,10),DATE(VALUE(LEFT(A351,4)),VALUE(MID(A351,6,2)),VALUE(MID(A351,9,2))),""),"")))</f>
        <v/>
      </c>
    </row>
    <row r="352" customFormat="false" ht="15" hidden="false" customHeight="false" outlineLevel="0" collapsed="false">
      <c r="A352" s="13"/>
      <c r="B352" s="8"/>
      <c r="C352" s="8"/>
      <c r="D352" s="23"/>
      <c r="E352" s="23"/>
      <c r="F352" s="10" t="str">
        <f aca="false">IF(D352="","",D352-N(E352))</f>
        <v/>
      </c>
      <c r="G352" s="8"/>
      <c r="H352" s="12" t="str">
        <f aca="false">IF(AND(A352="",C352="",D352=""),"",IF(A352="","Add the order date",IF(I352="","Date not recognised - use YYYY-MM-DD",IF(C352="","Add the customer email",IF(D352="","Add the order total",IF(COUNTIF(Customers!$A$2:$A$2001,C352)=0,"Customer not on Customers tab",IF(N(E352)&gt;D352,"Refund is more than the order",IF(AND(B352&lt;&gt;"",COUNTIF($B$2:$B$5001,B352)&gt;1),"Same order # twice - keep one row",""))))))))</f>
        <v/>
      </c>
      <c r="I352" s="11" t="str">
        <f aca="false">IF(A352="","",IF(ISNUMBER(A352),INT(A352),IFERROR(IF(TEXT(DATE(VALUE(LEFT(A352,4)),VALUE(MID(A352,6,2)),VALUE(MID(A352,9,2))),"yyyy-mm-dd")=LEFT(A352,10),DATE(VALUE(LEFT(A352,4)),VALUE(MID(A352,6,2)),VALUE(MID(A352,9,2))),""),"")))</f>
        <v/>
      </c>
    </row>
    <row r="353" customFormat="false" ht="15" hidden="false" customHeight="false" outlineLevel="0" collapsed="false">
      <c r="A353" s="13"/>
      <c r="B353" s="8"/>
      <c r="C353" s="8"/>
      <c r="D353" s="23"/>
      <c r="E353" s="23"/>
      <c r="F353" s="10" t="str">
        <f aca="false">IF(D353="","",D353-N(E353))</f>
        <v/>
      </c>
      <c r="G353" s="8"/>
      <c r="H353" s="12" t="str">
        <f aca="false">IF(AND(A353="",C353="",D353=""),"",IF(A353="","Add the order date",IF(I353="","Date not recognised - use YYYY-MM-DD",IF(C353="","Add the customer email",IF(D353="","Add the order total",IF(COUNTIF(Customers!$A$2:$A$2001,C353)=0,"Customer not on Customers tab",IF(N(E353)&gt;D353,"Refund is more than the order",IF(AND(B353&lt;&gt;"",COUNTIF($B$2:$B$5001,B353)&gt;1),"Same order # twice - keep one row",""))))))))</f>
        <v/>
      </c>
      <c r="I353" s="11" t="str">
        <f aca="false">IF(A353="","",IF(ISNUMBER(A353),INT(A353),IFERROR(IF(TEXT(DATE(VALUE(LEFT(A353,4)),VALUE(MID(A353,6,2)),VALUE(MID(A353,9,2))),"yyyy-mm-dd")=LEFT(A353,10),DATE(VALUE(LEFT(A353,4)),VALUE(MID(A353,6,2)),VALUE(MID(A353,9,2))),""),"")))</f>
        <v/>
      </c>
    </row>
    <row r="354" customFormat="false" ht="15" hidden="false" customHeight="false" outlineLevel="0" collapsed="false">
      <c r="A354" s="13"/>
      <c r="B354" s="8"/>
      <c r="C354" s="8"/>
      <c r="D354" s="23"/>
      <c r="E354" s="23"/>
      <c r="F354" s="10" t="str">
        <f aca="false">IF(D354="","",D354-N(E354))</f>
        <v/>
      </c>
      <c r="G354" s="8"/>
      <c r="H354" s="12" t="str">
        <f aca="false">IF(AND(A354="",C354="",D354=""),"",IF(A354="","Add the order date",IF(I354="","Date not recognised - use YYYY-MM-DD",IF(C354="","Add the customer email",IF(D354="","Add the order total",IF(COUNTIF(Customers!$A$2:$A$2001,C354)=0,"Customer not on Customers tab",IF(N(E354)&gt;D354,"Refund is more than the order",IF(AND(B354&lt;&gt;"",COUNTIF($B$2:$B$5001,B354)&gt;1),"Same order # twice - keep one row",""))))))))</f>
        <v/>
      </c>
      <c r="I354" s="11" t="str">
        <f aca="false">IF(A354="","",IF(ISNUMBER(A354),INT(A354),IFERROR(IF(TEXT(DATE(VALUE(LEFT(A354,4)),VALUE(MID(A354,6,2)),VALUE(MID(A354,9,2))),"yyyy-mm-dd")=LEFT(A354,10),DATE(VALUE(LEFT(A354,4)),VALUE(MID(A354,6,2)),VALUE(MID(A354,9,2))),""),"")))</f>
        <v/>
      </c>
    </row>
    <row r="355" customFormat="false" ht="15" hidden="false" customHeight="false" outlineLevel="0" collapsed="false">
      <c r="A355" s="13"/>
      <c r="B355" s="8"/>
      <c r="C355" s="8"/>
      <c r="D355" s="23"/>
      <c r="E355" s="23"/>
      <c r="F355" s="10" t="str">
        <f aca="false">IF(D355="","",D355-N(E355))</f>
        <v/>
      </c>
      <c r="G355" s="8"/>
      <c r="H355" s="12" t="str">
        <f aca="false">IF(AND(A355="",C355="",D355=""),"",IF(A355="","Add the order date",IF(I355="","Date not recognised - use YYYY-MM-DD",IF(C355="","Add the customer email",IF(D355="","Add the order total",IF(COUNTIF(Customers!$A$2:$A$2001,C355)=0,"Customer not on Customers tab",IF(N(E355)&gt;D355,"Refund is more than the order",IF(AND(B355&lt;&gt;"",COUNTIF($B$2:$B$5001,B355)&gt;1),"Same order # twice - keep one row",""))))))))</f>
        <v/>
      </c>
      <c r="I355" s="11" t="str">
        <f aca="false">IF(A355="","",IF(ISNUMBER(A355),INT(A355),IFERROR(IF(TEXT(DATE(VALUE(LEFT(A355,4)),VALUE(MID(A355,6,2)),VALUE(MID(A355,9,2))),"yyyy-mm-dd")=LEFT(A355,10),DATE(VALUE(LEFT(A355,4)),VALUE(MID(A355,6,2)),VALUE(MID(A355,9,2))),""),"")))</f>
        <v/>
      </c>
    </row>
    <row r="356" customFormat="false" ht="15" hidden="false" customHeight="false" outlineLevel="0" collapsed="false">
      <c r="A356" s="13"/>
      <c r="B356" s="8"/>
      <c r="C356" s="8"/>
      <c r="D356" s="23"/>
      <c r="E356" s="23"/>
      <c r="F356" s="10" t="str">
        <f aca="false">IF(D356="","",D356-N(E356))</f>
        <v/>
      </c>
      <c r="G356" s="8"/>
      <c r="H356" s="12" t="str">
        <f aca="false">IF(AND(A356="",C356="",D356=""),"",IF(A356="","Add the order date",IF(I356="","Date not recognised - use YYYY-MM-DD",IF(C356="","Add the customer email",IF(D356="","Add the order total",IF(COUNTIF(Customers!$A$2:$A$2001,C356)=0,"Customer not on Customers tab",IF(N(E356)&gt;D356,"Refund is more than the order",IF(AND(B356&lt;&gt;"",COUNTIF($B$2:$B$5001,B356)&gt;1),"Same order # twice - keep one row",""))))))))</f>
        <v/>
      </c>
      <c r="I356" s="11" t="str">
        <f aca="false">IF(A356="","",IF(ISNUMBER(A356),INT(A356),IFERROR(IF(TEXT(DATE(VALUE(LEFT(A356,4)),VALUE(MID(A356,6,2)),VALUE(MID(A356,9,2))),"yyyy-mm-dd")=LEFT(A356,10),DATE(VALUE(LEFT(A356,4)),VALUE(MID(A356,6,2)),VALUE(MID(A356,9,2))),""),"")))</f>
        <v/>
      </c>
    </row>
    <row r="357" customFormat="false" ht="15" hidden="false" customHeight="false" outlineLevel="0" collapsed="false">
      <c r="A357" s="13"/>
      <c r="B357" s="8"/>
      <c r="C357" s="8"/>
      <c r="D357" s="23"/>
      <c r="E357" s="23"/>
      <c r="F357" s="10" t="str">
        <f aca="false">IF(D357="","",D357-N(E357))</f>
        <v/>
      </c>
      <c r="G357" s="8"/>
      <c r="H357" s="12" t="str">
        <f aca="false">IF(AND(A357="",C357="",D357=""),"",IF(A357="","Add the order date",IF(I357="","Date not recognised - use YYYY-MM-DD",IF(C357="","Add the customer email",IF(D357="","Add the order total",IF(COUNTIF(Customers!$A$2:$A$2001,C357)=0,"Customer not on Customers tab",IF(N(E357)&gt;D357,"Refund is more than the order",IF(AND(B357&lt;&gt;"",COUNTIF($B$2:$B$5001,B357)&gt;1),"Same order # twice - keep one row",""))))))))</f>
        <v/>
      </c>
      <c r="I357" s="11" t="str">
        <f aca="false">IF(A357="","",IF(ISNUMBER(A357),INT(A357),IFERROR(IF(TEXT(DATE(VALUE(LEFT(A357,4)),VALUE(MID(A357,6,2)),VALUE(MID(A357,9,2))),"yyyy-mm-dd")=LEFT(A357,10),DATE(VALUE(LEFT(A357,4)),VALUE(MID(A357,6,2)),VALUE(MID(A357,9,2))),""),"")))</f>
        <v/>
      </c>
    </row>
    <row r="358" customFormat="false" ht="15" hidden="false" customHeight="false" outlineLevel="0" collapsed="false">
      <c r="A358" s="13"/>
      <c r="B358" s="8"/>
      <c r="C358" s="8"/>
      <c r="D358" s="23"/>
      <c r="E358" s="23"/>
      <c r="F358" s="10" t="str">
        <f aca="false">IF(D358="","",D358-N(E358))</f>
        <v/>
      </c>
      <c r="G358" s="8"/>
      <c r="H358" s="12" t="str">
        <f aca="false">IF(AND(A358="",C358="",D358=""),"",IF(A358="","Add the order date",IF(I358="","Date not recognised - use YYYY-MM-DD",IF(C358="","Add the customer email",IF(D358="","Add the order total",IF(COUNTIF(Customers!$A$2:$A$2001,C358)=0,"Customer not on Customers tab",IF(N(E358)&gt;D358,"Refund is more than the order",IF(AND(B358&lt;&gt;"",COUNTIF($B$2:$B$5001,B358)&gt;1),"Same order # twice - keep one row",""))))))))</f>
        <v/>
      </c>
      <c r="I358" s="11" t="str">
        <f aca="false">IF(A358="","",IF(ISNUMBER(A358),INT(A358),IFERROR(IF(TEXT(DATE(VALUE(LEFT(A358,4)),VALUE(MID(A358,6,2)),VALUE(MID(A358,9,2))),"yyyy-mm-dd")=LEFT(A358,10),DATE(VALUE(LEFT(A358,4)),VALUE(MID(A358,6,2)),VALUE(MID(A358,9,2))),""),"")))</f>
        <v/>
      </c>
    </row>
    <row r="359" customFormat="false" ht="15" hidden="false" customHeight="false" outlineLevel="0" collapsed="false">
      <c r="A359" s="13"/>
      <c r="B359" s="8"/>
      <c r="C359" s="8"/>
      <c r="D359" s="23"/>
      <c r="E359" s="23"/>
      <c r="F359" s="10" t="str">
        <f aca="false">IF(D359="","",D359-N(E359))</f>
        <v/>
      </c>
      <c r="G359" s="8"/>
      <c r="H359" s="12" t="str">
        <f aca="false">IF(AND(A359="",C359="",D359=""),"",IF(A359="","Add the order date",IF(I359="","Date not recognised - use YYYY-MM-DD",IF(C359="","Add the customer email",IF(D359="","Add the order total",IF(COUNTIF(Customers!$A$2:$A$2001,C359)=0,"Customer not on Customers tab",IF(N(E359)&gt;D359,"Refund is more than the order",IF(AND(B359&lt;&gt;"",COUNTIF($B$2:$B$5001,B359)&gt;1),"Same order # twice - keep one row",""))))))))</f>
        <v/>
      </c>
      <c r="I359" s="11" t="str">
        <f aca="false">IF(A359="","",IF(ISNUMBER(A359),INT(A359),IFERROR(IF(TEXT(DATE(VALUE(LEFT(A359,4)),VALUE(MID(A359,6,2)),VALUE(MID(A359,9,2))),"yyyy-mm-dd")=LEFT(A359,10),DATE(VALUE(LEFT(A359,4)),VALUE(MID(A359,6,2)),VALUE(MID(A359,9,2))),""),"")))</f>
        <v/>
      </c>
    </row>
    <row r="360" customFormat="false" ht="15" hidden="false" customHeight="false" outlineLevel="0" collapsed="false">
      <c r="A360" s="13"/>
      <c r="B360" s="8"/>
      <c r="C360" s="8"/>
      <c r="D360" s="23"/>
      <c r="E360" s="23"/>
      <c r="F360" s="10" t="str">
        <f aca="false">IF(D360="","",D360-N(E360))</f>
        <v/>
      </c>
      <c r="G360" s="8"/>
      <c r="H360" s="12" t="str">
        <f aca="false">IF(AND(A360="",C360="",D360=""),"",IF(A360="","Add the order date",IF(I360="","Date not recognised - use YYYY-MM-DD",IF(C360="","Add the customer email",IF(D360="","Add the order total",IF(COUNTIF(Customers!$A$2:$A$2001,C360)=0,"Customer not on Customers tab",IF(N(E360)&gt;D360,"Refund is more than the order",IF(AND(B360&lt;&gt;"",COUNTIF($B$2:$B$5001,B360)&gt;1),"Same order # twice - keep one row",""))))))))</f>
        <v/>
      </c>
      <c r="I360" s="11" t="str">
        <f aca="false">IF(A360="","",IF(ISNUMBER(A360),INT(A360),IFERROR(IF(TEXT(DATE(VALUE(LEFT(A360,4)),VALUE(MID(A360,6,2)),VALUE(MID(A360,9,2))),"yyyy-mm-dd")=LEFT(A360,10),DATE(VALUE(LEFT(A360,4)),VALUE(MID(A360,6,2)),VALUE(MID(A360,9,2))),""),"")))</f>
        <v/>
      </c>
    </row>
    <row r="361" customFormat="false" ht="15" hidden="false" customHeight="false" outlineLevel="0" collapsed="false">
      <c r="A361" s="13"/>
      <c r="B361" s="8"/>
      <c r="C361" s="8"/>
      <c r="D361" s="23"/>
      <c r="E361" s="23"/>
      <c r="F361" s="10" t="str">
        <f aca="false">IF(D361="","",D361-N(E361))</f>
        <v/>
      </c>
      <c r="G361" s="8"/>
      <c r="H361" s="12" t="str">
        <f aca="false">IF(AND(A361="",C361="",D361=""),"",IF(A361="","Add the order date",IF(I361="","Date not recognised - use YYYY-MM-DD",IF(C361="","Add the customer email",IF(D361="","Add the order total",IF(COUNTIF(Customers!$A$2:$A$2001,C361)=0,"Customer not on Customers tab",IF(N(E361)&gt;D361,"Refund is more than the order",IF(AND(B361&lt;&gt;"",COUNTIF($B$2:$B$5001,B361)&gt;1),"Same order # twice - keep one row",""))))))))</f>
        <v/>
      </c>
      <c r="I361" s="11" t="str">
        <f aca="false">IF(A361="","",IF(ISNUMBER(A361),INT(A361),IFERROR(IF(TEXT(DATE(VALUE(LEFT(A361,4)),VALUE(MID(A361,6,2)),VALUE(MID(A361,9,2))),"yyyy-mm-dd")=LEFT(A361,10),DATE(VALUE(LEFT(A361,4)),VALUE(MID(A361,6,2)),VALUE(MID(A361,9,2))),""),"")))</f>
        <v/>
      </c>
    </row>
    <row r="362" customFormat="false" ht="15" hidden="false" customHeight="false" outlineLevel="0" collapsed="false">
      <c r="A362" s="13"/>
      <c r="B362" s="8"/>
      <c r="C362" s="8"/>
      <c r="D362" s="23"/>
      <c r="E362" s="23"/>
      <c r="F362" s="10" t="str">
        <f aca="false">IF(D362="","",D362-N(E362))</f>
        <v/>
      </c>
      <c r="G362" s="8"/>
      <c r="H362" s="12" t="str">
        <f aca="false">IF(AND(A362="",C362="",D362=""),"",IF(A362="","Add the order date",IF(I362="","Date not recognised - use YYYY-MM-DD",IF(C362="","Add the customer email",IF(D362="","Add the order total",IF(COUNTIF(Customers!$A$2:$A$2001,C362)=0,"Customer not on Customers tab",IF(N(E362)&gt;D362,"Refund is more than the order",IF(AND(B362&lt;&gt;"",COUNTIF($B$2:$B$5001,B362)&gt;1),"Same order # twice - keep one row",""))))))))</f>
        <v/>
      </c>
      <c r="I362" s="11" t="str">
        <f aca="false">IF(A362="","",IF(ISNUMBER(A362),INT(A362),IFERROR(IF(TEXT(DATE(VALUE(LEFT(A362,4)),VALUE(MID(A362,6,2)),VALUE(MID(A362,9,2))),"yyyy-mm-dd")=LEFT(A362,10),DATE(VALUE(LEFT(A362,4)),VALUE(MID(A362,6,2)),VALUE(MID(A362,9,2))),""),"")))</f>
        <v/>
      </c>
    </row>
    <row r="363" customFormat="false" ht="15" hidden="false" customHeight="false" outlineLevel="0" collapsed="false">
      <c r="A363" s="13"/>
      <c r="B363" s="8"/>
      <c r="C363" s="8"/>
      <c r="D363" s="23"/>
      <c r="E363" s="23"/>
      <c r="F363" s="10" t="str">
        <f aca="false">IF(D363="","",D363-N(E363))</f>
        <v/>
      </c>
      <c r="G363" s="8"/>
      <c r="H363" s="12" t="str">
        <f aca="false">IF(AND(A363="",C363="",D363=""),"",IF(A363="","Add the order date",IF(I363="","Date not recognised - use YYYY-MM-DD",IF(C363="","Add the customer email",IF(D363="","Add the order total",IF(COUNTIF(Customers!$A$2:$A$2001,C363)=0,"Customer not on Customers tab",IF(N(E363)&gt;D363,"Refund is more than the order",IF(AND(B363&lt;&gt;"",COUNTIF($B$2:$B$5001,B363)&gt;1),"Same order # twice - keep one row",""))))))))</f>
        <v/>
      </c>
      <c r="I363" s="11" t="str">
        <f aca="false">IF(A363="","",IF(ISNUMBER(A363),INT(A363),IFERROR(IF(TEXT(DATE(VALUE(LEFT(A363,4)),VALUE(MID(A363,6,2)),VALUE(MID(A363,9,2))),"yyyy-mm-dd")=LEFT(A363,10),DATE(VALUE(LEFT(A363,4)),VALUE(MID(A363,6,2)),VALUE(MID(A363,9,2))),""),"")))</f>
        <v/>
      </c>
    </row>
    <row r="364" customFormat="false" ht="15" hidden="false" customHeight="false" outlineLevel="0" collapsed="false">
      <c r="A364" s="13"/>
      <c r="B364" s="8"/>
      <c r="C364" s="8"/>
      <c r="D364" s="23"/>
      <c r="E364" s="23"/>
      <c r="F364" s="10" t="str">
        <f aca="false">IF(D364="","",D364-N(E364))</f>
        <v/>
      </c>
      <c r="G364" s="8"/>
      <c r="H364" s="12" t="str">
        <f aca="false">IF(AND(A364="",C364="",D364=""),"",IF(A364="","Add the order date",IF(I364="","Date not recognised - use YYYY-MM-DD",IF(C364="","Add the customer email",IF(D364="","Add the order total",IF(COUNTIF(Customers!$A$2:$A$2001,C364)=0,"Customer not on Customers tab",IF(N(E364)&gt;D364,"Refund is more than the order",IF(AND(B364&lt;&gt;"",COUNTIF($B$2:$B$5001,B364)&gt;1),"Same order # twice - keep one row",""))))))))</f>
        <v/>
      </c>
      <c r="I364" s="11" t="str">
        <f aca="false">IF(A364="","",IF(ISNUMBER(A364),INT(A364),IFERROR(IF(TEXT(DATE(VALUE(LEFT(A364,4)),VALUE(MID(A364,6,2)),VALUE(MID(A364,9,2))),"yyyy-mm-dd")=LEFT(A364,10),DATE(VALUE(LEFT(A364,4)),VALUE(MID(A364,6,2)),VALUE(MID(A364,9,2))),""),"")))</f>
        <v/>
      </c>
    </row>
    <row r="365" customFormat="false" ht="15" hidden="false" customHeight="false" outlineLevel="0" collapsed="false">
      <c r="A365" s="13"/>
      <c r="B365" s="8"/>
      <c r="C365" s="8"/>
      <c r="D365" s="23"/>
      <c r="E365" s="23"/>
      <c r="F365" s="10" t="str">
        <f aca="false">IF(D365="","",D365-N(E365))</f>
        <v/>
      </c>
      <c r="G365" s="8"/>
      <c r="H365" s="12" t="str">
        <f aca="false">IF(AND(A365="",C365="",D365=""),"",IF(A365="","Add the order date",IF(I365="","Date not recognised - use YYYY-MM-DD",IF(C365="","Add the customer email",IF(D365="","Add the order total",IF(COUNTIF(Customers!$A$2:$A$2001,C365)=0,"Customer not on Customers tab",IF(N(E365)&gt;D365,"Refund is more than the order",IF(AND(B365&lt;&gt;"",COUNTIF($B$2:$B$5001,B365)&gt;1),"Same order # twice - keep one row",""))))))))</f>
        <v/>
      </c>
      <c r="I365" s="11" t="str">
        <f aca="false">IF(A365="","",IF(ISNUMBER(A365),INT(A365),IFERROR(IF(TEXT(DATE(VALUE(LEFT(A365,4)),VALUE(MID(A365,6,2)),VALUE(MID(A365,9,2))),"yyyy-mm-dd")=LEFT(A365,10),DATE(VALUE(LEFT(A365,4)),VALUE(MID(A365,6,2)),VALUE(MID(A365,9,2))),""),"")))</f>
        <v/>
      </c>
    </row>
    <row r="366" customFormat="false" ht="15" hidden="false" customHeight="false" outlineLevel="0" collapsed="false">
      <c r="A366" s="13"/>
      <c r="B366" s="8"/>
      <c r="C366" s="8"/>
      <c r="D366" s="23"/>
      <c r="E366" s="23"/>
      <c r="F366" s="10" t="str">
        <f aca="false">IF(D366="","",D366-N(E366))</f>
        <v/>
      </c>
      <c r="G366" s="8"/>
      <c r="H366" s="12" t="str">
        <f aca="false">IF(AND(A366="",C366="",D366=""),"",IF(A366="","Add the order date",IF(I366="","Date not recognised - use YYYY-MM-DD",IF(C366="","Add the customer email",IF(D366="","Add the order total",IF(COUNTIF(Customers!$A$2:$A$2001,C366)=0,"Customer not on Customers tab",IF(N(E366)&gt;D366,"Refund is more than the order",IF(AND(B366&lt;&gt;"",COUNTIF($B$2:$B$5001,B366)&gt;1),"Same order # twice - keep one row",""))))))))</f>
        <v/>
      </c>
      <c r="I366" s="11" t="str">
        <f aca="false">IF(A366="","",IF(ISNUMBER(A366),INT(A366),IFERROR(IF(TEXT(DATE(VALUE(LEFT(A366,4)),VALUE(MID(A366,6,2)),VALUE(MID(A366,9,2))),"yyyy-mm-dd")=LEFT(A366,10),DATE(VALUE(LEFT(A366,4)),VALUE(MID(A366,6,2)),VALUE(MID(A366,9,2))),""),"")))</f>
        <v/>
      </c>
    </row>
    <row r="367" customFormat="false" ht="15" hidden="false" customHeight="false" outlineLevel="0" collapsed="false">
      <c r="A367" s="13"/>
      <c r="B367" s="8"/>
      <c r="C367" s="8"/>
      <c r="D367" s="23"/>
      <c r="E367" s="23"/>
      <c r="F367" s="10" t="str">
        <f aca="false">IF(D367="","",D367-N(E367))</f>
        <v/>
      </c>
      <c r="G367" s="8"/>
      <c r="H367" s="12" t="str">
        <f aca="false">IF(AND(A367="",C367="",D367=""),"",IF(A367="","Add the order date",IF(I367="","Date not recognised - use YYYY-MM-DD",IF(C367="","Add the customer email",IF(D367="","Add the order total",IF(COUNTIF(Customers!$A$2:$A$2001,C367)=0,"Customer not on Customers tab",IF(N(E367)&gt;D367,"Refund is more than the order",IF(AND(B367&lt;&gt;"",COUNTIF($B$2:$B$5001,B367)&gt;1),"Same order # twice - keep one row",""))))))))</f>
        <v/>
      </c>
      <c r="I367" s="11" t="str">
        <f aca="false">IF(A367="","",IF(ISNUMBER(A367),INT(A367),IFERROR(IF(TEXT(DATE(VALUE(LEFT(A367,4)),VALUE(MID(A367,6,2)),VALUE(MID(A367,9,2))),"yyyy-mm-dd")=LEFT(A367,10),DATE(VALUE(LEFT(A367,4)),VALUE(MID(A367,6,2)),VALUE(MID(A367,9,2))),""),"")))</f>
        <v/>
      </c>
    </row>
    <row r="368" customFormat="false" ht="15" hidden="false" customHeight="false" outlineLevel="0" collapsed="false">
      <c r="A368" s="13"/>
      <c r="B368" s="8"/>
      <c r="C368" s="8"/>
      <c r="D368" s="23"/>
      <c r="E368" s="23"/>
      <c r="F368" s="10" t="str">
        <f aca="false">IF(D368="","",D368-N(E368))</f>
        <v/>
      </c>
      <c r="G368" s="8"/>
      <c r="H368" s="12" t="str">
        <f aca="false">IF(AND(A368="",C368="",D368=""),"",IF(A368="","Add the order date",IF(I368="","Date not recognised - use YYYY-MM-DD",IF(C368="","Add the customer email",IF(D368="","Add the order total",IF(COUNTIF(Customers!$A$2:$A$2001,C368)=0,"Customer not on Customers tab",IF(N(E368)&gt;D368,"Refund is more than the order",IF(AND(B368&lt;&gt;"",COUNTIF($B$2:$B$5001,B368)&gt;1),"Same order # twice - keep one row",""))))))))</f>
        <v/>
      </c>
      <c r="I368" s="11" t="str">
        <f aca="false">IF(A368="","",IF(ISNUMBER(A368),INT(A368),IFERROR(IF(TEXT(DATE(VALUE(LEFT(A368,4)),VALUE(MID(A368,6,2)),VALUE(MID(A368,9,2))),"yyyy-mm-dd")=LEFT(A368,10),DATE(VALUE(LEFT(A368,4)),VALUE(MID(A368,6,2)),VALUE(MID(A368,9,2))),""),"")))</f>
        <v/>
      </c>
    </row>
    <row r="369" customFormat="false" ht="15" hidden="false" customHeight="false" outlineLevel="0" collapsed="false">
      <c r="A369" s="13"/>
      <c r="B369" s="8"/>
      <c r="C369" s="8"/>
      <c r="D369" s="23"/>
      <c r="E369" s="23"/>
      <c r="F369" s="10" t="str">
        <f aca="false">IF(D369="","",D369-N(E369))</f>
        <v/>
      </c>
      <c r="G369" s="8"/>
      <c r="H369" s="12" t="str">
        <f aca="false">IF(AND(A369="",C369="",D369=""),"",IF(A369="","Add the order date",IF(I369="","Date not recognised - use YYYY-MM-DD",IF(C369="","Add the customer email",IF(D369="","Add the order total",IF(COUNTIF(Customers!$A$2:$A$2001,C369)=0,"Customer not on Customers tab",IF(N(E369)&gt;D369,"Refund is more than the order",IF(AND(B369&lt;&gt;"",COUNTIF($B$2:$B$5001,B369)&gt;1),"Same order # twice - keep one row",""))))))))</f>
        <v/>
      </c>
      <c r="I369" s="11" t="str">
        <f aca="false">IF(A369="","",IF(ISNUMBER(A369),INT(A369),IFERROR(IF(TEXT(DATE(VALUE(LEFT(A369,4)),VALUE(MID(A369,6,2)),VALUE(MID(A369,9,2))),"yyyy-mm-dd")=LEFT(A369,10),DATE(VALUE(LEFT(A369,4)),VALUE(MID(A369,6,2)),VALUE(MID(A369,9,2))),""),"")))</f>
        <v/>
      </c>
    </row>
    <row r="370" customFormat="false" ht="15" hidden="false" customHeight="false" outlineLevel="0" collapsed="false">
      <c r="A370" s="13"/>
      <c r="B370" s="8"/>
      <c r="C370" s="8"/>
      <c r="D370" s="23"/>
      <c r="E370" s="23"/>
      <c r="F370" s="10" t="str">
        <f aca="false">IF(D370="","",D370-N(E370))</f>
        <v/>
      </c>
      <c r="G370" s="8"/>
      <c r="H370" s="12" t="str">
        <f aca="false">IF(AND(A370="",C370="",D370=""),"",IF(A370="","Add the order date",IF(I370="","Date not recognised - use YYYY-MM-DD",IF(C370="","Add the customer email",IF(D370="","Add the order total",IF(COUNTIF(Customers!$A$2:$A$2001,C370)=0,"Customer not on Customers tab",IF(N(E370)&gt;D370,"Refund is more than the order",IF(AND(B370&lt;&gt;"",COUNTIF($B$2:$B$5001,B370)&gt;1),"Same order # twice - keep one row",""))))))))</f>
        <v/>
      </c>
      <c r="I370" s="11" t="str">
        <f aca="false">IF(A370="","",IF(ISNUMBER(A370),INT(A370),IFERROR(IF(TEXT(DATE(VALUE(LEFT(A370,4)),VALUE(MID(A370,6,2)),VALUE(MID(A370,9,2))),"yyyy-mm-dd")=LEFT(A370,10),DATE(VALUE(LEFT(A370,4)),VALUE(MID(A370,6,2)),VALUE(MID(A370,9,2))),""),"")))</f>
        <v/>
      </c>
    </row>
    <row r="371" customFormat="false" ht="15" hidden="false" customHeight="false" outlineLevel="0" collapsed="false">
      <c r="A371" s="13"/>
      <c r="B371" s="8"/>
      <c r="C371" s="8"/>
      <c r="D371" s="23"/>
      <c r="E371" s="23"/>
      <c r="F371" s="10" t="str">
        <f aca="false">IF(D371="","",D371-N(E371))</f>
        <v/>
      </c>
      <c r="G371" s="8"/>
      <c r="H371" s="12" t="str">
        <f aca="false">IF(AND(A371="",C371="",D371=""),"",IF(A371="","Add the order date",IF(I371="","Date not recognised - use YYYY-MM-DD",IF(C371="","Add the customer email",IF(D371="","Add the order total",IF(COUNTIF(Customers!$A$2:$A$2001,C371)=0,"Customer not on Customers tab",IF(N(E371)&gt;D371,"Refund is more than the order",IF(AND(B371&lt;&gt;"",COUNTIF($B$2:$B$5001,B371)&gt;1),"Same order # twice - keep one row",""))))))))</f>
        <v/>
      </c>
      <c r="I371" s="11" t="str">
        <f aca="false">IF(A371="","",IF(ISNUMBER(A371),INT(A371),IFERROR(IF(TEXT(DATE(VALUE(LEFT(A371,4)),VALUE(MID(A371,6,2)),VALUE(MID(A371,9,2))),"yyyy-mm-dd")=LEFT(A371,10),DATE(VALUE(LEFT(A371,4)),VALUE(MID(A371,6,2)),VALUE(MID(A371,9,2))),""),"")))</f>
        <v/>
      </c>
    </row>
    <row r="372" customFormat="false" ht="15" hidden="false" customHeight="false" outlineLevel="0" collapsed="false">
      <c r="A372" s="13"/>
      <c r="B372" s="8"/>
      <c r="C372" s="8"/>
      <c r="D372" s="23"/>
      <c r="E372" s="23"/>
      <c r="F372" s="10" t="str">
        <f aca="false">IF(D372="","",D372-N(E372))</f>
        <v/>
      </c>
      <c r="G372" s="8"/>
      <c r="H372" s="12" t="str">
        <f aca="false">IF(AND(A372="",C372="",D372=""),"",IF(A372="","Add the order date",IF(I372="","Date not recognised - use YYYY-MM-DD",IF(C372="","Add the customer email",IF(D372="","Add the order total",IF(COUNTIF(Customers!$A$2:$A$2001,C372)=0,"Customer not on Customers tab",IF(N(E372)&gt;D372,"Refund is more than the order",IF(AND(B372&lt;&gt;"",COUNTIF($B$2:$B$5001,B372)&gt;1),"Same order # twice - keep one row",""))))))))</f>
        <v/>
      </c>
      <c r="I372" s="11" t="str">
        <f aca="false">IF(A372="","",IF(ISNUMBER(A372),INT(A372),IFERROR(IF(TEXT(DATE(VALUE(LEFT(A372,4)),VALUE(MID(A372,6,2)),VALUE(MID(A372,9,2))),"yyyy-mm-dd")=LEFT(A372,10),DATE(VALUE(LEFT(A372,4)),VALUE(MID(A372,6,2)),VALUE(MID(A372,9,2))),""),"")))</f>
        <v/>
      </c>
    </row>
    <row r="373" customFormat="false" ht="15" hidden="false" customHeight="false" outlineLevel="0" collapsed="false">
      <c r="A373" s="13"/>
      <c r="B373" s="8"/>
      <c r="C373" s="8"/>
      <c r="D373" s="23"/>
      <c r="E373" s="23"/>
      <c r="F373" s="10" t="str">
        <f aca="false">IF(D373="","",D373-N(E373))</f>
        <v/>
      </c>
      <c r="G373" s="8"/>
      <c r="H373" s="12" t="str">
        <f aca="false">IF(AND(A373="",C373="",D373=""),"",IF(A373="","Add the order date",IF(I373="","Date not recognised - use YYYY-MM-DD",IF(C373="","Add the customer email",IF(D373="","Add the order total",IF(COUNTIF(Customers!$A$2:$A$2001,C373)=0,"Customer not on Customers tab",IF(N(E373)&gt;D373,"Refund is more than the order",IF(AND(B373&lt;&gt;"",COUNTIF($B$2:$B$5001,B373)&gt;1),"Same order # twice - keep one row",""))))))))</f>
        <v/>
      </c>
      <c r="I373" s="11" t="str">
        <f aca="false">IF(A373="","",IF(ISNUMBER(A373),INT(A373),IFERROR(IF(TEXT(DATE(VALUE(LEFT(A373,4)),VALUE(MID(A373,6,2)),VALUE(MID(A373,9,2))),"yyyy-mm-dd")=LEFT(A373,10),DATE(VALUE(LEFT(A373,4)),VALUE(MID(A373,6,2)),VALUE(MID(A373,9,2))),""),"")))</f>
        <v/>
      </c>
    </row>
    <row r="374" customFormat="false" ht="15" hidden="false" customHeight="false" outlineLevel="0" collapsed="false">
      <c r="A374" s="13"/>
      <c r="B374" s="8"/>
      <c r="C374" s="8"/>
      <c r="D374" s="23"/>
      <c r="E374" s="23"/>
      <c r="F374" s="10" t="str">
        <f aca="false">IF(D374="","",D374-N(E374))</f>
        <v/>
      </c>
      <c r="G374" s="8"/>
      <c r="H374" s="12" t="str">
        <f aca="false">IF(AND(A374="",C374="",D374=""),"",IF(A374="","Add the order date",IF(I374="","Date not recognised - use YYYY-MM-DD",IF(C374="","Add the customer email",IF(D374="","Add the order total",IF(COUNTIF(Customers!$A$2:$A$2001,C374)=0,"Customer not on Customers tab",IF(N(E374)&gt;D374,"Refund is more than the order",IF(AND(B374&lt;&gt;"",COUNTIF($B$2:$B$5001,B374)&gt;1),"Same order # twice - keep one row",""))))))))</f>
        <v/>
      </c>
      <c r="I374" s="11" t="str">
        <f aca="false">IF(A374="","",IF(ISNUMBER(A374),INT(A374),IFERROR(IF(TEXT(DATE(VALUE(LEFT(A374,4)),VALUE(MID(A374,6,2)),VALUE(MID(A374,9,2))),"yyyy-mm-dd")=LEFT(A374,10),DATE(VALUE(LEFT(A374,4)),VALUE(MID(A374,6,2)),VALUE(MID(A374,9,2))),""),"")))</f>
        <v/>
      </c>
    </row>
    <row r="375" customFormat="false" ht="15" hidden="false" customHeight="false" outlineLevel="0" collapsed="false">
      <c r="A375" s="13"/>
      <c r="B375" s="8"/>
      <c r="C375" s="8"/>
      <c r="D375" s="23"/>
      <c r="E375" s="23"/>
      <c r="F375" s="10" t="str">
        <f aca="false">IF(D375="","",D375-N(E375))</f>
        <v/>
      </c>
      <c r="G375" s="8"/>
      <c r="H375" s="12" t="str">
        <f aca="false">IF(AND(A375="",C375="",D375=""),"",IF(A375="","Add the order date",IF(I375="","Date not recognised - use YYYY-MM-DD",IF(C375="","Add the customer email",IF(D375="","Add the order total",IF(COUNTIF(Customers!$A$2:$A$2001,C375)=0,"Customer not on Customers tab",IF(N(E375)&gt;D375,"Refund is more than the order",IF(AND(B375&lt;&gt;"",COUNTIF($B$2:$B$5001,B375)&gt;1),"Same order # twice - keep one row",""))))))))</f>
        <v/>
      </c>
      <c r="I375" s="11" t="str">
        <f aca="false">IF(A375="","",IF(ISNUMBER(A375),INT(A375),IFERROR(IF(TEXT(DATE(VALUE(LEFT(A375,4)),VALUE(MID(A375,6,2)),VALUE(MID(A375,9,2))),"yyyy-mm-dd")=LEFT(A375,10),DATE(VALUE(LEFT(A375,4)),VALUE(MID(A375,6,2)),VALUE(MID(A375,9,2))),""),"")))</f>
        <v/>
      </c>
    </row>
    <row r="376" customFormat="false" ht="15" hidden="false" customHeight="false" outlineLevel="0" collapsed="false">
      <c r="A376" s="13"/>
      <c r="B376" s="8"/>
      <c r="C376" s="8"/>
      <c r="D376" s="23"/>
      <c r="E376" s="23"/>
      <c r="F376" s="10" t="str">
        <f aca="false">IF(D376="","",D376-N(E376))</f>
        <v/>
      </c>
      <c r="G376" s="8"/>
      <c r="H376" s="12" t="str">
        <f aca="false">IF(AND(A376="",C376="",D376=""),"",IF(A376="","Add the order date",IF(I376="","Date not recognised - use YYYY-MM-DD",IF(C376="","Add the customer email",IF(D376="","Add the order total",IF(COUNTIF(Customers!$A$2:$A$2001,C376)=0,"Customer not on Customers tab",IF(N(E376)&gt;D376,"Refund is more than the order",IF(AND(B376&lt;&gt;"",COUNTIF($B$2:$B$5001,B376)&gt;1),"Same order # twice - keep one row",""))))))))</f>
        <v/>
      </c>
      <c r="I376" s="11" t="str">
        <f aca="false">IF(A376="","",IF(ISNUMBER(A376),INT(A376),IFERROR(IF(TEXT(DATE(VALUE(LEFT(A376,4)),VALUE(MID(A376,6,2)),VALUE(MID(A376,9,2))),"yyyy-mm-dd")=LEFT(A376,10),DATE(VALUE(LEFT(A376,4)),VALUE(MID(A376,6,2)),VALUE(MID(A376,9,2))),""),"")))</f>
        <v/>
      </c>
    </row>
    <row r="377" customFormat="false" ht="15" hidden="false" customHeight="false" outlineLevel="0" collapsed="false">
      <c r="A377" s="13"/>
      <c r="B377" s="8"/>
      <c r="C377" s="8"/>
      <c r="D377" s="23"/>
      <c r="E377" s="23"/>
      <c r="F377" s="10" t="str">
        <f aca="false">IF(D377="","",D377-N(E377))</f>
        <v/>
      </c>
      <c r="G377" s="8"/>
      <c r="H377" s="12" t="str">
        <f aca="false">IF(AND(A377="",C377="",D377=""),"",IF(A377="","Add the order date",IF(I377="","Date not recognised - use YYYY-MM-DD",IF(C377="","Add the customer email",IF(D377="","Add the order total",IF(COUNTIF(Customers!$A$2:$A$2001,C377)=0,"Customer not on Customers tab",IF(N(E377)&gt;D377,"Refund is more than the order",IF(AND(B377&lt;&gt;"",COUNTIF($B$2:$B$5001,B377)&gt;1),"Same order # twice - keep one row",""))))))))</f>
        <v/>
      </c>
      <c r="I377" s="11" t="str">
        <f aca="false">IF(A377="","",IF(ISNUMBER(A377),INT(A377),IFERROR(IF(TEXT(DATE(VALUE(LEFT(A377,4)),VALUE(MID(A377,6,2)),VALUE(MID(A377,9,2))),"yyyy-mm-dd")=LEFT(A377,10),DATE(VALUE(LEFT(A377,4)),VALUE(MID(A377,6,2)),VALUE(MID(A377,9,2))),""),"")))</f>
        <v/>
      </c>
    </row>
    <row r="378" customFormat="false" ht="15" hidden="false" customHeight="false" outlineLevel="0" collapsed="false">
      <c r="A378" s="13"/>
      <c r="B378" s="8"/>
      <c r="C378" s="8"/>
      <c r="D378" s="23"/>
      <c r="E378" s="23"/>
      <c r="F378" s="10" t="str">
        <f aca="false">IF(D378="","",D378-N(E378))</f>
        <v/>
      </c>
      <c r="G378" s="8"/>
      <c r="H378" s="12" t="str">
        <f aca="false">IF(AND(A378="",C378="",D378=""),"",IF(A378="","Add the order date",IF(I378="","Date not recognised - use YYYY-MM-DD",IF(C378="","Add the customer email",IF(D378="","Add the order total",IF(COUNTIF(Customers!$A$2:$A$2001,C378)=0,"Customer not on Customers tab",IF(N(E378)&gt;D378,"Refund is more than the order",IF(AND(B378&lt;&gt;"",COUNTIF($B$2:$B$5001,B378)&gt;1),"Same order # twice - keep one row",""))))))))</f>
        <v/>
      </c>
      <c r="I378" s="11" t="str">
        <f aca="false">IF(A378="","",IF(ISNUMBER(A378),INT(A378),IFERROR(IF(TEXT(DATE(VALUE(LEFT(A378,4)),VALUE(MID(A378,6,2)),VALUE(MID(A378,9,2))),"yyyy-mm-dd")=LEFT(A378,10),DATE(VALUE(LEFT(A378,4)),VALUE(MID(A378,6,2)),VALUE(MID(A378,9,2))),""),"")))</f>
        <v/>
      </c>
    </row>
    <row r="379" customFormat="false" ht="15" hidden="false" customHeight="false" outlineLevel="0" collapsed="false">
      <c r="A379" s="13"/>
      <c r="B379" s="8"/>
      <c r="C379" s="8"/>
      <c r="D379" s="23"/>
      <c r="E379" s="23"/>
      <c r="F379" s="10" t="str">
        <f aca="false">IF(D379="","",D379-N(E379))</f>
        <v/>
      </c>
      <c r="G379" s="8"/>
      <c r="H379" s="12" t="str">
        <f aca="false">IF(AND(A379="",C379="",D379=""),"",IF(A379="","Add the order date",IF(I379="","Date not recognised - use YYYY-MM-DD",IF(C379="","Add the customer email",IF(D379="","Add the order total",IF(COUNTIF(Customers!$A$2:$A$2001,C379)=0,"Customer not on Customers tab",IF(N(E379)&gt;D379,"Refund is more than the order",IF(AND(B379&lt;&gt;"",COUNTIF($B$2:$B$5001,B379)&gt;1),"Same order # twice - keep one row",""))))))))</f>
        <v/>
      </c>
      <c r="I379" s="11" t="str">
        <f aca="false">IF(A379="","",IF(ISNUMBER(A379),INT(A379),IFERROR(IF(TEXT(DATE(VALUE(LEFT(A379,4)),VALUE(MID(A379,6,2)),VALUE(MID(A379,9,2))),"yyyy-mm-dd")=LEFT(A379,10),DATE(VALUE(LEFT(A379,4)),VALUE(MID(A379,6,2)),VALUE(MID(A379,9,2))),""),"")))</f>
        <v/>
      </c>
    </row>
    <row r="380" customFormat="false" ht="15" hidden="false" customHeight="false" outlineLevel="0" collapsed="false">
      <c r="A380" s="13"/>
      <c r="B380" s="8"/>
      <c r="C380" s="8"/>
      <c r="D380" s="23"/>
      <c r="E380" s="23"/>
      <c r="F380" s="10" t="str">
        <f aca="false">IF(D380="","",D380-N(E380))</f>
        <v/>
      </c>
      <c r="G380" s="8"/>
      <c r="H380" s="12" t="str">
        <f aca="false">IF(AND(A380="",C380="",D380=""),"",IF(A380="","Add the order date",IF(I380="","Date not recognised - use YYYY-MM-DD",IF(C380="","Add the customer email",IF(D380="","Add the order total",IF(COUNTIF(Customers!$A$2:$A$2001,C380)=0,"Customer not on Customers tab",IF(N(E380)&gt;D380,"Refund is more than the order",IF(AND(B380&lt;&gt;"",COUNTIF($B$2:$B$5001,B380)&gt;1),"Same order # twice - keep one row",""))))))))</f>
        <v/>
      </c>
      <c r="I380" s="11" t="str">
        <f aca="false">IF(A380="","",IF(ISNUMBER(A380),INT(A380),IFERROR(IF(TEXT(DATE(VALUE(LEFT(A380,4)),VALUE(MID(A380,6,2)),VALUE(MID(A380,9,2))),"yyyy-mm-dd")=LEFT(A380,10),DATE(VALUE(LEFT(A380,4)),VALUE(MID(A380,6,2)),VALUE(MID(A380,9,2))),""),"")))</f>
        <v/>
      </c>
    </row>
    <row r="381" customFormat="false" ht="15" hidden="false" customHeight="false" outlineLevel="0" collapsed="false">
      <c r="A381" s="13"/>
      <c r="B381" s="8"/>
      <c r="C381" s="8"/>
      <c r="D381" s="23"/>
      <c r="E381" s="23"/>
      <c r="F381" s="10" t="str">
        <f aca="false">IF(D381="","",D381-N(E381))</f>
        <v/>
      </c>
      <c r="G381" s="8"/>
      <c r="H381" s="12" t="str">
        <f aca="false">IF(AND(A381="",C381="",D381=""),"",IF(A381="","Add the order date",IF(I381="","Date not recognised - use YYYY-MM-DD",IF(C381="","Add the customer email",IF(D381="","Add the order total",IF(COUNTIF(Customers!$A$2:$A$2001,C381)=0,"Customer not on Customers tab",IF(N(E381)&gt;D381,"Refund is more than the order",IF(AND(B381&lt;&gt;"",COUNTIF($B$2:$B$5001,B381)&gt;1),"Same order # twice - keep one row",""))))))))</f>
        <v/>
      </c>
      <c r="I381" s="11" t="str">
        <f aca="false">IF(A381="","",IF(ISNUMBER(A381),INT(A381),IFERROR(IF(TEXT(DATE(VALUE(LEFT(A381,4)),VALUE(MID(A381,6,2)),VALUE(MID(A381,9,2))),"yyyy-mm-dd")=LEFT(A381,10),DATE(VALUE(LEFT(A381,4)),VALUE(MID(A381,6,2)),VALUE(MID(A381,9,2))),""),"")))</f>
        <v/>
      </c>
    </row>
    <row r="382" customFormat="false" ht="15" hidden="false" customHeight="false" outlineLevel="0" collapsed="false">
      <c r="A382" s="13"/>
      <c r="B382" s="8"/>
      <c r="C382" s="8"/>
      <c r="D382" s="23"/>
      <c r="E382" s="23"/>
      <c r="F382" s="10" t="str">
        <f aca="false">IF(D382="","",D382-N(E382))</f>
        <v/>
      </c>
      <c r="G382" s="8"/>
      <c r="H382" s="12" t="str">
        <f aca="false">IF(AND(A382="",C382="",D382=""),"",IF(A382="","Add the order date",IF(I382="","Date not recognised - use YYYY-MM-DD",IF(C382="","Add the customer email",IF(D382="","Add the order total",IF(COUNTIF(Customers!$A$2:$A$2001,C382)=0,"Customer not on Customers tab",IF(N(E382)&gt;D382,"Refund is more than the order",IF(AND(B382&lt;&gt;"",COUNTIF($B$2:$B$5001,B382)&gt;1),"Same order # twice - keep one row",""))))))))</f>
        <v/>
      </c>
      <c r="I382" s="11" t="str">
        <f aca="false">IF(A382="","",IF(ISNUMBER(A382),INT(A382),IFERROR(IF(TEXT(DATE(VALUE(LEFT(A382,4)),VALUE(MID(A382,6,2)),VALUE(MID(A382,9,2))),"yyyy-mm-dd")=LEFT(A382,10),DATE(VALUE(LEFT(A382,4)),VALUE(MID(A382,6,2)),VALUE(MID(A382,9,2))),""),"")))</f>
        <v/>
      </c>
    </row>
    <row r="383" customFormat="false" ht="15" hidden="false" customHeight="false" outlineLevel="0" collapsed="false">
      <c r="A383" s="13"/>
      <c r="B383" s="8"/>
      <c r="C383" s="8"/>
      <c r="D383" s="23"/>
      <c r="E383" s="23"/>
      <c r="F383" s="10" t="str">
        <f aca="false">IF(D383="","",D383-N(E383))</f>
        <v/>
      </c>
      <c r="G383" s="8"/>
      <c r="H383" s="12" t="str">
        <f aca="false">IF(AND(A383="",C383="",D383=""),"",IF(A383="","Add the order date",IF(I383="","Date not recognised - use YYYY-MM-DD",IF(C383="","Add the customer email",IF(D383="","Add the order total",IF(COUNTIF(Customers!$A$2:$A$2001,C383)=0,"Customer not on Customers tab",IF(N(E383)&gt;D383,"Refund is more than the order",IF(AND(B383&lt;&gt;"",COUNTIF($B$2:$B$5001,B383)&gt;1),"Same order # twice - keep one row",""))))))))</f>
        <v/>
      </c>
      <c r="I383" s="11" t="str">
        <f aca="false">IF(A383="","",IF(ISNUMBER(A383),INT(A383),IFERROR(IF(TEXT(DATE(VALUE(LEFT(A383,4)),VALUE(MID(A383,6,2)),VALUE(MID(A383,9,2))),"yyyy-mm-dd")=LEFT(A383,10),DATE(VALUE(LEFT(A383,4)),VALUE(MID(A383,6,2)),VALUE(MID(A383,9,2))),""),"")))</f>
        <v/>
      </c>
    </row>
    <row r="384" customFormat="false" ht="15" hidden="false" customHeight="false" outlineLevel="0" collapsed="false">
      <c r="A384" s="13"/>
      <c r="B384" s="8"/>
      <c r="C384" s="8"/>
      <c r="D384" s="23"/>
      <c r="E384" s="23"/>
      <c r="F384" s="10" t="str">
        <f aca="false">IF(D384="","",D384-N(E384))</f>
        <v/>
      </c>
      <c r="G384" s="8"/>
      <c r="H384" s="12" t="str">
        <f aca="false">IF(AND(A384="",C384="",D384=""),"",IF(A384="","Add the order date",IF(I384="","Date not recognised - use YYYY-MM-DD",IF(C384="","Add the customer email",IF(D384="","Add the order total",IF(COUNTIF(Customers!$A$2:$A$2001,C384)=0,"Customer not on Customers tab",IF(N(E384)&gt;D384,"Refund is more than the order",IF(AND(B384&lt;&gt;"",COUNTIF($B$2:$B$5001,B384)&gt;1),"Same order # twice - keep one row",""))))))))</f>
        <v/>
      </c>
      <c r="I384" s="11" t="str">
        <f aca="false">IF(A384="","",IF(ISNUMBER(A384),INT(A384),IFERROR(IF(TEXT(DATE(VALUE(LEFT(A384,4)),VALUE(MID(A384,6,2)),VALUE(MID(A384,9,2))),"yyyy-mm-dd")=LEFT(A384,10),DATE(VALUE(LEFT(A384,4)),VALUE(MID(A384,6,2)),VALUE(MID(A384,9,2))),""),"")))</f>
        <v/>
      </c>
    </row>
    <row r="385" customFormat="false" ht="15" hidden="false" customHeight="false" outlineLevel="0" collapsed="false">
      <c r="A385" s="13"/>
      <c r="B385" s="8"/>
      <c r="C385" s="8"/>
      <c r="D385" s="23"/>
      <c r="E385" s="23"/>
      <c r="F385" s="10" t="str">
        <f aca="false">IF(D385="","",D385-N(E385))</f>
        <v/>
      </c>
      <c r="G385" s="8"/>
      <c r="H385" s="12" t="str">
        <f aca="false">IF(AND(A385="",C385="",D385=""),"",IF(A385="","Add the order date",IF(I385="","Date not recognised - use YYYY-MM-DD",IF(C385="","Add the customer email",IF(D385="","Add the order total",IF(COUNTIF(Customers!$A$2:$A$2001,C385)=0,"Customer not on Customers tab",IF(N(E385)&gt;D385,"Refund is more than the order",IF(AND(B385&lt;&gt;"",COUNTIF($B$2:$B$5001,B385)&gt;1),"Same order # twice - keep one row",""))))))))</f>
        <v/>
      </c>
      <c r="I385" s="11" t="str">
        <f aca="false">IF(A385="","",IF(ISNUMBER(A385),INT(A385),IFERROR(IF(TEXT(DATE(VALUE(LEFT(A385,4)),VALUE(MID(A385,6,2)),VALUE(MID(A385,9,2))),"yyyy-mm-dd")=LEFT(A385,10),DATE(VALUE(LEFT(A385,4)),VALUE(MID(A385,6,2)),VALUE(MID(A385,9,2))),""),"")))</f>
        <v/>
      </c>
    </row>
    <row r="386" customFormat="false" ht="15" hidden="false" customHeight="false" outlineLevel="0" collapsed="false">
      <c r="A386" s="13"/>
      <c r="B386" s="8"/>
      <c r="C386" s="8"/>
      <c r="D386" s="23"/>
      <c r="E386" s="23"/>
      <c r="F386" s="10" t="str">
        <f aca="false">IF(D386="","",D386-N(E386))</f>
        <v/>
      </c>
      <c r="G386" s="8"/>
      <c r="H386" s="12" t="str">
        <f aca="false">IF(AND(A386="",C386="",D386=""),"",IF(A386="","Add the order date",IF(I386="","Date not recognised - use YYYY-MM-DD",IF(C386="","Add the customer email",IF(D386="","Add the order total",IF(COUNTIF(Customers!$A$2:$A$2001,C386)=0,"Customer not on Customers tab",IF(N(E386)&gt;D386,"Refund is more than the order",IF(AND(B386&lt;&gt;"",COUNTIF($B$2:$B$5001,B386)&gt;1),"Same order # twice - keep one row",""))))))))</f>
        <v/>
      </c>
      <c r="I386" s="11" t="str">
        <f aca="false">IF(A386="","",IF(ISNUMBER(A386),INT(A386),IFERROR(IF(TEXT(DATE(VALUE(LEFT(A386,4)),VALUE(MID(A386,6,2)),VALUE(MID(A386,9,2))),"yyyy-mm-dd")=LEFT(A386,10),DATE(VALUE(LEFT(A386,4)),VALUE(MID(A386,6,2)),VALUE(MID(A386,9,2))),""),"")))</f>
        <v/>
      </c>
    </row>
    <row r="387" customFormat="false" ht="15" hidden="false" customHeight="false" outlineLevel="0" collapsed="false">
      <c r="A387" s="13"/>
      <c r="B387" s="8"/>
      <c r="C387" s="8"/>
      <c r="D387" s="23"/>
      <c r="E387" s="23"/>
      <c r="F387" s="10" t="str">
        <f aca="false">IF(D387="","",D387-N(E387))</f>
        <v/>
      </c>
      <c r="G387" s="8"/>
      <c r="H387" s="12" t="str">
        <f aca="false">IF(AND(A387="",C387="",D387=""),"",IF(A387="","Add the order date",IF(I387="","Date not recognised - use YYYY-MM-DD",IF(C387="","Add the customer email",IF(D387="","Add the order total",IF(COUNTIF(Customers!$A$2:$A$2001,C387)=0,"Customer not on Customers tab",IF(N(E387)&gt;D387,"Refund is more than the order",IF(AND(B387&lt;&gt;"",COUNTIF($B$2:$B$5001,B387)&gt;1),"Same order # twice - keep one row",""))))))))</f>
        <v/>
      </c>
      <c r="I387" s="11" t="str">
        <f aca="false">IF(A387="","",IF(ISNUMBER(A387),INT(A387),IFERROR(IF(TEXT(DATE(VALUE(LEFT(A387,4)),VALUE(MID(A387,6,2)),VALUE(MID(A387,9,2))),"yyyy-mm-dd")=LEFT(A387,10),DATE(VALUE(LEFT(A387,4)),VALUE(MID(A387,6,2)),VALUE(MID(A387,9,2))),""),"")))</f>
        <v/>
      </c>
    </row>
    <row r="388" customFormat="false" ht="15" hidden="false" customHeight="false" outlineLevel="0" collapsed="false">
      <c r="A388" s="13"/>
      <c r="B388" s="8"/>
      <c r="C388" s="8"/>
      <c r="D388" s="23"/>
      <c r="E388" s="23"/>
      <c r="F388" s="10" t="str">
        <f aca="false">IF(D388="","",D388-N(E388))</f>
        <v/>
      </c>
      <c r="G388" s="8"/>
      <c r="H388" s="12" t="str">
        <f aca="false">IF(AND(A388="",C388="",D388=""),"",IF(A388="","Add the order date",IF(I388="","Date not recognised - use YYYY-MM-DD",IF(C388="","Add the customer email",IF(D388="","Add the order total",IF(COUNTIF(Customers!$A$2:$A$2001,C388)=0,"Customer not on Customers tab",IF(N(E388)&gt;D388,"Refund is more than the order",IF(AND(B388&lt;&gt;"",COUNTIF($B$2:$B$5001,B388)&gt;1),"Same order # twice - keep one row",""))))))))</f>
        <v/>
      </c>
      <c r="I388" s="11" t="str">
        <f aca="false">IF(A388="","",IF(ISNUMBER(A388),INT(A388),IFERROR(IF(TEXT(DATE(VALUE(LEFT(A388,4)),VALUE(MID(A388,6,2)),VALUE(MID(A388,9,2))),"yyyy-mm-dd")=LEFT(A388,10),DATE(VALUE(LEFT(A388,4)),VALUE(MID(A388,6,2)),VALUE(MID(A388,9,2))),""),"")))</f>
        <v/>
      </c>
    </row>
    <row r="389" customFormat="false" ht="15" hidden="false" customHeight="false" outlineLevel="0" collapsed="false">
      <c r="A389" s="13"/>
      <c r="B389" s="8"/>
      <c r="C389" s="8"/>
      <c r="D389" s="23"/>
      <c r="E389" s="23"/>
      <c r="F389" s="10" t="str">
        <f aca="false">IF(D389="","",D389-N(E389))</f>
        <v/>
      </c>
      <c r="G389" s="8"/>
      <c r="H389" s="12" t="str">
        <f aca="false">IF(AND(A389="",C389="",D389=""),"",IF(A389="","Add the order date",IF(I389="","Date not recognised - use YYYY-MM-DD",IF(C389="","Add the customer email",IF(D389="","Add the order total",IF(COUNTIF(Customers!$A$2:$A$2001,C389)=0,"Customer not on Customers tab",IF(N(E389)&gt;D389,"Refund is more than the order",IF(AND(B389&lt;&gt;"",COUNTIF($B$2:$B$5001,B389)&gt;1),"Same order # twice - keep one row",""))))))))</f>
        <v/>
      </c>
      <c r="I389" s="11" t="str">
        <f aca="false">IF(A389="","",IF(ISNUMBER(A389),INT(A389),IFERROR(IF(TEXT(DATE(VALUE(LEFT(A389,4)),VALUE(MID(A389,6,2)),VALUE(MID(A389,9,2))),"yyyy-mm-dd")=LEFT(A389,10),DATE(VALUE(LEFT(A389,4)),VALUE(MID(A389,6,2)),VALUE(MID(A389,9,2))),""),"")))</f>
        <v/>
      </c>
    </row>
    <row r="390" customFormat="false" ht="15" hidden="false" customHeight="false" outlineLevel="0" collapsed="false">
      <c r="A390" s="13"/>
      <c r="B390" s="8"/>
      <c r="C390" s="8"/>
      <c r="D390" s="23"/>
      <c r="E390" s="23"/>
      <c r="F390" s="10" t="str">
        <f aca="false">IF(D390="","",D390-N(E390))</f>
        <v/>
      </c>
      <c r="G390" s="8"/>
      <c r="H390" s="12" t="str">
        <f aca="false">IF(AND(A390="",C390="",D390=""),"",IF(A390="","Add the order date",IF(I390="","Date not recognised - use YYYY-MM-DD",IF(C390="","Add the customer email",IF(D390="","Add the order total",IF(COUNTIF(Customers!$A$2:$A$2001,C390)=0,"Customer not on Customers tab",IF(N(E390)&gt;D390,"Refund is more than the order",IF(AND(B390&lt;&gt;"",COUNTIF($B$2:$B$5001,B390)&gt;1),"Same order # twice - keep one row",""))))))))</f>
        <v/>
      </c>
      <c r="I390" s="11" t="str">
        <f aca="false">IF(A390="","",IF(ISNUMBER(A390),INT(A390),IFERROR(IF(TEXT(DATE(VALUE(LEFT(A390,4)),VALUE(MID(A390,6,2)),VALUE(MID(A390,9,2))),"yyyy-mm-dd")=LEFT(A390,10),DATE(VALUE(LEFT(A390,4)),VALUE(MID(A390,6,2)),VALUE(MID(A390,9,2))),""),"")))</f>
        <v/>
      </c>
    </row>
    <row r="391" customFormat="false" ht="15" hidden="false" customHeight="false" outlineLevel="0" collapsed="false">
      <c r="A391" s="13"/>
      <c r="B391" s="8"/>
      <c r="C391" s="8"/>
      <c r="D391" s="23"/>
      <c r="E391" s="23"/>
      <c r="F391" s="10" t="str">
        <f aca="false">IF(D391="","",D391-N(E391))</f>
        <v/>
      </c>
      <c r="G391" s="8"/>
      <c r="H391" s="12" t="str">
        <f aca="false">IF(AND(A391="",C391="",D391=""),"",IF(A391="","Add the order date",IF(I391="","Date not recognised - use YYYY-MM-DD",IF(C391="","Add the customer email",IF(D391="","Add the order total",IF(COUNTIF(Customers!$A$2:$A$2001,C391)=0,"Customer not on Customers tab",IF(N(E391)&gt;D391,"Refund is more than the order",IF(AND(B391&lt;&gt;"",COUNTIF($B$2:$B$5001,B391)&gt;1),"Same order # twice - keep one row",""))))))))</f>
        <v/>
      </c>
      <c r="I391" s="11" t="str">
        <f aca="false">IF(A391="","",IF(ISNUMBER(A391),INT(A391),IFERROR(IF(TEXT(DATE(VALUE(LEFT(A391,4)),VALUE(MID(A391,6,2)),VALUE(MID(A391,9,2))),"yyyy-mm-dd")=LEFT(A391,10),DATE(VALUE(LEFT(A391,4)),VALUE(MID(A391,6,2)),VALUE(MID(A391,9,2))),""),"")))</f>
        <v/>
      </c>
    </row>
    <row r="392" customFormat="false" ht="15" hidden="false" customHeight="false" outlineLevel="0" collapsed="false">
      <c r="A392" s="13"/>
      <c r="B392" s="8"/>
      <c r="C392" s="8"/>
      <c r="D392" s="23"/>
      <c r="E392" s="23"/>
      <c r="F392" s="10" t="str">
        <f aca="false">IF(D392="","",D392-N(E392))</f>
        <v/>
      </c>
      <c r="G392" s="8"/>
      <c r="H392" s="12" t="str">
        <f aca="false">IF(AND(A392="",C392="",D392=""),"",IF(A392="","Add the order date",IF(I392="","Date not recognised - use YYYY-MM-DD",IF(C392="","Add the customer email",IF(D392="","Add the order total",IF(COUNTIF(Customers!$A$2:$A$2001,C392)=0,"Customer not on Customers tab",IF(N(E392)&gt;D392,"Refund is more than the order",IF(AND(B392&lt;&gt;"",COUNTIF($B$2:$B$5001,B392)&gt;1),"Same order # twice - keep one row",""))))))))</f>
        <v/>
      </c>
      <c r="I392" s="11" t="str">
        <f aca="false">IF(A392="","",IF(ISNUMBER(A392),INT(A392),IFERROR(IF(TEXT(DATE(VALUE(LEFT(A392,4)),VALUE(MID(A392,6,2)),VALUE(MID(A392,9,2))),"yyyy-mm-dd")=LEFT(A392,10),DATE(VALUE(LEFT(A392,4)),VALUE(MID(A392,6,2)),VALUE(MID(A392,9,2))),""),"")))</f>
        <v/>
      </c>
    </row>
    <row r="393" customFormat="false" ht="15" hidden="false" customHeight="false" outlineLevel="0" collapsed="false">
      <c r="A393" s="13"/>
      <c r="B393" s="8"/>
      <c r="C393" s="8"/>
      <c r="D393" s="23"/>
      <c r="E393" s="23"/>
      <c r="F393" s="10" t="str">
        <f aca="false">IF(D393="","",D393-N(E393))</f>
        <v/>
      </c>
      <c r="G393" s="8"/>
      <c r="H393" s="12" t="str">
        <f aca="false">IF(AND(A393="",C393="",D393=""),"",IF(A393="","Add the order date",IF(I393="","Date not recognised - use YYYY-MM-DD",IF(C393="","Add the customer email",IF(D393="","Add the order total",IF(COUNTIF(Customers!$A$2:$A$2001,C393)=0,"Customer not on Customers tab",IF(N(E393)&gt;D393,"Refund is more than the order",IF(AND(B393&lt;&gt;"",COUNTIF($B$2:$B$5001,B393)&gt;1),"Same order # twice - keep one row",""))))))))</f>
        <v/>
      </c>
      <c r="I393" s="11" t="str">
        <f aca="false">IF(A393="","",IF(ISNUMBER(A393),INT(A393),IFERROR(IF(TEXT(DATE(VALUE(LEFT(A393,4)),VALUE(MID(A393,6,2)),VALUE(MID(A393,9,2))),"yyyy-mm-dd")=LEFT(A393,10),DATE(VALUE(LEFT(A393,4)),VALUE(MID(A393,6,2)),VALUE(MID(A393,9,2))),""),"")))</f>
        <v/>
      </c>
    </row>
    <row r="394" customFormat="false" ht="15" hidden="false" customHeight="false" outlineLevel="0" collapsed="false">
      <c r="A394" s="13"/>
      <c r="B394" s="8"/>
      <c r="C394" s="8"/>
      <c r="D394" s="23"/>
      <c r="E394" s="23"/>
      <c r="F394" s="10" t="str">
        <f aca="false">IF(D394="","",D394-N(E394))</f>
        <v/>
      </c>
      <c r="G394" s="8"/>
      <c r="H394" s="12" t="str">
        <f aca="false">IF(AND(A394="",C394="",D394=""),"",IF(A394="","Add the order date",IF(I394="","Date not recognised - use YYYY-MM-DD",IF(C394="","Add the customer email",IF(D394="","Add the order total",IF(COUNTIF(Customers!$A$2:$A$2001,C394)=0,"Customer not on Customers tab",IF(N(E394)&gt;D394,"Refund is more than the order",IF(AND(B394&lt;&gt;"",COUNTIF($B$2:$B$5001,B394)&gt;1),"Same order # twice - keep one row",""))))))))</f>
        <v/>
      </c>
      <c r="I394" s="11" t="str">
        <f aca="false">IF(A394="","",IF(ISNUMBER(A394),INT(A394),IFERROR(IF(TEXT(DATE(VALUE(LEFT(A394,4)),VALUE(MID(A394,6,2)),VALUE(MID(A394,9,2))),"yyyy-mm-dd")=LEFT(A394,10),DATE(VALUE(LEFT(A394,4)),VALUE(MID(A394,6,2)),VALUE(MID(A394,9,2))),""),"")))</f>
        <v/>
      </c>
    </row>
    <row r="395" customFormat="false" ht="15" hidden="false" customHeight="false" outlineLevel="0" collapsed="false">
      <c r="A395" s="13"/>
      <c r="B395" s="8"/>
      <c r="C395" s="8"/>
      <c r="D395" s="23"/>
      <c r="E395" s="23"/>
      <c r="F395" s="10" t="str">
        <f aca="false">IF(D395="","",D395-N(E395))</f>
        <v/>
      </c>
      <c r="G395" s="8"/>
      <c r="H395" s="12" t="str">
        <f aca="false">IF(AND(A395="",C395="",D395=""),"",IF(A395="","Add the order date",IF(I395="","Date not recognised - use YYYY-MM-DD",IF(C395="","Add the customer email",IF(D395="","Add the order total",IF(COUNTIF(Customers!$A$2:$A$2001,C395)=0,"Customer not on Customers tab",IF(N(E395)&gt;D395,"Refund is more than the order",IF(AND(B395&lt;&gt;"",COUNTIF($B$2:$B$5001,B395)&gt;1),"Same order # twice - keep one row",""))))))))</f>
        <v/>
      </c>
      <c r="I395" s="11" t="str">
        <f aca="false">IF(A395="","",IF(ISNUMBER(A395),INT(A395),IFERROR(IF(TEXT(DATE(VALUE(LEFT(A395,4)),VALUE(MID(A395,6,2)),VALUE(MID(A395,9,2))),"yyyy-mm-dd")=LEFT(A395,10),DATE(VALUE(LEFT(A395,4)),VALUE(MID(A395,6,2)),VALUE(MID(A395,9,2))),""),"")))</f>
        <v/>
      </c>
    </row>
    <row r="396" customFormat="false" ht="15" hidden="false" customHeight="false" outlineLevel="0" collapsed="false">
      <c r="A396" s="13"/>
      <c r="B396" s="8"/>
      <c r="C396" s="8"/>
      <c r="D396" s="23"/>
      <c r="E396" s="23"/>
      <c r="F396" s="10" t="str">
        <f aca="false">IF(D396="","",D396-N(E396))</f>
        <v/>
      </c>
      <c r="G396" s="8"/>
      <c r="H396" s="12" t="str">
        <f aca="false">IF(AND(A396="",C396="",D396=""),"",IF(A396="","Add the order date",IF(I396="","Date not recognised - use YYYY-MM-DD",IF(C396="","Add the customer email",IF(D396="","Add the order total",IF(COUNTIF(Customers!$A$2:$A$2001,C396)=0,"Customer not on Customers tab",IF(N(E396)&gt;D396,"Refund is more than the order",IF(AND(B396&lt;&gt;"",COUNTIF($B$2:$B$5001,B396)&gt;1),"Same order # twice - keep one row",""))))))))</f>
        <v/>
      </c>
      <c r="I396" s="11" t="str">
        <f aca="false">IF(A396="","",IF(ISNUMBER(A396),INT(A396),IFERROR(IF(TEXT(DATE(VALUE(LEFT(A396,4)),VALUE(MID(A396,6,2)),VALUE(MID(A396,9,2))),"yyyy-mm-dd")=LEFT(A396,10),DATE(VALUE(LEFT(A396,4)),VALUE(MID(A396,6,2)),VALUE(MID(A396,9,2))),""),"")))</f>
        <v/>
      </c>
    </row>
    <row r="397" customFormat="false" ht="15" hidden="false" customHeight="false" outlineLevel="0" collapsed="false">
      <c r="A397" s="13"/>
      <c r="B397" s="8"/>
      <c r="C397" s="8"/>
      <c r="D397" s="23"/>
      <c r="E397" s="23"/>
      <c r="F397" s="10" t="str">
        <f aca="false">IF(D397="","",D397-N(E397))</f>
        <v/>
      </c>
      <c r="G397" s="8"/>
      <c r="H397" s="12" t="str">
        <f aca="false">IF(AND(A397="",C397="",D397=""),"",IF(A397="","Add the order date",IF(I397="","Date not recognised - use YYYY-MM-DD",IF(C397="","Add the customer email",IF(D397="","Add the order total",IF(COUNTIF(Customers!$A$2:$A$2001,C397)=0,"Customer not on Customers tab",IF(N(E397)&gt;D397,"Refund is more than the order",IF(AND(B397&lt;&gt;"",COUNTIF($B$2:$B$5001,B397)&gt;1),"Same order # twice - keep one row",""))))))))</f>
        <v/>
      </c>
      <c r="I397" s="11" t="str">
        <f aca="false">IF(A397="","",IF(ISNUMBER(A397),INT(A397),IFERROR(IF(TEXT(DATE(VALUE(LEFT(A397,4)),VALUE(MID(A397,6,2)),VALUE(MID(A397,9,2))),"yyyy-mm-dd")=LEFT(A397,10),DATE(VALUE(LEFT(A397,4)),VALUE(MID(A397,6,2)),VALUE(MID(A397,9,2))),""),"")))</f>
        <v/>
      </c>
    </row>
    <row r="398" customFormat="false" ht="15" hidden="false" customHeight="false" outlineLevel="0" collapsed="false">
      <c r="A398" s="13"/>
      <c r="B398" s="8"/>
      <c r="C398" s="8"/>
      <c r="D398" s="23"/>
      <c r="E398" s="23"/>
      <c r="F398" s="10" t="str">
        <f aca="false">IF(D398="","",D398-N(E398))</f>
        <v/>
      </c>
      <c r="G398" s="8"/>
      <c r="H398" s="12" t="str">
        <f aca="false">IF(AND(A398="",C398="",D398=""),"",IF(A398="","Add the order date",IF(I398="","Date not recognised - use YYYY-MM-DD",IF(C398="","Add the customer email",IF(D398="","Add the order total",IF(COUNTIF(Customers!$A$2:$A$2001,C398)=0,"Customer not on Customers tab",IF(N(E398)&gt;D398,"Refund is more than the order",IF(AND(B398&lt;&gt;"",COUNTIF($B$2:$B$5001,B398)&gt;1),"Same order # twice - keep one row",""))))))))</f>
        <v/>
      </c>
      <c r="I398" s="11" t="str">
        <f aca="false">IF(A398="","",IF(ISNUMBER(A398),INT(A398),IFERROR(IF(TEXT(DATE(VALUE(LEFT(A398,4)),VALUE(MID(A398,6,2)),VALUE(MID(A398,9,2))),"yyyy-mm-dd")=LEFT(A398,10),DATE(VALUE(LEFT(A398,4)),VALUE(MID(A398,6,2)),VALUE(MID(A398,9,2))),""),"")))</f>
        <v/>
      </c>
    </row>
    <row r="399" customFormat="false" ht="15" hidden="false" customHeight="false" outlineLevel="0" collapsed="false">
      <c r="A399" s="13"/>
      <c r="B399" s="8"/>
      <c r="C399" s="8"/>
      <c r="D399" s="23"/>
      <c r="E399" s="23"/>
      <c r="F399" s="10" t="str">
        <f aca="false">IF(D399="","",D399-N(E399))</f>
        <v/>
      </c>
      <c r="G399" s="8"/>
      <c r="H399" s="12" t="str">
        <f aca="false">IF(AND(A399="",C399="",D399=""),"",IF(A399="","Add the order date",IF(I399="","Date not recognised - use YYYY-MM-DD",IF(C399="","Add the customer email",IF(D399="","Add the order total",IF(COUNTIF(Customers!$A$2:$A$2001,C399)=0,"Customer not on Customers tab",IF(N(E399)&gt;D399,"Refund is more than the order",IF(AND(B399&lt;&gt;"",COUNTIF($B$2:$B$5001,B399)&gt;1),"Same order # twice - keep one row",""))))))))</f>
        <v/>
      </c>
      <c r="I399" s="11" t="str">
        <f aca="false">IF(A399="","",IF(ISNUMBER(A399),INT(A399),IFERROR(IF(TEXT(DATE(VALUE(LEFT(A399,4)),VALUE(MID(A399,6,2)),VALUE(MID(A399,9,2))),"yyyy-mm-dd")=LEFT(A399,10),DATE(VALUE(LEFT(A399,4)),VALUE(MID(A399,6,2)),VALUE(MID(A399,9,2))),""),"")))</f>
        <v/>
      </c>
    </row>
    <row r="400" customFormat="false" ht="15" hidden="false" customHeight="false" outlineLevel="0" collapsed="false">
      <c r="A400" s="13"/>
      <c r="B400" s="8"/>
      <c r="C400" s="8"/>
      <c r="D400" s="23"/>
      <c r="E400" s="23"/>
      <c r="F400" s="10" t="str">
        <f aca="false">IF(D400="","",D400-N(E400))</f>
        <v/>
      </c>
      <c r="G400" s="8"/>
      <c r="H400" s="12" t="str">
        <f aca="false">IF(AND(A400="",C400="",D400=""),"",IF(A400="","Add the order date",IF(I400="","Date not recognised - use YYYY-MM-DD",IF(C400="","Add the customer email",IF(D400="","Add the order total",IF(COUNTIF(Customers!$A$2:$A$2001,C400)=0,"Customer not on Customers tab",IF(N(E400)&gt;D400,"Refund is more than the order",IF(AND(B400&lt;&gt;"",COUNTIF($B$2:$B$5001,B400)&gt;1),"Same order # twice - keep one row",""))))))))</f>
        <v/>
      </c>
      <c r="I400" s="11" t="str">
        <f aca="false">IF(A400="","",IF(ISNUMBER(A400),INT(A400),IFERROR(IF(TEXT(DATE(VALUE(LEFT(A400,4)),VALUE(MID(A400,6,2)),VALUE(MID(A400,9,2))),"yyyy-mm-dd")=LEFT(A400,10),DATE(VALUE(LEFT(A400,4)),VALUE(MID(A400,6,2)),VALUE(MID(A400,9,2))),""),"")))</f>
        <v/>
      </c>
    </row>
    <row r="401" customFormat="false" ht="15" hidden="false" customHeight="false" outlineLevel="0" collapsed="false">
      <c r="A401" s="13"/>
      <c r="B401" s="8"/>
      <c r="C401" s="8"/>
      <c r="D401" s="23"/>
      <c r="E401" s="23"/>
      <c r="F401" s="10" t="str">
        <f aca="false">IF(D401="","",D401-N(E401))</f>
        <v/>
      </c>
      <c r="G401" s="8"/>
      <c r="H401" s="12" t="str">
        <f aca="false">IF(AND(A401="",C401="",D401=""),"",IF(A401="","Add the order date",IF(I401="","Date not recognised - use YYYY-MM-DD",IF(C401="","Add the customer email",IF(D401="","Add the order total",IF(COUNTIF(Customers!$A$2:$A$2001,C401)=0,"Customer not on Customers tab",IF(N(E401)&gt;D401,"Refund is more than the order",IF(AND(B401&lt;&gt;"",COUNTIF($B$2:$B$5001,B401)&gt;1),"Same order # twice - keep one row",""))))))))</f>
        <v/>
      </c>
      <c r="I401" s="11" t="str">
        <f aca="false">IF(A401="","",IF(ISNUMBER(A401),INT(A401),IFERROR(IF(TEXT(DATE(VALUE(LEFT(A401,4)),VALUE(MID(A401,6,2)),VALUE(MID(A401,9,2))),"yyyy-mm-dd")=LEFT(A401,10),DATE(VALUE(LEFT(A401,4)),VALUE(MID(A401,6,2)),VALUE(MID(A401,9,2))),""),"")))</f>
        <v/>
      </c>
    </row>
    <row r="402" customFormat="false" ht="15" hidden="false" customHeight="false" outlineLevel="0" collapsed="false">
      <c r="A402" s="13"/>
      <c r="B402" s="8"/>
      <c r="C402" s="8"/>
      <c r="D402" s="23"/>
      <c r="E402" s="23"/>
      <c r="F402" s="10" t="str">
        <f aca="false">IF(D402="","",D402-N(E402))</f>
        <v/>
      </c>
      <c r="G402" s="8"/>
      <c r="H402" s="12" t="str">
        <f aca="false">IF(AND(A402="",C402="",D402=""),"",IF(A402="","Add the order date",IF(I402="","Date not recognised - use YYYY-MM-DD",IF(C402="","Add the customer email",IF(D402="","Add the order total",IF(COUNTIF(Customers!$A$2:$A$2001,C402)=0,"Customer not on Customers tab",IF(N(E402)&gt;D402,"Refund is more than the order",IF(AND(B402&lt;&gt;"",COUNTIF($B$2:$B$5001,B402)&gt;1),"Same order # twice - keep one row",""))))))))</f>
        <v/>
      </c>
      <c r="I402" s="11" t="str">
        <f aca="false">IF(A402="","",IF(ISNUMBER(A402),INT(A402),IFERROR(IF(TEXT(DATE(VALUE(LEFT(A402,4)),VALUE(MID(A402,6,2)),VALUE(MID(A402,9,2))),"yyyy-mm-dd")=LEFT(A402,10),DATE(VALUE(LEFT(A402,4)),VALUE(MID(A402,6,2)),VALUE(MID(A402,9,2))),""),"")))</f>
        <v/>
      </c>
    </row>
    <row r="403" customFormat="false" ht="15" hidden="false" customHeight="false" outlineLevel="0" collapsed="false">
      <c r="A403" s="13"/>
      <c r="B403" s="8"/>
      <c r="C403" s="8"/>
      <c r="D403" s="23"/>
      <c r="E403" s="23"/>
      <c r="F403" s="10" t="str">
        <f aca="false">IF(D403="","",D403-N(E403))</f>
        <v/>
      </c>
      <c r="G403" s="8"/>
      <c r="H403" s="12" t="str">
        <f aca="false">IF(AND(A403="",C403="",D403=""),"",IF(A403="","Add the order date",IF(I403="","Date not recognised - use YYYY-MM-DD",IF(C403="","Add the customer email",IF(D403="","Add the order total",IF(COUNTIF(Customers!$A$2:$A$2001,C403)=0,"Customer not on Customers tab",IF(N(E403)&gt;D403,"Refund is more than the order",IF(AND(B403&lt;&gt;"",COUNTIF($B$2:$B$5001,B403)&gt;1),"Same order # twice - keep one row",""))))))))</f>
        <v/>
      </c>
      <c r="I403" s="11" t="str">
        <f aca="false">IF(A403="","",IF(ISNUMBER(A403),INT(A403),IFERROR(IF(TEXT(DATE(VALUE(LEFT(A403,4)),VALUE(MID(A403,6,2)),VALUE(MID(A403,9,2))),"yyyy-mm-dd")=LEFT(A403,10),DATE(VALUE(LEFT(A403,4)),VALUE(MID(A403,6,2)),VALUE(MID(A403,9,2))),""),"")))</f>
        <v/>
      </c>
    </row>
    <row r="404" customFormat="false" ht="15" hidden="false" customHeight="false" outlineLevel="0" collapsed="false">
      <c r="A404" s="13"/>
      <c r="B404" s="8"/>
      <c r="C404" s="8"/>
      <c r="D404" s="23"/>
      <c r="E404" s="23"/>
      <c r="F404" s="10" t="str">
        <f aca="false">IF(D404="","",D404-N(E404))</f>
        <v/>
      </c>
      <c r="G404" s="8"/>
      <c r="H404" s="12" t="str">
        <f aca="false">IF(AND(A404="",C404="",D404=""),"",IF(A404="","Add the order date",IF(I404="","Date not recognised - use YYYY-MM-DD",IF(C404="","Add the customer email",IF(D404="","Add the order total",IF(COUNTIF(Customers!$A$2:$A$2001,C404)=0,"Customer not on Customers tab",IF(N(E404)&gt;D404,"Refund is more than the order",IF(AND(B404&lt;&gt;"",COUNTIF($B$2:$B$5001,B404)&gt;1),"Same order # twice - keep one row",""))))))))</f>
        <v/>
      </c>
      <c r="I404" s="11" t="str">
        <f aca="false">IF(A404="","",IF(ISNUMBER(A404),INT(A404),IFERROR(IF(TEXT(DATE(VALUE(LEFT(A404,4)),VALUE(MID(A404,6,2)),VALUE(MID(A404,9,2))),"yyyy-mm-dd")=LEFT(A404,10),DATE(VALUE(LEFT(A404,4)),VALUE(MID(A404,6,2)),VALUE(MID(A404,9,2))),""),"")))</f>
        <v/>
      </c>
    </row>
    <row r="405" customFormat="false" ht="15" hidden="false" customHeight="false" outlineLevel="0" collapsed="false">
      <c r="A405" s="13"/>
      <c r="B405" s="8"/>
      <c r="C405" s="8"/>
      <c r="D405" s="23"/>
      <c r="E405" s="23"/>
      <c r="F405" s="10" t="str">
        <f aca="false">IF(D405="","",D405-N(E405))</f>
        <v/>
      </c>
      <c r="G405" s="8"/>
      <c r="H405" s="12" t="str">
        <f aca="false">IF(AND(A405="",C405="",D405=""),"",IF(A405="","Add the order date",IF(I405="","Date not recognised - use YYYY-MM-DD",IF(C405="","Add the customer email",IF(D405="","Add the order total",IF(COUNTIF(Customers!$A$2:$A$2001,C405)=0,"Customer not on Customers tab",IF(N(E405)&gt;D405,"Refund is more than the order",IF(AND(B405&lt;&gt;"",COUNTIF($B$2:$B$5001,B405)&gt;1),"Same order # twice - keep one row",""))))))))</f>
        <v/>
      </c>
      <c r="I405" s="11" t="str">
        <f aca="false">IF(A405="","",IF(ISNUMBER(A405),INT(A405),IFERROR(IF(TEXT(DATE(VALUE(LEFT(A405,4)),VALUE(MID(A405,6,2)),VALUE(MID(A405,9,2))),"yyyy-mm-dd")=LEFT(A405,10),DATE(VALUE(LEFT(A405,4)),VALUE(MID(A405,6,2)),VALUE(MID(A405,9,2))),""),"")))</f>
        <v/>
      </c>
    </row>
    <row r="406" customFormat="false" ht="15" hidden="false" customHeight="false" outlineLevel="0" collapsed="false">
      <c r="A406" s="13"/>
      <c r="B406" s="8"/>
      <c r="C406" s="8"/>
      <c r="D406" s="23"/>
      <c r="E406" s="23"/>
      <c r="F406" s="10" t="str">
        <f aca="false">IF(D406="","",D406-N(E406))</f>
        <v/>
      </c>
      <c r="G406" s="8"/>
      <c r="H406" s="12" t="str">
        <f aca="false">IF(AND(A406="",C406="",D406=""),"",IF(A406="","Add the order date",IF(I406="","Date not recognised - use YYYY-MM-DD",IF(C406="","Add the customer email",IF(D406="","Add the order total",IF(COUNTIF(Customers!$A$2:$A$2001,C406)=0,"Customer not on Customers tab",IF(N(E406)&gt;D406,"Refund is more than the order",IF(AND(B406&lt;&gt;"",COUNTIF($B$2:$B$5001,B406)&gt;1),"Same order # twice - keep one row",""))))))))</f>
        <v/>
      </c>
      <c r="I406" s="11" t="str">
        <f aca="false">IF(A406="","",IF(ISNUMBER(A406),INT(A406),IFERROR(IF(TEXT(DATE(VALUE(LEFT(A406,4)),VALUE(MID(A406,6,2)),VALUE(MID(A406,9,2))),"yyyy-mm-dd")=LEFT(A406,10),DATE(VALUE(LEFT(A406,4)),VALUE(MID(A406,6,2)),VALUE(MID(A406,9,2))),""),"")))</f>
        <v/>
      </c>
    </row>
    <row r="407" customFormat="false" ht="15" hidden="false" customHeight="false" outlineLevel="0" collapsed="false">
      <c r="A407" s="13"/>
      <c r="B407" s="8"/>
      <c r="C407" s="8"/>
      <c r="D407" s="23"/>
      <c r="E407" s="23"/>
      <c r="F407" s="10" t="str">
        <f aca="false">IF(D407="","",D407-N(E407))</f>
        <v/>
      </c>
      <c r="G407" s="8"/>
      <c r="H407" s="12" t="str">
        <f aca="false">IF(AND(A407="",C407="",D407=""),"",IF(A407="","Add the order date",IF(I407="","Date not recognised - use YYYY-MM-DD",IF(C407="","Add the customer email",IF(D407="","Add the order total",IF(COUNTIF(Customers!$A$2:$A$2001,C407)=0,"Customer not on Customers tab",IF(N(E407)&gt;D407,"Refund is more than the order",IF(AND(B407&lt;&gt;"",COUNTIF($B$2:$B$5001,B407)&gt;1),"Same order # twice - keep one row",""))))))))</f>
        <v/>
      </c>
      <c r="I407" s="11" t="str">
        <f aca="false">IF(A407="","",IF(ISNUMBER(A407),INT(A407),IFERROR(IF(TEXT(DATE(VALUE(LEFT(A407,4)),VALUE(MID(A407,6,2)),VALUE(MID(A407,9,2))),"yyyy-mm-dd")=LEFT(A407,10),DATE(VALUE(LEFT(A407,4)),VALUE(MID(A407,6,2)),VALUE(MID(A407,9,2))),""),"")))</f>
        <v/>
      </c>
    </row>
    <row r="408" customFormat="false" ht="15" hidden="false" customHeight="false" outlineLevel="0" collapsed="false">
      <c r="A408" s="13"/>
      <c r="B408" s="8"/>
      <c r="C408" s="8"/>
      <c r="D408" s="23"/>
      <c r="E408" s="23"/>
      <c r="F408" s="10" t="str">
        <f aca="false">IF(D408="","",D408-N(E408))</f>
        <v/>
      </c>
      <c r="G408" s="8"/>
      <c r="H408" s="12" t="str">
        <f aca="false">IF(AND(A408="",C408="",D408=""),"",IF(A408="","Add the order date",IF(I408="","Date not recognised - use YYYY-MM-DD",IF(C408="","Add the customer email",IF(D408="","Add the order total",IF(COUNTIF(Customers!$A$2:$A$2001,C408)=0,"Customer not on Customers tab",IF(N(E408)&gt;D408,"Refund is more than the order",IF(AND(B408&lt;&gt;"",COUNTIF($B$2:$B$5001,B408)&gt;1),"Same order # twice - keep one row",""))))))))</f>
        <v/>
      </c>
      <c r="I408" s="11" t="str">
        <f aca="false">IF(A408="","",IF(ISNUMBER(A408),INT(A408),IFERROR(IF(TEXT(DATE(VALUE(LEFT(A408,4)),VALUE(MID(A408,6,2)),VALUE(MID(A408,9,2))),"yyyy-mm-dd")=LEFT(A408,10),DATE(VALUE(LEFT(A408,4)),VALUE(MID(A408,6,2)),VALUE(MID(A408,9,2))),""),"")))</f>
        <v/>
      </c>
    </row>
    <row r="409" customFormat="false" ht="15" hidden="false" customHeight="false" outlineLevel="0" collapsed="false">
      <c r="A409" s="13"/>
      <c r="B409" s="8"/>
      <c r="C409" s="8"/>
      <c r="D409" s="23"/>
      <c r="E409" s="23"/>
      <c r="F409" s="10" t="str">
        <f aca="false">IF(D409="","",D409-N(E409))</f>
        <v/>
      </c>
      <c r="G409" s="8"/>
      <c r="H409" s="12" t="str">
        <f aca="false">IF(AND(A409="",C409="",D409=""),"",IF(A409="","Add the order date",IF(I409="","Date not recognised - use YYYY-MM-DD",IF(C409="","Add the customer email",IF(D409="","Add the order total",IF(COUNTIF(Customers!$A$2:$A$2001,C409)=0,"Customer not on Customers tab",IF(N(E409)&gt;D409,"Refund is more than the order",IF(AND(B409&lt;&gt;"",COUNTIF($B$2:$B$5001,B409)&gt;1),"Same order # twice - keep one row",""))))))))</f>
        <v/>
      </c>
      <c r="I409" s="11" t="str">
        <f aca="false">IF(A409="","",IF(ISNUMBER(A409),INT(A409),IFERROR(IF(TEXT(DATE(VALUE(LEFT(A409,4)),VALUE(MID(A409,6,2)),VALUE(MID(A409,9,2))),"yyyy-mm-dd")=LEFT(A409,10),DATE(VALUE(LEFT(A409,4)),VALUE(MID(A409,6,2)),VALUE(MID(A409,9,2))),""),"")))</f>
        <v/>
      </c>
    </row>
    <row r="410" customFormat="false" ht="15" hidden="false" customHeight="false" outlineLevel="0" collapsed="false">
      <c r="A410" s="13"/>
      <c r="B410" s="8"/>
      <c r="C410" s="8"/>
      <c r="D410" s="23"/>
      <c r="E410" s="23"/>
      <c r="F410" s="10" t="str">
        <f aca="false">IF(D410="","",D410-N(E410))</f>
        <v/>
      </c>
      <c r="G410" s="8"/>
      <c r="H410" s="12" t="str">
        <f aca="false">IF(AND(A410="",C410="",D410=""),"",IF(A410="","Add the order date",IF(I410="","Date not recognised - use YYYY-MM-DD",IF(C410="","Add the customer email",IF(D410="","Add the order total",IF(COUNTIF(Customers!$A$2:$A$2001,C410)=0,"Customer not on Customers tab",IF(N(E410)&gt;D410,"Refund is more than the order",IF(AND(B410&lt;&gt;"",COUNTIF($B$2:$B$5001,B410)&gt;1),"Same order # twice - keep one row",""))))))))</f>
        <v/>
      </c>
      <c r="I410" s="11" t="str">
        <f aca="false">IF(A410="","",IF(ISNUMBER(A410),INT(A410),IFERROR(IF(TEXT(DATE(VALUE(LEFT(A410,4)),VALUE(MID(A410,6,2)),VALUE(MID(A410,9,2))),"yyyy-mm-dd")=LEFT(A410,10),DATE(VALUE(LEFT(A410,4)),VALUE(MID(A410,6,2)),VALUE(MID(A410,9,2))),""),"")))</f>
        <v/>
      </c>
    </row>
    <row r="411" customFormat="false" ht="15" hidden="false" customHeight="false" outlineLevel="0" collapsed="false">
      <c r="A411" s="13"/>
      <c r="B411" s="8"/>
      <c r="C411" s="8"/>
      <c r="D411" s="23"/>
      <c r="E411" s="23"/>
      <c r="F411" s="10" t="str">
        <f aca="false">IF(D411="","",D411-N(E411))</f>
        <v/>
      </c>
      <c r="G411" s="8"/>
      <c r="H411" s="12" t="str">
        <f aca="false">IF(AND(A411="",C411="",D411=""),"",IF(A411="","Add the order date",IF(I411="","Date not recognised - use YYYY-MM-DD",IF(C411="","Add the customer email",IF(D411="","Add the order total",IF(COUNTIF(Customers!$A$2:$A$2001,C411)=0,"Customer not on Customers tab",IF(N(E411)&gt;D411,"Refund is more than the order",IF(AND(B411&lt;&gt;"",COUNTIF($B$2:$B$5001,B411)&gt;1),"Same order # twice - keep one row",""))))))))</f>
        <v/>
      </c>
      <c r="I411" s="11" t="str">
        <f aca="false">IF(A411="","",IF(ISNUMBER(A411),INT(A411),IFERROR(IF(TEXT(DATE(VALUE(LEFT(A411,4)),VALUE(MID(A411,6,2)),VALUE(MID(A411,9,2))),"yyyy-mm-dd")=LEFT(A411,10),DATE(VALUE(LEFT(A411,4)),VALUE(MID(A411,6,2)),VALUE(MID(A411,9,2))),""),"")))</f>
        <v/>
      </c>
    </row>
    <row r="412" customFormat="false" ht="15" hidden="false" customHeight="false" outlineLevel="0" collapsed="false">
      <c r="A412" s="13"/>
      <c r="B412" s="8"/>
      <c r="C412" s="8"/>
      <c r="D412" s="23"/>
      <c r="E412" s="23"/>
      <c r="F412" s="10" t="str">
        <f aca="false">IF(D412="","",D412-N(E412))</f>
        <v/>
      </c>
      <c r="G412" s="8"/>
      <c r="H412" s="12" t="str">
        <f aca="false">IF(AND(A412="",C412="",D412=""),"",IF(A412="","Add the order date",IF(I412="","Date not recognised - use YYYY-MM-DD",IF(C412="","Add the customer email",IF(D412="","Add the order total",IF(COUNTIF(Customers!$A$2:$A$2001,C412)=0,"Customer not on Customers tab",IF(N(E412)&gt;D412,"Refund is more than the order",IF(AND(B412&lt;&gt;"",COUNTIF($B$2:$B$5001,B412)&gt;1),"Same order # twice - keep one row",""))))))))</f>
        <v/>
      </c>
      <c r="I412" s="11" t="str">
        <f aca="false">IF(A412="","",IF(ISNUMBER(A412),INT(A412),IFERROR(IF(TEXT(DATE(VALUE(LEFT(A412,4)),VALUE(MID(A412,6,2)),VALUE(MID(A412,9,2))),"yyyy-mm-dd")=LEFT(A412,10),DATE(VALUE(LEFT(A412,4)),VALUE(MID(A412,6,2)),VALUE(MID(A412,9,2))),""),"")))</f>
        <v/>
      </c>
    </row>
    <row r="413" customFormat="false" ht="15" hidden="false" customHeight="false" outlineLevel="0" collapsed="false">
      <c r="A413" s="13"/>
      <c r="B413" s="8"/>
      <c r="C413" s="8"/>
      <c r="D413" s="23"/>
      <c r="E413" s="23"/>
      <c r="F413" s="10" t="str">
        <f aca="false">IF(D413="","",D413-N(E413))</f>
        <v/>
      </c>
      <c r="G413" s="8"/>
      <c r="H413" s="12" t="str">
        <f aca="false">IF(AND(A413="",C413="",D413=""),"",IF(A413="","Add the order date",IF(I413="","Date not recognised - use YYYY-MM-DD",IF(C413="","Add the customer email",IF(D413="","Add the order total",IF(COUNTIF(Customers!$A$2:$A$2001,C413)=0,"Customer not on Customers tab",IF(N(E413)&gt;D413,"Refund is more than the order",IF(AND(B413&lt;&gt;"",COUNTIF($B$2:$B$5001,B413)&gt;1),"Same order # twice - keep one row",""))))))))</f>
        <v/>
      </c>
      <c r="I413" s="11" t="str">
        <f aca="false">IF(A413="","",IF(ISNUMBER(A413),INT(A413),IFERROR(IF(TEXT(DATE(VALUE(LEFT(A413,4)),VALUE(MID(A413,6,2)),VALUE(MID(A413,9,2))),"yyyy-mm-dd")=LEFT(A413,10),DATE(VALUE(LEFT(A413,4)),VALUE(MID(A413,6,2)),VALUE(MID(A413,9,2))),""),"")))</f>
        <v/>
      </c>
    </row>
    <row r="414" customFormat="false" ht="15" hidden="false" customHeight="false" outlineLevel="0" collapsed="false">
      <c r="A414" s="13"/>
      <c r="B414" s="8"/>
      <c r="C414" s="8"/>
      <c r="D414" s="23"/>
      <c r="E414" s="23"/>
      <c r="F414" s="10" t="str">
        <f aca="false">IF(D414="","",D414-N(E414))</f>
        <v/>
      </c>
      <c r="G414" s="8"/>
      <c r="H414" s="12" t="str">
        <f aca="false">IF(AND(A414="",C414="",D414=""),"",IF(A414="","Add the order date",IF(I414="","Date not recognised - use YYYY-MM-DD",IF(C414="","Add the customer email",IF(D414="","Add the order total",IF(COUNTIF(Customers!$A$2:$A$2001,C414)=0,"Customer not on Customers tab",IF(N(E414)&gt;D414,"Refund is more than the order",IF(AND(B414&lt;&gt;"",COUNTIF($B$2:$B$5001,B414)&gt;1),"Same order # twice - keep one row",""))))))))</f>
        <v/>
      </c>
      <c r="I414" s="11" t="str">
        <f aca="false">IF(A414="","",IF(ISNUMBER(A414),INT(A414),IFERROR(IF(TEXT(DATE(VALUE(LEFT(A414,4)),VALUE(MID(A414,6,2)),VALUE(MID(A414,9,2))),"yyyy-mm-dd")=LEFT(A414,10),DATE(VALUE(LEFT(A414,4)),VALUE(MID(A414,6,2)),VALUE(MID(A414,9,2))),""),"")))</f>
        <v/>
      </c>
    </row>
    <row r="415" customFormat="false" ht="15" hidden="false" customHeight="false" outlineLevel="0" collapsed="false">
      <c r="A415" s="13"/>
      <c r="B415" s="8"/>
      <c r="C415" s="8"/>
      <c r="D415" s="23"/>
      <c r="E415" s="23"/>
      <c r="F415" s="10" t="str">
        <f aca="false">IF(D415="","",D415-N(E415))</f>
        <v/>
      </c>
      <c r="G415" s="8"/>
      <c r="H415" s="12" t="str">
        <f aca="false">IF(AND(A415="",C415="",D415=""),"",IF(A415="","Add the order date",IF(I415="","Date not recognised - use YYYY-MM-DD",IF(C415="","Add the customer email",IF(D415="","Add the order total",IF(COUNTIF(Customers!$A$2:$A$2001,C415)=0,"Customer not on Customers tab",IF(N(E415)&gt;D415,"Refund is more than the order",IF(AND(B415&lt;&gt;"",COUNTIF($B$2:$B$5001,B415)&gt;1),"Same order # twice - keep one row",""))))))))</f>
        <v/>
      </c>
      <c r="I415" s="11" t="str">
        <f aca="false">IF(A415="","",IF(ISNUMBER(A415),INT(A415),IFERROR(IF(TEXT(DATE(VALUE(LEFT(A415,4)),VALUE(MID(A415,6,2)),VALUE(MID(A415,9,2))),"yyyy-mm-dd")=LEFT(A415,10),DATE(VALUE(LEFT(A415,4)),VALUE(MID(A415,6,2)),VALUE(MID(A415,9,2))),""),"")))</f>
        <v/>
      </c>
    </row>
    <row r="416" customFormat="false" ht="15" hidden="false" customHeight="false" outlineLevel="0" collapsed="false">
      <c r="A416" s="13"/>
      <c r="B416" s="8"/>
      <c r="C416" s="8"/>
      <c r="D416" s="23"/>
      <c r="E416" s="23"/>
      <c r="F416" s="10" t="str">
        <f aca="false">IF(D416="","",D416-N(E416))</f>
        <v/>
      </c>
      <c r="G416" s="8"/>
      <c r="H416" s="12" t="str">
        <f aca="false">IF(AND(A416="",C416="",D416=""),"",IF(A416="","Add the order date",IF(I416="","Date not recognised - use YYYY-MM-DD",IF(C416="","Add the customer email",IF(D416="","Add the order total",IF(COUNTIF(Customers!$A$2:$A$2001,C416)=0,"Customer not on Customers tab",IF(N(E416)&gt;D416,"Refund is more than the order",IF(AND(B416&lt;&gt;"",COUNTIF($B$2:$B$5001,B416)&gt;1),"Same order # twice - keep one row",""))))))))</f>
        <v/>
      </c>
      <c r="I416" s="11" t="str">
        <f aca="false">IF(A416="","",IF(ISNUMBER(A416),INT(A416),IFERROR(IF(TEXT(DATE(VALUE(LEFT(A416,4)),VALUE(MID(A416,6,2)),VALUE(MID(A416,9,2))),"yyyy-mm-dd")=LEFT(A416,10),DATE(VALUE(LEFT(A416,4)),VALUE(MID(A416,6,2)),VALUE(MID(A416,9,2))),""),"")))</f>
        <v/>
      </c>
    </row>
    <row r="417" customFormat="false" ht="15" hidden="false" customHeight="false" outlineLevel="0" collapsed="false">
      <c r="A417" s="13"/>
      <c r="B417" s="8"/>
      <c r="C417" s="8"/>
      <c r="D417" s="23"/>
      <c r="E417" s="23"/>
      <c r="F417" s="10" t="str">
        <f aca="false">IF(D417="","",D417-N(E417))</f>
        <v/>
      </c>
      <c r="G417" s="8"/>
      <c r="H417" s="12" t="str">
        <f aca="false">IF(AND(A417="",C417="",D417=""),"",IF(A417="","Add the order date",IF(I417="","Date not recognised - use YYYY-MM-DD",IF(C417="","Add the customer email",IF(D417="","Add the order total",IF(COUNTIF(Customers!$A$2:$A$2001,C417)=0,"Customer not on Customers tab",IF(N(E417)&gt;D417,"Refund is more than the order",IF(AND(B417&lt;&gt;"",COUNTIF($B$2:$B$5001,B417)&gt;1),"Same order # twice - keep one row",""))))))))</f>
        <v/>
      </c>
      <c r="I417" s="11" t="str">
        <f aca="false">IF(A417="","",IF(ISNUMBER(A417),INT(A417),IFERROR(IF(TEXT(DATE(VALUE(LEFT(A417,4)),VALUE(MID(A417,6,2)),VALUE(MID(A417,9,2))),"yyyy-mm-dd")=LEFT(A417,10),DATE(VALUE(LEFT(A417,4)),VALUE(MID(A417,6,2)),VALUE(MID(A417,9,2))),""),"")))</f>
        <v/>
      </c>
    </row>
    <row r="418" customFormat="false" ht="15" hidden="false" customHeight="false" outlineLevel="0" collapsed="false">
      <c r="A418" s="13"/>
      <c r="B418" s="8"/>
      <c r="C418" s="8"/>
      <c r="D418" s="23"/>
      <c r="E418" s="23"/>
      <c r="F418" s="10" t="str">
        <f aca="false">IF(D418="","",D418-N(E418))</f>
        <v/>
      </c>
      <c r="G418" s="8"/>
      <c r="H418" s="12" t="str">
        <f aca="false">IF(AND(A418="",C418="",D418=""),"",IF(A418="","Add the order date",IF(I418="","Date not recognised - use YYYY-MM-DD",IF(C418="","Add the customer email",IF(D418="","Add the order total",IF(COUNTIF(Customers!$A$2:$A$2001,C418)=0,"Customer not on Customers tab",IF(N(E418)&gt;D418,"Refund is more than the order",IF(AND(B418&lt;&gt;"",COUNTIF($B$2:$B$5001,B418)&gt;1),"Same order # twice - keep one row",""))))))))</f>
        <v/>
      </c>
      <c r="I418" s="11" t="str">
        <f aca="false">IF(A418="","",IF(ISNUMBER(A418),INT(A418),IFERROR(IF(TEXT(DATE(VALUE(LEFT(A418,4)),VALUE(MID(A418,6,2)),VALUE(MID(A418,9,2))),"yyyy-mm-dd")=LEFT(A418,10),DATE(VALUE(LEFT(A418,4)),VALUE(MID(A418,6,2)),VALUE(MID(A418,9,2))),""),"")))</f>
        <v/>
      </c>
    </row>
    <row r="419" customFormat="false" ht="15" hidden="false" customHeight="false" outlineLevel="0" collapsed="false">
      <c r="A419" s="13"/>
      <c r="B419" s="8"/>
      <c r="C419" s="8"/>
      <c r="D419" s="23"/>
      <c r="E419" s="23"/>
      <c r="F419" s="10" t="str">
        <f aca="false">IF(D419="","",D419-N(E419))</f>
        <v/>
      </c>
      <c r="G419" s="8"/>
      <c r="H419" s="12" t="str">
        <f aca="false">IF(AND(A419="",C419="",D419=""),"",IF(A419="","Add the order date",IF(I419="","Date not recognised - use YYYY-MM-DD",IF(C419="","Add the customer email",IF(D419="","Add the order total",IF(COUNTIF(Customers!$A$2:$A$2001,C419)=0,"Customer not on Customers tab",IF(N(E419)&gt;D419,"Refund is more than the order",IF(AND(B419&lt;&gt;"",COUNTIF($B$2:$B$5001,B419)&gt;1),"Same order # twice - keep one row",""))))))))</f>
        <v/>
      </c>
      <c r="I419" s="11" t="str">
        <f aca="false">IF(A419="","",IF(ISNUMBER(A419),INT(A419),IFERROR(IF(TEXT(DATE(VALUE(LEFT(A419,4)),VALUE(MID(A419,6,2)),VALUE(MID(A419,9,2))),"yyyy-mm-dd")=LEFT(A419,10),DATE(VALUE(LEFT(A419,4)),VALUE(MID(A419,6,2)),VALUE(MID(A419,9,2))),""),"")))</f>
        <v/>
      </c>
    </row>
    <row r="420" customFormat="false" ht="15" hidden="false" customHeight="false" outlineLevel="0" collapsed="false">
      <c r="A420" s="13"/>
      <c r="B420" s="8"/>
      <c r="C420" s="8"/>
      <c r="D420" s="23"/>
      <c r="E420" s="23"/>
      <c r="F420" s="10" t="str">
        <f aca="false">IF(D420="","",D420-N(E420))</f>
        <v/>
      </c>
      <c r="G420" s="8"/>
      <c r="H420" s="12" t="str">
        <f aca="false">IF(AND(A420="",C420="",D420=""),"",IF(A420="","Add the order date",IF(I420="","Date not recognised - use YYYY-MM-DD",IF(C420="","Add the customer email",IF(D420="","Add the order total",IF(COUNTIF(Customers!$A$2:$A$2001,C420)=0,"Customer not on Customers tab",IF(N(E420)&gt;D420,"Refund is more than the order",IF(AND(B420&lt;&gt;"",COUNTIF($B$2:$B$5001,B420)&gt;1),"Same order # twice - keep one row",""))))))))</f>
        <v/>
      </c>
      <c r="I420" s="11" t="str">
        <f aca="false">IF(A420="","",IF(ISNUMBER(A420),INT(A420),IFERROR(IF(TEXT(DATE(VALUE(LEFT(A420,4)),VALUE(MID(A420,6,2)),VALUE(MID(A420,9,2))),"yyyy-mm-dd")=LEFT(A420,10),DATE(VALUE(LEFT(A420,4)),VALUE(MID(A420,6,2)),VALUE(MID(A420,9,2))),""),"")))</f>
        <v/>
      </c>
    </row>
    <row r="421" customFormat="false" ht="15" hidden="false" customHeight="false" outlineLevel="0" collapsed="false">
      <c r="A421" s="13"/>
      <c r="B421" s="8"/>
      <c r="C421" s="8"/>
      <c r="D421" s="23"/>
      <c r="E421" s="23"/>
      <c r="F421" s="10" t="str">
        <f aca="false">IF(D421="","",D421-N(E421))</f>
        <v/>
      </c>
      <c r="G421" s="8"/>
      <c r="H421" s="12" t="str">
        <f aca="false">IF(AND(A421="",C421="",D421=""),"",IF(A421="","Add the order date",IF(I421="","Date not recognised - use YYYY-MM-DD",IF(C421="","Add the customer email",IF(D421="","Add the order total",IF(COUNTIF(Customers!$A$2:$A$2001,C421)=0,"Customer not on Customers tab",IF(N(E421)&gt;D421,"Refund is more than the order",IF(AND(B421&lt;&gt;"",COUNTIF($B$2:$B$5001,B421)&gt;1),"Same order # twice - keep one row",""))))))))</f>
        <v/>
      </c>
      <c r="I421" s="11" t="str">
        <f aca="false">IF(A421="","",IF(ISNUMBER(A421),INT(A421),IFERROR(IF(TEXT(DATE(VALUE(LEFT(A421,4)),VALUE(MID(A421,6,2)),VALUE(MID(A421,9,2))),"yyyy-mm-dd")=LEFT(A421,10),DATE(VALUE(LEFT(A421,4)),VALUE(MID(A421,6,2)),VALUE(MID(A421,9,2))),""),"")))</f>
        <v/>
      </c>
    </row>
    <row r="422" customFormat="false" ht="15" hidden="false" customHeight="false" outlineLevel="0" collapsed="false">
      <c r="A422" s="13"/>
      <c r="B422" s="8"/>
      <c r="C422" s="8"/>
      <c r="D422" s="23"/>
      <c r="E422" s="23"/>
      <c r="F422" s="10" t="str">
        <f aca="false">IF(D422="","",D422-N(E422))</f>
        <v/>
      </c>
      <c r="G422" s="8"/>
      <c r="H422" s="12" t="str">
        <f aca="false">IF(AND(A422="",C422="",D422=""),"",IF(A422="","Add the order date",IF(I422="","Date not recognised - use YYYY-MM-DD",IF(C422="","Add the customer email",IF(D422="","Add the order total",IF(COUNTIF(Customers!$A$2:$A$2001,C422)=0,"Customer not on Customers tab",IF(N(E422)&gt;D422,"Refund is more than the order",IF(AND(B422&lt;&gt;"",COUNTIF($B$2:$B$5001,B422)&gt;1),"Same order # twice - keep one row",""))))))))</f>
        <v/>
      </c>
      <c r="I422" s="11" t="str">
        <f aca="false">IF(A422="","",IF(ISNUMBER(A422),INT(A422),IFERROR(IF(TEXT(DATE(VALUE(LEFT(A422,4)),VALUE(MID(A422,6,2)),VALUE(MID(A422,9,2))),"yyyy-mm-dd")=LEFT(A422,10),DATE(VALUE(LEFT(A422,4)),VALUE(MID(A422,6,2)),VALUE(MID(A422,9,2))),""),"")))</f>
        <v/>
      </c>
    </row>
    <row r="423" customFormat="false" ht="15" hidden="false" customHeight="false" outlineLevel="0" collapsed="false">
      <c r="A423" s="13"/>
      <c r="B423" s="8"/>
      <c r="C423" s="8"/>
      <c r="D423" s="23"/>
      <c r="E423" s="23"/>
      <c r="F423" s="10" t="str">
        <f aca="false">IF(D423="","",D423-N(E423))</f>
        <v/>
      </c>
      <c r="G423" s="8"/>
      <c r="H423" s="12" t="str">
        <f aca="false">IF(AND(A423="",C423="",D423=""),"",IF(A423="","Add the order date",IF(I423="","Date not recognised - use YYYY-MM-DD",IF(C423="","Add the customer email",IF(D423="","Add the order total",IF(COUNTIF(Customers!$A$2:$A$2001,C423)=0,"Customer not on Customers tab",IF(N(E423)&gt;D423,"Refund is more than the order",IF(AND(B423&lt;&gt;"",COUNTIF($B$2:$B$5001,B423)&gt;1),"Same order # twice - keep one row",""))))))))</f>
        <v/>
      </c>
      <c r="I423" s="11" t="str">
        <f aca="false">IF(A423="","",IF(ISNUMBER(A423),INT(A423),IFERROR(IF(TEXT(DATE(VALUE(LEFT(A423,4)),VALUE(MID(A423,6,2)),VALUE(MID(A423,9,2))),"yyyy-mm-dd")=LEFT(A423,10),DATE(VALUE(LEFT(A423,4)),VALUE(MID(A423,6,2)),VALUE(MID(A423,9,2))),""),"")))</f>
        <v/>
      </c>
    </row>
    <row r="424" customFormat="false" ht="15" hidden="false" customHeight="false" outlineLevel="0" collapsed="false">
      <c r="A424" s="13"/>
      <c r="B424" s="8"/>
      <c r="C424" s="8"/>
      <c r="D424" s="23"/>
      <c r="E424" s="23"/>
      <c r="F424" s="10" t="str">
        <f aca="false">IF(D424="","",D424-N(E424))</f>
        <v/>
      </c>
      <c r="G424" s="8"/>
      <c r="H424" s="12" t="str">
        <f aca="false">IF(AND(A424="",C424="",D424=""),"",IF(A424="","Add the order date",IF(I424="","Date not recognised - use YYYY-MM-DD",IF(C424="","Add the customer email",IF(D424="","Add the order total",IF(COUNTIF(Customers!$A$2:$A$2001,C424)=0,"Customer not on Customers tab",IF(N(E424)&gt;D424,"Refund is more than the order",IF(AND(B424&lt;&gt;"",COUNTIF($B$2:$B$5001,B424)&gt;1),"Same order # twice - keep one row",""))))))))</f>
        <v/>
      </c>
      <c r="I424" s="11" t="str">
        <f aca="false">IF(A424="","",IF(ISNUMBER(A424),INT(A424),IFERROR(IF(TEXT(DATE(VALUE(LEFT(A424,4)),VALUE(MID(A424,6,2)),VALUE(MID(A424,9,2))),"yyyy-mm-dd")=LEFT(A424,10),DATE(VALUE(LEFT(A424,4)),VALUE(MID(A424,6,2)),VALUE(MID(A424,9,2))),""),"")))</f>
        <v/>
      </c>
    </row>
    <row r="425" customFormat="false" ht="15" hidden="false" customHeight="false" outlineLevel="0" collapsed="false">
      <c r="A425" s="13"/>
      <c r="B425" s="8"/>
      <c r="C425" s="8"/>
      <c r="D425" s="23"/>
      <c r="E425" s="23"/>
      <c r="F425" s="10" t="str">
        <f aca="false">IF(D425="","",D425-N(E425))</f>
        <v/>
      </c>
      <c r="G425" s="8"/>
      <c r="H425" s="12" t="str">
        <f aca="false">IF(AND(A425="",C425="",D425=""),"",IF(A425="","Add the order date",IF(I425="","Date not recognised - use YYYY-MM-DD",IF(C425="","Add the customer email",IF(D425="","Add the order total",IF(COUNTIF(Customers!$A$2:$A$2001,C425)=0,"Customer not on Customers tab",IF(N(E425)&gt;D425,"Refund is more than the order",IF(AND(B425&lt;&gt;"",COUNTIF($B$2:$B$5001,B425)&gt;1),"Same order # twice - keep one row",""))))))))</f>
        <v/>
      </c>
      <c r="I425" s="11" t="str">
        <f aca="false">IF(A425="","",IF(ISNUMBER(A425),INT(A425),IFERROR(IF(TEXT(DATE(VALUE(LEFT(A425,4)),VALUE(MID(A425,6,2)),VALUE(MID(A425,9,2))),"yyyy-mm-dd")=LEFT(A425,10),DATE(VALUE(LEFT(A425,4)),VALUE(MID(A425,6,2)),VALUE(MID(A425,9,2))),""),"")))</f>
        <v/>
      </c>
    </row>
    <row r="426" customFormat="false" ht="15" hidden="false" customHeight="false" outlineLevel="0" collapsed="false">
      <c r="A426" s="13"/>
      <c r="B426" s="8"/>
      <c r="C426" s="8"/>
      <c r="D426" s="23"/>
      <c r="E426" s="23"/>
      <c r="F426" s="10" t="str">
        <f aca="false">IF(D426="","",D426-N(E426))</f>
        <v/>
      </c>
      <c r="G426" s="8"/>
      <c r="H426" s="12" t="str">
        <f aca="false">IF(AND(A426="",C426="",D426=""),"",IF(A426="","Add the order date",IF(I426="","Date not recognised - use YYYY-MM-DD",IF(C426="","Add the customer email",IF(D426="","Add the order total",IF(COUNTIF(Customers!$A$2:$A$2001,C426)=0,"Customer not on Customers tab",IF(N(E426)&gt;D426,"Refund is more than the order",IF(AND(B426&lt;&gt;"",COUNTIF($B$2:$B$5001,B426)&gt;1),"Same order # twice - keep one row",""))))))))</f>
        <v/>
      </c>
      <c r="I426" s="11" t="str">
        <f aca="false">IF(A426="","",IF(ISNUMBER(A426),INT(A426),IFERROR(IF(TEXT(DATE(VALUE(LEFT(A426,4)),VALUE(MID(A426,6,2)),VALUE(MID(A426,9,2))),"yyyy-mm-dd")=LEFT(A426,10),DATE(VALUE(LEFT(A426,4)),VALUE(MID(A426,6,2)),VALUE(MID(A426,9,2))),""),"")))</f>
        <v/>
      </c>
    </row>
    <row r="427" customFormat="false" ht="15" hidden="false" customHeight="false" outlineLevel="0" collapsed="false">
      <c r="A427" s="13"/>
      <c r="B427" s="8"/>
      <c r="C427" s="8"/>
      <c r="D427" s="23"/>
      <c r="E427" s="23"/>
      <c r="F427" s="10" t="str">
        <f aca="false">IF(D427="","",D427-N(E427))</f>
        <v/>
      </c>
      <c r="G427" s="8"/>
      <c r="H427" s="12" t="str">
        <f aca="false">IF(AND(A427="",C427="",D427=""),"",IF(A427="","Add the order date",IF(I427="","Date not recognised - use YYYY-MM-DD",IF(C427="","Add the customer email",IF(D427="","Add the order total",IF(COUNTIF(Customers!$A$2:$A$2001,C427)=0,"Customer not on Customers tab",IF(N(E427)&gt;D427,"Refund is more than the order",IF(AND(B427&lt;&gt;"",COUNTIF($B$2:$B$5001,B427)&gt;1),"Same order # twice - keep one row",""))))))))</f>
        <v/>
      </c>
      <c r="I427" s="11" t="str">
        <f aca="false">IF(A427="","",IF(ISNUMBER(A427),INT(A427),IFERROR(IF(TEXT(DATE(VALUE(LEFT(A427,4)),VALUE(MID(A427,6,2)),VALUE(MID(A427,9,2))),"yyyy-mm-dd")=LEFT(A427,10),DATE(VALUE(LEFT(A427,4)),VALUE(MID(A427,6,2)),VALUE(MID(A427,9,2))),""),"")))</f>
        <v/>
      </c>
    </row>
    <row r="428" customFormat="false" ht="15" hidden="false" customHeight="false" outlineLevel="0" collapsed="false">
      <c r="A428" s="13"/>
      <c r="B428" s="8"/>
      <c r="C428" s="8"/>
      <c r="D428" s="23"/>
      <c r="E428" s="23"/>
      <c r="F428" s="10" t="str">
        <f aca="false">IF(D428="","",D428-N(E428))</f>
        <v/>
      </c>
      <c r="G428" s="8"/>
      <c r="H428" s="12" t="str">
        <f aca="false">IF(AND(A428="",C428="",D428=""),"",IF(A428="","Add the order date",IF(I428="","Date not recognised - use YYYY-MM-DD",IF(C428="","Add the customer email",IF(D428="","Add the order total",IF(COUNTIF(Customers!$A$2:$A$2001,C428)=0,"Customer not on Customers tab",IF(N(E428)&gt;D428,"Refund is more than the order",IF(AND(B428&lt;&gt;"",COUNTIF($B$2:$B$5001,B428)&gt;1),"Same order # twice - keep one row",""))))))))</f>
        <v/>
      </c>
      <c r="I428" s="11" t="str">
        <f aca="false">IF(A428="","",IF(ISNUMBER(A428),INT(A428),IFERROR(IF(TEXT(DATE(VALUE(LEFT(A428,4)),VALUE(MID(A428,6,2)),VALUE(MID(A428,9,2))),"yyyy-mm-dd")=LEFT(A428,10),DATE(VALUE(LEFT(A428,4)),VALUE(MID(A428,6,2)),VALUE(MID(A428,9,2))),""),"")))</f>
        <v/>
      </c>
    </row>
    <row r="429" customFormat="false" ht="15" hidden="false" customHeight="false" outlineLevel="0" collapsed="false">
      <c r="A429" s="13"/>
      <c r="B429" s="8"/>
      <c r="C429" s="8"/>
      <c r="D429" s="23"/>
      <c r="E429" s="23"/>
      <c r="F429" s="10" t="str">
        <f aca="false">IF(D429="","",D429-N(E429))</f>
        <v/>
      </c>
      <c r="G429" s="8"/>
      <c r="H429" s="12" t="str">
        <f aca="false">IF(AND(A429="",C429="",D429=""),"",IF(A429="","Add the order date",IF(I429="","Date not recognised - use YYYY-MM-DD",IF(C429="","Add the customer email",IF(D429="","Add the order total",IF(COUNTIF(Customers!$A$2:$A$2001,C429)=0,"Customer not on Customers tab",IF(N(E429)&gt;D429,"Refund is more than the order",IF(AND(B429&lt;&gt;"",COUNTIF($B$2:$B$5001,B429)&gt;1),"Same order # twice - keep one row",""))))))))</f>
        <v/>
      </c>
      <c r="I429" s="11" t="str">
        <f aca="false">IF(A429="","",IF(ISNUMBER(A429),INT(A429),IFERROR(IF(TEXT(DATE(VALUE(LEFT(A429,4)),VALUE(MID(A429,6,2)),VALUE(MID(A429,9,2))),"yyyy-mm-dd")=LEFT(A429,10),DATE(VALUE(LEFT(A429,4)),VALUE(MID(A429,6,2)),VALUE(MID(A429,9,2))),""),"")))</f>
        <v/>
      </c>
    </row>
    <row r="430" customFormat="false" ht="15" hidden="false" customHeight="false" outlineLevel="0" collapsed="false">
      <c r="A430" s="13"/>
      <c r="B430" s="8"/>
      <c r="C430" s="8"/>
      <c r="D430" s="23"/>
      <c r="E430" s="23"/>
      <c r="F430" s="10" t="str">
        <f aca="false">IF(D430="","",D430-N(E430))</f>
        <v/>
      </c>
      <c r="G430" s="8"/>
      <c r="H430" s="12" t="str">
        <f aca="false">IF(AND(A430="",C430="",D430=""),"",IF(A430="","Add the order date",IF(I430="","Date not recognised - use YYYY-MM-DD",IF(C430="","Add the customer email",IF(D430="","Add the order total",IF(COUNTIF(Customers!$A$2:$A$2001,C430)=0,"Customer not on Customers tab",IF(N(E430)&gt;D430,"Refund is more than the order",IF(AND(B430&lt;&gt;"",COUNTIF($B$2:$B$5001,B430)&gt;1),"Same order # twice - keep one row",""))))))))</f>
        <v/>
      </c>
      <c r="I430" s="11" t="str">
        <f aca="false">IF(A430="","",IF(ISNUMBER(A430),INT(A430),IFERROR(IF(TEXT(DATE(VALUE(LEFT(A430,4)),VALUE(MID(A430,6,2)),VALUE(MID(A430,9,2))),"yyyy-mm-dd")=LEFT(A430,10),DATE(VALUE(LEFT(A430,4)),VALUE(MID(A430,6,2)),VALUE(MID(A430,9,2))),""),"")))</f>
        <v/>
      </c>
    </row>
    <row r="431" customFormat="false" ht="15" hidden="false" customHeight="false" outlineLevel="0" collapsed="false">
      <c r="A431" s="13"/>
      <c r="B431" s="8"/>
      <c r="C431" s="8"/>
      <c r="D431" s="23"/>
      <c r="E431" s="23"/>
      <c r="F431" s="10" t="str">
        <f aca="false">IF(D431="","",D431-N(E431))</f>
        <v/>
      </c>
      <c r="G431" s="8"/>
      <c r="H431" s="12" t="str">
        <f aca="false">IF(AND(A431="",C431="",D431=""),"",IF(A431="","Add the order date",IF(I431="","Date not recognised - use YYYY-MM-DD",IF(C431="","Add the customer email",IF(D431="","Add the order total",IF(COUNTIF(Customers!$A$2:$A$2001,C431)=0,"Customer not on Customers tab",IF(N(E431)&gt;D431,"Refund is more than the order",IF(AND(B431&lt;&gt;"",COUNTIF($B$2:$B$5001,B431)&gt;1),"Same order # twice - keep one row",""))))))))</f>
        <v/>
      </c>
      <c r="I431" s="11" t="str">
        <f aca="false">IF(A431="","",IF(ISNUMBER(A431),INT(A431),IFERROR(IF(TEXT(DATE(VALUE(LEFT(A431,4)),VALUE(MID(A431,6,2)),VALUE(MID(A431,9,2))),"yyyy-mm-dd")=LEFT(A431,10),DATE(VALUE(LEFT(A431,4)),VALUE(MID(A431,6,2)),VALUE(MID(A431,9,2))),""),"")))</f>
        <v/>
      </c>
    </row>
    <row r="432" customFormat="false" ht="15" hidden="false" customHeight="false" outlineLevel="0" collapsed="false">
      <c r="A432" s="13"/>
      <c r="B432" s="8"/>
      <c r="C432" s="8"/>
      <c r="D432" s="23"/>
      <c r="E432" s="23"/>
      <c r="F432" s="10" t="str">
        <f aca="false">IF(D432="","",D432-N(E432))</f>
        <v/>
      </c>
      <c r="G432" s="8"/>
      <c r="H432" s="12" t="str">
        <f aca="false">IF(AND(A432="",C432="",D432=""),"",IF(A432="","Add the order date",IF(I432="","Date not recognised - use YYYY-MM-DD",IF(C432="","Add the customer email",IF(D432="","Add the order total",IF(COUNTIF(Customers!$A$2:$A$2001,C432)=0,"Customer not on Customers tab",IF(N(E432)&gt;D432,"Refund is more than the order",IF(AND(B432&lt;&gt;"",COUNTIF($B$2:$B$5001,B432)&gt;1),"Same order # twice - keep one row",""))))))))</f>
        <v/>
      </c>
      <c r="I432" s="11" t="str">
        <f aca="false">IF(A432="","",IF(ISNUMBER(A432),INT(A432),IFERROR(IF(TEXT(DATE(VALUE(LEFT(A432,4)),VALUE(MID(A432,6,2)),VALUE(MID(A432,9,2))),"yyyy-mm-dd")=LEFT(A432,10),DATE(VALUE(LEFT(A432,4)),VALUE(MID(A432,6,2)),VALUE(MID(A432,9,2))),""),"")))</f>
        <v/>
      </c>
    </row>
    <row r="433" customFormat="false" ht="15" hidden="false" customHeight="false" outlineLevel="0" collapsed="false">
      <c r="A433" s="13"/>
      <c r="B433" s="8"/>
      <c r="C433" s="8"/>
      <c r="D433" s="23"/>
      <c r="E433" s="23"/>
      <c r="F433" s="10" t="str">
        <f aca="false">IF(D433="","",D433-N(E433))</f>
        <v/>
      </c>
      <c r="G433" s="8"/>
      <c r="H433" s="12" t="str">
        <f aca="false">IF(AND(A433="",C433="",D433=""),"",IF(A433="","Add the order date",IF(I433="","Date not recognised - use YYYY-MM-DD",IF(C433="","Add the customer email",IF(D433="","Add the order total",IF(COUNTIF(Customers!$A$2:$A$2001,C433)=0,"Customer not on Customers tab",IF(N(E433)&gt;D433,"Refund is more than the order",IF(AND(B433&lt;&gt;"",COUNTIF($B$2:$B$5001,B433)&gt;1),"Same order # twice - keep one row",""))))))))</f>
        <v/>
      </c>
      <c r="I433" s="11" t="str">
        <f aca="false">IF(A433="","",IF(ISNUMBER(A433),INT(A433),IFERROR(IF(TEXT(DATE(VALUE(LEFT(A433,4)),VALUE(MID(A433,6,2)),VALUE(MID(A433,9,2))),"yyyy-mm-dd")=LEFT(A433,10),DATE(VALUE(LEFT(A433,4)),VALUE(MID(A433,6,2)),VALUE(MID(A433,9,2))),""),"")))</f>
        <v/>
      </c>
    </row>
    <row r="434" customFormat="false" ht="15" hidden="false" customHeight="false" outlineLevel="0" collapsed="false">
      <c r="A434" s="13"/>
      <c r="B434" s="8"/>
      <c r="C434" s="8"/>
      <c r="D434" s="23"/>
      <c r="E434" s="23"/>
      <c r="F434" s="10" t="str">
        <f aca="false">IF(D434="","",D434-N(E434))</f>
        <v/>
      </c>
      <c r="G434" s="8"/>
      <c r="H434" s="12" t="str">
        <f aca="false">IF(AND(A434="",C434="",D434=""),"",IF(A434="","Add the order date",IF(I434="","Date not recognised - use YYYY-MM-DD",IF(C434="","Add the customer email",IF(D434="","Add the order total",IF(COUNTIF(Customers!$A$2:$A$2001,C434)=0,"Customer not on Customers tab",IF(N(E434)&gt;D434,"Refund is more than the order",IF(AND(B434&lt;&gt;"",COUNTIF($B$2:$B$5001,B434)&gt;1),"Same order # twice - keep one row",""))))))))</f>
        <v/>
      </c>
      <c r="I434" s="11" t="str">
        <f aca="false">IF(A434="","",IF(ISNUMBER(A434),INT(A434),IFERROR(IF(TEXT(DATE(VALUE(LEFT(A434,4)),VALUE(MID(A434,6,2)),VALUE(MID(A434,9,2))),"yyyy-mm-dd")=LEFT(A434,10),DATE(VALUE(LEFT(A434,4)),VALUE(MID(A434,6,2)),VALUE(MID(A434,9,2))),""),"")))</f>
        <v/>
      </c>
    </row>
    <row r="435" customFormat="false" ht="15" hidden="false" customHeight="false" outlineLevel="0" collapsed="false">
      <c r="A435" s="13"/>
      <c r="B435" s="8"/>
      <c r="C435" s="8"/>
      <c r="D435" s="23"/>
      <c r="E435" s="23"/>
      <c r="F435" s="10" t="str">
        <f aca="false">IF(D435="","",D435-N(E435))</f>
        <v/>
      </c>
      <c r="G435" s="8"/>
      <c r="H435" s="12" t="str">
        <f aca="false">IF(AND(A435="",C435="",D435=""),"",IF(A435="","Add the order date",IF(I435="","Date not recognised - use YYYY-MM-DD",IF(C435="","Add the customer email",IF(D435="","Add the order total",IF(COUNTIF(Customers!$A$2:$A$2001,C435)=0,"Customer not on Customers tab",IF(N(E435)&gt;D435,"Refund is more than the order",IF(AND(B435&lt;&gt;"",COUNTIF($B$2:$B$5001,B435)&gt;1),"Same order # twice - keep one row",""))))))))</f>
        <v/>
      </c>
      <c r="I435" s="11" t="str">
        <f aca="false">IF(A435="","",IF(ISNUMBER(A435),INT(A435),IFERROR(IF(TEXT(DATE(VALUE(LEFT(A435,4)),VALUE(MID(A435,6,2)),VALUE(MID(A435,9,2))),"yyyy-mm-dd")=LEFT(A435,10),DATE(VALUE(LEFT(A435,4)),VALUE(MID(A435,6,2)),VALUE(MID(A435,9,2))),""),"")))</f>
        <v/>
      </c>
    </row>
    <row r="436" customFormat="false" ht="15" hidden="false" customHeight="false" outlineLevel="0" collapsed="false">
      <c r="A436" s="13"/>
      <c r="B436" s="8"/>
      <c r="C436" s="8"/>
      <c r="D436" s="23"/>
      <c r="E436" s="23"/>
      <c r="F436" s="10" t="str">
        <f aca="false">IF(D436="","",D436-N(E436))</f>
        <v/>
      </c>
      <c r="G436" s="8"/>
      <c r="H436" s="12" t="str">
        <f aca="false">IF(AND(A436="",C436="",D436=""),"",IF(A436="","Add the order date",IF(I436="","Date not recognised - use YYYY-MM-DD",IF(C436="","Add the customer email",IF(D436="","Add the order total",IF(COUNTIF(Customers!$A$2:$A$2001,C436)=0,"Customer not on Customers tab",IF(N(E436)&gt;D436,"Refund is more than the order",IF(AND(B436&lt;&gt;"",COUNTIF($B$2:$B$5001,B436)&gt;1),"Same order # twice - keep one row",""))))))))</f>
        <v/>
      </c>
      <c r="I436" s="11" t="str">
        <f aca="false">IF(A436="","",IF(ISNUMBER(A436),INT(A436),IFERROR(IF(TEXT(DATE(VALUE(LEFT(A436,4)),VALUE(MID(A436,6,2)),VALUE(MID(A436,9,2))),"yyyy-mm-dd")=LEFT(A436,10),DATE(VALUE(LEFT(A436,4)),VALUE(MID(A436,6,2)),VALUE(MID(A436,9,2))),""),"")))</f>
        <v/>
      </c>
    </row>
    <row r="437" customFormat="false" ht="15" hidden="false" customHeight="false" outlineLevel="0" collapsed="false">
      <c r="A437" s="13"/>
      <c r="B437" s="8"/>
      <c r="C437" s="8"/>
      <c r="D437" s="23"/>
      <c r="E437" s="23"/>
      <c r="F437" s="10" t="str">
        <f aca="false">IF(D437="","",D437-N(E437))</f>
        <v/>
      </c>
      <c r="G437" s="8"/>
      <c r="H437" s="12" t="str">
        <f aca="false">IF(AND(A437="",C437="",D437=""),"",IF(A437="","Add the order date",IF(I437="","Date not recognised - use YYYY-MM-DD",IF(C437="","Add the customer email",IF(D437="","Add the order total",IF(COUNTIF(Customers!$A$2:$A$2001,C437)=0,"Customer not on Customers tab",IF(N(E437)&gt;D437,"Refund is more than the order",IF(AND(B437&lt;&gt;"",COUNTIF($B$2:$B$5001,B437)&gt;1),"Same order # twice - keep one row",""))))))))</f>
        <v/>
      </c>
      <c r="I437" s="11" t="str">
        <f aca="false">IF(A437="","",IF(ISNUMBER(A437),INT(A437),IFERROR(IF(TEXT(DATE(VALUE(LEFT(A437,4)),VALUE(MID(A437,6,2)),VALUE(MID(A437,9,2))),"yyyy-mm-dd")=LEFT(A437,10),DATE(VALUE(LEFT(A437,4)),VALUE(MID(A437,6,2)),VALUE(MID(A437,9,2))),""),"")))</f>
        <v/>
      </c>
    </row>
    <row r="438" customFormat="false" ht="15" hidden="false" customHeight="false" outlineLevel="0" collapsed="false">
      <c r="A438" s="13"/>
      <c r="B438" s="8"/>
      <c r="C438" s="8"/>
      <c r="D438" s="23"/>
      <c r="E438" s="23"/>
      <c r="F438" s="10" t="str">
        <f aca="false">IF(D438="","",D438-N(E438))</f>
        <v/>
      </c>
      <c r="G438" s="8"/>
      <c r="H438" s="12" t="str">
        <f aca="false">IF(AND(A438="",C438="",D438=""),"",IF(A438="","Add the order date",IF(I438="","Date not recognised - use YYYY-MM-DD",IF(C438="","Add the customer email",IF(D438="","Add the order total",IF(COUNTIF(Customers!$A$2:$A$2001,C438)=0,"Customer not on Customers tab",IF(N(E438)&gt;D438,"Refund is more than the order",IF(AND(B438&lt;&gt;"",COUNTIF($B$2:$B$5001,B438)&gt;1),"Same order # twice - keep one row",""))))))))</f>
        <v/>
      </c>
      <c r="I438" s="11" t="str">
        <f aca="false">IF(A438="","",IF(ISNUMBER(A438),INT(A438),IFERROR(IF(TEXT(DATE(VALUE(LEFT(A438,4)),VALUE(MID(A438,6,2)),VALUE(MID(A438,9,2))),"yyyy-mm-dd")=LEFT(A438,10),DATE(VALUE(LEFT(A438,4)),VALUE(MID(A438,6,2)),VALUE(MID(A438,9,2))),""),"")))</f>
        <v/>
      </c>
    </row>
    <row r="439" customFormat="false" ht="15" hidden="false" customHeight="false" outlineLevel="0" collapsed="false">
      <c r="A439" s="13"/>
      <c r="B439" s="8"/>
      <c r="C439" s="8"/>
      <c r="D439" s="23"/>
      <c r="E439" s="23"/>
      <c r="F439" s="10" t="str">
        <f aca="false">IF(D439="","",D439-N(E439))</f>
        <v/>
      </c>
      <c r="G439" s="8"/>
      <c r="H439" s="12" t="str">
        <f aca="false">IF(AND(A439="",C439="",D439=""),"",IF(A439="","Add the order date",IF(I439="","Date not recognised - use YYYY-MM-DD",IF(C439="","Add the customer email",IF(D439="","Add the order total",IF(COUNTIF(Customers!$A$2:$A$2001,C439)=0,"Customer not on Customers tab",IF(N(E439)&gt;D439,"Refund is more than the order",IF(AND(B439&lt;&gt;"",COUNTIF($B$2:$B$5001,B439)&gt;1),"Same order # twice - keep one row",""))))))))</f>
        <v/>
      </c>
      <c r="I439" s="11" t="str">
        <f aca="false">IF(A439="","",IF(ISNUMBER(A439),INT(A439),IFERROR(IF(TEXT(DATE(VALUE(LEFT(A439,4)),VALUE(MID(A439,6,2)),VALUE(MID(A439,9,2))),"yyyy-mm-dd")=LEFT(A439,10),DATE(VALUE(LEFT(A439,4)),VALUE(MID(A439,6,2)),VALUE(MID(A439,9,2))),""),"")))</f>
        <v/>
      </c>
    </row>
    <row r="440" customFormat="false" ht="15" hidden="false" customHeight="false" outlineLevel="0" collapsed="false">
      <c r="A440" s="13"/>
      <c r="B440" s="8"/>
      <c r="C440" s="8"/>
      <c r="D440" s="23"/>
      <c r="E440" s="23"/>
      <c r="F440" s="10" t="str">
        <f aca="false">IF(D440="","",D440-N(E440))</f>
        <v/>
      </c>
      <c r="G440" s="8"/>
      <c r="H440" s="12" t="str">
        <f aca="false">IF(AND(A440="",C440="",D440=""),"",IF(A440="","Add the order date",IF(I440="","Date not recognised - use YYYY-MM-DD",IF(C440="","Add the customer email",IF(D440="","Add the order total",IF(COUNTIF(Customers!$A$2:$A$2001,C440)=0,"Customer not on Customers tab",IF(N(E440)&gt;D440,"Refund is more than the order",IF(AND(B440&lt;&gt;"",COUNTIF($B$2:$B$5001,B440)&gt;1),"Same order # twice - keep one row",""))))))))</f>
        <v/>
      </c>
      <c r="I440" s="11" t="str">
        <f aca="false">IF(A440="","",IF(ISNUMBER(A440),INT(A440),IFERROR(IF(TEXT(DATE(VALUE(LEFT(A440,4)),VALUE(MID(A440,6,2)),VALUE(MID(A440,9,2))),"yyyy-mm-dd")=LEFT(A440,10),DATE(VALUE(LEFT(A440,4)),VALUE(MID(A440,6,2)),VALUE(MID(A440,9,2))),""),"")))</f>
        <v/>
      </c>
    </row>
    <row r="441" customFormat="false" ht="15" hidden="false" customHeight="false" outlineLevel="0" collapsed="false">
      <c r="A441" s="13"/>
      <c r="B441" s="8"/>
      <c r="C441" s="8"/>
      <c r="D441" s="23"/>
      <c r="E441" s="23"/>
      <c r="F441" s="10" t="str">
        <f aca="false">IF(D441="","",D441-N(E441))</f>
        <v/>
      </c>
      <c r="G441" s="8"/>
      <c r="H441" s="12" t="str">
        <f aca="false">IF(AND(A441="",C441="",D441=""),"",IF(A441="","Add the order date",IF(I441="","Date not recognised - use YYYY-MM-DD",IF(C441="","Add the customer email",IF(D441="","Add the order total",IF(COUNTIF(Customers!$A$2:$A$2001,C441)=0,"Customer not on Customers tab",IF(N(E441)&gt;D441,"Refund is more than the order",IF(AND(B441&lt;&gt;"",COUNTIF($B$2:$B$5001,B441)&gt;1),"Same order # twice - keep one row",""))))))))</f>
        <v/>
      </c>
      <c r="I441" s="11" t="str">
        <f aca="false">IF(A441="","",IF(ISNUMBER(A441),INT(A441),IFERROR(IF(TEXT(DATE(VALUE(LEFT(A441,4)),VALUE(MID(A441,6,2)),VALUE(MID(A441,9,2))),"yyyy-mm-dd")=LEFT(A441,10),DATE(VALUE(LEFT(A441,4)),VALUE(MID(A441,6,2)),VALUE(MID(A441,9,2))),""),"")))</f>
        <v/>
      </c>
    </row>
    <row r="442" customFormat="false" ht="15" hidden="false" customHeight="false" outlineLevel="0" collapsed="false">
      <c r="A442" s="13"/>
      <c r="B442" s="8"/>
      <c r="C442" s="8"/>
      <c r="D442" s="23"/>
      <c r="E442" s="23"/>
      <c r="F442" s="10" t="str">
        <f aca="false">IF(D442="","",D442-N(E442))</f>
        <v/>
      </c>
      <c r="G442" s="8"/>
      <c r="H442" s="12" t="str">
        <f aca="false">IF(AND(A442="",C442="",D442=""),"",IF(A442="","Add the order date",IF(I442="","Date not recognised - use YYYY-MM-DD",IF(C442="","Add the customer email",IF(D442="","Add the order total",IF(COUNTIF(Customers!$A$2:$A$2001,C442)=0,"Customer not on Customers tab",IF(N(E442)&gt;D442,"Refund is more than the order",IF(AND(B442&lt;&gt;"",COUNTIF($B$2:$B$5001,B442)&gt;1),"Same order # twice - keep one row",""))))))))</f>
        <v/>
      </c>
      <c r="I442" s="11" t="str">
        <f aca="false">IF(A442="","",IF(ISNUMBER(A442),INT(A442),IFERROR(IF(TEXT(DATE(VALUE(LEFT(A442,4)),VALUE(MID(A442,6,2)),VALUE(MID(A442,9,2))),"yyyy-mm-dd")=LEFT(A442,10),DATE(VALUE(LEFT(A442,4)),VALUE(MID(A442,6,2)),VALUE(MID(A442,9,2))),""),"")))</f>
        <v/>
      </c>
    </row>
    <row r="443" customFormat="false" ht="15" hidden="false" customHeight="false" outlineLevel="0" collapsed="false">
      <c r="A443" s="13"/>
      <c r="B443" s="8"/>
      <c r="C443" s="8"/>
      <c r="D443" s="23"/>
      <c r="E443" s="23"/>
      <c r="F443" s="10" t="str">
        <f aca="false">IF(D443="","",D443-N(E443))</f>
        <v/>
      </c>
      <c r="G443" s="8"/>
      <c r="H443" s="12" t="str">
        <f aca="false">IF(AND(A443="",C443="",D443=""),"",IF(A443="","Add the order date",IF(I443="","Date not recognised - use YYYY-MM-DD",IF(C443="","Add the customer email",IF(D443="","Add the order total",IF(COUNTIF(Customers!$A$2:$A$2001,C443)=0,"Customer not on Customers tab",IF(N(E443)&gt;D443,"Refund is more than the order",IF(AND(B443&lt;&gt;"",COUNTIF($B$2:$B$5001,B443)&gt;1),"Same order # twice - keep one row",""))))))))</f>
        <v/>
      </c>
      <c r="I443" s="11" t="str">
        <f aca="false">IF(A443="","",IF(ISNUMBER(A443),INT(A443),IFERROR(IF(TEXT(DATE(VALUE(LEFT(A443,4)),VALUE(MID(A443,6,2)),VALUE(MID(A443,9,2))),"yyyy-mm-dd")=LEFT(A443,10),DATE(VALUE(LEFT(A443,4)),VALUE(MID(A443,6,2)),VALUE(MID(A443,9,2))),""),"")))</f>
        <v/>
      </c>
    </row>
    <row r="444" customFormat="false" ht="15" hidden="false" customHeight="false" outlineLevel="0" collapsed="false">
      <c r="A444" s="13"/>
      <c r="B444" s="8"/>
      <c r="C444" s="8"/>
      <c r="D444" s="23"/>
      <c r="E444" s="23"/>
      <c r="F444" s="10" t="str">
        <f aca="false">IF(D444="","",D444-N(E444))</f>
        <v/>
      </c>
      <c r="G444" s="8"/>
      <c r="H444" s="12" t="str">
        <f aca="false">IF(AND(A444="",C444="",D444=""),"",IF(A444="","Add the order date",IF(I444="","Date not recognised - use YYYY-MM-DD",IF(C444="","Add the customer email",IF(D444="","Add the order total",IF(COUNTIF(Customers!$A$2:$A$2001,C444)=0,"Customer not on Customers tab",IF(N(E444)&gt;D444,"Refund is more than the order",IF(AND(B444&lt;&gt;"",COUNTIF($B$2:$B$5001,B444)&gt;1),"Same order # twice - keep one row",""))))))))</f>
        <v/>
      </c>
      <c r="I444" s="11" t="str">
        <f aca="false">IF(A444="","",IF(ISNUMBER(A444),INT(A444),IFERROR(IF(TEXT(DATE(VALUE(LEFT(A444,4)),VALUE(MID(A444,6,2)),VALUE(MID(A444,9,2))),"yyyy-mm-dd")=LEFT(A444,10),DATE(VALUE(LEFT(A444,4)),VALUE(MID(A444,6,2)),VALUE(MID(A444,9,2))),""),"")))</f>
        <v/>
      </c>
    </row>
    <row r="445" customFormat="false" ht="15" hidden="false" customHeight="false" outlineLevel="0" collapsed="false">
      <c r="A445" s="13"/>
      <c r="B445" s="8"/>
      <c r="C445" s="8"/>
      <c r="D445" s="23"/>
      <c r="E445" s="23"/>
      <c r="F445" s="10" t="str">
        <f aca="false">IF(D445="","",D445-N(E445))</f>
        <v/>
      </c>
      <c r="G445" s="8"/>
      <c r="H445" s="12" t="str">
        <f aca="false">IF(AND(A445="",C445="",D445=""),"",IF(A445="","Add the order date",IF(I445="","Date not recognised - use YYYY-MM-DD",IF(C445="","Add the customer email",IF(D445="","Add the order total",IF(COUNTIF(Customers!$A$2:$A$2001,C445)=0,"Customer not on Customers tab",IF(N(E445)&gt;D445,"Refund is more than the order",IF(AND(B445&lt;&gt;"",COUNTIF($B$2:$B$5001,B445)&gt;1),"Same order # twice - keep one row",""))))))))</f>
        <v/>
      </c>
      <c r="I445" s="11" t="str">
        <f aca="false">IF(A445="","",IF(ISNUMBER(A445),INT(A445),IFERROR(IF(TEXT(DATE(VALUE(LEFT(A445,4)),VALUE(MID(A445,6,2)),VALUE(MID(A445,9,2))),"yyyy-mm-dd")=LEFT(A445,10),DATE(VALUE(LEFT(A445,4)),VALUE(MID(A445,6,2)),VALUE(MID(A445,9,2))),""),"")))</f>
        <v/>
      </c>
    </row>
    <row r="446" customFormat="false" ht="15" hidden="false" customHeight="false" outlineLevel="0" collapsed="false">
      <c r="A446" s="13"/>
      <c r="B446" s="8"/>
      <c r="C446" s="8"/>
      <c r="D446" s="23"/>
      <c r="E446" s="23"/>
      <c r="F446" s="10" t="str">
        <f aca="false">IF(D446="","",D446-N(E446))</f>
        <v/>
      </c>
      <c r="G446" s="8"/>
      <c r="H446" s="12" t="str">
        <f aca="false">IF(AND(A446="",C446="",D446=""),"",IF(A446="","Add the order date",IF(I446="","Date not recognised - use YYYY-MM-DD",IF(C446="","Add the customer email",IF(D446="","Add the order total",IF(COUNTIF(Customers!$A$2:$A$2001,C446)=0,"Customer not on Customers tab",IF(N(E446)&gt;D446,"Refund is more than the order",IF(AND(B446&lt;&gt;"",COUNTIF($B$2:$B$5001,B446)&gt;1),"Same order # twice - keep one row",""))))))))</f>
        <v/>
      </c>
      <c r="I446" s="11" t="str">
        <f aca="false">IF(A446="","",IF(ISNUMBER(A446),INT(A446),IFERROR(IF(TEXT(DATE(VALUE(LEFT(A446,4)),VALUE(MID(A446,6,2)),VALUE(MID(A446,9,2))),"yyyy-mm-dd")=LEFT(A446,10),DATE(VALUE(LEFT(A446,4)),VALUE(MID(A446,6,2)),VALUE(MID(A446,9,2))),""),"")))</f>
        <v/>
      </c>
    </row>
    <row r="447" customFormat="false" ht="15" hidden="false" customHeight="false" outlineLevel="0" collapsed="false">
      <c r="A447" s="13"/>
      <c r="B447" s="8"/>
      <c r="C447" s="8"/>
      <c r="D447" s="23"/>
      <c r="E447" s="23"/>
      <c r="F447" s="10" t="str">
        <f aca="false">IF(D447="","",D447-N(E447))</f>
        <v/>
      </c>
      <c r="G447" s="8"/>
      <c r="H447" s="12" t="str">
        <f aca="false">IF(AND(A447="",C447="",D447=""),"",IF(A447="","Add the order date",IF(I447="","Date not recognised - use YYYY-MM-DD",IF(C447="","Add the customer email",IF(D447="","Add the order total",IF(COUNTIF(Customers!$A$2:$A$2001,C447)=0,"Customer not on Customers tab",IF(N(E447)&gt;D447,"Refund is more than the order",IF(AND(B447&lt;&gt;"",COUNTIF($B$2:$B$5001,B447)&gt;1),"Same order # twice - keep one row",""))))))))</f>
        <v/>
      </c>
      <c r="I447" s="11" t="str">
        <f aca="false">IF(A447="","",IF(ISNUMBER(A447),INT(A447),IFERROR(IF(TEXT(DATE(VALUE(LEFT(A447,4)),VALUE(MID(A447,6,2)),VALUE(MID(A447,9,2))),"yyyy-mm-dd")=LEFT(A447,10),DATE(VALUE(LEFT(A447,4)),VALUE(MID(A447,6,2)),VALUE(MID(A447,9,2))),""),"")))</f>
        <v/>
      </c>
    </row>
    <row r="448" customFormat="false" ht="15" hidden="false" customHeight="false" outlineLevel="0" collapsed="false">
      <c r="A448" s="13"/>
      <c r="B448" s="8"/>
      <c r="C448" s="8"/>
      <c r="D448" s="23"/>
      <c r="E448" s="23"/>
      <c r="F448" s="10" t="str">
        <f aca="false">IF(D448="","",D448-N(E448))</f>
        <v/>
      </c>
      <c r="G448" s="8"/>
      <c r="H448" s="12" t="str">
        <f aca="false">IF(AND(A448="",C448="",D448=""),"",IF(A448="","Add the order date",IF(I448="","Date not recognised - use YYYY-MM-DD",IF(C448="","Add the customer email",IF(D448="","Add the order total",IF(COUNTIF(Customers!$A$2:$A$2001,C448)=0,"Customer not on Customers tab",IF(N(E448)&gt;D448,"Refund is more than the order",IF(AND(B448&lt;&gt;"",COUNTIF($B$2:$B$5001,B448)&gt;1),"Same order # twice - keep one row",""))))))))</f>
        <v/>
      </c>
      <c r="I448" s="11" t="str">
        <f aca="false">IF(A448="","",IF(ISNUMBER(A448),INT(A448),IFERROR(IF(TEXT(DATE(VALUE(LEFT(A448,4)),VALUE(MID(A448,6,2)),VALUE(MID(A448,9,2))),"yyyy-mm-dd")=LEFT(A448,10),DATE(VALUE(LEFT(A448,4)),VALUE(MID(A448,6,2)),VALUE(MID(A448,9,2))),""),"")))</f>
        <v/>
      </c>
    </row>
    <row r="449" customFormat="false" ht="15" hidden="false" customHeight="false" outlineLevel="0" collapsed="false">
      <c r="A449" s="13"/>
      <c r="B449" s="8"/>
      <c r="C449" s="8"/>
      <c r="D449" s="23"/>
      <c r="E449" s="23"/>
      <c r="F449" s="10" t="str">
        <f aca="false">IF(D449="","",D449-N(E449))</f>
        <v/>
      </c>
      <c r="G449" s="8"/>
      <c r="H449" s="12" t="str">
        <f aca="false">IF(AND(A449="",C449="",D449=""),"",IF(A449="","Add the order date",IF(I449="","Date not recognised - use YYYY-MM-DD",IF(C449="","Add the customer email",IF(D449="","Add the order total",IF(COUNTIF(Customers!$A$2:$A$2001,C449)=0,"Customer not on Customers tab",IF(N(E449)&gt;D449,"Refund is more than the order",IF(AND(B449&lt;&gt;"",COUNTIF($B$2:$B$5001,B449)&gt;1),"Same order # twice - keep one row",""))))))))</f>
        <v/>
      </c>
      <c r="I449" s="11" t="str">
        <f aca="false">IF(A449="","",IF(ISNUMBER(A449),INT(A449),IFERROR(IF(TEXT(DATE(VALUE(LEFT(A449,4)),VALUE(MID(A449,6,2)),VALUE(MID(A449,9,2))),"yyyy-mm-dd")=LEFT(A449,10),DATE(VALUE(LEFT(A449,4)),VALUE(MID(A449,6,2)),VALUE(MID(A449,9,2))),""),"")))</f>
        <v/>
      </c>
    </row>
    <row r="450" customFormat="false" ht="15" hidden="false" customHeight="false" outlineLevel="0" collapsed="false">
      <c r="A450" s="13"/>
      <c r="B450" s="8"/>
      <c r="C450" s="8"/>
      <c r="D450" s="23"/>
      <c r="E450" s="23"/>
      <c r="F450" s="10" t="str">
        <f aca="false">IF(D450="","",D450-N(E450))</f>
        <v/>
      </c>
      <c r="G450" s="8"/>
      <c r="H450" s="12" t="str">
        <f aca="false">IF(AND(A450="",C450="",D450=""),"",IF(A450="","Add the order date",IF(I450="","Date not recognised - use YYYY-MM-DD",IF(C450="","Add the customer email",IF(D450="","Add the order total",IF(COUNTIF(Customers!$A$2:$A$2001,C450)=0,"Customer not on Customers tab",IF(N(E450)&gt;D450,"Refund is more than the order",IF(AND(B450&lt;&gt;"",COUNTIF($B$2:$B$5001,B450)&gt;1),"Same order # twice - keep one row",""))))))))</f>
        <v/>
      </c>
      <c r="I450" s="11" t="str">
        <f aca="false">IF(A450="","",IF(ISNUMBER(A450),INT(A450),IFERROR(IF(TEXT(DATE(VALUE(LEFT(A450,4)),VALUE(MID(A450,6,2)),VALUE(MID(A450,9,2))),"yyyy-mm-dd")=LEFT(A450,10),DATE(VALUE(LEFT(A450,4)),VALUE(MID(A450,6,2)),VALUE(MID(A450,9,2))),""),"")))</f>
        <v/>
      </c>
    </row>
    <row r="451" customFormat="false" ht="15" hidden="false" customHeight="false" outlineLevel="0" collapsed="false">
      <c r="A451" s="13"/>
      <c r="B451" s="8"/>
      <c r="C451" s="8"/>
      <c r="D451" s="23"/>
      <c r="E451" s="23"/>
      <c r="F451" s="10" t="str">
        <f aca="false">IF(D451="","",D451-N(E451))</f>
        <v/>
      </c>
      <c r="G451" s="8"/>
      <c r="H451" s="12" t="str">
        <f aca="false">IF(AND(A451="",C451="",D451=""),"",IF(A451="","Add the order date",IF(I451="","Date not recognised - use YYYY-MM-DD",IF(C451="","Add the customer email",IF(D451="","Add the order total",IF(COUNTIF(Customers!$A$2:$A$2001,C451)=0,"Customer not on Customers tab",IF(N(E451)&gt;D451,"Refund is more than the order",IF(AND(B451&lt;&gt;"",COUNTIF($B$2:$B$5001,B451)&gt;1),"Same order # twice - keep one row",""))))))))</f>
        <v/>
      </c>
      <c r="I451" s="11" t="str">
        <f aca="false">IF(A451="","",IF(ISNUMBER(A451),INT(A451),IFERROR(IF(TEXT(DATE(VALUE(LEFT(A451,4)),VALUE(MID(A451,6,2)),VALUE(MID(A451,9,2))),"yyyy-mm-dd")=LEFT(A451,10),DATE(VALUE(LEFT(A451,4)),VALUE(MID(A451,6,2)),VALUE(MID(A451,9,2))),""),"")))</f>
        <v/>
      </c>
    </row>
    <row r="452" customFormat="false" ht="15" hidden="false" customHeight="false" outlineLevel="0" collapsed="false">
      <c r="A452" s="13"/>
      <c r="B452" s="8"/>
      <c r="C452" s="8"/>
      <c r="D452" s="23"/>
      <c r="E452" s="23"/>
      <c r="F452" s="10" t="str">
        <f aca="false">IF(D452="","",D452-N(E452))</f>
        <v/>
      </c>
      <c r="G452" s="8"/>
      <c r="H452" s="12" t="str">
        <f aca="false">IF(AND(A452="",C452="",D452=""),"",IF(A452="","Add the order date",IF(I452="","Date not recognised - use YYYY-MM-DD",IF(C452="","Add the customer email",IF(D452="","Add the order total",IF(COUNTIF(Customers!$A$2:$A$2001,C452)=0,"Customer not on Customers tab",IF(N(E452)&gt;D452,"Refund is more than the order",IF(AND(B452&lt;&gt;"",COUNTIF($B$2:$B$5001,B452)&gt;1),"Same order # twice - keep one row",""))))))))</f>
        <v/>
      </c>
      <c r="I452" s="11" t="str">
        <f aca="false">IF(A452="","",IF(ISNUMBER(A452),INT(A452),IFERROR(IF(TEXT(DATE(VALUE(LEFT(A452,4)),VALUE(MID(A452,6,2)),VALUE(MID(A452,9,2))),"yyyy-mm-dd")=LEFT(A452,10),DATE(VALUE(LEFT(A452,4)),VALUE(MID(A452,6,2)),VALUE(MID(A452,9,2))),""),"")))</f>
        <v/>
      </c>
    </row>
    <row r="453" customFormat="false" ht="15" hidden="false" customHeight="false" outlineLevel="0" collapsed="false">
      <c r="A453" s="13"/>
      <c r="B453" s="8"/>
      <c r="C453" s="8"/>
      <c r="D453" s="23"/>
      <c r="E453" s="23"/>
      <c r="F453" s="10" t="str">
        <f aca="false">IF(D453="","",D453-N(E453))</f>
        <v/>
      </c>
      <c r="G453" s="8"/>
      <c r="H453" s="12" t="str">
        <f aca="false">IF(AND(A453="",C453="",D453=""),"",IF(A453="","Add the order date",IF(I453="","Date not recognised - use YYYY-MM-DD",IF(C453="","Add the customer email",IF(D453="","Add the order total",IF(COUNTIF(Customers!$A$2:$A$2001,C453)=0,"Customer not on Customers tab",IF(N(E453)&gt;D453,"Refund is more than the order",IF(AND(B453&lt;&gt;"",COUNTIF($B$2:$B$5001,B453)&gt;1),"Same order # twice - keep one row",""))))))))</f>
        <v/>
      </c>
      <c r="I453" s="11" t="str">
        <f aca="false">IF(A453="","",IF(ISNUMBER(A453),INT(A453),IFERROR(IF(TEXT(DATE(VALUE(LEFT(A453,4)),VALUE(MID(A453,6,2)),VALUE(MID(A453,9,2))),"yyyy-mm-dd")=LEFT(A453,10),DATE(VALUE(LEFT(A453,4)),VALUE(MID(A453,6,2)),VALUE(MID(A453,9,2))),""),"")))</f>
        <v/>
      </c>
    </row>
    <row r="454" customFormat="false" ht="15" hidden="false" customHeight="false" outlineLevel="0" collapsed="false">
      <c r="A454" s="13"/>
      <c r="B454" s="8"/>
      <c r="C454" s="8"/>
      <c r="D454" s="23"/>
      <c r="E454" s="23"/>
      <c r="F454" s="10" t="str">
        <f aca="false">IF(D454="","",D454-N(E454))</f>
        <v/>
      </c>
      <c r="G454" s="8"/>
      <c r="H454" s="12" t="str">
        <f aca="false">IF(AND(A454="",C454="",D454=""),"",IF(A454="","Add the order date",IF(I454="","Date not recognised - use YYYY-MM-DD",IF(C454="","Add the customer email",IF(D454="","Add the order total",IF(COUNTIF(Customers!$A$2:$A$2001,C454)=0,"Customer not on Customers tab",IF(N(E454)&gt;D454,"Refund is more than the order",IF(AND(B454&lt;&gt;"",COUNTIF($B$2:$B$5001,B454)&gt;1),"Same order # twice - keep one row",""))))))))</f>
        <v/>
      </c>
      <c r="I454" s="11" t="str">
        <f aca="false">IF(A454="","",IF(ISNUMBER(A454),INT(A454),IFERROR(IF(TEXT(DATE(VALUE(LEFT(A454,4)),VALUE(MID(A454,6,2)),VALUE(MID(A454,9,2))),"yyyy-mm-dd")=LEFT(A454,10),DATE(VALUE(LEFT(A454,4)),VALUE(MID(A454,6,2)),VALUE(MID(A454,9,2))),""),"")))</f>
        <v/>
      </c>
    </row>
    <row r="455" customFormat="false" ht="15" hidden="false" customHeight="false" outlineLevel="0" collapsed="false">
      <c r="A455" s="13"/>
      <c r="B455" s="8"/>
      <c r="C455" s="8"/>
      <c r="D455" s="23"/>
      <c r="E455" s="23"/>
      <c r="F455" s="10" t="str">
        <f aca="false">IF(D455="","",D455-N(E455))</f>
        <v/>
      </c>
      <c r="G455" s="8"/>
      <c r="H455" s="12" t="str">
        <f aca="false">IF(AND(A455="",C455="",D455=""),"",IF(A455="","Add the order date",IF(I455="","Date not recognised - use YYYY-MM-DD",IF(C455="","Add the customer email",IF(D455="","Add the order total",IF(COUNTIF(Customers!$A$2:$A$2001,C455)=0,"Customer not on Customers tab",IF(N(E455)&gt;D455,"Refund is more than the order",IF(AND(B455&lt;&gt;"",COUNTIF($B$2:$B$5001,B455)&gt;1),"Same order # twice - keep one row",""))))))))</f>
        <v/>
      </c>
      <c r="I455" s="11" t="str">
        <f aca="false">IF(A455="","",IF(ISNUMBER(A455),INT(A455),IFERROR(IF(TEXT(DATE(VALUE(LEFT(A455,4)),VALUE(MID(A455,6,2)),VALUE(MID(A455,9,2))),"yyyy-mm-dd")=LEFT(A455,10),DATE(VALUE(LEFT(A455,4)),VALUE(MID(A455,6,2)),VALUE(MID(A455,9,2))),""),"")))</f>
        <v/>
      </c>
    </row>
    <row r="456" customFormat="false" ht="15" hidden="false" customHeight="false" outlineLevel="0" collapsed="false">
      <c r="A456" s="13"/>
      <c r="B456" s="8"/>
      <c r="C456" s="8"/>
      <c r="D456" s="23"/>
      <c r="E456" s="23"/>
      <c r="F456" s="10" t="str">
        <f aca="false">IF(D456="","",D456-N(E456))</f>
        <v/>
      </c>
      <c r="G456" s="8"/>
      <c r="H456" s="12" t="str">
        <f aca="false">IF(AND(A456="",C456="",D456=""),"",IF(A456="","Add the order date",IF(I456="","Date not recognised - use YYYY-MM-DD",IF(C456="","Add the customer email",IF(D456="","Add the order total",IF(COUNTIF(Customers!$A$2:$A$2001,C456)=0,"Customer not on Customers tab",IF(N(E456)&gt;D456,"Refund is more than the order",IF(AND(B456&lt;&gt;"",COUNTIF($B$2:$B$5001,B456)&gt;1),"Same order # twice - keep one row",""))))))))</f>
        <v/>
      </c>
      <c r="I456" s="11" t="str">
        <f aca="false">IF(A456="","",IF(ISNUMBER(A456),INT(A456),IFERROR(IF(TEXT(DATE(VALUE(LEFT(A456,4)),VALUE(MID(A456,6,2)),VALUE(MID(A456,9,2))),"yyyy-mm-dd")=LEFT(A456,10),DATE(VALUE(LEFT(A456,4)),VALUE(MID(A456,6,2)),VALUE(MID(A456,9,2))),""),"")))</f>
        <v/>
      </c>
    </row>
    <row r="457" customFormat="false" ht="15" hidden="false" customHeight="false" outlineLevel="0" collapsed="false">
      <c r="A457" s="13"/>
      <c r="B457" s="8"/>
      <c r="C457" s="8"/>
      <c r="D457" s="23"/>
      <c r="E457" s="23"/>
      <c r="F457" s="10" t="str">
        <f aca="false">IF(D457="","",D457-N(E457))</f>
        <v/>
      </c>
      <c r="G457" s="8"/>
      <c r="H457" s="12" t="str">
        <f aca="false">IF(AND(A457="",C457="",D457=""),"",IF(A457="","Add the order date",IF(I457="","Date not recognised - use YYYY-MM-DD",IF(C457="","Add the customer email",IF(D457="","Add the order total",IF(COUNTIF(Customers!$A$2:$A$2001,C457)=0,"Customer not on Customers tab",IF(N(E457)&gt;D457,"Refund is more than the order",IF(AND(B457&lt;&gt;"",COUNTIF($B$2:$B$5001,B457)&gt;1),"Same order # twice - keep one row",""))))))))</f>
        <v/>
      </c>
      <c r="I457" s="11" t="str">
        <f aca="false">IF(A457="","",IF(ISNUMBER(A457),INT(A457),IFERROR(IF(TEXT(DATE(VALUE(LEFT(A457,4)),VALUE(MID(A457,6,2)),VALUE(MID(A457,9,2))),"yyyy-mm-dd")=LEFT(A457,10),DATE(VALUE(LEFT(A457,4)),VALUE(MID(A457,6,2)),VALUE(MID(A457,9,2))),""),"")))</f>
        <v/>
      </c>
    </row>
    <row r="458" customFormat="false" ht="15" hidden="false" customHeight="false" outlineLevel="0" collapsed="false">
      <c r="A458" s="13"/>
      <c r="B458" s="8"/>
      <c r="C458" s="8"/>
      <c r="D458" s="23"/>
      <c r="E458" s="23"/>
      <c r="F458" s="10" t="str">
        <f aca="false">IF(D458="","",D458-N(E458))</f>
        <v/>
      </c>
      <c r="G458" s="8"/>
      <c r="H458" s="12" t="str">
        <f aca="false">IF(AND(A458="",C458="",D458=""),"",IF(A458="","Add the order date",IF(I458="","Date not recognised - use YYYY-MM-DD",IF(C458="","Add the customer email",IF(D458="","Add the order total",IF(COUNTIF(Customers!$A$2:$A$2001,C458)=0,"Customer not on Customers tab",IF(N(E458)&gt;D458,"Refund is more than the order",IF(AND(B458&lt;&gt;"",COUNTIF($B$2:$B$5001,B458)&gt;1),"Same order # twice - keep one row",""))))))))</f>
        <v/>
      </c>
      <c r="I458" s="11" t="str">
        <f aca="false">IF(A458="","",IF(ISNUMBER(A458),INT(A458),IFERROR(IF(TEXT(DATE(VALUE(LEFT(A458,4)),VALUE(MID(A458,6,2)),VALUE(MID(A458,9,2))),"yyyy-mm-dd")=LEFT(A458,10),DATE(VALUE(LEFT(A458,4)),VALUE(MID(A458,6,2)),VALUE(MID(A458,9,2))),""),"")))</f>
        <v/>
      </c>
    </row>
    <row r="459" customFormat="false" ht="15" hidden="false" customHeight="false" outlineLevel="0" collapsed="false">
      <c r="A459" s="13"/>
      <c r="B459" s="8"/>
      <c r="C459" s="8"/>
      <c r="D459" s="23"/>
      <c r="E459" s="23"/>
      <c r="F459" s="10" t="str">
        <f aca="false">IF(D459="","",D459-N(E459))</f>
        <v/>
      </c>
      <c r="G459" s="8"/>
      <c r="H459" s="12" t="str">
        <f aca="false">IF(AND(A459="",C459="",D459=""),"",IF(A459="","Add the order date",IF(I459="","Date not recognised - use YYYY-MM-DD",IF(C459="","Add the customer email",IF(D459="","Add the order total",IF(COUNTIF(Customers!$A$2:$A$2001,C459)=0,"Customer not on Customers tab",IF(N(E459)&gt;D459,"Refund is more than the order",IF(AND(B459&lt;&gt;"",COUNTIF($B$2:$B$5001,B459)&gt;1),"Same order # twice - keep one row",""))))))))</f>
        <v/>
      </c>
      <c r="I459" s="11" t="str">
        <f aca="false">IF(A459="","",IF(ISNUMBER(A459),INT(A459),IFERROR(IF(TEXT(DATE(VALUE(LEFT(A459,4)),VALUE(MID(A459,6,2)),VALUE(MID(A459,9,2))),"yyyy-mm-dd")=LEFT(A459,10),DATE(VALUE(LEFT(A459,4)),VALUE(MID(A459,6,2)),VALUE(MID(A459,9,2))),""),"")))</f>
        <v/>
      </c>
    </row>
    <row r="460" customFormat="false" ht="15" hidden="false" customHeight="false" outlineLevel="0" collapsed="false">
      <c r="A460" s="13"/>
      <c r="B460" s="8"/>
      <c r="C460" s="8"/>
      <c r="D460" s="23"/>
      <c r="E460" s="23"/>
      <c r="F460" s="10" t="str">
        <f aca="false">IF(D460="","",D460-N(E460))</f>
        <v/>
      </c>
      <c r="G460" s="8"/>
      <c r="H460" s="12" t="str">
        <f aca="false">IF(AND(A460="",C460="",D460=""),"",IF(A460="","Add the order date",IF(I460="","Date not recognised - use YYYY-MM-DD",IF(C460="","Add the customer email",IF(D460="","Add the order total",IF(COUNTIF(Customers!$A$2:$A$2001,C460)=0,"Customer not on Customers tab",IF(N(E460)&gt;D460,"Refund is more than the order",IF(AND(B460&lt;&gt;"",COUNTIF($B$2:$B$5001,B460)&gt;1),"Same order # twice - keep one row",""))))))))</f>
        <v/>
      </c>
      <c r="I460" s="11" t="str">
        <f aca="false">IF(A460="","",IF(ISNUMBER(A460),INT(A460),IFERROR(IF(TEXT(DATE(VALUE(LEFT(A460,4)),VALUE(MID(A460,6,2)),VALUE(MID(A460,9,2))),"yyyy-mm-dd")=LEFT(A460,10),DATE(VALUE(LEFT(A460,4)),VALUE(MID(A460,6,2)),VALUE(MID(A460,9,2))),""),"")))</f>
        <v/>
      </c>
    </row>
    <row r="461" customFormat="false" ht="15" hidden="false" customHeight="false" outlineLevel="0" collapsed="false">
      <c r="A461" s="13"/>
      <c r="B461" s="8"/>
      <c r="C461" s="8"/>
      <c r="D461" s="23"/>
      <c r="E461" s="23"/>
      <c r="F461" s="10" t="str">
        <f aca="false">IF(D461="","",D461-N(E461))</f>
        <v/>
      </c>
      <c r="G461" s="8"/>
      <c r="H461" s="12" t="str">
        <f aca="false">IF(AND(A461="",C461="",D461=""),"",IF(A461="","Add the order date",IF(I461="","Date not recognised - use YYYY-MM-DD",IF(C461="","Add the customer email",IF(D461="","Add the order total",IF(COUNTIF(Customers!$A$2:$A$2001,C461)=0,"Customer not on Customers tab",IF(N(E461)&gt;D461,"Refund is more than the order",IF(AND(B461&lt;&gt;"",COUNTIF($B$2:$B$5001,B461)&gt;1),"Same order # twice - keep one row",""))))))))</f>
        <v/>
      </c>
      <c r="I461" s="11" t="str">
        <f aca="false">IF(A461="","",IF(ISNUMBER(A461),INT(A461),IFERROR(IF(TEXT(DATE(VALUE(LEFT(A461,4)),VALUE(MID(A461,6,2)),VALUE(MID(A461,9,2))),"yyyy-mm-dd")=LEFT(A461,10),DATE(VALUE(LEFT(A461,4)),VALUE(MID(A461,6,2)),VALUE(MID(A461,9,2))),""),"")))</f>
        <v/>
      </c>
    </row>
    <row r="462" customFormat="false" ht="15" hidden="false" customHeight="false" outlineLevel="0" collapsed="false">
      <c r="A462" s="13"/>
      <c r="B462" s="8"/>
      <c r="C462" s="8"/>
      <c r="D462" s="23"/>
      <c r="E462" s="23"/>
      <c r="F462" s="10" t="str">
        <f aca="false">IF(D462="","",D462-N(E462))</f>
        <v/>
      </c>
      <c r="G462" s="8"/>
      <c r="H462" s="12" t="str">
        <f aca="false">IF(AND(A462="",C462="",D462=""),"",IF(A462="","Add the order date",IF(I462="","Date not recognised - use YYYY-MM-DD",IF(C462="","Add the customer email",IF(D462="","Add the order total",IF(COUNTIF(Customers!$A$2:$A$2001,C462)=0,"Customer not on Customers tab",IF(N(E462)&gt;D462,"Refund is more than the order",IF(AND(B462&lt;&gt;"",COUNTIF($B$2:$B$5001,B462)&gt;1),"Same order # twice - keep one row",""))))))))</f>
        <v/>
      </c>
      <c r="I462" s="11" t="str">
        <f aca="false">IF(A462="","",IF(ISNUMBER(A462),INT(A462),IFERROR(IF(TEXT(DATE(VALUE(LEFT(A462,4)),VALUE(MID(A462,6,2)),VALUE(MID(A462,9,2))),"yyyy-mm-dd")=LEFT(A462,10),DATE(VALUE(LEFT(A462,4)),VALUE(MID(A462,6,2)),VALUE(MID(A462,9,2))),""),"")))</f>
        <v/>
      </c>
    </row>
    <row r="463" customFormat="false" ht="15" hidden="false" customHeight="false" outlineLevel="0" collapsed="false">
      <c r="A463" s="13"/>
      <c r="B463" s="8"/>
      <c r="C463" s="8"/>
      <c r="D463" s="23"/>
      <c r="E463" s="23"/>
      <c r="F463" s="10" t="str">
        <f aca="false">IF(D463="","",D463-N(E463))</f>
        <v/>
      </c>
      <c r="G463" s="8"/>
      <c r="H463" s="12" t="str">
        <f aca="false">IF(AND(A463="",C463="",D463=""),"",IF(A463="","Add the order date",IF(I463="","Date not recognised - use YYYY-MM-DD",IF(C463="","Add the customer email",IF(D463="","Add the order total",IF(COUNTIF(Customers!$A$2:$A$2001,C463)=0,"Customer not on Customers tab",IF(N(E463)&gt;D463,"Refund is more than the order",IF(AND(B463&lt;&gt;"",COUNTIF($B$2:$B$5001,B463)&gt;1),"Same order # twice - keep one row",""))))))))</f>
        <v/>
      </c>
      <c r="I463" s="11" t="str">
        <f aca="false">IF(A463="","",IF(ISNUMBER(A463),INT(A463),IFERROR(IF(TEXT(DATE(VALUE(LEFT(A463,4)),VALUE(MID(A463,6,2)),VALUE(MID(A463,9,2))),"yyyy-mm-dd")=LEFT(A463,10),DATE(VALUE(LEFT(A463,4)),VALUE(MID(A463,6,2)),VALUE(MID(A463,9,2))),""),"")))</f>
        <v/>
      </c>
    </row>
    <row r="464" customFormat="false" ht="15" hidden="false" customHeight="false" outlineLevel="0" collapsed="false">
      <c r="A464" s="13"/>
      <c r="B464" s="8"/>
      <c r="C464" s="8"/>
      <c r="D464" s="23"/>
      <c r="E464" s="23"/>
      <c r="F464" s="10" t="str">
        <f aca="false">IF(D464="","",D464-N(E464))</f>
        <v/>
      </c>
      <c r="G464" s="8"/>
      <c r="H464" s="12" t="str">
        <f aca="false">IF(AND(A464="",C464="",D464=""),"",IF(A464="","Add the order date",IF(I464="","Date not recognised - use YYYY-MM-DD",IF(C464="","Add the customer email",IF(D464="","Add the order total",IF(COUNTIF(Customers!$A$2:$A$2001,C464)=0,"Customer not on Customers tab",IF(N(E464)&gt;D464,"Refund is more than the order",IF(AND(B464&lt;&gt;"",COUNTIF($B$2:$B$5001,B464)&gt;1),"Same order # twice - keep one row",""))))))))</f>
        <v/>
      </c>
      <c r="I464" s="11" t="str">
        <f aca="false">IF(A464="","",IF(ISNUMBER(A464),INT(A464),IFERROR(IF(TEXT(DATE(VALUE(LEFT(A464,4)),VALUE(MID(A464,6,2)),VALUE(MID(A464,9,2))),"yyyy-mm-dd")=LEFT(A464,10),DATE(VALUE(LEFT(A464,4)),VALUE(MID(A464,6,2)),VALUE(MID(A464,9,2))),""),"")))</f>
        <v/>
      </c>
    </row>
    <row r="465" customFormat="false" ht="15" hidden="false" customHeight="false" outlineLevel="0" collapsed="false">
      <c r="A465" s="13"/>
      <c r="B465" s="8"/>
      <c r="C465" s="8"/>
      <c r="D465" s="23"/>
      <c r="E465" s="23"/>
      <c r="F465" s="10" t="str">
        <f aca="false">IF(D465="","",D465-N(E465))</f>
        <v/>
      </c>
      <c r="G465" s="8"/>
      <c r="H465" s="12" t="str">
        <f aca="false">IF(AND(A465="",C465="",D465=""),"",IF(A465="","Add the order date",IF(I465="","Date not recognised - use YYYY-MM-DD",IF(C465="","Add the customer email",IF(D465="","Add the order total",IF(COUNTIF(Customers!$A$2:$A$2001,C465)=0,"Customer not on Customers tab",IF(N(E465)&gt;D465,"Refund is more than the order",IF(AND(B465&lt;&gt;"",COUNTIF($B$2:$B$5001,B465)&gt;1),"Same order # twice - keep one row",""))))))))</f>
        <v/>
      </c>
      <c r="I465" s="11" t="str">
        <f aca="false">IF(A465="","",IF(ISNUMBER(A465),INT(A465),IFERROR(IF(TEXT(DATE(VALUE(LEFT(A465,4)),VALUE(MID(A465,6,2)),VALUE(MID(A465,9,2))),"yyyy-mm-dd")=LEFT(A465,10),DATE(VALUE(LEFT(A465,4)),VALUE(MID(A465,6,2)),VALUE(MID(A465,9,2))),""),"")))</f>
        <v/>
      </c>
    </row>
    <row r="466" customFormat="false" ht="15" hidden="false" customHeight="false" outlineLevel="0" collapsed="false">
      <c r="A466" s="13"/>
      <c r="B466" s="8"/>
      <c r="C466" s="8"/>
      <c r="D466" s="23"/>
      <c r="E466" s="23"/>
      <c r="F466" s="10" t="str">
        <f aca="false">IF(D466="","",D466-N(E466))</f>
        <v/>
      </c>
      <c r="G466" s="8"/>
      <c r="H466" s="12" t="str">
        <f aca="false">IF(AND(A466="",C466="",D466=""),"",IF(A466="","Add the order date",IF(I466="","Date not recognised - use YYYY-MM-DD",IF(C466="","Add the customer email",IF(D466="","Add the order total",IF(COUNTIF(Customers!$A$2:$A$2001,C466)=0,"Customer not on Customers tab",IF(N(E466)&gt;D466,"Refund is more than the order",IF(AND(B466&lt;&gt;"",COUNTIF($B$2:$B$5001,B466)&gt;1),"Same order # twice - keep one row",""))))))))</f>
        <v/>
      </c>
      <c r="I466" s="11" t="str">
        <f aca="false">IF(A466="","",IF(ISNUMBER(A466),INT(A466),IFERROR(IF(TEXT(DATE(VALUE(LEFT(A466,4)),VALUE(MID(A466,6,2)),VALUE(MID(A466,9,2))),"yyyy-mm-dd")=LEFT(A466,10),DATE(VALUE(LEFT(A466,4)),VALUE(MID(A466,6,2)),VALUE(MID(A466,9,2))),""),"")))</f>
        <v/>
      </c>
    </row>
    <row r="467" customFormat="false" ht="15" hidden="false" customHeight="false" outlineLevel="0" collapsed="false">
      <c r="A467" s="13"/>
      <c r="B467" s="8"/>
      <c r="C467" s="8"/>
      <c r="D467" s="23"/>
      <c r="E467" s="23"/>
      <c r="F467" s="10" t="str">
        <f aca="false">IF(D467="","",D467-N(E467))</f>
        <v/>
      </c>
      <c r="G467" s="8"/>
      <c r="H467" s="12" t="str">
        <f aca="false">IF(AND(A467="",C467="",D467=""),"",IF(A467="","Add the order date",IF(I467="","Date not recognised - use YYYY-MM-DD",IF(C467="","Add the customer email",IF(D467="","Add the order total",IF(COUNTIF(Customers!$A$2:$A$2001,C467)=0,"Customer not on Customers tab",IF(N(E467)&gt;D467,"Refund is more than the order",IF(AND(B467&lt;&gt;"",COUNTIF($B$2:$B$5001,B467)&gt;1),"Same order # twice - keep one row",""))))))))</f>
        <v/>
      </c>
      <c r="I467" s="11" t="str">
        <f aca="false">IF(A467="","",IF(ISNUMBER(A467),INT(A467),IFERROR(IF(TEXT(DATE(VALUE(LEFT(A467,4)),VALUE(MID(A467,6,2)),VALUE(MID(A467,9,2))),"yyyy-mm-dd")=LEFT(A467,10),DATE(VALUE(LEFT(A467,4)),VALUE(MID(A467,6,2)),VALUE(MID(A467,9,2))),""),"")))</f>
        <v/>
      </c>
    </row>
    <row r="468" customFormat="false" ht="15" hidden="false" customHeight="false" outlineLevel="0" collapsed="false">
      <c r="A468" s="13"/>
      <c r="B468" s="8"/>
      <c r="C468" s="8"/>
      <c r="D468" s="23"/>
      <c r="E468" s="23"/>
      <c r="F468" s="10" t="str">
        <f aca="false">IF(D468="","",D468-N(E468))</f>
        <v/>
      </c>
      <c r="G468" s="8"/>
      <c r="H468" s="12" t="str">
        <f aca="false">IF(AND(A468="",C468="",D468=""),"",IF(A468="","Add the order date",IF(I468="","Date not recognised - use YYYY-MM-DD",IF(C468="","Add the customer email",IF(D468="","Add the order total",IF(COUNTIF(Customers!$A$2:$A$2001,C468)=0,"Customer not on Customers tab",IF(N(E468)&gt;D468,"Refund is more than the order",IF(AND(B468&lt;&gt;"",COUNTIF($B$2:$B$5001,B468)&gt;1),"Same order # twice - keep one row",""))))))))</f>
        <v/>
      </c>
      <c r="I468" s="11" t="str">
        <f aca="false">IF(A468="","",IF(ISNUMBER(A468),INT(A468),IFERROR(IF(TEXT(DATE(VALUE(LEFT(A468,4)),VALUE(MID(A468,6,2)),VALUE(MID(A468,9,2))),"yyyy-mm-dd")=LEFT(A468,10),DATE(VALUE(LEFT(A468,4)),VALUE(MID(A468,6,2)),VALUE(MID(A468,9,2))),""),"")))</f>
        <v/>
      </c>
    </row>
    <row r="469" customFormat="false" ht="15" hidden="false" customHeight="false" outlineLevel="0" collapsed="false">
      <c r="A469" s="13"/>
      <c r="B469" s="8"/>
      <c r="C469" s="8"/>
      <c r="D469" s="23"/>
      <c r="E469" s="23"/>
      <c r="F469" s="10" t="str">
        <f aca="false">IF(D469="","",D469-N(E469))</f>
        <v/>
      </c>
      <c r="G469" s="8"/>
      <c r="H469" s="12" t="str">
        <f aca="false">IF(AND(A469="",C469="",D469=""),"",IF(A469="","Add the order date",IF(I469="","Date not recognised - use YYYY-MM-DD",IF(C469="","Add the customer email",IF(D469="","Add the order total",IF(COUNTIF(Customers!$A$2:$A$2001,C469)=0,"Customer not on Customers tab",IF(N(E469)&gt;D469,"Refund is more than the order",IF(AND(B469&lt;&gt;"",COUNTIF($B$2:$B$5001,B469)&gt;1),"Same order # twice - keep one row",""))))))))</f>
        <v/>
      </c>
      <c r="I469" s="11" t="str">
        <f aca="false">IF(A469="","",IF(ISNUMBER(A469),INT(A469),IFERROR(IF(TEXT(DATE(VALUE(LEFT(A469,4)),VALUE(MID(A469,6,2)),VALUE(MID(A469,9,2))),"yyyy-mm-dd")=LEFT(A469,10),DATE(VALUE(LEFT(A469,4)),VALUE(MID(A469,6,2)),VALUE(MID(A469,9,2))),""),"")))</f>
        <v/>
      </c>
    </row>
    <row r="470" customFormat="false" ht="15" hidden="false" customHeight="false" outlineLevel="0" collapsed="false">
      <c r="A470" s="13"/>
      <c r="B470" s="8"/>
      <c r="C470" s="8"/>
      <c r="D470" s="23"/>
      <c r="E470" s="23"/>
      <c r="F470" s="10" t="str">
        <f aca="false">IF(D470="","",D470-N(E470))</f>
        <v/>
      </c>
      <c r="G470" s="8"/>
      <c r="H470" s="12" t="str">
        <f aca="false">IF(AND(A470="",C470="",D470=""),"",IF(A470="","Add the order date",IF(I470="","Date not recognised - use YYYY-MM-DD",IF(C470="","Add the customer email",IF(D470="","Add the order total",IF(COUNTIF(Customers!$A$2:$A$2001,C470)=0,"Customer not on Customers tab",IF(N(E470)&gt;D470,"Refund is more than the order",IF(AND(B470&lt;&gt;"",COUNTIF($B$2:$B$5001,B470)&gt;1),"Same order # twice - keep one row",""))))))))</f>
        <v/>
      </c>
      <c r="I470" s="11" t="str">
        <f aca="false">IF(A470="","",IF(ISNUMBER(A470),INT(A470),IFERROR(IF(TEXT(DATE(VALUE(LEFT(A470,4)),VALUE(MID(A470,6,2)),VALUE(MID(A470,9,2))),"yyyy-mm-dd")=LEFT(A470,10),DATE(VALUE(LEFT(A470,4)),VALUE(MID(A470,6,2)),VALUE(MID(A470,9,2))),""),"")))</f>
        <v/>
      </c>
    </row>
    <row r="471" customFormat="false" ht="15" hidden="false" customHeight="false" outlineLevel="0" collapsed="false">
      <c r="A471" s="13"/>
      <c r="B471" s="8"/>
      <c r="C471" s="8"/>
      <c r="D471" s="23"/>
      <c r="E471" s="23"/>
      <c r="F471" s="10" t="str">
        <f aca="false">IF(D471="","",D471-N(E471))</f>
        <v/>
      </c>
      <c r="G471" s="8"/>
      <c r="H471" s="12" t="str">
        <f aca="false">IF(AND(A471="",C471="",D471=""),"",IF(A471="","Add the order date",IF(I471="","Date not recognised - use YYYY-MM-DD",IF(C471="","Add the customer email",IF(D471="","Add the order total",IF(COUNTIF(Customers!$A$2:$A$2001,C471)=0,"Customer not on Customers tab",IF(N(E471)&gt;D471,"Refund is more than the order",IF(AND(B471&lt;&gt;"",COUNTIF($B$2:$B$5001,B471)&gt;1),"Same order # twice - keep one row",""))))))))</f>
        <v/>
      </c>
      <c r="I471" s="11" t="str">
        <f aca="false">IF(A471="","",IF(ISNUMBER(A471),INT(A471),IFERROR(IF(TEXT(DATE(VALUE(LEFT(A471,4)),VALUE(MID(A471,6,2)),VALUE(MID(A471,9,2))),"yyyy-mm-dd")=LEFT(A471,10),DATE(VALUE(LEFT(A471,4)),VALUE(MID(A471,6,2)),VALUE(MID(A471,9,2))),""),"")))</f>
        <v/>
      </c>
    </row>
    <row r="472" customFormat="false" ht="15" hidden="false" customHeight="false" outlineLevel="0" collapsed="false">
      <c r="A472" s="13"/>
      <c r="B472" s="8"/>
      <c r="C472" s="8"/>
      <c r="D472" s="23"/>
      <c r="E472" s="23"/>
      <c r="F472" s="10" t="str">
        <f aca="false">IF(D472="","",D472-N(E472))</f>
        <v/>
      </c>
      <c r="G472" s="8"/>
      <c r="H472" s="12" t="str">
        <f aca="false">IF(AND(A472="",C472="",D472=""),"",IF(A472="","Add the order date",IF(I472="","Date not recognised - use YYYY-MM-DD",IF(C472="","Add the customer email",IF(D472="","Add the order total",IF(COUNTIF(Customers!$A$2:$A$2001,C472)=0,"Customer not on Customers tab",IF(N(E472)&gt;D472,"Refund is more than the order",IF(AND(B472&lt;&gt;"",COUNTIF($B$2:$B$5001,B472)&gt;1),"Same order # twice - keep one row",""))))))))</f>
        <v/>
      </c>
      <c r="I472" s="11" t="str">
        <f aca="false">IF(A472="","",IF(ISNUMBER(A472),INT(A472),IFERROR(IF(TEXT(DATE(VALUE(LEFT(A472,4)),VALUE(MID(A472,6,2)),VALUE(MID(A472,9,2))),"yyyy-mm-dd")=LEFT(A472,10),DATE(VALUE(LEFT(A472,4)),VALUE(MID(A472,6,2)),VALUE(MID(A472,9,2))),""),"")))</f>
        <v/>
      </c>
    </row>
    <row r="473" customFormat="false" ht="15" hidden="false" customHeight="false" outlineLevel="0" collapsed="false">
      <c r="A473" s="13"/>
      <c r="B473" s="8"/>
      <c r="C473" s="8"/>
      <c r="D473" s="23"/>
      <c r="E473" s="23"/>
      <c r="F473" s="10" t="str">
        <f aca="false">IF(D473="","",D473-N(E473))</f>
        <v/>
      </c>
      <c r="G473" s="8"/>
      <c r="H473" s="12" t="str">
        <f aca="false">IF(AND(A473="",C473="",D473=""),"",IF(A473="","Add the order date",IF(I473="","Date not recognised - use YYYY-MM-DD",IF(C473="","Add the customer email",IF(D473="","Add the order total",IF(COUNTIF(Customers!$A$2:$A$2001,C473)=0,"Customer not on Customers tab",IF(N(E473)&gt;D473,"Refund is more than the order",IF(AND(B473&lt;&gt;"",COUNTIF($B$2:$B$5001,B473)&gt;1),"Same order # twice - keep one row",""))))))))</f>
        <v/>
      </c>
      <c r="I473" s="11" t="str">
        <f aca="false">IF(A473="","",IF(ISNUMBER(A473),INT(A473),IFERROR(IF(TEXT(DATE(VALUE(LEFT(A473,4)),VALUE(MID(A473,6,2)),VALUE(MID(A473,9,2))),"yyyy-mm-dd")=LEFT(A473,10),DATE(VALUE(LEFT(A473,4)),VALUE(MID(A473,6,2)),VALUE(MID(A473,9,2))),""),"")))</f>
        <v/>
      </c>
    </row>
    <row r="474" customFormat="false" ht="15" hidden="false" customHeight="false" outlineLevel="0" collapsed="false">
      <c r="A474" s="13"/>
      <c r="B474" s="8"/>
      <c r="C474" s="8"/>
      <c r="D474" s="23"/>
      <c r="E474" s="23"/>
      <c r="F474" s="10" t="str">
        <f aca="false">IF(D474="","",D474-N(E474))</f>
        <v/>
      </c>
      <c r="G474" s="8"/>
      <c r="H474" s="12" t="str">
        <f aca="false">IF(AND(A474="",C474="",D474=""),"",IF(A474="","Add the order date",IF(I474="","Date not recognised - use YYYY-MM-DD",IF(C474="","Add the customer email",IF(D474="","Add the order total",IF(COUNTIF(Customers!$A$2:$A$2001,C474)=0,"Customer not on Customers tab",IF(N(E474)&gt;D474,"Refund is more than the order",IF(AND(B474&lt;&gt;"",COUNTIF($B$2:$B$5001,B474)&gt;1),"Same order # twice - keep one row",""))))))))</f>
        <v/>
      </c>
      <c r="I474" s="11" t="str">
        <f aca="false">IF(A474="","",IF(ISNUMBER(A474),INT(A474),IFERROR(IF(TEXT(DATE(VALUE(LEFT(A474,4)),VALUE(MID(A474,6,2)),VALUE(MID(A474,9,2))),"yyyy-mm-dd")=LEFT(A474,10),DATE(VALUE(LEFT(A474,4)),VALUE(MID(A474,6,2)),VALUE(MID(A474,9,2))),""),"")))</f>
        <v/>
      </c>
    </row>
    <row r="475" customFormat="false" ht="15" hidden="false" customHeight="false" outlineLevel="0" collapsed="false">
      <c r="A475" s="13"/>
      <c r="B475" s="8"/>
      <c r="C475" s="8"/>
      <c r="D475" s="23"/>
      <c r="E475" s="23"/>
      <c r="F475" s="10" t="str">
        <f aca="false">IF(D475="","",D475-N(E475))</f>
        <v/>
      </c>
      <c r="G475" s="8"/>
      <c r="H475" s="12" t="str">
        <f aca="false">IF(AND(A475="",C475="",D475=""),"",IF(A475="","Add the order date",IF(I475="","Date not recognised - use YYYY-MM-DD",IF(C475="","Add the customer email",IF(D475="","Add the order total",IF(COUNTIF(Customers!$A$2:$A$2001,C475)=0,"Customer not on Customers tab",IF(N(E475)&gt;D475,"Refund is more than the order",IF(AND(B475&lt;&gt;"",COUNTIF($B$2:$B$5001,B475)&gt;1),"Same order # twice - keep one row",""))))))))</f>
        <v/>
      </c>
      <c r="I475" s="11" t="str">
        <f aca="false">IF(A475="","",IF(ISNUMBER(A475),INT(A475),IFERROR(IF(TEXT(DATE(VALUE(LEFT(A475,4)),VALUE(MID(A475,6,2)),VALUE(MID(A475,9,2))),"yyyy-mm-dd")=LEFT(A475,10),DATE(VALUE(LEFT(A475,4)),VALUE(MID(A475,6,2)),VALUE(MID(A475,9,2))),""),"")))</f>
        <v/>
      </c>
    </row>
    <row r="476" customFormat="false" ht="15" hidden="false" customHeight="false" outlineLevel="0" collapsed="false">
      <c r="A476" s="13"/>
      <c r="B476" s="8"/>
      <c r="C476" s="8"/>
      <c r="D476" s="23"/>
      <c r="E476" s="23"/>
      <c r="F476" s="10" t="str">
        <f aca="false">IF(D476="","",D476-N(E476))</f>
        <v/>
      </c>
      <c r="G476" s="8"/>
      <c r="H476" s="12" t="str">
        <f aca="false">IF(AND(A476="",C476="",D476=""),"",IF(A476="","Add the order date",IF(I476="","Date not recognised - use YYYY-MM-DD",IF(C476="","Add the customer email",IF(D476="","Add the order total",IF(COUNTIF(Customers!$A$2:$A$2001,C476)=0,"Customer not on Customers tab",IF(N(E476)&gt;D476,"Refund is more than the order",IF(AND(B476&lt;&gt;"",COUNTIF($B$2:$B$5001,B476)&gt;1),"Same order # twice - keep one row",""))))))))</f>
        <v/>
      </c>
      <c r="I476" s="11" t="str">
        <f aca="false">IF(A476="","",IF(ISNUMBER(A476),INT(A476),IFERROR(IF(TEXT(DATE(VALUE(LEFT(A476,4)),VALUE(MID(A476,6,2)),VALUE(MID(A476,9,2))),"yyyy-mm-dd")=LEFT(A476,10),DATE(VALUE(LEFT(A476,4)),VALUE(MID(A476,6,2)),VALUE(MID(A476,9,2))),""),"")))</f>
        <v/>
      </c>
    </row>
    <row r="477" customFormat="false" ht="15" hidden="false" customHeight="false" outlineLevel="0" collapsed="false">
      <c r="A477" s="13"/>
      <c r="B477" s="8"/>
      <c r="C477" s="8"/>
      <c r="D477" s="23"/>
      <c r="E477" s="23"/>
      <c r="F477" s="10" t="str">
        <f aca="false">IF(D477="","",D477-N(E477))</f>
        <v/>
      </c>
      <c r="G477" s="8"/>
      <c r="H477" s="12" t="str">
        <f aca="false">IF(AND(A477="",C477="",D477=""),"",IF(A477="","Add the order date",IF(I477="","Date not recognised - use YYYY-MM-DD",IF(C477="","Add the customer email",IF(D477="","Add the order total",IF(COUNTIF(Customers!$A$2:$A$2001,C477)=0,"Customer not on Customers tab",IF(N(E477)&gt;D477,"Refund is more than the order",IF(AND(B477&lt;&gt;"",COUNTIF($B$2:$B$5001,B477)&gt;1),"Same order # twice - keep one row",""))))))))</f>
        <v/>
      </c>
      <c r="I477" s="11" t="str">
        <f aca="false">IF(A477="","",IF(ISNUMBER(A477),INT(A477),IFERROR(IF(TEXT(DATE(VALUE(LEFT(A477,4)),VALUE(MID(A477,6,2)),VALUE(MID(A477,9,2))),"yyyy-mm-dd")=LEFT(A477,10),DATE(VALUE(LEFT(A477,4)),VALUE(MID(A477,6,2)),VALUE(MID(A477,9,2))),""),"")))</f>
        <v/>
      </c>
    </row>
    <row r="478" customFormat="false" ht="15" hidden="false" customHeight="false" outlineLevel="0" collapsed="false">
      <c r="A478" s="13"/>
      <c r="B478" s="8"/>
      <c r="C478" s="8"/>
      <c r="D478" s="23"/>
      <c r="E478" s="23"/>
      <c r="F478" s="10" t="str">
        <f aca="false">IF(D478="","",D478-N(E478))</f>
        <v/>
      </c>
      <c r="G478" s="8"/>
      <c r="H478" s="12" t="str">
        <f aca="false">IF(AND(A478="",C478="",D478=""),"",IF(A478="","Add the order date",IF(I478="","Date not recognised - use YYYY-MM-DD",IF(C478="","Add the customer email",IF(D478="","Add the order total",IF(COUNTIF(Customers!$A$2:$A$2001,C478)=0,"Customer not on Customers tab",IF(N(E478)&gt;D478,"Refund is more than the order",IF(AND(B478&lt;&gt;"",COUNTIF($B$2:$B$5001,B478)&gt;1),"Same order # twice - keep one row",""))))))))</f>
        <v/>
      </c>
      <c r="I478" s="11" t="str">
        <f aca="false">IF(A478="","",IF(ISNUMBER(A478),INT(A478),IFERROR(IF(TEXT(DATE(VALUE(LEFT(A478,4)),VALUE(MID(A478,6,2)),VALUE(MID(A478,9,2))),"yyyy-mm-dd")=LEFT(A478,10),DATE(VALUE(LEFT(A478,4)),VALUE(MID(A478,6,2)),VALUE(MID(A478,9,2))),""),"")))</f>
        <v/>
      </c>
    </row>
    <row r="479" customFormat="false" ht="15" hidden="false" customHeight="false" outlineLevel="0" collapsed="false">
      <c r="A479" s="13"/>
      <c r="B479" s="8"/>
      <c r="C479" s="8"/>
      <c r="D479" s="23"/>
      <c r="E479" s="23"/>
      <c r="F479" s="10" t="str">
        <f aca="false">IF(D479="","",D479-N(E479))</f>
        <v/>
      </c>
      <c r="G479" s="8"/>
      <c r="H479" s="12" t="str">
        <f aca="false">IF(AND(A479="",C479="",D479=""),"",IF(A479="","Add the order date",IF(I479="","Date not recognised - use YYYY-MM-DD",IF(C479="","Add the customer email",IF(D479="","Add the order total",IF(COUNTIF(Customers!$A$2:$A$2001,C479)=0,"Customer not on Customers tab",IF(N(E479)&gt;D479,"Refund is more than the order",IF(AND(B479&lt;&gt;"",COUNTIF($B$2:$B$5001,B479)&gt;1),"Same order # twice - keep one row",""))))))))</f>
        <v/>
      </c>
      <c r="I479" s="11" t="str">
        <f aca="false">IF(A479="","",IF(ISNUMBER(A479),INT(A479),IFERROR(IF(TEXT(DATE(VALUE(LEFT(A479,4)),VALUE(MID(A479,6,2)),VALUE(MID(A479,9,2))),"yyyy-mm-dd")=LEFT(A479,10),DATE(VALUE(LEFT(A479,4)),VALUE(MID(A479,6,2)),VALUE(MID(A479,9,2))),""),"")))</f>
        <v/>
      </c>
    </row>
    <row r="480" customFormat="false" ht="15" hidden="false" customHeight="false" outlineLevel="0" collapsed="false">
      <c r="A480" s="13"/>
      <c r="B480" s="8"/>
      <c r="C480" s="8"/>
      <c r="D480" s="23"/>
      <c r="E480" s="23"/>
      <c r="F480" s="10" t="str">
        <f aca="false">IF(D480="","",D480-N(E480))</f>
        <v/>
      </c>
      <c r="G480" s="8"/>
      <c r="H480" s="12" t="str">
        <f aca="false">IF(AND(A480="",C480="",D480=""),"",IF(A480="","Add the order date",IF(I480="","Date not recognised - use YYYY-MM-DD",IF(C480="","Add the customer email",IF(D480="","Add the order total",IF(COUNTIF(Customers!$A$2:$A$2001,C480)=0,"Customer not on Customers tab",IF(N(E480)&gt;D480,"Refund is more than the order",IF(AND(B480&lt;&gt;"",COUNTIF($B$2:$B$5001,B480)&gt;1),"Same order # twice - keep one row",""))))))))</f>
        <v/>
      </c>
      <c r="I480" s="11" t="str">
        <f aca="false">IF(A480="","",IF(ISNUMBER(A480),INT(A480),IFERROR(IF(TEXT(DATE(VALUE(LEFT(A480,4)),VALUE(MID(A480,6,2)),VALUE(MID(A480,9,2))),"yyyy-mm-dd")=LEFT(A480,10),DATE(VALUE(LEFT(A480,4)),VALUE(MID(A480,6,2)),VALUE(MID(A480,9,2))),""),"")))</f>
        <v/>
      </c>
    </row>
    <row r="481" customFormat="false" ht="15" hidden="false" customHeight="false" outlineLevel="0" collapsed="false">
      <c r="A481" s="13"/>
      <c r="B481" s="8"/>
      <c r="C481" s="8"/>
      <c r="D481" s="23"/>
      <c r="E481" s="23"/>
      <c r="F481" s="10" t="str">
        <f aca="false">IF(D481="","",D481-N(E481))</f>
        <v/>
      </c>
      <c r="G481" s="8"/>
      <c r="H481" s="12" t="str">
        <f aca="false">IF(AND(A481="",C481="",D481=""),"",IF(A481="","Add the order date",IF(I481="","Date not recognised - use YYYY-MM-DD",IF(C481="","Add the customer email",IF(D481="","Add the order total",IF(COUNTIF(Customers!$A$2:$A$2001,C481)=0,"Customer not on Customers tab",IF(N(E481)&gt;D481,"Refund is more than the order",IF(AND(B481&lt;&gt;"",COUNTIF($B$2:$B$5001,B481)&gt;1),"Same order # twice - keep one row",""))))))))</f>
        <v/>
      </c>
      <c r="I481" s="11" t="str">
        <f aca="false">IF(A481="","",IF(ISNUMBER(A481),INT(A481),IFERROR(IF(TEXT(DATE(VALUE(LEFT(A481,4)),VALUE(MID(A481,6,2)),VALUE(MID(A481,9,2))),"yyyy-mm-dd")=LEFT(A481,10),DATE(VALUE(LEFT(A481,4)),VALUE(MID(A481,6,2)),VALUE(MID(A481,9,2))),""),"")))</f>
        <v/>
      </c>
    </row>
    <row r="482" customFormat="false" ht="15" hidden="false" customHeight="false" outlineLevel="0" collapsed="false">
      <c r="A482" s="13"/>
      <c r="B482" s="8"/>
      <c r="C482" s="8"/>
      <c r="D482" s="23"/>
      <c r="E482" s="23"/>
      <c r="F482" s="10" t="str">
        <f aca="false">IF(D482="","",D482-N(E482))</f>
        <v/>
      </c>
      <c r="G482" s="8"/>
      <c r="H482" s="12" t="str">
        <f aca="false">IF(AND(A482="",C482="",D482=""),"",IF(A482="","Add the order date",IF(I482="","Date not recognised - use YYYY-MM-DD",IF(C482="","Add the customer email",IF(D482="","Add the order total",IF(COUNTIF(Customers!$A$2:$A$2001,C482)=0,"Customer not on Customers tab",IF(N(E482)&gt;D482,"Refund is more than the order",IF(AND(B482&lt;&gt;"",COUNTIF($B$2:$B$5001,B482)&gt;1),"Same order # twice - keep one row",""))))))))</f>
        <v/>
      </c>
      <c r="I482" s="11" t="str">
        <f aca="false">IF(A482="","",IF(ISNUMBER(A482),INT(A482),IFERROR(IF(TEXT(DATE(VALUE(LEFT(A482,4)),VALUE(MID(A482,6,2)),VALUE(MID(A482,9,2))),"yyyy-mm-dd")=LEFT(A482,10),DATE(VALUE(LEFT(A482,4)),VALUE(MID(A482,6,2)),VALUE(MID(A482,9,2))),""),"")))</f>
        <v/>
      </c>
    </row>
    <row r="483" customFormat="false" ht="15" hidden="false" customHeight="false" outlineLevel="0" collapsed="false">
      <c r="A483" s="13"/>
      <c r="B483" s="8"/>
      <c r="C483" s="8"/>
      <c r="D483" s="23"/>
      <c r="E483" s="23"/>
      <c r="F483" s="10" t="str">
        <f aca="false">IF(D483="","",D483-N(E483))</f>
        <v/>
      </c>
      <c r="G483" s="8"/>
      <c r="H483" s="12" t="str">
        <f aca="false">IF(AND(A483="",C483="",D483=""),"",IF(A483="","Add the order date",IF(I483="","Date not recognised - use YYYY-MM-DD",IF(C483="","Add the customer email",IF(D483="","Add the order total",IF(COUNTIF(Customers!$A$2:$A$2001,C483)=0,"Customer not on Customers tab",IF(N(E483)&gt;D483,"Refund is more than the order",IF(AND(B483&lt;&gt;"",COUNTIF($B$2:$B$5001,B483)&gt;1),"Same order # twice - keep one row",""))))))))</f>
        <v/>
      </c>
      <c r="I483" s="11" t="str">
        <f aca="false">IF(A483="","",IF(ISNUMBER(A483),INT(A483),IFERROR(IF(TEXT(DATE(VALUE(LEFT(A483,4)),VALUE(MID(A483,6,2)),VALUE(MID(A483,9,2))),"yyyy-mm-dd")=LEFT(A483,10),DATE(VALUE(LEFT(A483,4)),VALUE(MID(A483,6,2)),VALUE(MID(A483,9,2))),""),"")))</f>
        <v/>
      </c>
    </row>
    <row r="484" customFormat="false" ht="15" hidden="false" customHeight="false" outlineLevel="0" collapsed="false">
      <c r="A484" s="13"/>
      <c r="B484" s="8"/>
      <c r="C484" s="8"/>
      <c r="D484" s="23"/>
      <c r="E484" s="23"/>
      <c r="F484" s="10" t="str">
        <f aca="false">IF(D484="","",D484-N(E484))</f>
        <v/>
      </c>
      <c r="G484" s="8"/>
      <c r="H484" s="12" t="str">
        <f aca="false">IF(AND(A484="",C484="",D484=""),"",IF(A484="","Add the order date",IF(I484="","Date not recognised - use YYYY-MM-DD",IF(C484="","Add the customer email",IF(D484="","Add the order total",IF(COUNTIF(Customers!$A$2:$A$2001,C484)=0,"Customer not on Customers tab",IF(N(E484)&gt;D484,"Refund is more than the order",IF(AND(B484&lt;&gt;"",COUNTIF($B$2:$B$5001,B484)&gt;1),"Same order # twice - keep one row",""))))))))</f>
        <v/>
      </c>
      <c r="I484" s="11" t="str">
        <f aca="false">IF(A484="","",IF(ISNUMBER(A484),INT(A484),IFERROR(IF(TEXT(DATE(VALUE(LEFT(A484,4)),VALUE(MID(A484,6,2)),VALUE(MID(A484,9,2))),"yyyy-mm-dd")=LEFT(A484,10),DATE(VALUE(LEFT(A484,4)),VALUE(MID(A484,6,2)),VALUE(MID(A484,9,2))),""),"")))</f>
        <v/>
      </c>
    </row>
    <row r="485" customFormat="false" ht="15" hidden="false" customHeight="false" outlineLevel="0" collapsed="false">
      <c r="A485" s="13"/>
      <c r="B485" s="8"/>
      <c r="C485" s="8"/>
      <c r="D485" s="23"/>
      <c r="E485" s="23"/>
      <c r="F485" s="10" t="str">
        <f aca="false">IF(D485="","",D485-N(E485))</f>
        <v/>
      </c>
      <c r="G485" s="8"/>
      <c r="H485" s="12" t="str">
        <f aca="false">IF(AND(A485="",C485="",D485=""),"",IF(A485="","Add the order date",IF(I485="","Date not recognised - use YYYY-MM-DD",IF(C485="","Add the customer email",IF(D485="","Add the order total",IF(COUNTIF(Customers!$A$2:$A$2001,C485)=0,"Customer not on Customers tab",IF(N(E485)&gt;D485,"Refund is more than the order",IF(AND(B485&lt;&gt;"",COUNTIF($B$2:$B$5001,B485)&gt;1),"Same order # twice - keep one row",""))))))))</f>
        <v/>
      </c>
      <c r="I485" s="11" t="str">
        <f aca="false">IF(A485="","",IF(ISNUMBER(A485),INT(A485),IFERROR(IF(TEXT(DATE(VALUE(LEFT(A485,4)),VALUE(MID(A485,6,2)),VALUE(MID(A485,9,2))),"yyyy-mm-dd")=LEFT(A485,10),DATE(VALUE(LEFT(A485,4)),VALUE(MID(A485,6,2)),VALUE(MID(A485,9,2))),""),"")))</f>
        <v/>
      </c>
    </row>
    <row r="486" customFormat="false" ht="15" hidden="false" customHeight="false" outlineLevel="0" collapsed="false">
      <c r="A486" s="13"/>
      <c r="B486" s="8"/>
      <c r="C486" s="8"/>
      <c r="D486" s="23"/>
      <c r="E486" s="23"/>
      <c r="F486" s="10" t="str">
        <f aca="false">IF(D486="","",D486-N(E486))</f>
        <v/>
      </c>
      <c r="G486" s="8"/>
      <c r="H486" s="12" t="str">
        <f aca="false">IF(AND(A486="",C486="",D486=""),"",IF(A486="","Add the order date",IF(I486="","Date not recognised - use YYYY-MM-DD",IF(C486="","Add the customer email",IF(D486="","Add the order total",IF(COUNTIF(Customers!$A$2:$A$2001,C486)=0,"Customer not on Customers tab",IF(N(E486)&gt;D486,"Refund is more than the order",IF(AND(B486&lt;&gt;"",COUNTIF($B$2:$B$5001,B486)&gt;1),"Same order # twice - keep one row",""))))))))</f>
        <v/>
      </c>
      <c r="I486" s="11" t="str">
        <f aca="false">IF(A486="","",IF(ISNUMBER(A486),INT(A486),IFERROR(IF(TEXT(DATE(VALUE(LEFT(A486,4)),VALUE(MID(A486,6,2)),VALUE(MID(A486,9,2))),"yyyy-mm-dd")=LEFT(A486,10),DATE(VALUE(LEFT(A486,4)),VALUE(MID(A486,6,2)),VALUE(MID(A486,9,2))),""),"")))</f>
        <v/>
      </c>
    </row>
    <row r="487" customFormat="false" ht="15" hidden="false" customHeight="false" outlineLevel="0" collapsed="false">
      <c r="A487" s="13"/>
      <c r="B487" s="8"/>
      <c r="C487" s="8"/>
      <c r="D487" s="23"/>
      <c r="E487" s="23"/>
      <c r="F487" s="10" t="str">
        <f aca="false">IF(D487="","",D487-N(E487))</f>
        <v/>
      </c>
      <c r="G487" s="8"/>
      <c r="H487" s="12" t="str">
        <f aca="false">IF(AND(A487="",C487="",D487=""),"",IF(A487="","Add the order date",IF(I487="","Date not recognised - use YYYY-MM-DD",IF(C487="","Add the customer email",IF(D487="","Add the order total",IF(COUNTIF(Customers!$A$2:$A$2001,C487)=0,"Customer not on Customers tab",IF(N(E487)&gt;D487,"Refund is more than the order",IF(AND(B487&lt;&gt;"",COUNTIF($B$2:$B$5001,B487)&gt;1),"Same order # twice - keep one row",""))))))))</f>
        <v/>
      </c>
      <c r="I487" s="11" t="str">
        <f aca="false">IF(A487="","",IF(ISNUMBER(A487),INT(A487),IFERROR(IF(TEXT(DATE(VALUE(LEFT(A487,4)),VALUE(MID(A487,6,2)),VALUE(MID(A487,9,2))),"yyyy-mm-dd")=LEFT(A487,10),DATE(VALUE(LEFT(A487,4)),VALUE(MID(A487,6,2)),VALUE(MID(A487,9,2))),""),"")))</f>
        <v/>
      </c>
    </row>
    <row r="488" customFormat="false" ht="15" hidden="false" customHeight="false" outlineLevel="0" collapsed="false">
      <c r="A488" s="13"/>
      <c r="B488" s="8"/>
      <c r="C488" s="8"/>
      <c r="D488" s="23"/>
      <c r="E488" s="23"/>
      <c r="F488" s="10" t="str">
        <f aca="false">IF(D488="","",D488-N(E488))</f>
        <v/>
      </c>
      <c r="G488" s="8"/>
      <c r="H488" s="12" t="str">
        <f aca="false">IF(AND(A488="",C488="",D488=""),"",IF(A488="","Add the order date",IF(I488="","Date not recognised - use YYYY-MM-DD",IF(C488="","Add the customer email",IF(D488="","Add the order total",IF(COUNTIF(Customers!$A$2:$A$2001,C488)=0,"Customer not on Customers tab",IF(N(E488)&gt;D488,"Refund is more than the order",IF(AND(B488&lt;&gt;"",COUNTIF($B$2:$B$5001,B488)&gt;1),"Same order # twice - keep one row",""))))))))</f>
        <v/>
      </c>
      <c r="I488" s="11" t="str">
        <f aca="false">IF(A488="","",IF(ISNUMBER(A488),INT(A488),IFERROR(IF(TEXT(DATE(VALUE(LEFT(A488,4)),VALUE(MID(A488,6,2)),VALUE(MID(A488,9,2))),"yyyy-mm-dd")=LEFT(A488,10),DATE(VALUE(LEFT(A488,4)),VALUE(MID(A488,6,2)),VALUE(MID(A488,9,2))),""),"")))</f>
        <v/>
      </c>
    </row>
    <row r="489" customFormat="false" ht="15" hidden="false" customHeight="false" outlineLevel="0" collapsed="false">
      <c r="A489" s="13"/>
      <c r="B489" s="8"/>
      <c r="C489" s="8"/>
      <c r="D489" s="23"/>
      <c r="E489" s="23"/>
      <c r="F489" s="10" t="str">
        <f aca="false">IF(D489="","",D489-N(E489))</f>
        <v/>
      </c>
      <c r="G489" s="8"/>
      <c r="H489" s="12" t="str">
        <f aca="false">IF(AND(A489="",C489="",D489=""),"",IF(A489="","Add the order date",IF(I489="","Date not recognised - use YYYY-MM-DD",IF(C489="","Add the customer email",IF(D489="","Add the order total",IF(COUNTIF(Customers!$A$2:$A$2001,C489)=0,"Customer not on Customers tab",IF(N(E489)&gt;D489,"Refund is more than the order",IF(AND(B489&lt;&gt;"",COUNTIF($B$2:$B$5001,B489)&gt;1),"Same order # twice - keep one row",""))))))))</f>
        <v/>
      </c>
      <c r="I489" s="11" t="str">
        <f aca="false">IF(A489="","",IF(ISNUMBER(A489),INT(A489),IFERROR(IF(TEXT(DATE(VALUE(LEFT(A489,4)),VALUE(MID(A489,6,2)),VALUE(MID(A489,9,2))),"yyyy-mm-dd")=LEFT(A489,10),DATE(VALUE(LEFT(A489,4)),VALUE(MID(A489,6,2)),VALUE(MID(A489,9,2))),""),"")))</f>
        <v/>
      </c>
    </row>
    <row r="490" customFormat="false" ht="15" hidden="false" customHeight="false" outlineLevel="0" collapsed="false">
      <c r="A490" s="13"/>
      <c r="B490" s="8"/>
      <c r="C490" s="8"/>
      <c r="D490" s="23"/>
      <c r="E490" s="23"/>
      <c r="F490" s="10" t="str">
        <f aca="false">IF(D490="","",D490-N(E490))</f>
        <v/>
      </c>
      <c r="G490" s="8"/>
      <c r="H490" s="12" t="str">
        <f aca="false">IF(AND(A490="",C490="",D490=""),"",IF(A490="","Add the order date",IF(I490="","Date not recognised - use YYYY-MM-DD",IF(C490="","Add the customer email",IF(D490="","Add the order total",IF(COUNTIF(Customers!$A$2:$A$2001,C490)=0,"Customer not on Customers tab",IF(N(E490)&gt;D490,"Refund is more than the order",IF(AND(B490&lt;&gt;"",COUNTIF($B$2:$B$5001,B490)&gt;1),"Same order # twice - keep one row",""))))))))</f>
        <v/>
      </c>
      <c r="I490" s="11" t="str">
        <f aca="false">IF(A490="","",IF(ISNUMBER(A490),INT(A490),IFERROR(IF(TEXT(DATE(VALUE(LEFT(A490,4)),VALUE(MID(A490,6,2)),VALUE(MID(A490,9,2))),"yyyy-mm-dd")=LEFT(A490,10),DATE(VALUE(LEFT(A490,4)),VALUE(MID(A490,6,2)),VALUE(MID(A490,9,2))),""),"")))</f>
        <v/>
      </c>
    </row>
    <row r="491" customFormat="false" ht="15" hidden="false" customHeight="false" outlineLevel="0" collapsed="false">
      <c r="A491" s="13"/>
      <c r="B491" s="8"/>
      <c r="C491" s="8"/>
      <c r="D491" s="23"/>
      <c r="E491" s="23"/>
      <c r="F491" s="10" t="str">
        <f aca="false">IF(D491="","",D491-N(E491))</f>
        <v/>
      </c>
      <c r="G491" s="8"/>
      <c r="H491" s="12" t="str">
        <f aca="false">IF(AND(A491="",C491="",D491=""),"",IF(A491="","Add the order date",IF(I491="","Date not recognised - use YYYY-MM-DD",IF(C491="","Add the customer email",IF(D491="","Add the order total",IF(COUNTIF(Customers!$A$2:$A$2001,C491)=0,"Customer not on Customers tab",IF(N(E491)&gt;D491,"Refund is more than the order",IF(AND(B491&lt;&gt;"",COUNTIF($B$2:$B$5001,B491)&gt;1),"Same order # twice - keep one row",""))))))))</f>
        <v/>
      </c>
      <c r="I491" s="11" t="str">
        <f aca="false">IF(A491="","",IF(ISNUMBER(A491),INT(A491),IFERROR(IF(TEXT(DATE(VALUE(LEFT(A491,4)),VALUE(MID(A491,6,2)),VALUE(MID(A491,9,2))),"yyyy-mm-dd")=LEFT(A491,10),DATE(VALUE(LEFT(A491,4)),VALUE(MID(A491,6,2)),VALUE(MID(A491,9,2))),""),"")))</f>
        <v/>
      </c>
    </row>
    <row r="492" customFormat="false" ht="15" hidden="false" customHeight="false" outlineLevel="0" collapsed="false">
      <c r="A492" s="13"/>
      <c r="B492" s="8"/>
      <c r="C492" s="8"/>
      <c r="D492" s="23"/>
      <c r="E492" s="23"/>
      <c r="F492" s="10" t="str">
        <f aca="false">IF(D492="","",D492-N(E492))</f>
        <v/>
      </c>
      <c r="G492" s="8"/>
      <c r="H492" s="12" t="str">
        <f aca="false">IF(AND(A492="",C492="",D492=""),"",IF(A492="","Add the order date",IF(I492="","Date not recognised - use YYYY-MM-DD",IF(C492="","Add the customer email",IF(D492="","Add the order total",IF(COUNTIF(Customers!$A$2:$A$2001,C492)=0,"Customer not on Customers tab",IF(N(E492)&gt;D492,"Refund is more than the order",IF(AND(B492&lt;&gt;"",COUNTIF($B$2:$B$5001,B492)&gt;1),"Same order # twice - keep one row",""))))))))</f>
        <v/>
      </c>
      <c r="I492" s="11" t="str">
        <f aca="false">IF(A492="","",IF(ISNUMBER(A492),INT(A492),IFERROR(IF(TEXT(DATE(VALUE(LEFT(A492,4)),VALUE(MID(A492,6,2)),VALUE(MID(A492,9,2))),"yyyy-mm-dd")=LEFT(A492,10),DATE(VALUE(LEFT(A492,4)),VALUE(MID(A492,6,2)),VALUE(MID(A492,9,2))),""),"")))</f>
        <v/>
      </c>
    </row>
    <row r="493" customFormat="false" ht="15" hidden="false" customHeight="false" outlineLevel="0" collapsed="false">
      <c r="A493" s="13"/>
      <c r="B493" s="8"/>
      <c r="C493" s="8"/>
      <c r="D493" s="23"/>
      <c r="E493" s="23"/>
      <c r="F493" s="10" t="str">
        <f aca="false">IF(D493="","",D493-N(E493))</f>
        <v/>
      </c>
      <c r="G493" s="8"/>
      <c r="H493" s="12" t="str">
        <f aca="false">IF(AND(A493="",C493="",D493=""),"",IF(A493="","Add the order date",IF(I493="","Date not recognised - use YYYY-MM-DD",IF(C493="","Add the customer email",IF(D493="","Add the order total",IF(COUNTIF(Customers!$A$2:$A$2001,C493)=0,"Customer not on Customers tab",IF(N(E493)&gt;D493,"Refund is more than the order",IF(AND(B493&lt;&gt;"",COUNTIF($B$2:$B$5001,B493)&gt;1),"Same order # twice - keep one row",""))))))))</f>
        <v/>
      </c>
      <c r="I493" s="11" t="str">
        <f aca="false">IF(A493="","",IF(ISNUMBER(A493),INT(A493),IFERROR(IF(TEXT(DATE(VALUE(LEFT(A493,4)),VALUE(MID(A493,6,2)),VALUE(MID(A493,9,2))),"yyyy-mm-dd")=LEFT(A493,10),DATE(VALUE(LEFT(A493,4)),VALUE(MID(A493,6,2)),VALUE(MID(A493,9,2))),""),"")))</f>
        <v/>
      </c>
    </row>
    <row r="494" customFormat="false" ht="15" hidden="false" customHeight="false" outlineLevel="0" collapsed="false">
      <c r="A494" s="13"/>
      <c r="B494" s="8"/>
      <c r="C494" s="8"/>
      <c r="D494" s="23"/>
      <c r="E494" s="23"/>
      <c r="F494" s="10" t="str">
        <f aca="false">IF(D494="","",D494-N(E494))</f>
        <v/>
      </c>
      <c r="G494" s="8"/>
      <c r="H494" s="12" t="str">
        <f aca="false">IF(AND(A494="",C494="",D494=""),"",IF(A494="","Add the order date",IF(I494="","Date not recognised - use YYYY-MM-DD",IF(C494="","Add the customer email",IF(D494="","Add the order total",IF(COUNTIF(Customers!$A$2:$A$2001,C494)=0,"Customer not on Customers tab",IF(N(E494)&gt;D494,"Refund is more than the order",IF(AND(B494&lt;&gt;"",COUNTIF($B$2:$B$5001,B494)&gt;1),"Same order # twice - keep one row",""))))))))</f>
        <v/>
      </c>
      <c r="I494" s="11" t="str">
        <f aca="false">IF(A494="","",IF(ISNUMBER(A494),INT(A494),IFERROR(IF(TEXT(DATE(VALUE(LEFT(A494,4)),VALUE(MID(A494,6,2)),VALUE(MID(A494,9,2))),"yyyy-mm-dd")=LEFT(A494,10),DATE(VALUE(LEFT(A494,4)),VALUE(MID(A494,6,2)),VALUE(MID(A494,9,2))),""),"")))</f>
        <v/>
      </c>
    </row>
    <row r="495" customFormat="false" ht="15" hidden="false" customHeight="false" outlineLevel="0" collapsed="false">
      <c r="A495" s="13"/>
      <c r="B495" s="8"/>
      <c r="C495" s="8"/>
      <c r="D495" s="23"/>
      <c r="E495" s="23"/>
      <c r="F495" s="10" t="str">
        <f aca="false">IF(D495="","",D495-N(E495))</f>
        <v/>
      </c>
      <c r="G495" s="8"/>
      <c r="H495" s="12" t="str">
        <f aca="false">IF(AND(A495="",C495="",D495=""),"",IF(A495="","Add the order date",IF(I495="","Date not recognised - use YYYY-MM-DD",IF(C495="","Add the customer email",IF(D495="","Add the order total",IF(COUNTIF(Customers!$A$2:$A$2001,C495)=0,"Customer not on Customers tab",IF(N(E495)&gt;D495,"Refund is more than the order",IF(AND(B495&lt;&gt;"",COUNTIF($B$2:$B$5001,B495)&gt;1),"Same order # twice - keep one row",""))))))))</f>
        <v/>
      </c>
      <c r="I495" s="11" t="str">
        <f aca="false">IF(A495="","",IF(ISNUMBER(A495),INT(A495),IFERROR(IF(TEXT(DATE(VALUE(LEFT(A495,4)),VALUE(MID(A495,6,2)),VALUE(MID(A495,9,2))),"yyyy-mm-dd")=LEFT(A495,10),DATE(VALUE(LEFT(A495,4)),VALUE(MID(A495,6,2)),VALUE(MID(A495,9,2))),""),"")))</f>
        <v/>
      </c>
    </row>
    <row r="496" customFormat="false" ht="15" hidden="false" customHeight="false" outlineLevel="0" collapsed="false">
      <c r="A496" s="13"/>
      <c r="B496" s="8"/>
      <c r="C496" s="8"/>
      <c r="D496" s="23"/>
      <c r="E496" s="23"/>
      <c r="F496" s="10" t="str">
        <f aca="false">IF(D496="","",D496-N(E496))</f>
        <v/>
      </c>
      <c r="G496" s="8"/>
      <c r="H496" s="12" t="str">
        <f aca="false">IF(AND(A496="",C496="",D496=""),"",IF(A496="","Add the order date",IF(I496="","Date not recognised - use YYYY-MM-DD",IF(C496="","Add the customer email",IF(D496="","Add the order total",IF(COUNTIF(Customers!$A$2:$A$2001,C496)=0,"Customer not on Customers tab",IF(N(E496)&gt;D496,"Refund is more than the order",IF(AND(B496&lt;&gt;"",COUNTIF($B$2:$B$5001,B496)&gt;1),"Same order # twice - keep one row",""))))))))</f>
        <v/>
      </c>
      <c r="I496" s="11" t="str">
        <f aca="false">IF(A496="","",IF(ISNUMBER(A496),INT(A496),IFERROR(IF(TEXT(DATE(VALUE(LEFT(A496,4)),VALUE(MID(A496,6,2)),VALUE(MID(A496,9,2))),"yyyy-mm-dd")=LEFT(A496,10),DATE(VALUE(LEFT(A496,4)),VALUE(MID(A496,6,2)),VALUE(MID(A496,9,2))),""),"")))</f>
        <v/>
      </c>
    </row>
    <row r="497" customFormat="false" ht="15" hidden="false" customHeight="false" outlineLevel="0" collapsed="false">
      <c r="A497" s="13"/>
      <c r="B497" s="8"/>
      <c r="C497" s="8"/>
      <c r="D497" s="23"/>
      <c r="E497" s="23"/>
      <c r="F497" s="10" t="str">
        <f aca="false">IF(D497="","",D497-N(E497))</f>
        <v/>
      </c>
      <c r="G497" s="8"/>
      <c r="H497" s="12" t="str">
        <f aca="false">IF(AND(A497="",C497="",D497=""),"",IF(A497="","Add the order date",IF(I497="","Date not recognised - use YYYY-MM-DD",IF(C497="","Add the customer email",IF(D497="","Add the order total",IF(COUNTIF(Customers!$A$2:$A$2001,C497)=0,"Customer not on Customers tab",IF(N(E497)&gt;D497,"Refund is more than the order",IF(AND(B497&lt;&gt;"",COUNTIF($B$2:$B$5001,B497)&gt;1),"Same order # twice - keep one row",""))))))))</f>
        <v/>
      </c>
      <c r="I497" s="11" t="str">
        <f aca="false">IF(A497="","",IF(ISNUMBER(A497),INT(A497),IFERROR(IF(TEXT(DATE(VALUE(LEFT(A497,4)),VALUE(MID(A497,6,2)),VALUE(MID(A497,9,2))),"yyyy-mm-dd")=LEFT(A497,10),DATE(VALUE(LEFT(A497,4)),VALUE(MID(A497,6,2)),VALUE(MID(A497,9,2))),""),"")))</f>
        <v/>
      </c>
    </row>
    <row r="498" customFormat="false" ht="15" hidden="false" customHeight="false" outlineLevel="0" collapsed="false">
      <c r="A498" s="13"/>
      <c r="B498" s="8"/>
      <c r="C498" s="8"/>
      <c r="D498" s="23"/>
      <c r="E498" s="23"/>
      <c r="F498" s="10" t="str">
        <f aca="false">IF(D498="","",D498-N(E498))</f>
        <v/>
      </c>
      <c r="G498" s="8"/>
      <c r="H498" s="12" t="str">
        <f aca="false">IF(AND(A498="",C498="",D498=""),"",IF(A498="","Add the order date",IF(I498="","Date not recognised - use YYYY-MM-DD",IF(C498="","Add the customer email",IF(D498="","Add the order total",IF(COUNTIF(Customers!$A$2:$A$2001,C498)=0,"Customer not on Customers tab",IF(N(E498)&gt;D498,"Refund is more than the order",IF(AND(B498&lt;&gt;"",COUNTIF($B$2:$B$5001,B498)&gt;1),"Same order # twice - keep one row",""))))))))</f>
        <v/>
      </c>
      <c r="I498" s="11" t="str">
        <f aca="false">IF(A498="","",IF(ISNUMBER(A498),INT(A498),IFERROR(IF(TEXT(DATE(VALUE(LEFT(A498,4)),VALUE(MID(A498,6,2)),VALUE(MID(A498,9,2))),"yyyy-mm-dd")=LEFT(A498,10),DATE(VALUE(LEFT(A498,4)),VALUE(MID(A498,6,2)),VALUE(MID(A498,9,2))),""),"")))</f>
        <v/>
      </c>
    </row>
    <row r="499" customFormat="false" ht="15" hidden="false" customHeight="false" outlineLevel="0" collapsed="false">
      <c r="A499" s="13"/>
      <c r="B499" s="8"/>
      <c r="C499" s="8"/>
      <c r="D499" s="23"/>
      <c r="E499" s="23"/>
      <c r="F499" s="10" t="str">
        <f aca="false">IF(D499="","",D499-N(E499))</f>
        <v/>
      </c>
      <c r="G499" s="8"/>
      <c r="H499" s="12" t="str">
        <f aca="false">IF(AND(A499="",C499="",D499=""),"",IF(A499="","Add the order date",IF(I499="","Date not recognised - use YYYY-MM-DD",IF(C499="","Add the customer email",IF(D499="","Add the order total",IF(COUNTIF(Customers!$A$2:$A$2001,C499)=0,"Customer not on Customers tab",IF(N(E499)&gt;D499,"Refund is more than the order",IF(AND(B499&lt;&gt;"",COUNTIF($B$2:$B$5001,B499)&gt;1),"Same order # twice - keep one row",""))))))))</f>
        <v/>
      </c>
      <c r="I499" s="11" t="str">
        <f aca="false">IF(A499="","",IF(ISNUMBER(A499),INT(A499),IFERROR(IF(TEXT(DATE(VALUE(LEFT(A499,4)),VALUE(MID(A499,6,2)),VALUE(MID(A499,9,2))),"yyyy-mm-dd")=LEFT(A499,10),DATE(VALUE(LEFT(A499,4)),VALUE(MID(A499,6,2)),VALUE(MID(A499,9,2))),""),"")))</f>
        <v/>
      </c>
    </row>
    <row r="500" customFormat="false" ht="15" hidden="false" customHeight="false" outlineLevel="0" collapsed="false">
      <c r="A500" s="13"/>
      <c r="B500" s="8"/>
      <c r="C500" s="8"/>
      <c r="D500" s="23"/>
      <c r="E500" s="23"/>
      <c r="F500" s="10" t="str">
        <f aca="false">IF(D500="","",D500-N(E500))</f>
        <v/>
      </c>
      <c r="G500" s="8"/>
      <c r="H500" s="12" t="str">
        <f aca="false">IF(AND(A500="",C500="",D500=""),"",IF(A500="","Add the order date",IF(I500="","Date not recognised - use YYYY-MM-DD",IF(C500="","Add the customer email",IF(D500="","Add the order total",IF(COUNTIF(Customers!$A$2:$A$2001,C500)=0,"Customer not on Customers tab",IF(N(E500)&gt;D500,"Refund is more than the order",IF(AND(B500&lt;&gt;"",COUNTIF($B$2:$B$5001,B500)&gt;1),"Same order # twice - keep one row",""))))))))</f>
        <v/>
      </c>
      <c r="I500" s="11" t="str">
        <f aca="false">IF(A500="","",IF(ISNUMBER(A500),INT(A500),IFERROR(IF(TEXT(DATE(VALUE(LEFT(A500,4)),VALUE(MID(A500,6,2)),VALUE(MID(A500,9,2))),"yyyy-mm-dd")=LEFT(A500,10),DATE(VALUE(LEFT(A500,4)),VALUE(MID(A500,6,2)),VALUE(MID(A500,9,2))),""),"")))</f>
        <v/>
      </c>
    </row>
    <row r="501" customFormat="false" ht="15" hidden="false" customHeight="false" outlineLevel="0" collapsed="false">
      <c r="A501" s="13"/>
      <c r="B501" s="8"/>
      <c r="C501" s="8"/>
      <c r="D501" s="23"/>
      <c r="E501" s="23"/>
      <c r="F501" s="10" t="str">
        <f aca="false">IF(D501="","",D501-N(E501))</f>
        <v/>
      </c>
      <c r="G501" s="8"/>
      <c r="H501" s="12" t="str">
        <f aca="false">IF(AND(A501="",C501="",D501=""),"",IF(A501="","Add the order date",IF(I501="","Date not recognised - use YYYY-MM-DD",IF(C501="","Add the customer email",IF(D501="","Add the order total",IF(COUNTIF(Customers!$A$2:$A$2001,C501)=0,"Customer not on Customers tab",IF(N(E501)&gt;D501,"Refund is more than the order",IF(AND(B501&lt;&gt;"",COUNTIF($B$2:$B$5001,B501)&gt;1),"Same order # twice - keep one row",""))))))))</f>
        <v/>
      </c>
      <c r="I501" s="11" t="str">
        <f aca="false">IF(A501="","",IF(ISNUMBER(A501),INT(A501),IFERROR(IF(TEXT(DATE(VALUE(LEFT(A501,4)),VALUE(MID(A501,6,2)),VALUE(MID(A501,9,2))),"yyyy-mm-dd")=LEFT(A501,10),DATE(VALUE(LEFT(A501,4)),VALUE(MID(A501,6,2)),VALUE(MID(A501,9,2))),""),"")))</f>
        <v/>
      </c>
    </row>
    <row r="502" customFormat="false" ht="15" hidden="false" customHeight="false" outlineLevel="0" collapsed="false">
      <c r="A502" s="13"/>
      <c r="B502" s="8"/>
      <c r="C502" s="8"/>
      <c r="D502" s="23"/>
      <c r="E502" s="23"/>
      <c r="F502" s="10" t="str">
        <f aca="false">IF(D502="","",D502-N(E502))</f>
        <v/>
      </c>
      <c r="G502" s="8"/>
      <c r="H502" s="12" t="str">
        <f aca="false">IF(AND(A502="",C502="",D502=""),"",IF(A502="","Add the order date",IF(I502="","Date not recognised - use YYYY-MM-DD",IF(C502="","Add the customer email",IF(D502="","Add the order total",IF(COUNTIF(Customers!$A$2:$A$2001,C502)=0,"Customer not on Customers tab",IF(N(E502)&gt;D502,"Refund is more than the order",IF(AND(B502&lt;&gt;"",COUNTIF($B$2:$B$5001,B502)&gt;1),"Same order # twice - keep one row",""))))))))</f>
        <v/>
      </c>
      <c r="I502" s="11" t="str">
        <f aca="false">IF(A502="","",IF(ISNUMBER(A502),INT(A502),IFERROR(IF(TEXT(DATE(VALUE(LEFT(A502,4)),VALUE(MID(A502,6,2)),VALUE(MID(A502,9,2))),"yyyy-mm-dd")=LEFT(A502,10),DATE(VALUE(LEFT(A502,4)),VALUE(MID(A502,6,2)),VALUE(MID(A502,9,2))),""),"")))</f>
        <v/>
      </c>
    </row>
    <row r="503" customFormat="false" ht="15" hidden="false" customHeight="false" outlineLevel="0" collapsed="false">
      <c r="A503" s="13"/>
      <c r="B503" s="8"/>
      <c r="C503" s="8"/>
      <c r="D503" s="23"/>
      <c r="E503" s="23"/>
      <c r="F503" s="10" t="str">
        <f aca="false">IF(D503="","",D503-N(E503))</f>
        <v/>
      </c>
      <c r="G503" s="8"/>
      <c r="H503" s="12" t="str">
        <f aca="false">IF(AND(A503="",C503="",D503=""),"",IF(A503="","Add the order date",IF(I503="","Date not recognised - use YYYY-MM-DD",IF(C503="","Add the customer email",IF(D503="","Add the order total",IF(COUNTIF(Customers!$A$2:$A$2001,C503)=0,"Customer not on Customers tab",IF(N(E503)&gt;D503,"Refund is more than the order",IF(AND(B503&lt;&gt;"",COUNTIF($B$2:$B$5001,B503)&gt;1),"Same order # twice - keep one row",""))))))))</f>
        <v/>
      </c>
      <c r="I503" s="11" t="str">
        <f aca="false">IF(A503="","",IF(ISNUMBER(A503),INT(A503),IFERROR(IF(TEXT(DATE(VALUE(LEFT(A503,4)),VALUE(MID(A503,6,2)),VALUE(MID(A503,9,2))),"yyyy-mm-dd")=LEFT(A503,10),DATE(VALUE(LEFT(A503,4)),VALUE(MID(A503,6,2)),VALUE(MID(A503,9,2))),""),"")))</f>
        <v/>
      </c>
    </row>
    <row r="504" customFormat="false" ht="15" hidden="false" customHeight="false" outlineLevel="0" collapsed="false">
      <c r="A504" s="13"/>
      <c r="B504" s="8"/>
      <c r="C504" s="8"/>
      <c r="D504" s="23"/>
      <c r="E504" s="23"/>
      <c r="F504" s="10" t="str">
        <f aca="false">IF(D504="","",D504-N(E504))</f>
        <v/>
      </c>
      <c r="G504" s="8"/>
      <c r="H504" s="12" t="str">
        <f aca="false">IF(AND(A504="",C504="",D504=""),"",IF(A504="","Add the order date",IF(I504="","Date not recognised - use YYYY-MM-DD",IF(C504="","Add the customer email",IF(D504="","Add the order total",IF(COUNTIF(Customers!$A$2:$A$2001,C504)=0,"Customer not on Customers tab",IF(N(E504)&gt;D504,"Refund is more than the order",IF(AND(B504&lt;&gt;"",COUNTIF($B$2:$B$5001,B504)&gt;1),"Same order # twice - keep one row",""))))))))</f>
        <v/>
      </c>
      <c r="I504" s="11" t="str">
        <f aca="false">IF(A504="","",IF(ISNUMBER(A504),INT(A504),IFERROR(IF(TEXT(DATE(VALUE(LEFT(A504,4)),VALUE(MID(A504,6,2)),VALUE(MID(A504,9,2))),"yyyy-mm-dd")=LEFT(A504,10),DATE(VALUE(LEFT(A504,4)),VALUE(MID(A504,6,2)),VALUE(MID(A504,9,2))),""),"")))</f>
        <v/>
      </c>
    </row>
    <row r="505" customFormat="false" ht="15" hidden="false" customHeight="false" outlineLevel="0" collapsed="false">
      <c r="A505" s="13"/>
      <c r="B505" s="8"/>
      <c r="C505" s="8"/>
      <c r="D505" s="23"/>
      <c r="E505" s="23"/>
      <c r="F505" s="10" t="str">
        <f aca="false">IF(D505="","",D505-N(E505))</f>
        <v/>
      </c>
      <c r="G505" s="8"/>
      <c r="H505" s="12" t="str">
        <f aca="false">IF(AND(A505="",C505="",D505=""),"",IF(A505="","Add the order date",IF(I505="","Date not recognised - use YYYY-MM-DD",IF(C505="","Add the customer email",IF(D505="","Add the order total",IF(COUNTIF(Customers!$A$2:$A$2001,C505)=0,"Customer not on Customers tab",IF(N(E505)&gt;D505,"Refund is more than the order",IF(AND(B505&lt;&gt;"",COUNTIF($B$2:$B$5001,B505)&gt;1),"Same order # twice - keep one row",""))))))))</f>
        <v/>
      </c>
      <c r="I505" s="11" t="str">
        <f aca="false">IF(A505="","",IF(ISNUMBER(A505),INT(A505),IFERROR(IF(TEXT(DATE(VALUE(LEFT(A505,4)),VALUE(MID(A505,6,2)),VALUE(MID(A505,9,2))),"yyyy-mm-dd")=LEFT(A505,10),DATE(VALUE(LEFT(A505,4)),VALUE(MID(A505,6,2)),VALUE(MID(A505,9,2))),""),"")))</f>
        <v/>
      </c>
    </row>
    <row r="506" customFormat="false" ht="15" hidden="false" customHeight="false" outlineLevel="0" collapsed="false">
      <c r="A506" s="13"/>
      <c r="B506" s="8"/>
      <c r="C506" s="8"/>
      <c r="D506" s="23"/>
      <c r="E506" s="23"/>
      <c r="F506" s="10" t="str">
        <f aca="false">IF(D506="","",D506-N(E506))</f>
        <v/>
      </c>
      <c r="G506" s="8"/>
      <c r="H506" s="12" t="str">
        <f aca="false">IF(AND(A506="",C506="",D506=""),"",IF(A506="","Add the order date",IF(I506="","Date not recognised - use YYYY-MM-DD",IF(C506="","Add the customer email",IF(D506="","Add the order total",IF(COUNTIF(Customers!$A$2:$A$2001,C506)=0,"Customer not on Customers tab",IF(N(E506)&gt;D506,"Refund is more than the order",IF(AND(B506&lt;&gt;"",COUNTIF($B$2:$B$5001,B506)&gt;1),"Same order # twice - keep one row",""))))))))</f>
        <v/>
      </c>
      <c r="I506" s="11" t="str">
        <f aca="false">IF(A506="","",IF(ISNUMBER(A506),INT(A506),IFERROR(IF(TEXT(DATE(VALUE(LEFT(A506,4)),VALUE(MID(A506,6,2)),VALUE(MID(A506,9,2))),"yyyy-mm-dd")=LEFT(A506,10),DATE(VALUE(LEFT(A506,4)),VALUE(MID(A506,6,2)),VALUE(MID(A506,9,2))),""),"")))</f>
        <v/>
      </c>
    </row>
    <row r="507" customFormat="false" ht="15" hidden="false" customHeight="false" outlineLevel="0" collapsed="false">
      <c r="A507" s="13"/>
      <c r="B507" s="8"/>
      <c r="C507" s="8"/>
      <c r="D507" s="23"/>
      <c r="E507" s="23"/>
      <c r="F507" s="10" t="str">
        <f aca="false">IF(D507="","",D507-N(E507))</f>
        <v/>
      </c>
      <c r="G507" s="8"/>
      <c r="H507" s="12" t="str">
        <f aca="false">IF(AND(A507="",C507="",D507=""),"",IF(A507="","Add the order date",IF(I507="","Date not recognised - use YYYY-MM-DD",IF(C507="","Add the customer email",IF(D507="","Add the order total",IF(COUNTIF(Customers!$A$2:$A$2001,C507)=0,"Customer not on Customers tab",IF(N(E507)&gt;D507,"Refund is more than the order",IF(AND(B507&lt;&gt;"",COUNTIF($B$2:$B$5001,B507)&gt;1),"Same order # twice - keep one row",""))))))))</f>
        <v/>
      </c>
      <c r="I507" s="11" t="str">
        <f aca="false">IF(A507="","",IF(ISNUMBER(A507),INT(A507),IFERROR(IF(TEXT(DATE(VALUE(LEFT(A507,4)),VALUE(MID(A507,6,2)),VALUE(MID(A507,9,2))),"yyyy-mm-dd")=LEFT(A507,10),DATE(VALUE(LEFT(A507,4)),VALUE(MID(A507,6,2)),VALUE(MID(A507,9,2))),""),"")))</f>
        <v/>
      </c>
    </row>
    <row r="508" customFormat="false" ht="15" hidden="false" customHeight="false" outlineLevel="0" collapsed="false">
      <c r="A508" s="13"/>
      <c r="B508" s="8"/>
      <c r="C508" s="8"/>
      <c r="D508" s="23"/>
      <c r="E508" s="23"/>
      <c r="F508" s="10" t="str">
        <f aca="false">IF(D508="","",D508-N(E508))</f>
        <v/>
      </c>
      <c r="G508" s="8"/>
      <c r="H508" s="12" t="str">
        <f aca="false">IF(AND(A508="",C508="",D508=""),"",IF(A508="","Add the order date",IF(I508="","Date not recognised - use YYYY-MM-DD",IF(C508="","Add the customer email",IF(D508="","Add the order total",IF(COUNTIF(Customers!$A$2:$A$2001,C508)=0,"Customer not on Customers tab",IF(N(E508)&gt;D508,"Refund is more than the order",IF(AND(B508&lt;&gt;"",COUNTIF($B$2:$B$5001,B508)&gt;1),"Same order # twice - keep one row",""))))))))</f>
        <v/>
      </c>
      <c r="I508" s="11" t="str">
        <f aca="false">IF(A508="","",IF(ISNUMBER(A508),INT(A508),IFERROR(IF(TEXT(DATE(VALUE(LEFT(A508,4)),VALUE(MID(A508,6,2)),VALUE(MID(A508,9,2))),"yyyy-mm-dd")=LEFT(A508,10),DATE(VALUE(LEFT(A508,4)),VALUE(MID(A508,6,2)),VALUE(MID(A508,9,2))),""),"")))</f>
        <v/>
      </c>
    </row>
    <row r="509" customFormat="false" ht="15" hidden="false" customHeight="false" outlineLevel="0" collapsed="false">
      <c r="A509" s="13"/>
      <c r="B509" s="8"/>
      <c r="C509" s="8"/>
      <c r="D509" s="23"/>
      <c r="E509" s="23"/>
      <c r="F509" s="10" t="str">
        <f aca="false">IF(D509="","",D509-N(E509))</f>
        <v/>
      </c>
      <c r="G509" s="8"/>
      <c r="H509" s="12" t="str">
        <f aca="false">IF(AND(A509="",C509="",D509=""),"",IF(A509="","Add the order date",IF(I509="","Date not recognised - use YYYY-MM-DD",IF(C509="","Add the customer email",IF(D509="","Add the order total",IF(COUNTIF(Customers!$A$2:$A$2001,C509)=0,"Customer not on Customers tab",IF(N(E509)&gt;D509,"Refund is more than the order",IF(AND(B509&lt;&gt;"",COUNTIF($B$2:$B$5001,B509)&gt;1),"Same order # twice - keep one row",""))))))))</f>
        <v/>
      </c>
      <c r="I509" s="11" t="str">
        <f aca="false">IF(A509="","",IF(ISNUMBER(A509),INT(A509),IFERROR(IF(TEXT(DATE(VALUE(LEFT(A509,4)),VALUE(MID(A509,6,2)),VALUE(MID(A509,9,2))),"yyyy-mm-dd")=LEFT(A509,10),DATE(VALUE(LEFT(A509,4)),VALUE(MID(A509,6,2)),VALUE(MID(A509,9,2))),""),"")))</f>
        <v/>
      </c>
    </row>
    <row r="510" customFormat="false" ht="15" hidden="false" customHeight="false" outlineLevel="0" collapsed="false">
      <c r="A510" s="13"/>
      <c r="B510" s="8"/>
      <c r="C510" s="8"/>
      <c r="D510" s="23"/>
      <c r="E510" s="23"/>
      <c r="F510" s="10" t="str">
        <f aca="false">IF(D510="","",D510-N(E510))</f>
        <v/>
      </c>
      <c r="G510" s="8"/>
      <c r="H510" s="12" t="str">
        <f aca="false">IF(AND(A510="",C510="",D510=""),"",IF(A510="","Add the order date",IF(I510="","Date not recognised - use YYYY-MM-DD",IF(C510="","Add the customer email",IF(D510="","Add the order total",IF(COUNTIF(Customers!$A$2:$A$2001,C510)=0,"Customer not on Customers tab",IF(N(E510)&gt;D510,"Refund is more than the order",IF(AND(B510&lt;&gt;"",COUNTIF($B$2:$B$5001,B510)&gt;1),"Same order # twice - keep one row",""))))))))</f>
        <v/>
      </c>
      <c r="I510" s="11" t="str">
        <f aca="false">IF(A510="","",IF(ISNUMBER(A510),INT(A510),IFERROR(IF(TEXT(DATE(VALUE(LEFT(A510,4)),VALUE(MID(A510,6,2)),VALUE(MID(A510,9,2))),"yyyy-mm-dd")=LEFT(A510,10),DATE(VALUE(LEFT(A510,4)),VALUE(MID(A510,6,2)),VALUE(MID(A510,9,2))),""),"")))</f>
        <v/>
      </c>
    </row>
    <row r="511" customFormat="false" ht="15" hidden="false" customHeight="false" outlineLevel="0" collapsed="false">
      <c r="A511" s="13"/>
      <c r="B511" s="8"/>
      <c r="C511" s="8"/>
      <c r="D511" s="23"/>
      <c r="E511" s="23"/>
      <c r="F511" s="10" t="str">
        <f aca="false">IF(D511="","",D511-N(E511))</f>
        <v/>
      </c>
      <c r="G511" s="8"/>
      <c r="H511" s="12" t="str">
        <f aca="false">IF(AND(A511="",C511="",D511=""),"",IF(A511="","Add the order date",IF(I511="","Date not recognised - use YYYY-MM-DD",IF(C511="","Add the customer email",IF(D511="","Add the order total",IF(COUNTIF(Customers!$A$2:$A$2001,C511)=0,"Customer not on Customers tab",IF(N(E511)&gt;D511,"Refund is more than the order",IF(AND(B511&lt;&gt;"",COUNTIF($B$2:$B$5001,B511)&gt;1),"Same order # twice - keep one row",""))))))))</f>
        <v/>
      </c>
      <c r="I511" s="11" t="str">
        <f aca="false">IF(A511="","",IF(ISNUMBER(A511),INT(A511),IFERROR(IF(TEXT(DATE(VALUE(LEFT(A511,4)),VALUE(MID(A511,6,2)),VALUE(MID(A511,9,2))),"yyyy-mm-dd")=LEFT(A511,10),DATE(VALUE(LEFT(A511,4)),VALUE(MID(A511,6,2)),VALUE(MID(A511,9,2))),""),"")))</f>
        <v/>
      </c>
    </row>
    <row r="512" customFormat="false" ht="15" hidden="false" customHeight="false" outlineLevel="0" collapsed="false">
      <c r="A512" s="13"/>
      <c r="B512" s="8"/>
      <c r="C512" s="8"/>
      <c r="D512" s="23"/>
      <c r="E512" s="23"/>
      <c r="F512" s="10" t="str">
        <f aca="false">IF(D512="","",D512-N(E512))</f>
        <v/>
      </c>
      <c r="G512" s="8"/>
      <c r="H512" s="12" t="str">
        <f aca="false">IF(AND(A512="",C512="",D512=""),"",IF(A512="","Add the order date",IF(I512="","Date not recognised - use YYYY-MM-DD",IF(C512="","Add the customer email",IF(D512="","Add the order total",IF(COUNTIF(Customers!$A$2:$A$2001,C512)=0,"Customer not on Customers tab",IF(N(E512)&gt;D512,"Refund is more than the order",IF(AND(B512&lt;&gt;"",COUNTIF($B$2:$B$5001,B512)&gt;1),"Same order # twice - keep one row",""))))))))</f>
        <v/>
      </c>
      <c r="I512" s="11" t="str">
        <f aca="false">IF(A512="","",IF(ISNUMBER(A512),INT(A512),IFERROR(IF(TEXT(DATE(VALUE(LEFT(A512,4)),VALUE(MID(A512,6,2)),VALUE(MID(A512,9,2))),"yyyy-mm-dd")=LEFT(A512,10),DATE(VALUE(LEFT(A512,4)),VALUE(MID(A512,6,2)),VALUE(MID(A512,9,2))),""),"")))</f>
        <v/>
      </c>
    </row>
    <row r="513" customFormat="false" ht="15" hidden="false" customHeight="false" outlineLevel="0" collapsed="false">
      <c r="A513" s="13"/>
      <c r="B513" s="8"/>
      <c r="C513" s="8"/>
      <c r="D513" s="23"/>
      <c r="E513" s="23"/>
      <c r="F513" s="10" t="str">
        <f aca="false">IF(D513="","",D513-N(E513))</f>
        <v/>
      </c>
      <c r="G513" s="8"/>
      <c r="H513" s="12" t="str">
        <f aca="false">IF(AND(A513="",C513="",D513=""),"",IF(A513="","Add the order date",IF(I513="","Date not recognised - use YYYY-MM-DD",IF(C513="","Add the customer email",IF(D513="","Add the order total",IF(COUNTIF(Customers!$A$2:$A$2001,C513)=0,"Customer not on Customers tab",IF(N(E513)&gt;D513,"Refund is more than the order",IF(AND(B513&lt;&gt;"",COUNTIF($B$2:$B$5001,B513)&gt;1),"Same order # twice - keep one row",""))))))))</f>
        <v/>
      </c>
      <c r="I513" s="11" t="str">
        <f aca="false">IF(A513="","",IF(ISNUMBER(A513),INT(A513),IFERROR(IF(TEXT(DATE(VALUE(LEFT(A513,4)),VALUE(MID(A513,6,2)),VALUE(MID(A513,9,2))),"yyyy-mm-dd")=LEFT(A513,10),DATE(VALUE(LEFT(A513,4)),VALUE(MID(A513,6,2)),VALUE(MID(A513,9,2))),""),"")))</f>
        <v/>
      </c>
    </row>
    <row r="514" customFormat="false" ht="15" hidden="false" customHeight="false" outlineLevel="0" collapsed="false">
      <c r="A514" s="13"/>
      <c r="B514" s="8"/>
      <c r="C514" s="8"/>
      <c r="D514" s="23"/>
      <c r="E514" s="23"/>
      <c r="F514" s="10" t="str">
        <f aca="false">IF(D514="","",D514-N(E514))</f>
        <v/>
      </c>
      <c r="G514" s="8"/>
      <c r="H514" s="12" t="str">
        <f aca="false">IF(AND(A514="",C514="",D514=""),"",IF(A514="","Add the order date",IF(I514="","Date not recognised - use YYYY-MM-DD",IF(C514="","Add the customer email",IF(D514="","Add the order total",IF(COUNTIF(Customers!$A$2:$A$2001,C514)=0,"Customer not on Customers tab",IF(N(E514)&gt;D514,"Refund is more than the order",IF(AND(B514&lt;&gt;"",COUNTIF($B$2:$B$5001,B514)&gt;1),"Same order # twice - keep one row",""))))))))</f>
        <v/>
      </c>
      <c r="I514" s="11" t="str">
        <f aca="false">IF(A514="","",IF(ISNUMBER(A514),INT(A514),IFERROR(IF(TEXT(DATE(VALUE(LEFT(A514,4)),VALUE(MID(A514,6,2)),VALUE(MID(A514,9,2))),"yyyy-mm-dd")=LEFT(A514,10),DATE(VALUE(LEFT(A514,4)),VALUE(MID(A514,6,2)),VALUE(MID(A514,9,2))),""),"")))</f>
        <v/>
      </c>
    </row>
    <row r="515" customFormat="false" ht="15" hidden="false" customHeight="false" outlineLevel="0" collapsed="false">
      <c r="A515" s="13"/>
      <c r="B515" s="8"/>
      <c r="C515" s="8"/>
      <c r="D515" s="23"/>
      <c r="E515" s="23"/>
      <c r="F515" s="10" t="str">
        <f aca="false">IF(D515="","",D515-N(E515))</f>
        <v/>
      </c>
      <c r="G515" s="8"/>
      <c r="H515" s="12" t="str">
        <f aca="false">IF(AND(A515="",C515="",D515=""),"",IF(A515="","Add the order date",IF(I515="","Date not recognised - use YYYY-MM-DD",IF(C515="","Add the customer email",IF(D515="","Add the order total",IF(COUNTIF(Customers!$A$2:$A$2001,C515)=0,"Customer not on Customers tab",IF(N(E515)&gt;D515,"Refund is more than the order",IF(AND(B515&lt;&gt;"",COUNTIF($B$2:$B$5001,B515)&gt;1),"Same order # twice - keep one row",""))))))))</f>
        <v/>
      </c>
      <c r="I515" s="11" t="str">
        <f aca="false">IF(A515="","",IF(ISNUMBER(A515),INT(A515),IFERROR(IF(TEXT(DATE(VALUE(LEFT(A515,4)),VALUE(MID(A515,6,2)),VALUE(MID(A515,9,2))),"yyyy-mm-dd")=LEFT(A515,10),DATE(VALUE(LEFT(A515,4)),VALUE(MID(A515,6,2)),VALUE(MID(A515,9,2))),""),"")))</f>
        <v/>
      </c>
    </row>
    <row r="516" customFormat="false" ht="15" hidden="false" customHeight="false" outlineLevel="0" collapsed="false">
      <c r="A516" s="13"/>
      <c r="B516" s="8"/>
      <c r="C516" s="8"/>
      <c r="D516" s="23"/>
      <c r="E516" s="23"/>
      <c r="F516" s="10" t="str">
        <f aca="false">IF(D516="","",D516-N(E516))</f>
        <v/>
      </c>
      <c r="G516" s="8"/>
      <c r="H516" s="12" t="str">
        <f aca="false">IF(AND(A516="",C516="",D516=""),"",IF(A516="","Add the order date",IF(I516="","Date not recognised - use YYYY-MM-DD",IF(C516="","Add the customer email",IF(D516="","Add the order total",IF(COUNTIF(Customers!$A$2:$A$2001,C516)=0,"Customer not on Customers tab",IF(N(E516)&gt;D516,"Refund is more than the order",IF(AND(B516&lt;&gt;"",COUNTIF($B$2:$B$5001,B516)&gt;1),"Same order # twice - keep one row",""))))))))</f>
        <v/>
      </c>
      <c r="I516" s="11" t="str">
        <f aca="false">IF(A516="","",IF(ISNUMBER(A516),INT(A516),IFERROR(IF(TEXT(DATE(VALUE(LEFT(A516,4)),VALUE(MID(A516,6,2)),VALUE(MID(A516,9,2))),"yyyy-mm-dd")=LEFT(A516,10),DATE(VALUE(LEFT(A516,4)),VALUE(MID(A516,6,2)),VALUE(MID(A516,9,2))),""),"")))</f>
        <v/>
      </c>
    </row>
    <row r="517" customFormat="false" ht="15" hidden="false" customHeight="false" outlineLevel="0" collapsed="false">
      <c r="A517" s="13"/>
      <c r="B517" s="8"/>
      <c r="C517" s="8"/>
      <c r="D517" s="23"/>
      <c r="E517" s="23"/>
      <c r="F517" s="10" t="str">
        <f aca="false">IF(D517="","",D517-N(E517))</f>
        <v/>
      </c>
      <c r="G517" s="8"/>
      <c r="H517" s="12" t="str">
        <f aca="false">IF(AND(A517="",C517="",D517=""),"",IF(A517="","Add the order date",IF(I517="","Date not recognised - use YYYY-MM-DD",IF(C517="","Add the customer email",IF(D517="","Add the order total",IF(COUNTIF(Customers!$A$2:$A$2001,C517)=0,"Customer not on Customers tab",IF(N(E517)&gt;D517,"Refund is more than the order",IF(AND(B517&lt;&gt;"",COUNTIF($B$2:$B$5001,B517)&gt;1),"Same order # twice - keep one row",""))))))))</f>
        <v/>
      </c>
      <c r="I517" s="11" t="str">
        <f aca="false">IF(A517="","",IF(ISNUMBER(A517),INT(A517),IFERROR(IF(TEXT(DATE(VALUE(LEFT(A517,4)),VALUE(MID(A517,6,2)),VALUE(MID(A517,9,2))),"yyyy-mm-dd")=LEFT(A517,10),DATE(VALUE(LEFT(A517,4)),VALUE(MID(A517,6,2)),VALUE(MID(A517,9,2))),""),"")))</f>
        <v/>
      </c>
    </row>
    <row r="518" customFormat="false" ht="15" hidden="false" customHeight="false" outlineLevel="0" collapsed="false">
      <c r="A518" s="13"/>
      <c r="B518" s="8"/>
      <c r="C518" s="8"/>
      <c r="D518" s="23"/>
      <c r="E518" s="23"/>
      <c r="F518" s="10" t="str">
        <f aca="false">IF(D518="","",D518-N(E518))</f>
        <v/>
      </c>
      <c r="G518" s="8"/>
      <c r="H518" s="12" t="str">
        <f aca="false">IF(AND(A518="",C518="",D518=""),"",IF(A518="","Add the order date",IF(I518="","Date not recognised - use YYYY-MM-DD",IF(C518="","Add the customer email",IF(D518="","Add the order total",IF(COUNTIF(Customers!$A$2:$A$2001,C518)=0,"Customer not on Customers tab",IF(N(E518)&gt;D518,"Refund is more than the order",IF(AND(B518&lt;&gt;"",COUNTIF($B$2:$B$5001,B518)&gt;1),"Same order # twice - keep one row",""))))))))</f>
        <v/>
      </c>
      <c r="I518" s="11" t="str">
        <f aca="false">IF(A518="","",IF(ISNUMBER(A518),INT(A518),IFERROR(IF(TEXT(DATE(VALUE(LEFT(A518,4)),VALUE(MID(A518,6,2)),VALUE(MID(A518,9,2))),"yyyy-mm-dd")=LEFT(A518,10),DATE(VALUE(LEFT(A518,4)),VALUE(MID(A518,6,2)),VALUE(MID(A518,9,2))),""),"")))</f>
        <v/>
      </c>
    </row>
    <row r="519" customFormat="false" ht="15" hidden="false" customHeight="false" outlineLevel="0" collapsed="false">
      <c r="A519" s="13"/>
      <c r="B519" s="8"/>
      <c r="C519" s="8"/>
      <c r="D519" s="23"/>
      <c r="E519" s="23"/>
      <c r="F519" s="10" t="str">
        <f aca="false">IF(D519="","",D519-N(E519))</f>
        <v/>
      </c>
      <c r="G519" s="8"/>
      <c r="H519" s="12" t="str">
        <f aca="false">IF(AND(A519="",C519="",D519=""),"",IF(A519="","Add the order date",IF(I519="","Date not recognised - use YYYY-MM-DD",IF(C519="","Add the customer email",IF(D519="","Add the order total",IF(COUNTIF(Customers!$A$2:$A$2001,C519)=0,"Customer not on Customers tab",IF(N(E519)&gt;D519,"Refund is more than the order",IF(AND(B519&lt;&gt;"",COUNTIF($B$2:$B$5001,B519)&gt;1),"Same order # twice - keep one row",""))))))))</f>
        <v/>
      </c>
      <c r="I519" s="11" t="str">
        <f aca="false">IF(A519="","",IF(ISNUMBER(A519),INT(A519),IFERROR(IF(TEXT(DATE(VALUE(LEFT(A519,4)),VALUE(MID(A519,6,2)),VALUE(MID(A519,9,2))),"yyyy-mm-dd")=LEFT(A519,10),DATE(VALUE(LEFT(A519,4)),VALUE(MID(A519,6,2)),VALUE(MID(A519,9,2))),""),"")))</f>
        <v/>
      </c>
    </row>
    <row r="520" customFormat="false" ht="15" hidden="false" customHeight="false" outlineLevel="0" collapsed="false">
      <c r="A520" s="13"/>
      <c r="B520" s="8"/>
      <c r="C520" s="8"/>
      <c r="D520" s="23"/>
      <c r="E520" s="23"/>
      <c r="F520" s="10" t="str">
        <f aca="false">IF(D520="","",D520-N(E520))</f>
        <v/>
      </c>
      <c r="G520" s="8"/>
      <c r="H520" s="12" t="str">
        <f aca="false">IF(AND(A520="",C520="",D520=""),"",IF(A520="","Add the order date",IF(I520="","Date not recognised - use YYYY-MM-DD",IF(C520="","Add the customer email",IF(D520="","Add the order total",IF(COUNTIF(Customers!$A$2:$A$2001,C520)=0,"Customer not on Customers tab",IF(N(E520)&gt;D520,"Refund is more than the order",IF(AND(B520&lt;&gt;"",COUNTIF($B$2:$B$5001,B520)&gt;1),"Same order # twice - keep one row",""))))))))</f>
        <v/>
      </c>
      <c r="I520" s="11" t="str">
        <f aca="false">IF(A520="","",IF(ISNUMBER(A520),INT(A520),IFERROR(IF(TEXT(DATE(VALUE(LEFT(A520,4)),VALUE(MID(A520,6,2)),VALUE(MID(A520,9,2))),"yyyy-mm-dd")=LEFT(A520,10),DATE(VALUE(LEFT(A520,4)),VALUE(MID(A520,6,2)),VALUE(MID(A520,9,2))),""),"")))</f>
        <v/>
      </c>
    </row>
    <row r="521" customFormat="false" ht="15" hidden="false" customHeight="false" outlineLevel="0" collapsed="false">
      <c r="A521" s="13"/>
      <c r="B521" s="8"/>
      <c r="C521" s="8"/>
      <c r="D521" s="23"/>
      <c r="E521" s="23"/>
      <c r="F521" s="10" t="str">
        <f aca="false">IF(D521="","",D521-N(E521))</f>
        <v/>
      </c>
      <c r="G521" s="8"/>
      <c r="H521" s="12" t="str">
        <f aca="false">IF(AND(A521="",C521="",D521=""),"",IF(A521="","Add the order date",IF(I521="","Date not recognised - use YYYY-MM-DD",IF(C521="","Add the customer email",IF(D521="","Add the order total",IF(COUNTIF(Customers!$A$2:$A$2001,C521)=0,"Customer not on Customers tab",IF(N(E521)&gt;D521,"Refund is more than the order",IF(AND(B521&lt;&gt;"",COUNTIF($B$2:$B$5001,B521)&gt;1),"Same order # twice - keep one row",""))))))))</f>
        <v/>
      </c>
      <c r="I521" s="11" t="str">
        <f aca="false">IF(A521="","",IF(ISNUMBER(A521),INT(A521),IFERROR(IF(TEXT(DATE(VALUE(LEFT(A521,4)),VALUE(MID(A521,6,2)),VALUE(MID(A521,9,2))),"yyyy-mm-dd")=LEFT(A521,10),DATE(VALUE(LEFT(A521,4)),VALUE(MID(A521,6,2)),VALUE(MID(A521,9,2))),""),"")))</f>
        <v/>
      </c>
    </row>
    <row r="522" customFormat="false" ht="15" hidden="false" customHeight="false" outlineLevel="0" collapsed="false">
      <c r="A522" s="13"/>
      <c r="B522" s="8"/>
      <c r="C522" s="8"/>
      <c r="D522" s="23"/>
      <c r="E522" s="23"/>
      <c r="F522" s="10" t="str">
        <f aca="false">IF(D522="","",D522-N(E522))</f>
        <v/>
      </c>
      <c r="G522" s="8"/>
      <c r="H522" s="12" t="str">
        <f aca="false">IF(AND(A522="",C522="",D522=""),"",IF(A522="","Add the order date",IF(I522="","Date not recognised - use YYYY-MM-DD",IF(C522="","Add the customer email",IF(D522="","Add the order total",IF(COUNTIF(Customers!$A$2:$A$2001,C522)=0,"Customer not on Customers tab",IF(N(E522)&gt;D522,"Refund is more than the order",IF(AND(B522&lt;&gt;"",COUNTIF($B$2:$B$5001,B522)&gt;1),"Same order # twice - keep one row",""))))))))</f>
        <v/>
      </c>
      <c r="I522" s="11" t="str">
        <f aca="false">IF(A522="","",IF(ISNUMBER(A522),INT(A522),IFERROR(IF(TEXT(DATE(VALUE(LEFT(A522,4)),VALUE(MID(A522,6,2)),VALUE(MID(A522,9,2))),"yyyy-mm-dd")=LEFT(A522,10),DATE(VALUE(LEFT(A522,4)),VALUE(MID(A522,6,2)),VALUE(MID(A522,9,2))),""),"")))</f>
        <v/>
      </c>
    </row>
    <row r="523" customFormat="false" ht="15" hidden="false" customHeight="false" outlineLevel="0" collapsed="false">
      <c r="A523" s="13"/>
      <c r="B523" s="8"/>
      <c r="C523" s="8"/>
      <c r="D523" s="23"/>
      <c r="E523" s="23"/>
      <c r="F523" s="10" t="str">
        <f aca="false">IF(D523="","",D523-N(E523))</f>
        <v/>
      </c>
      <c r="G523" s="8"/>
      <c r="H523" s="12" t="str">
        <f aca="false">IF(AND(A523="",C523="",D523=""),"",IF(A523="","Add the order date",IF(I523="","Date not recognised - use YYYY-MM-DD",IF(C523="","Add the customer email",IF(D523="","Add the order total",IF(COUNTIF(Customers!$A$2:$A$2001,C523)=0,"Customer not on Customers tab",IF(N(E523)&gt;D523,"Refund is more than the order",IF(AND(B523&lt;&gt;"",COUNTIF($B$2:$B$5001,B523)&gt;1),"Same order # twice - keep one row",""))))))))</f>
        <v/>
      </c>
      <c r="I523" s="11" t="str">
        <f aca="false">IF(A523="","",IF(ISNUMBER(A523),INT(A523),IFERROR(IF(TEXT(DATE(VALUE(LEFT(A523,4)),VALUE(MID(A523,6,2)),VALUE(MID(A523,9,2))),"yyyy-mm-dd")=LEFT(A523,10),DATE(VALUE(LEFT(A523,4)),VALUE(MID(A523,6,2)),VALUE(MID(A523,9,2))),""),"")))</f>
        <v/>
      </c>
    </row>
    <row r="524" customFormat="false" ht="15" hidden="false" customHeight="false" outlineLevel="0" collapsed="false">
      <c r="A524" s="13"/>
      <c r="B524" s="8"/>
      <c r="C524" s="8"/>
      <c r="D524" s="23"/>
      <c r="E524" s="23"/>
      <c r="F524" s="10" t="str">
        <f aca="false">IF(D524="","",D524-N(E524))</f>
        <v/>
      </c>
      <c r="G524" s="8"/>
      <c r="H524" s="12" t="str">
        <f aca="false">IF(AND(A524="",C524="",D524=""),"",IF(A524="","Add the order date",IF(I524="","Date not recognised - use YYYY-MM-DD",IF(C524="","Add the customer email",IF(D524="","Add the order total",IF(COUNTIF(Customers!$A$2:$A$2001,C524)=0,"Customer not on Customers tab",IF(N(E524)&gt;D524,"Refund is more than the order",IF(AND(B524&lt;&gt;"",COUNTIF($B$2:$B$5001,B524)&gt;1),"Same order # twice - keep one row",""))))))))</f>
        <v/>
      </c>
      <c r="I524" s="11" t="str">
        <f aca="false">IF(A524="","",IF(ISNUMBER(A524),INT(A524),IFERROR(IF(TEXT(DATE(VALUE(LEFT(A524,4)),VALUE(MID(A524,6,2)),VALUE(MID(A524,9,2))),"yyyy-mm-dd")=LEFT(A524,10),DATE(VALUE(LEFT(A524,4)),VALUE(MID(A524,6,2)),VALUE(MID(A524,9,2))),""),"")))</f>
        <v/>
      </c>
    </row>
    <row r="525" customFormat="false" ht="15" hidden="false" customHeight="false" outlineLevel="0" collapsed="false">
      <c r="A525" s="13"/>
      <c r="B525" s="8"/>
      <c r="C525" s="8"/>
      <c r="D525" s="23"/>
      <c r="E525" s="23"/>
      <c r="F525" s="10" t="str">
        <f aca="false">IF(D525="","",D525-N(E525))</f>
        <v/>
      </c>
      <c r="G525" s="8"/>
      <c r="H525" s="12" t="str">
        <f aca="false">IF(AND(A525="",C525="",D525=""),"",IF(A525="","Add the order date",IF(I525="","Date not recognised - use YYYY-MM-DD",IF(C525="","Add the customer email",IF(D525="","Add the order total",IF(COUNTIF(Customers!$A$2:$A$2001,C525)=0,"Customer not on Customers tab",IF(N(E525)&gt;D525,"Refund is more than the order",IF(AND(B525&lt;&gt;"",COUNTIF($B$2:$B$5001,B525)&gt;1),"Same order # twice - keep one row",""))))))))</f>
        <v/>
      </c>
      <c r="I525" s="11" t="str">
        <f aca="false">IF(A525="","",IF(ISNUMBER(A525),INT(A525),IFERROR(IF(TEXT(DATE(VALUE(LEFT(A525,4)),VALUE(MID(A525,6,2)),VALUE(MID(A525,9,2))),"yyyy-mm-dd")=LEFT(A525,10),DATE(VALUE(LEFT(A525,4)),VALUE(MID(A525,6,2)),VALUE(MID(A525,9,2))),""),"")))</f>
        <v/>
      </c>
    </row>
    <row r="526" customFormat="false" ht="15" hidden="false" customHeight="false" outlineLevel="0" collapsed="false">
      <c r="A526" s="13"/>
      <c r="B526" s="8"/>
      <c r="C526" s="8"/>
      <c r="D526" s="23"/>
      <c r="E526" s="23"/>
      <c r="F526" s="10" t="str">
        <f aca="false">IF(D526="","",D526-N(E526))</f>
        <v/>
      </c>
      <c r="G526" s="8"/>
      <c r="H526" s="12" t="str">
        <f aca="false">IF(AND(A526="",C526="",D526=""),"",IF(A526="","Add the order date",IF(I526="","Date not recognised - use YYYY-MM-DD",IF(C526="","Add the customer email",IF(D526="","Add the order total",IF(COUNTIF(Customers!$A$2:$A$2001,C526)=0,"Customer not on Customers tab",IF(N(E526)&gt;D526,"Refund is more than the order",IF(AND(B526&lt;&gt;"",COUNTIF($B$2:$B$5001,B526)&gt;1),"Same order # twice - keep one row",""))))))))</f>
        <v/>
      </c>
      <c r="I526" s="11" t="str">
        <f aca="false">IF(A526="","",IF(ISNUMBER(A526),INT(A526),IFERROR(IF(TEXT(DATE(VALUE(LEFT(A526,4)),VALUE(MID(A526,6,2)),VALUE(MID(A526,9,2))),"yyyy-mm-dd")=LEFT(A526,10),DATE(VALUE(LEFT(A526,4)),VALUE(MID(A526,6,2)),VALUE(MID(A526,9,2))),""),"")))</f>
        <v/>
      </c>
    </row>
    <row r="527" customFormat="false" ht="15" hidden="false" customHeight="false" outlineLevel="0" collapsed="false">
      <c r="A527" s="13"/>
      <c r="B527" s="8"/>
      <c r="C527" s="8"/>
      <c r="D527" s="23"/>
      <c r="E527" s="23"/>
      <c r="F527" s="10" t="str">
        <f aca="false">IF(D527="","",D527-N(E527))</f>
        <v/>
      </c>
      <c r="G527" s="8"/>
      <c r="H527" s="12" t="str">
        <f aca="false">IF(AND(A527="",C527="",D527=""),"",IF(A527="","Add the order date",IF(I527="","Date not recognised - use YYYY-MM-DD",IF(C527="","Add the customer email",IF(D527="","Add the order total",IF(COUNTIF(Customers!$A$2:$A$2001,C527)=0,"Customer not on Customers tab",IF(N(E527)&gt;D527,"Refund is more than the order",IF(AND(B527&lt;&gt;"",COUNTIF($B$2:$B$5001,B527)&gt;1),"Same order # twice - keep one row",""))))))))</f>
        <v/>
      </c>
      <c r="I527" s="11" t="str">
        <f aca="false">IF(A527="","",IF(ISNUMBER(A527),INT(A527),IFERROR(IF(TEXT(DATE(VALUE(LEFT(A527,4)),VALUE(MID(A527,6,2)),VALUE(MID(A527,9,2))),"yyyy-mm-dd")=LEFT(A527,10),DATE(VALUE(LEFT(A527,4)),VALUE(MID(A527,6,2)),VALUE(MID(A527,9,2))),""),"")))</f>
        <v/>
      </c>
    </row>
    <row r="528" customFormat="false" ht="15" hidden="false" customHeight="false" outlineLevel="0" collapsed="false">
      <c r="A528" s="13"/>
      <c r="B528" s="8"/>
      <c r="C528" s="8"/>
      <c r="D528" s="23"/>
      <c r="E528" s="23"/>
      <c r="F528" s="10" t="str">
        <f aca="false">IF(D528="","",D528-N(E528))</f>
        <v/>
      </c>
      <c r="G528" s="8"/>
      <c r="H528" s="12" t="str">
        <f aca="false">IF(AND(A528="",C528="",D528=""),"",IF(A528="","Add the order date",IF(I528="","Date not recognised - use YYYY-MM-DD",IF(C528="","Add the customer email",IF(D528="","Add the order total",IF(COUNTIF(Customers!$A$2:$A$2001,C528)=0,"Customer not on Customers tab",IF(N(E528)&gt;D528,"Refund is more than the order",IF(AND(B528&lt;&gt;"",COUNTIF($B$2:$B$5001,B528)&gt;1),"Same order # twice - keep one row",""))))))))</f>
        <v/>
      </c>
      <c r="I528" s="11" t="str">
        <f aca="false">IF(A528="","",IF(ISNUMBER(A528),INT(A528),IFERROR(IF(TEXT(DATE(VALUE(LEFT(A528,4)),VALUE(MID(A528,6,2)),VALUE(MID(A528,9,2))),"yyyy-mm-dd")=LEFT(A528,10),DATE(VALUE(LEFT(A528,4)),VALUE(MID(A528,6,2)),VALUE(MID(A528,9,2))),""),"")))</f>
        <v/>
      </c>
    </row>
    <row r="529" customFormat="false" ht="15" hidden="false" customHeight="false" outlineLevel="0" collapsed="false">
      <c r="A529" s="13"/>
      <c r="B529" s="8"/>
      <c r="C529" s="8"/>
      <c r="D529" s="23"/>
      <c r="E529" s="23"/>
      <c r="F529" s="10" t="str">
        <f aca="false">IF(D529="","",D529-N(E529))</f>
        <v/>
      </c>
      <c r="G529" s="8"/>
      <c r="H529" s="12" t="str">
        <f aca="false">IF(AND(A529="",C529="",D529=""),"",IF(A529="","Add the order date",IF(I529="","Date not recognised - use YYYY-MM-DD",IF(C529="","Add the customer email",IF(D529="","Add the order total",IF(COUNTIF(Customers!$A$2:$A$2001,C529)=0,"Customer not on Customers tab",IF(N(E529)&gt;D529,"Refund is more than the order",IF(AND(B529&lt;&gt;"",COUNTIF($B$2:$B$5001,B529)&gt;1),"Same order # twice - keep one row",""))))))))</f>
        <v/>
      </c>
      <c r="I529" s="11" t="str">
        <f aca="false">IF(A529="","",IF(ISNUMBER(A529),INT(A529),IFERROR(IF(TEXT(DATE(VALUE(LEFT(A529,4)),VALUE(MID(A529,6,2)),VALUE(MID(A529,9,2))),"yyyy-mm-dd")=LEFT(A529,10),DATE(VALUE(LEFT(A529,4)),VALUE(MID(A529,6,2)),VALUE(MID(A529,9,2))),""),"")))</f>
        <v/>
      </c>
    </row>
    <row r="530" customFormat="false" ht="15" hidden="false" customHeight="false" outlineLevel="0" collapsed="false">
      <c r="A530" s="13"/>
      <c r="B530" s="8"/>
      <c r="C530" s="8"/>
      <c r="D530" s="23"/>
      <c r="E530" s="23"/>
      <c r="F530" s="10" t="str">
        <f aca="false">IF(D530="","",D530-N(E530))</f>
        <v/>
      </c>
      <c r="G530" s="8"/>
      <c r="H530" s="12" t="str">
        <f aca="false">IF(AND(A530="",C530="",D530=""),"",IF(A530="","Add the order date",IF(I530="","Date not recognised - use YYYY-MM-DD",IF(C530="","Add the customer email",IF(D530="","Add the order total",IF(COUNTIF(Customers!$A$2:$A$2001,C530)=0,"Customer not on Customers tab",IF(N(E530)&gt;D530,"Refund is more than the order",IF(AND(B530&lt;&gt;"",COUNTIF($B$2:$B$5001,B530)&gt;1),"Same order # twice - keep one row",""))))))))</f>
        <v/>
      </c>
      <c r="I530" s="11" t="str">
        <f aca="false">IF(A530="","",IF(ISNUMBER(A530),INT(A530),IFERROR(IF(TEXT(DATE(VALUE(LEFT(A530,4)),VALUE(MID(A530,6,2)),VALUE(MID(A530,9,2))),"yyyy-mm-dd")=LEFT(A530,10),DATE(VALUE(LEFT(A530,4)),VALUE(MID(A530,6,2)),VALUE(MID(A530,9,2))),""),"")))</f>
        <v/>
      </c>
    </row>
    <row r="531" customFormat="false" ht="15" hidden="false" customHeight="false" outlineLevel="0" collapsed="false">
      <c r="A531" s="13"/>
      <c r="B531" s="8"/>
      <c r="C531" s="8"/>
      <c r="D531" s="23"/>
      <c r="E531" s="23"/>
      <c r="F531" s="10" t="str">
        <f aca="false">IF(D531="","",D531-N(E531))</f>
        <v/>
      </c>
      <c r="G531" s="8"/>
      <c r="H531" s="12" t="str">
        <f aca="false">IF(AND(A531="",C531="",D531=""),"",IF(A531="","Add the order date",IF(I531="","Date not recognised - use YYYY-MM-DD",IF(C531="","Add the customer email",IF(D531="","Add the order total",IF(COUNTIF(Customers!$A$2:$A$2001,C531)=0,"Customer not on Customers tab",IF(N(E531)&gt;D531,"Refund is more than the order",IF(AND(B531&lt;&gt;"",COUNTIF($B$2:$B$5001,B531)&gt;1),"Same order # twice - keep one row",""))))))))</f>
        <v/>
      </c>
      <c r="I531" s="11" t="str">
        <f aca="false">IF(A531="","",IF(ISNUMBER(A531),INT(A531),IFERROR(IF(TEXT(DATE(VALUE(LEFT(A531,4)),VALUE(MID(A531,6,2)),VALUE(MID(A531,9,2))),"yyyy-mm-dd")=LEFT(A531,10),DATE(VALUE(LEFT(A531,4)),VALUE(MID(A531,6,2)),VALUE(MID(A531,9,2))),""),"")))</f>
        <v/>
      </c>
    </row>
    <row r="532" customFormat="false" ht="15" hidden="false" customHeight="false" outlineLevel="0" collapsed="false">
      <c r="A532" s="13"/>
      <c r="B532" s="8"/>
      <c r="C532" s="8"/>
      <c r="D532" s="23"/>
      <c r="E532" s="23"/>
      <c r="F532" s="10" t="str">
        <f aca="false">IF(D532="","",D532-N(E532))</f>
        <v/>
      </c>
      <c r="G532" s="8"/>
      <c r="H532" s="12" t="str">
        <f aca="false">IF(AND(A532="",C532="",D532=""),"",IF(A532="","Add the order date",IF(I532="","Date not recognised - use YYYY-MM-DD",IF(C532="","Add the customer email",IF(D532="","Add the order total",IF(COUNTIF(Customers!$A$2:$A$2001,C532)=0,"Customer not on Customers tab",IF(N(E532)&gt;D532,"Refund is more than the order",IF(AND(B532&lt;&gt;"",COUNTIF($B$2:$B$5001,B532)&gt;1),"Same order # twice - keep one row",""))))))))</f>
        <v/>
      </c>
      <c r="I532" s="11" t="str">
        <f aca="false">IF(A532="","",IF(ISNUMBER(A532),INT(A532),IFERROR(IF(TEXT(DATE(VALUE(LEFT(A532,4)),VALUE(MID(A532,6,2)),VALUE(MID(A532,9,2))),"yyyy-mm-dd")=LEFT(A532,10),DATE(VALUE(LEFT(A532,4)),VALUE(MID(A532,6,2)),VALUE(MID(A532,9,2))),""),"")))</f>
        <v/>
      </c>
    </row>
    <row r="533" customFormat="false" ht="15" hidden="false" customHeight="false" outlineLevel="0" collapsed="false">
      <c r="A533" s="13"/>
      <c r="B533" s="8"/>
      <c r="C533" s="8"/>
      <c r="D533" s="23"/>
      <c r="E533" s="23"/>
      <c r="F533" s="10" t="str">
        <f aca="false">IF(D533="","",D533-N(E533))</f>
        <v/>
      </c>
      <c r="G533" s="8"/>
      <c r="H533" s="12" t="str">
        <f aca="false">IF(AND(A533="",C533="",D533=""),"",IF(A533="","Add the order date",IF(I533="","Date not recognised - use YYYY-MM-DD",IF(C533="","Add the customer email",IF(D533="","Add the order total",IF(COUNTIF(Customers!$A$2:$A$2001,C533)=0,"Customer not on Customers tab",IF(N(E533)&gt;D533,"Refund is more than the order",IF(AND(B533&lt;&gt;"",COUNTIF($B$2:$B$5001,B533)&gt;1),"Same order # twice - keep one row",""))))))))</f>
        <v/>
      </c>
      <c r="I533" s="11" t="str">
        <f aca="false">IF(A533="","",IF(ISNUMBER(A533),INT(A533),IFERROR(IF(TEXT(DATE(VALUE(LEFT(A533,4)),VALUE(MID(A533,6,2)),VALUE(MID(A533,9,2))),"yyyy-mm-dd")=LEFT(A533,10),DATE(VALUE(LEFT(A533,4)),VALUE(MID(A533,6,2)),VALUE(MID(A533,9,2))),""),"")))</f>
        <v/>
      </c>
    </row>
    <row r="534" customFormat="false" ht="15" hidden="false" customHeight="false" outlineLevel="0" collapsed="false">
      <c r="A534" s="13"/>
      <c r="B534" s="8"/>
      <c r="C534" s="8"/>
      <c r="D534" s="23"/>
      <c r="E534" s="23"/>
      <c r="F534" s="10" t="str">
        <f aca="false">IF(D534="","",D534-N(E534))</f>
        <v/>
      </c>
      <c r="G534" s="8"/>
      <c r="H534" s="12" t="str">
        <f aca="false">IF(AND(A534="",C534="",D534=""),"",IF(A534="","Add the order date",IF(I534="","Date not recognised - use YYYY-MM-DD",IF(C534="","Add the customer email",IF(D534="","Add the order total",IF(COUNTIF(Customers!$A$2:$A$2001,C534)=0,"Customer not on Customers tab",IF(N(E534)&gt;D534,"Refund is more than the order",IF(AND(B534&lt;&gt;"",COUNTIF($B$2:$B$5001,B534)&gt;1),"Same order # twice - keep one row",""))))))))</f>
        <v/>
      </c>
      <c r="I534" s="11" t="str">
        <f aca="false">IF(A534="","",IF(ISNUMBER(A534),INT(A534),IFERROR(IF(TEXT(DATE(VALUE(LEFT(A534,4)),VALUE(MID(A534,6,2)),VALUE(MID(A534,9,2))),"yyyy-mm-dd")=LEFT(A534,10),DATE(VALUE(LEFT(A534,4)),VALUE(MID(A534,6,2)),VALUE(MID(A534,9,2))),""),"")))</f>
        <v/>
      </c>
    </row>
    <row r="535" customFormat="false" ht="15" hidden="false" customHeight="false" outlineLevel="0" collapsed="false">
      <c r="A535" s="13"/>
      <c r="B535" s="8"/>
      <c r="C535" s="8"/>
      <c r="D535" s="23"/>
      <c r="E535" s="23"/>
      <c r="F535" s="10" t="str">
        <f aca="false">IF(D535="","",D535-N(E535))</f>
        <v/>
      </c>
      <c r="G535" s="8"/>
      <c r="H535" s="12" t="str">
        <f aca="false">IF(AND(A535="",C535="",D535=""),"",IF(A535="","Add the order date",IF(I535="","Date not recognised - use YYYY-MM-DD",IF(C535="","Add the customer email",IF(D535="","Add the order total",IF(COUNTIF(Customers!$A$2:$A$2001,C535)=0,"Customer not on Customers tab",IF(N(E535)&gt;D535,"Refund is more than the order",IF(AND(B535&lt;&gt;"",COUNTIF($B$2:$B$5001,B535)&gt;1),"Same order # twice - keep one row",""))))))))</f>
        <v/>
      </c>
      <c r="I535" s="11" t="str">
        <f aca="false">IF(A535="","",IF(ISNUMBER(A535),INT(A535),IFERROR(IF(TEXT(DATE(VALUE(LEFT(A535,4)),VALUE(MID(A535,6,2)),VALUE(MID(A535,9,2))),"yyyy-mm-dd")=LEFT(A535,10),DATE(VALUE(LEFT(A535,4)),VALUE(MID(A535,6,2)),VALUE(MID(A535,9,2))),""),"")))</f>
        <v/>
      </c>
    </row>
    <row r="536" customFormat="false" ht="15" hidden="false" customHeight="false" outlineLevel="0" collapsed="false">
      <c r="A536" s="13"/>
      <c r="B536" s="8"/>
      <c r="C536" s="8"/>
      <c r="D536" s="23"/>
      <c r="E536" s="23"/>
      <c r="F536" s="10" t="str">
        <f aca="false">IF(D536="","",D536-N(E536))</f>
        <v/>
      </c>
      <c r="G536" s="8"/>
      <c r="H536" s="12" t="str">
        <f aca="false">IF(AND(A536="",C536="",D536=""),"",IF(A536="","Add the order date",IF(I536="","Date not recognised - use YYYY-MM-DD",IF(C536="","Add the customer email",IF(D536="","Add the order total",IF(COUNTIF(Customers!$A$2:$A$2001,C536)=0,"Customer not on Customers tab",IF(N(E536)&gt;D536,"Refund is more than the order",IF(AND(B536&lt;&gt;"",COUNTIF($B$2:$B$5001,B536)&gt;1),"Same order # twice - keep one row",""))))))))</f>
        <v/>
      </c>
      <c r="I536" s="11" t="str">
        <f aca="false">IF(A536="","",IF(ISNUMBER(A536),INT(A536),IFERROR(IF(TEXT(DATE(VALUE(LEFT(A536,4)),VALUE(MID(A536,6,2)),VALUE(MID(A536,9,2))),"yyyy-mm-dd")=LEFT(A536,10),DATE(VALUE(LEFT(A536,4)),VALUE(MID(A536,6,2)),VALUE(MID(A536,9,2))),""),"")))</f>
        <v/>
      </c>
    </row>
    <row r="537" customFormat="false" ht="15" hidden="false" customHeight="false" outlineLevel="0" collapsed="false">
      <c r="A537" s="13"/>
      <c r="B537" s="8"/>
      <c r="C537" s="8"/>
      <c r="D537" s="23"/>
      <c r="E537" s="23"/>
      <c r="F537" s="10" t="str">
        <f aca="false">IF(D537="","",D537-N(E537))</f>
        <v/>
      </c>
      <c r="G537" s="8"/>
      <c r="H537" s="12" t="str">
        <f aca="false">IF(AND(A537="",C537="",D537=""),"",IF(A537="","Add the order date",IF(I537="","Date not recognised - use YYYY-MM-DD",IF(C537="","Add the customer email",IF(D537="","Add the order total",IF(COUNTIF(Customers!$A$2:$A$2001,C537)=0,"Customer not on Customers tab",IF(N(E537)&gt;D537,"Refund is more than the order",IF(AND(B537&lt;&gt;"",COUNTIF($B$2:$B$5001,B537)&gt;1),"Same order # twice - keep one row",""))))))))</f>
        <v/>
      </c>
      <c r="I537" s="11" t="str">
        <f aca="false">IF(A537="","",IF(ISNUMBER(A537),INT(A537),IFERROR(IF(TEXT(DATE(VALUE(LEFT(A537,4)),VALUE(MID(A537,6,2)),VALUE(MID(A537,9,2))),"yyyy-mm-dd")=LEFT(A537,10),DATE(VALUE(LEFT(A537,4)),VALUE(MID(A537,6,2)),VALUE(MID(A537,9,2))),""),"")))</f>
        <v/>
      </c>
    </row>
    <row r="538" customFormat="false" ht="15" hidden="false" customHeight="false" outlineLevel="0" collapsed="false">
      <c r="A538" s="13"/>
      <c r="B538" s="8"/>
      <c r="C538" s="8"/>
      <c r="D538" s="23"/>
      <c r="E538" s="23"/>
      <c r="F538" s="10" t="str">
        <f aca="false">IF(D538="","",D538-N(E538))</f>
        <v/>
      </c>
      <c r="G538" s="8"/>
      <c r="H538" s="12" t="str">
        <f aca="false">IF(AND(A538="",C538="",D538=""),"",IF(A538="","Add the order date",IF(I538="","Date not recognised - use YYYY-MM-DD",IF(C538="","Add the customer email",IF(D538="","Add the order total",IF(COUNTIF(Customers!$A$2:$A$2001,C538)=0,"Customer not on Customers tab",IF(N(E538)&gt;D538,"Refund is more than the order",IF(AND(B538&lt;&gt;"",COUNTIF($B$2:$B$5001,B538)&gt;1),"Same order # twice - keep one row",""))))))))</f>
        <v/>
      </c>
      <c r="I538" s="11" t="str">
        <f aca="false">IF(A538="","",IF(ISNUMBER(A538),INT(A538),IFERROR(IF(TEXT(DATE(VALUE(LEFT(A538,4)),VALUE(MID(A538,6,2)),VALUE(MID(A538,9,2))),"yyyy-mm-dd")=LEFT(A538,10),DATE(VALUE(LEFT(A538,4)),VALUE(MID(A538,6,2)),VALUE(MID(A538,9,2))),""),"")))</f>
        <v/>
      </c>
    </row>
    <row r="539" customFormat="false" ht="15" hidden="false" customHeight="false" outlineLevel="0" collapsed="false">
      <c r="A539" s="13"/>
      <c r="B539" s="8"/>
      <c r="C539" s="8"/>
      <c r="D539" s="23"/>
      <c r="E539" s="23"/>
      <c r="F539" s="10" t="str">
        <f aca="false">IF(D539="","",D539-N(E539))</f>
        <v/>
      </c>
      <c r="G539" s="8"/>
      <c r="H539" s="12" t="str">
        <f aca="false">IF(AND(A539="",C539="",D539=""),"",IF(A539="","Add the order date",IF(I539="","Date not recognised - use YYYY-MM-DD",IF(C539="","Add the customer email",IF(D539="","Add the order total",IF(COUNTIF(Customers!$A$2:$A$2001,C539)=0,"Customer not on Customers tab",IF(N(E539)&gt;D539,"Refund is more than the order",IF(AND(B539&lt;&gt;"",COUNTIF($B$2:$B$5001,B539)&gt;1),"Same order # twice - keep one row",""))))))))</f>
        <v/>
      </c>
      <c r="I539" s="11" t="str">
        <f aca="false">IF(A539="","",IF(ISNUMBER(A539),INT(A539),IFERROR(IF(TEXT(DATE(VALUE(LEFT(A539,4)),VALUE(MID(A539,6,2)),VALUE(MID(A539,9,2))),"yyyy-mm-dd")=LEFT(A539,10),DATE(VALUE(LEFT(A539,4)),VALUE(MID(A539,6,2)),VALUE(MID(A539,9,2))),""),"")))</f>
        <v/>
      </c>
    </row>
    <row r="540" customFormat="false" ht="15" hidden="false" customHeight="false" outlineLevel="0" collapsed="false">
      <c r="A540" s="13"/>
      <c r="B540" s="8"/>
      <c r="C540" s="8"/>
      <c r="D540" s="23"/>
      <c r="E540" s="23"/>
      <c r="F540" s="10" t="str">
        <f aca="false">IF(D540="","",D540-N(E540))</f>
        <v/>
      </c>
      <c r="G540" s="8"/>
      <c r="H540" s="12" t="str">
        <f aca="false">IF(AND(A540="",C540="",D540=""),"",IF(A540="","Add the order date",IF(I540="","Date not recognised - use YYYY-MM-DD",IF(C540="","Add the customer email",IF(D540="","Add the order total",IF(COUNTIF(Customers!$A$2:$A$2001,C540)=0,"Customer not on Customers tab",IF(N(E540)&gt;D540,"Refund is more than the order",IF(AND(B540&lt;&gt;"",COUNTIF($B$2:$B$5001,B540)&gt;1),"Same order # twice - keep one row",""))))))))</f>
        <v/>
      </c>
      <c r="I540" s="11" t="str">
        <f aca="false">IF(A540="","",IF(ISNUMBER(A540),INT(A540),IFERROR(IF(TEXT(DATE(VALUE(LEFT(A540,4)),VALUE(MID(A540,6,2)),VALUE(MID(A540,9,2))),"yyyy-mm-dd")=LEFT(A540,10),DATE(VALUE(LEFT(A540,4)),VALUE(MID(A540,6,2)),VALUE(MID(A540,9,2))),""),"")))</f>
        <v/>
      </c>
    </row>
    <row r="541" customFormat="false" ht="15" hidden="false" customHeight="false" outlineLevel="0" collapsed="false">
      <c r="A541" s="13"/>
      <c r="B541" s="8"/>
      <c r="C541" s="8"/>
      <c r="D541" s="23"/>
      <c r="E541" s="23"/>
      <c r="F541" s="10" t="str">
        <f aca="false">IF(D541="","",D541-N(E541))</f>
        <v/>
      </c>
      <c r="G541" s="8"/>
      <c r="H541" s="12" t="str">
        <f aca="false">IF(AND(A541="",C541="",D541=""),"",IF(A541="","Add the order date",IF(I541="","Date not recognised - use YYYY-MM-DD",IF(C541="","Add the customer email",IF(D541="","Add the order total",IF(COUNTIF(Customers!$A$2:$A$2001,C541)=0,"Customer not on Customers tab",IF(N(E541)&gt;D541,"Refund is more than the order",IF(AND(B541&lt;&gt;"",COUNTIF($B$2:$B$5001,B541)&gt;1),"Same order # twice - keep one row",""))))))))</f>
        <v/>
      </c>
      <c r="I541" s="11" t="str">
        <f aca="false">IF(A541="","",IF(ISNUMBER(A541),INT(A541),IFERROR(IF(TEXT(DATE(VALUE(LEFT(A541,4)),VALUE(MID(A541,6,2)),VALUE(MID(A541,9,2))),"yyyy-mm-dd")=LEFT(A541,10),DATE(VALUE(LEFT(A541,4)),VALUE(MID(A541,6,2)),VALUE(MID(A541,9,2))),""),"")))</f>
        <v/>
      </c>
    </row>
    <row r="542" customFormat="false" ht="15" hidden="false" customHeight="false" outlineLevel="0" collapsed="false">
      <c r="A542" s="13"/>
      <c r="B542" s="8"/>
      <c r="C542" s="8"/>
      <c r="D542" s="23"/>
      <c r="E542" s="23"/>
      <c r="F542" s="10" t="str">
        <f aca="false">IF(D542="","",D542-N(E542))</f>
        <v/>
      </c>
      <c r="G542" s="8"/>
      <c r="H542" s="12" t="str">
        <f aca="false">IF(AND(A542="",C542="",D542=""),"",IF(A542="","Add the order date",IF(I542="","Date not recognised - use YYYY-MM-DD",IF(C542="","Add the customer email",IF(D542="","Add the order total",IF(COUNTIF(Customers!$A$2:$A$2001,C542)=0,"Customer not on Customers tab",IF(N(E542)&gt;D542,"Refund is more than the order",IF(AND(B542&lt;&gt;"",COUNTIF($B$2:$B$5001,B542)&gt;1),"Same order # twice - keep one row",""))))))))</f>
        <v/>
      </c>
      <c r="I542" s="11" t="str">
        <f aca="false">IF(A542="","",IF(ISNUMBER(A542),INT(A542),IFERROR(IF(TEXT(DATE(VALUE(LEFT(A542,4)),VALUE(MID(A542,6,2)),VALUE(MID(A542,9,2))),"yyyy-mm-dd")=LEFT(A542,10),DATE(VALUE(LEFT(A542,4)),VALUE(MID(A542,6,2)),VALUE(MID(A542,9,2))),""),"")))</f>
        <v/>
      </c>
    </row>
    <row r="543" customFormat="false" ht="15" hidden="false" customHeight="false" outlineLevel="0" collapsed="false">
      <c r="A543" s="13"/>
      <c r="B543" s="8"/>
      <c r="C543" s="8"/>
      <c r="D543" s="23"/>
      <c r="E543" s="23"/>
      <c r="F543" s="10" t="str">
        <f aca="false">IF(D543="","",D543-N(E543))</f>
        <v/>
      </c>
      <c r="G543" s="8"/>
      <c r="H543" s="12" t="str">
        <f aca="false">IF(AND(A543="",C543="",D543=""),"",IF(A543="","Add the order date",IF(I543="","Date not recognised - use YYYY-MM-DD",IF(C543="","Add the customer email",IF(D543="","Add the order total",IF(COUNTIF(Customers!$A$2:$A$2001,C543)=0,"Customer not on Customers tab",IF(N(E543)&gt;D543,"Refund is more than the order",IF(AND(B543&lt;&gt;"",COUNTIF($B$2:$B$5001,B543)&gt;1),"Same order # twice - keep one row",""))))))))</f>
        <v/>
      </c>
      <c r="I543" s="11" t="str">
        <f aca="false">IF(A543="","",IF(ISNUMBER(A543),INT(A543),IFERROR(IF(TEXT(DATE(VALUE(LEFT(A543,4)),VALUE(MID(A543,6,2)),VALUE(MID(A543,9,2))),"yyyy-mm-dd")=LEFT(A543,10),DATE(VALUE(LEFT(A543,4)),VALUE(MID(A543,6,2)),VALUE(MID(A543,9,2))),""),"")))</f>
        <v/>
      </c>
    </row>
    <row r="544" customFormat="false" ht="15" hidden="false" customHeight="false" outlineLevel="0" collapsed="false">
      <c r="A544" s="13"/>
      <c r="B544" s="8"/>
      <c r="C544" s="8"/>
      <c r="D544" s="23"/>
      <c r="E544" s="23"/>
      <c r="F544" s="10" t="str">
        <f aca="false">IF(D544="","",D544-N(E544))</f>
        <v/>
      </c>
      <c r="G544" s="8"/>
      <c r="H544" s="12" t="str">
        <f aca="false">IF(AND(A544="",C544="",D544=""),"",IF(A544="","Add the order date",IF(I544="","Date not recognised - use YYYY-MM-DD",IF(C544="","Add the customer email",IF(D544="","Add the order total",IF(COUNTIF(Customers!$A$2:$A$2001,C544)=0,"Customer not on Customers tab",IF(N(E544)&gt;D544,"Refund is more than the order",IF(AND(B544&lt;&gt;"",COUNTIF($B$2:$B$5001,B544)&gt;1),"Same order # twice - keep one row",""))))))))</f>
        <v/>
      </c>
      <c r="I544" s="11" t="str">
        <f aca="false">IF(A544="","",IF(ISNUMBER(A544),INT(A544),IFERROR(IF(TEXT(DATE(VALUE(LEFT(A544,4)),VALUE(MID(A544,6,2)),VALUE(MID(A544,9,2))),"yyyy-mm-dd")=LEFT(A544,10),DATE(VALUE(LEFT(A544,4)),VALUE(MID(A544,6,2)),VALUE(MID(A544,9,2))),""),"")))</f>
        <v/>
      </c>
    </row>
    <row r="545" customFormat="false" ht="15" hidden="false" customHeight="false" outlineLevel="0" collapsed="false">
      <c r="A545" s="13"/>
      <c r="B545" s="8"/>
      <c r="C545" s="8"/>
      <c r="D545" s="23"/>
      <c r="E545" s="23"/>
      <c r="F545" s="10" t="str">
        <f aca="false">IF(D545="","",D545-N(E545))</f>
        <v/>
      </c>
      <c r="G545" s="8"/>
      <c r="H545" s="12" t="str">
        <f aca="false">IF(AND(A545="",C545="",D545=""),"",IF(A545="","Add the order date",IF(I545="","Date not recognised - use YYYY-MM-DD",IF(C545="","Add the customer email",IF(D545="","Add the order total",IF(COUNTIF(Customers!$A$2:$A$2001,C545)=0,"Customer not on Customers tab",IF(N(E545)&gt;D545,"Refund is more than the order",IF(AND(B545&lt;&gt;"",COUNTIF($B$2:$B$5001,B545)&gt;1),"Same order # twice - keep one row",""))))))))</f>
        <v/>
      </c>
      <c r="I545" s="11" t="str">
        <f aca="false">IF(A545="","",IF(ISNUMBER(A545),INT(A545),IFERROR(IF(TEXT(DATE(VALUE(LEFT(A545,4)),VALUE(MID(A545,6,2)),VALUE(MID(A545,9,2))),"yyyy-mm-dd")=LEFT(A545,10),DATE(VALUE(LEFT(A545,4)),VALUE(MID(A545,6,2)),VALUE(MID(A545,9,2))),""),"")))</f>
        <v/>
      </c>
    </row>
    <row r="546" customFormat="false" ht="15" hidden="false" customHeight="false" outlineLevel="0" collapsed="false">
      <c r="A546" s="13"/>
      <c r="B546" s="8"/>
      <c r="C546" s="8"/>
      <c r="D546" s="23"/>
      <c r="E546" s="23"/>
      <c r="F546" s="10" t="str">
        <f aca="false">IF(D546="","",D546-N(E546))</f>
        <v/>
      </c>
      <c r="G546" s="8"/>
      <c r="H546" s="12" t="str">
        <f aca="false">IF(AND(A546="",C546="",D546=""),"",IF(A546="","Add the order date",IF(I546="","Date not recognised - use YYYY-MM-DD",IF(C546="","Add the customer email",IF(D546="","Add the order total",IF(COUNTIF(Customers!$A$2:$A$2001,C546)=0,"Customer not on Customers tab",IF(N(E546)&gt;D546,"Refund is more than the order",IF(AND(B546&lt;&gt;"",COUNTIF($B$2:$B$5001,B546)&gt;1),"Same order # twice - keep one row",""))))))))</f>
        <v/>
      </c>
      <c r="I546" s="11" t="str">
        <f aca="false">IF(A546="","",IF(ISNUMBER(A546),INT(A546),IFERROR(IF(TEXT(DATE(VALUE(LEFT(A546,4)),VALUE(MID(A546,6,2)),VALUE(MID(A546,9,2))),"yyyy-mm-dd")=LEFT(A546,10),DATE(VALUE(LEFT(A546,4)),VALUE(MID(A546,6,2)),VALUE(MID(A546,9,2))),""),"")))</f>
        <v/>
      </c>
    </row>
    <row r="547" customFormat="false" ht="15" hidden="false" customHeight="false" outlineLevel="0" collapsed="false">
      <c r="A547" s="13"/>
      <c r="B547" s="8"/>
      <c r="C547" s="8"/>
      <c r="D547" s="23"/>
      <c r="E547" s="23"/>
      <c r="F547" s="10" t="str">
        <f aca="false">IF(D547="","",D547-N(E547))</f>
        <v/>
      </c>
      <c r="G547" s="8"/>
      <c r="H547" s="12" t="str">
        <f aca="false">IF(AND(A547="",C547="",D547=""),"",IF(A547="","Add the order date",IF(I547="","Date not recognised - use YYYY-MM-DD",IF(C547="","Add the customer email",IF(D547="","Add the order total",IF(COUNTIF(Customers!$A$2:$A$2001,C547)=0,"Customer not on Customers tab",IF(N(E547)&gt;D547,"Refund is more than the order",IF(AND(B547&lt;&gt;"",COUNTIF($B$2:$B$5001,B547)&gt;1),"Same order # twice - keep one row",""))))))))</f>
        <v/>
      </c>
      <c r="I547" s="11" t="str">
        <f aca="false">IF(A547="","",IF(ISNUMBER(A547),INT(A547),IFERROR(IF(TEXT(DATE(VALUE(LEFT(A547,4)),VALUE(MID(A547,6,2)),VALUE(MID(A547,9,2))),"yyyy-mm-dd")=LEFT(A547,10),DATE(VALUE(LEFT(A547,4)),VALUE(MID(A547,6,2)),VALUE(MID(A547,9,2))),""),"")))</f>
        <v/>
      </c>
    </row>
    <row r="548" customFormat="false" ht="15" hidden="false" customHeight="false" outlineLevel="0" collapsed="false">
      <c r="A548" s="13"/>
      <c r="B548" s="8"/>
      <c r="C548" s="8"/>
      <c r="D548" s="23"/>
      <c r="E548" s="23"/>
      <c r="F548" s="10" t="str">
        <f aca="false">IF(D548="","",D548-N(E548))</f>
        <v/>
      </c>
      <c r="G548" s="8"/>
      <c r="H548" s="12" t="str">
        <f aca="false">IF(AND(A548="",C548="",D548=""),"",IF(A548="","Add the order date",IF(I548="","Date not recognised - use YYYY-MM-DD",IF(C548="","Add the customer email",IF(D548="","Add the order total",IF(COUNTIF(Customers!$A$2:$A$2001,C548)=0,"Customer not on Customers tab",IF(N(E548)&gt;D548,"Refund is more than the order",IF(AND(B548&lt;&gt;"",COUNTIF($B$2:$B$5001,B548)&gt;1),"Same order # twice - keep one row",""))))))))</f>
        <v/>
      </c>
      <c r="I548" s="11" t="str">
        <f aca="false">IF(A548="","",IF(ISNUMBER(A548),INT(A548),IFERROR(IF(TEXT(DATE(VALUE(LEFT(A548,4)),VALUE(MID(A548,6,2)),VALUE(MID(A548,9,2))),"yyyy-mm-dd")=LEFT(A548,10),DATE(VALUE(LEFT(A548,4)),VALUE(MID(A548,6,2)),VALUE(MID(A548,9,2))),""),"")))</f>
        <v/>
      </c>
    </row>
    <row r="549" customFormat="false" ht="15" hidden="false" customHeight="false" outlineLevel="0" collapsed="false">
      <c r="A549" s="13"/>
      <c r="B549" s="8"/>
      <c r="C549" s="8"/>
      <c r="D549" s="23"/>
      <c r="E549" s="23"/>
      <c r="F549" s="10" t="str">
        <f aca="false">IF(D549="","",D549-N(E549))</f>
        <v/>
      </c>
      <c r="G549" s="8"/>
      <c r="H549" s="12" t="str">
        <f aca="false">IF(AND(A549="",C549="",D549=""),"",IF(A549="","Add the order date",IF(I549="","Date not recognised - use YYYY-MM-DD",IF(C549="","Add the customer email",IF(D549="","Add the order total",IF(COUNTIF(Customers!$A$2:$A$2001,C549)=0,"Customer not on Customers tab",IF(N(E549)&gt;D549,"Refund is more than the order",IF(AND(B549&lt;&gt;"",COUNTIF($B$2:$B$5001,B549)&gt;1),"Same order # twice - keep one row",""))))))))</f>
        <v/>
      </c>
      <c r="I549" s="11" t="str">
        <f aca="false">IF(A549="","",IF(ISNUMBER(A549),INT(A549),IFERROR(IF(TEXT(DATE(VALUE(LEFT(A549,4)),VALUE(MID(A549,6,2)),VALUE(MID(A549,9,2))),"yyyy-mm-dd")=LEFT(A549,10),DATE(VALUE(LEFT(A549,4)),VALUE(MID(A549,6,2)),VALUE(MID(A549,9,2))),""),"")))</f>
        <v/>
      </c>
    </row>
    <row r="550" customFormat="false" ht="15" hidden="false" customHeight="false" outlineLevel="0" collapsed="false">
      <c r="A550" s="13"/>
      <c r="B550" s="8"/>
      <c r="C550" s="8"/>
      <c r="D550" s="23"/>
      <c r="E550" s="23"/>
      <c r="F550" s="10" t="str">
        <f aca="false">IF(D550="","",D550-N(E550))</f>
        <v/>
      </c>
      <c r="G550" s="8"/>
      <c r="H550" s="12" t="str">
        <f aca="false">IF(AND(A550="",C550="",D550=""),"",IF(A550="","Add the order date",IF(I550="","Date not recognised - use YYYY-MM-DD",IF(C550="","Add the customer email",IF(D550="","Add the order total",IF(COUNTIF(Customers!$A$2:$A$2001,C550)=0,"Customer not on Customers tab",IF(N(E550)&gt;D550,"Refund is more than the order",IF(AND(B550&lt;&gt;"",COUNTIF($B$2:$B$5001,B550)&gt;1),"Same order # twice - keep one row",""))))))))</f>
        <v/>
      </c>
      <c r="I550" s="11" t="str">
        <f aca="false">IF(A550="","",IF(ISNUMBER(A550),INT(A550),IFERROR(IF(TEXT(DATE(VALUE(LEFT(A550,4)),VALUE(MID(A550,6,2)),VALUE(MID(A550,9,2))),"yyyy-mm-dd")=LEFT(A550,10),DATE(VALUE(LEFT(A550,4)),VALUE(MID(A550,6,2)),VALUE(MID(A550,9,2))),""),"")))</f>
        <v/>
      </c>
    </row>
    <row r="551" customFormat="false" ht="15" hidden="false" customHeight="false" outlineLevel="0" collapsed="false">
      <c r="A551" s="13"/>
      <c r="B551" s="8"/>
      <c r="C551" s="8"/>
      <c r="D551" s="23"/>
      <c r="E551" s="23"/>
      <c r="F551" s="10" t="str">
        <f aca="false">IF(D551="","",D551-N(E551))</f>
        <v/>
      </c>
      <c r="G551" s="8"/>
      <c r="H551" s="12" t="str">
        <f aca="false">IF(AND(A551="",C551="",D551=""),"",IF(A551="","Add the order date",IF(I551="","Date not recognised - use YYYY-MM-DD",IF(C551="","Add the customer email",IF(D551="","Add the order total",IF(COUNTIF(Customers!$A$2:$A$2001,C551)=0,"Customer not on Customers tab",IF(N(E551)&gt;D551,"Refund is more than the order",IF(AND(B551&lt;&gt;"",COUNTIF($B$2:$B$5001,B551)&gt;1),"Same order # twice - keep one row",""))))))))</f>
        <v/>
      </c>
      <c r="I551" s="11" t="str">
        <f aca="false">IF(A551="","",IF(ISNUMBER(A551),INT(A551),IFERROR(IF(TEXT(DATE(VALUE(LEFT(A551,4)),VALUE(MID(A551,6,2)),VALUE(MID(A551,9,2))),"yyyy-mm-dd")=LEFT(A551,10),DATE(VALUE(LEFT(A551,4)),VALUE(MID(A551,6,2)),VALUE(MID(A551,9,2))),""),"")))</f>
        <v/>
      </c>
    </row>
    <row r="552" customFormat="false" ht="15" hidden="false" customHeight="false" outlineLevel="0" collapsed="false">
      <c r="A552" s="13"/>
      <c r="B552" s="8"/>
      <c r="C552" s="8"/>
      <c r="D552" s="23"/>
      <c r="E552" s="23"/>
      <c r="F552" s="10" t="str">
        <f aca="false">IF(D552="","",D552-N(E552))</f>
        <v/>
      </c>
      <c r="G552" s="8"/>
      <c r="H552" s="12" t="str">
        <f aca="false">IF(AND(A552="",C552="",D552=""),"",IF(A552="","Add the order date",IF(I552="","Date not recognised - use YYYY-MM-DD",IF(C552="","Add the customer email",IF(D552="","Add the order total",IF(COUNTIF(Customers!$A$2:$A$2001,C552)=0,"Customer not on Customers tab",IF(N(E552)&gt;D552,"Refund is more than the order",IF(AND(B552&lt;&gt;"",COUNTIF($B$2:$B$5001,B552)&gt;1),"Same order # twice - keep one row",""))))))))</f>
        <v/>
      </c>
      <c r="I552" s="11" t="str">
        <f aca="false">IF(A552="","",IF(ISNUMBER(A552),INT(A552),IFERROR(IF(TEXT(DATE(VALUE(LEFT(A552,4)),VALUE(MID(A552,6,2)),VALUE(MID(A552,9,2))),"yyyy-mm-dd")=LEFT(A552,10),DATE(VALUE(LEFT(A552,4)),VALUE(MID(A552,6,2)),VALUE(MID(A552,9,2))),""),"")))</f>
        <v/>
      </c>
    </row>
    <row r="553" customFormat="false" ht="15" hidden="false" customHeight="false" outlineLevel="0" collapsed="false">
      <c r="A553" s="13"/>
      <c r="B553" s="8"/>
      <c r="C553" s="8"/>
      <c r="D553" s="23"/>
      <c r="E553" s="23"/>
      <c r="F553" s="10" t="str">
        <f aca="false">IF(D553="","",D553-N(E553))</f>
        <v/>
      </c>
      <c r="G553" s="8"/>
      <c r="H553" s="12" t="str">
        <f aca="false">IF(AND(A553="",C553="",D553=""),"",IF(A553="","Add the order date",IF(I553="","Date not recognised - use YYYY-MM-DD",IF(C553="","Add the customer email",IF(D553="","Add the order total",IF(COUNTIF(Customers!$A$2:$A$2001,C553)=0,"Customer not on Customers tab",IF(N(E553)&gt;D553,"Refund is more than the order",IF(AND(B553&lt;&gt;"",COUNTIF($B$2:$B$5001,B553)&gt;1),"Same order # twice - keep one row",""))))))))</f>
        <v/>
      </c>
      <c r="I553" s="11" t="str">
        <f aca="false">IF(A553="","",IF(ISNUMBER(A553),INT(A553),IFERROR(IF(TEXT(DATE(VALUE(LEFT(A553,4)),VALUE(MID(A553,6,2)),VALUE(MID(A553,9,2))),"yyyy-mm-dd")=LEFT(A553,10),DATE(VALUE(LEFT(A553,4)),VALUE(MID(A553,6,2)),VALUE(MID(A553,9,2))),""),"")))</f>
        <v/>
      </c>
    </row>
    <row r="554" customFormat="false" ht="15" hidden="false" customHeight="false" outlineLevel="0" collapsed="false">
      <c r="A554" s="13"/>
      <c r="B554" s="8"/>
      <c r="C554" s="8"/>
      <c r="D554" s="23"/>
      <c r="E554" s="23"/>
      <c r="F554" s="10" t="str">
        <f aca="false">IF(D554="","",D554-N(E554))</f>
        <v/>
      </c>
      <c r="G554" s="8"/>
      <c r="H554" s="12" t="str">
        <f aca="false">IF(AND(A554="",C554="",D554=""),"",IF(A554="","Add the order date",IF(I554="","Date not recognised - use YYYY-MM-DD",IF(C554="","Add the customer email",IF(D554="","Add the order total",IF(COUNTIF(Customers!$A$2:$A$2001,C554)=0,"Customer not on Customers tab",IF(N(E554)&gt;D554,"Refund is more than the order",IF(AND(B554&lt;&gt;"",COUNTIF($B$2:$B$5001,B554)&gt;1),"Same order # twice - keep one row",""))))))))</f>
        <v/>
      </c>
      <c r="I554" s="11" t="str">
        <f aca="false">IF(A554="","",IF(ISNUMBER(A554),INT(A554),IFERROR(IF(TEXT(DATE(VALUE(LEFT(A554,4)),VALUE(MID(A554,6,2)),VALUE(MID(A554,9,2))),"yyyy-mm-dd")=LEFT(A554,10),DATE(VALUE(LEFT(A554,4)),VALUE(MID(A554,6,2)),VALUE(MID(A554,9,2))),""),"")))</f>
        <v/>
      </c>
    </row>
    <row r="555" customFormat="false" ht="15" hidden="false" customHeight="false" outlineLevel="0" collapsed="false">
      <c r="A555" s="13"/>
      <c r="B555" s="8"/>
      <c r="C555" s="8"/>
      <c r="D555" s="23"/>
      <c r="E555" s="23"/>
      <c r="F555" s="10" t="str">
        <f aca="false">IF(D555="","",D555-N(E555))</f>
        <v/>
      </c>
      <c r="G555" s="8"/>
      <c r="H555" s="12" t="str">
        <f aca="false">IF(AND(A555="",C555="",D555=""),"",IF(A555="","Add the order date",IF(I555="","Date not recognised - use YYYY-MM-DD",IF(C555="","Add the customer email",IF(D555="","Add the order total",IF(COUNTIF(Customers!$A$2:$A$2001,C555)=0,"Customer not on Customers tab",IF(N(E555)&gt;D555,"Refund is more than the order",IF(AND(B555&lt;&gt;"",COUNTIF($B$2:$B$5001,B555)&gt;1),"Same order # twice - keep one row",""))))))))</f>
        <v/>
      </c>
      <c r="I555" s="11" t="str">
        <f aca="false">IF(A555="","",IF(ISNUMBER(A555),INT(A555),IFERROR(IF(TEXT(DATE(VALUE(LEFT(A555,4)),VALUE(MID(A555,6,2)),VALUE(MID(A555,9,2))),"yyyy-mm-dd")=LEFT(A555,10),DATE(VALUE(LEFT(A555,4)),VALUE(MID(A555,6,2)),VALUE(MID(A555,9,2))),""),"")))</f>
        <v/>
      </c>
    </row>
    <row r="556" customFormat="false" ht="15" hidden="false" customHeight="false" outlineLevel="0" collapsed="false">
      <c r="A556" s="13"/>
      <c r="B556" s="8"/>
      <c r="C556" s="8"/>
      <c r="D556" s="23"/>
      <c r="E556" s="23"/>
      <c r="F556" s="10" t="str">
        <f aca="false">IF(D556="","",D556-N(E556))</f>
        <v/>
      </c>
      <c r="G556" s="8"/>
      <c r="H556" s="12" t="str">
        <f aca="false">IF(AND(A556="",C556="",D556=""),"",IF(A556="","Add the order date",IF(I556="","Date not recognised - use YYYY-MM-DD",IF(C556="","Add the customer email",IF(D556="","Add the order total",IF(COUNTIF(Customers!$A$2:$A$2001,C556)=0,"Customer not on Customers tab",IF(N(E556)&gt;D556,"Refund is more than the order",IF(AND(B556&lt;&gt;"",COUNTIF($B$2:$B$5001,B556)&gt;1),"Same order # twice - keep one row",""))))))))</f>
        <v/>
      </c>
      <c r="I556" s="11" t="str">
        <f aca="false">IF(A556="","",IF(ISNUMBER(A556),INT(A556),IFERROR(IF(TEXT(DATE(VALUE(LEFT(A556,4)),VALUE(MID(A556,6,2)),VALUE(MID(A556,9,2))),"yyyy-mm-dd")=LEFT(A556,10),DATE(VALUE(LEFT(A556,4)),VALUE(MID(A556,6,2)),VALUE(MID(A556,9,2))),""),"")))</f>
        <v/>
      </c>
    </row>
    <row r="557" customFormat="false" ht="15" hidden="false" customHeight="false" outlineLevel="0" collapsed="false">
      <c r="A557" s="13"/>
      <c r="B557" s="8"/>
      <c r="C557" s="8"/>
      <c r="D557" s="23"/>
      <c r="E557" s="23"/>
      <c r="F557" s="10" t="str">
        <f aca="false">IF(D557="","",D557-N(E557))</f>
        <v/>
      </c>
      <c r="G557" s="8"/>
      <c r="H557" s="12" t="str">
        <f aca="false">IF(AND(A557="",C557="",D557=""),"",IF(A557="","Add the order date",IF(I557="","Date not recognised - use YYYY-MM-DD",IF(C557="","Add the customer email",IF(D557="","Add the order total",IF(COUNTIF(Customers!$A$2:$A$2001,C557)=0,"Customer not on Customers tab",IF(N(E557)&gt;D557,"Refund is more than the order",IF(AND(B557&lt;&gt;"",COUNTIF($B$2:$B$5001,B557)&gt;1),"Same order # twice - keep one row",""))))))))</f>
        <v/>
      </c>
      <c r="I557" s="11" t="str">
        <f aca="false">IF(A557="","",IF(ISNUMBER(A557),INT(A557),IFERROR(IF(TEXT(DATE(VALUE(LEFT(A557,4)),VALUE(MID(A557,6,2)),VALUE(MID(A557,9,2))),"yyyy-mm-dd")=LEFT(A557,10),DATE(VALUE(LEFT(A557,4)),VALUE(MID(A557,6,2)),VALUE(MID(A557,9,2))),""),"")))</f>
        <v/>
      </c>
    </row>
    <row r="558" customFormat="false" ht="15" hidden="false" customHeight="false" outlineLevel="0" collapsed="false">
      <c r="A558" s="13"/>
      <c r="B558" s="8"/>
      <c r="C558" s="8"/>
      <c r="D558" s="23"/>
      <c r="E558" s="23"/>
      <c r="F558" s="10" t="str">
        <f aca="false">IF(D558="","",D558-N(E558))</f>
        <v/>
      </c>
      <c r="G558" s="8"/>
      <c r="H558" s="12" t="str">
        <f aca="false">IF(AND(A558="",C558="",D558=""),"",IF(A558="","Add the order date",IF(I558="","Date not recognised - use YYYY-MM-DD",IF(C558="","Add the customer email",IF(D558="","Add the order total",IF(COUNTIF(Customers!$A$2:$A$2001,C558)=0,"Customer not on Customers tab",IF(N(E558)&gt;D558,"Refund is more than the order",IF(AND(B558&lt;&gt;"",COUNTIF($B$2:$B$5001,B558)&gt;1),"Same order # twice - keep one row",""))))))))</f>
        <v/>
      </c>
      <c r="I558" s="11" t="str">
        <f aca="false">IF(A558="","",IF(ISNUMBER(A558),INT(A558),IFERROR(IF(TEXT(DATE(VALUE(LEFT(A558,4)),VALUE(MID(A558,6,2)),VALUE(MID(A558,9,2))),"yyyy-mm-dd")=LEFT(A558,10),DATE(VALUE(LEFT(A558,4)),VALUE(MID(A558,6,2)),VALUE(MID(A558,9,2))),""),"")))</f>
        <v/>
      </c>
    </row>
    <row r="559" customFormat="false" ht="15" hidden="false" customHeight="false" outlineLevel="0" collapsed="false">
      <c r="A559" s="13"/>
      <c r="B559" s="8"/>
      <c r="C559" s="8"/>
      <c r="D559" s="23"/>
      <c r="E559" s="23"/>
      <c r="F559" s="10" t="str">
        <f aca="false">IF(D559="","",D559-N(E559))</f>
        <v/>
      </c>
      <c r="G559" s="8"/>
      <c r="H559" s="12" t="str">
        <f aca="false">IF(AND(A559="",C559="",D559=""),"",IF(A559="","Add the order date",IF(I559="","Date not recognised - use YYYY-MM-DD",IF(C559="","Add the customer email",IF(D559="","Add the order total",IF(COUNTIF(Customers!$A$2:$A$2001,C559)=0,"Customer not on Customers tab",IF(N(E559)&gt;D559,"Refund is more than the order",IF(AND(B559&lt;&gt;"",COUNTIF($B$2:$B$5001,B559)&gt;1),"Same order # twice - keep one row",""))))))))</f>
        <v/>
      </c>
      <c r="I559" s="11" t="str">
        <f aca="false">IF(A559="","",IF(ISNUMBER(A559),INT(A559),IFERROR(IF(TEXT(DATE(VALUE(LEFT(A559,4)),VALUE(MID(A559,6,2)),VALUE(MID(A559,9,2))),"yyyy-mm-dd")=LEFT(A559,10),DATE(VALUE(LEFT(A559,4)),VALUE(MID(A559,6,2)),VALUE(MID(A559,9,2))),""),"")))</f>
        <v/>
      </c>
    </row>
    <row r="560" customFormat="false" ht="15" hidden="false" customHeight="false" outlineLevel="0" collapsed="false">
      <c r="A560" s="13"/>
      <c r="B560" s="8"/>
      <c r="C560" s="8"/>
      <c r="D560" s="23"/>
      <c r="E560" s="23"/>
      <c r="F560" s="10" t="str">
        <f aca="false">IF(D560="","",D560-N(E560))</f>
        <v/>
      </c>
      <c r="G560" s="8"/>
      <c r="H560" s="12" t="str">
        <f aca="false">IF(AND(A560="",C560="",D560=""),"",IF(A560="","Add the order date",IF(I560="","Date not recognised - use YYYY-MM-DD",IF(C560="","Add the customer email",IF(D560="","Add the order total",IF(COUNTIF(Customers!$A$2:$A$2001,C560)=0,"Customer not on Customers tab",IF(N(E560)&gt;D560,"Refund is more than the order",IF(AND(B560&lt;&gt;"",COUNTIF($B$2:$B$5001,B560)&gt;1),"Same order # twice - keep one row",""))))))))</f>
        <v/>
      </c>
      <c r="I560" s="11" t="str">
        <f aca="false">IF(A560="","",IF(ISNUMBER(A560),INT(A560),IFERROR(IF(TEXT(DATE(VALUE(LEFT(A560,4)),VALUE(MID(A560,6,2)),VALUE(MID(A560,9,2))),"yyyy-mm-dd")=LEFT(A560,10),DATE(VALUE(LEFT(A560,4)),VALUE(MID(A560,6,2)),VALUE(MID(A560,9,2))),""),"")))</f>
        <v/>
      </c>
    </row>
    <row r="561" customFormat="false" ht="15" hidden="false" customHeight="false" outlineLevel="0" collapsed="false">
      <c r="A561" s="13"/>
      <c r="B561" s="8"/>
      <c r="C561" s="8"/>
      <c r="D561" s="23"/>
      <c r="E561" s="23"/>
      <c r="F561" s="10" t="str">
        <f aca="false">IF(D561="","",D561-N(E561))</f>
        <v/>
      </c>
      <c r="G561" s="8"/>
      <c r="H561" s="12" t="str">
        <f aca="false">IF(AND(A561="",C561="",D561=""),"",IF(A561="","Add the order date",IF(I561="","Date not recognised - use YYYY-MM-DD",IF(C561="","Add the customer email",IF(D561="","Add the order total",IF(COUNTIF(Customers!$A$2:$A$2001,C561)=0,"Customer not on Customers tab",IF(N(E561)&gt;D561,"Refund is more than the order",IF(AND(B561&lt;&gt;"",COUNTIF($B$2:$B$5001,B561)&gt;1),"Same order # twice - keep one row",""))))))))</f>
        <v/>
      </c>
      <c r="I561" s="11" t="str">
        <f aca="false">IF(A561="","",IF(ISNUMBER(A561),INT(A561),IFERROR(IF(TEXT(DATE(VALUE(LEFT(A561,4)),VALUE(MID(A561,6,2)),VALUE(MID(A561,9,2))),"yyyy-mm-dd")=LEFT(A561,10),DATE(VALUE(LEFT(A561,4)),VALUE(MID(A561,6,2)),VALUE(MID(A561,9,2))),""),"")))</f>
        <v/>
      </c>
    </row>
    <row r="562" customFormat="false" ht="15" hidden="false" customHeight="false" outlineLevel="0" collapsed="false">
      <c r="A562" s="13"/>
      <c r="B562" s="8"/>
      <c r="C562" s="8"/>
      <c r="D562" s="23"/>
      <c r="E562" s="23"/>
      <c r="F562" s="10" t="str">
        <f aca="false">IF(D562="","",D562-N(E562))</f>
        <v/>
      </c>
      <c r="G562" s="8"/>
      <c r="H562" s="12" t="str">
        <f aca="false">IF(AND(A562="",C562="",D562=""),"",IF(A562="","Add the order date",IF(I562="","Date not recognised - use YYYY-MM-DD",IF(C562="","Add the customer email",IF(D562="","Add the order total",IF(COUNTIF(Customers!$A$2:$A$2001,C562)=0,"Customer not on Customers tab",IF(N(E562)&gt;D562,"Refund is more than the order",IF(AND(B562&lt;&gt;"",COUNTIF($B$2:$B$5001,B562)&gt;1),"Same order # twice - keep one row",""))))))))</f>
        <v/>
      </c>
      <c r="I562" s="11" t="str">
        <f aca="false">IF(A562="","",IF(ISNUMBER(A562),INT(A562),IFERROR(IF(TEXT(DATE(VALUE(LEFT(A562,4)),VALUE(MID(A562,6,2)),VALUE(MID(A562,9,2))),"yyyy-mm-dd")=LEFT(A562,10),DATE(VALUE(LEFT(A562,4)),VALUE(MID(A562,6,2)),VALUE(MID(A562,9,2))),""),"")))</f>
        <v/>
      </c>
    </row>
    <row r="563" customFormat="false" ht="15" hidden="false" customHeight="false" outlineLevel="0" collapsed="false">
      <c r="A563" s="13"/>
      <c r="B563" s="8"/>
      <c r="C563" s="8"/>
      <c r="D563" s="23"/>
      <c r="E563" s="23"/>
      <c r="F563" s="10" t="str">
        <f aca="false">IF(D563="","",D563-N(E563))</f>
        <v/>
      </c>
      <c r="G563" s="8"/>
      <c r="H563" s="12" t="str">
        <f aca="false">IF(AND(A563="",C563="",D563=""),"",IF(A563="","Add the order date",IF(I563="","Date not recognised - use YYYY-MM-DD",IF(C563="","Add the customer email",IF(D563="","Add the order total",IF(COUNTIF(Customers!$A$2:$A$2001,C563)=0,"Customer not on Customers tab",IF(N(E563)&gt;D563,"Refund is more than the order",IF(AND(B563&lt;&gt;"",COUNTIF($B$2:$B$5001,B563)&gt;1),"Same order # twice - keep one row",""))))))))</f>
        <v/>
      </c>
      <c r="I563" s="11" t="str">
        <f aca="false">IF(A563="","",IF(ISNUMBER(A563),INT(A563),IFERROR(IF(TEXT(DATE(VALUE(LEFT(A563,4)),VALUE(MID(A563,6,2)),VALUE(MID(A563,9,2))),"yyyy-mm-dd")=LEFT(A563,10),DATE(VALUE(LEFT(A563,4)),VALUE(MID(A563,6,2)),VALUE(MID(A563,9,2))),""),"")))</f>
        <v/>
      </c>
    </row>
    <row r="564" customFormat="false" ht="15" hidden="false" customHeight="false" outlineLevel="0" collapsed="false">
      <c r="A564" s="13"/>
      <c r="B564" s="8"/>
      <c r="C564" s="8"/>
      <c r="D564" s="23"/>
      <c r="E564" s="23"/>
      <c r="F564" s="10" t="str">
        <f aca="false">IF(D564="","",D564-N(E564))</f>
        <v/>
      </c>
      <c r="G564" s="8"/>
      <c r="H564" s="12" t="str">
        <f aca="false">IF(AND(A564="",C564="",D564=""),"",IF(A564="","Add the order date",IF(I564="","Date not recognised - use YYYY-MM-DD",IF(C564="","Add the customer email",IF(D564="","Add the order total",IF(COUNTIF(Customers!$A$2:$A$2001,C564)=0,"Customer not on Customers tab",IF(N(E564)&gt;D564,"Refund is more than the order",IF(AND(B564&lt;&gt;"",COUNTIF($B$2:$B$5001,B564)&gt;1),"Same order # twice - keep one row",""))))))))</f>
        <v/>
      </c>
      <c r="I564" s="11" t="str">
        <f aca="false">IF(A564="","",IF(ISNUMBER(A564),INT(A564),IFERROR(IF(TEXT(DATE(VALUE(LEFT(A564,4)),VALUE(MID(A564,6,2)),VALUE(MID(A564,9,2))),"yyyy-mm-dd")=LEFT(A564,10),DATE(VALUE(LEFT(A564,4)),VALUE(MID(A564,6,2)),VALUE(MID(A564,9,2))),""),"")))</f>
        <v/>
      </c>
    </row>
    <row r="565" customFormat="false" ht="15" hidden="false" customHeight="false" outlineLevel="0" collapsed="false">
      <c r="A565" s="13"/>
      <c r="B565" s="8"/>
      <c r="C565" s="8"/>
      <c r="D565" s="23"/>
      <c r="E565" s="23"/>
      <c r="F565" s="10" t="str">
        <f aca="false">IF(D565="","",D565-N(E565))</f>
        <v/>
      </c>
      <c r="G565" s="8"/>
      <c r="H565" s="12" t="str">
        <f aca="false">IF(AND(A565="",C565="",D565=""),"",IF(A565="","Add the order date",IF(I565="","Date not recognised - use YYYY-MM-DD",IF(C565="","Add the customer email",IF(D565="","Add the order total",IF(COUNTIF(Customers!$A$2:$A$2001,C565)=0,"Customer not on Customers tab",IF(N(E565)&gt;D565,"Refund is more than the order",IF(AND(B565&lt;&gt;"",COUNTIF($B$2:$B$5001,B565)&gt;1),"Same order # twice - keep one row",""))))))))</f>
        <v/>
      </c>
      <c r="I565" s="11" t="str">
        <f aca="false">IF(A565="","",IF(ISNUMBER(A565),INT(A565),IFERROR(IF(TEXT(DATE(VALUE(LEFT(A565,4)),VALUE(MID(A565,6,2)),VALUE(MID(A565,9,2))),"yyyy-mm-dd")=LEFT(A565,10),DATE(VALUE(LEFT(A565,4)),VALUE(MID(A565,6,2)),VALUE(MID(A565,9,2))),""),"")))</f>
        <v/>
      </c>
    </row>
    <row r="566" customFormat="false" ht="15" hidden="false" customHeight="false" outlineLevel="0" collapsed="false">
      <c r="A566" s="13"/>
      <c r="B566" s="8"/>
      <c r="C566" s="8"/>
      <c r="D566" s="23"/>
      <c r="E566" s="23"/>
      <c r="F566" s="10" t="str">
        <f aca="false">IF(D566="","",D566-N(E566))</f>
        <v/>
      </c>
      <c r="G566" s="8"/>
      <c r="H566" s="12" t="str">
        <f aca="false">IF(AND(A566="",C566="",D566=""),"",IF(A566="","Add the order date",IF(I566="","Date not recognised - use YYYY-MM-DD",IF(C566="","Add the customer email",IF(D566="","Add the order total",IF(COUNTIF(Customers!$A$2:$A$2001,C566)=0,"Customer not on Customers tab",IF(N(E566)&gt;D566,"Refund is more than the order",IF(AND(B566&lt;&gt;"",COUNTIF($B$2:$B$5001,B566)&gt;1),"Same order # twice - keep one row",""))))))))</f>
        <v/>
      </c>
      <c r="I566" s="11" t="str">
        <f aca="false">IF(A566="","",IF(ISNUMBER(A566),INT(A566),IFERROR(IF(TEXT(DATE(VALUE(LEFT(A566,4)),VALUE(MID(A566,6,2)),VALUE(MID(A566,9,2))),"yyyy-mm-dd")=LEFT(A566,10),DATE(VALUE(LEFT(A566,4)),VALUE(MID(A566,6,2)),VALUE(MID(A566,9,2))),""),"")))</f>
        <v/>
      </c>
    </row>
    <row r="567" customFormat="false" ht="15" hidden="false" customHeight="false" outlineLevel="0" collapsed="false">
      <c r="A567" s="13"/>
      <c r="B567" s="8"/>
      <c r="C567" s="8"/>
      <c r="D567" s="23"/>
      <c r="E567" s="23"/>
      <c r="F567" s="10" t="str">
        <f aca="false">IF(D567="","",D567-N(E567))</f>
        <v/>
      </c>
      <c r="G567" s="8"/>
      <c r="H567" s="12" t="str">
        <f aca="false">IF(AND(A567="",C567="",D567=""),"",IF(A567="","Add the order date",IF(I567="","Date not recognised - use YYYY-MM-DD",IF(C567="","Add the customer email",IF(D567="","Add the order total",IF(COUNTIF(Customers!$A$2:$A$2001,C567)=0,"Customer not on Customers tab",IF(N(E567)&gt;D567,"Refund is more than the order",IF(AND(B567&lt;&gt;"",COUNTIF($B$2:$B$5001,B567)&gt;1),"Same order # twice - keep one row",""))))))))</f>
        <v/>
      </c>
      <c r="I567" s="11" t="str">
        <f aca="false">IF(A567="","",IF(ISNUMBER(A567),INT(A567),IFERROR(IF(TEXT(DATE(VALUE(LEFT(A567,4)),VALUE(MID(A567,6,2)),VALUE(MID(A567,9,2))),"yyyy-mm-dd")=LEFT(A567,10),DATE(VALUE(LEFT(A567,4)),VALUE(MID(A567,6,2)),VALUE(MID(A567,9,2))),""),"")))</f>
        <v/>
      </c>
    </row>
    <row r="568" customFormat="false" ht="15" hidden="false" customHeight="false" outlineLevel="0" collapsed="false">
      <c r="A568" s="13"/>
      <c r="B568" s="8"/>
      <c r="C568" s="8"/>
      <c r="D568" s="23"/>
      <c r="E568" s="23"/>
      <c r="F568" s="10" t="str">
        <f aca="false">IF(D568="","",D568-N(E568))</f>
        <v/>
      </c>
      <c r="G568" s="8"/>
      <c r="H568" s="12" t="str">
        <f aca="false">IF(AND(A568="",C568="",D568=""),"",IF(A568="","Add the order date",IF(I568="","Date not recognised - use YYYY-MM-DD",IF(C568="","Add the customer email",IF(D568="","Add the order total",IF(COUNTIF(Customers!$A$2:$A$2001,C568)=0,"Customer not on Customers tab",IF(N(E568)&gt;D568,"Refund is more than the order",IF(AND(B568&lt;&gt;"",COUNTIF($B$2:$B$5001,B568)&gt;1),"Same order # twice - keep one row",""))))))))</f>
        <v/>
      </c>
      <c r="I568" s="11" t="str">
        <f aca="false">IF(A568="","",IF(ISNUMBER(A568),INT(A568),IFERROR(IF(TEXT(DATE(VALUE(LEFT(A568,4)),VALUE(MID(A568,6,2)),VALUE(MID(A568,9,2))),"yyyy-mm-dd")=LEFT(A568,10),DATE(VALUE(LEFT(A568,4)),VALUE(MID(A568,6,2)),VALUE(MID(A568,9,2))),""),"")))</f>
        <v/>
      </c>
    </row>
    <row r="569" customFormat="false" ht="15" hidden="false" customHeight="false" outlineLevel="0" collapsed="false">
      <c r="A569" s="13"/>
      <c r="B569" s="8"/>
      <c r="C569" s="8"/>
      <c r="D569" s="23"/>
      <c r="E569" s="23"/>
      <c r="F569" s="10" t="str">
        <f aca="false">IF(D569="","",D569-N(E569))</f>
        <v/>
      </c>
      <c r="G569" s="8"/>
      <c r="H569" s="12" t="str">
        <f aca="false">IF(AND(A569="",C569="",D569=""),"",IF(A569="","Add the order date",IF(I569="","Date not recognised - use YYYY-MM-DD",IF(C569="","Add the customer email",IF(D569="","Add the order total",IF(COUNTIF(Customers!$A$2:$A$2001,C569)=0,"Customer not on Customers tab",IF(N(E569)&gt;D569,"Refund is more than the order",IF(AND(B569&lt;&gt;"",COUNTIF($B$2:$B$5001,B569)&gt;1),"Same order # twice - keep one row",""))))))))</f>
        <v/>
      </c>
      <c r="I569" s="11" t="str">
        <f aca="false">IF(A569="","",IF(ISNUMBER(A569),INT(A569),IFERROR(IF(TEXT(DATE(VALUE(LEFT(A569,4)),VALUE(MID(A569,6,2)),VALUE(MID(A569,9,2))),"yyyy-mm-dd")=LEFT(A569,10),DATE(VALUE(LEFT(A569,4)),VALUE(MID(A569,6,2)),VALUE(MID(A569,9,2))),""),"")))</f>
        <v/>
      </c>
    </row>
    <row r="570" customFormat="false" ht="15" hidden="false" customHeight="false" outlineLevel="0" collapsed="false">
      <c r="A570" s="13"/>
      <c r="B570" s="8"/>
      <c r="C570" s="8"/>
      <c r="D570" s="23"/>
      <c r="E570" s="23"/>
      <c r="F570" s="10" t="str">
        <f aca="false">IF(D570="","",D570-N(E570))</f>
        <v/>
      </c>
      <c r="G570" s="8"/>
      <c r="H570" s="12" t="str">
        <f aca="false">IF(AND(A570="",C570="",D570=""),"",IF(A570="","Add the order date",IF(I570="","Date not recognised - use YYYY-MM-DD",IF(C570="","Add the customer email",IF(D570="","Add the order total",IF(COUNTIF(Customers!$A$2:$A$2001,C570)=0,"Customer not on Customers tab",IF(N(E570)&gt;D570,"Refund is more than the order",IF(AND(B570&lt;&gt;"",COUNTIF($B$2:$B$5001,B570)&gt;1),"Same order # twice - keep one row",""))))))))</f>
        <v/>
      </c>
      <c r="I570" s="11" t="str">
        <f aca="false">IF(A570="","",IF(ISNUMBER(A570),INT(A570),IFERROR(IF(TEXT(DATE(VALUE(LEFT(A570,4)),VALUE(MID(A570,6,2)),VALUE(MID(A570,9,2))),"yyyy-mm-dd")=LEFT(A570,10),DATE(VALUE(LEFT(A570,4)),VALUE(MID(A570,6,2)),VALUE(MID(A570,9,2))),""),"")))</f>
        <v/>
      </c>
    </row>
    <row r="571" customFormat="false" ht="15" hidden="false" customHeight="false" outlineLevel="0" collapsed="false">
      <c r="A571" s="13"/>
      <c r="B571" s="8"/>
      <c r="C571" s="8"/>
      <c r="D571" s="23"/>
      <c r="E571" s="23"/>
      <c r="F571" s="10" t="str">
        <f aca="false">IF(D571="","",D571-N(E571))</f>
        <v/>
      </c>
      <c r="G571" s="8"/>
      <c r="H571" s="12" t="str">
        <f aca="false">IF(AND(A571="",C571="",D571=""),"",IF(A571="","Add the order date",IF(I571="","Date not recognised - use YYYY-MM-DD",IF(C571="","Add the customer email",IF(D571="","Add the order total",IF(COUNTIF(Customers!$A$2:$A$2001,C571)=0,"Customer not on Customers tab",IF(N(E571)&gt;D571,"Refund is more than the order",IF(AND(B571&lt;&gt;"",COUNTIF($B$2:$B$5001,B571)&gt;1),"Same order # twice - keep one row",""))))))))</f>
        <v/>
      </c>
      <c r="I571" s="11" t="str">
        <f aca="false">IF(A571="","",IF(ISNUMBER(A571),INT(A571),IFERROR(IF(TEXT(DATE(VALUE(LEFT(A571,4)),VALUE(MID(A571,6,2)),VALUE(MID(A571,9,2))),"yyyy-mm-dd")=LEFT(A571,10),DATE(VALUE(LEFT(A571,4)),VALUE(MID(A571,6,2)),VALUE(MID(A571,9,2))),""),"")))</f>
        <v/>
      </c>
    </row>
    <row r="572" customFormat="false" ht="15" hidden="false" customHeight="false" outlineLevel="0" collapsed="false">
      <c r="A572" s="13"/>
      <c r="B572" s="8"/>
      <c r="C572" s="8"/>
      <c r="D572" s="23"/>
      <c r="E572" s="23"/>
      <c r="F572" s="10" t="str">
        <f aca="false">IF(D572="","",D572-N(E572))</f>
        <v/>
      </c>
      <c r="G572" s="8"/>
      <c r="H572" s="12" t="str">
        <f aca="false">IF(AND(A572="",C572="",D572=""),"",IF(A572="","Add the order date",IF(I572="","Date not recognised - use YYYY-MM-DD",IF(C572="","Add the customer email",IF(D572="","Add the order total",IF(COUNTIF(Customers!$A$2:$A$2001,C572)=0,"Customer not on Customers tab",IF(N(E572)&gt;D572,"Refund is more than the order",IF(AND(B572&lt;&gt;"",COUNTIF($B$2:$B$5001,B572)&gt;1),"Same order # twice - keep one row",""))))))))</f>
        <v/>
      </c>
      <c r="I572" s="11" t="str">
        <f aca="false">IF(A572="","",IF(ISNUMBER(A572),INT(A572),IFERROR(IF(TEXT(DATE(VALUE(LEFT(A572,4)),VALUE(MID(A572,6,2)),VALUE(MID(A572,9,2))),"yyyy-mm-dd")=LEFT(A572,10),DATE(VALUE(LEFT(A572,4)),VALUE(MID(A572,6,2)),VALUE(MID(A572,9,2))),""),"")))</f>
        <v/>
      </c>
    </row>
    <row r="573" customFormat="false" ht="15" hidden="false" customHeight="false" outlineLevel="0" collapsed="false">
      <c r="A573" s="13"/>
      <c r="B573" s="8"/>
      <c r="C573" s="8"/>
      <c r="D573" s="23"/>
      <c r="E573" s="23"/>
      <c r="F573" s="10" t="str">
        <f aca="false">IF(D573="","",D573-N(E573))</f>
        <v/>
      </c>
      <c r="G573" s="8"/>
      <c r="H573" s="12" t="str">
        <f aca="false">IF(AND(A573="",C573="",D573=""),"",IF(A573="","Add the order date",IF(I573="","Date not recognised - use YYYY-MM-DD",IF(C573="","Add the customer email",IF(D573="","Add the order total",IF(COUNTIF(Customers!$A$2:$A$2001,C573)=0,"Customer not on Customers tab",IF(N(E573)&gt;D573,"Refund is more than the order",IF(AND(B573&lt;&gt;"",COUNTIF($B$2:$B$5001,B573)&gt;1),"Same order # twice - keep one row",""))))))))</f>
        <v/>
      </c>
      <c r="I573" s="11" t="str">
        <f aca="false">IF(A573="","",IF(ISNUMBER(A573),INT(A573),IFERROR(IF(TEXT(DATE(VALUE(LEFT(A573,4)),VALUE(MID(A573,6,2)),VALUE(MID(A573,9,2))),"yyyy-mm-dd")=LEFT(A573,10),DATE(VALUE(LEFT(A573,4)),VALUE(MID(A573,6,2)),VALUE(MID(A573,9,2))),""),"")))</f>
        <v/>
      </c>
    </row>
    <row r="574" customFormat="false" ht="15" hidden="false" customHeight="false" outlineLevel="0" collapsed="false">
      <c r="A574" s="13"/>
      <c r="B574" s="8"/>
      <c r="C574" s="8"/>
      <c r="D574" s="23"/>
      <c r="E574" s="23"/>
      <c r="F574" s="10" t="str">
        <f aca="false">IF(D574="","",D574-N(E574))</f>
        <v/>
      </c>
      <c r="G574" s="8"/>
      <c r="H574" s="12" t="str">
        <f aca="false">IF(AND(A574="",C574="",D574=""),"",IF(A574="","Add the order date",IF(I574="","Date not recognised - use YYYY-MM-DD",IF(C574="","Add the customer email",IF(D574="","Add the order total",IF(COUNTIF(Customers!$A$2:$A$2001,C574)=0,"Customer not on Customers tab",IF(N(E574)&gt;D574,"Refund is more than the order",IF(AND(B574&lt;&gt;"",COUNTIF($B$2:$B$5001,B574)&gt;1),"Same order # twice - keep one row",""))))))))</f>
        <v/>
      </c>
      <c r="I574" s="11" t="str">
        <f aca="false">IF(A574="","",IF(ISNUMBER(A574),INT(A574),IFERROR(IF(TEXT(DATE(VALUE(LEFT(A574,4)),VALUE(MID(A574,6,2)),VALUE(MID(A574,9,2))),"yyyy-mm-dd")=LEFT(A574,10),DATE(VALUE(LEFT(A574,4)),VALUE(MID(A574,6,2)),VALUE(MID(A574,9,2))),""),"")))</f>
        <v/>
      </c>
    </row>
    <row r="575" customFormat="false" ht="15" hidden="false" customHeight="false" outlineLevel="0" collapsed="false">
      <c r="A575" s="13"/>
      <c r="B575" s="8"/>
      <c r="C575" s="8"/>
      <c r="D575" s="23"/>
      <c r="E575" s="23"/>
      <c r="F575" s="10" t="str">
        <f aca="false">IF(D575="","",D575-N(E575))</f>
        <v/>
      </c>
      <c r="G575" s="8"/>
      <c r="H575" s="12" t="str">
        <f aca="false">IF(AND(A575="",C575="",D575=""),"",IF(A575="","Add the order date",IF(I575="","Date not recognised - use YYYY-MM-DD",IF(C575="","Add the customer email",IF(D575="","Add the order total",IF(COUNTIF(Customers!$A$2:$A$2001,C575)=0,"Customer not on Customers tab",IF(N(E575)&gt;D575,"Refund is more than the order",IF(AND(B575&lt;&gt;"",COUNTIF($B$2:$B$5001,B575)&gt;1),"Same order # twice - keep one row",""))))))))</f>
        <v/>
      </c>
      <c r="I575" s="11" t="str">
        <f aca="false">IF(A575="","",IF(ISNUMBER(A575),INT(A575),IFERROR(IF(TEXT(DATE(VALUE(LEFT(A575,4)),VALUE(MID(A575,6,2)),VALUE(MID(A575,9,2))),"yyyy-mm-dd")=LEFT(A575,10),DATE(VALUE(LEFT(A575,4)),VALUE(MID(A575,6,2)),VALUE(MID(A575,9,2))),""),"")))</f>
        <v/>
      </c>
    </row>
    <row r="576" customFormat="false" ht="15" hidden="false" customHeight="false" outlineLevel="0" collapsed="false">
      <c r="A576" s="13"/>
      <c r="B576" s="8"/>
      <c r="C576" s="8"/>
      <c r="D576" s="23"/>
      <c r="E576" s="23"/>
      <c r="F576" s="10" t="str">
        <f aca="false">IF(D576="","",D576-N(E576))</f>
        <v/>
      </c>
      <c r="G576" s="8"/>
      <c r="H576" s="12" t="str">
        <f aca="false">IF(AND(A576="",C576="",D576=""),"",IF(A576="","Add the order date",IF(I576="","Date not recognised - use YYYY-MM-DD",IF(C576="","Add the customer email",IF(D576="","Add the order total",IF(COUNTIF(Customers!$A$2:$A$2001,C576)=0,"Customer not on Customers tab",IF(N(E576)&gt;D576,"Refund is more than the order",IF(AND(B576&lt;&gt;"",COUNTIF($B$2:$B$5001,B576)&gt;1),"Same order # twice - keep one row",""))))))))</f>
        <v/>
      </c>
      <c r="I576" s="11" t="str">
        <f aca="false">IF(A576="","",IF(ISNUMBER(A576),INT(A576),IFERROR(IF(TEXT(DATE(VALUE(LEFT(A576,4)),VALUE(MID(A576,6,2)),VALUE(MID(A576,9,2))),"yyyy-mm-dd")=LEFT(A576,10),DATE(VALUE(LEFT(A576,4)),VALUE(MID(A576,6,2)),VALUE(MID(A576,9,2))),""),"")))</f>
        <v/>
      </c>
    </row>
    <row r="577" customFormat="false" ht="15" hidden="false" customHeight="false" outlineLevel="0" collapsed="false">
      <c r="A577" s="13"/>
      <c r="B577" s="8"/>
      <c r="C577" s="8"/>
      <c r="D577" s="23"/>
      <c r="E577" s="23"/>
      <c r="F577" s="10" t="str">
        <f aca="false">IF(D577="","",D577-N(E577))</f>
        <v/>
      </c>
      <c r="G577" s="8"/>
      <c r="H577" s="12" t="str">
        <f aca="false">IF(AND(A577="",C577="",D577=""),"",IF(A577="","Add the order date",IF(I577="","Date not recognised - use YYYY-MM-DD",IF(C577="","Add the customer email",IF(D577="","Add the order total",IF(COUNTIF(Customers!$A$2:$A$2001,C577)=0,"Customer not on Customers tab",IF(N(E577)&gt;D577,"Refund is more than the order",IF(AND(B577&lt;&gt;"",COUNTIF($B$2:$B$5001,B577)&gt;1),"Same order # twice - keep one row",""))))))))</f>
        <v/>
      </c>
      <c r="I577" s="11" t="str">
        <f aca="false">IF(A577="","",IF(ISNUMBER(A577),INT(A577),IFERROR(IF(TEXT(DATE(VALUE(LEFT(A577,4)),VALUE(MID(A577,6,2)),VALUE(MID(A577,9,2))),"yyyy-mm-dd")=LEFT(A577,10),DATE(VALUE(LEFT(A577,4)),VALUE(MID(A577,6,2)),VALUE(MID(A577,9,2))),""),"")))</f>
        <v/>
      </c>
    </row>
    <row r="578" customFormat="false" ht="15" hidden="false" customHeight="false" outlineLevel="0" collapsed="false">
      <c r="A578" s="13"/>
      <c r="B578" s="8"/>
      <c r="C578" s="8"/>
      <c r="D578" s="23"/>
      <c r="E578" s="23"/>
      <c r="F578" s="10" t="str">
        <f aca="false">IF(D578="","",D578-N(E578))</f>
        <v/>
      </c>
      <c r="G578" s="8"/>
      <c r="H578" s="12" t="str">
        <f aca="false">IF(AND(A578="",C578="",D578=""),"",IF(A578="","Add the order date",IF(I578="","Date not recognised - use YYYY-MM-DD",IF(C578="","Add the customer email",IF(D578="","Add the order total",IF(COUNTIF(Customers!$A$2:$A$2001,C578)=0,"Customer not on Customers tab",IF(N(E578)&gt;D578,"Refund is more than the order",IF(AND(B578&lt;&gt;"",COUNTIF($B$2:$B$5001,B578)&gt;1),"Same order # twice - keep one row",""))))))))</f>
        <v/>
      </c>
      <c r="I578" s="11" t="str">
        <f aca="false">IF(A578="","",IF(ISNUMBER(A578),INT(A578),IFERROR(IF(TEXT(DATE(VALUE(LEFT(A578,4)),VALUE(MID(A578,6,2)),VALUE(MID(A578,9,2))),"yyyy-mm-dd")=LEFT(A578,10),DATE(VALUE(LEFT(A578,4)),VALUE(MID(A578,6,2)),VALUE(MID(A578,9,2))),""),"")))</f>
        <v/>
      </c>
    </row>
    <row r="579" customFormat="false" ht="15" hidden="false" customHeight="false" outlineLevel="0" collapsed="false">
      <c r="A579" s="13"/>
      <c r="B579" s="8"/>
      <c r="C579" s="8"/>
      <c r="D579" s="23"/>
      <c r="E579" s="23"/>
      <c r="F579" s="10" t="str">
        <f aca="false">IF(D579="","",D579-N(E579))</f>
        <v/>
      </c>
      <c r="G579" s="8"/>
      <c r="H579" s="12" t="str">
        <f aca="false">IF(AND(A579="",C579="",D579=""),"",IF(A579="","Add the order date",IF(I579="","Date not recognised - use YYYY-MM-DD",IF(C579="","Add the customer email",IF(D579="","Add the order total",IF(COUNTIF(Customers!$A$2:$A$2001,C579)=0,"Customer not on Customers tab",IF(N(E579)&gt;D579,"Refund is more than the order",IF(AND(B579&lt;&gt;"",COUNTIF($B$2:$B$5001,B579)&gt;1),"Same order # twice - keep one row",""))))))))</f>
        <v/>
      </c>
      <c r="I579" s="11" t="str">
        <f aca="false">IF(A579="","",IF(ISNUMBER(A579),INT(A579),IFERROR(IF(TEXT(DATE(VALUE(LEFT(A579,4)),VALUE(MID(A579,6,2)),VALUE(MID(A579,9,2))),"yyyy-mm-dd")=LEFT(A579,10),DATE(VALUE(LEFT(A579,4)),VALUE(MID(A579,6,2)),VALUE(MID(A579,9,2))),""),"")))</f>
        <v/>
      </c>
    </row>
    <row r="580" customFormat="false" ht="15" hidden="false" customHeight="false" outlineLevel="0" collapsed="false">
      <c r="A580" s="13"/>
      <c r="B580" s="8"/>
      <c r="C580" s="8"/>
      <c r="D580" s="23"/>
      <c r="E580" s="23"/>
      <c r="F580" s="10" t="str">
        <f aca="false">IF(D580="","",D580-N(E580))</f>
        <v/>
      </c>
      <c r="G580" s="8"/>
      <c r="H580" s="12" t="str">
        <f aca="false">IF(AND(A580="",C580="",D580=""),"",IF(A580="","Add the order date",IF(I580="","Date not recognised - use YYYY-MM-DD",IF(C580="","Add the customer email",IF(D580="","Add the order total",IF(COUNTIF(Customers!$A$2:$A$2001,C580)=0,"Customer not on Customers tab",IF(N(E580)&gt;D580,"Refund is more than the order",IF(AND(B580&lt;&gt;"",COUNTIF($B$2:$B$5001,B580)&gt;1),"Same order # twice - keep one row",""))))))))</f>
        <v/>
      </c>
      <c r="I580" s="11" t="str">
        <f aca="false">IF(A580="","",IF(ISNUMBER(A580),INT(A580),IFERROR(IF(TEXT(DATE(VALUE(LEFT(A580,4)),VALUE(MID(A580,6,2)),VALUE(MID(A580,9,2))),"yyyy-mm-dd")=LEFT(A580,10),DATE(VALUE(LEFT(A580,4)),VALUE(MID(A580,6,2)),VALUE(MID(A580,9,2))),""),"")))</f>
        <v/>
      </c>
    </row>
    <row r="581" customFormat="false" ht="15" hidden="false" customHeight="false" outlineLevel="0" collapsed="false">
      <c r="A581" s="13"/>
      <c r="B581" s="8"/>
      <c r="C581" s="8"/>
      <c r="D581" s="23"/>
      <c r="E581" s="23"/>
      <c r="F581" s="10" t="str">
        <f aca="false">IF(D581="","",D581-N(E581))</f>
        <v/>
      </c>
      <c r="G581" s="8"/>
      <c r="H581" s="12" t="str">
        <f aca="false">IF(AND(A581="",C581="",D581=""),"",IF(A581="","Add the order date",IF(I581="","Date not recognised - use YYYY-MM-DD",IF(C581="","Add the customer email",IF(D581="","Add the order total",IF(COUNTIF(Customers!$A$2:$A$2001,C581)=0,"Customer not on Customers tab",IF(N(E581)&gt;D581,"Refund is more than the order",IF(AND(B581&lt;&gt;"",COUNTIF($B$2:$B$5001,B581)&gt;1),"Same order # twice - keep one row",""))))))))</f>
        <v/>
      </c>
      <c r="I581" s="11" t="str">
        <f aca="false">IF(A581="","",IF(ISNUMBER(A581),INT(A581),IFERROR(IF(TEXT(DATE(VALUE(LEFT(A581,4)),VALUE(MID(A581,6,2)),VALUE(MID(A581,9,2))),"yyyy-mm-dd")=LEFT(A581,10),DATE(VALUE(LEFT(A581,4)),VALUE(MID(A581,6,2)),VALUE(MID(A581,9,2))),""),"")))</f>
        <v/>
      </c>
    </row>
    <row r="582" customFormat="false" ht="15" hidden="false" customHeight="false" outlineLevel="0" collapsed="false">
      <c r="A582" s="13"/>
      <c r="B582" s="8"/>
      <c r="C582" s="8"/>
      <c r="D582" s="23"/>
      <c r="E582" s="23"/>
      <c r="F582" s="10" t="str">
        <f aca="false">IF(D582="","",D582-N(E582))</f>
        <v/>
      </c>
      <c r="G582" s="8"/>
      <c r="H582" s="12" t="str">
        <f aca="false">IF(AND(A582="",C582="",D582=""),"",IF(A582="","Add the order date",IF(I582="","Date not recognised - use YYYY-MM-DD",IF(C582="","Add the customer email",IF(D582="","Add the order total",IF(COUNTIF(Customers!$A$2:$A$2001,C582)=0,"Customer not on Customers tab",IF(N(E582)&gt;D582,"Refund is more than the order",IF(AND(B582&lt;&gt;"",COUNTIF($B$2:$B$5001,B582)&gt;1),"Same order # twice - keep one row",""))))))))</f>
        <v/>
      </c>
      <c r="I582" s="11" t="str">
        <f aca="false">IF(A582="","",IF(ISNUMBER(A582),INT(A582),IFERROR(IF(TEXT(DATE(VALUE(LEFT(A582,4)),VALUE(MID(A582,6,2)),VALUE(MID(A582,9,2))),"yyyy-mm-dd")=LEFT(A582,10),DATE(VALUE(LEFT(A582,4)),VALUE(MID(A582,6,2)),VALUE(MID(A582,9,2))),""),"")))</f>
        <v/>
      </c>
    </row>
    <row r="583" customFormat="false" ht="15" hidden="false" customHeight="false" outlineLevel="0" collapsed="false">
      <c r="A583" s="13"/>
      <c r="B583" s="8"/>
      <c r="C583" s="8"/>
      <c r="D583" s="23"/>
      <c r="E583" s="23"/>
      <c r="F583" s="10" t="str">
        <f aca="false">IF(D583="","",D583-N(E583))</f>
        <v/>
      </c>
      <c r="G583" s="8"/>
      <c r="H583" s="12" t="str">
        <f aca="false">IF(AND(A583="",C583="",D583=""),"",IF(A583="","Add the order date",IF(I583="","Date not recognised - use YYYY-MM-DD",IF(C583="","Add the customer email",IF(D583="","Add the order total",IF(COUNTIF(Customers!$A$2:$A$2001,C583)=0,"Customer not on Customers tab",IF(N(E583)&gt;D583,"Refund is more than the order",IF(AND(B583&lt;&gt;"",COUNTIF($B$2:$B$5001,B583)&gt;1),"Same order # twice - keep one row",""))))))))</f>
        <v/>
      </c>
      <c r="I583" s="11" t="str">
        <f aca="false">IF(A583="","",IF(ISNUMBER(A583),INT(A583),IFERROR(IF(TEXT(DATE(VALUE(LEFT(A583,4)),VALUE(MID(A583,6,2)),VALUE(MID(A583,9,2))),"yyyy-mm-dd")=LEFT(A583,10),DATE(VALUE(LEFT(A583,4)),VALUE(MID(A583,6,2)),VALUE(MID(A583,9,2))),""),"")))</f>
        <v/>
      </c>
    </row>
    <row r="584" customFormat="false" ht="15" hidden="false" customHeight="false" outlineLevel="0" collapsed="false">
      <c r="A584" s="13"/>
      <c r="B584" s="8"/>
      <c r="C584" s="8"/>
      <c r="D584" s="23"/>
      <c r="E584" s="23"/>
      <c r="F584" s="10" t="str">
        <f aca="false">IF(D584="","",D584-N(E584))</f>
        <v/>
      </c>
      <c r="G584" s="8"/>
      <c r="H584" s="12" t="str">
        <f aca="false">IF(AND(A584="",C584="",D584=""),"",IF(A584="","Add the order date",IF(I584="","Date not recognised - use YYYY-MM-DD",IF(C584="","Add the customer email",IF(D584="","Add the order total",IF(COUNTIF(Customers!$A$2:$A$2001,C584)=0,"Customer not on Customers tab",IF(N(E584)&gt;D584,"Refund is more than the order",IF(AND(B584&lt;&gt;"",COUNTIF($B$2:$B$5001,B584)&gt;1),"Same order # twice - keep one row",""))))))))</f>
        <v/>
      </c>
      <c r="I584" s="11" t="str">
        <f aca="false">IF(A584="","",IF(ISNUMBER(A584),INT(A584),IFERROR(IF(TEXT(DATE(VALUE(LEFT(A584,4)),VALUE(MID(A584,6,2)),VALUE(MID(A584,9,2))),"yyyy-mm-dd")=LEFT(A584,10),DATE(VALUE(LEFT(A584,4)),VALUE(MID(A584,6,2)),VALUE(MID(A584,9,2))),""),"")))</f>
        <v/>
      </c>
    </row>
    <row r="585" customFormat="false" ht="15" hidden="false" customHeight="false" outlineLevel="0" collapsed="false">
      <c r="A585" s="13"/>
      <c r="B585" s="8"/>
      <c r="C585" s="8"/>
      <c r="D585" s="23"/>
      <c r="E585" s="23"/>
      <c r="F585" s="10" t="str">
        <f aca="false">IF(D585="","",D585-N(E585))</f>
        <v/>
      </c>
      <c r="G585" s="8"/>
      <c r="H585" s="12" t="str">
        <f aca="false">IF(AND(A585="",C585="",D585=""),"",IF(A585="","Add the order date",IF(I585="","Date not recognised - use YYYY-MM-DD",IF(C585="","Add the customer email",IF(D585="","Add the order total",IF(COUNTIF(Customers!$A$2:$A$2001,C585)=0,"Customer not on Customers tab",IF(N(E585)&gt;D585,"Refund is more than the order",IF(AND(B585&lt;&gt;"",COUNTIF($B$2:$B$5001,B585)&gt;1),"Same order # twice - keep one row",""))))))))</f>
        <v/>
      </c>
      <c r="I585" s="11" t="str">
        <f aca="false">IF(A585="","",IF(ISNUMBER(A585),INT(A585),IFERROR(IF(TEXT(DATE(VALUE(LEFT(A585,4)),VALUE(MID(A585,6,2)),VALUE(MID(A585,9,2))),"yyyy-mm-dd")=LEFT(A585,10),DATE(VALUE(LEFT(A585,4)),VALUE(MID(A585,6,2)),VALUE(MID(A585,9,2))),""),"")))</f>
        <v/>
      </c>
    </row>
    <row r="586" customFormat="false" ht="15" hidden="false" customHeight="false" outlineLevel="0" collapsed="false">
      <c r="A586" s="13"/>
      <c r="B586" s="8"/>
      <c r="C586" s="8"/>
      <c r="D586" s="23"/>
      <c r="E586" s="23"/>
      <c r="F586" s="10" t="str">
        <f aca="false">IF(D586="","",D586-N(E586))</f>
        <v/>
      </c>
      <c r="G586" s="8"/>
      <c r="H586" s="12" t="str">
        <f aca="false">IF(AND(A586="",C586="",D586=""),"",IF(A586="","Add the order date",IF(I586="","Date not recognised - use YYYY-MM-DD",IF(C586="","Add the customer email",IF(D586="","Add the order total",IF(COUNTIF(Customers!$A$2:$A$2001,C586)=0,"Customer not on Customers tab",IF(N(E586)&gt;D586,"Refund is more than the order",IF(AND(B586&lt;&gt;"",COUNTIF($B$2:$B$5001,B586)&gt;1),"Same order # twice - keep one row",""))))))))</f>
        <v/>
      </c>
      <c r="I586" s="11" t="str">
        <f aca="false">IF(A586="","",IF(ISNUMBER(A586),INT(A586),IFERROR(IF(TEXT(DATE(VALUE(LEFT(A586,4)),VALUE(MID(A586,6,2)),VALUE(MID(A586,9,2))),"yyyy-mm-dd")=LEFT(A586,10),DATE(VALUE(LEFT(A586,4)),VALUE(MID(A586,6,2)),VALUE(MID(A586,9,2))),""),"")))</f>
        <v/>
      </c>
    </row>
    <row r="587" customFormat="false" ht="15" hidden="false" customHeight="false" outlineLevel="0" collapsed="false">
      <c r="A587" s="13"/>
      <c r="B587" s="8"/>
      <c r="C587" s="8"/>
      <c r="D587" s="23"/>
      <c r="E587" s="23"/>
      <c r="F587" s="10" t="str">
        <f aca="false">IF(D587="","",D587-N(E587))</f>
        <v/>
      </c>
      <c r="G587" s="8"/>
      <c r="H587" s="12" t="str">
        <f aca="false">IF(AND(A587="",C587="",D587=""),"",IF(A587="","Add the order date",IF(I587="","Date not recognised - use YYYY-MM-DD",IF(C587="","Add the customer email",IF(D587="","Add the order total",IF(COUNTIF(Customers!$A$2:$A$2001,C587)=0,"Customer not on Customers tab",IF(N(E587)&gt;D587,"Refund is more than the order",IF(AND(B587&lt;&gt;"",COUNTIF($B$2:$B$5001,B587)&gt;1),"Same order # twice - keep one row",""))))))))</f>
        <v/>
      </c>
      <c r="I587" s="11" t="str">
        <f aca="false">IF(A587="","",IF(ISNUMBER(A587),INT(A587),IFERROR(IF(TEXT(DATE(VALUE(LEFT(A587,4)),VALUE(MID(A587,6,2)),VALUE(MID(A587,9,2))),"yyyy-mm-dd")=LEFT(A587,10),DATE(VALUE(LEFT(A587,4)),VALUE(MID(A587,6,2)),VALUE(MID(A587,9,2))),""),"")))</f>
        <v/>
      </c>
    </row>
    <row r="588" customFormat="false" ht="15" hidden="false" customHeight="false" outlineLevel="0" collapsed="false">
      <c r="A588" s="13"/>
      <c r="B588" s="8"/>
      <c r="C588" s="8"/>
      <c r="D588" s="23"/>
      <c r="E588" s="23"/>
      <c r="F588" s="10" t="str">
        <f aca="false">IF(D588="","",D588-N(E588))</f>
        <v/>
      </c>
      <c r="G588" s="8"/>
      <c r="H588" s="12" t="str">
        <f aca="false">IF(AND(A588="",C588="",D588=""),"",IF(A588="","Add the order date",IF(I588="","Date not recognised - use YYYY-MM-DD",IF(C588="","Add the customer email",IF(D588="","Add the order total",IF(COUNTIF(Customers!$A$2:$A$2001,C588)=0,"Customer not on Customers tab",IF(N(E588)&gt;D588,"Refund is more than the order",IF(AND(B588&lt;&gt;"",COUNTIF($B$2:$B$5001,B588)&gt;1),"Same order # twice - keep one row",""))))))))</f>
        <v/>
      </c>
      <c r="I588" s="11" t="str">
        <f aca="false">IF(A588="","",IF(ISNUMBER(A588),INT(A588),IFERROR(IF(TEXT(DATE(VALUE(LEFT(A588,4)),VALUE(MID(A588,6,2)),VALUE(MID(A588,9,2))),"yyyy-mm-dd")=LEFT(A588,10),DATE(VALUE(LEFT(A588,4)),VALUE(MID(A588,6,2)),VALUE(MID(A588,9,2))),""),"")))</f>
        <v/>
      </c>
    </row>
    <row r="589" customFormat="false" ht="15" hidden="false" customHeight="false" outlineLevel="0" collapsed="false">
      <c r="A589" s="13"/>
      <c r="B589" s="8"/>
      <c r="C589" s="8"/>
      <c r="D589" s="23"/>
      <c r="E589" s="23"/>
      <c r="F589" s="10" t="str">
        <f aca="false">IF(D589="","",D589-N(E589))</f>
        <v/>
      </c>
      <c r="G589" s="8"/>
      <c r="H589" s="12" t="str">
        <f aca="false">IF(AND(A589="",C589="",D589=""),"",IF(A589="","Add the order date",IF(I589="","Date not recognised - use YYYY-MM-DD",IF(C589="","Add the customer email",IF(D589="","Add the order total",IF(COUNTIF(Customers!$A$2:$A$2001,C589)=0,"Customer not on Customers tab",IF(N(E589)&gt;D589,"Refund is more than the order",IF(AND(B589&lt;&gt;"",COUNTIF($B$2:$B$5001,B589)&gt;1),"Same order # twice - keep one row",""))))))))</f>
        <v/>
      </c>
      <c r="I589" s="11" t="str">
        <f aca="false">IF(A589="","",IF(ISNUMBER(A589),INT(A589),IFERROR(IF(TEXT(DATE(VALUE(LEFT(A589,4)),VALUE(MID(A589,6,2)),VALUE(MID(A589,9,2))),"yyyy-mm-dd")=LEFT(A589,10),DATE(VALUE(LEFT(A589,4)),VALUE(MID(A589,6,2)),VALUE(MID(A589,9,2))),""),"")))</f>
        <v/>
      </c>
    </row>
    <row r="590" customFormat="false" ht="15" hidden="false" customHeight="false" outlineLevel="0" collapsed="false">
      <c r="A590" s="13"/>
      <c r="B590" s="8"/>
      <c r="C590" s="8"/>
      <c r="D590" s="23"/>
      <c r="E590" s="23"/>
      <c r="F590" s="10" t="str">
        <f aca="false">IF(D590="","",D590-N(E590))</f>
        <v/>
      </c>
      <c r="G590" s="8"/>
      <c r="H590" s="12" t="str">
        <f aca="false">IF(AND(A590="",C590="",D590=""),"",IF(A590="","Add the order date",IF(I590="","Date not recognised - use YYYY-MM-DD",IF(C590="","Add the customer email",IF(D590="","Add the order total",IF(COUNTIF(Customers!$A$2:$A$2001,C590)=0,"Customer not on Customers tab",IF(N(E590)&gt;D590,"Refund is more than the order",IF(AND(B590&lt;&gt;"",COUNTIF($B$2:$B$5001,B590)&gt;1),"Same order # twice - keep one row",""))))))))</f>
        <v/>
      </c>
      <c r="I590" s="11" t="str">
        <f aca="false">IF(A590="","",IF(ISNUMBER(A590),INT(A590),IFERROR(IF(TEXT(DATE(VALUE(LEFT(A590,4)),VALUE(MID(A590,6,2)),VALUE(MID(A590,9,2))),"yyyy-mm-dd")=LEFT(A590,10),DATE(VALUE(LEFT(A590,4)),VALUE(MID(A590,6,2)),VALUE(MID(A590,9,2))),""),"")))</f>
        <v/>
      </c>
    </row>
    <row r="591" customFormat="false" ht="15" hidden="false" customHeight="false" outlineLevel="0" collapsed="false">
      <c r="A591" s="13"/>
      <c r="B591" s="8"/>
      <c r="C591" s="8"/>
      <c r="D591" s="23"/>
      <c r="E591" s="23"/>
      <c r="F591" s="10" t="str">
        <f aca="false">IF(D591="","",D591-N(E591))</f>
        <v/>
      </c>
      <c r="G591" s="8"/>
      <c r="H591" s="12" t="str">
        <f aca="false">IF(AND(A591="",C591="",D591=""),"",IF(A591="","Add the order date",IF(I591="","Date not recognised - use YYYY-MM-DD",IF(C591="","Add the customer email",IF(D591="","Add the order total",IF(COUNTIF(Customers!$A$2:$A$2001,C591)=0,"Customer not on Customers tab",IF(N(E591)&gt;D591,"Refund is more than the order",IF(AND(B591&lt;&gt;"",COUNTIF($B$2:$B$5001,B591)&gt;1),"Same order # twice - keep one row",""))))))))</f>
        <v/>
      </c>
      <c r="I591" s="11" t="str">
        <f aca="false">IF(A591="","",IF(ISNUMBER(A591),INT(A591),IFERROR(IF(TEXT(DATE(VALUE(LEFT(A591,4)),VALUE(MID(A591,6,2)),VALUE(MID(A591,9,2))),"yyyy-mm-dd")=LEFT(A591,10),DATE(VALUE(LEFT(A591,4)),VALUE(MID(A591,6,2)),VALUE(MID(A591,9,2))),""),"")))</f>
        <v/>
      </c>
    </row>
    <row r="592" customFormat="false" ht="15" hidden="false" customHeight="false" outlineLevel="0" collapsed="false">
      <c r="A592" s="13"/>
      <c r="B592" s="8"/>
      <c r="C592" s="8"/>
      <c r="D592" s="23"/>
      <c r="E592" s="23"/>
      <c r="F592" s="10" t="str">
        <f aca="false">IF(D592="","",D592-N(E592))</f>
        <v/>
      </c>
      <c r="G592" s="8"/>
      <c r="H592" s="12" t="str">
        <f aca="false">IF(AND(A592="",C592="",D592=""),"",IF(A592="","Add the order date",IF(I592="","Date not recognised - use YYYY-MM-DD",IF(C592="","Add the customer email",IF(D592="","Add the order total",IF(COUNTIF(Customers!$A$2:$A$2001,C592)=0,"Customer not on Customers tab",IF(N(E592)&gt;D592,"Refund is more than the order",IF(AND(B592&lt;&gt;"",COUNTIF($B$2:$B$5001,B592)&gt;1),"Same order # twice - keep one row",""))))))))</f>
        <v/>
      </c>
      <c r="I592" s="11" t="str">
        <f aca="false">IF(A592="","",IF(ISNUMBER(A592),INT(A592),IFERROR(IF(TEXT(DATE(VALUE(LEFT(A592,4)),VALUE(MID(A592,6,2)),VALUE(MID(A592,9,2))),"yyyy-mm-dd")=LEFT(A592,10),DATE(VALUE(LEFT(A592,4)),VALUE(MID(A592,6,2)),VALUE(MID(A592,9,2))),""),"")))</f>
        <v/>
      </c>
    </row>
    <row r="593" customFormat="false" ht="15" hidden="false" customHeight="false" outlineLevel="0" collapsed="false">
      <c r="A593" s="13"/>
      <c r="B593" s="8"/>
      <c r="C593" s="8"/>
      <c r="D593" s="23"/>
      <c r="E593" s="23"/>
      <c r="F593" s="10" t="str">
        <f aca="false">IF(D593="","",D593-N(E593))</f>
        <v/>
      </c>
      <c r="G593" s="8"/>
      <c r="H593" s="12" t="str">
        <f aca="false">IF(AND(A593="",C593="",D593=""),"",IF(A593="","Add the order date",IF(I593="","Date not recognised - use YYYY-MM-DD",IF(C593="","Add the customer email",IF(D593="","Add the order total",IF(COUNTIF(Customers!$A$2:$A$2001,C593)=0,"Customer not on Customers tab",IF(N(E593)&gt;D593,"Refund is more than the order",IF(AND(B593&lt;&gt;"",COUNTIF($B$2:$B$5001,B593)&gt;1),"Same order # twice - keep one row",""))))))))</f>
        <v/>
      </c>
      <c r="I593" s="11" t="str">
        <f aca="false">IF(A593="","",IF(ISNUMBER(A593),INT(A593),IFERROR(IF(TEXT(DATE(VALUE(LEFT(A593,4)),VALUE(MID(A593,6,2)),VALUE(MID(A593,9,2))),"yyyy-mm-dd")=LEFT(A593,10),DATE(VALUE(LEFT(A593,4)),VALUE(MID(A593,6,2)),VALUE(MID(A593,9,2))),""),"")))</f>
        <v/>
      </c>
    </row>
    <row r="594" customFormat="false" ht="15" hidden="false" customHeight="false" outlineLevel="0" collapsed="false">
      <c r="A594" s="13"/>
      <c r="B594" s="8"/>
      <c r="C594" s="8"/>
      <c r="D594" s="23"/>
      <c r="E594" s="23"/>
      <c r="F594" s="10" t="str">
        <f aca="false">IF(D594="","",D594-N(E594))</f>
        <v/>
      </c>
      <c r="G594" s="8"/>
      <c r="H594" s="12" t="str">
        <f aca="false">IF(AND(A594="",C594="",D594=""),"",IF(A594="","Add the order date",IF(I594="","Date not recognised - use YYYY-MM-DD",IF(C594="","Add the customer email",IF(D594="","Add the order total",IF(COUNTIF(Customers!$A$2:$A$2001,C594)=0,"Customer not on Customers tab",IF(N(E594)&gt;D594,"Refund is more than the order",IF(AND(B594&lt;&gt;"",COUNTIF($B$2:$B$5001,B594)&gt;1),"Same order # twice - keep one row",""))))))))</f>
        <v/>
      </c>
      <c r="I594" s="11" t="str">
        <f aca="false">IF(A594="","",IF(ISNUMBER(A594),INT(A594),IFERROR(IF(TEXT(DATE(VALUE(LEFT(A594,4)),VALUE(MID(A594,6,2)),VALUE(MID(A594,9,2))),"yyyy-mm-dd")=LEFT(A594,10),DATE(VALUE(LEFT(A594,4)),VALUE(MID(A594,6,2)),VALUE(MID(A594,9,2))),""),"")))</f>
        <v/>
      </c>
    </row>
    <row r="595" customFormat="false" ht="15" hidden="false" customHeight="false" outlineLevel="0" collapsed="false">
      <c r="A595" s="13"/>
      <c r="B595" s="8"/>
      <c r="C595" s="8"/>
      <c r="D595" s="23"/>
      <c r="E595" s="23"/>
      <c r="F595" s="10" t="str">
        <f aca="false">IF(D595="","",D595-N(E595))</f>
        <v/>
      </c>
      <c r="G595" s="8"/>
      <c r="H595" s="12" t="str">
        <f aca="false">IF(AND(A595="",C595="",D595=""),"",IF(A595="","Add the order date",IF(I595="","Date not recognised - use YYYY-MM-DD",IF(C595="","Add the customer email",IF(D595="","Add the order total",IF(COUNTIF(Customers!$A$2:$A$2001,C595)=0,"Customer not on Customers tab",IF(N(E595)&gt;D595,"Refund is more than the order",IF(AND(B595&lt;&gt;"",COUNTIF($B$2:$B$5001,B595)&gt;1),"Same order # twice - keep one row",""))))))))</f>
        <v/>
      </c>
      <c r="I595" s="11" t="str">
        <f aca="false">IF(A595="","",IF(ISNUMBER(A595),INT(A595),IFERROR(IF(TEXT(DATE(VALUE(LEFT(A595,4)),VALUE(MID(A595,6,2)),VALUE(MID(A595,9,2))),"yyyy-mm-dd")=LEFT(A595,10),DATE(VALUE(LEFT(A595,4)),VALUE(MID(A595,6,2)),VALUE(MID(A595,9,2))),""),"")))</f>
        <v/>
      </c>
    </row>
    <row r="596" customFormat="false" ht="15" hidden="false" customHeight="false" outlineLevel="0" collapsed="false">
      <c r="A596" s="13"/>
      <c r="B596" s="8"/>
      <c r="C596" s="8"/>
      <c r="D596" s="23"/>
      <c r="E596" s="23"/>
      <c r="F596" s="10" t="str">
        <f aca="false">IF(D596="","",D596-N(E596))</f>
        <v/>
      </c>
      <c r="G596" s="8"/>
      <c r="H596" s="12" t="str">
        <f aca="false">IF(AND(A596="",C596="",D596=""),"",IF(A596="","Add the order date",IF(I596="","Date not recognised - use YYYY-MM-DD",IF(C596="","Add the customer email",IF(D596="","Add the order total",IF(COUNTIF(Customers!$A$2:$A$2001,C596)=0,"Customer not on Customers tab",IF(N(E596)&gt;D596,"Refund is more than the order",IF(AND(B596&lt;&gt;"",COUNTIF($B$2:$B$5001,B596)&gt;1),"Same order # twice - keep one row",""))))))))</f>
        <v/>
      </c>
      <c r="I596" s="11" t="str">
        <f aca="false">IF(A596="","",IF(ISNUMBER(A596),INT(A596),IFERROR(IF(TEXT(DATE(VALUE(LEFT(A596,4)),VALUE(MID(A596,6,2)),VALUE(MID(A596,9,2))),"yyyy-mm-dd")=LEFT(A596,10),DATE(VALUE(LEFT(A596,4)),VALUE(MID(A596,6,2)),VALUE(MID(A596,9,2))),""),"")))</f>
        <v/>
      </c>
    </row>
    <row r="597" customFormat="false" ht="15" hidden="false" customHeight="false" outlineLevel="0" collapsed="false">
      <c r="A597" s="13"/>
      <c r="B597" s="8"/>
      <c r="C597" s="8"/>
      <c r="D597" s="23"/>
      <c r="E597" s="23"/>
      <c r="F597" s="10" t="str">
        <f aca="false">IF(D597="","",D597-N(E597))</f>
        <v/>
      </c>
      <c r="G597" s="8"/>
      <c r="H597" s="12" t="str">
        <f aca="false">IF(AND(A597="",C597="",D597=""),"",IF(A597="","Add the order date",IF(I597="","Date not recognised - use YYYY-MM-DD",IF(C597="","Add the customer email",IF(D597="","Add the order total",IF(COUNTIF(Customers!$A$2:$A$2001,C597)=0,"Customer not on Customers tab",IF(N(E597)&gt;D597,"Refund is more than the order",IF(AND(B597&lt;&gt;"",COUNTIF($B$2:$B$5001,B597)&gt;1),"Same order # twice - keep one row",""))))))))</f>
        <v/>
      </c>
      <c r="I597" s="11" t="str">
        <f aca="false">IF(A597="","",IF(ISNUMBER(A597),INT(A597),IFERROR(IF(TEXT(DATE(VALUE(LEFT(A597,4)),VALUE(MID(A597,6,2)),VALUE(MID(A597,9,2))),"yyyy-mm-dd")=LEFT(A597,10),DATE(VALUE(LEFT(A597,4)),VALUE(MID(A597,6,2)),VALUE(MID(A597,9,2))),""),"")))</f>
        <v/>
      </c>
    </row>
    <row r="598" customFormat="false" ht="15" hidden="false" customHeight="false" outlineLevel="0" collapsed="false">
      <c r="A598" s="13"/>
      <c r="B598" s="8"/>
      <c r="C598" s="8"/>
      <c r="D598" s="23"/>
      <c r="E598" s="23"/>
      <c r="F598" s="10" t="str">
        <f aca="false">IF(D598="","",D598-N(E598))</f>
        <v/>
      </c>
      <c r="G598" s="8"/>
      <c r="H598" s="12" t="str">
        <f aca="false">IF(AND(A598="",C598="",D598=""),"",IF(A598="","Add the order date",IF(I598="","Date not recognised - use YYYY-MM-DD",IF(C598="","Add the customer email",IF(D598="","Add the order total",IF(COUNTIF(Customers!$A$2:$A$2001,C598)=0,"Customer not on Customers tab",IF(N(E598)&gt;D598,"Refund is more than the order",IF(AND(B598&lt;&gt;"",COUNTIF($B$2:$B$5001,B598)&gt;1),"Same order # twice - keep one row",""))))))))</f>
        <v/>
      </c>
      <c r="I598" s="11" t="str">
        <f aca="false">IF(A598="","",IF(ISNUMBER(A598),INT(A598),IFERROR(IF(TEXT(DATE(VALUE(LEFT(A598,4)),VALUE(MID(A598,6,2)),VALUE(MID(A598,9,2))),"yyyy-mm-dd")=LEFT(A598,10),DATE(VALUE(LEFT(A598,4)),VALUE(MID(A598,6,2)),VALUE(MID(A598,9,2))),""),"")))</f>
        <v/>
      </c>
    </row>
    <row r="599" customFormat="false" ht="15" hidden="false" customHeight="false" outlineLevel="0" collapsed="false">
      <c r="A599" s="13"/>
      <c r="B599" s="8"/>
      <c r="C599" s="8"/>
      <c r="D599" s="23"/>
      <c r="E599" s="23"/>
      <c r="F599" s="10" t="str">
        <f aca="false">IF(D599="","",D599-N(E599))</f>
        <v/>
      </c>
      <c r="G599" s="8"/>
      <c r="H599" s="12" t="str">
        <f aca="false">IF(AND(A599="",C599="",D599=""),"",IF(A599="","Add the order date",IF(I599="","Date not recognised - use YYYY-MM-DD",IF(C599="","Add the customer email",IF(D599="","Add the order total",IF(COUNTIF(Customers!$A$2:$A$2001,C599)=0,"Customer not on Customers tab",IF(N(E599)&gt;D599,"Refund is more than the order",IF(AND(B599&lt;&gt;"",COUNTIF($B$2:$B$5001,B599)&gt;1),"Same order # twice - keep one row",""))))))))</f>
        <v/>
      </c>
      <c r="I599" s="11" t="str">
        <f aca="false">IF(A599="","",IF(ISNUMBER(A599),INT(A599),IFERROR(IF(TEXT(DATE(VALUE(LEFT(A599,4)),VALUE(MID(A599,6,2)),VALUE(MID(A599,9,2))),"yyyy-mm-dd")=LEFT(A599,10),DATE(VALUE(LEFT(A599,4)),VALUE(MID(A599,6,2)),VALUE(MID(A599,9,2))),""),"")))</f>
        <v/>
      </c>
    </row>
    <row r="600" customFormat="false" ht="15" hidden="false" customHeight="false" outlineLevel="0" collapsed="false">
      <c r="A600" s="13"/>
      <c r="B600" s="8"/>
      <c r="C600" s="8"/>
      <c r="D600" s="23"/>
      <c r="E600" s="23"/>
      <c r="F600" s="10" t="str">
        <f aca="false">IF(D600="","",D600-N(E600))</f>
        <v/>
      </c>
      <c r="G600" s="8"/>
      <c r="H600" s="12" t="str">
        <f aca="false">IF(AND(A600="",C600="",D600=""),"",IF(A600="","Add the order date",IF(I600="","Date not recognised - use YYYY-MM-DD",IF(C600="","Add the customer email",IF(D600="","Add the order total",IF(COUNTIF(Customers!$A$2:$A$2001,C600)=0,"Customer not on Customers tab",IF(N(E600)&gt;D600,"Refund is more than the order",IF(AND(B600&lt;&gt;"",COUNTIF($B$2:$B$5001,B600)&gt;1),"Same order # twice - keep one row",""))))))))</f>
        <v/>
      </c>
      <c r="I600" s="11" t="str">
        <f aca="false">IF(A600="","",IF(ISNUMBER(A600),INT(A600),IFERROR(IF(TEXT(DATE(VALUE(LEFT(A600,4)),VALUE(MID(A600,6,2)),VALUE(MID(A600,9,2))),"yyyy-mm-dd")=LEFT(A600,10),DATE(VALUE(LEFT(A600,4)),VALUE(MID(A600,6,2)),VALUE(MID(A600,9,2))),""),"")))</f>
        <v/>
      </c>
    </row>
    <row r="601" customFormat="false" ht="15" hidden="false" customHeight="false" outlineLevel="0" collapsed="false">
      <c r="A601" s="13"/>
      <c r="B601" s="8"/>
      <c r="C601" s="8"/>
      <c r="D601" s="23"/>
      <c r="E601" s="23"/>
      <c r="F601" s="10" t="str">
        <f aca="false">IF(D601="","",D601-N(E601))</f>
        <v/>
      </c>
      <c r="G601" s="8"/>
      <c r="H601" s="12" t="str">
        <f aca="false">IF(AND(A601="",C601="",D601=""),"",IF(A601="","Add the order date",IF(I601="","Date not recognised - use YYYY-MM-DD",IF(C601="","Add the customer email",IF(D601="","Add the order total",IF(COUNTIF(Customers!$A$2:$A$2001,C601)=0,"Customer not on Customers tab",IF(N(E601)&gt;D601,"Refund is more than the order",IF(AND(B601&lt;&gt;"",COUNTIF($B$2:$B$5001,B601)&gt;1),"Same order # twice - keep one row",""))))))))</f>
        <v/>
      </c>
      <c r="I601" s="11" t="str">
        <f aca="false">IF(A601="","",IF(ISNUMBER(A601),INT(A601),IFERROR(IF(TEXT(DATE(VALUE(LEFT(A601,4)),VALUE(MID(A601,6,2)),VALUE(MID(A601,9,2))),"yyyy-mm-dd")=LEFT(A601,10),DATE(VALUE(LEFT(A601,4)),VALUE(MID(A601,6,2)),VALUE(MID(A601,9,2))),""),"")))</f>
        <v/>
      </c>
    </row>
    <row r="602" customFormat="false" ht="15" hidden="false" customHeight="false" outlineLevel="0" collapsed="false">
      <c r="A602" s="13"/>
      <c r="B602" s="8"/>
      <c r="C602" s="8"/>
      <c r="D602" s="23"/>
      <c r="E602" s="23"/>
      <c r="F602" s="10" t="str">
        <f aca="false">IF(D602="","",D602-N(E602))</f>
        <v/>
      </c>
      <c r="G602" s="8"/>
      <c r="H602" s="12" t="str">
        <f aca="false">IF(AND(A602="",C602="",D602=""),"",IF(A602="","Add the order date",IF(I602="","Date not recognised - use YYYY-MM-DD",IF(C602="","Add the customer email",IF(D602="","Add the order total",IF(COUNTIF(Customers!$A$2:$A$2001,C602)=0,"Customer not on Customers tab",IF(N(E602)&gt;D602,"Refund is more than the order",IF(AND(B602&lt;&gt;"",COUNTIF($B$2:$B$5001,B602)&gt;1),"Same order # twice - keep one row",""))))))))</f>
        <v/>
      </c>
      <c r="I602" s="11" t="str">
        <f aca="false">IF(A602="","",IF(ISNUMBER(A602),INT(A602),IFERROR(IF(TEXT(DATE(VALUE(LEFT(A602,4)),VALUE(MID(A602,6,2)),VALUE(MID(A602,9,2))),"yyyy-mm-dd")=LEFT(A602,10),DATE(VALUE(LEFT(A602,4)),VALUE(MID(A602,6,2)),VALUE(MID(A602,9,2))),""),"")))</f>
        <v/>
      </c>
    </row>
    <row r="603" customFormat="false" ht="15" hidden="false" customHeight="false" outlineLevel="0" collapsed="false">
      <c r="A603" s="13"/>
      <c r="B603" s="8"/>
      <c r="C603" s="8"/>
      <c r="D603" s="23"/>
      <c r="E603" s="23"/>
      <c r="F603" s="10" t="str">
        <f aca="false">IF(D603="","",D603-N(E603))</f>
        <v/>
      </c>
      <c r="G603" s="8"/>
      <c r="H603" s="12" t="str">
        <f aca="false">IF(AND(A603="",C603="",D603=""),"",IF(A603="","Add the order date",IF(I603="","Date not recognised - use YYYY-MM-DD",IF(C603="","Add the customer email",IF(D603="","Add the order total",IF(COUNTIF(Customers!$A$2:$A$2001,C603)=0,"Customer not on Customers tab",IF(N(E603)&gt;D603,"Refund is more than the order",IF(AND(B603&lt;&gt;"",COUNTIF($B$2:$B$5001,B603)&gt;1),"Same order # twice - keep one row",""))))))))</f>
        <v/>
      </c>
      <c r="I603" s="11" t="str">
        <f aca="false">IF(A603="","",IF(ISNUMBER(A603),INT(A603),IFERROR(IF(TEXT(DATE(VALUE(LEFT(A603,4)),VALUE(MID(A603,6,2)),VALUE(MID(A603,9,2))),"yyyy-mm-dd")=LEFT(A603,10),DATE(VALUE(LEFT(A603,4)),VALUE(MID(A603,6,2)),VALUE(MID(A603,9,2))),""),"")))</f>
        <v/>
      </c>
    </row>
    <row r="604" customFormat="false" ht="15" hidden="false" customHeight="false" outlineLevel="0" collapsed="false">
      <c r="A604" s="13"/>
      <c r="B604" s="8"/>
      <c r="C604" s="8"/>
      <c r="D604" s="23"/>
      <c r="E604" s="23"/>
      <c r="F604" s="10" t="str">
        <f aca="false">IF(D604="","",D604-N(E604))</f>
        <v/>
      </c>
      <c r="G604" s="8"/>
      <c r="H604" s="12" t="str">
        <f aca="false">IF(AND(A604="",C604="",D604=""),"",IF(A604="","Add the order date",IF(I604="","Date not recognised - use YYYY-MM-DD",IF(C604="","Add the customer email",IF(D604="","Add the order total",IF(COUNTIF(Customers!$A$2:$A$2001,C604)=0,"Customer not on Customers tab",IF(N(E604)&gt;D604,"Refund is more than the order",IF(AND(B604&lt;&gt;"",COUNTIF($B$2:$B$5001,B604)&gt;1),"Same order # twice - keep one row",""))))))))</f>
        <v/>
      </c>
      <c r="I604" s="11" t="str">
        <f aca="false">IF(A604="","",IF(ISNUMBER(A604),INT(A604),IFERROR(IF(TEXT(DATE(VALUE(LEFT(A604,4)),VALUE(MID(A604,6,2)),VALUE(MID(A604,9,2))),"yyyy-mm-dd")=LEFT(A604,10),DATE(VALUE(LEFT(A604,4)),VALUE(MID(A604,6,2)),VALUE(MID(A604,9,2))),""),"")))</f>
        <v/>
      </c>
    </row>
    <row r="605" customFormat="false" ht="15" hidden="false" customHeight="false" outlineLevel="0" collapsed="false">
      <c r="A605" s="13"/>
      <c r="B605" s="8"/>
      <c r="C605" s="8"/>
      <c r="D605" s="23"/>
      <c r="E605" s="23"/>
      <c r="F605" s="10" t="str">
        <f aca="false">IF(D605="","",D605-N(E605))</f>
        <v/>
      </c>
      <c r="G605" s="8"/>
      <c r="H605" s="12" t="str">
        <f aca="false">IF(AND(A605="",C605="",D605=""),"",IF(A605="","Add the order date",IF(I605="","Date not recognised - use YYYY-MM-DD",IF(C605="","Add the customer email",IF(D605="","Add the order total",IF(COUNTIF(Customers!$A$2:$A$2001,C605)=0,"Customer not on Customers tab",IF(N(E605)&gt;D605,"Refund is more than the order",IF(AND(B605&lt;&gt;"",COUNTIF($B$2:$B$5001,B605)&gt;1),"Same order # twice - keep one row",""))))))))</f>
        <v/>
      </c>
      <c r="I605" s="11" t="str">
        <f aca="false">IF(A605="","",IF(ISNUMBER(A605),INT(A605),IFERROR(IF(TEXT(DATE(VALUE(LEFT(A605,4)),VALUE(MID(A605,6,2)),VALUE(MID(A605,9,2))),"yyyy-mm-dd")=LEFT(A605,10),DATE(VALUE(LEFT(A605,4)),VALUE(MID(A605,6,2)),VALUE(MID(A605,9,2))),""),"")))</f>
        <v/>
      </c>
    </row>
    <row r="606" customFormat="false" ht="15" hidden="false" customHeight="false" outlineLevel="0" collapsed="false">
      <c r="A606" s="13"/>
      <c r="B606" s="8"/>
      <c r="C606" s="8"/>
      <c r="D606" s="23"/>
      <c r="E606" s="23"/>
      <c r="F606" s="10" t="str">
        <f aca="false">IF(D606="","",D606-N(E606))</f>
        <v/>
      </c>
      <c r="G606" s="8"/>
      <c r="H606" s="12" t="str">
        <f aca="false">IF(AND(A606="",C606="",D606=""),"",IF(A606="","Add the order date",IF(I606="","Date not recognised - use YYYY-MM-DD",IF(C606="","Add the customer email",IF(D606="","Add the order total",IF(COUNTIF(Customers!$A$2:$A$2001,C606)=0,"Customer not on Customers tab",IF(N(E606)&gt;D606,"Refund is more than the order",IF(AND(B606&lt;&gt;"",COUNTIF($B$2:$B$5001,B606)&gt;1),"Same order # twice - keep one row",""))))))))</f>
        <v/>
      </c>
      <c r="I606" s="11" t="str">
        <f aca="false">IF(A606="","",IF(ISNUMBER(A606),INT(A606),IFERROR(IF(TEXT(DATE(VALUE(LEFT(A606,4)),VALUE(MID(A606,6,2)),VALUE(MID(A606,9,2))),"yyyy-mm-dd")=LEFT(A606,10),DATE(VALUE(LEFT(A606,4)),VALUE(MID(A606,6,2)),VALUE(MID(A606,9,2))),""),"")))</f>
        <v/>
      </c>
    </row>
    <row r="607" customFormat="false" ht="15" hidden="false" customHeight="false" outlineLevel="0" collapsed="false">
      <c r="A607" s="13"/>
      <c r="B607" s="8"/>
      <c r="C607" s="8"/>
      <c r="D607" s="23"/>
      <c r="E607" s="23"/>
      <c r="F607" s="10" t="str">
        <f aca="false">IF(D607="","",D607-N(E607))</f>
        <v/>
      </c>
      <c r="G607" s="8"/>
      <c r="H607" s="12" t="str">
        <f aca="false">IF(AND(A607="",C607="",D607=""),"",IF(A607="","Add the order date",IF(I607="","Date not recognised - use YYYY-MM-DD",IF(C607="","Add the customer email",IF(D607="","Add the order total",IF(COUNTIF(Customers!$A$2:$A$2001,C607)=0,"Customer not on Customers tab",IF(N(E607)&gt;D607,"Refund is more than the order",IF(AND(B607&lt;&gt;"",COUNTIF($B$2:$B$5001,B607)&gt;1),"Same order # twice - keep one row",""))))))))</f>
        <v/>
      </c>
      <c r="I607" s="11" t="str">
        <f aca="false">IF(A607="","",IF(ISNUMBER(A607),INT(A607),IFERROR(IF(TEXT(DATE(VALUE(LEFT(A607,4)),VALUE(MID(A607,6,2)),VALUE(MID(A607,9,2))),"yyyy-mm-dd")=LEFT(A607,10),DATE(VALUE(LEFT(A607,4)),VALUE(MID(A607,6,2)),VALUE(MID(A607,9,2))),""),"")))</f>
        <v/>
      </c>
    </row>
    <row r="608" customFormat="false" ht="15" hidden="false" customHeight="false" outlineLevel="0" collapsed="false">
      <c r="A608" s="13"/>
      <c r="B608" s="8"/>
      <c r="C608" s="8"/>
      <c r="D608" s="23"/>
      <c r="E608" s="23"/>
      <c r="F608" s="10" t="str">
        <f aca="false">IF(D608="","",D608-N(E608))</f>
        <v/>
      </c>
      <c r="G608" s="8"/>
      <c r="H608" s="12" t="str">
        <f aca="false">IF(AND(A608="",C608="",D608=""),"",IF(A608="","Add the order date",IF(I608="","Date not recognised - use YYYY-MM-DD",IF(C608="","Add the customer email",IF(D608="","Add the order total",IF(COUNTIF(Customers!$A$2:$A$2001,C608)=0,"Customer not on Customers tab",IF(N(E608)&gt;D608,"Refund is more than the order",IF(AND(B608&lt;&gt;"",COUNTIF($B$2:$B$5001,B608)&gt;1),"Same order # twice - keep one row",""))))))))</f>
        <v/>
      </c>
      <c r="I608" s="11" t="str">
        <f aca="false">IF(A608="","",IF(ISNUMBER(A608),INT(A608),IFERROR(IF(TEXT(DATE(VALUE(LEFT(A608,4)),VALUE(MID(A608,6,2)),VALUE(MID(A608,9,2))),"yyyy-mm-dd")=LEFT(A608,10),DATE(VALUE(LEFT(A608,4)),VALUE(MID(A608,6,2)),VALUE(MID(A608,9,2))),""),"")))</f>
        <v/>
      </c>
    </row>
    <row r="609" customFormat="false" ht="15" hidden="false" customHeight="false" outlineLevel="0" collapsed="false">
      <c r="A609" s="13"/>
      <c r="B609" s="8"/>
      <c r="C609" s="8"/>
      <c r="D609" s="23"/>
      <c r="E609" s="23"/>
      <c r="F609" s="10" t="str">
        <f aca="false">IF(D609="","",D609-N(E609))</f>
        <v/>
      </c>
      <c r="G609" s="8"/>
      <c r="H609" s="12" t="str">
        <f aca="false">IF(AND(A609="",C609="",D609=""),"",IF(A609="","Add the order date",IF(I609="","Date not recognised - use YYYY-MM-DD",IF(C609="","Add the customer email",IF(D609="","Add the order total",IF(COUNTIF(Customers!$A$2:$A$2001,C609)=0,"Customer not on Customers tab",IF(N(E609)&gt;D609,"Refund is more than the order",IF(AND(B609&lt;&gt;"",COUNTIF($B$2:$B$5001,B609)&gt;1),"Same order # twice - keep one row",""))))))))</f>
        <v/>
      </c>
      <c r="I609" s="11" t="str">
        <f aca="false">IF(A609="","",IF(ISNUMBER(A609),INT(A609),IFERROR(IF(TEXT(DATE(VALUE(LEFT(A609,4)),VALUE(MID(A609,6,2)),VALUE(MID(A609,9,2))),"yyyy-mm-dd")=LEFT(A609,10),DATE(VALUE(LEFT(A609,4)),VALUE(MID(A609,6,2)),VALUE(MID(A609,9,2))),""),"")))</f>
        <v/>
      </c>
    </row>
    <row r="610" customFormat="false" ht="15" hidden="false" customHeight="false" outlineLevel="0" collapsed="false">
      <c r="A610" s="13"/>
      <c r="B610" s="8"/>
      <c r="C610" s="8"/>
      <c r="D610" s="23"/>
      <c r="E610" s="23"/>
      <c r="F610" s="10" t="str">
        <f aca="false">IF(D610="","",D610-N(E610))</f>
        <v/>
      </c>
      <c r="G610" s="8"/>
      <c r="H610" s="12" t="str">
        <f aca="false">IF(AND(A610="",C610="",D610=""),"",IF(A610="","Add the order date",IF(I610="","Date not recognised - use YYYY-MM-DD",IF(C610="","Add the customer email",IF(D610="","Add the order total",IF(COUNTIF(Customers!$A$2:$A$2001,C610)=0,"Customer not on Customers tab",IF(N(E610)&gt;D610,"Refund is more than the order",IF(AND(B610&lt;&gt;"",COUNTIF($B$2:$B$5001,B610)&gt;1),"Same order # twice - keep one row",""))))))))</f>
        <v/>
      </c>
      <c r="I610" s="11" t="str">
        <f aca="false">IF(A610="","",IF(ISNUMBER(A610),INT(A610),IFERROR(IF(TEXT(DATE(VALUE(LEFT(A610,4)),VALUE(MID(A610,6,2)),VALUE(MID(A610,9,2))),"yyyy-mm-dd")=LEFT(A610,10),DATE(VALUE(LEFT(A610,4)),VALUE(MID(A610,6,2)),VALUE(MID(A610,9,2))),""),"")))</f>
        <v/>
      </c>
    </row>
    <row r="611" customFormat="false" ht="15" hidden="false" customHeight="false" outlineLevel="0" collapsed="false">
      <c r="A611" s="13"/>
      <c r="B611" s="8"/>
      <c r="C611" s="8"/>
      <c r="D611" s="23"/>
      <c r="E611" s="23"/>
      <c r="F611" s="10" t="str">
        <f aca="false">IF(D611="","",D611-N(E611))</f>
        <v/>
      </c>
      <c r="G611" s="8"/>
      <c r="H611" s="12" t="str">
        <f aca="false">IF(AND(A611="",C611="",D611=""),"",IF(A611="","Add the order date",IF(I611="","Date not recognised - use YYYY-MM-DD",IF(C611="","Add the customer email",IF(D611="","Add the order total",IF(COUNTIF(Customers!$A$2:$A$2001,C611)=0,"Customer not on Customers tab",IF(N(E611)&gt;D611,"Refund is more than the order",IF(AND(B611&lt;&gt;"",COUNTIF($B$2:$B$5001,B611)&gt;1),"Same order # twice - keep one row",""))))))))</f>
        <v/>
      </c>
      <c r="I611" s="11" t="str">
        <f aca="false">IF(A611="","",IF(ISNUMBER(A611),INT(A611),IFERROR(IF(TEXT(DATE(VALUE(LEFT(A611,4)),VALUE(MID(A611,6,2)),VALUE(MID(A611,9,2))),"yyyy-mm-dd")=LEFT(A611,10),DATE(VALUE(LEFT(A611,4)),VALUE(MID(A611,6,2)),VALUE(MID(A611,9,2))),""),"")))</f>
        <v/>
      </c>
    </row>
    <row r="612" customFormat="false" ht="15" hidden="false" customHeight="false" outlineLevel="0" collapsed="false">
      <c r="A612" s="13"/>
      <c r="B612" s="8"/>
      <c r="C612" s="8"/>
      <c r="D612" s="23"/>
      <c r="E612" s="23"/>
      <c r="F612" s="10" t="str">
        <f aca="false">IF(D612="","",D612-N(E612))</f>
        <v/>
      </c>
      <c r="G612" s="8"/>
      <c r="H612" s="12" t="str">
        <f aca="false">IF(AND(A612="",C612="",D612=""),"",IF(A612="","Add the order date",IF(I612="","Date not recognised - use YYYY-MM-DD",IF(C612="","Add the customer email",IF(D612="","Add the order total",IF(COUNTIF(Customers!$A$2:$A$2001,C612)=0,"Customer not on Customers tab",IF(N(E612)&gt;D612,"Refund is more than the order",IF(AND(B612&lt;&gt;"",COUNTIF($B$2:$B$5001,B612)&gt;1),"Same order # twice - keep one row",""))))))))</f>
        <v/>
      </c>
      <c r="I612" s="11" t="str">
        <f aca="false">IF(A612="","",IF(ISNUMBER(A612),INT(A612),IFERROR(IF(TEXT(DATE(VALUE(LEFT(A612,4)),VALUE(MID(A612,6,2)),VALUE(MID(A612,9,2))),"yyyy-mm-dd")=LEFT(A612,10),DATE(VALUE(LEFT(A612,4)),VALUE(MID(A612,6,2)),VALUE(MID(A612,9,2))),""),"")))</f>
        <v/>
      </c>
    </row>
    <row r="613" customFormat="false" ht="15" hidden="false" customHeight="false" outlineLevel="0" collapsed="false">
      <c r="A613" s="13"/>
      <c r="B613" s="8"/>
      <c r="C613" s="8"/>
      <c r="D613" s="23"/>
      <c r="E613" s="23"/>
      <c r="F613" s="10" t="str">
        <f aca="false">IF(D613="","",D613-N(E613))</f>
        <v/>
      </c>
      <c r="G613" s="8"/>
      <c r="H613" s="12" t="str">
        <f aca="false">IF(AND(A613="",C613="",D613=""),"",IF(A613="","Add the order date",IF(I613="","Date not recognised - use YYYY-MM-DD",IF(C613="","Add the customer email",IF(D613="","Add the order total",IF(COUNTIF(Customers!$A$2:$A$2001,C613)=0,"Customer not on Customers tab",IF(N(E613)&gt;D613,"Refund is more than the order",IF(AND(B613&lt;&gt;"",COUNTIF($B$2:$B$5001,B613)&gt;1),"Same order # twice - keep one row",""))))))))</f>
        <v/>
      </c>
      <c r="I613" s="11" t="str">
        <f aca="false">IF(A613="","",IF(ISNUMBER(A613),INT(A613),IFERROR(IF(TEXT(DATE(VALUE(LEFT(A613,4)),VALUE(MID(A613,6,2)),VALUE(MID(A613,9,2))),"yyyy-mm-dd")=LEFT(A613,10),DATE(VALUE(LEFT(A613,4)),VALUE(MID(A613,6,2)),VALUE(MID(A613,9,2))),""),"")))</f>
        <v/>
      </c>
    </row>
    <row r="614" customFormat="false" ht="15" hidden="false" customHeight="false" outlineLevel="0" collapsed="false">
      <c r="A614" s="13"/>
      <c r="B614" s="8"/>
      <c r="C614" s="8"/>
      <c r="D614" s="23"/>
      <c r="E614" s="23"/>
      <c r="F614" s="10" t="str">
        <f aca="false">IF(D614="","",D614-N(E614))</f>
        <v/>
      </c>
      <c r="G614" s="8"/>
      <c r="H614" s="12" t="str">
        <f aca="false">IF(AND(A614="",C614="",D614=""),"",IF(A614="","Add the order date",IF(I614="","Date not recognised - use YYYY-MM-DD",IF(C614="","Add the customer email",IF(D614="","Add the order total",IF(COUNTIF(Customers!$A$2:$A$2001,C614)=0,"Customer not on Customers tab",IF(N(E614)&gt;D614,"Refund is more than the order",IF(AND(B614&lt;&gt;"",COUNTIF($B$2:$B$5001,B614)&gt;1),"Same order # twice - keep one row",""))))))))</f>
        <v/>
      </c>
      <c r="I614" s="11" t="str">
        <f aca="false">IF(A614="","",IF(ISNUMBER(A614),INT(A614),IFERROR(IF(TEXT(DATE(VALUE(LEFT(A614,4)),VALUE(MID(A614,6,2)),VALUE(MID(A614,9,2))),"yyyy-mm-dd")=LEFT(A614,10),DATE(VALUE(LEFT(A614,4)),VALUE(MID(A614,6,2)),VALUE(MID(A614,9,2))),""),"")))</f>
        <v/>
      </c>
    </row>
    <row r="615" customFormat="false" ht="15" hidden="false" customHeight="false" outlineLevel="0" collapsed="false">
      <c r="A615" s="13"/>
      <c r="B615" s="8"/>
      <c r="C615" s="8"/>
      <c r="D615" s="23"/>
      <c r="E615" s="23"/>
      <c r="F615" s="10" t="str">
        <f aca="false">IF(D615="","",D615-N(E615))</f>
        <v/>
      </c>
      <c r="G615" s="8"/>
      <c r="H615" s="12" t="str">
        <f aca="false">IF(AND(A615="",C615="",D615=""),"",IF(A615="","Add the order date",IF(I615="","Date not recognised - use YYYY-MM-DD",IF(C615="","Add the customer email",IF(D615="","Add the order total",IF(COUNTIF(Customers!$A$2:$A$2001,C615)=0,"Customer not on Customers tab",IF(N(E615)&gt;D615,"Refund is more than the order",IF(AND(B615&lt;&gt;"",COUNTIF($B$2:$B$5001,B615)&gt;1),"Same order # twice - keep one row",""))))))))</f>
        <v/>
      </c>
      <c r="I615" s="11" t="str">
        <f aca="false">IF(A615="","",IF(ISNUMBER(A615),INT(A615),IFERROR(IF(TEXT(DATE(VALUE(LEFT(A615,4)),VALUE(MID(A615,6,2)),VALUE(MID(A615,9,2))),"yyyy-mm-dd")=LEFT(A615,10),DATE(VALUE(LEFT(A615,4)),VALUE(MID(A615,6,2)),VALUE(MID(A615,9,2))),""),"")))</f>
        <v/>
      </c>
    </row>
    <row r="616" customFormat="false" ht="15" hidden="false" customHeight="false" outlineLevel="0" collapsed="false">
      <c r="A616" s="13"/>
      <c r="B616" s="8"/>
      <c r="C616" s="8"/>
      <c r="D616" s="23"/>
      <c r="E616" s="23"/>
      <c r="F616" s="10" t="str">
        <f aca="false">IF(D616="","",D616-N(E616))</f>
        <v/>
      </c>
      <c r="G616" s="8"/>
      <c r="H616" s="12" t="str">
        <f aca="false">IF(AND(A616="",C616="",D616=""),"",IF(A616="","Add the order date",IF(I616="","Date not recognised - use YYYY-MM-DD",IF(C616="","Add the customer email",IF(D616="","Add the order total",IF(COUNTIF(Customers!$A$2:$A$2001,C616)=0,"Customer not on Customers tab",IF(N(E616)&gt;D616,"Refund is more than the order",IF(AND(B616&lt;&gt;"",COUNTIF($B$2:$B$5001,B616)&gt;1),"Same order # twice - keep one row",""))))))))</f>
        <v/>
      </c>
      <c r="I616" s="11" t="str">
        <f aca="false">IF(A616="","",IF(ISNUMBER(A616),INT(A616),IFERROR(IF(TEXT(DATE(VALUE(LEFT(A616,4)),VALUE(MID(A616,6,2)),VALUE(MID(A616,9,2))),"yyyy-mm-dd")=LEFT(A616,10),DATE(VALUE(LEFT(A616,4)),VALUE(MID(A616,6,2)),VALUE(MID(A616,9,2))),""),"")))</f>
        <v/>
      </c>
    </row>
    <row r="617" customFormat="false" ht="15" hidden="false" customHeight="false" outlineLevel="0" collapsed="false">
      <c r="A617" s="13"/>
      <c r="B617" s="8"/>
      <c r="C617" s="8"/>
      <c r="D617" s="23"/>
      <c r="E617" s="23"/>
      <c r="F617" s="10" t="str">
        <f aca="false">IF(D617="","",D617-N(E617))</f>
        <v/>
      </c>
      <c r="G617" s="8"/>
      <c r="H617" s="12" t="str">
        <f aca="false">IF(AND(A617="",C617="",D617=""),"",IF(A617="","Add the order date",IF(I617="","Date not recognised - use YYYY-MM-DD",IF(C617="","Add the customer email",IF(D617="","Add the order total",IF(COUNTIF(Customers!$A$2:$A$2001,C617)=0,"Customer not on Customers tab",IF(N(E617)&gt;D617,"Refund is more than the order",IF(AND(B617&lt;&gt;"",COUNTIF($B$2:$B$5001,B617)&gt;1),"Same order # twice - keep one row",""))))))))</f>
        <v/>
      </c>
      <c r="I617" s="11" t="str">
        <f aca="false">IF(A617="","",IF(ISNUMBER(A617),INT(A617),IFERROR(IF(TEXT(DATE(VALUE(LEFT(A617,4)),VALUE(MID(A617,6,2)),VALUE(MID(A617,9,2))),"yyyy-mm-dd")=LEFT(A617,10),DATE(VALUE(LEFT(A617,4)),VALUE(MID(A617,6,2)),VALUE(MID(A617,9,2))),""),"")))</f>
        <v/>
      </c>
    </row>
    <row r="618" customFormat="false" ht="15" hidden="false" customHeight="false" outlineLevel="0" collapsed="false">
      <c r="A618" s="13"/>
      <c r="B618" s="8"/>
      <c r="C618" s="8"/>
      <c r="D618" s="23"/>
      <c r="E618" s="23"/>
      <c r="F618" s="10" t="str">
        <f aca="false">IF(D618="","",D618-N(E618))</f>
        <v/>
      </c>
      <c r="G618" s="8"/>
      <c r="H618" s="12" t="str">
        <f aca="false">IF(AND(A618="",C618="",D618=""),"",IF(A618="","Add the order date",IF(I618="","Date not recognised - use YYYY-MM-DD",IF(C618="","Add the customer email",IF(D618="","Add the order total",IF(COUNTIF(Customers!$A$2:$A$2001,C618)=0,"Customer not on Customers tab",IF(N(E618)&gt;D618,"Refund is more than the order",IF(AND(B618&lt;&gt;"",COUNTIF($B$2:$B$5001,B618)&gt;1),"Same order # twice - keep one row",""))))))))</f>
        <v/>
      </c>
      <c r="I618" s="11" t="str">
        <f aca="false">IF(A618="","",IF(ISNUMBER(A618),INT(A618),IFERROR(IF(TEXT(DATE(VALUE(LEFT(A618,4)),VALUE(MID(A618,6,2)),VALUE(MID(A618,9,2))),"yyyy-mm-dd")=LEFT(A618,10),DATE(VALUE(LEFT(A618,4)),VALUE(MID(A618,6,2)),VALUE(MID(A618,9,2))),""),"")))</f>
        <v/>
      </c>
    </row>
    <row r="619" customFormat="false" ht="15" hidden="false" customHeight="false" outlineLevel="0" collapsed="false">
      <c r="A619" s="13"/>
      <c r="B619" s="8"/>
      <c r="C619" s="8"/>
      <c r="D619" s="23"/>
      <c r="E619" s="23"/>
      <c r="F619" s="10" t="str">
        <f aca="false">IF(D619="","",D619-N(E619))</f>
        <v/>
      </c>
      <c r="G619" s="8"/>
      <c r="H619" s="12" t="str">
        <f aca="false">IF(AND(A619="",C619="",D619=""),"",IF(A619="","Add the order date",IF(I619="","Date not recognised - use YYYY-MM-DD",IF(C619="","Add the customer email",IF(D619="","Add the order total",IF(COUNTIF(Customers!$A$2:$A$2001,C619)=0,"Customer not on Customers tab",IF(N(E619)&gt;D619,"Refund is more than the order",IF(AND(B619&lt;&gt;"",COUNTIF($B$2:$B$5001,B619)&gt;1),"Same order # twice - keep one row",""))))))))</f>
        <v/>
      </c>
      <c r="I619" s="11" t="str">
        <f aca="false">IF(A619="","",IF(ISNUMBER(A619),INT(A619),IFERROR(IF(TEXT(DATE(VALUE(LEFT(A619,4)),VALUE(MID(A619,6,2)),VALUE(MID(A619,9,2))),"yyyy-mm-dd")=LEFT(A619,10),DATE(VALUE(LEFT(A619,4)),VALUE(MID(A619,6,2)),VALUE(MID(A619,9,2))),""),"")))</f>
        <v/>
      </c>
    </row>
    <row r="620" customFormat="false" ht="15" hidden="false" customHeight="false" outlineLevel="0" collapsed="false">
      <c r="A620" s="13"/>
      <c r="B620" s="8"/>
      <c r="C620" s="8"/>
      <c r="D620" s="23"/>
      <c r="E620" s="23"/>
      <c r="F620" s="10" t="str">
        <f aca="false">IF(D620="","",D620-N(E620))</f>
        <v/>
      </c>
      <c r="G620" s="8"/>
      <c r="H620" s="12" t="str">
        <f aca="false">IF(AND(A620="",C620="",D620=""),"",IF(A620="","Add the order date",IF(I620="","Date not recognised - use YYYY-MM-DD",IF(C620="","Add the customer email",IF(D620="","Add the order total",IF(COUNTIF(Customers!$A$2:$A$2001,C620)=0,"Customer not on Customers tab",IF(N(E620)&gt;D620,"Refund is more than the order",IF(AND(B620&lt;&gt;"",COUNTIF($B$2:$B$5001,B620)&gt;1),"Same order # twice - keep one row",""))))))))</f>
        <v/>
      </c>
      <c r="I620" s="11" t="str">
        <f aca="false">IF(A620="","",IF(ISNUMBER(A620),INT(A620),IFERROR(IF(TEXT(DATE(VALUE(LEFT(A620,4)),VALUE(MID(A620,6,2)),VALUE(MID(A620,9,2))),"yyyy-mm-dd")=LEFT(A620,10),DATE(VALUE(LEFT(A620,4)),VALUE(MID(A620,6,2)),VALUE(MID(A620,9,2))),""),"")))</f>
        <v/>
      </c>
    </row>
    <row r="621" customFormat="false" ht="15" hidden="false" customHeight="false" outlineLevel="0" collapsed="false">
      <c r="A621" s="13"/>
      <c r="B621" s="8"/>
      <c r="C621" s="8"/>
      <c r="D621" s="23"/>
      <c r="E621" s="23"/>
      <c r="F621" s="10" t="str">
        <f aca="false">IF(D621="","",D621-N(E621))</f>
        <v/>
      </c>
      <c r="G621" s="8"/>
      <c r="H621" s="12" t="str">
        <f aca="false">IF(AND(A621="",C621="",D621=""),"",IF(A621="","Add the order date",IF(I621="","Date not recognised - use YYYY-MM-DD",IF(C621="","Add the customer email",IF(D621="","Add the order total",IF(COUNTIF(Customers!$A$2:$A$2001,C621)=0,"Customer not on Customers tab",IF(N(E621)&gt;D621,"Refund is more than the order",IF(AND(B621&lt;&gt;"",COUNTIF($B$2:$B$5001,B621)&gt;1),"Same order # twice - keep one row",""))))))))</f>
        <v/>
      </c>
      <c r="I621" s="11" t="str">
        <f aca="false">IF(A621="","",IF(ISNUMBER(A621),INT(A621),IFERROR(IF(TEXT(DATE(VALUE(LEFT(A621,4)),VALUE(MID(A621,6,2)),VALUE(MID(A621,9,2))),"yyyy-mm-dd")=LEFT(A621,10),DATE(VALUE(LEFT(A621,4)),VALUE(MID(A621,6,2)),VALUE(MID(A621,9,2))),""),"")))</f>
        <v/>
      </c>
    </row>
    <row r="622" customFormat="false" ht="15" hidden="false" customHeight="false" outlineLevel="0" collapsed="false">
      <c r="A622" s="13"/>
      <c r="B622" s="8"/>
      <c r="C622" s="8"/>
      <c r="D622" s="23"/>
      <c r="E622" s="23"/>
      <c r="F622" s="10" t="str">
        <f aca="false">IF(D622="","",D622-N(E622))</f>
        <v/>
      </c>
      <c r="G622" s="8"/>
      <c r="H622" s="12" t="str">
        <f aca="false">IF(AND(A622="",C622="",D622=""),"",IF(A622="","Add the order date",IF(I622="","Date not recognised - use YYYY-MM-DD",IF(C622="","Add the customer email",IF(D622="","Add the order total",IF(COUNTIF(Customers!$A$2:$A$2001,C622)=0,"Customer not on Customers tab",IF(N(E622)&gt;D622,"Refund is more than the order",IF(AND(B622&lt;&gt;"",COUNTIF($B$2:$B$5001,B622)&gt;1),"Same order # twice - keep one row",""))))))))</f>
        <v/>
      </c>
      <c r="I622" s="11" t="str">
        <f aca="false">IF(A622="","",IF(ISNUMBER(A622),INT(A622),IFERROR(IF(TEXT(DATE(VALUE(LEFT(A622,4)),VALUE(MID(A622,6,2)),VALUE(MID(A622,9,2))),"yyyy-mm-dd")=LEFT(A622,10),DATE(VALUE(LEFT(A622,4)),VALUE(MID(A622,6,2)),VALUE(MID(A622,9,2))),""),"")))</f>
        <v/>
      </c>
    </row>
    <row r="623" customFormat="false" ht="15" hidden="false" customHeight="false" outlineLevel="0" collapsed="false">
      <c r="A623" s="13"/>
      <c r="B623" s="8"/>
      <c r="C623" s="8"/>
      <c r="D623" s="23"/>
      <c r="E623" s="23"/>
      <c r="F623" s="10" t="str">
        <f aca="false">IF(D623="","",D623-N(E623))</f>
        <v/>
      </c>
      <c r="G623" s="8"/>
      <c r="H623" s="12" t="str">
        <f aca="false">IF(AND(A623="",C623="",D623=""),"",IF(A623="","Add the order date",IF(I623="","Date not recognised - use YYYY-MM-DD",IF(C623="","Add the customer email",IF(D623="","Add the order total",IF(COUNTIF(Customers!$A$2:$A$2001,C623)=0,"Customer not on Customers tab",IF(N(E623)&gt;D623,"Refund is more than the order",IF(AND(B623&lt;&gt;"",COUNTIF($B$2:$B$5001,B623)&gt;1),"Same order # twice - keep one row",""))))))))</f>
        <v/>
      </c>
      <c r="I623" s="11" t="str">
        <f aca="false">IF(A623="","",IF(ISNUMBER(A623),INT(A623),IFERROR(IF(TEXT(DATE(VALUE(LEFT(A623,4)),VALUE(MID(A623,6,2)),VALUE(MID(A623,9,2))),"yyyy-mm-dd")=LEFT(A623,10),DATE(VALUE(LEFT(A623,4)),VALUE(MID(A623,6,2)),VALUE(MID(A623,9,2))),""),"")))</f>
        <v/>
      </c>
    </row>
    <row r="624" customFormat="false" ht="15" hidden="false" customHeight="false" outlineLevel="0" collapsed="false">
      <c r="A624" s="13"/>
      <c r="B624" s="8"/>
      <c r="C624" s="8"/>
      <c r="D624" s="23"/>
      <c r="E624" s="23"/>
      <c r="F624" s="10" t="str">
        <f aca="false">IF(D624="","",D624-N(E624))</f>
        <v/>
      </c>
      <c r="G624" s="8"/>
      <c r="H624" s="12" t="str">
        <f aca="false">IF(AND(A624="",C624="",D624=""),"",IF(A624="","Add the order date",IF(I624="","Date not recognised - use YYYY-MM-DD",IF(C624="","Add the customer email",IF(D624="","Add the order total",IF(COUNTIF(Customers!$A$2:$A$2001,C624)=0,"Customer not on Customers tab",IF(N(E624)&gt;D624,"Refund is more than the order",IF(AND(B624&lt;&gt;"",COUNTIF($B$2:$B$5001,B624)&gt;1),"Same order # twice - keep one row",""))))))))</f>
        <v/>
      </c>
      <c r="I624" s="11" t="str">
        <f aca="false">IF(A624="","",IF(ISNUMBER(A624),INT(A624),IFERROR(IF(TEXT(DATE(VALUE(LEFT(A624,4)),VALUE(MID(A624,6,2)),VALUE(MID(A624,9,2))),"yyyy-mm-dd")=LEFT(A624,10),DATE(VALUE(LEFT(A624,4)),VALUE(MID(A624,6,2)),VALUE(MID(A624,9,2))),""),"")))</f>
        <v/>
      </c>
    </row>
    <row r="625" customFormat="false" ht="15" hidden="false" customHeight="false" outlineLevel="0" collapsed="false">
      <c r="A625" s="13"/>
      <c r="B625" s="8"/>
      <c r="C625" s="8"/>
      <c r="D625" s="23"/>
      <c r="E625" s="23"/>
      <c r="F625" s="10" t="str">
        <f aca="false">IF(D625="","",D625-N(E625))</f>
        <v/>
      </c>
      <c r="G625" s="8"/>
      <c r="H625" s="12" t="str">
        <f aca="false">IF(AND(A625="",C625="",D625=""),"",IF(A625="","Add the order date",IF(I625="","Date not recognised - use YYYY-MM-DD",IF(C625="","Add the customer email",IF(D625="","Add the order total",IF(COUNTIF(Customers!$A$2:$A$2001,C625)=0,"Customer not on Customers tab",IF(N(E625)&gt;D625,"Refund is more than the order",IF(AND(B625&lt;&gt;"",COUNTIF($B$2:$B$5001,B625)&gt;1),"Same order # twice - keep one row",""))))))))</f>
        <v/>
      </c>
      <c r="I625" s="11" t="str">
        <f aca="false">IF(A625="","",IF(ISNUMBER(A625),INT(A625),IFERROR(IF(TEXT(DATE(VALUE(LEFT(A625,4)),VALUE(MID(A625,6,2)),VALUE(MID(A625,9,2))),"yyyy-mm-dd")=LEFT(A625,10),DATE(VALUE(LEFT(A625,4)),VALUE(MID(A625,6,2)),VALUE(MID(A625,9,2))),""),"")))</f>
        <v/>
      </c>
    </row>
    <row r="626" customFormat="false" ht="15" hidden="false" customHeight="false" outlineLevel="0" collapsed="false">
      <c r="A626" s="13"/>
      <c r="B626" s="8"/>
      <c r="C626" s="8"/>
      <c r="D626" s="23"/>
      <c r="E626" s="23"/>
      <c r="F626" s="10" t="str">
        <f aca="false">IF(D626="","",D626-N(E626))</f>
        <v/>
      </c>
      <c r="G626" s="8"/>
      <c r="H626" s="12" t="str">
        <f aca="false">IF(AND(A626="",C626="",D626=""),"",IF(A626="","Add the order date",IF(I626="","Date not recognised - use YYYY-MM-DD",IF(C626="","Add the customer email",IF(D626="","Add the order total",IF(COUNTIF(Customers!$A$2:$A$2001,C626)=0,"Customer not on Customers tab",IF(N(E626)&gt;D626,"Refund is more than the order",IF(AND(B626&lt;&gt;"",COUNTIF($B$2:$B$5001,B626)&gt;1),"Same order # twice - keep one row",""))))))))</f>
        <v/>
      </c>
      <c r="I626" s="11" t="str">
        <f aca="false">IF(A626="","",IF(ISNUMBER(A626),INT(A626),IFERROR(IF(TEXT(DATE(VALUE(LEFT(A626,4)),VALUE(MID(A626,6,2)),VALUE(MID(A626,9,2))),"yyyy-mm-dd")=LEFT(A626,10),DATE(VALUE(LEFT(A626,4)),VALUE(MID(A626,6,2)),VALUE(MID(A626,9,2))),""),"")))</f>
        <v/>
      </c>
    </row>
    <row r="627" customFormat="false" ht="15" hidden="false" customHeight="false" outlineLevel="0" collapsed="false">
      <c r="A627" s="13"/>
      <c r="B627" s="8"/>
      <c r="C627" s="8"/>
      <c r="D627" s="23"/>
      <c r="E627" s="23"/>
      <c r="F627" s="10" t="str">
        <f aca="false">IF(D627="","",D627-N(E627))</f>
        <v/>
      </c>
      <c r="G627" s="8"/>
      <c r="H627" s="12" t="str">
        <f aca="false">IF(AND(A627="",C627="",D627=""),"",IF(A627="","Add the order date",IF(I627="","Date not recognised - use YYYY-MM-DD",IF(C627="","Add the customer email",IF(D627="","Add the order total",IF(COUNTIF(Customers!$A$2:$A$2001,C627)=0,"Customer not on Customers tab",IF(N(E627)&gt;D627,"Refund is more than the order",IF(AND(B627&lt;&gt;"",COUNTIF($B$2:$B$5001,B627)&gt;1),"Same order # twice - keep one row",""))))))))</f>
        <v/>
      </c>
      <c r="I627" s="11" t="str">
        <f aca="false">IF(A627="","",IF(ISNUMBER(A627),INT(A627),IFERROR(IF(TEXT(DATE(VALUE(LEFT(A627,4)),VALUE(MID(A627,6,2)),VALUE(MID(A627,9,2))),"yyyy-mm-dd")=LEFT(A627,10),DATE(VALUE(LEFT(A627,4)),VALUE(MID(A627,6,2)),VALUE(MID(A627,9,2))),""),"")))</f>
        <v/>
      </c>
    </row>
    <row r="628" customFormat="false" ht="15" hidden="false" customHeight="false" outlineLevel="0" collapsed="false">
      <c r="A628" s="13"/>
      <c r="B628" s="8"/>
      <c r="C628" s="8"/>
      <c r="D628" s="23"/>
      <c r="E628" s="23"/>
      <c r="F628" s="10" t="str">
        <f aca="false">IF(D628="","",D628-N(E628))</f>
        <v/>
      </c>
      <c r="G628" s="8"/>
      <c r="H628" s="12" t="str">
        <f aca="false">IF(AND(A628="",C628="",D628=""),"",IF(A628="","Add the order date",IF(I628="","Date not recognised - use YYYY-MM-DD",IF(C628="","Add the customer email",IF(D628="","Add the order total",IF(COUNTIF(Customers!$A$2:$A$2001,C628)=0,"Customer not on Customers tab",IF(N(E628)&gt;D628,"Refund is more than the order",IF(AND(B628&lt;&gt;"",COUNTIF($B$2:$B$5001,B628)&gt;1),"Same order # twice - keep one row",""))))))))</f>
        <v/>
      </c>
      <c r="I628" s="11" t="str">
        <f aca="false">IF(A628="","",IF(ISNUMBER(A628),INT(A628),IFERROR(IF(TEXT(DATE(VALUE(LEFT(A628,4)),VALUE(MID(A628,6,2)),VALUE(MID(A628,9,2))),"yyyy-mm-dd")=LEFT(A628,10),DATE(VALUE(LEFT(A628,4)),VALUE(MID(A628,6,2)),VALUE(MID(A628,9,2))),""),"")))</f>
        <v/>
      </c>
    </row>
    <row r="629" customFormat="false" ht="15" hidden="false" customHeight="false" outlineLevel="0" collapsed="false">
      <c r="A629" s="13"/>
      <c r="B629" s="8"/>
      <c r="C629" s="8"/>
      <c r="D629" s="23"/>
      <c r="E629" s="23"/>
      <c r="F629" s="10" t="str">
        <f aca="false">IF(D629="","",D629-N(E629))</f>
        <v/>
      </c>
      <c r="G629" s="8"/>
      <c r="H629" s="12" t="str">
        <f aca="false">IF(AND(A629="",C629="",D629=""),"",IF(A629="","Add the order date",IF(I629="","Date not recognised - use YYYY-MM-DD",IF(C629="","Add the customer email",IF(D629="","Add the order total",IF(COUNTIF(Customers!$A$2:$A$2001,C629)=0,"Customer not on Customers tab",IF(N(E629)&gt;D629,"Refund is more than the order",IF(AND(B629&lt;&gt;"",COUNTIF($B$2:$B$5001,B629)&gt;1),"Same order # twice - keep one row",""))))))))</f>
        <v/>
      </c>
      <c r="I629" s="11" t="str">
        <f aca="false">IF(A629="","",IF(ISNUMBER(A629),INT(A629),IFERROR(IF(TEXT(DATE(VALUE(LEFT(A629,4)),VALUE(MID(A629,6,2)),VALUE(MID(A629,9,2))),"yyyy-mm-dd")=LEFT(A629,10),DATE(VALUE(LEFT(A629,4)),VALUE(MID(A629,6,2)),VALUE(MID(A629,9,2))),""),"")))</f>
        <v/>
      </c>
    </row>
    <row r="630" customFormat="false" ht="15" hidden="false" customHeight="false" outlineLevel="0" collapsed="false">
      <c r="A630" s="13"/>
      <c r="B630" s="8"/>
      <c r="C630" s="8"/>
      <c r="D630" s="23"/>
      <c r="E630" s="23"/>
      <c r="F630" s="10" t="str">
        <f aca="false">IF(D630="","",D630-N(E630))</f>
        <v/>
      </c>
      <c r="G630" s="8"/>
      <c r="H630" s="12" t="str">
        <f aca="false">IF(AND(A630="",C630="",D630=""),"",IF(A630="","Add the order date",IF(I630="","Date not recognised - use YYYY-MM-DD",IF(C630="","Add the customer email",IF(D630="","Add the order total",IF(COUNTIF(Customers!$A$2:$A$2001,C630)=0,"Customer not on Customers tab",IF(N(E630)&gt;D630,"Refund is more than the order",IF(AND(B630&lt;&gt;"",COUNTIF($B$2:$B$5001,B630)&gt;1),"Same order # twice - keep one row",""))))))))</f>
        <v/>
      </c>
      <c r="I630" s="11" t="str">
        <f aca="false">IF(A630="","",IF(ISNUMBER(A630),INT(A630),IFERROR(IF(TEXT(DATE(VALUE(LEFT(A630,4)),VALUE(MID(A630,6,2)),VALUE(MID(A630,9,2))),"yyyy-mm-dd")=LEFT(A630,10),DATE(VALUE(LEFT(A630,4)),VALUE(MID(A630,6,2)),VALUE(MID(A630,9,2))),""),"")))</f>
        <v/>
      </c>
    </row>
    <row r="631" customFormat="false" ht="15" hidden="false" customHeight="false" outlineLevel="0" collapsed="false">
      <c r="A631" s="13"/>
      <c r="B631" s="8"/>
      <c r="C631" s="8"/>
      <c r="D631" s="23"/>
      <c r="E631" s="23"/>
      <c r="F631" s="10" t="str">
        <f aca="false">IF(D631="","",D631-N(E631))</f>
        <v/>
      </c>
      <c r="G631" s="8"/>
      <c r="H631" s="12" t="str">
        <f aca="false">IF(AND(A631="",C631="",D631=""),"",IF(A631="","Add the order date",IF(I631="","Date not recognised - use YYYY-MM-DD",IF(C631="","Add the customer email",IF(D631="","Add the order total",IF(COUNTIF(Customers!$A$2:$A$2001,C631)=0,"Customer not on Customers tab",IF(N(E631)&gt;D631,"Refund is more than the order",IF(AND(B631&lt;&gt;"",COUNTIF($B$2:$B$5001,B631)&gt;1),"Same order # twice - keep one row",""))))))))</f>
        <v/>
      </c>
      <c r="I631" s="11" t="str">
        <f aca="false">IF(A631="","",IF(ISNUMBER(A631),INT(A631),IFERROR(IF(TEXT(DATE(VALUE(LEFT(A631,4)),VALUE(MID(A631,6,2)),VALUE(MID(A631,9,2))),"yyyy-mm-dd")=LEFT(A631,10),DATE(VALUE(LEFT(A631,4)),VALUE(MID(A631,6,2)),VALUE(MID(A631,9,2))),""),"")))</f>
        <v/>
      </c>
    </row>
    <row r="632" customFormat="false" ht="15" hidden="false" customHeight="false" outlineLevel="0" collapsed="false">
      <c r="A632" s="13"/>
      <c r="B632" s="8"/>
      <c r="C632" s="8"/>
      <c r="D632" s="23"/>
      <c r="E632" s="23"/>
      <c r="F632" s="10" t="str">
        <f aca="false">IF(D632="","",D632-N(E632))</f>
        <v/>
      </c>
      <c r="G632" s="8"/>
      <c r="H632" s="12" t="str">
        <f aca="false">IF(AND(A632="",C632="",D632=""),"",IF(A632="","Add the order date",IF(I632="","Date not recognised - use YYYY-MM-DD",IF(C632="","Add the customer email",IF(D632="","Add the order total",IF(COUNTIF(Customers!$A$2:$A$2001,C632)=0,"Customer not on Customers tab",IF(N(E632)&gt;D632,"Refund is more than the order",IF(AND(B632&lt;&gt;"",COUNTIF($B$2:$B$5001,B632)&gt;1),"Same order # twice - keep one row",""))))))))</f>
        <v/>
      </c>
      <c r="I632" s="11" t="str">
        <f aca="false">IF(A632="","",IF(ISNUMBER(A632),INT(A632),IFERROR(IF(TEXT(DATE(VALUE(LEFT(A632,4)),VALUE(MID(A632,6,2)),VALUE(MID(A632,9,2))),"yyyy-mm-dd")=LEFT(A632,10),DATE(VALUE(LEFT(A632,4)),VALUE(MID(A632,6,2)),VALUE(MID(A632,9,2))),""),"")))</f>
        <v/>
      </c>
    </row>
    <row r="633" customFormat="false" ht="15" hidden="false" customHeight="false" outlineLevel="0" collapsed="false">
      <c r="A633" s="13"/>
      <c r="B633" s="8"/>
      <c r="C633" s="8"/>
      <c r="D633" s="23"/>
      <c r="E633" s="23"/>
      <c r="F633" s="10" t="str">
        <f aca="false">IF(D633="","",D633-N(E633))</f>
        <v/>
      </c>
      <c r="G633" s="8"/>
      <c r="H633" s="12" t="str">
        <f aca="false">IF(AND(A633="",C633="",D633=""),"",IF(A633="","Add the order date",IF(I633="","Date not recognised - use YYYY-MM-DD",IF(C633="","Add the customer email",IF(D633="","Add the order total",IF(COUNTIF(Customers!$A$2:$A$2001,C633)=0,"Customer not on Customers tab",IF(N(E633)&gt;D633,"Refund is more than the order",IF(AND(B633&lt;&gt;"",COUNTIF($B$2:$B$5001,B633)&gt;1),"Same order # twice - keep one row",""))))))))</f>
        <v/>
      </c>
      <c r="I633" s="11" t="str">
        <f aca="false">IF(A633="","",IF(ISNUMBER(A633),INT(A633),IFERROR(IF(TEXT(DATE(VALUE(LEFT(A633,4)),VALUE(MID(A633,6,2)),VALUE(MID(A633,9,2))),"yyyy-mm-dd")=LEFT(A633,10),DATE(VALUE(LEFT(A633,4)),VALUE(MID(A633,6,2)),VALUE(MID(A633,9,2))),""),"")))</f>
        <v/>
      </c>
    </row>
    <row r="634" customFormat="false" ht="15" hidden="false" customHeight="false" outlineLevel="0" collapsed="false">
      <c r="A634" s="13"/>
      <c r="B634" s="8"/>
      <c r="C634" s="8"/>
      <c r="D634" s="23"/>
      <c r="E634" s="23"/>
      <c r="F634" s="10" t="str">
        <f aca="false">IF(D634="","",D634-N(E634))</f>
        <v/>
      </c>
      <c r="G634" s="8"/>
      <c r="H634" s="12" t="str">
        <f aca="false">IF(AND(A634="",C634="",D634=""),"",IF(A634="","Add the order date",IF(I634="","Date not recognised - use YYYY-MM-DD",IF(C634="","Add the customer email",IF(D634="","Add the order total",IF(COUNTIF(Customers!$A$2:$A$2001,C634)=0,"Customer not on Customers tab",IF(N(E634)&gt;D634,"Refund is more than the order",IF(AND(B634&lt;&gt;"",COUNTIF($B$2:$B$5001,B634)&gt;1),"Same order # twice - keep one row",""))))))))</f>
        <v/>
      </c>
      <c r="I634" s="11" t="str">
        <f aca="false">IF(A634="","",IF(ISNUMBER(A634),INT(A634),IFERROR(IF(TEXT(DATE(VALUE(LEFT(A634,4)),VALUE(MID(A634,6,2)),VALUE(MID(A634,9,2))),"yyyy-mm-dd")=LEFT(A634,10),DATE(VALUE(LEFT(A634,4)),VALUE(MID(A634,6,2)),VALUE(MID(A634,9,2))),""),"")))</f>
        <v/>
      </c>
    </row>
    <row r="635" customFormat="false" ht="15" hidden="false" customHeight="false" outlineLevel="0" collapsed="false">
      <c r="A635" s="13"/>
      <c r="B635" s="8"/>
      <c r="C635" s="8"/>
      <c r="D635" s="23"/>
      <c r="E635" s="23"/>
      <c r="F635" s="10" t="str">
        <f aca="false">IF(D635="","",D635-N(E635))</f>
        <v/>
      </c>
      <c r="G635" s="8"/>
      <c r="H635" s="12" t="str">
        <f aca="false">IF(AND(A635="",C635="",D635=""),"",IF(A635="","Add the order date",IF(I635="","Date not recognised - use YYYY-MM-DD",IF(C635="","Add the customer email",IF(D635="","Add the order total",IF(COUNTIF(Customers!$A$2:$A$2001,C635)=0,"Customer not on Customers tab",IF(N(E635)&gt;D635,"Refund is more than the order",IF(AND(B635&lt;&gt;"",COUNTIF($B$2:$B$5001,B635)&gt;1),"Same order # twice - keep one row",""))))))))</f>
        <v/>
      </c>
      <c r="I635" s="11" t="str">
        <f aca="false">IF(A635="","",IF(ISNUMBER(A635),INT(A635),IFERROR(IF(TEXT(DATE(VALUE(LEFT(A635,4)),VALUE(MID(A635,6,2)),VALUE(MID(A635,9,2))),"yyyy-mm-dd")=LEFT(A635,10),DATE(VALUE(LEFT(A635,4)),VALUE(MID(A635,6,2)),VALUE(MID(A635,9,2))),""),"")))</f>
        <v/>
      </c>
    </row>
    <row r="636" customFormat="false" ht="15" hidden="false" customHeight="false" outlineLevel="0" collapsed="false">
      <c r="A636" s="13"/>
      <c r="B636" s="8"/>
      <c r="C636" s="8"/>
      <c r="D636" s="23"/>
      <c r="E636" s="23"/>
      <c r="F636" s="10" t="str">
        <f aca="false">IF(D636="","",D636-N(E636))</f>
        <v/>
      </c>
      <c r="G636" s="8"/>
      <c r="H636" s="12" t="str">
        <f aca="false">IF(AND(A636="",C636="",D636=""),"",IF(A636="","Add the order date",IF(I636="","Date not recognised - use YYYY-MM-DD",IF(C636="","Add the customer email",IF(D636="","Add the order total",IF(COUNTIF(Customers!$A$2:$A$2001,C636)=0,"Customer not on Customers tab",IF(N(E636)&gt;D636,"Refund is more than the order",IF(AND(B636&lt;&gt;"",COUNTIF($B$2:$B$5001,B636)&gt;1),"Same order # twice - keep one row",""))))))))</f>
        <v/>
      </c>
      <c r="I636" s="11" t="str">
        <f aca="false">IF(A636="","",IF(ISNUMBER(A636),INT(A636),IFERROR(IF(TEXT(DATE(VALUE(LEFT(A636,4)),VALUE(MID(A636,6,2)),VALUE(MID(A636,9,2))),"yyyy-mm-dd")=LEFT(A636,10),DATE(VALUE(LEFT(A636,4)),VALUE(MID(A636,6,2)),VALUE(MID(A636,9,2))),""),"")))</f>
        <v/>
      </c>
    </row>
    <row r="637" customFormat="false" ht="15" hidden="false" customHeight="false" outlineLevel="0" collapsed="false">
      <c r="A637" s="13"/>
      <c r="B637" s="8"/>
      <c r="C637" s="8"/>
      <c r="D637" s="23"/>
      <c r="E637" s="23"/>
      <c r="F637" s="10" t="str">
        <f aca="false">IF(D637="","",D637-N(E637))</f>
        <v/>
      </c>
      <c r="G637" s="8"/>
      <c r="H637" s="12" t="str">
        <f aca="false">IF(AND(A637="",C637="",D637=""),"",IF(A637="","Add the order date",IF(I637="","Date not recognised - use YYYY-MM-DD",IF(C637="","Add the customer email",IF(D637="","Add the order total",IF(COUNTIF(Customers!$A$2:$A$2001,C637)=0,"Customer not on Customers tab",IF(N(E637)&gt;D637,"Refund is more than the order",IF(AND(B637&lt;&gt;"",COUNTIF($B$2:$B$5001,B637)&gt;1),"Same order # twice - keep one row",""))))))))</f>
        <v/>
      </c>
      <c r="I637" s="11" t="str">
        <f aca="false">IF(A637="","",IF(ISNUMBER(A637),INT(A637),IFERROR(IF(TEXT(DATE(VALUE(LEFT(A637,4)),VALUE(MID(A637,6,2)),VALUE(MID(A637,9,2))),"yyyy-mm-dd")=LEFT(A637,10),DATE(VALUE(LEFT(A637,4)),VALUE(MID(A637,6,2)),VALUE(MID(A637,9,2))),""),"")))</f>
        <v/>
      </c>
    </row>
    <row r="638" customFormat="false" ht="15" hidden="false" customHeight="false" outlineLevel="0" collapsed="false">
      <c r="A638" s="13"/>
      <c r="B638" s="8"/>
      <c r="C638" s="8"/>
      <c r="D638" s="23"/>
      <c r="E638" s="23"/>
      <c r="F638" s="10" t="str">
        <f aca="false">IF(D638="","",D638-N(E638))</f>
        <v/>
      </c>
      <c r="G638" s="8"/>
      <c r="H638" s="12" t="str">
        <f aca="false">IF(AND(A638="",C638="",D638=""),"",IF(A638="","Add the order date",IF(I638="","Date not recognised - use YYYY-MM-DD",IF(C638="","Add the customer email",IF(D638="","Add the order total",IF(COUNTIF(Customers!$A$2:$A$2001,C638)=0,"Customer not on Customers tab",IF(N(E638)&gt;D638,"Refund is more than the order",IF(AND(B638&lt;&gt;"",COUNTIF($B$2:$B$5001,B638)&gt;1),"Same order # twice - keep one row",""))))))))</f>
        <v/>
      </c>
      <c r="I638" s="11" t="str">
        <f aca="false">IF(A638="","",IF(ISNUMBER(A638),INT(A638),IFERROR(IF(TEXT(DATE(VALUE(LEFT(A638,4)),VALUE(MID(A638,6,2)),VALUE(MID(A638,9,2))),"yyyy-mm-dd")=LEFT(A638,10),DATE(VALUE(LEFT(A638,4)),VALUE(MID(A638,6,2)),VALUE(MID(A638,9,2))),""),"")))</f>
        <v/>
      </c>
    </row>
    <row r="639" customFormat="false" ht="15" hidden="false" customHeight="false" outlineLevel="0" collapsed="false">
      <c r="A639" s="13"/>
      <c r="B639" s="8"/>
      <c r="C639" s="8"/>
      <c r="D639" s="23"/>
      <c r="E639" s="23"/>
      <c r="F639" s="10" t="str">
        <f aca="false">IF(D639="","",D639-N(E639))</f>
        <v/>
      </c>
      <c r="G639" s="8"/>
      <c r="H639" s="12" t="str">
        <f aca="false">IF(AND(A639="",C639="",D639=""),"",IF(A639="","Add the order date",IF(I639="","Date not recognised - use YYYY-MM-DD",IF(C639="","Add the customer email",IF(D639="","Add the order total",IF(COUNTIF(Customers!$A$2:$A$2001,C639)=0,"Customer not on Customers tab",IF(N(E639)&gt;D639,"Refund is more than the order",IF(AND(B639&lt;&gt;"",COUNTIF($B$2:$B$5001,B639)&gt;1),"Same order # twice - keep one row",""))))))))</f>
        <v/>
      </c>
      <c r="I639" s="11" t="str">
        <f aca="false">IF(A639="","",IF(ISNUMBER(A639),INT(A639),IFERROR(IF(TEXT(DATE(VALUE(LEFT(A639,4)),VALUE(MID(A639,6,2)),VALUE(MID(A639,9,2))),"yyyy-mm-dd")=LEFT(A639,10),DATE(VALUE(LEFT(A639,4)),VALUE(MID(A639,6,2)),VALUE(MID(A639,9,2))),""),"")))</f>
        <v/>
      </c>
    </row>
    <row r="640" customFormat="false" ht="15" hidden="false" customHeight="false" outlineLevel="0" collapsed="false">
      <c r="A640" s="13"/>
      <c r="B640" s="8"/>
      <c r="C640" s="8"/>
      <c r="D640" s="23"/>
      <c r="E640" s="23"/>
      <c r="F640" s="10" t="str">
        <f aca="false">IF(D640="","",D640-N(E640))</f>
        <v/>
      </c>
      <c r="G640" s="8"/>
      <c r="H640" s="12" t="str">
        <f aca="false">IF(AND(A640="",C640="",D640=""),"",IF(A640="","Add the order date",IF(I640="","Date not recognised - use YYYY-MM-DD",IF(C640="","Add the customer email",IF(D640="","Add the order total",IF(COUNTIF(Customers!$A$2:$A$2001,C640)=0,"Customer not on Customers tab",IF(N(E640)&gt;D640,"Refund is more than the order",IF(AND(B640&lt;&gt;"",COUNTIF($B$2:$B$5001,B640)&gt;1),"Same order # twice - keep one row",""))))))))</f>
        <v/>
      </c>
      <c r="I640" s="11" t="str">
        <f aca="false">IF(A640="","",IF(ISNUMBER(A640),INT(A640),IFERROR(IF(TEXT(DATE(VALUE(LEFT(A640,4)),VALUE(MID(A640,6,2)),VALUE(MID(A640,9,2))),"yyyy-mm-dd")=LEFT(A640,10),DATE(VALUE(LEFT(A640,4)),VALUE(MID(A640,6,2)),VALUE(MID(A640,9,2))),""),"")))</f>
        <v/>
      </c>
    </row>
    <row r="641" customFormat="false" ht="15" hidden="false" customHeight="false" outlineLevel="0" collapsed="false">
      <c r="A641" s="13"/>
      <c r="B641" s="8"/>
      <c r="C641" s="8"/>
      <c r="D641" s="23"/>
      <c r="E641" s="23"/>
      <c r="F641" s="10" t="str">
        <f aca="false">IF(D641="","",D641-N(E641))</f>
        <v/>
      </c>
      <c r="G641" s="8"/>
      <c r="H641" s="12" t="str">
        <f aca="false">IF(AND(A641="",C641="",D641=""),"",IF(A641="","Add the order date",IF(I641="","Date not recognised - use YYYY-MM-DD",IF(C641="","Add the customer email",IF(D641="","Add the order total",IF(COUNTIF(Customers!$A$2:$A$2001,C641)=0,"Customer not on Customers tab",IF(N(E641)&gt;D641,"Refund is more than the order",IF(AND(B641&lt;&gt;"",COUNTIF($B$2:$B$5001,B641)&gt;1),"Same order # twice - keep one row",""))))))))</f>
        <v/>
      </c>
      <c r="I641" s="11" t="str">
        <f aca="false">IF(A641="","",IF(ISNUMBER(A641),INT(A641),IFERROR(IF(TEXT(DATE(VALUE(LEFT(A641,4)),VALUE(MID(A641,6,2)),VALUE(MID(A641,9,2))),"yyyy-mm-dd")=LEFT(A641,10),DATE(VALUE(LEFT(A641,4)),VALUE(MID(A641,6,2)),VALUE(MID(A641,9,2))),""),"")))</f>
        <v/>
      </c>
    </row>
    <row r="642" customFormat="false" ht="15" hidden="false" customHeight="false" outlineLevel="0" collapsed="false">
      <c r="A642" s="13"/>
      <c r="B642" s="8"/>
      <c r="C642" s="8"/>
      <c r="D642" s="23"/>
      <c r="E642" s="23"/>
      <c r="F642" s="10" t="str">
        <f aca="false">IF(D642="","",D642-N(E642))</f>
        <v/>
      </c>
      <c r="G642" s="8"/>
      <c r="H642" s="12" t="str">
        <f aca="false">IF(AND(A642="",C642="",D642=""),"",IF(A642="","Add the order date",IF(I642="","Date not recognised - use YYYY-MM-DD",IF(C642="","Add the customer email",IF(D642="","Add the order total",IF(COUNTIF(Customers!$A$2:$A$2001,C642)=0,"Customer not on Customers tab",IF(N(E642)&gt;D642,"Refund is more than the order",IF(AND(B642&lt;&gt;"",COUNTIF($B$2:$B$5001,B642)&gt;1),"Same order # twice - keep one row",""))))))))</f>
        <v/>
      </c>
      <c r="I642" s="11" t="str">
        <f aca="false">IF(A642="","",IF(ISNUMBER(A642),INT(A642),IFERROR(IF(TEXT(DATE(VALUE(LEFT(A642,4)),VALUE(MID(A642,6,2)),VALUE(MID(A642,9,2))),"yyyy-mm-dd")=LEFT(A642,10),DATE(VALUE(LEFT(A642,4)),VALUE(MID(A642,6,2)),VALUE(MID(A642,9,2))),""),"")))</f>
        <v/>
      </c>
    </row>
    <row r="643" customFormat="false" ht="15" hidden="false" customHeight="false" outlineLevel="0" collapsed="false">
      <c r="A643" s="13"/>
      <c r="B643" s="8"/>
      <c r="C643" s="8"/>
      <c r="D643" s="23"/>
      <c r="E643" s="23"/>
      <c r="F643" s="10" t="str">
        <f aca="false">IF(D643="","",D643-N(E643))</f>
        <v/>
      </c>
      <c r="G643" s="8"/>
      <c r="H643" s="12" t="str">
        <f aca="false">IF(AND(A643="",C643="",D643=""),"",IF(A643="","Add the order date",IF(I643="","Date not recognised - use YYYY-MM-DD",IF(C643="","Add the customer email",IF(D643="","Add the order total",IF(COUNTIF(Customers!$A$2:$A$2001,C643)=0,"Customer not on Customers tab",IF(N(E643)&gt;D643,"Refund is more than the order",IF(AND(B643&lt;&gt;"",COUNTIF($B$2:$B$5001,B643)&gt;1),"Same order # twice - keep one row",""))))))))</f>
        <v/>
      </c>
      <c r="I643" s="11" t="str">
        <f aca="false">IF(A643="","",IF(ISNUMBER(A643),INT(A643),IFERROR(IF(TEXT(DATE(VALUE(LEFT(A643,4)),VALUE(MID(A643,6,2)),VALUE(MID(A643,9,2))),"yyyy-mm-dd")=LEFT(A643,10),DATE(VALUE(LEFT(A643,4)),VALUE(MID(A643,6,2)),VALUE(MID(A643,9,2))),""),"")))</f>
        <v/>
      </c>
    </row>
    <row r="644" customFormat="false" ht="15" hidden="false" customHeight="false" outlineLevel="0" collapsed="false">
      <c r="A644" s="13"/>
      <c r="B644" s="8"/>
      <c r="C644" s="8"/>
      <c r="D644" s="23"/>
      <c r="E644" s="23"/>
      <c r="F644" s="10" t="str">
        <f aca="false">IF(D644="","",D644-N(E644))</f>
        <v/>
      </c>
      <c r="G644" s="8"/>
      <c r="H644" s="12" t="str">
        <f aca="false">IF(AND(A644="",C644="",D644=""),"",IF(A644="","Add the order date",IF(I644="","Date not recognised - use YYYY-MM-DD",IF(C644="","Add the customer email",IF(D644="","Add the order total",IF(COUNTIF(Customers!$A$2:$A$2001,C644)=0,"Customer not on Customers tab",IF(N(E644)&gt;D644,"Refund is more than the order",IF(AND(B644&lt;&gt;"",COUNTIF($B$2:$B$5001,B644)&gt;1),"Same order # twice - keep one row",""))))))))</f>
        <v/>
      </c>
      <c r="I644" s="11" t="str">
        <f aca="false">IF(A644="","",IF(ISNUMBER(A644),INT(A644),IFERROR(IF(TEXT(DATE(VALUE(LEFT(A644,4)),VALUE(MID(A644,6,2)),VALUE(MID(A644,9,2))),"yyyy-mm-dd")=LEFT(A644,10),DATE(VALUE(LEFT(A644,4)),VALUE(MID(A644,6,2)),VALUE(MID(A644,9,2))),""),"")))</f>
        <v/>
      </c>
    </row>
    <row r="645" customFormat="false" ht="15" hidden="false" customHeight="false" outlineLevel="0" collapsed="false">
      <c r="A645" s="13"/>
      <c r="B645" s="8"/>
      <c r="C645" s="8"/>
      <c r="D645" s="23"/>
      <c r="E645" s="23"/>
      <c r="F645" s="10" t="str">
        <f aca="false">IF(D645="","",D645-N(E645))</f>
        <v/>
      </c>
      <c r="G645" s="8"/>
      <c r="H645" s="12" t="str">
        <f aca="false">IF(AND(A645="",C645="",D645=""),"",IF(A645="","Add the order date",IF(I645="","Date not recognised - use YYYY-MM-DD",IF(C645="","Add the customer email",IF(D645="","Add the order total",IF(COUNTIF(Customers!$A$2:$A$2001,C645)=0,"Customer not on Customers tab",IF(N(E645)&gt;D645,"Refund is more than the order",IF(AND(B645&lt;&gt;"",COUNTIF($B$2:$B$5001,B645)&gt;1),"Same order # twice - keep one row",""))))))))</f>
        <v/>
      </c>
      <c r="I645" s="11" t="str">
        <f aca="false">IF(A645="","",IF(ISNUMBER(A645),INT(A645),IFERROR(IF(TEXT(DATE(VALUE(LEFT(A645,4)),VALUE(MID(A645,6,2)),VALUE(MID(A645,9,2))),"yyyy-mm-dd")=LEFT(A645,10),DATE(VALUE(LEFT(A645,4)),VALUE(MID(A645,6,2)),VALUE(MID(A645,9,2))),""),"")))</f>
        <v/>
      </c>
    </row>
    <row r="646" customFormat="false" ht="15" hidden="false" customHeight="false" outlineLevel="0" collapsed="false">
      <c r="A646" s="13"/>
      <c r="B646" s="8"/>
      <c r="C646" s="8"/>
      <c r="D646" s="23"/>
      <c r="E646" s="23"/>
      <c r="F646" s="10" t="str">
        <f aca="false">IF(D646="","",D646-N(E646))</f>
        <v/>
      </c>
      <c r="G646" s="8"/>
      <c r="H646" s="12" t="str">
        <f aca="false">IF(AND(A646="",C646="",D646=""),"",IF(A646="","Add the order date",IF(I646="","Date not recognised - use YYYY-MM-DD",IF(C646="","Add the customer email",IF(D646="","Add the order total",IF(COUNTIF(Customers!$A$2:$A$2001,C646)=0,"Customer not on Customers tab",IF(N(E646)&gt;D646,"Refund is more than the order",IF(AND(B646&lt;&gt;"",COUNTIF($B$2:$B$5001,B646)&gt;1),"Same order # twice - keep one row",""))))))))</f>
        <v/>
      </c>
      <c r="I646" s="11" t="str">
        <f aca="false">IF(A646="","",IF(ISNUMBER(A646),INT(A646),IFERROR(IF(TEXT(DATE(VALUE(LEFT(A646,4)),VALUE(MID(A646,6,2)),VALUE(MID(A646,9,2))),"yyyy-mm-dd")=LEFT(A646,10),DATE(VALUE(LEFT(A646,4)),VALUE(MID(A646,6,2)),VALUE(MID(A646,9,2))),""),"")))</f>
        <v/>
      </c>
    </row>
    <row r="647" customFormat="false" ht="15" hidden="false" customHeight="false" outlineLevel="0" collapsed="false">
      <c r="A647" s="13"/>
      <c r="B647" s="8"/>
      <c r="C647" s="8"/>
      <c r="D647" s="23"/>
      <c r="E647" s="23"/>
      <c r="F647" s="10" t="str">
        <f aca="false">IF(D647="","",D647-N(E647))</f>
        <v/>
      </c>
      <c r="G647" s="8"/>
      <c r="H647" s="12" t="str">
        <f aca="false">IF(AND(A647="",C647="",D647=""),"",IF(A647="","Add the order date",IF(I647="","Date not recognised - use YYYY-MM-DD",IF(C647="","Add the customer email",IF(D647="","Add the order total",IF(COUNTIF(Customers!$A$2:$A$2001,C647)=0,"Customer not on Customers tab",IF(N(E647)&gt;D647,"Refund is more than the order",IF(AND(B647&lt;&gt;"",COUNTIF($B$2:$B$5001,B647)&gt;1),"Same order # twice - keep one row",""))))))))</f>
        <v/>
      </c>
      <c r="I647" s="11" t="str">
        <f aca="false">IF(A647="","",IF(ISNUMBER(A647),INT(A647),IFERROR(IF(TEXT(DATE(VALUE(LEFT(A647,4)),VALUE(MID(A647,6,2)),VALUE(MID(A647,9,2))),"yyyy-mm-dd")=LEFT(A647,10),DATE(VALUE(LEFT(A647,4)),VALUE(MID(A647,6,2)),VALUE(MID(A647,9,2))),""),"")))</f>
        <v/>
      </c>
    </row>
    <row r="648" customFormat="false" ht="15" hidden="false" customHeight="false" outlineLevel="0" collapsed="false">
      <c r="A648" s="13"/>
      <c r="B648" s="8"/>
      <c r="C648" s="8"/>
      <c r="D648" s="23"/>
      <c r="E648" s="23"/>
      <c r="F648" s="10" t="str">
        <f aca="false">IF(D648="","",D648-N(E648))</f>
        <v/>
      </c>
      <c r="G648" s="8"/>
      <c r="H648" s="12" t="str">
        <f aca="false">IF(AND(A648="",C648="",D648=""),"",IF(A648="","Add the order date",IF(I648="","Date not recognised - use YYYY-MM-DD",IF(C648="","Add the customer email",IF(D648="","Add the order total",IF(COUNTIF(Customers!$A$2:$A$2001,C648)=0,"Customer not on Customers tab",IF(N(E648)&gt;D648,"Refund is more than the order",IF(AND(B648&lt;&gt;"",COUNTIF($B$2:$B$5001,B648)&gt;1),"Same order # twice - keep one row",""))))))))</f>
        <v/>
      </c>
      <c r="I648" s="11" t="str">
        <f aca="false">IF(A648="","",IF(ISNUMBER(A648),INT(A648),IFERROR(IF(TEXT(DATE(VALUE(LEFT(A648,4)),VALUE(MID(A648,6,2)),VALUE(MID(A648,9,2))),"yyyy-mm-dd")=LEFT(A648,10),DATE(VALUE(LEFT(A648,4)),VALUE(MID(A648,6,2)),VALUE(MID(A648,9,2))),""),"")))</f>
        <v/>
      </c>
    </row>
    <row r="649" customFormat="false" ht="15" hidden="false" customHeight="false" outlineLevel="0" collapsed="false">
      <c r="A649" s="13"/>
      <c r="B649" s="8"/>
      <c r="C649" s="8"/>
      <c r="D649" s="23"/>
      <c r="E649" s="23"/>
      <c r="F649" s="10" t="str">
        <f aca="false">IF(D649="","",D649-N(E649))</f>
        <v/>
      </c>
      <c r="G649" s="8"/>
      <c r="H649" s="12" t="str">
        <f aca="false">IF(AND(A649="",C649="",D649=""),"",IF(A649="","Add the order date",IF(I649="","Date not recognised - use YYYY-MM-DD",IF(C649="","Add the customer email",IF(D649="","Add the order total",IF(COUNTIF(Customers!$A$2:$A$2001,C649)=0,"Customer not on Customers tab",IF(N(E649)&gt;D649,"Refund is more than the order",IF(AND(B649&lt;&gt;"",COUNTIF($B$2:$B$5001,B649)&gt;1),"Same order # twice - keep one row",""))))))))</f>
        <v/>
      </c>
      <c r="I649" s="11" t="str">
        <f aca="false">IF(A649="","",IF(ISNUMBER(A649),INT(A649),IFERROR(IF(TEXT(DATE(VALUE(LEFT(A649,4)),VALUE(MID(A649,6,2)),VALUE(MID(A649,9,2))),"yyyy-mm-dd")=LEFT(A649,10),DATE(VALUE(LEFT(A649,4)),VALUE(MID(A649,6,2)),VALUE(MID(A649,9,2))),""),"")))</f>
        <v/>
      </c>
    </row>
    <row r="650" customFormat="false" ht="15" hidden="false" customHeight="false" outlineLevel="0" collapsed="false">
      <c r="A650" s="13"/>
      <c r="B650" s="8"/>
      <c r="C650" s="8"/>
      <c r="D650" s="23"/>
      <c r="E650" s="23"/>
      <c r="F650" s="10" t="str">
        <f aca="false">IF(D650="","",D650-N(E650))</f>
        <v/>
      </c>
      <c r="G650" s="8"/>
      <c r="H650" s="12" t="str">
        <f aca="false">IF(AND(A650="",C650="",D650=""),"",IF(A650="","Add the order date",IF(I650="","Date not recognised - use YYYY-MM-DD",IF(C650="","Add the customer email",IF(D650="","Add the order total",IF(COUNTIF(Customers!$A$2:$A$2001,C650)=0,"Customer not on Customers tab",IF(N(E650)&gt;D650,"Refund is more than the order",IF(AND(B650&lt;&gt;"",COUNTIF($B$2:$B$5001,B650)&gt;1),"Same order # twice - keep one row",""))))))))</f>
        <v/>
      </c>
      <c r="I650" s="11" t="str">
        <f aca="false">IF(A650="","",IF(ISNUMBER(A650),INT(A650),IFERROR(IF(TEXT(DATE(VALUE(LEFT(A650,4)),VALUE(MID(A650,6,2)),VALUE(MID(A650,9,2))),"yyyy-mm-dd")=LEFT(A650,10),DATE(VALUE(LEFT(A650,4)),VALUE(MID(A650,6,2)),VALUE(MID(A650,9,2))),""),"")))</f>
        <v/>
      </c>
    </row>
    <row r="651" customFormat="false" ht="15" hidden="false" customHeight="false" outlineLevel="0" collapsed="false">
      <c r="A651" s="13"/>
      <c r="B651" s="8"/>
      <c r="C651" s="8"/>
      <c r="D651" s="23"/>
      <c r="E651" s="23"/>
      <c r="F651" s="10" t="str">
        <f aca="false">IF(D651="","",D651-N(E651))</f>
        <v/>
      </c>
      <c r="G651" s="8"/>
      <c r="H651" s="12" t="str">
        <f aca="false">IF(AND(A651="",C651="",D651=""),"",IF(A651="","Add the order date",IF(I651="","Date not recognised - use YYYY-MM-DD",IF(C651="","Add the customer email",IF(D651="","Add the order total",IF(COUNTIF(Customers!$A$2:$A$2001,C651)=0,"Customer not on Customers tab",IF(N(E651)&gt;D651,"Refund is more than the order",IF(AND(B651&lt;&gt;"",COUNTIF($B$2:$B$5001,B651)&gt;1),"Same order # twice - keep one row",""))))))))</f>
        <v/>
      </c>
      <c r="I651" s="11" t="str">
        <f aca="false">IF(A651="","",IF(ISNUMBER(A651),INT(A651),IFERROR(IF(TEXT(DATE(VALUE(LEFT(A651,4)),VALUE(MID(A651,6,2)),VALUE(MID(A651,9,2))),"yyyy-mm-dd")=LEFT(A651,10),DATE(VALUE(LEFT(A651,4)),VALUE(MID(A651,6,2)),VALUE(MID(A651,9,2))),""),"")))</f>
        <v/>
      </c>
    </row>
    <row r="652" customFormat="false" ht="15" hidden="false" customHeight="false" outlineLevel="0" collapsed="false">
      <c r="A652" s="13"/>
      <c r="B652" s="8"/>
      <c r="C652" s="8"/>
      <c r="D652" s="23"/>
      <c r="E652" s="23"/>
      <c r="F652" s="10" t="str">
        <f aca="false">IF(D652="","",D652-N(E652))</f>
        <v/>
      </c>
      <c r="G652" s="8"/>
      <c r="H652" s="12" t="str">
        <f aca="false">IF(AND(A652="",C652="",D652=""),"",IF(A652="","Add the order date",IF(I652="","Date not recognised - use YYYY-MM-DD",IF(C652="","Add the customer email",IF(D652="","Add the order total",IF(COUNTIF(Customers!$A$2:$A$2001,C652)=0,"Customer not on Customers tab",IF(N(E652)&gt;D652,"Refund is more than the order",IF(AND(B652&lt;&gt;"",COUNTIF($B$2:$B$5001,B652)&gt;1),"Same order # twice - keep one row",""))))))))</f>
        <v/>
      </c>
      <c r="I652" s="11" t="str">
        <f aca="false">IF(A652="","",IF(ISNUMBER(A652),INT(A652),IFERROR(IF(TEXT(DATE(VALUE(LEFT(A652,4)),VALUE(MID(A652,6,2)),VALUE(MID(A652,9,2))),"yyyy-mm-dd")=LEFT(A652,10),DATE(VALUE(LEFT(A652,4)),VALUE(MID(A652,6,2)),VALUE(MID(A652,9,2))),""),"")))</f>
        <v/>
      </c>
    </row>
    <row r="653" customFormat="false" ht="15" hidden="false" customHeight="false" outlineLevel="0" collapsed="false">
      <c r="A653" s="13"/>
      <c r="B653" s="8"/>
      <c r="C653" s="8"/>
      <c r="D653" s="23"/>
      <c r="E653" s="23"/>
      <c r="F653" s="10" t="str">
        <f aca="false">IF(D653="","",D653-N(E653))</f>
        <v/>
      </c>
      <c r="G653" s="8"/>
      <c r="H653" s="12" t="str">
        <f aca="false">IF(AND(A653="",C653="",D653=""),"",IF(A653="","Add the order date",IF(I653="","Date not recognised - use YYYY-MM-DD",IF(C653="","Add the customer email",IF(D653="","Add the order total",IF(COUNTIF(Customers!$A$2:$A$2001,C653)=0,"Customer not on Customers tab",IF(N(E653)&gt;D653,"Refund is more than the order",IF(AND(B653&lt;&gt;"",COUNTIF($B$2:$B$5001,B653)&gt;1),"Same order # twice - keep one row",""))))))))</f>
        <v/>
      </c>
      <c r="I653" s="11" t="str">
        <f aca="false">IF(A653="","",IF(ISNUMBER(A653),INT(A653),IFERROR(IF(TEXT(DATE(VALUE(LEFT(A653,4)),VALUE(MID(A653,6,2)),VALUE(MID(A653,9,2))),"yyyy-mm-dd")=LEFT(A653,10),DATE(VALUE(LEFT(A653,4)),VALUE(MID(A653,6,2)),VALUE(MID(A653,9,2))),""),"")))</f>
        <v/>
      </c>
    </row>
    <row r="654" customFormat="false" ht="15" hidden="false" customHeight="false" outlineLevel="0" collapsed="false">
      <c r="A654" s="13"/>
      <c r="B654" s="8"/>
      <c r="C654" s="8"/>
      <c r="D654" s="23"/>
      <c r="E654" s="23"/>
      <c r="F654" s="10" t="str">
        <f aca="false">IF(D654="","",D654-N(E654))</f>
        <v/>
      </c>
      <c r="G654" s="8"/>
      <c r="H654" s="12" t="str">
        <f aca="false">IF(AND(A654="",C654="",D654=""),"",IF(A654="","Add the order date",IF(I654="","Date not recognised - use YYYY-MM-DD",IF(C654="","Add the customer email",IF(D654="","Add the order total",IF(COUNTIF(Customers!$A$2:$A$2001,C654)=0,"Customer not on Customers tab",IF(N(E654)&gt;D654,"Refund is more than the order",IF(AND(B654&lt;&gt;"",COUNTIF($B$2:$B$5001,B654)&gt;1),"Same order # twice - keep one row",""))))))))</f>
        <v/>
      </c>
      <c r="I654" s="11" t="str">
        <f aca="false">IF(A654="","",IF(ISNUMBER(A654),INT(A654),IFERROR(IF(TEXT(DATE(VALUE(LEFT(A654,4)),VALUE(MID(A654,6,2)),VALUE(MID(A654,9,2))),"yyyy-mm-dd")=LEFT(A654,10),DATE(VALUE(LEFT(A654,4)),VALUE(MID(A654,6,2)),VALUE(MID(A654,9,2))),""),"")))</f>
        <v/>
      </c>
    </row>
    <row r="655" customFormat="false" ht="15" hidden="false" customHeight="false" outlineLevel="0" collapsed="false">
      <c r="A655" s="13"/>
      <c r="B655" s="8"/>
      <c r="C655" s="8"/>
      <c r="D655" s="23"/>
      <c r="E655" s="23"/>
      <c r="F655" s="10" t="str">
        <f aca="false">IF(D655="","",D655-N(E655))</f>
        <v/>
      </c>
      <c r="G655" s="8"/>
      <c r="H655" s="12" t="str">
        <f aca="false">IF(AND(A655="",C655="",D655=""),"",IF(A655="","Add the order date",IF(I655="","Date not recognised - use YYYY-MM-DD",IF(C655="","Add the customer email",IF(D655="","Add the order total",IF(COUNTIF(Customers!$A$2:$A$2001,C655)=0,"Customer not on Customers tab",IF(N(E655)&gt;D655,"Refund is more than the order",IF(AND(B655&lt;&gt;"",COUNTIF($B$2:$B$5001,B655)&gt;1),"Same order # twice - keep one row",""))))))))</f>
        <v/>
      </c>
      <c r="I655" s="11" t="str">
        <f aca="false">IF(A655="","",IF(ISNUMBER(A655),INT(A655),IFERROR(IF(TEXT(DATE(VALUE(LEFT(A655,4)),VALUE(MID(A655,6,2)),VALUE(MID(A655,9,2))),"yyyy-mm-dd")=LEFT(A655,10),DATE(VALUE(LEFT(A655,4)),VALUE(MID(A655,6,2)),VALUE(MID(A655,9,2))),""),"")))</f>
        <v/>
      </c>
    </row>
    <row r="656" customFormat="false" ht="15" hidden="false" customHeight="false" outlineLevel="0" collapsed="false">
      <c r="A656" s="13"/>
      <c r="B656" s="8"/>
      <c r="C656" s="8"/>
      <c r="D656" s="23"/>
      <c r="E656" s="23"/>
      <c r="F656" s="10" t="str">
        <f aca="false">IF(D656="","",D656-N(E656))</f>
        <v/>
      </c>
      <c r="G656" s="8"/>
      <c r="H656" s="12" t="str">
        <f aca="false">IF(AND(A656="",C656="",D656=""),"",IF(A656="","Add the order date",IF(I656="","Date not recognised - use YYYY-MM-DD",IF(C656="","Add the customer email",IF(D656="","Add the order total",IF(COUNTIF(Customers!$A$2:$A$2001,C656)=0,"Customer not on Customers tab",IF(N(E656)&gt;D656,"Refund is more than the order",IF(AND(B656&lt;&gt;"",COUNTIF($B$2:$B$5001,B656)&gt;1),"Same order # twice - keep one row",""))))))))</f>
        <v/>
      </c>
      <c r="I656" s="11" t="str">
        <f aca="false">IF(A656="","",IF(ISNUMBER(A656),INT(A656),IFERROR(IF(TEXT(DATE(VALUE(LEFT(A656,4)),VALUE(MID(A656,6,2)),VALUE(MID(A656,9,2))),"yyyy-mm-dd")=LEFT(A656,10),DATE(VALUE(LEFT(A656,4)),VALUE(MID(A656,6,2)),VALUE(MID(A656,9,2))),""),"")))</f>
        <v/>
      </c>
    </row>
    <row r="657" customFormat="false" ht="15" hidden="false" customHeight="false" outlineLevel="0" collapsed="false">
      <c r="A657" s="13"/>
      <c r="B657" s="8"/>
      <c r="C657" s="8"/>
      <c r="D657" s="23"/>
      <c r="E657" s="23"/>
      <c r="F657" s="10" t="str">
        <f aca="false">IF(D657="","",D657-N(E657))</f>
        <v/>
      </c>
      <c r="G657" s="8"/>
      <c r="H657" s="12" t="str">
        <f aca="false">IF(AND(A657="",C657="",D657=""),"",IF(A657="","Add the order date",IF(I657="","Date not recognised - use YYYY-MM-DD",IF(C657="","Add the customer email",IF(D657="","Add the order total",IF(COUNTIF(Customers!$A$2:$A$2001,C657)=0,"Customer not on Customers tab",IF(N(E657)&gt;D657,"Refund is more than the order",IF(AND(B657&lt;&gt;"",COUNTIF($B$2:$B$5001,B657)&gt;1),"Same order # twice - keep one row",""))))))))</f>
        <v/>
      </c>
      <c r="I657" s="11" t="str">
        <f aca="false">IF(A657="","",IF(ISNUMBER(A657),INT(A657),IFERROR(IF(TEXT(DATE(VALUE(LEFT(A657,4)),VALUE(MID(A657,6,2)),VALUE(MID(A657,9,2))),"yyyy-mm-dd")=LEFT(A657,10),DATE(VALUE(LEFT(A657,4)),VALUE(MID(A657,6,2)),VALUE(MID(A657,9,2))),""),"")))</f>
        <v/>
      </c>
    </row>
    <row r="658" customFormat="false" ht="15" hidden="false" customHeight="false" outlineLevel="0" collapsed="false">
      <c r="A658" s="13"/>
      <c r="B658" s="8"/>
      <c r="C658" s="8"/>
      <c r="D658" s="23"/>
      <c r="E658" s="23"/>
      <c r="F658" s="10" t="str">
        <f aca="false">IF(D658="","",D658-N(E658))</f>
        <v/>
      </c>
      <c r="G658" s="8"/>
      <c r="H658" s="12" t="str">
        <f aca="false">IF(AND(A658="",C658="",D658=""),"",IF(A658="","Add the order date",IF(I658="","Date not recognised - use YYYY-MM-DD",IF(C658="","Add the customer email",IF(D658="","Add the order total",IF(COUNTIF(Customers!$A$2:$A$2001,C658)=0,"Customer not on Customers tab",IF(N(E658)&gt;D658,"Refund is more than the order",IF(AND(B658&lt;&gt;"",COUNTIF($B$2:$B$5001,B658)&gt;1),"Same order # twice - keep one row",""))))))))</f>
        <v/>
      </c>
      <c r="I658" s="11" t="str">
        <f aca="false">IF(A658="","",IF(ISNUMBER(A658),INT(A658),IFERROR(IF(TEXT(DATE(VALUE(LEFT(A658,4)),VALUE(MID(A658,6,2)),VALUE(MID(A658,9,2))),"yyyy-mm-dd")=LEFT(A658,10),DATE(VALUE(LEFT(A658,4)),VALUE(MID(A658,6,2)),VALUE(MID(A658,9,2))),""),"")))</f>
        <v/>
      </c>
    </row>
    <row r="659" customFormat="false" ht="15" hidden="false" customHeight="false" outlineLevel="0" collapsed="false">
      <c r="A659" s="13"/>
      <c r="B659" s="8"/>
      <c r="C659" s="8"/>
      <c r="D659" s="23"/>
      <c r="E659" s="23"/>
      <c r="F659" s="10" t="str">
        <f aca="false">IF(D659="","",D659-N(E659))</f>
        <v/>
      </c>
      <c r="G659" s="8"/>
      <c r="H659" s="12" t="str">
        <f aca="false">IF(AND(A659="",C659="",D659=""),"",IF(A659="","Add the order date",IF(I659="","Date not recognised - use YYYY-MM-DD",IF(C659="","Add the customer email",IF(D659="","Add the order total",IF(COUNTIF(Customers!$A$2:$A$2001,C659)=0,"Customer not on Customers tab",IF(N(E659)&gt;D659,"Refund is more than the order",IF(AND(B659&lt;&gt;"",COUNTIF($B$2:$B$5001,B659)&gt;1),"Same order # twice - keep one row",""))))))))</f>
        <v/>
      </c>
      <c r="I659" s="11" t="str">
        <f aca="false">IF(A659="","",IF(ISNUMBER(A659),INT(A659),IFERROR(IF(TEXT(DATE(VALUE(LEFT(A659,4)),VALUE(MID(A659,6,2)),VALUE(MID(A659,9,2))),"yyyy-mm-dd")=LEFT(A659,10),DATE(VALUE(LEFT(A659,4)),VALUE(MID(A659,6,2)),VALUE(MID(A659,9,2))),""),"")))</f>
        <v/>
      </c>
    </row>
    <row r="660" customFormat="false" ht="15" hidden="false" customHeight="false" outlineLevel="0" collapsed="false">
      <c r="A660" s="13"/>
      <c r="B660" s="8"/>
      <c r="C660" s="8"/>
      <c r="D660" s="23"/>
      <c r="E660" s="23"/>
      <c r="F660" s="10" t="str">
        <f aca="false">IF(D660="","",D660-N(E660))</f>
        <v/>
      </c>
      <c r="G660" s="8"/>
      <c r="H660" s="12" t="str">
        <f aca="false">IF(AND(A660="",C660="",D660=""),"",IF(A660="","Add the order date",IF(I660="","Date not recognised - use YYYY-MM-DD",IF(C660="","Add the customer email",IF(D660="","Add the order total",IF(COUNTIF(Customers!$A$2:$A$2001,C660)=0,"Customer not on Customers tab",IF(N(E660)&gt;D660,"Refund is more than the order",IF(AND(B660&lt;&gt;"",COUNTIF($B$2:$B$5001,B660)&gt;1),"Same order # twice - keep one row",""))))))))</f>
        <v/>
      </c>
      <c r="I660" s="11" t="str">
        <f aca="false">IF(A660="","",IF(ISNUMBER(A660),INT(A660),IFERROR(IF(TEXT(DATE(VALUE(LEFT(A660,4)),VALUE(MID(A660,6,2)),VALUE(MID(A660,9,2))),"yyyy-mm-dd")=LEFT(A660,10),DATE(VALUE(LEFT(A660,4)),VALUE(MID(A660,6,2)),VALUE(MID(A660,9,2))),""),"")))</f>
        <v/>
      </c>
    </row>
    <row r="661" customFormat="false" ht="15" hidden="false" customHeight="false" outlineLevel="0" collapsed="false">
      <c r="A661" s="13"/>
      <c r="B661" s="8"/>
      <c r="C661" s="8"/>
      <c r="D661" s="23"/>
      <c r="E661" s="23"/>
      <c r="F661" s="10" t="str">
        <f aca="false">IF(D661="","",D661-N(E661))</f>
        <v/>
      </c>
      <c r="G661" s="8"/>
      <c r="H661" s="12" t="str">
        <f aca="false">IF(AND(A661="",C661="",D661=""),"",IF(A661="","Add the order date",IF(I661="","Date not recognised - use YYYY-MM-DD",IF(C661="","Add the customer email",IF(D661="","Add the order total",IF(COUNTIF(Customers!$A$2:$A$2001,C661)=0,"Customer not on Customers tab",IF(N(E661)&gt;D661,"Refund is more than the order",IF(AND(B661&lt;&gt;"",COUNTIF($B$2:$B$5001,B661)&gt;1),"Same order # twice - keep one row",""))))))))</f>
        <v/>
      </c>
      <c r="I661" s="11" t="str">
        <f aca="false">IF(A661="","",IF(ISNUMBER(A661),INT(A661),IFERROR(IF(TEXT(DATE(VALUE(LEFT(A661,4)),VALUE(MID(A661,6,2)),VALUE(MID(A661,9,2))),"yyyy-mm-dd")=LEFT(A661,10),DATE(VALUE(LEFT(A661,4)),VALUE(MID(A661,6,2)),VALUE(MID(A661,9,2))),""),"")))</f>
        <v/>
      </c>
    </row>
    <row r="662" customFormat="false" ht="15" hidden="false" customHeight="false" outlineLevel="0" collapsed="false">
      <c r="A662" s="13"/>
      <c r="B662" s="8"/>
      <c r="C662" s="8"/>
      <c r="D662" s="23"/>
      <c r="E662" s="23"/>
      <c r="F662" s="10" t="str">
        <f aca="false">IF(D662="","",D662-N(E662))</f>
        <v/>
      </c>
      <c r="G662" s="8"/>
      <c r="H662" s="12" t="str">
        <f aca="false">IF(AND(A662="",C662="",D662=""),"",IF(A662="","Add the order date",IF(I662="","Date not recognised - use YYYY-MM-DD",IF(C662="","Add the customer email",IF(D662="","Add the order total",IF(COUNTIF(Customers!$A$2:$A$2001,C662)=0,"Customer not on Customers tab",IF(N(E662)&gt;D662,"Refund is more than the order",IF(AND(B662&lt;&gt;"",COUNTIF($B$2:$B$5001,B662)&gt;1),"Same order # twice - keep one row",""))))))))</f>
        <v/>
      </c>
      <c r="I662" s="11" t="str">
        <f aca="false">IF(A662="","",IF(ISNUMBER(A662),INT(A662),IFERROR(IF(TEXT(DATE(VALUE(LEFT(A662,4)),VALUE(MID(A662,6,2)),VALUE(MID(A662,9,2))),"yyyy-mm-dd")=LEFT(A662,10),DATE(VALUE(LEFT(A662,4)),VALUE(MID(A662,6,2)),VALUE(MID(A662,9,2))),""),"")))</f>
        <v/>
      </c>
    </row>
    <row r="663" customFormat="false" ht="15" hidden="false" customHeight="false" outlineLevel="0" collapsed="false">
      <c r="A663" s="13"/>
      <c r="B663" s="8"/>
      <c r="C663" s="8"/>
      <c r="D663" s="23"/>
      <c r="E663" s="23"/>
      <c r="F663" s="10" t="str">
        <f aca="false">IF(D663="","",D663-N(E663))</f>
        <v/>
      </c>
      <c r="G663" s="8"/>
      <c r="H663" s="12" t="str">
        <f aca="false">IF(AND(A663="",C663="",D663=""),"",IF(A663="","Add the order date",IF(I663="","Date not recognised - use YYYY-MM-DD",IF(C663="","Add the customer email",IF(D663="","Add the order total",IF(COUNTIF(Customers!$A$2:$A$2001,C663)=0,"Customer not on Customers tab",IF(N(E663)&gt;D663,"Refund is more than the order",IF(AND(B663&lt;&gt;"",COUNTIF($B$2:$B$5001,B663)&gt;1),"Same order # twice - keep one row",""))))))))</f>
        <v/>
      </c>
      <c r="I663" s="11" t="str">
        <f aca="false">IF(A663="","",IF(ISNUMBER(A663),INT(A663),IFERROR(IF(TEXT(DATE(VALUE(LEFT(A663,4)),VALUE(MID(A663,6,2)),VALUE(MID(A663,9,2))),"yyyy-mm-dd")=LEFT(A663,10),DATE(VALUE(LEFT(A663,4)),VALUE(MID(A663,6,2)),VALUE(MID(A663,9,2))),""),"")))</f>
        <v/>
      </c>
    </row>
    <row r="664" customFormat="false" ht="15" hidden="false" customHeight="false" outlineLevel="0" collapsed="false">
      <c r="A664" s="13"/>
      <c r="B664" s="8"/>
      <c r="C664" s="8"/>
      <c r="D664" s="23"/>
      <c r="E664" s="23"/>
      <c r="F664" s="10" t="str">
        <f aca="false">IF(D664="","",D664-N(E664))</f>
        <v/>
      </c>
      <c r="G664" s="8"/>
      <c r="H664" s="12" t="str">
        <f aca="false">IF(AND(A664="",C664="",D664=""),"",IF(A664="","Add the order date",IF(I664="","Date not recognised - use YYYY-MM-DD",IF(C664="","Add the customer email",IF(D664="","Add the order total",IF(COUNTIF(Customers!$A$2:$A$2001,C664)=0,"Customer not on Customers tab",IF(N(E664)&gt;D664,"Refund is more than the order",IF(AND(B664&lt;&gt;"",COUNTIF($B$2:$B$5001,B664)&gt;1),"Same order # twice - keep one row",""))))))))</f>
        <v/>
      </c>
      <c r="I664" s="11" t="str">
        <f aca="false">IF(A664="","",IF(ISNUMBER(A664),INT(A664),IFERROR(IF(TEXT(DATE(VALUE(LEFT(A664,4)),VALUE(MID(A664,6,2)),VALUE(MID(A664,9,2))),"yyyy-mm-dd")=LEFT(A664,10),DATE(VALUE(LEFT(A664,4)),VALUE(MID(A664,6,2)),VALUE(MID(A664,9,2))),""),"")))</f>
        <v/>
      </c>
    </row>
    <row r="665" customFormat="false" ht="15" hidden="false" customHeight="false" outlineLevel="0" collapsed="false">
      <c r="A665" s="13"/>
      <c r="B665" s="8"/>
      <c r="C665" s="8"/>
      <c r="D665" s="23"/>
      <c r="E665" s="23"/>
      <c r="F665" s="10" t="str">
        <f aca="false">IF(D665="","",D665-N(E665))</f>
        <v/>
      </c>
      <c r="G665" s="8"/>
      <c r="H665" s="12" t="str">
        <f aca="false">IF(AND(A665="",C665="",D665=""),"",IF(A665="","Add the order date",IF(I665="","Date not recognised - use YYYY-MM-DD",IF(C665="","Add the customer email",IF(D665="","Add the order total",IF(COUNTIF(Customers!$A$2:$A$2001,C665)=0,"Customer not on Customers tab",IF(N(E665)&gt;D665,"Refund is more than the order",IF(AND(B665&lt;&gt;"",COUNTIF($B$2:$B$5001,B665)&gt;1),"Same order # twice - keep one row",""))))))))</f>
        <v/>
      </c>
      <c r="I665" s="11" t="str">
        <f aca="false">IF(A665="","",IF(ISNUMBER(A665),INT(A665),IFERROR(IF(TEXT(DATE(VALUE(LEFT(A665,4)),VALUE(MID(A665,6,2)),VALUE(MID(A665,9,2))),"yyyy-mm-dd")=LEFT(A665,10),DATE(VALUE(LEFT(A665,4)),VALUE(MID(A665,6,2)),VALUE(MID(A665,9,2))),""),"")))</f>
        <v/>
      </c>
    </row>
    <row r="666" customFormat="false" ht="15" hidden="false" customHeight="false" outlineLevel="0" collapsed="false">
      <c r="A666" s="13"/>
      <c r="B666" s="8"/>
      <c r="C666" s="8"/>
      <c r="D666" s="23"/>
      <c r="E666" s="23"/>
      <c r="F666" s="10" t="str">
        <f aca="false">IF(D666="","",D666-N(E666))</f>
        <v/>
      </c>
      <c r="G666" s="8"/>
      <c r="H666" s="12" t="str">
        <f aca="false">IF(AND(A666="",C666="",D666=""),"",IF(A666="","Add the order date",IF(I666="","Date not recognised - use YYYY-MM-DD",IF(C666="","Add the customer email",IF(D666="","Add the order total",IF(COUNTIF(Customers!$A$2:$A$2001,C666)=0,"Customer not on Customers tab",IF(N(E666)&gt;D666,"Refund is more than the order",IF(AND(B666&lt;&gt;"",COUNTIF($B$2:$B$5001,B666)&gt;1),"Same order # twice - keep one row",""))))))))</f>
        <v/>
      </c>
      <c r="I666" s="11" t="str">
        <f aca="false">IF(A666="","",IF(ISNUMBER(A666),INT(A666),IFERROR(IF(TEXT(DATE(VALUE(LEFT(A666,4)),VALUE(MID(A666,6,2)),VALUE(MID(A666,9,2))),"yyyy-mm-dd")=LEFT(A666,10),DATE(VALUE(LEFT(A666,4)),VALUE(MID(A666,6,2)),VALUE(MID(A666,9,2))),""),"")))</f>
        <v/>
      </c>
    </row>
    <row r="667" customFormat="false" ht="15" hidden="false" customHeight="false" outlineLevel="0" collapsed="false">
      <c r="A667" s="13"/>
      <c r="B667" s="8"/>
      <c r="C667" s="8"/>
      <c r="D667" s="23"/>
      <c r="E667" s="23"/>
      <c r="F667" s="10" t="str">
        <f aca="false">IF(D667="","",D667-N(E667))</f>
        <v/>
      </c>
      <c r="G667" s="8"/>
      <c r="H667" s="12" t="str">
        <f aca="false">IF(AND(A667="",C667="",D667=""),"",IF(A667="","Add the order date",IF(I667="","Date not recognised - use YYYY-MM-DD",IF(C667="","Add the customer email",IF(D667="","Add the order total",IF(COUNTIF(Customers!$A$2:$A$2001,C667)=0,"Customer not on Customers tab",IF(N(E667)&gt;D667,"Refund is more than the order",IF(AND(B667&lt;&gt;"",COUNTIF($B$2:$B$5001,B667)&gt;1),"Same order # twice - keep one row",""))))))))</f>
        <v/>
      </c>
      <c r="I667" s="11" t="str">
        <f aca="false">IF(A667="","",IF(ISNUMBER(A667),INT(A667),IFERROR(IF(TEXT(DATE(VALUE(LEFT(A667,4)),VALUE(MID(A667,6,2)),VALUE(MID(A667,9,2))),"yyyy-mm-dd")=LEFT(A667,10),DATE(VALUE(LEFT(A667,4)),VALUE(MID(A667,6,2)),VALUE(MID(A667,9,2))),""),"")))</f>
        <v/>
      </c>
    </row>
    <row r="668" customFormat="false" ht="15" hidden="false" customHeight="false" outlineLevel="0" collapsed="false">
      <c r="A668" s="13"/>
      <c r="B668" s="8"/>
      <c r="C668" s="8"/>
      <c r="D668" s="23"/>
      <c r="E668" s="23"/>
      <c r="F668" s="10" t="str">
        <f aca="false">IF(D668="","",D668-N(E668))</f>
        <v/>
      </c>
      <c r="G668" s="8"/>
      <c r="H668" s="12" t="str">
        <f aca="false">IF(AND(A668="",C668="",D668=""),"",IF(A668="","Add the order date",IF(I668="","Date not recognised - use YYYY-MM-DD",IF(C668="","Add the customer email",IF(D668="","Add the order total",IF(COUNTIF(Customers!$A$2:$A$2001,C668)=0,"Customer not on Customers tab",IF(N(E668)&gt;D668,"Refund is more than the order",IF(AND(B668&lt;&gt;"",COUNTIF($B$2:$B$5001,B668)&gt;1),"Same order # twice - keep one row",""))))))))</f>
        <v/>
      </c>
      <c r="I668" s="11" t="str">
        <f aca="false">IF(A668="","",IF(ISNUMBER(A668),INT(A668),IFERROR(IF(TEXT(DATE(VALUE(LEFT(A668,4)),VALUE(MID(A668,6,2)),VALUE(MID(A668,9,2))),"yyyy-mm-dd")=LEFT(A668,10),DATE(VALUE(LEFT(A668,4)),VALUE(MID(A668,6,2)),VALUE(MID(A668,9,2))),""),"")))</f>
        <v/>
      </c>
    </row>
    <row r="669" customFormat="false" ht="15" hidden="false" customHeight="false" outlineLevel="0" collapsed="false">
      <c r="A669" s="13"/>
      <c r="B669" s="8"/>
      <c r="C669" s="8"/>
      <c r="D669" s="23"/>
      <c r="E669" s="23"/>
      <c r="F669" s="10" t="str">
        <f aca="false">IF(D669="","",D669-N(E669))</f>
        <v/>
      </c>
      <c r="G669" s="8"/>
      <c r="H669" s="12" t="str">
        <f aca="false">IF(AND(A669="",C669="",D669=""),"",IF(A669="","Add the order date",IF(I669="","Date not recognised - use YYYY-MM-DD",IF(C669="","Add the customer email",IF(D669="","Add the order total",IF(COUNTIF(Customers!$A$2:$A$2001,C669)=0,"Customer not on Customers tab",IF(N(E669)&gt;D669,"Refund is more than the order",IF(AND(B669&lt;&gt;"",COUNTIF($B$2:$B$5001,B669)&gt;1),"Same order # twice - keep one row",""))))))))</f>
        <v/>
      </c>
      <c r="I669" s="11" t="str">
        <f aca="false">IF(A669="","",IF(ISNUMBER(A669),INT(A669),IFERROR(IF(TEXT(DATE(VALUE(LEFT(A669,4)),VALUE(MID(A669,6,2)),VALUE(MID(A669,9,2))),"yyyy-mm-dd")=LEFT(A669,10),DATE(VALUE(LEFT(A669,4)),VALUE(MID(A669,6,2)),VALUE(MID(A669,9,2))),""),"")))</f>
        <v/>
      </c>
    </row>
    <row r="670" customFormat="false" ht="15" hidden="false" customHeight="false" outlineLevel="0" collapsed="false">
      <c r="A670" s="13"/>
      <c r="B670" s="8"/>
      <c r="C670" s="8"/>
      <c r="D670" s="23"/>
      <c r="E670" s="23"/>
      <c r="F670" s="10" t="str">
        <f aca="false">IF(D670="","",D670-N(E670))</f>
        <v/>
      </c>
      <c r="G670" s="8"/>
      <c r="H670" s="12" t="str">
        <f aca="false">IF(AND(A670="",C670="",D670=""),"",IF(A670="","Add the order date",IF(I670="","Date not recognised - use YYYY-MM-DD",IF(C670="","Add the customer email",IF(D670="","Add the order total",IF(COUNTIF(Customers!$A$2:$A$2001,C670)=0,"Customer not on Customers tab",IF(N(E670)&gt;D670,"Refund is more than the order",IF(AND(B670&lt;&gt;"",COUNTIF($B$2:$B$5001,B670)&gt;1),"Same order # twice - keep one row",""))))))))</f>
        <v/>
      </c>
      <c r="I670" s="11" t="str">
        <f aca="false">IF(A670="","",IF(ISNUMBER(A670),INT(A670),IFERROR(IF(TEXT(DATE(VALUE(LEFT(A670,4)),VALUE(MID(A670,6,2)),VALUE(MID(A670,9,2))),"yyyy-mm-dd")=LEFT(A670,10),DATE(VALUE(LEFT(A670,4)),VALUE(MID(A670,6,2)),VALUE(MID(A670,9,2))),""),"")))</f>
        <v/>
      </c>
    </row>
    <row r="671" customFormat="false" ht="15" hidden="false" customHeight="false" outlineLevel="0" collapsed="false">
      <c r="A671" s="13"/>
      <c r="B671" s="8"/>
      <c r="C671" s="8"/>
      <c r="D671" s="23"/>
      <c r="E671" s="23"/>
      <c r="F671" s="10" t="str">
        <f aca="false">IF(D671="","",D671-N(E671))</f>
        <v/>
      </c>
      <c r="G671" s="8"/>
      <c r="H671" s="12" t="str">
        <f aca="false">IF(AND(A671="",C671="",D671=""),"",IF(A671="","Add the order date",IF(I671="","Date not recognised - use YYYY-MM-DD",IF(C671="","Add the customer email",IF(D671="","Add the order total",IF(COUNTIF(Customers!$A$2:$A$2001,C671)=0,"Customer not on Customers tab",IF(N(E671)&gt;D671,"Refund is more than the order",IF(AND(B671&lt;&gt;"",COUNTIF($B$2:$B$5001,B671)&gt;1),"Same order # twice - keep one row",""))))))))</f>
        <v/>
      </c>
      <c r="I671" s="11" t="str">
        <f aca="false">IF(A671="","",IF(ISNUMBER(A671),INT(A671),IFERROR(IF(TEXT(DATE(VALUE(LEFT(A671,4)),VALUE(MID(A671,6,2)),VALUE(MID(A671,9,2))),"yyyy-mm-dd")=LEFT(A671,10),DATE(VALUE(LEFT(A671,4)),VALUE(MID(A671,6,2)),VALUE(MID(A671,9,2))),""),"")))</f>
        <v/>
      </c>
    </row>
    <row r="672" customFormat="false" ht="15" hidden="false" customHeight="false" outlineLevel="0" collapsed="false">
      <c r="A672" s="13"/>
      <c r="B672" s="8"/>
      <c r="C672" s="8"/>
      <c r="D672" s="23"/>
      <c r="E672" s="23"/>
      <c r="F672" s="10" t="str">
        <f aca="false">IF(D672="","",D672-N(E672))</f>
        <v/>
      </c>
      <c r="G672" s="8"/>
      <c r="H672" s="12" t="str">
        <f aca="false">IF(AND(A672="",C672="",D672=""),"",IF(A672="","Add the order date",IF(I672="","Date not recognised - use YYYY-MM-DD",IF(C672="","Add the customer email",IF(D672="","Add the order total",IF(COUNTIF(Customers!$A$2:$A$2001,C672)=0,"Customer not on Customers tab",IF(N(E672)&gt;D672,"Refund is more than the order",IF(AND(B672&lt;&gt;"",COUNTIF($B$2:$B$5001,B672)&gt;1),"Same order # twice - keep one row",""))))))))</f>
        <v/>
      </c>
      <c r="I672" s="11" t="str">
        <f aca="false">IF(A672="","",IF(ISNUMBER(A672),INT(A672),IFERROR(IF(TEXT(DATE(VALUE(LEFT(A672,4)),VALUE(MID(A672,6,2)),VALUE(MID(A672,9,2))),"yyyy-mm-dd")=LEFT(A672,10),DATE(VALUE(LEFT(A672,4)),VALUE(MID(A672,6,2)),VALUE(MID(A672,9,2))),""),"")))</f>
        <v/>
      </c>
    </row>
    <row r="673" customFormat="false" ht="15" hidden="false" customHeight="false" outlineLevel="0" collapsed="false">
      <c r="A673" s="13"/>
      <c r="B673" s="8"/>
      <c r="C673" s="8"/>
      <c r="D673" s="23"/>
      <c r="E673" s="23"/>
      <c r="F673" s="10" t="str">
        <f aca="false">IF(D673="","",D673-N(E673))</f>
        <v/>
      </c>
      <c r="G673" s="8"/>
      <c r="H673" s="12" t="str">
        <f aca="false">IF(AND(A673="",C673="",D673=""),"",IF(A673="","Add the order date",IF(I673="","Date not recognised - use YYYY-MM-DD",IF(C673="","Add the customer email",IF(D673="","Add the order total",IF(COUNTIF(Customers!$A$2:$A$2001,C673)=0,"Customer not on Customers tab",IF(N(E673)&gt;D673,"Refund is more than the order",IF(AND(B673&lt;&gt;"",COUNTIF($B$2:$B$5001,B673)&gt;1),"Same order # twice - keep one row",""))))))))</f>
        <v/>
      </c>
      <c r="I673" s="11" t="str">
        <f aca="false">IF(A673="","",IF(ISNUMBER(A673),INT(A673),IFERROR(IF(TEXT(DATE(VALUE(LEFT(A673,4)),VALUE(MID(A673,6,2)),VALUE(MID(A673,9,2))),"yyyy-mm-dd")=LEFT(A673,10),DATE(VALUE(LEFT(A673,4)),VALUE(MID(A673,6,2)),VALUE(MID(A673,9,2))),""),"")))</f>
        <v/>
      </c>
    </row>
    <row r="674" customFormat="false" ht="15" hidden="false" customHeight="false" outlineLevel="0" collapsed="false">
      <c r="A674" s="13"/>
      <c r="B674" s="8"/>
      <c r="C674" s="8"/>
      <c r="D674" s="23"/>
      <c r="E674" s="23"/>
      <c r="F674" s="10" t="str">
        <f aca="false">IF(D674="","",D674-N(E674))</f>
        <v/>
      </c>
      <c r="G674" s="8"/>
      <c r="H674" s="12" t="str">
        <f aca="false">IF(AND(A674="",C674="",D674=""),"",IF(A674="","Add the order date",IF(I674="","Date not recognised - use YYYY-MM-DD",IF(C674="","Add the customer email",IF(D674="","Add the order total",IF(COUNTIF(Customers!$A$2:$A$2001,C674)=0,"Customer not on Customers tab",IF(N(E674)&gt;D674,"Refund is more than the order",IF(AND(B674&lt;&gt;"",COUNTIF($B$2:$B$5001,B674)&gt;1),"Same order # twice - keep one row",""))))))))</f>
        <v/>
      </c>
      <c r="I674" s="11" t="str">
        <f aca="false">IF(A674="","",IF(ISNUMBER(A674),INT(A674),IFERROR(IF(TEXT(DATE(VALUE(LEFT(A674,4)),VALUE(MID(A674,6,2)),VALUE(MID(A674,9,2))),"yyyy-mm-dd")=LEFT(A674,10),DATE(VALUE(LEFT(A674,4)),VALUE(MID(A674,6,2)),VALUE(MID(A674,9,2))),""),"")))</f>
        <v/>
      </c>
    </row>
    <row r="675" customFormat="false" ht="15" hidden="false" customHeight="false" outlineLevel="0" collapsed="false">
      <c r="A675" s="13"/>
      <c r="B675" s="8"/>
      <c r="C675" s="8"/>
      <c r="D675" s="23"/>
      <c r="E675" s="23"/>
      <c r="F675" s="10" t="str">
        <f aca="false">IF(D675="","",D675-N(E675))</f>
        <v/>
      </c>
      <c r="G675" s="8"/>
      <c r="H675" s="12" t="str">
        <f aca="false">IF(AND(A675="",C675="",D675=""),"",IF(A675="","Add the order date",IF(I675="","Date not recognised - use YYYY-MM-DD",IF(C675="","Add the customer email",IF(D675="","Add the order total",IF(COUNTIF(Customers!$A$2:$A$2001,C675)=0,"Customer not on Customers tab",IF(N(E675)&gt;D675,"Refund is more than the order",IF(AND(B675&lt;&gt;"",COUNTIF($B$2:$B$5001,B675)&gt;1),"Same order # twice - keep one row",""))))))))</f>
        <v/>
      </c>
      <c r="I675" s="11" t="str">
        <f aca="false">IF(A675="","",IF(ISNUMBER(A675),INT(A675),IFERROR(IF(TEXT(DATE(VALUE(LEFT(A675,4)),VALUE(MID(A675,6,2)),VALUE(MID(A675,9,2))),"yyyy-mm-dd")=LEFT(A675,10),DATE(VALUE(LEFT(A675,4)),VALUE(MID(A675,6,2)),VALUE(MID(A675,9,2))),""),"")))</f>
        <v/>
      </c>
    </row>
    <row r="676" customFormat="false" ht="15" hidden="false" customHeight="false" outlineLevel="0" collapsed="false">
      <c r="A676" s="13"/>
      <c r="B676" s="8"/>
      <c r="C676" s="8"/>
      <c r="D676" s="23"/>
      <c r="E676" s="23"/>
      <c r="F676" s="10" t="str">
        <f aca="false">IF(D676="","",D676-N(E676))</f>
        <v/>
      </c>
      <c r="G676" s="8"/>
      <c r="H676" s="12" t="str">
        <f aca="false">IF(AND(A676="",C676="",D676=""),"",IF(A676="","Add the order date",IF(I676="","Date not recognised - use YYYY-MM-DD",IF(C676="","Add the customer email",IF(D676="","Add the order total",IF(COUNTIF(Customers!$A$2:$A$2001,C676)=0,"Customer not on Customers tab",IF(N(E676)&gt;D676,"Refund is more than the order",IF(AND(B676&lt;&gt;"",COUNTIF($B$2:$B$5001,B676)&gt;1),"Same order # twice - keep one row",""))))))))</f>
        <v/>
      </c>
      <c r="I676" s="11" t="str">
        <f aca="false">IF(A676="","",IF(ISNUMBER(A676),INT(A676),IFERROR(IF(TEXT(DATE(VALUE(LEFT(A676,4)),VALUE(MID(A676,6,2)),VALUE(MID(A676,9,2))),"yyyy-mm-dd")=LEFT(A676,10),DATE(VALUE(LEFT(A676,4)),VALUE(MID(A676,6,2)),VALUE(MID(A676,9,2))),""),"")))</f>
        <v/>
      </c>
    </row>
    <row r="677" customFormat="false" ht="15" hidden="false" customHeight="false" outlineLevel="0" collapsed="false">
      <c r="A677" s="13"/>
      <c r="B677" s="8"/>
      <c r="C677" s="8"/>
      <c r="D677" s="23"/>
      <c r="E677" s="23"/>
      <c r="F677" s="10" t="str">
        <f aca="false">IF(D677="","",D677-N(E677))</f>
        <v/>
      </c>
      <c r="G677" s="8"/>
      <c r="H677" s="12" t="str">
        <f aca="false">IF(AND(A677="",C677="",D677=""),"",IF(A677="","Add the order date",IF(I677="","Date not recognised - use YYYY-MM-DD",IF(C677="","Add the customer email",IF(D677="","Add the order total",IF(COUNTIF(Customers!$A$2:$A$2001,C677)=0,"Customer not on Customers tab",IF(N(E677)&gt;D677,"Refund is more than the order",IF(AND(B677&lt;&gt;"",COUNTIF($B$2:$B$5001,B677)&gt;1),"Same order # twice - keep one row",""))))))))</f>
        <v/>
      </c>
      <c r="I677" s="11" t="str">
        <f aca="false">IF(A677="","",IF(ISNUMBER(A677),INT(A677),IFERROR(IF(TEXT(DATE(VALUE(LEFT(A677,4)),VALUE(MID(A677,6,2)),VALUE(MID(A677,9,2))),"yyyy-mm-dd")=LEFT(A677,10),DATE(VALUE(LEFT(A677,4)),VALUE(MID(A677,6,2)),VALUE(MID(A677,9,2))),""),"")))</f>
        <v/>
      </c>
    </row>
    <row r="678" customFormat="false" ht="15" hidden="false" customHeight="false" outlineLevel="0" collapsed="false">
      <c r="A678" s="13"/>
      <c r="B678" s="8"/>
      <c r="C678" s="8"/>
      <c r="D678" s="23"/>
      <c r="E678" s="23"/>
      <c r="F678" s="10" t="str">
        <f aca="false">IF(D678="","",D678-N(E678))</f>
        <v/>
      </c>
      <c r="G678" s="8"/>
      <c r="H678" s="12" t="str">
        <f aca="false">IF(AND(A678="",C678="",D678=""),"",IF(A678="","Add the order date",IF(I678="","Date not recognised - use YYYY-MM-DD",IF(C678="","Add the customer email",IF(D678="","Add the order total",IF(COUNTIF(Customers!$A$2:$A$2001,C678)=0,"Customer not on Customers tab",IF(N(E678)&gt;D678,"Refund is more than the order",IF(AND(B678&lt;&gt;"",COUNTIF($B$2:$B$5001,B678)&gt;1),"Same order # twice - keep one row",""))))))))</f>
        <v/>
      </c>
      <c r="I678" s="11" t="str">
        <f aca="false">IF(A678="","",IF(ISNUMBER(A678),INT(A678),IFERROR(IF(TEXT(DATE(VALUE(LEFT(A678,4)),VALUE(MID(A678,6,2)),VALUE(MID(A678,9,2))),"yyyy-mm-dd")=LEFT(A678,10),DATE(VALUE(LEFT(A678,4)),VALUE(MID(A678,6,2)),VALUE(MID(A678,9,2))),""),"")))</f>
        <v/>
      </c>
    </row>
    <row r="679" customFormat="false" ht="15" hidden="false" customHeight="false" outlineLevel="0" collapsed="false">
      <c r="A679" s="13"/>
      <c r="B679" s="8"/>
      <c r="C679" s="8"/>
      <c r="D679" s="23"/>
      <c r="E679" s="23"/>
      <c r="F679" s="10" t="str">
        <f aca="false">IF(D679="","",D679-N(E679))</f>
        <v/>
      </c>
      <c r="G679" s="8"/>
      <c r="H679" s="12" t="str">
        <f aca="false">IF(AND(A679="",C679="",D679=""),"",IF(A679="","Add the order date",IF(I679="","Date not recognised - use YYYY-MM-DD",IF(C679="","Add the customer email",IF(D679="","Add the order total",IF(COUNTIF(Customers!$A$2:$A$2001,C679)=0,"Customer not on Customers tab",IF(N(E679)&gt;D679,"Refund is more than the order",IF(AND(B679&lt;&gt;"",COUNTIF($B$2:$B$5001,B679)&gt;1),"Same order # twice - keep one row",""))))))))</f>
        <v/>
      </c>
      <c r="I679" s="11" t="str">
        <f aca="false">IF(A679="","",IF(ISNUMBER(A679),INT(A679),IFERROR(IF(TEXT(DATE(VALUE(LEFT(A679,4)),VALUE(MID(A679,6,2)),VALUE(MID(A679,9,2))),"yyyy-mm-dd")=LEFT(A679,10),DATE(VALUE(LEFT(A679,4)),VALUE(MID(A679,6,2)),VALUE(MID(A679,9,2))),""),"")))</f>
        <v/>
      </c>
    </row>
    <row r="680" customFormat="false" ht="15" hidden="false" customHeight="false" outlineLevel="0" collapsed="false">
      <c r="A680" s="13"/>
      <c r="B680" s="8"/>
      <c r="C680" s="8"/>
      <c r="D680" s="23"/>
      <c r="E680" s="23"/>
      <c r="F680" s="10" t="str">
        <f aca="false">IF(D680="","",D680-N(E680))</f>
        <v/>
      </c>
      <c r="G680" s="8"/>
      <c r="H680" s="12" t="str">
        <f aca="false">IF(AND(A680="",C680="",D680=""),"",IF(A680="","Add the order date",IF(I680="","Date not recognised - use YYYY-MM-DD",IF(C680="","Add the customer email",IF(D680="","Add the order total",IF(COUNTIF(Customers!$A$2:$A$2001,C680)=0,"Customer not on Customers tab",IF(N(E680)&gt;D680,"Refund is more than the order",IF(AND(B680&lt;&gt;"",COUNTIF($B$2:$B$5001,B680)&gt;1),"Same order # twice - keep one row",""))))))))</f>
        <v/>
      </c>
      <c r="I680" s="11" t="str">
        <f aca="false">IF(A680="","",IF(ISNUMBER(A680),INT(A680),IFERROR(IF(TEXT(DATE(VALUE(LEFT(A680,4)),VALUE(MID(A680,6,2)),VALUE(MID(A680,9,2))),"yyyy-mm-dd")=LEFT(A680,10),DATE(VALUE(LEFT(A680,4)),VALUE(MID(A680,6,2)),VALUE(MID(A680,9,2))),""),"")))</f>
        <v/>
      </c>
    </row>
    <row r="681" customFormat="false" ht="15" hidden="false" customHeight="false" outlineLevel="0" collapsed="false">
      <c r="A681" s="13"/>
      <c r="B681" s="8"/>
      <c r="C681" s="8"/>
      <c r="D681" s="23"/>
      <c r="E681" s="23"/>
      <c r="F681" s="10" t="str">
        <f aca="false">IF(D681="","",D681-N(E681))</f>
        <v/>
      </c>
      <c r="G681" s="8"/>
      <c r="H681" s="12" t="str">
        <f aca="false">IF(AND(A681="",C681="",D681=""),"",IF(A681="","Add the order date",IF(I681="","Date not recognised - use YYYY-MM-DD",IF(C681="","Add the customer email",IF(D681="","Add the order total",IF(COUNTIF(Customers!$A$2:$A$2001,C681)=0,"Customer not on Customers tab",IF(N(E681)&gt;D681,"Refund is more than the order",IF(AND(B681&lt;&gt;"",COUNTIF($B$2:$B$5001,B681)&gt;1),"Same order # twice - keep one row",""))))))))</f>
        <v/>
      </c>
      <c r="I681" s="11" t="str">
        <f aca="false">IF(A681="","",IF(ISNUMBER(A681),INT(A681),IFERROR(IF(TEXT(DATE(VALUE(LEFT(A681,4)),VALUE(MID(A681,6,2)),VALUE(MID(A681,9,2))),"yyyy-mm-dd")=LEFT(A681,10),DATE(VALUE(LEFT(A681,4)),VALUE(MID(A681,6,2)),VALUE(MID(A681,9,2))),""),"")))</f>
        <v/>
      </c>
    </row>
    <row r="682" customFormat="false" ht="15" hidden="false" customHeight="false" outlineLevel="0" collapsed="false">
      <c r="A682" s="13"/>
      <c r="B682" s="8"/>
      <c r="C682" s="8"/>
      <c r="D682" s="23"/>
      <c r="E682" s="23"/>
      <c r="F682" s="10" t="str">
        <f aca="false">IF(D682="","",D682-N(E682))</f>
        <v/>
      </c>
      <c r="G682" s="8"/>
      <c r="H682" s="12" t="str">
        <f aca="false">IF(AND(A682="",C682="",D682=""),"",IF(A682="","Add the order date",IF(I682="","Date not recognised - use YYYY-MM-DD",IF(C682="","Add the customer email",IF(D682="","Add the order total",IF(COUNTIF(Customers!$A$2:$A$2001,C682)=0,"Customer not on Customers tab",IF(N(E682)&gt;D682,"Refund is more than the order",IF(AND(B682&lt;&gt;"",COUNTIF($B$2:$B$5001,B682)&gt;1),"Same order # twice - keep one row",""))))))))</f>
        <v/>
      </c>
      <c r="I682" s="11" t="str">
        <f aca="false">IF(A682="","",IF(ISNUMBER(A682),INT(A682),IFERROR(IF(TEXT(DATE(VALUE(LEFT(A682,4)),VALUE(MID(A682,6,2)),VALUE(MID(A682,9,2))),"yyyy-mm-dd")=LEFT(A682,10),DATE(VALUE(LEFT(A682,4)),VALUE(MID(A682,6,2)),VALUE(MID(A682,9,2))),""),"")))</f>
        <v/>
      </c>
    </row>
    <row r="683" customFormat="false" ht="15" hidden="false" customHeight="false" outlineLevel="0" collapsed="false">
      <c r="A683" s="13"/>
      <c r="B683" s="8"/>
      <c r="C683" s="8"/>
      <c r="D683" s="23"/>
      <c r="E683" s="23"/>
      <c r="F683" s="10" t="str">
        <f aca="false">IF(D683="","",D683-N(E683))</f>
        <v/>
      </c>
      <c r="G683" s="8"/>
      <c r="H683" s="12" t="str">
        <f aca="false">IF(AND(A683="",C683="",D683=""),"",IF(A683="","Add the order date",IF(I683="","Date not recognised - use YYYY-MM-DD",IF(C683="","Add the customer email",IF(D683="","Add the order total",IF(COUNTIF(Customers!$A$2:$A$2001,C683)=0,"Customer not on Customers tab",IF(N(E683)&gt;D683,"Refund is more than the order",IF(AND(B683&lt;&gt;"",COUNTIF($B$2:$B$5001,B683)&gt;1),"Same order # twice - keep one row",""))))))))</f>
        <v/>
      </c>
      <c r="I683" s="11" t="str">
        <f aca="false">IF(A683="","",IF(ISNUMBER(A683),INT(A683),IFERROR(IF(TEXT(DATE(VALUE(LEFT(A683,4)),VALUE(MID(A683,6,2)),VALUE(MID(A683,9,2))),"yyyy-mm-dd")=LEFT(A683,10),DATE(VALUE(LEFT(A683,4)),VALUE(MID(A683,6,2)),VALUE(MID(A683,9,2))),""),"")))</f>
        <v/>
      </c>
    </row>
    <row r="684" customFormat="false" ht="15" hidden="false" customHeight="false" outlineLevel="0" collapsed="false">
      <c r="A684" s="13"/>
      <c r="B684" s="8"/>
      <c r="C684" s="8"/>
      <c r="D684" s="23"/>
      <c r="E684" s="23"/>
      <c r="F684" s="10" t="str">
        <f aca="false">IF(D684="","",D684-N(E684))</f>
        <v/>
      </c>
      <c r="G684" s="8"/>
      <c r="H684" s="12" t="str">
        <f aca="false">IF(AND(A684="",C684="",D684=""),"",IF(A684="","Add the order date",IF(I684="","Date not recognised - use YYYY-MM-DD",IF(C684="","Add the customer email",IF(D684="","Add the order total",IF(COUNTIF(Customers!$A$2:$A$2001,C684)=0,"Customer not on Customers tab",IF(N(E684)&gt;D684,"Refund is more than the order",IF(AND(B684&lt;&gt;"",COUNTIF($B$2:$B$5001,B684)&gt;1),"Same order # twice - keep one row",""))))))))</f>
        <v/>
      </c>
      <c r="I684" s="11" t="str">
        <f aca="false">IF(A684="","",IF(ISNUMBER(A684),INT(A684),IFERROR(IF(TEXT(DATE(VALUE(LEFT(A684,4)),VALUE(MID(A684,6,2)),VALUE(MID(A684,9,2))),"yyyy-mm-dd")=LEFT(A684,10),DATE(VALUE(LEFT(A684,4)),VALUE(MID(A684,6,2)),VALUE(MID(A684,9,2))),""),"")))</f>
        <v/>
      </c>
    </row>
    <row r="685" customFormat="false" ht="15" hidden="false" customHeight="false" outlineLevel="0" collapsed="false">
      <c r="A685" s="13"/>
      <c r="B685" s="8"/>
      <c r="C685" s="8"/>
      <c r="D685" s="23"/>
      <c r="E685" s="23"/>
      <c r="F685" s="10" t="str">
        <f aca="false">IF(D685="","",D685-N(E685))</f>
        <v/>
      </c>
      <c r="G685" s="8"/>
      <c r="H685" s="12" t="str">
        <f aca="false">IF(AND(A685="",C685="",D685=""),"",IF(A685="","Add the order date",IF(I685="","Date not recognised - use YYYY-MM-DD",IF(C685="","Add the customer email",IF(D685="","Add the order total",IF(COUNTIF(Customers!$A$2:$A$2001,C685)=0,"Customer not on Customers tab",IF(N(E685)&gt;D685,"Refund is more than the order",IF(AND(B685&lt;&gt;"",COUNTIF($B$2:$B$5001,B685)&gt;1),"Same order # twice - keep one row",""))))))))</f>
        <v/>
      </c>
      <c r="I685" s="11" t="str">
        <f aca="false">IF(A685="","",IF(ISNUMBER(A685),INT(A685),IFERROR(IF(TEXT(DATE(VALUE(LEFT(A685,4)),VALUE(MID(A685,6,2)),VALUE(MID(A685,9,2))),"yyyy-mm-dd")=LEFT(A685,10),DATE(VALUE(LEFT(A685,4)),VALUE(MID(A685,6,2)),VALUE(MID(A685,9,2))),""),"")))</f>
        <v/>
      </c>
    </row>
    <row r="686" customFormat="false" ht="15" hidden="false" customHeight="false" outlineLevel="0" collapsed="false">
      <c r="A686" s="13"/>
      <c r="B686" s="8"/>
      <c r="C686" s="8"/>
      <c r="D686" s="23"/>
      <c r="E686" s="23"/>
      <c r="F686" s="10" t="str">
        <f aca="false">IF(D686="","",D686-N(E686))</f>
        <v/>
      </c>
      <c r="G686" s="8"/>
      <c r="H686" s="12" t="str">
        <f aca="false">IF(AND(A686="",C686="",D686=""),"",IF(A686="","Add the order date",IF(I686="","Date not recognised - use YYYY-MM-DD",IF(C686="","Add the customer email",IF(D686="","Add the order total",IF(COUNTIF(Customers!$A$2:$A$2001,C686)=0,"Customer not on Customers tab",IF(N(E686)&gt;D686,"Refund is more than the order",IF(AND(B686&lt;&gt;"",COUNTIF($B$2:$B$5001,B686)&gt;1),"Same order # twice - keep one row",""))))))))</f>
        <v/>
      </c>
      <c r="I686" s="11" t="str">
        <f aca="false">IF(A686="","",IF(ISNUMBER(A686),INT(A686),IFERROR(IF(TEXT(DATE(VALUE(LEFT(A686,4)),VALUE(MID(A686,6,2)),VALUE(MID(A686,9,2))),"yyyy-mm-dd")=LEFT(A686,10),DATE(VALUE(LEFT(A686,4)),VALUE(MID(A686,6,2)),VALUE(MID(A686,9,2))),""),"")))</f>
        <v/>
      </c>
    </row>
    <row r="687" customFormat="false" ht="15" hidden="false" customHeight="false" outlineLevel="0" collapsed="false">
      <c r="A687" s="13"/>
      <c r="B687" s="8"/>
      <c r="C687" s="8"/>
      <c r="D687" s="23"/>
      <c r="E687" s="23"/>
      <c r="F687" s="10" t="str">
        <f aca="false">IF(D687="","",D687-N(E687))</f>
        <v/>
      </c>
      <c r="G687" s="8"/>
      <c r="H687" s="12" t="str">
        <f aca="false">IF(AND(A687="",C687="",D687=""),"",IF(A687="","Add the order date",IF(I687="","Date not recognised - use YYYY-MM-DD",IF(C687="","Add the customer email",IF(D687="","Add the order total",IF(COUNTIF(Customers!$A$2:$A$2001,C687)=0,"Customer not on Customers tab",IF(N(E687)&gt;D687,"Refund is more than the order",IF(AND(B687&lt;&gt;"",COUNTIF($B$2:$B$5001,B687)&gt;1),"Same order # twice - keep one row",""))))))))</f>
        <v/>
      </c>
      <c r="I687" s="11" t="str">
        <f aca="false">IF(A687="","",IF(ISNUMBER(A687),INT(A687),IFERROR(IF(TEXT(DATE(VALUE(LEFT(A687,4)),VALUE(MID(A687,6,2)),VALUE(MID(A687,9,2))),"yyyy-mm-dd")=LEFT(A687,10),DATE(VALUE(LEFT(A687,4)),VALUE(MID(A687,6,2)),VALUE(MID(A687,9,2))),""),"")))</f>
        <v/>
      </c>
    </row>
    <row r="688" customFormat="false" ht="15" hidden="false" customHeight="false" outlineLevel="0" collapsed="false">
      <c r="A688" s="13"/>
      <c r="B688" s="8"/>
      <c r="C688" s="8"/>
      <c r="D688" s="23"/>
      <c r="E688" s="23"/>
      <c r="F688" s="10" t="str">
        <f aca="false">IF(D688="","",D688-N(E688))</f>
        <v/>
      </c>
      <c r="G688" s="8"/>
      <c r="H688" s="12" t="str">
        <f aca="false">IF(AND(A688="",C688="",D688=""),"",IF(A688="","Add the order date",IF(I688="","Date not recognised - use YYYY-MM-DD",IF(C688="","Add the customer email",IF(D688="","Add the order total",IF(COUNTIF(Customers!$A$2:$A$2001,C688)=0,"Customer not on Customers tab",IF(N(E688)&gt;D688,"Refund is more than the order",IF(AND(B688&lt;&gt;"",COUNTIF($B$2:$B$5001,B688)&gt;1),"Same order # twice - keep one row",""))))))))</f>
        <v/>
      </c>
      <c r="I688" s="11" t="str">
        <f aca="false">IF(A688="","",IF(ISNUMBER(A688),INT(A688),IFERROR(IF(TEXT(DATE(VALUE(LEFT(A688,4)),VALUE(MID(A688,6,2)),VALUE(MID(A688,9,2))),"yyyy-mm-dd")=LEFT(A688,10),DATE(VALUE(LEFT(A688,4)),VALUE(MID(A688,6,2)),VALUE(MID(A688,9,2))),""),"")))</f>
        <v/>
      </c>
    </row>
    <row r="689" customFormat="false" ht="15" hidden="false" customHeight="false" outlineLevel="0" collapsed="false">
      <c r="A689" s="13"/>
      <c r="B689" s="8"/>
      <c r="C689" s="8"/>
      <c r="D689" s="23"/>
      <c r="E689" s="23"/>
      <c r="F689" s="10" t="str">
        <f aca="false">IF(D689="","",D689-N(E689))</f>
        <v/>
      </c>
      <c r="G689" s="8"/>
      <c r="H689" s="12" t="str">
        <f aca="false">IF(AND(A689="",C689="",D689=""),"",IF(A689="","Add the order date",IF(I689="","Date not recognised - use YYYY-MM-DD",IF(C689="","Add the customer email",IF(D689="","Add the order total",IF(COUNTIF(Customers!$A$2:$A$2001,C689)=0,"Customer not on Customers tab",IF(N(E689)&gt;D689,"Refund is more than the order",IF(AND(B689&lt;&gt;"",COUNTIF($B$2:$B$5001,B689)&gt;1),"Same order # twice - keep one row",""))))))))</f>
        <v/>
      </c>
      <c r="I689" s="11" t="str">
        <f aca="false">IF(A689="","",IF(ISNUMBER(A689),INT(A689),IFERROR(IF(TEXT(DATE(VALUE(LEFT(A689,4)),VALUE(MID(A689,6,2)),VALUE(MID(A689,9,2))),"yyyy-mm-dd")=LEFT(A689,10),DATE(VALUE(LEFT(A689,4)),VALUE(MID(A689,6,2)),VALUE(MID(A689,9,2))),""),"")))</f>
        <v/>
      </c>
    </row>
    <row r="690" customFormat="false" ht="15" hidden="false" customHeight="false" outlineLevel="0" collapsed="false">
      <c r="A690" s="13"/>
      <c r="B690" s="8"/>
      <c r="C690" s="8"/>
      <c r="D690" s="23"/>
      <c r="E690" s="23"/>
      <c r="F690" s="10" t="str">
        <f aca="false">IF(D690="","",D690-N(E690))</f>
        <v/>
      </c>
      <c r="G690" s="8"/>
      <c r="H690" s="12" t="str">
        <f aca="false">IF(AND(A690="",C690="",D690=""),"",IF(A690="","Add the order date",IF(I690="","Date not recognised - use YYYY-MM-DD",IF(C690="","Add the customer email",IF(D690="","Add the order total",IF(COUNTIF(Customers!$A$2:$A$2001,C690)=0,"Customer not on Customers tab",IF(N(E690)&gt;D690,"Refund is more than the order",IF(AND(B690&lt;&gt;"",COUNTIF($B$2:$B$5001,B690)&gt;1),"Same order # twice - keep one row",""))))))))</f>
        <v/>
      </c>
      <c r="I690" s="11" t="str">
        <f aca="false">IF(A690="","",IF(ISNUMBER(A690),INT(A690),IFERROR(IF(TEXT(DATE(VALUE(LEFT(A690,4)),VALUE(MID(A690,6,2)),VALUE(MID(A690,9,2))),"yyyy-mm-dd")=LEFT(A690,10),DATE(VALUE(LEFT(A690,4)),VALUE(MID(A690,6,2)),VALUE(MID(A690,9,2))),""),"")))</f>
        <v/>
      </c>
    </row>
    <row r="691" customFormat="false" ht="15" hidden="false" customHeight="false" outlineLevel="0" collapsed="false">
      <c r="A691" s="13"/>
      <c r="B691" s="8"/>
      <c r="C691" s="8"/>
      <c r="D691" s="23"/>
      <c r="E691" s="23"/>
      <c r="F691" s="10" t="str">
        <f aca="false">IF(D691="","",D691-N(E691))</f>
        <v/>
      </c>
      <c r="G691" s="8"/>
      <c r="H691" s="12" t="str">
        <f aca="false">IF(AND(A691="",C691="",D691=""),"",IF(A691="","Add the order date",IF(I691="","Date not recognised - use YYYY-MM-DD",IF(C691="","Add the customer email",IF(D691="","Add the order total",IF(COUNTIF(Customers!$A$2:$A$2001,C691)=0,"Customer not on Customers tab",IF(N(E691)&gt;D691,"Refund is more than the order",IF(AND(B691&lt;&gt;"",COUNTIF($B$2:$B$5001,B691)&gt;1),"Same order # twice - keep one row",""))))))))</f>
        <v/>
      </c>
      <c r="I691" s="11" t="str">
        <f aca="false">IF(A691="","",IF(ISNUMBER(A691),INT(A691),IFERROR(IF(TEXT(DATE(VALUE(LEFT(A691,4)),VALUE(MID(A691,6,2)),VALUE(MID(A691,9,2))),"yyyy-mm-dd")=LEFT(A691,10),DATE(VALUE(LEFT(A691,4)),VALUE(MID(A691,6,2)),VALUE(MID(A691,9,2))),""),"")))</f>
        <v/>
      </c>
    </row>
    <row r="692" customFormat="false" ht="15" hidden="false" customHeight="false" outlineLevel="0" collapsed="false">
      <c r="A692" s="13"/>
      <c r="B692" s="8"/>
      <c r="C692" s="8"/>
      <c r="D692" s="23"/>
      <c r="E692" s="23"/>
      <c r="F692" s="10" t="str">
        <f aca="false">IF(D692="","",D692-N(E692))</f>
        <v/>
      </c>
      <c r="G692" s="8"/>
      <c r="H692" s="12" t="str">
        <f aca="false">IF(AND(A692="",C692="",D692=""),"",IF(A692="","Add the order date",IF(I692="","Date not recognised - use YYYY-MM-DD",IF(C692="","Add the customer email",IF(D692="","Add the order total",IF(COUNTIF(Customers!$A$2:$A$2001,C692)=0,"Customer not on Customers tab",IF(N(E692)&gt;D692,"Refund is more than the order",IF(AND(B692&lt;&gt;"",COUNTIF($B$2:$B$5001,B692)&gt;1),"Same order # twice - keep one row",""))))))))</f>
        <v/>
      </c>
      <c r="I692" s="11" t="str">
        <f aca="false">IF(A692="","",IF(ISNUMBER(A692),INT(A692),IFERROR(IF(TEXT(DATE(VALUE(LEFT(A692,4)),VALUE(MID(A692,6,2)),VALUE(MID(A692,9,2))),"yyyy-mm-dd")=LEFT(A692,10),DATE(VALUE(LEFT(A692,4)),VALUE(MID(A692,6,2)),VALUE(MID(A692,9,2))),""),"")))</f>
        <v/>
      </c>
    </row>
    <row r="693" customFormat="false" ht="15" hidden="false" customHeight="false" outlineLevel="0" collapsed="false">
      <c r="A693" s="13"/>
      <c r="B693" s="8"/>
      <c r="C693" s="8"/>
      <c r="D693" s="23"/>
      <c r="E693" s="23"/>
      <c r="F693" s="10" t="str">
        <f aca="false">IF(D693="","",D693-N(E693))</f>
        <v/>
      </c>
      <c r="G693" s="8"/>
      <c r="H693" s="12" t="str">
        <f aca="false">IF(AND(A693="",C693="",D693=""),"",IF(A693="","Add the order date",IF(I693="","Date not recognised - use YYYY-MM-DD",IF(C693="","Add the customer email",IF(D693="","Add the order total",IF(COUNTIF(Customers!$A$2:$A$2001,C693)=0,"Customer not on Customers tab",IF(N(E693)&gt;D693,"Refund is more than the order",IF(AND(B693&lt;&gt;"",COUNTIF($B$2:$B$5001,B693)&gt;1),"Same order # twice - keep one row",""))))))))</f>
        <v/>
      </c>
      <c r="I693" s="11" t="str">
        <f aca="false">IF(A693="","",IF(ISNUMBER(A693),INT(A693),IFERROR(IF(TEXT(DATE(VALUE(LEFT(A693,4)),VALUE(MID(A693,6,2)),VALUE(MID(A693,9,2))),"yyyy-mm-dd")=LEFT(A693,10),DATE(VALUE(LEFT(A693,4)),VALUE(MID(A693,6,2)),VALUE(MID(A693,9,2))),""),"")))</f>
        <v/>
      </c>
    </row>
    <row r="694" customFormat="false" ht="15" hidden="false" customHeight="false" outlineLevel="0" collapsed="false">
      <c r="A694" s="13"/>
      <c r="B694" s="8"/>
      <c r="C694" s="8"/>
      <c r="D694" s="23"/>
      <c r="E694" s="23"/>
      <c r="F694" s="10" t="str">
        <f aca="false">IF(D694="","",D694-N(E694))</f>
        <v/>
      </c>
      <c r="G694" s="8"/>
      <c r="H694" s="12" t="str">
        <f aca="false">IF(AND(A694="",C694="",D694=""),"",IF(A694="","Add the order date",IF(I694="","Date not recognised - use YYYY-MM-DD",IF(C694="","Add the customer email",IF(D694="","Add the order total",IF(COUNTIF(Customers!$A$2:$A$2001,C694)=0,"Customer not on Customers tab",IF(N(E694)&gt;D694,"Refund is more than the order",IF(AND(B694&lt;&gt;"",COUNTIF($B$2:$B$5001,B694)&gt;1),"Same order # twice - keep one row",""))))))))</f>
        <v/>
      </c>
      <c r="I694" s="11" t="str">
        <f aca="false">IF(A694="","",IF(ISNUMBER(A694),INT(A694),IFERROR(IF(TEXT(DATE(VALUE(LEFT(A694,4)),VALUE(MID(A694,6,2)),VALUE(MID(A694,9,2))),"yyyy-mm-dd")=LEFT(A694,10),DATE(VALUE(LEFT(A694,4)),VALUE(MID(A694,6,2)),VALUE(MID(A694,9,2))),""),"")))</f>
        <v/>
      </c>
    </row>
    <row r="695" customFormat="false" ht="15" hidden="false" customHeight="false" outlineLevel="0" collapsed="false">
      <c r="A695" s="13"/>
      <c r="B695" s="8"/>
      <c r="C695" s="8"/>
      <c r="D695" s="23"/>
      <c r="E695" s="23"/>
      <c r="F695" s="10" t="str">
        <f aca="false">IF(D695="","",D695-N(E695))</f>
        <v/>
      </c>
      <c r="G695" s="8"/>
      <c r="H695" s="12" t="str">
        <f aca="false">IF(AND(A695="",C695="",D695=""),"",IF(A695="","Add the order date",IF(I695="","Date not recognised - use YYYY-MM-DD",IF(C695="","Add the customer email",IF(D695="","Add the order total",IF(COUNTIF(Customers!$A$2:$A$2001,C695)=0,"Customer not on Customers tab",IF(N(E695)&gt;D695,"Refund is more than the order",IF(AND(B695&lt;&gt;"",COUNTIF($B$2:$B$5001,B695)&gt;1),"Same order # twice - keep one row",""))))))))</f>
        <v/>
      </c>
      <c r="I695" s="11" t="str">
        <f aca="false">IF(A695="","",IF(ISNUMBER(A695),INT(A695),IFERROR(IF(TEXT(DATE(VALUE(LEFT(A695,4)),VALUE(MID(A695,6,2)),VALUE(MID(A695,9,2))),"yyyy-mm-dd")=LEFT(A695,10),DATE(VALUE(LEFT(A695,4)),VALUE(MID(A695,6,2)),VALUE(MID(A695,9,2))),""),"")))</f>
        <v/>
      </c>
    </row>
    <row r="696" customFormat="false" ht="15" hidden="false" customHeight="false" outlineLevel="0" collapsed="false">
      <c r="A696" s="13"/>
      <c r="B696" s="8"/>
      <c r="C696" s="8"/>
      <c r="D696" s="23"/>
      <c r="E696" s="23"/>
      <c r="F696" s="10" t="str">
        <f aca="false">IF(D696="","",D696-N(E696))</f>
        <v/>
      </c>
      <c r="G696" s="8"/>
      <c r="H696" s="12" t="str">
        <f aca="false">IF(AND(A696="",C696="",D696=""),"",IF(A696="","Add the order date",IF(I696="","Date not recognised - use YYYY-MM-DD",IF(C696="","Add the customer email",IF(D696="","Add the order total",IF(COUNTIF(Customers!$A$2:$A$2001,C696)=0,"Customer not on Customers tab",IF(N(E696)&gt;D696,"Refund is more than the order",IF(AND(B696&lt;&gt;"",COUNTIF($B$2:$B$5001,B696)&gt;1),"Same order # twice - keep one row",""))))))))</f>
        <v/>
      </c>
      <c r="I696" s="11" t="str">
        <f aca="false">IF(A696="","",IF(ISNUMBER(A696),INT(A696),IFERROR(IF(TEXT(DATE(VALUE(LEFT(A696,4)),VALUE(MID(A696,6,2)),VALUE(MID(A696,9,2))),"yyyy-mm-dd")=LEFT(A696,10),DATE(VALUE(LEFT(A696,4)),VALUE(MID(A696,6,2)),VALUE(MID(A696,9,2))),""),"")))</f>
        <v/>
      </c>
    </row>
    <row r="697" customFormat="false" ht="15" hidden="false" customHeight="false" outlineLevel="0" collapsed="false">
      <c r="A697" s="13"/>
      <c r="B697" s="8"/>
      <c r="C697" s="8"/>
      <c r="D697" s="23"/>
      <c r="E697" s="23"/>
      <c r="F697" s="10" t="str">
        <f aca="false">IF(D697="","",D697-N(E697))</f>
        <v/>
      </c>
      <c r="G697" s="8"/>
      <c r="H697" s="12" t="str">
        <f aca="false">IF(AND(A697="",C697="",D697=""),"",IF(A697="","Add the order date",IF(I697="","Date not recognised - use YYYY-MM-DD",IF(C697="","Add the customer email",IF(D697="","Add the order total",IF(COUNTIF(Customers!$A$2:$A$2001,C697)=0,"Customer not on Customers tab",IF(N(E697)&gt;D697,"Refund is more than the order",IF(AND(B697&lt;&gt;"",COUNTIF($B$2:$B$5001,B697)&gt;1),"Same order # twice - keep one row",""))))))))</f>
        <v/>
      </c>
      <c r="I697" s="11" t="str">
        <f aca="false">IF(A697="","",IF(ISNUMBER(A697),INT(A697),IFERROR(IF(TEXT(DATE(VALUE(LEFT(A697,4)),VALUE(MID(A697,6,2)),VALUE(MID(A697,9,2))),"yyyy-mm-dd")=LEFT(A697,10),DATE(VALUE(LEFT(A697,4)),VALUE(MID(A697,6,2)),VALUE(MID(A697,9,2))),""),"")))</f>
        <v/>
      </c>
    </row>
    <row r="698" customFormat="false" ht="15" hidden="false" customHeight="false" outlineLevel="0" collapsed="false">
      <c r="A698" s="13"/>
      <c r="B698" s="8"/>
      <c r="C698" s="8"/>
      <c r="D698" s="23"/>
      <c r="E698" s="23"/>
      <c r="F698" s="10" t="str">
        <f aca="false">IF(D698="","",D698-N(E698))</f>
        <v/>
      </c>
      <c r="G698" s="8"/>
      <c r="H698" s="12" t="str">
        <f aca="false">IF(AND(A698="",C698="",D698=""),"",IF(A698="","Add the order date",IF(I698="","Date not recognised - use YYYY-MM-DD",IF(C698="","Add the customer email",IF(D698="","Add the order total",IF(COUNTIF(Customers!$A$2:$A$2001,C698)=0,"Customer not on Customers tab",IF(N(E698)&gt;D698,"Refund is more than the order",IF(AND(B698&lt;&gt;"",COUNTIF($B$2:$B$5001,B698)&gt;1),"Same order # twice - keep one row",""))))))))</f>
        <v/>
      </c>
      <c r="I698" s="11" t="str">
        <f aca="false">IF(A698="","",IF(ISNUMBER(A698),INT(A698),IFERROR(IF(TEXT(DATE(VALUE(LEFT(A698,4)),VALUE(MID(A698,6,2)),VALUE(MID(A698,9,2))),"yyyy-mm-dd")=LEFT(A698,10),DATE(VALUE(LEFT(A698,4)),VALUE(MID(A698,6,2)),VALUE(MID(A698,9,2))),""),"")))</f>
        <v/>
      </c>
    </row>
    <row r="699" customFormat="false" ht="15" hidden="false" customHeight="false" outlineLevel="0" collapsed="false">
      <c r="A699" s="13"/>
      <c r="B699" s="8"/>
      <c r="C699" s="8"/>
      <c r="D699" s="23"/>
      <c r="E699" s="23"/>
      <c r="F699" s="10" t="str">
        <f aca="false">IF(D699="","",D699-N(E699))</f>
        <v/>
      </c>
      <c r="G699" s="8"/>
      <c r="H699" s="12" t="str">
        <f aca="false">IF(AND(A699="",C699="",D699=""),"",IF(A699="","Add the order date",IF(I699="","Date not recognised - use YYYY-MM-DD",IF(C699="","Add the customer email",IF(D699="","Add the order total",IF(COUNTIF(Customers!$A$2:$A$2001,C699)=0,"Customer not on Customers tab",IF(N(E699)&gt;D699,"Refund is more than the order",IF(AND(B699&lt;&gt;"",COUNTIF($B$2:$B$5001,B699)&gt;1),"Same order # twice - keep one row",""))))))))</f>
        <v/>
      </c>
      <c r="I699" s="11" t="str">
        <f aca="false">IF(A699="","",IF(ISNUMBER(A699),INT(A699),IFERROR(IF(TEXT(DATE(VALUE(LEFT(A699,4)),VALUE(MID(A699,6,2)),VALUE(MID(A699,9,2))),"yyyy-mm-dd")=LEFT(A699,10),DATE(VALUE(LEFT(A699,4)),VALUE(MID(A699,6,2)),VALUE(MID(A699,9,2))),""),"")))</f>
        <v/>
      </c>
    </row>
    <row r="700" customFormat="false" ht="15" hidden="false" customHeight="false" outlineLevel="0" collapsed="false">
      <c r="A700" s="13"/>
      <c r="B700" s="8"/>
      <c r="C700" s="8"/>
      <c r="D700" s="23"/>
      <c r="E700" s="23"/>
      <c r="F700" s="10" t="str">
        <f aca="false">IF(D700="","",D700-N(E700))</f>
        <v/>
      </c>
      <c r="G700" s="8"/>
      <c r="H700" s="12" t="str">
        <f aca="false">IF(AND(A700="",C700="",D700=""),"",IF(A700="","Add the order date",IF(I700="","Date not recognised - use YYYY-MM-DD",IF(C700="","Add the customer email",IF(D700="","Add the order total",IF(COUNTIF(Customers!$A$2:$A$2001,C700)=0,"Customer not on Customers tab",IF(N(E700)&gt;D700,"Refund is more than the order",IF(AND(B700&lt;&gt;"",COUNTIF($B$2:$B$5001,B700)&gt;1),"Same order # twice - keep one row",""))))))))</f>
        <v/>
      </c>
      <c r="I700" s="11" t="str">
        <f aca="false">IF(A700="","",IF(ISNUMBER(A700),INT(A700),IFERROR(IF(TEXT(DATE(VALUE(LEFT(A700,4)),VALUE(MID(A700,6,2)),VALUE(MID(A700,9,2))),"yyyy-mm-dd")=LEFT(A700,10),DATE(VALUE(LEFT(A700,4)),VALUE(MID(A700,6,2)),VALUE(MID(A700,9,2))),""),"")))</f>
        <v/>
      </c>
    </row>
    <row r="701" customFormat="false" ht="15" hidden="false" customHeight="false" outlineLevel="0" collapsed="false">
      <c r="A701" s="13"/>
      <c r="B701" s="8"/>
      <c r="C701" s="8"/>
      <c r="D701" s="23"/>
      <c r="E701" s="23"/>
      <c r="F701" s="10" t="str">
        <f aca="false">IF(D701="","",D701-N(E701))</f>
        <v/>
      </c>
      <c r="G701" s="8"/>
      <c r="H701" s="12" t="str">
        <f aca="false">IF(AND(A701="",C701="",D701=""),"",IF(A701="","Add the order date",IF(I701="","Date not recognised - use YYYY-MM-DD",IF(C701="","Add the customer email",IF(D701="","Add the order total",IF(COUNTIF(Customers!$A$2:$A$2001,C701)=0,"Customer not on Customers tab",IF(N(E701)&gt;D701,"Refund is more than the order",IF(AND(B701&lt;&gt;"",COUNTIF($B$2:$B$5001,B701)&gt;1),"Same order # twice - keep one row",""))))))))</f>
        <v/>
      </c>
      <c r="I701" s="11" t="str">
        <f aca="false">IF(A701="","",IF(ISNUMBER(A701),INT(A701),IFERROR(IF(TEXT(DATE(VALUE(LEFT(A701,4)),VALUE(MID(A701,6,2)),VALUE(MID(A701,9,2))),"yyyy-mm-dd")=LEFT(A701,10),DATE(VALUE(LEFT(A701,4)),VALUE(MID(A701,6,2)),VALUE(MID(A701,9,2))),""),"")))</f>
        <v/>
      </c>
    </row>
    <row r="702" customFormat="false" ht="15" hidden="false" customHeight="false" outlineLevel="0" collapsed="false">
      <c r="A702" s="13"/>
      <c r="B702" s="8"/>
      <c r="C702" s="8"/>
      <c r="D702" s="23"/>
      <c r="E702" s="23"/>
      <c r="F702" s="10" t="str">
        <f aca="false">IF(D702="","",D702-N(E702))</f>
        <v/>
      </c>
      <c r="G702" s="8"/>
      <c r="H702" s="12" t="str">
        <f aca="false">IF(AND(A702="",C702="",D702=""),"",IF(A702="","Add the order date",IF(I702="","Date not recognised - use YYYY-MM-DD",IF(C702="","Add the customer email",IF(D702="","Add the order total",IF(COUNTIF(Customers!$A$2:$A$2001,C702)=0,"Customer not on Customers tab",IF(N(E702)&gt;D702,"Refund is more than the order",IF(AND(B702&lt;&gt;"",COUNTIF($B$2:$B$5001,B702)&gt;1),"Same order # twice - keep one row",""))))))))</f>
        <v/>
      </c>
      <c r="I702" s="11" t="str">
        <f aca="false">IF(A702="","",IF(ISNUMBER(A702),INT(A702),IFERROR(IF(TEXT(DATE(VALUE(LEFT(A702,4)),VALUE(MID(A702,6,2)),VALUE(MID(A702,9,2))),"yyyy-mm-dd")=LEFT(A702,10),DATE(VALUE(LEFT(A702,4)),VALUE(MID(A702,6,2)),VALUE(MID(A702,9,2))),""),"")))</f>
        <v/>
      </c>
    </row>
    <row r="703" customFormat="false" ht="15" hidden="false" customHeight="false" outlineLevel="0" collapsed="false">
      <c r="A703" s="13"/>
      <c r="B703" s="8"/>
      <c r="C703" s="8"/>
      <c r="D703" s="23"/>
      <c r="E703" s="23"/>
      <c r="F703" s="10" t="str">
        <f aca="false">IF(D703="","",D703-N(E703))</f>
        <v/>
      </c>
      <c r="G703" s="8"/>
      <c r="H703" s="12" t="str">
        <f aca="false">IF(AND(A703="",C703="",D703=""),"",IF(A703="","Add the order date",IF(I703="","Date not recognised - use YYYY-MM-DD",IF(C703="","Add the customer email",IF(D703="","Add the order total",IF(COUNTIF(Customers!$A$2:$A$2001,C703)=0,"Customer not on Customers tab",IF(N(E703)&gt;D703,"Refund is more than the order",IF(AND(B703&lt;&gt;"",COUNTIF($B$2:$B$5001,B703)&gt;1),"Same order # twice - keep one row",""))))))))</f>
        <v/>
      </c>
      <c r="I703" s="11" t="str">
        <f aca="false">IF(A703="","",IF(ISNUMBER(A703),INT(A703),IFERROR(IF(TEXT(DATE(VALUE(LEFT(A703,4)),VALUE(MID(A703,6,2)),VALUE(MID(A703,9,2))),"yyyy-mm-dd")=LEFT(A703,10),DATE(VALUE(LEFT(A703,4)),VALUE(MID(A703,6,2)),VALUE(MID(A703,9,2))),""),"")))</f>
        <v/>
      </c>
    </row>
    <row r="704" customFormat="false" ht="15" hidden="false" customHeight="false" outlineLevel="0" collapsed="false">
      <c r="A704" s="13"/>
      <c r="B704" s="8"/>
      <c r="C704" s="8"/>
      <c r="D704" s="23"/>
      <c r="E704" s="23"/>
      <c r="F704" s="10" t="str">
        <f aca="false">IF(D704="","",D704-N(E704))</f>
        <v/>
      </c>
      <c r="G704" s="8"/>
      <c r="H704" s="12" t="str">
        <f aca="false">IF(AND(A704="",C704="",D704=""),"",IF(A704="","Add the order date",IF(I704="","Date not recognised - use YYYY-MM-DD",IF(C704="","Add the customer email",IF(D704="","Add the order total",IF(COUNTIF(Customers!$A$2:$A$2001,C704)=0,"Customer not on Customers tab",IF(N(E704)&gt;D704,"Refund is more than the order",IF(AND(B704&lt;&gt;"",COUNTIF($B$2:$B$5001,B704)&gt;1),"Same order # twice - keep one row",""))))))))</f>
        <v/>
      </c>
      <c r="I704" s="11" t="str">
        <f aca="false">IF(A704="","",IF(ISNUMBER(A704),INT(A704),IFERROR(IF(TEXT(DATE(VALUE(LEFT(A704,4)),VALUE(MID(A704,6,2)),VALUE(MID(A704,9,2))),"yyyy-mm-dd")=LEFT(A704,10),DATE(VALUE(LEFT(A704,4)),VALUE(MID(A704,6,2)),VALUE(MID(A704,9,2))),""),"")))</f>
        <v/>
      </c>
    </row>
    <row r="705" customFormat="false" ht="15" hidden="false" customHeight="false" outlineLevel="0" collapsed="false">
      <c r="A705" s="13"/>
      <c r="B705" s="8"/>
      <c r="C705" s="8"/>
      <c r="D705" s="23"/>
      <c r="E705" s="23"/>
      <c r="F705" s="10" t="str">
        <f aca="false">IF(D705="","",D705-N(E705))</f>
        <v/>
      </c>
      <c r="G705" s="8"/>
      <c r="H705" s="12" t="str">
        <f aca="false">IF(AND(A705="",C705="",D705=""),"",IF(A705="","Add the order date",IF(I705="","Date not recognised - use YYYY-MM-DD",IF(C705="","Add the customer email",IF(D705="","Add the order total",IF(COUNTIF(Customers!$A$2:$A$2001,C705)=0,"Customer not on Customers tab",IF(N(E705)&gt;D705,"Refund is more than the order",IF(AND(B705&lt;&gt;"",COUNTIF($B$2:$B$5001,B705)&gt;1),"Same order # twice - keep one row",""))))))))</f>
        <v/>
      </c>
      <c r="I705" s="11" t="str">
        <f aca="false">IF(A705="","",IF(ISNUMBER(A705),INT(A705),IFERROR(IF(TEXT(DATE(VALUE(LEFT(A705,4)),VALUE(MID(A705,6,2)),VALUE(MID(A705,9,2))),"yyyy-mm-dd")=LEFT(A705,10),DATE(VALUE(LEFT(A705,4)),VALUE(MID(A705,6,2)),VALUE(MID(A705,9,2))),""),"")))</f>
        <v/>
      </c>
    </row>
    <row r="706" customFormat="false" ht="15" hidden="false" customHeight="false" outlineLevel="0" collapsed="false">
      <c r="A706" s="13"/>
      <c r="B706" s="8"/>
      <c r="C706" s="8"/>
      <c r="D706" s="23"/>
      <c r="E706" s="23"/>
      <c r="F706" s="10" t="str">
        <f aca="false">IF(D706="","",D706-N(E706))</f>
        <v/>
      </c>
      <c r="G706" s="8"/>
      <c r="H706" s="12" t="str">
        <f aca="false">IF(AND(A706="",C706="",D706=""),"",IF(A706="","Add the order date",IF(I706="","Date not recognised - use YYYY-MM-DD",IF(C706="","Add the customer email",IF(D706="","Add the order total",IF(COUNTIF(Customers!$A$2:$A$2001,C706)=0,"Customer not on Customers tab",IF(N(E706)&gt;D706,"Refund is more than the order",IF(AND(B706&lt;&gt;"",COUNTIF($B$2:$B$5001,B706)&gt;1),"Same order # twice - keep one row",""))))))))</f>
        <v/>
      </c>
      <c r="I706" s="11" t="str">
        <f aca="false">IF(A706="","",IF(ISNUMBER(A706),INT(A706),IFERROR(IF(TEXT(DATE(VALUE(LEFT(A706,4)),VALUE(MID(A706,6,2)),VALUE(MID(A706,9,2))),"yyyy-mm-dd")=LEFT(A706,10),DATE(VALUE(LEFT(A706,4)),VALUE(MID(A706,6,2)),VALUE(MID(A706,9,2))),""),"")))</f>
        <v/>
      </c>
    </row>
    <row r="707" customFormat="false" ht="15" hidden="false" customHeight="false" outlineLevel="0" collapsed="false">
      <c r="A707" s="13"/>
      <c r="B707" s="8"/>
      <c r="C707" s="8"/>
      <c r="D707" s="23"/>
      <c r="E707" s="23"/>
      <c r="F707" s="10" t="str">
        <f aca="false">IF(D707="","",D707-N(E707))</f>
        <v/>
      </c>
      <c r="G707" s="8"/>
      <c r="H707" s="12" t="str">
        <f aca="false">IF(AND(A707="",C707="",D707=""),"",IF(A707="","Add the order date",IF(I707="","Date not recognised - use YYYY-MM-DD",IF(C707="","Add the customer email",IF(D707="","Add the order total",IF(COUNTIF(Customers!$A$2:$A$2001,C707)=0,"Customer not on Customers tab",IF(N(E707)&gt;D707,"Refund is more than the order",IF(AND(B707&lt;&gt;"",COUNTIF($B$2:$B$5001,B707)&gt;1),"Same order # twice - keep one row",""))))))))</f>
        <v/>
      </c>
      <c r="I707" s="11" t="str">
        <f aca="false">IF(A707="","",IF(ISNUMBER(A707),INT(A707),IFERROR(IF(TEXT(DATE(VALUE(LEFT(A707,4)),VALUE(MID(A707,6,2)),VALUE(MID(A707,9,2))),"yyyy-mm-dd")=LEFT(A707,10),DATE(VALUE(LEFT(A707,4)),VALUE(MID(A707,6,2)),VALUE(MID(A707,9,2))),""),"")))</f>
        <v/>
      </c>
    </row>
    <row r="708" customFormat="false" ht="15" hidden="false" customHeight="false" outlineLevel="0" collapsed="false">
      <c r="A708" s="13"/>
      <c r="B708" s="8"/>
      <c r="C708" s="8"/>
      <c r="D708" s="23"/>
      <c r="E708" s="23"/>
      <c r="F708" s="10" t="str">
        <f aca="false">IF(D708="","",D708-N(E708))</f>
        <v/>
      </c>
      <c r="G708" s="8"/>
      <c r="H708" s="12" t="str">
        <f aca="false">IF(AND(A708="",C708="",D708=""),"",IF(A708="","Add the order date",IF(I708="","Date not recognised - use YYYY-MM-DD",IF(C708="","Add the customer email",IF(D708="","Add the order total",IF(COUNTIF(Customers!$A$2:$A$2001,C708)=0,"Customer not on Customers tab",IF(N(E708)&gt;D708,"Refund is more than the order",IF(AND(B708&lt;&gt;"",COUNTIF($B$2:$B$5001,B708)&gt;1),"Same order # twice - keep one row",""))))))))</f>
        <v/>
      </c>
      <c r="I708" s="11" t="str">
        <f aca="false">IF(A708="","",IF(ISNUMBER(A708),INT(A708),IFERROR(IF(TEXT(DATE(VALUE(LEFT(A708,4)),VALUE(MID(A708,6,2)),VALUE(MID(A708,9,2))),"yyyy-mm-dd")=LEFT(A708,10),DATE(VALUE(LEFT(A708,4)),VALUE(MID(A708,6,2)),VALUE(MID(A708,9,2))),""),"")))</f>
        <v/>
      </c>
    </row>
    <row r="709" customFormat="false" ht="15" hidden="false" customHeight="false" outlineLevel="0" collapsed="false">
      <c r="A709" s="13"/>
      <c r="B709" s="8"/>
      <c r="C709" s="8"/>
      <c r="D709" s="23"/>
      <c r="E709" s="23"/>
      <c r="F709" s="10" t="str">
        <f aca="false">IF(D709="","",D709-N(E709))</f>
        <v/>
      </c>
      <c r="G709" s="8"/>
      <c r="H709" s="12" t="str">
        <f aca="false">IF(AND(A709="",C709="",D709=""),"",IF(A709="","Add the order date",IF(I709="","Date not recognised - use YYYY-MM-DD",IF(C709="","Add the customer email",IF(D709="","Add the order total",IF(COUNTIF(Customers!$A$2:$A$2001,C709)=0,"Customer not on Customers tab",IF(N(E709)&gt;D709,"Refund is more than the order",IF(AND(B709&lt;&gt;"",COUNTIF($B$2:$B$5001,B709)&gt;1),"Same order # twice - keep one row",""))))))))</f>
        <v/>
      </c>
      <c r="I709" s="11" t="str">
        <f aca="false">IF(A709="","",IF(ISNUMBER(A709),INT(A709),IFERROR(IF(TEXT(DATE(VALUE(LEFT(A709,4)),VALUE(MID(A709,6,2)),VALUE(MID(A709,9,2))),"yyyy-mm-dd")=LEFT(A709,10),DATE(VALUE(LEFT(A709,4)),VALUE(MID(A709,6,2)),VALUE(MID(A709,9,2))),""),"")))</f>
        <v/>
      </c>
    </row>
    <row r="710" customFormat="false" ht="15" hidden="false" customHeight="false" outlineLevel="0" collapsed="false">
      <c r="A710" s="13"/>
      <c r="B710" s="8"/>
      <c r="C710" s="8"/>
      <c r="D710" s="23"/>
      <c r="E710" s="23"/>
      <c r="F710" s="10" t="str">
        <f aca="false">IF(D710="","",D710-N(E710))</f>
        <v/>
      </c>
      <c r="G710" s="8"/>
      <c r="H710" s="12" t="str">
        <f aca="false">IF(AND(A710="",C710="",D710=""),"",IF(A710="","Add the order date",IF(I710="","Date not recognised - use YYYY-MM-DD",IF(C710="","Add the customer email",IF(D710="","Add the order total",IF(COUNTIF(Customers!$A$2:$A$2001,C710)=0,"Customer not on Customers tab",IF(N(E710)&gt;D710,"Refund is more than the order",IF(AND(B710&lt;&gt;"",COUNTIF($B$2:$B$5001,B710)&gt;1),"Same order # twice - keep one row",""))))))))</f>
        <v/>
      </c>
      <c r="I710" s="11" t="str">
        <f aca="false">IF(A710="","",IF(ISNUMBER(A710),INT(A710),IFERROR(IF(TEXT(DATE(VALUE(LEFT(A710,4)),VALUE(MID(A710,6,2)),VALUE(MID(A710,9,2))),"yyyy-mm-dd")=LEFT(A710,10),DATE(VALUE(LEFT(A710,4)),VALUE(MID(A710,6,2)),VALUE(MID(A710,9,2))),""),"")))</f>
        <v/>
      </c>
    </row>
    <row r="711" customFormat="false" ht="15" hidden="false" customHeight="false" outlineLevel="0" collapsed="false">
      <c r="A711" s="13"/>
      <c r="B711" s="8"/>
      <c r="C711" s="8"/>
      <c r="D711" s="23"/>
      <c r="E711" s="23"/>
      <c r="F711" s="10" t="str">
        <f aca="false">IF(D711="","",D711-N(E711))</f>
        <v/>
      </c>
      <c r="G711" s="8"/>
      <c r="H711" s="12" t="str">
        <f aca="false">IF(AND(A711="",C711="",D711=""),"",IF(A711="","Add the order date",IF(I711="","Date not recognised - use YYYY-MM-DD",IF(C711="","Add the customer email",IF(D711="","Add the order total",IF(COUNTIF(Customers!$A$2:$A$2001,C711)=0,"Customer not on Customers tab",IF(N(E711)&gt;D711,"Refund is more than the order",IF(AND(B711&lt;&gt;"",COUNTIF($B$2:$B$5001,B711)&gt;1),"Same order # twice - keep one row",""))))))))</f>
        <v/>
      </c>
      <c r="I711" s="11" t="str">
        <f aca="false">IF(A711="","",IF(ISNUMBER(A711),INT(A711),IFERROR(IF(TEXT(DATE(VALUE(LEFT(A711,4)),VALUE(MID(A711,6,2)),VALUE(MID(A711,9,2))),"yyyy-mm-dd")=LEFT(A711,10),DATE(VALUE(LEFT(A711,4)),VALUE(MID(A711,6,2)),VALUE(MID(A711,9,2))),""),"")))</f>
        <v/>
      </c>
    </row>
    <row r="712" customFormat="false" ht="15" hidden="false" customHeight="false" outlineLevel="0" collapsed="false">
      <c r="A712" s="13"/>
      <c r="B712" s="8"/>
      <c r="C712" s="8"/>
      <c r="D712" s="23"/>
      <c r="E712" s="23"/>
      <c r="F712" s="10" t="str">
        <f aca="false">IF(D712="","",D712-N(E712))</f>
        <v/>
      </c>
      <c r="G712" s="8"/>
      <c r="H712" s="12" t="str">
        <f aca="false">IF(AND(A712="",C712="",D712=""),"",IF(A712="","Add the order date",IF(I712="","Date not recognised - use YYYY-MM-DD",IF(C712="","Add the customer email",IF(D712="","Add the order total",IF(COUNTIF(Customers!$A$2:$A$2001,C712)=0,"Customer not on Customers tab",IF(N(E712)&gt;D712,"Refund is more than the order",IF(AND(B712&lt;&gt;"",COUNTIF($B$2:$B$5001,B712)&gt;1),"Same order # twice - keep one row",""))))))))</f>
        <v/>
      </c>
      <c r="I712" s="11" t="str">
        <f aca="false">IF(A712="","",IF(ISNUMBER(A712),INT(A712),IFERROR(IF(TEXT(DATE(VALUE(LEFT(A712,4)),VALUE(MID(A712,6,2)),VALUE(MID(A712,9,2))),"yyyy-mm-dd")=LEFT(A712,10),DATE(VALUE(LEFT(A712,4)),VALUE(MID(A712,6,2)),VALUE(MID(A712,9,2))),""),"")))</f>
        <v/>
      </c>
    </row>
    <row r="713" customFormat="false" ht="15" hidden="false" customHeight="false" outlineLevel="0" collapsed="false">
      <c r="A713" s="13"/>
      <c r="B713" s="8"/>
      <c r="C713" s="8"/>
      <c r="D713" s="23"/>
      <c r="E713" s="23"/>
      <c r="F713" s="10" t="str">
        <f aca="false">IF(D713="","",D713-N(E713))</f>
        <v/>
      </c>
      <c r="G713" s="8"/>
      <c r="H713" s="12" t="str">
        <f aca="false">IF(AND(A713="",C713="",D713=""),"",IF(A713="","Add the order date",IF(I713="","Date not recognised - use YYYY-MM-DD",IF(C713="","Add the customer email",IF(D713="","Add the order total",IF(COUNTIF(Customers!$A$2:$A$2001,C713)=0,"Customer not on Customers tab",IF(N(E713)&gt;D713,"Refund is more than the order",IF(AND(B713&lt;&gt;"",COUNTIF($B$2:$B$5001,B713)&gt;1),"Same order # twice - keep one row",""))))))))</f>
        <v/>
      </c>
      <c r="I713" s="11" t="str">
        <f aca="false">IF(A713="","",IF(ISNUMBER(A713),INT(A713),IFERROR(IF(TEXT(DATE(VALUE(LEFT(A713,4)),VALUE(MID(A713,6,2)),VALUE(MID(A713,9,2))),"yyyy-mm-dd")=LEFT(A713,10),DATE(VALUE(LEFT(A713,4)),VALUE(MID(A713,6,2)),VALUE(MID(A713,9,2))),""),"")))</f>
        <v/>
      </c>
    </row>
    <row r="714" customFormat="false" ht="15" hidden="false" customHeight="false" outlineLevel="0" collapsed="false">
      <c r="A714" s="13"/>
      <c r="B714" s="8"/>
      <c r="C714" s="8"/>
      <c r="D714" s="23"/>
      <c r="E714" s="23"/>
      <c r="F714" s="10" t="str">
        <f aca="false">IF(D714="","",D714-N(E714))</f>
        <v/>
      </c>
      <c r="G714" s="8"/>
      <c r="H714" s="12" t="str">
        <f aca="false">IF(AND(A714="",C714="",D714=""),"",IF(A714="","Add the order date",IF(I714="","Date not recognised - use YYYY-MM-DD",IF(C714="","Add the customer email",IF(D714="","Add the order total",IF(COUNTIF(Customers!$A$2:$A$2001,C714)=0,"Customer not on Customers tab",IF(N(E714)&gt;D714,"Refund is more than the order",IF(AND(B714&lt;&gt;"",COUNTIF($B$2:$B$5001,B714)&gt;1),"Same order # twice - keep one row",""))))))))</f>
        <v/>
      </c>
      <c r="I714" s="11" t="str">
        <f aca="false">IF(A714="","",IF(ISNUMBER(A714),INT(A714),IFERROR(IF(TEXT(DATE(VALUE(LEFT(A714,4)),VALUE(MID(A714,6,2)),VALUE(MID(A714,9,2))),"yyyy-mm-dd")=LEFT(A714,10),DATE(VALUE(LEFT(A714,4)),VALUE(MID(A714,6,2)),VALUE(MID(A714,9,2))),""),"")))</f>
        <v/>
      </c>
    </row>
    <row r="715" customFormat="false" ht="15" hidden="false" customHeight="false" outlineLevel="0" collapsed="false">
      <c r="A715" s="13"/>
      <c r="B715" s="8"/>
      <c r="C715" s="8"/>
      <c r="D715" s="23"/>
      <c r="E715" s="23"/>
      <c r="F715" s="10" t="str">
        <f aca="false">IF(D715="","",D715-N(E715))</f>
        <v/>
      </c>
      <c r="G715" s="8"/>
      <c r="H715" s="12" t="str">
        <f aca="false">IF(AND(A715="",C715="",D715=""),"",IF(A715="","Add the order date",IF(I715="","Date not recognised - use YYYY-MM-DD",IF(C715="","Add the customer email",IF(D715="","Add the order total",IF(COUNTIF(Customers!$A$2:$A$2001,C715)=0,"Customer not on Customers tab",IF(N(E715)&gt;D715,"Refund is more than the order",IF(AND(B715&lt;&gt;"",COUNTIF($B$2:$B$5001,B715)&gt;1),"Same order # twice - keep one row",""))))))))</f>
        <v/>
      </c>
      <c r="I715" s="11" t="str">
        <f aca="false">IF(A715="","",IF(ISNUMBER(A715),INT(A715),IFERROR(IF(TEXT(DATE(VALUE(LEFT(A715,4)),VALUE(MID(A715,6,2)),VALUE(MID(A715,9,2))),"yyyy-mm-dd")=LEFT(A715,10),DATE(VALUE(LEFT(A715,4)),VALUE(MID(A715,6,2)),VALUE(MID(A715,9,2))),""),"")))</f>
        <v/>
      </c>
    </row>
    <row r="716" customFormat="false" ht="15" hidden="false" customHeight="false" outlineLevel="0" collapsed="false">
      <c r="A716" s="13"/>
      <c r="B716" s="8"/>
      <c r="C716" s="8"/>
      <c r="D716" s="23"/>
      <c r="E716" s="23"/>
      <c r="F716" s="10" t="str">
        <f aca="false">IF(D716="","",D716-N(E716))</f>
        <v/>
      </c>
      <c r="G716" s="8"/>
      <c r="H716" s="12" t="str">
        <f aca="false">IF(AND(A716="",C716="",D716=""),"",IF(A716="","Add the order date",IF(I716="","Date not recognised - use YYYY-MM-DD",IF(C716="","Add the customer email",IF(D716="","Add the order total",IF(COUNTIF(Customers!$A$2:$A$2001,C716)=0,"Customer not on Customers tab",IF(N(E716)&gt;D716,"Refund is more than the order",IF(AND(B716&lt;&gt;"",COUNTIF($B$2:$B$5001,B716)&gt;1),"Same order # twice - keep one row",""))))))))</f>
        <v/>
      </c>
      <c r="I716" s="11" t="str">
        <f aca="false">IF(A716="","",IF(ISNUMBER(A716),INT(A716),IFERROR(IF(TEXT(DATE(VALUE(LEFT(A716,4)),VALUE(MID(A716,6,2)),VALUE(MID(A716,9,2))),"yyyy-mm-dd")=LEFT(A716,10),DATE(VALUE(LEFT(A716,4)),VALUE(MID(A716,6,2)),VALUE(MID(A716,9,2))),""),"")))</f>
        <v/>
      </c>
    </row>
    <row r="717" customFormat="false" ht="15" hidden="false" customHeight="false" outlineLevel="0" collapsed="false">
      <c r="A717" s="13"/>
      <c r="B717" s="8"/>
      <c r="C717" s="8"/>
      <c r="D717" s="23"/>
      <c r="E717" s="23"/>
      <c r="F717" s="10" t="str">
        <f aca="false">IF(D717="","",D717-N(E717))</f>
        <v/>
      </c>
      <c r="G717" s="8"/>
      <c r="H717" s="12" t="str">
        <f aca="false">IF(AND(A717="",C717="",D717=""),"",IF(A717="","Add the order date",IF(I717="","Date not recognised - use YYYY-MM-DD",IF(C717="","Add the customer email",IF(D717="","Add the order total",IF(COUNTIF(Customers!$A$2:$A$2001,C717)=0,"Customer not on Customers tab",IF(N(E717)&gt;D717,"Refund is more than the order",IF(AND(B717&lt;&gt;"",COUNTIF($B$2:$B$5001,B717)&gt;1),"Same order # twice - keep one row",""))))))))</f>
        <v/>
      </c>
      <c r="I717" s="11" t="str">
        <f aca="false">IF(A717="","",IF(ISNUMBER(A717),INT(A717),IFERROR(IF(TEXT(DATE(VALUE(LEFT(A717,4)),VALUE(MID(A717,6,2)),VALUE(MID(A717,9,2))),"yyyy-mm-dd")=LEFT(A717,10),DATE(VALUE(LEFT(A717,4)),VALUE(MID(A717,6,2)),VALUE(MID(A717,9,2))),""),"")))</f>
        <v/>
      </c>
    </row>
    <row r="718" customFormat="false" ht="15" hidden="false" customHeight="false" outlineLevel="0" collapsed="false">
      <c r="A718" s="13"/>
      <c r="B718" s="8"/>
      <c r="C718" s="8"/>
      <c r="D718" s="23"/>
      <c r="E718" s="23"/>
      <c r="F718" s="10" t="str">
        <f aca="false">IF(D718="","",D718-N(E718))</f>
        <v/>
      </c>
      <c r="G718" s="8"/>
      <c r="H718" s="12" t="str">
        <f aca="false">IF(AND(A718="",C718="",D718=""),"",IF(A718="","Add the order date",IF(I718="","Date not recognised - use YYYY-MM-DD",IF(C718="","Add the customer email",IF(D718="","Add the order total",IF(COUNTIF(Customers!$A$2:$A$2001,C718)=0,"Customer not on Customers tab",IF(N(E718)&gt;D718,"Refund is more than the order",IF(AND(B718&lt;&gt;"",COUNTIF($B$2:$B$5001,B718)&gt;1),"Same order # twice - keep one row",""))))))))</f>
        <v/>
      </c>
      <c r="I718" s="11" t="str">
        <f aca="false">IF(A718="","",IF(ISNUMBER(A718),INT(A718),IFERROR(IF(TEXT(DATE(VALUE(LEFT(A718,4)),VALUE(MID(A718,6,2)),VALUE(MID(A718,9,2))),"yyyy-mm-dd")=LEFT(A718,10),DATE(VALUE(LEFT(A718,4)),VALUE(MID(A718,6,2)),VALUE(MID(A718,9,2))),""),"")))</f>
        <v/>
      </c>
    </row>
    <row r="719" customFormat="false" ht="15" hidden="false" customHeight="false" outlineLevel="0" collapsed="false">
      <c r="A719" s="13"/>
      <c r="B719" s="8"/>
      <c r="C719" s="8"/>
      <c r="D719" s="23"/>
      <c r="E719" s="23"/>
      <c r="F719" s="10" t="str">
        <f aca="false">IF(D719="","",D719-N(E719))</f>
        <v/>
      </c>
      <c r="G719" s="8"/>
      <c r="H719" s="12" t="str">
        <f aca="false">IF(AND(A719="",C719="",D719=""),"",IF(A719="","Add the order date",IF(I719="","Date not recognised - use YYYY-MM-DD",IF(C719="","Add the customer email",IF(D719="","Add the order total",IF(COUNTIF(Customers!$A$2:$A$2001,C719)=0,"Customer not on Customers tab",IF(N(E719)&gt;D719,"Refund is more than the order",IF(AND(B719&lt;&gt;"",COUNTIF($B$2:$B$5001,B719)&gt;1),"Same order # twice - keep one row",""))))))))</f>
        <v/>
      </c>
      <c r="I719" s="11" t="str">
        <f aca="false">IF(A719="","",IF(ISNUMBER(A719),INT(A719),IFERROR(IF(TEXT(DATE(VALUE(LEFT(A719,4)),VALUE(MID(A719,6,2)),VALUE(MID(A719,9,2))),"yyyy-mm-dd")=LEFT(A719,10),DATE(VALUE(LEFT(A719,4)),VALUE(MID(A719,6,2)),VALUE(MID(A719,9,2))),""),"")))</f>
        <v/>
      </c>
    </row>
    <row r="720" customFormat="false" ht="15" hidden="false" customHeight="false" outlineLevel="0" collapsed="false">
      <c r="A720" s="13"/>
      <c r="B720" s="8"/>
      <c r="C720" s="8"/>
      <c r="D720" s="23"/>
      <c r="E720" s="23"/>
      <c r="F720" s="10" t="str">
        <f aca="false">IF(D720="","",D720-N(E720))</f>
        <v/>
      </c>
      <c r="G720" s="8"/>
      <c r="H720" s="12" t="str">
        <f aca="false">IF(AND(A720="",C720="",D720=""),"",IF(A720="","Add the order date",IF(I720="","Date not recognised - use YYYY-MM-DD",IF(C720="","Add the customer email",IF(D720="","Add the order total",IF(COUNTIF(Customers!$A$2:$A$2001,C720)=0,"Customer not on Customers tab",IF(N(E720)&gt;D720,"Refund is more than the order",IF(AND(B720&lt;&gt;"",COUNTIF($B$2:$B$5001,B720)&gt;1),"Same order # twice - keep one row",""))))))))</f>
        <v/>
      </c>
      <c r="I720" s="11" t="str">
        <f aca="false">IF(A720="","",IF(ISNUMBER(A720),INT(A720),IFERROR(IF(TEXT(DATE(VALUE(LEFT(A720,4)),VALUE(MID(A720,6,2)),VALUE(MID(A720,9,2))),"yyyy-mm-dd")=LEFT(A720,10),DATE(VALUE(LEFT(A720,4)),VALUE(MID(A720,6,2)),VALUE(MID(A720,9,2))),""),"")))</f>
        <v/>
      </c>
    </row>
    <row r="721" customFormat="false" ht="15" hidden="false" customHeight="false" outlineLevel="0" collapsed="false">
      <c r="A721" s="13"/>
      <c r="B721" s="8"/>
      <c r="C721" s="8"/>
      <c r="D721" s="23"/>
      <c r="E721" s="23"/>
      <c r="F721" s="10" t="str">
        <f aca="false">IF(D721="","",D721-N(E721))</f>
        <v/>
      </c>
      <c r="G721" s="8"/>
      <c r="H721" s="12" t="str">
        <f aca="false">IF(AND(A721="",C721="",D721=""),"",IF(A721="","Add the order date",IF(I721="","Date not recognised - use YYYY-MM-DD",IF(C721="","Add the customer email",IF(D721="","Add the order total",IF(COUNTIF(Customers!$A$2:$A$2001,C721)=0,"Customer not on Customers tab",IF(N(E721)&gt;D721,"Refund is more than the order",IF(AND(B721&lt;&gt;"",COUNTIF($B$2:$B$5001,B721)&gt;1),"Same order # twice - keep one row",""))))))))</f>
        <v/>
      </c>
      <c r="I721" s="11" t="str">
        <f aca="false">IF(A721="","",IF(ISNUMBER(A721),INT(A721),IFERROR(IF(TEXT(DATE(VALUE(LEFT(A721,4)),VALUE(MID(A721,6,2)),VALUE(MID(A721,9,2))),"yyyy-mm-dd")=LEFT(A721,10),DATE(VALUE(LEFT(A721,4)),VALUE(MID(A721,6,2)),VALUE(MID(A721,9,2))),""),"")))</f>
        <v/>
      </c>
    </row>
    <row r="722" customFormat="false" ht="15" hidden="false" customHeight="false" outlineLevel="0" collapsed="false">
      <c r="A722" s="13"/>
      <c r="B722" s="8"/>
      <c r="C722" s="8"/>
      <c r="D722" s="23"/>
      <c r="E722" s="23"/>
      <c r="F722" s="10" t="str">
        <f aca="false">IF(D722="","",D722-N(E722))</f>
        <v/>
      </c>
      <c r="G722" s="8"/>
      <c r="H722" s="12" t="str">
        <f aca="false">IF(AND(A722="",C722="",D722=""),"",IF(A722="","Add the order date",IF(I722="","Date not recognised - use YYYY-MM-DD",IF(C722="","Add the customer email",IF(D722="","Add the order total",IF(COUNTIF(Customers!$A$2:$A$2001,C722)=0,"Customer not on Customers tab",IF(N(E722)&gt;D722,"Refund is more than the order",IF(AND(B722&lt;&gt;"",COUNTIF($B$2:$B$5001,B722)&gt;1),"Same order # twice - keep one row",""))))))))</f>
        <v/>
      </c>
      <c r="I722" s="11" t="str">
        <f aca="false">IF(A722="","",IF(ISNUMBER(A722),INT(A722),IFERROR(IF(TEXT(DATE(VALUE(LEFT(A722,4)),VALUE(MID(A722,6,2)),VALUE(MID(A722,9,2))),"yyyy-mm-dd")=LEFT(A722,10),DATE(VALUE(LEFT(A722,4)),VALUE(MID(A722,6,2)),VALUE(MID(A722,9,2))),""),"")))</f>
        <v/>
      </c>
    </row>
    <row r="723" customFormat="false" ht="15" hidden="false" customHeight="false" outlineLevel="0" collapsed="false">
      <c r="A723" s="13"/>
      <c r="B723" s="8"/>
      <c r="C723" s="8"/>
      <c r="D723" s="23"/>
      <c r="E723" s="23"/>
      <c r="F723" s="10" t="str">
        <f aca="false">IF(D723="","",D723-N(E723))</f>
        <v/>
      </c>
      <c r="G723" s="8"/>
      <c r="H723" s="12" t="str">
        <f aca="false">IF(AND(A723="",C723="",D723=""),"",IF(A723="","Add the order date",IF(I723="","Date not recognised - use YYYY-MM-DD",IF(C723="","Add the customer email",IF(D723="","Add the order total",IF(COUNTIF(Customers!$A$2:$A$2001,C723)=0,"Customer not on Customers tab",IF(N(E723)&gt;D723,"Refund is more than the order",IF(AND(B723&lt;&gt;"",COUNTIF($B$2:$B$5001,B723)&gt;1),"Same order # twice - keep one row",""))))))))</f>
        <v/>
      </c>
      <c r="I723" s="11" t="str">
        <f aca="false">IF(A723="","",IF(ISNUMBER(A723),INT(A723),IFERROR(IF(TEXT(DATE(VALUE(LEFT(A723,4)),VALUE(MID(A723,6,2)),VALUE(MID(A723,9,2))),"yyyy-mm-dd")=LEFT(A723,10),DATE(VALUE(LEFT(A723,4)),VALUE(MID(A723,6,2)),VALUE(MID(A723,9,2))),""),"")))</f>
        <v/>
      </c>
    </row>
    <row r="724" customFormat="false" ht="15" hidden="false" customHeight="false" outlineLevel="0" collapsed="false">
      <c r="A724" s="13"/>
      <c r="B724" s="8"/>
      <c r="C724" s="8"/>
      <c r="D724" s="23"/>
      <c r="E724" s="23"/>
      <c r="F724" s="10" t="str">
        <f aca="false">IF(D724="","",D724-N(E724))</f>
        <v/>
      </c>
      <c r="G724" s="8"/>
      <c r="H724" s="12" t="str">
        <f aca="false">IF(AND(A724="",C724="",D724=""),"",IF(A724="","Add the order date",IF(I724="","Date not recognised - use YYYY-MM-DD",IF(C724="","Add the customer email",IF(D724="","Add the order total",IF(COUNTIF(Customers!$A$2:$A$2001,C724)=0,"Customer not on Customers tab",IF(N(E724)&gt;D724,"Refund is more than the order",IF(AND(B724&lt;&gt;"",COUNTIF($B$2:$B$5001,B724)&gt;1),"Same order # twice - keep one row",""))))))))</f>
        <v/>
      </c>
      <c r="I724" s="11" t="str">
        <f aca="false">IF(A724="","",IF(ISNUMBER(A724),INT(A724),IFERROR(IF(TEXT(DATE(VALUE(LEFT(A724,4)),VALUE(MID(A724,6,2)),VALUE(MID(A724,9,2))),"yyyy-mm-dd")=LEFT(A724,10),DATE(VALUE(LEFT(A724,4)),VALUE(MID(A724,6,2)),VALUE(MID(A724,9,2))),""),"")))</f>
        <v/>
      </c>
    </row>
    <row r="725" customFormat="false" ht="15" hidden="false" customHeight="false" outlineLevel="0" collapsed="false">
      <c r="A725" s="13"/>
      <c r="B725" s="8"/>
      <c r="C725" s="8"/>
      <c r="D725" s="23"/>
      <c r="E725" s="23"/>
      <c r="F725" s="10" t="str">
        <f aca="false">IF(D725="","",D725-N(E725))</f>
        <v/>
      </c>
      <c r="G725" s="8"/>
      <c r="H725" s="12" t="str">
        <f aca="false">IF(AND(A725="",C725="",D725=""),"",IF(A725="","Add the order date",IF(I725="","Date not recognised - use YYYY-MM-DD",IF(C725="","Add the customer email",IF(D725="","Add the order total",IF(COUNTIF(Customers!$A$2:$A$2001,C725)=0,"Customer not on Customers tab",IF(N(E725)&gt;D725,"Refund is more than the order",IF(AND(B725&lt;&gt;"",COUNTIF($B$2:$B$5001,B725)&gt;1),"Same order # twice - keep one row",""))))))))</f>
        <v/>
      </c>
      <c r="I725" s="11" t="str">
        <f aca="false">IF(A725="","",IF(ISNUMBER(A725),INT(A725),IFERROR(IF(TEXT(DATE(VALUE(LEFT(A725,4)),VALUE(MID(A725,6,2)),VALUE(MID(A725,9,2))),"yyyy-mm-dd")=LEFT(A725,10),DATE(VALUE(LEFT(A725,4)),VALUE(MID(A725,6,2)),VALUE(MID(A725,9,2))),""),"")))</f>
        <v/>
      </c>
    </row>
    <row r="726" customFormat="false" ht="15" hidden="false" customHeight="false" outlineLevel="0" collapsed="false">
      <c r="A726" s="13"/>
      <c r="B726" s="8"/>
      <c r="C726" s="8"/>
      <c r="D726" s="23"/>
      <c r="E726" s="23"/>
      <c r="F726" s="10" t="str">
        <f aca="false">IF(D726="","",D726-N(E726))</f>
        <v/>
      </c>
      <c r="G726" s="8"/>
      <c r="H726" s="12" t="str">
        <f aca="false">IF(AND(A726="",C726="",D726=""),"",IF(A726="","Add the order date",IF(I726="","Date not recognised - use YYYY-MM-DD",IF(C726="","Add the customer email",IF(D726="","Add the order total",IF(COUNTIF(Customers!$A$2:$A$2001,C726)=0,"Customer not on Customers tab",IF(N(E726)&gt;D726,"Refund is more than the order",IF(AND(B726&lt;&gt;"",COUNTIF($B$2:$B$5001,B726)&gt;1),"Same order # twice - keep one row",""))))))))</f>
        <v/>
      </c>
      <c r="I726" s="11" t="str">
        <f aca="false">IF(A726="","",IF(ISNUMBER(A726),INT(A726),IFERROR(IF(TEXT(DATE(VALUE(LEFT(A726,4)),VALUE(MID(A726,6,2)),VALUE(MID(A726,9,2))),"yyyy-mm-dd")=LEFT(A726,10),DATE(VALUE(LEFT(A726,4)),VALUE(MID(A726,6,2)),VALUE(MID(A726,9,2))),""),"")))</f>
        <v/>
      </c>
    </row>
    <row r="727" customFormat="false" ht="15" hidden="false" customHeight="false" outlineLevel="0" collapsed="false">
      <c r="A727" s="13"/>
      <c r="B727" s="8"/>
      <c r="C727" s="8"/>
      <c r="D727" s="23"/>
      <c r="E727" s="23"/>
      <c r="F727" s="10" t="str">
        <f aca="false">IF(D727="","",D727-N(E727))</f>
        <v/>
      </c>
      <c r="G727" s="8"/>
      <c r="H727" s="12" t="str">
        <f aca="false">IF(AND(A727="",C727="",D727=""),"",IF(A727="","Add the order date",IF(I727="","Date not recognised - use YYYY-MM-DD",IF(C727="","Add the customer email",IF(D727="","Add the order total",IF(COUNTIF(Customers!$A$2:$A$2001,C727)=0,"Customer not on Customers tab",IF(N(E727)&gt;D727,"Refund is more than the order",IF(AND(B727&lt;&gt;"",COUNTIF($B$2:$B$5001,B727)&gt;1),"Same order # twice - keep one row",""))))))))</f>
        <v/>
      </c>
      <c r="I727" s="11" t="str">
        <f aca="false">IF(A727="","",IF(ISNUMBER(A727),INT(A727),IFERROR(IF(TEXT(DATE(VALUE(LEFT(A727,4)),VALUE(MID(A727,6,2)),VALUE(MID(A727,9,2))),"yyyy-mm-dd")=LEFT(A727,10),DATE(VALUE(LEFT(A727,4)),VALUE(MID(A727,6,2)),VALUE(MID(A727,9,2))),""),"")))</f>
        <v/>
      </c>
    </row>
    <row r="728" customFormat="false" ht="15" hidden="false" customHeight="false" outlineLevel="0" collapsed="false">
      <c r="A728" s="13"/>
      <c r="B728" s="8"/>
      <c r="C728" s="8"/>
      <c r="D728" s="23"/>
      <c r="E728" s="23"/>
      <c r="F728" s="10" t="str">
        <f aca="false">IF(D728="","",D728-N(E728))</f>
        <v/>
      </c>
      <c r="G728" s="8"/>
      <c r="H728" s="12" t="str">
        <f aca="false">IF(AND(A728="",C728="",D728=""),"",IF(A728="","Add the order date",IF(I728="","Date not recognised - use YYYY-MM-DD",IF(C728="","Add the customer email",IF(D728="","Add the order total",IF(COUNTIF(Customers!$A$2:$A$2001,C728)=0,"Customer not on Customers tab",IF(N(E728)&gt;D728,"Refund is more than the order",IF(AND(B728&lt;&gt;"",COUNTIF($B$2:$B$5001,B728)&gt;1),"Same order # twice - keep one row",""))))))))</f>
        <v/>
      </c>
      <c r="I728" s="11" t="str">
        <f aca="false">IF(A728="","",IF(ISNUMBER(A728),INT(A728),IFERROR(IF(TEXT(DATE(VALUE(LEFT(A728,4)),VALUE(MID(A728,6,2)),VALUE(MID(A728,9,2))),"yyyy-mm-dd")=LEFT(A728,10),DATE(VALUE(LEFT(A728,4)),VALUE(MID(A728,6,2)),VALUE(MID(A728,9,2))),""),"")))</f>
        <v/>
      </c>
    </row>
    <row r="729" customFormat="false" ht="15" hidden="false" customHeight="false" outlineLevel="0" collapsed="false">
      <c r="A729" s="13"/>
      <c r="B729" s="8"/>
      <c r="C729" s="8"/>
      <c r="D729" s="23"/>
      <c r="E729" s="23"/>
      <c r="F729" s="10" t="str">
        <f aca="false">IF(D729="","",D729-N(E729))</f>
        <v/>
      </c>
      <c r="G729" s="8"/>
      <c r="H729" s="12" t="str">
        <f aca="false">IF(AND(A729="",C729="",D729=""),"",IF(A729="","Add the order date",IF(I729="","Date not recognised - use YYYY-MM-DD",IF(C729="","Add the customer email",IF(D729="","Add the order total",IF(COUNTIF(Customers!$A$2:$A$2001,C729)=0,"Customer not on Customers tab",IF(N(E729)&gt;D729,"Refund is more than the order",IF(AND(B729&lt;&gt;"",COUNTIF($B$2:$B$5001,B729)&gt;1),"Same order # twice - keep one row",""))))))))</f>
        <v/>
      </c>
      <c r="I729" s="11" t="str">
        <f aca="false">IF(A729="","",IF(ISNUMBER(A729),INT(A729),IFERROR(IF(TEXT(DATE(VALUE(LEFT(A729,4)),VALUE(MID(A729,6,2)),VALUE(MID(A729,9,2))),"yyyy-mm-dd")=LEFT(A729,10),DATE(VALUE(LEFT(A729,4)),VALUE(MID(A729,6,2)),VALUE(MID(A729,9,2))),""),"")))</f>
        <v/>
      </c>
    </row>
    <row r="730" customFormat="false" ht="15" hidden="false" customHeight="false" outlineLevel="0" collapsed="false">
      <c r="A730" s="13"/>
      <c r="B730" s="8"/>
      <c r="C730" s="8"/>
      <c r="D730" s="23"/>
      <c r="E730" s="23"/>
      <c r="F730" s="10" t="str">
        <f aca="false">IF(D730="","",D730-N(E730))</f>
        <v/>
      </c>
      <c r="G730" s="8"/>
      <c r="H730" s="12" t="str">
        <f aca="false">IF(AND(A730="",C730="",D730=""),"",IF(A730="","Add the order date",IF(I730="","Date not recognised - use YYYY-MM-DD",IF(C730="","Add the customer email",IF(D730="","Add the order total",IF(COUNTIF(Customers!$A$2:$A$2001,C730)=0,"Customer not on Customers tab",IF(N(E730)&gt;D730,"Refund is more than the order",IF(AND(B730&lt;&gt;"",COUNTIF($B$2:$B$5001,B730)&gt;1),"Same order # twice - keep one row",""))))))))</f>
        <v/>
      </c>
      <c r="I730" s="11" t="str">
        <f aca="false">IF(A730="","",IF(ISNUMBER(A730),INT(A730),IFERROR(IF(TEXT(DATE(VALUE(LEFT(A730,4)),VALUE(MID(A730,6,2)),VALUE(MID(A730,9,2))),"yyyy-mm-dd")=LEFT(A730,10),DATE(VALUE(LEFT(A730,4)),VALUE(MID(A730,6,2)),VALUE(MID(A730,9,2))),""),"")))</f>
        <v/>
      </c>
    </row>
    <row r="731" customFormat="false" ht="15" hidden="false" customHeight="false" outlineLevel="0" collapsed="false">
      <c r="A731" s="13"/>
      <c r="B731" s="8"/>
      <c r="C731" s="8"/>
      <c r="D731" s="23"/>
      <c r="E731" s="23"/>
      <c r="F731" s="10" t="str">
        <f aca="false">IF(D731="","",D731-N(E731))</f>
        <v/>
      </c>
      <c r="G731" s="8"/>
      <c r="H731" s="12" t="str">
        <f aca="false">IF(AND(A731="",C731="",D731=""),"",IF(A731="","Add the order date",IF(I731="","Date not recognised - use YYYY-MM-DD",IF(C731="","Add the customer email",IF(D731="","Add the order total",IF(COUNTIF(Customers!$A$2:$A$2001,C731)=0,"Customer not on Customers tab",IF(N(E731)&gt;D731,"Refund is more than the order",IF(AND(B731&lt;&gt;"",COUNTIF($B$2:$B$5001,B731)&gt;1),"Same order # twice - keep one row",""))))))))</f>
        <v/>
      </c>
      <c r="I731" s="11" t="str">
        <f aca="false">IF(A731="","",IF(ISNUMBER(A731),INT(A731),IFERROR(IF(TEXT(DATE(VALUE(LEFT(A731,4)),VALUE(MID(A731,6,2)),VALUE(MID(A731,9,2))),"yyyy-mm-dd")=LEFT(A731,10),DATE(VALUE(LEFT(A731,4)),VALUE(MID(A731,6,2)),VALUE(MID(A731,9,2))),""),"")))</f>
        <v/>
      </c>
    </row>
    <row r="732" customFormat="false" ht="15" hidden="false" customHeight="false" outlineLevel="0" collapsed="false">
      <c r="A732" s="13"/>
      <c r="B732" s="8"/>
      <c r="C732" s="8"/>
      <c r="D732" s="23"/>
      <c r="E732" s="23"/>
      <c r="F732" s="10" t="str">
        <f aca="false">IF(D732="","",D732-N(E732))</f>
        <v/>
      </c>
      <c r="G732" s="8"/>
      <c r="H732" s="12" t="str">
        <f aca="false">IF(AND(A732="",C732="",D732=""),"",IF(A732="","Add the order date",IF(I732="","Date not recognised - use YYYY-MM-DD",IF(C732="","Add the customer email",IF(D732="","Add the order total",IF(COUNTIF(Customers!$A$2:$A$2001,C732)=0,"Customer not on Customers tab",IF(N(E732)&gt;D732,"Refund is more than the order",IF(AND(B732&lt;&gt;"",COUNTIF($B$2:$B$5001,B732)&gt;1),"Same order # twice - keep one row",""))))))))</f>
        <v/>
      </c>
      <c r="I732" s="11" t="str">
        <f aca="false">IF(A732="","",IF(ISNUMBER(A732),INT(A732),IFERROR(IF(TEXT(DATE(VALUE(LEFT(A732,4)),VALUE(MID(A732,6,2)),VALUE(MID(A732,9,2))),"yyyy-mm-dd")=LEFT(A732,10),DATE(VALUE(LEFT(A732,4)),VALUE(MID(A732,6,2)),VALUE(MID(A732,9,2))),""),"")))</f>
        <v/>
      </c>
    </row>
    <row r="733" customFormat="false" ht="15" hidden="false" customHeight="false" outlineLevel="0" collapsed="false">
      <c r="A733" s="13"/>
      <c r="B733" s="8"/>
      <c r="C733" s="8"/>
      <c r="D733" s="23"/>
      <c r="E733" s="23"/>
      <c r="F733" s="10" t="str">
        <f aca="false">IF(D733="","",D733-N(E733))</f>
        <v/>
      </c>
      <c r="G733" s="8"/>
      <c r="H733" s="12" t="str">
        <f aca="false">IF(AND(A733="",C733="",D733=""),"",IF(A733="","Add the order date",IF(I733="","Date not recognised - use YYYY-MM-DD",IF(C733="","Add the customer email",IF(D733="","Add the order total",IF(COUNTIF(Customers!$A$2:$A$2001,C733)=0,"Customer not on Customers tab",IF(N(E733)&gt;D733,"Refund is more than the order",IF(AND(B733&lt;&gt;"",COUNTIF($B$2:$B$5001,B733)&gt;1),"Same order # twice - keep one row",""))))))))</f>
        <v/>
      </c>
      <c r="I733" s="11" t="str">
        <f aca="false">IF(A733="","",IF(ISNUMBER(A733),INT(A733),IFERROR(IF(TEXT(DATE(VALUE(LEFT(A733,4)),VALUE(MID(A733,6,2)),VALUE(MID(A733,9,2))),"yyyy-mm-dd")=LEFT(A733,10),DATE(VALUE(LEFT(A733,4)),VALUE(MID(A733,6,2)),VALUE(MID(A733,9,2))),""),"")))</f>
        <v/>
      </c>
    </row>
    <row r="734" customFormat="false" ht="15" hidden="false" customHeight="false" outlineLevel="0" collapsed="false">
      <c r="A734" s="13"/>
      <c r="B734" s="8"/>
      <c r="C734" s="8"/>
      <c r="D734" s="23"/>
      <c r="E734" s="23"/>
      <c r="F734" s="10" t="str">
        <f aca="false">IF(D734="","",D734-N(E734))</f>
        <v/>
      </c>
      <c r="G734" s="8"/>
      <c r="H734" s="12" t="str">
        <f aca="false">IF(AND(A734="",C734="",D734=""),"",IF(A734="","Add the order date",IF(I734="","Date not recognised - use YYYY-MM-DD",IF(C734="","Add the customer email",IF(D734="","Add the order total",IF(COUNTIF(Customers!$A$2:$A$2001,C734)=0,"Customer not on Customers tab",IF(N(E734)&gt;D734,"Refund is more than the order",IF(AND(B734&lt;&gt;"",COUNTIF($B$2:$B$5001,B734)&gt;1),"Same order # twice - keep one row",""))))))))</f>
        <v/>
      </c>
      <c r="I734" s="11" t="str">
        <f aca="false">IF(A734="","",IF(ISNUMBER(A734),INT(A734),IFERROR(IF(TEXT(DATE(VALUE(LEFT(A734,4)),VALUE(MID(A734,6,2)),VALUE(MID(A734,9,2))),"yyyy-mm-dd")=LEFT(A734,10),DATE(VALUE(LEFT(A734,4)),VALUE(MID(A734,6,2)),VALUE(MID(A734,9,2))),""),"")))</f>
        <v/>
      </c>
    </row>
    <row r="735" customFormat="false" ht="15" hidden="false" customHeight="false" outlineLevel="0" collapsed="false">
      <c r="A735" s="13"/>
      <c r="B735" s="8"/>
      <c r="C735" s="8"/>
      <c r="D735" s="23"/>
      <c r="E735" s="23"/>
      <c r="F735" s="10" t="str">
        <f aca="false">IF(D735="","",D735-N(E735))</f>
        <v/>
      </c>
      <c r="G735" s="8"/>
      <c r="H735" s="12" t="str">
        <f aca="false">IF(AND(A735="",C735="",D735=""),"",IF(A735="","Add the order date",IF(I735="","Date not recognised - use YYYY-MM-DD",IF(C735="","Add the customer email",IF(D735="","Add the order total",IF(COUNTIF(Customers!$A$2:$A$2001,C735)=0,"Customer not on Customers tab",IF(N(E735)&gt;D735,"Refund is more than the order",IF(AND(B735&lt;&gt;"",COUNTIF($B$2:$B$5001,B735)&gt;1),"Same order # twice - keep one row",""))))))))</f>
        <v/>
      </c>
      <c r="I735" s="11" t="str">
        <f aca="false">IF(A735="","",IF(ISNUMBER(A735),INT(A735),IFERROR(IF(TEXT(DATE(VALUE(LEFT(A735,4)),VALUE(MID(A735,6,2)),VALUE(MID(A735,9,2))),"yyyy-mm-dd")=LEFT(A735,10),DATE(VALUE(LEFT(A735,4)),VALUE(MID(A735,6,2)),VALUE(MID(A735,9,2))),""),"")))</f>
        <v/>
      </c>
    </row>
    <row r="736" customFormat="false" ht="15" hidden="false" customHeight="false" outlineLevel="0" collapsed="false">
      <c r="A736" s="13"/>
      <c r="B736" s="8"/>
      <c r="C736" s="8"/>
      <c r="D736" s="23"/>
      <c r="E736" s="23"/>
      <c r="F736" s="10" t="str">
        <f aca="false">IF(D736="","",D736-N(E736))</f>
        <v/>
      </c>
      <c r="G736" s="8"/>
      <c r="H736" s="12" t="str">
        <f aca="false">IF(AND(A736="",C736="",D736=""),"",IF(A736="","Add the order date",IF(I736="","Date not recognised - use YYYY-MM-DD",IF(C736="","Add the customer email",IF(D736="","Add the order total",IF(COUNTIF(Customers!$A$2:$A$2001,C736)=0,"Customer not on Customers tab",IF(N(E736)&gt;D736,"Refund is more than the order",IF(AND(B736&lt;&gt;"",COUNTIF($B$2:$B$5001,B736)&gt;1),"Same order # twice - keep one row",""))))))))</f>
        <v/>
      </c>
      <c r="I736" s="11" t="str">
        <f aca="false">IF(A736="","",IF(ISNUMBER(A736),INT(A736),IFERROR(IF(TEXT(DATE(VALUE(LEFT(A736,4)),VALUE(MID(A736,6,2)),VALUE(MID(A736,9,2))),"yyyy-mm-dd")=LEFT(A736,10),DATE(VALUE(LEFT(A736,4)),VALUE(MID(A736,6,2)),VALUE(MID(A736,9,2))),""),"")))</f>
        <v/>
      </c>
    </row>
    <row r="737" customFormat="false" ht="15" hidden="false" customHeight="false" outlineLevel="0" collapsed="false">
      <c r="A737" s="13"/>
      <c r="B737" s="8"/>
      <c r="C737" s="8"/>
      <c r="D737" s="23"/>
      <c r="E737" s="23"/>
      <c r="F737" s="10" t="str">
        <f aca="false">IF(D737="","",D737-N(E737))</f>
        <v/>
      </c>
      <c r="G737" s="8"/>
      <c r="H737" s="12" t="str">
        <f aca="false">IF(AND(A737="",C737="",D737=""),"",IF(A737="","Add the order date",IF(I737="","Date not recognised - use YYYY-MM-DD",IF(C737="","Add the customer email",IF(D737="","Add the order total",IF(COUNTIF(Customers!$A$2:$A$2001,C737)=0,"Customer not on Customers tab",IF(N(E737)&gt;D737,"Refund is more than the order",IF(AND(B737&lt;&gt;"",COUNTIF($B$2:$B$5001,B737)&gt;1),"Same order # twice - keep one row",""))))))))</f>
        <v/>
      </c>
      <c r="I737" s="11" t="str">
        <f aca="false">IF(A737="","",IF(ISNUMBER(A737),INT(A737),IFERROR(IF(TEXT(DATE(VALUE(LEFT(A737,4)),VALUE(MID(A737,6,2)),VALUE(MID(A737,9,2))),"yyyy-mm-dd")=LEFT(A737,10),DATE(VALUE(LEFT(A737,4)),VALUE(MID(A737,6,2)),VALUE(MID(A737,9,2))),""),"")))</f>
        <v/>
      </c>
    </row>
    <row r="738" customFormat="false" ht="15" hidden="false" customHeight="false" outlineLevel="0" collapsed="false">
      <c r="A738" s="13"/>
      <c r="B738" s="8"/>
      <c r="C738" s="8"/>
      <c r="D738" s="23"/>
      <c r="E738" s="23"/>
      <c r="F738" s="10" t="str">
        <f aca="false">IF(D738="","",D738-N(E738))</f>
        <v/>
      </c>
      <c r="G738" s="8"/>
      <c r="H738" s="12" t="str">
        <f aca="false">IF(AND(A738="",C738="",D738=""),"",IF(A738="","Add the order date",IF(I738="","Date not recognised - use YYYY-MM-DD",IF(C738="","Add the customer email",IF(D738="","Add the order total",IF(COUNTIF(Customers!$A$2:$A$2001,C738)=0,"Customer not on Customers tab",IF(N(E738)&gt;D738,"Refund is more than the order",IF(AND(B738&lt;&gt;"",COUNTIF($B$2:$B$5001,B738)&gt;1),"Same order # twice - keep one row",""))))))))</f>
        <v/>
      </c>
      <c r="I738" s="11" t="str">
        <f aca="false">IF(A738="","",IF(ISNUMBER(A738),INT(A738),IFERROR(IF(TEXT(DATE(VALUE(LEFT(A738,4)),VALUE(MID(A738,6,2)),VALUE(MID(A738,9,2))),"yyyy-mm-dd")=LEFT(A738,10),DATE(VALUE(LEFT(A738,4)),VALUE(MID(A738,6,2)),VALUE(MID(A738,9,2))),""),"")))</f>
        <v/>
      </c>
    </row>
    <row r="739" customFormat="false" ht="15" hidden="false" customHeight="false" outlineLevel="0" collapsed="false">
      <c r="A739" s="13"/>
      <c r="B739" s="8"/>
      <c r="C739" s="8"/>
      <c r="D739" s="23"/>
      <c r="E739" s="23"/>
      <c r="F739" s="10" t="str">
        <f aca="false">IF(D739="","",D739-N(E739))</f>
        <v/>
      </c>
      <c r="G739" s="8"/>
      <c r="H739" s="12" t="str">
        <f aca="false">IF(AND(A739="",C739="",D739=""),"",IF(A739="","Add the order date",IF(I739="","Date not recognised - use YYYY-MM-DD",IF(C739="","Add the customer email",IF(D739="","Add the order total",IF(COUNTIF(Customers!$A$2:$A$2001,C739)=0,"Customer not on Customers tab",IF(N(E739)&gt;D739,"Refund is more than the order",IF(AND(B739&lt;&gt;"",COUNTIF($B$2:$B$5001,B739)&gt;1),"Same order # twice - keep one row",""))))))))</f>
        <v/>
      </c>
      <c r="I739" s="11" t="str">
        <f aca="false">IF(A739="","",IF(ISNUMBER(A739),INT(A739),IFERROR(IF(TEXT(DATE(VALUE(LEFT(A739,4)),VALUE(MID(A739,6,2)),VALUE(MID(A739,9,2))),"yyyy-mm-dd")=LEFT(A739,10),DATE(VALUE(LEFT(A739,4)),VALUE(MID(A739,6,2)),VALUE(MID(A739,9,2))),""),"")))</f>
        <v/>
      </c>
    </row>
    <row r="740" customFormat="false" ht="15" hidden="false" customHeight="false" outlineLevel="0" collapsed="false">
      <c r="A740" s="13"/>
      <c r="B740" s="8"/>
      <c r="C740" s="8"/>
      <c r="D740" s="23"/>
      <c r="E740" s="23"/>
      <c r="F740" s="10" t="str">
        <f aca="false">IF(D740="","",D740-N(E740))</f>
        <v/>
      </c>
      <c r="G740" s="8"/>
      <c r="H740" s="12" t="str">
        <f aca="false">IF(AND(A740="",C740="",D740=""),"",IF(A740="","Add the order date",IF(I740="","Date not recognised - use YYYY-MM-DD",IF(C740="","Add the customer email",IF(D740="","Add the order total",IF(COUNTIF(Customers!$A$2:$A$2001,C740)=0,"Customer not on Customers tab",IF(N(E740)&gt;D740,"Refund is more than the order",IF(AND(B740&lt;&gt;"",COUNTIF($B$2:$B$5001,B740)&gt;1),"Same order # twice - keep one row",""))))))))</f>
        <v/>
      </c>
      <c r="I740" s="11" t="str">
        <f aca="false">IF(A740="","",IF(ISNUMBER(A740),INT(A740),IFERROR(IF(TEXT(DATE(VALUE(LEFT(A740,4)),VALUE(MID(A740,6,2)),VALUE(MID(A740,9,2))),"yyyy-mm-dd")=LEFT(A740,10),DATE(VALUE(LEFT(A740,4)),VALUE(MID(A740,6,2)),VALUE(MID(A740,9,2))),""),"")))</f>
        <v/>
      </c>
    </row>
    <row r="741" customFormat="false" ht="15" hidden="false" customHeight="false" outlineLevel="0" collapsed="false">
      <c r="A741" s="13"/>
      <c r="B741" s="8"/>
      <c r="C741" s="8"/>
      <c r="D741" s="23"/>
      <c r="E741" s="23"/>
      <c r="F741" s="10" t="str">
        <f aca="false">IF(D741="","",D741-N(E741))</f>
        <v/>
      </c>
      <c r="G741" s="8"/>
      <c r="H741" s="12" t="str">
        <f aca="false">IF(AND(A741="",C741="",D741=""),"",IF(A741="","Add the order date",IF(I741="","Date not recognised - use YYYY-MM-DD",IF(C741="","Add the customer email",IF(D741="","Add the order total",IF(COUNTIF(Customers!$A$2:$A$2001,C741)=0,"Customer not on Customers tab",IF(N(E741)&gt;D741,"Refund is more than the order",IF(AND(B741&lt;&gt;"",COUNTIF($B$2:$B$5001,B741)&gt;1),"Same order # twice - keep one row",""))))))))</f>
        <v/>
      </c>
      <c r="I741" s="11" t="str">
        <f aca="false">IF(A741="","",IF(ISNUMBER(A741),INT(A741),IFERROR(IF(TEXT(DATE(VALUE(LEFT(A741,4)),VALUE(MID(A741,6,2)),VALUE(MID(A741,9,2))),"yyyy-mm-dd")=LEFT(A741,10),DATE(VALUE(LEFT(A741,4)),VALUE(MID(A741,6,2)),VALUE(MID(A741,9,2))),""),"")))</f>
        <v/>
      </c>
    </row>
    <row r="742" customFormat="false" ht="15" hidden="false" customHeight="false" outlineLevel="0" collapsed="false">
      <c r="A742" s="13"/>
      <c r="B742" s="8"/>
      <c r="C742" s="8"/>
      <c r="D742" s="23"/>
      <c r="E742" s="23"/>
      <c r="F742" s="10" t="str">
        <f aca="false">IF(D742="","",D742-N(E742))</f>
        <v/>
      </c>
      <c r="G742" s="8"/>
      <c r="H742" s="12" t="str">
        <f aca="false">IF(AND(A742="",C742="",D742=""),"",IF(A742="","Add the order date",IF(I742="","Date not recognised - use YYYY-MM-DD",IF(C742="","Add the customer email",IF(D742="","Add the order total",IF(COUNTIF(Customers!$A$2:$A$2001,C742)=0,"Customer not on Customers tab",IF(N(E742)&gt;D742,"Refund is more than the order",IF(AND(B742&lt;&gt;"",COUNTIF($B$2:$B$5001,B742)&gt;1),"Same order # twice - keep one row",""))))))))</f>
        <v/>
      </c>
      <c r="I742" s="11" t="str">
        <f aca="false">IF(A742="","",IF(ISNUMBER(A742),INT(A742),IFERROR(IF(TEXT(DATE(VALUE(LEFT(A742,4)),VALUE(MID(A742,6,2)),VALUE(MID(A742,9,2))),"yyyy-mm-dd")=LEFT(A742,10),DATE(VALUE(LEFT(A742,4)),VALUE(MID(A742,6,2)),VALUE(MID(A742,9,2))),""),"")))</f>
        <v/>
      </c>
    </row>
    <row r="743" customFormat="false" ht="15" hidden="false" customHeight="false" outlineLevel="0" collapsed="false">
      <c r="A743" s="13"/>
      <c r="B743" s="8"/>
      <c r="C743" s="8"/>
      <c r="D743" s="23"/>
      <c r="E743" s="23"/>
      <c r="F743" s="10" t="str">
        <f aca="false">IF(D743="","",D743-N(E743))</f>
        <v/>
      </c>
      <c r="G743" s="8"/>
      <c r="H743" s="12" t="str">
        <f aca="false">IF(AND(A743="",C743="",D743=""),"",IF(A743="","Add the order date",IF(I743="","Date not recognised - use YYYY-MM-DD",IF(C743="","Add the customer email",IF(D743="","Add the order total",IF(COUNTIF(Customers!$A$2:$A$2001,C743)=0,"Customer not on Customers tab",IF(N(E743)&gt;D743,"Refund is more than the order",IF(AND(B743&lt;&gt;"",COUNTIF($B$2:$B$5001,B743)&gt;1),"Same order # twice - keep one row",""))))))))</f>
        <v/>
      </c>
      <c r="I743" s="11" t="str">
        <f aca="false">IF(A743="","",IF(ISNUMBER(A743),INT(A743),IFERROR(IF(TEXT(DATE(VALUE(LEFT(A743,4)),VALUE(MID(A743,6,2)),VALUE(MID(A743,9,2))),"yyyy-mm-dd")=LEFT(A743,10),DATE(VALUE(LEFT(A743,4)),VALUE(MID(A743,6,2)),VALUE(MID(A743,9,2))),""),"")))</f>
        <v/>
      </c>
    </row>
    <row r="744" customFormat="false" ht="15" hidden="false" customHeight="false" outlineLevel="0" collapsed="false">
      <c r="A744" s="13"/>
      <c r="B744" s="8"/>
      <c r="C744" s="8"/>
      <c r="D744" s="23"/>
      <c r="E744" s="23"/>
      <c r="F744" s="10" t="str">
        <f aca="false">IF(D744="","",D744-N(E744))</f>
        <v/>
      </c>
      <c r="G744" s="8"/>
      <c r="H744" s="12" t="str">
        <f aca="false">IF(AND(A744="",C744="",D744=""),"",IF(A744="","Add the order date",IF(I744="","Date not recognised - use YYYY-MM-DD",IF(C744="","Add the customer email",IF(D744="","Add the order total",IF(COUNTIF(Customers!$A$2:$A$2001,C744)=0,"Customer not on Customers tab",IF(N(E744)&gt;D744,"Refund is more than the order",IF(AND(B744&lt;&gt;"",COUNTIF($B$2:$B$5001,B744)&gt;1),"Same order # twice - keep one row",""))))))))</f>
        <v/>
      </c>
      <c r="I744" s="11" t="str">
        <f aca="false">IF(A744="","",IF(ISNUMBER(A744),INT(A744),IFERROR(IF(TEXT(DATE(VALUE(LEFT(A744,4)),VALUE(MID(A744,6,2)),VALUE(MID(A744,9,2))),"yyyy-mm-dd")=LEFT(A744,10),DATE(VALUE(LEFT(A744,4)),VALUE(MID(A744,6,2)),VALUE(MID(A744,9,2))),""),"")))</f>
        <v/>
      </c>
    </row>
    <row r="745" customFormat="false" ht="15" hidden="false" customHeight="false" outlineLevel="0" collapsed="false">
      <c r="A745" s="13"/>
      <c r="B745" s="8"/>
      <c r="C745" s="8"/>
      <c r="D745" s="23"/>
      <c r="E745" s="23"/>
      <c r="F745" s="10" t="str">
        <f aca="false">IF(D745="","",D745-N(E745))</f>
        <v/>
      </c>
      <c r="G745" s="8"/>
      <c r="H745" s="12" t="str">
        <f aca="false">IF(AND(A745="",C745="",D745=""),"",IF(A745="","Add the order date",IF(I745="","Date not recognised - use YYYY-MM-DD",IF(C745="","Add the customer email",IF(D745="","Add the order total",IF(COUNTIF(Customers!$A$2:$A$2001,C745)=0,"Customer not on Customers tab",IF(N(E745)&gt;D745,"Refund is more than the order",IF(AND(B745&lt;&gt;"",COUNTIF($B$2:$B$5001,B745)&gt;1),"Same order # twice - keep one row",""))))))))</f>
        <v/>
      </c>
      <c r="I745" s="11" t="str">
        <f aca="false">IF(A745="","",IF(ISNUMBER(A745),INT(A745),IFERROR(IF(TEXT(DATE(VALUE(LEFT(A745,4)),VALUE(MID(A745,6,2)),VALUE(MID(A745,9,2))),"yyyy-mm-dd")=LEFT(A745,10),DATE(VALUE(LEFT(A745,4)),VALUE(MID(A745,6,2)),VALUE(MID(A745,9,2))),""),"")))</f>
        <v/>
      </c>
    </row>
    <row r="746" customFormat="false" ht="15" hidden="false" customHeight="false" outlineLevel="0" collapsed="false">
      <c r="A746" s="13"/>
      <c r="B746" s="8"/>
      <c r="C746" s="8"/>
      <c r="D746" s="23"/>
      <c r="E746" s="23"/>
      <c r="F746" s="10" t="str">
        <f aca="false">IF(D746="","",D746-N(E746))</f>
        <v/>
      </c>
      <c r="G746" s="8"/>
      <c r="H746" s="12" t="str">
        <f aca="false">IF(AND(A746="",C746="",D746=""),"",IF(A746="","Add the order date",IF(I746="","Date not recognised - use YYYY-MM-DD",IF(C746="","Add the customer email",IF(D746="","Add the order total",IF(COUNTIF(Customers!$A$2:$A$2001,C746)=0,"Customer not on Customers tab",IF(N(E746)&gt;D746,"Refund is more than the order",IF(AND(B746&lt;&gt;"",COUNTIF($B$2:$B$5001,B746)&gt;1),"Same order # twice - keep one row",""))))))))</f>
        <v/>
      </c>
      <c r="I746" s="11" t="str">
        <f aca="false">IF(A746="","",IF(ISNUMBER(A746),INT(A746),IFERROR(IF(TEXT(DATE(VALUE(LEFT(A746,4)),VALUE(MID(A746,6,2)),VALUE(MID(A746,9,2))),"yyyy-mm-dd")=LEFT(A746,10),DATE(VALUE(LEFT(A746,4)),VALUE(MID(A746,6,2)),VALUE(MID(A746,9,2))),""),"")))</f>
        <v/>
      </c>
    </row>
    <row r="747" customFormat="false" ht="15" hidden="false" customHeight="false" outlineLevel="0" collapsed="false">
      <c r="A747" s="13"/>
      <c r="B747" s="8"/>
      <c r="C747" s="8"/>
      <c r="D747" s="23"/>
      <c r="E747" s="23"/>
      <c r="F747" s="10" t="str">
        <f aca="false">IF(D747="","",D747-N(E747))</f>
        <v/>
      </c>
      <c r="G747" s="8"/>
      <c r="H747" s="12" t="str">
        <f aca="false">IF(AND(A747="",C747="",D747=""),"",IF(A747="","Add the order date",IF(I747="","Date not recognised - use YYYY-MM-DD",IF(C747="","Add the customer email",IF(D747="","Add the order total",IF(COUNTIF(Customers!$A$2:$A$2001,C747)=0,"Customer not on Customers tab",IF(N(E747)&gt;D747,"Refund is more than the order",IF(AND(B747&lt;&gt;"",COUNTIF($B$2:$B$5001,B747)&gt;1),"Same order # twice - keep one row",""))))))))</f>
        <v/>
      </c>
      <c r="I747" s="11" t="str">
        <f aca="false">IF(A747="","",IF(ISNUMBER(A747),INT(A747),IFERROR(IF(TEXT(DATE(VALUE(LEFT(A747,4)),VALUE(MID(A747,6,2)),VALUE(MID(A747,9,2))),"yyyy-mm-dd")=LEFT(A747,10),DATE(VALUE(LEFT(A747,4)),VALUE(MID(A747,6,2)),VALUE(MID(A747,9,2))),""),"")))</f>
        <v/>
      </c>
    </row>
    <row r="748" customFormat="false" ht="15" hidden="false" customHeight="false" outlineLevel="0" collapsed="false">
      <c r="A748" s="13"/>
      <c r="B748" s="8"/>
      <c r="C748" s="8"/>
      <c r="D748" s="23"/>
      <c r="E748" s="23"/>
      <c r="F748" s="10" t="str">
        <f aca="false">IF(D748="","",D748-N(E748))</f>
        <v/>
      </c>
      <c r="G748" s="8"/>
      <c r="H748" s="12" t="str">
        <f aca="false">IF(AND(A748="",C748="",D748=""),"",IF(A748="","Add the order date",IF(I748="","Date not recognised - use YYYY-MM-DD",IF(C748="","Add the customer email",IF(D748="","Add the order total",IF(COUNTIF(Customers!$A$2:$A$2001,C748)=0,"Customer not on Customers tab",IF(N(E748)&gt;D748,"Refund is more than the order",IF(AND(B748&lt;&gt;"",COUNTIF($B$2:$B$5001,B748)&gt;1),"Same order # twice - keep one row",""))))))))</f>
        <v/>
      </c>
      <c r="I748" s="11" t="str">
        <f aca="false">IF(A748="","",IF(ISNUMBER(A748),INT(A748),IFERROR(IF(TEXT(DATE(VALUE(LEFT(A748,4)),VALUE(MID(A748,6,2)),VALUE(MID(A748,9,2))),"yyyy-mm-dd")=LEFT(A748,10),DATE(VALUE(LEFT(A748,4)),VALUE(MID(A748,6,2)),VALUE(MID(A748,9,2))),""),"")))</f>
        <v/>
      </c>
    </row>
    <row r="749" customFormat="false" ht="15" hidden="false" customHeight="false" outlineLevel="0" collapsed="false">
      <c r="A749" s="13"/>
      <c r="B749" s="8"/>
      <c r="C749" s="8"/>
      <c r="D749" s="23"/>
      <c r="E749" s="23"/>
      <c r="F749" s="10" t="str">
        <f aca="false">IF(D749="","",D749-N(E749))</f>
        <v/>
      </c>
      <c r="G749" s="8"/>
      <c r="H749" s="12" t="str">
        <f aca="false">IF(AND(A749="",C749="",D749=""),"",IF(A749="","Add the order date",IF(I749="","Date not recognised - use YYYY-MM-DD",IF(C749="","Add the customer email",IF(D749="","Add the order total",IF(COUNTIF(Customers!$A$2:$A$2001,C749)=0,"Customer not on Customers tab",IF(N(E749)&gt;D749,"Refund is more than the order",IF(AND(B749&lt;&gt;"",COUNTIF($B$2:$B$5001,B749)&gt;1),"Same order # twice - keep one row",""))))))))</f>
        <v/>
      </c>
      <c r="I749" s="11" t="str">
        <f aca="false">IF(A749="","",IF(ISNUMBER(A749),INT(A749),IFERROR(IF(TEXT(DATE(VALUE(LEFT(A749,4)),VALUE(MID(A749,6,2)),VALUE(MID(A749,9,2))),"yyyy-mm-dd")=LEFT(A749,10),DATE(VALUE(LEFT(A749,4)),VALUE(MID(A749,6,2)),VALUE(MID(A749,9,2))),""),"")))</f>
        <v/>
      </c>
    </row>
    <row r="750" customFormat="false" ht="15" hidden="false" customHeight="false" outlineLevel="0" collapsed="false">
      <c r="A750" s="13"/>
      <c r="B750" s="8"/>
      <c r="C750" s="8"/>
      <c r="D750" s="23"/>
      <c r="E750" s="23"/>
      <c r="F750" s="10" t="str">
        <f aca="false">IF(D750="","",D750-N(E750))</f>
        <v/>
      </c>
      <c r="G750" s="8"/>
      <c r="H750" s="12" t="str">
        <f aca="false">IF(AND(A750="",C750="",D750=""),"",IF(A750="","Add the order date",IF(I750="","Date not recognised - use YYYY-MM-DD",IF(C750="","Add the customer email",IF(D750="","Add the order total",IF(COUNTIF(Customers!$A$2:$A$2001,C750)=0,"Customer not on Customers tab",IF(N(E750)&gt;D750,"Refund is more than the order",IF(AND(B750&lt;&gt;"",COUNTIF($B$2:$B$5001,B750)&gt;1),"Same order # twice - keep one row",""))))))))</f>
        <v/>
      </c>
      <c r="I750" s="11" t="str">
        <f aca="false">IF(A750="","",IF(ISNUMBER(A750),INT(A750),IFERROR(IF(TEXT(DATE(VALUE(LEFT(A750,4)),VALUE(MID(A750,6,2)),VALUE(MID(A750,9,2))),"yyyy-mm-dd")=LEFT(A750,10),DATE(VALUE(LEFT(A750,4)),VALUE(MID(A750,6,2)),VALUE(MID(A750,9,2))),""),"")))</f>
        <v/>
      </c>
    </row>
    <row r="751" customFormat="false" ht="15" hidden="false" customHeight="false" outlineLevel="0" collapsed="false">
      <c r="A751" s="13"/>
      <c r="B751" s="8"/>
      <c r="C751" s="8"/>
      <c r="D751" s="23"/>
      <c r="E751" s="23"/>
      <c r="F751" s="10" t="str">
        <f aca="false">IF(D751="","",D751-N(E751))</f>
        <v/>
      </c>
      <c r="G751" s="8"/>
      <c r="H751" s="12" t="str">
        <f aca="false">IF(AND(A751="",C751="",D751=""),"",IF(A751="","Add the order date",IF(I751="","Date not recognised - use YYYY-MM-DD",IF(C751="","Add the customer email",IF(D751="","Add the order total",IF(COUNTIF(Customers!$A$2:$A$2001,C751)=0,"Customer not on Customers tab",IF(N(E751)&gt;D751,"Refund is more than the order",IF(AND(B751&lt;&gt;"",COUNTIF($B$2:$B$5001,B751)&gt;1),"Same order # twice - keep one row",""))))))))</f>
        <v/>
      </c>
      <c r="I751" s="11" t="str">
        <f aca="false">IF(A751="","",IF(ISNUMBER(A751),INT(A751),IFERROR(IF(TEXT(DATE(VALUE(LEFT(A751,4)),VALUE(MID(A751,6,2)),VALUE(MID(A751,9,2))),"yyyy-mm-dd")=LEFT(A751,10),DATE(VALUE(LEFT(A751,4)),VALUE(MID(A751,6,2)),VALUE(MID(A751,9,2))),""),"")))</f>
        <v/>
      </c>
    </row>
    <row r="752" customFormat="false" ht="15" hidden="false" customHeight="false" outlineLevel="0" collapsed="false">
      <c r="A752" s="13"/>
      <c r="B752" s="8"/>
      <c r="C752" s="8"/>
      <c r="D752" s="23"/>
      <c r="E752" s="23"/>
      <c r="F752" s="10" t="str">
        <f aca="false">IF(D752="","",D752-N(E752))</f>
        <v/>
      </c>
      <c r="G752" s="8"/>
      <c r="H752" s="12" t="str">
        <f aca="false">IF(AND(A752="",C752="",D752=""),"",IF(A752="","Add the order date",IF(I752="","Date not recognised - use YYYY-MM-DD",IF(C752="","Add the customer email",IF(D752="","Add the order total",IF(COUNTIF(Customers!$A$2:$A$2001,C752)=0,"Customer not on Customers tab",IF(N(E752)&gt;D752,"Refund is more than the order",IF(AND(B752&lt;&gt;"",COUNTIF($B$2:$B$5001,B752)&gt;1),"Same order # twice - keep one row",""))))))))</f>
        <v/>
      </c>
      <c r="I752" s="11" t="str">
        <f aca="false">IF(A752="","",IF(ISNUMBER(A752),INT(A752),IFERROR(IF(TEXT(DATE(VALUE(LEFT(A752,4)),VALUE(MID(A752,6,2)),VALUE(MID(A752,9,2))),"yyyy-mm-dd")=LEFT(A752,10),DATE(VALUE(LEFT(A752,4)),VALUE(MID(A752,6,2)),VALUE(MID(A752,9,2))),""),"")))</f>
        <v/>
      </c>
    </row>
    <row r="753" customFormat="false" ht="15" hidden="false" customHeight="false" outlineLevel="0" collapsed="false">
      <c r="A753" s="13"/>
      <c r="B753" s="8"/>
      <c r="C753" s="8"/>
      <c r="D753" s="23"/>
      <c r="E753" s="23"/>
      <c r="F753" s="10" t="str">
        <f aca="false">IF(D753="","",D753-N(E753))</f>
        <v/>
      </c>
      <c r="G753" s="8"/>
      <c r="H753" s="12" t="str">
        <f aca="false">IF(AND(A753="",C753="",D753=""),"",IF(A753="","Add the order date",IF(I753="","Date not recognised - use YYYY-MM-DD",IF(C753="","Add the customer email",IF(D753="","Add the order total",IF(COUNTIF(Customers!$A$2:$A$2001,C753)=0,"Customer not on Customers tab",IF(N(E753)&gt;D753,"Refund is more than the order",IF(AND(B753&lt;&gt;"",COUNTIF($B$2:$B$5001,B753)&gt;1),"Same order # twice - keep one row",""))))))))</f>
        <v/>
      </c>
      <c r="I753" s="11" t="str">
        <f aca="false">IF(A753="","",IF(ISNUMBER(A753),INT(A753),IFERROR(IF(TEXT(DATE(VALUE(LEFT(A753,4)),VALUE(MID(A753,6,2)),VALUE(MID(A753,9,2))),"yyyy-mm-dd")=LEFT(A753,10),DATE(VALUE(LEFT(A753,4)),VALUE(MID(A753,6,2)),VALUE(MID(A753,9,2))),""),"")))</f>
        <v/>
      </c>
    </row>
    <row r="754" customFormat="false" ht="15" hidden="false" customHeight="false" outlineLevel="0" collapsed="false">
      <c r="A754" s="13"/>
      <c r="B754" s="8"/>
      <c r="C754" s="8"/>
      <c r="D754" s="23"/>
      <c r="E754" s="23"/>
      <c r="F754" s="10" t="str">
        <f aca="false">IF(D754="","",D754-N(E754))</f>
        <v/>
      </c>
      <c r="G754" s="8"/>
      <c r="H754" s="12" t="str">
        <f aca="false">IF(AND(A754="",C754="",D754=""),"",IF(A754="","Add the order date",IF(I754="","Date not recognised - use YYYY-MM-DD",IF(C754="","Add the customer email",IF(D754="","Add the order total",IF(COUNTIF(Customers!$A$2:$A$2001,C754)=0,"Customer not on Customers tab",IF(N(E754)&gt;D754,"Refund is more than the order",IF(AND(B754&lt;&gt;"",COUNTIF($B$2:$B$5001,B754)&gt;1),"Same order # twice - keep one row",""))))))))</f>
        <v/>
      </c>
      <c r="I754" s="11" t="str">
        <f aca="false">IF(A754="","",IF(ISNUMBER(A754),INT(A754),IFERROR(IF(TEXT(DATE(VALUE(LEFT(A754,4)),VALUE(MID(A754,6,2)),VALUE(MID(A754,9,2))),"yyyy-mm-dd")=LEFT(A754,10),DATE(VALUE(LEFT(A754,4)),VALUE(MID(A754,6,2)),VALUE(MID(A754,9,2))),""),"")))</f>
        <v/>
      </c>
    </row>
    <row r="755" customFormat="false" ht="15" hidden="false" customHeight="false" outlineLevel="0" collapsed="false">
      <c r="A755" s="13"/>
      <c r="B755" s="8"/>
      <c r="C755" s="8"/>
      <c r="D755" s="23"/>
      <c r="E755" s="23"/>
      <c r="F755" s="10" t="str">
        <f aca="false">IF(D755="","",D755-N(E755))</f>
        <v/>
      </c>
      <c r="G755" s="8"/>
      <c r="H755" s="12" t="str">
        <f aca="false">IF(AND(A755="",C755="",D755=""),"",IF(A755="","Add the order date",IF(I755="","Date not recognised - use YYYY-MM-DD",IF(C755="","Add the customer email",IF(D755="","Add the order total",IF(COUNTIF(Customers!$A$2:$A$2001,C755)=0,"Customer not on Customers tab",IF(N(E755)&gt;D755,"Refund is more than the order",IF(AND(B755&lt;&gt;"",COUNTIF($B$2:$B$5001,B755)&gt;1),"Same order # twice - keep one row",""))))))))</f>
        <v/>
      </c>
      <c r="I755" s="11" t="str">
        <f aca="false">IF(A755="","",IF(ISNUMBER(A755),INT(A755),IFERROR(IF(TEXT(DATE(VALUE(LEFT(A755,4)),VALUE(MID(A755,6,2)),VALUE(MID(A755,9,2))),"yyyy-mm-dd")=LEFT(A755,10),DATE(VALUE(LEFT(A755,4)),VALUE(MID(A755,6,2)),VALUE(MID(A755,9,2))),""),"")))</f>
        <v/>
      </c>
    </row>
    <row r="756" customFormat="false" ht="15" hidden="false" customHeight="false" outlineLevel="0" collapsed="false">
      <c r="A756" s="13"/>
      <c r="B756" s="8"/>
      <c r="C756" s="8"/>
      <c r="D756" s="23"/>
      <c r="E756" s="23"/>
      <c r="F756" s="10" t="str">
        <f aca="false">IF(D756="","",D756-N(E756))</f>
        <v/>
      </c>
      <c r="G756" s="8"/>
      <c r="H756" s="12" t="str">
        <f aca="false">IF(AND(A756="",C756="",D756=""),"",IF(A756="","Add the order date",IF(I756="","Date not recognised - use YYYY-MM-DD",IF(C756="","Add the customer email",IF(D756="","Add the order total",IF(COUNTIF(Customers!$A$2:$A$2001,C756)=0,"Customer not on Customers tab",IF(N(E756)&gt;D756,"Refund is more than the order",IF(AND(B756&lt;&gt;"",COUNTIF($B$2:$B$5001,B756)&gt;1),"Same order # twice - keep one row",""))))))))</f>
        <v/>
      </c>
      <c r="I756" s="11" t="str">
        <f aca="false">IF(A756="","",IF(ISNUMBER(A756),INT(A756),IFERROR(IF(TEXT(DATE(VALUE(LEFT(A756,4)),VALUE(MID(A756,6,2)),VALUE(MID(A756,9,2))),"yyyy-mm-dd")=LEFT(A756,10),DATE(VALUE(LEFT(A756,4)),VALUE(MID(A756,6,2)),VALUE(MID(A756,9,2))),""),"")))</f>
        <v/>
      </c>
    </row>
    <row r="757" customFormat="false" ht="15" hidden="false" customHeight="false" outlineLevel="0" collapsed="false">
      <c r="A757" s="13"/>
      <c r="B757" s="8"/>
      <c r="C757" s="8"/>
      <c r="D757" s="23"/>
      <c r="E757" s="23"/>
      <c r="F757" s="10" t="str">
        <f aca="false">IF(D757="","",D757-N(E757))</f>
        <v/>
      </c>
      <c r="G757" s="8"/>
      <c r="H757" s="12" t="str">
        <f aca="false">IF(AND(A757="",C757="",D757=""),"",IF(A757="","Add the order date",IF(I757="","Date not recognised - use YYYY-MM-DD",IF(C757="","Add the customer email",IF(D757="","Add the order total",IF(COUNTIF(Customers!$A$2:$A$2001,C757)=0,"Customer not on Customers tab",IF(N(E757)&gt;D757,"Refund is more than the order",IF(AND(B757&lt;&gt;"",COUNTIF($B$2:$B$5001,B757)&gt;1),"Same order # twice - keep one row",""))))))))</f>
        <v/>
      </c>
      <c r="I757" s="11" t="str">
        <f aca="false">IF(A757="","",IF(ISNUMBER(A757),INT(A757),IFERROR(IF(TEXT(DATE(VALUE(LEFT(A757,4)),VALUE(MID(A757,6,2)),VALUE(MID(A757,9,2))),"yyyy-mm-dd")=LEFT(A757,10),DATE(VALUE(LEFT(A757,4)),VALUE(MID(A757,6,2)),VALUE(MID(A757,9,2))),""),"")))</f>
        <v/>
      </c>
    </row>
    <row r="758" customFormat="false" ht="15" hidden="false" customHeight="false" outlineLevel="0" collapsed="false">
      <c r="A758" s="13"/>
      <c r="B758" s="8"/>
      <c r="C758" s="8"/>
      <c r="D758" s="23"/>
      <c r="E758" s="23"/>
      <c r="F758" s="10" t="str">
        <f aca="false">IF(D758="","",D758-N(E758))</f>
        <v/>
      </c>
      <c r="G758" s="8"/>
      <c r="H758" s="12" t="str">
        <f aca="false">IF(AND(A758="",C758="",D758=""),"",IF(A758="","Add the order date",IF(I758="","Date not recognised - use YYYY-MM-DD",IF(C758="","Add the customer email",IF(D758="","Add the order total",IF(COUNTIF(Customers!$A$2:$A$2001,C758)=0,"Customer not on Customers tab",IF(N(E758)&gt;D758,"Refund is more than the order",IF(AND(B758&lt;&gt;"",COUNTIF($B$2:$B$5001,B758)&gt;1),"Same order # twice - keep one row",""))))))))</f>
        <v/>
      </c>
      <c r="I758" s="11" t="str">
        <f aca="false">IF(A758="","",IF(ISNUMBER(A758),INT(A758),IFERROR(IF(TEXT(DATE(VALUE(LEFT(A758,4)),VALUE(MID(A758,6,2)),VALUE(MID(A758,9,2))),"yyyy-mm-dd")=LEFT(A758,10),DATE(VALUE(LEFT(A758,4)),VALUE(MID(A758,6,2)),VALUE(MID(A758,9,2))),""),"")))</f>
        <v/>
      </c>
    </row>
    <row r="759" customFormat="false" ht="15" hidden="false" customHeight="false" outlineLevel="0" collapsed="false">
      <c r="A759" s="13"/>
      <c r="B759" s="8"/>
      <c r="C759" s="8"/>
      <c r="D759" s="23"/>
      <c r="E759" s="23"/>
      <c r="F759" s="10" t="str">
        <f aca="false">IF(D759="","",D759-N(E759))</f>
        <v/>
      </c>
      <c r="G759" s="8"/>
      <c r="H759" s="12" t="str">
        <f aca="false">IF(AND(A759="",C759="",D759=""),"",IF(A759="","Add the order date",IF(I759="","Date not recognised - use YYYY-MM-DD",IF(C759="","Add the customer email",IF(D759="","Add the order total",IF(COUNTIF(Customers!$A$2:$A$2001,C759)=0,"Customer not on Customers tab",IF(N(E759)&gt;D759,"Refund is more than the order",IF(AND(B759&lt;&gt;"",COUNTIF($B$2:$B$5001,B759)&gt;1),"Same order # twice - keep one row",""))))))))</f>
        <v/>
      </c>
      <c r="I759" s="11" t="str">
        <f aca="false">IF(A759="","",IF(ISNUMBER(A759),INT(A759),IFERROR(IF(TEXT(DATE(VALUE(LEFT(A759,4)),VALUE(MID(A759,6,2)),VALUE(MID(A759,9,2))),"yyyy-mm-dd")=LEFT(A759,10),DATE(VALUE(LEFT(A759,4)),VALUE(MID(A759,6,2)),VALUE(MID(A759,9,2))),""),"")))</f>
        <v/>
      </c>
    </row>
    <row r="760" customFormat="false" ht="15" hidden="false" customHeight="false" outlineLevel="0" collapsed="false">
      <c r="A760" s="13"/>
      <c r="B760" s="8"/>
      <c r="C760" s="8"/>
      <c r="D760" s="23"/>
      <c r="E760" s="23"/>
      <c r="F760" s="10" t="str">
        <f aca="false">IF(D760="","",D760-N(E760))</f>
        <v/>
      </c>
      <c r="G760" s="8"/>
      <c r="H760" s="12" t="str">
        <f aca="false">IF(AND(A760="",C760="",D760=""),"",IF(A760="","Add the order date",IF(I760="","Date not recognised - use YYYY-MM-DD",IF(C760="","Add the customer email",IF(D760="","Add the order total",IF(COUNTIF(Customers!$A$2:$A$2001,C760)=0,"Customer not on Customers tab",IF(N(E760)&gt;D760,"Refund is more than the order",IF(AND(B760&lt;&gt;"",COUNTIF($B$2:$B$5001,B760)&gt;1),"Same order # twice - keep one row",""))))))))</f>
        <v/>
      </c>
      <c r="I760" s="11" t="str">
        <f aca="false">IF(A760="","",IF(ISNUMBER(A760),INT(A760),IFERROR(IF(TEXT(DATE(VALUE(LEFT(A760,4)),VALUE(MID(A760,6,2)),VALUE(MID(A760,9,2))),"yyyy-mm-dd")=LEFT(A760,10),DATE(VALUE(LEFT(A760,4)),VALUE(MID(A760,6,2)),VALUE(MID(A760,9,2))),""),"")))</f>
        <v/>
      </c>
    </row>
    <row r="761" customFormat="false" ht="15" hidden="false" customHeight="false" outlineLevel="0" collapsed="false">
      <c r="A761" s="13"/>
      <c r="B761" s="8"/>
      <c r="C761" s="8"/>
      <c r="D761" s="23"/>
      <c r="E761" s="23"/>
      <c r="F761" s="10" t="str">
        <f aca="false">IF(D761="","",D761-N(E761))</f>
        <v/>
      </c>
      <c r="G761" s="8"/>
      <c r="H761" s="12" t="str">
        <f aca="false">IF(AND(A761="",C761="",D761=""),"",IF(A761="","Add the order date",IF(I761="","Date not recognised - use YYYY-MM-DD",IF(C761="","Add the customer email",IF(D761="","Add the order total",IF(COUNTIF(Customers!$A$2:$A$2001,C761)=0,"Customer not on Customers tab",IF(N(E761)&gt;D761,"Refund is more than the order",IF(AND(B761&lt;&gt;"",COUNTIF($B$2:$B$5001,B761)&gt;1),"Same order # twice - keep one row",""))))))))</f>
        <v/>
      </c>
      <c r="I761" s="11" t="str">
        <f aca="false">IF(A761="","",IF(ISNUMBER(A761),INT(A761),IFERROR(IF(TEXT(DATE(VALUE(LEFT(A761,4)),VALUE(MID(A761,6,2)),VALUE(MID(A761,9,2))),"yyyy-mm-dd")=LEFT(A761,10),DATE(VALUE(LEFT(A761,4)),VALUE(MID(A761,6,2)),VALUE(MID(A761,9,2))),""),"")))</f>
        <v/>
      </c>
    </row>
    <row r="762" customFormat="false" ht="15" hidden="false" customHeight="false" outlineLevel="0" collapsed="false">
      <c r="A762" s="13"/>
      <c r="B762" s="8"/>
      <c r="C762" s="8"/>
      <c r="D762" s="23"/>
      <c r="E762" s="23"/>
      <c r="F762" s="10" t="str">
        <f aca="false">IF(D762="","",D762-N(E762))</f>
        <v/>
      </c>
      <c r="G762" s="8"/>
      <c r="H762" s="12" t="str">
        <f aca="false">IF(AND(A762="",C762="",D762=""),"",IF(A762="","Add the order date",IF(I762="","Date not recognised - use YYYY-MM-DD",IF(C762="","Add the customer email",IF(D762="","Add the order total",IF(COUNTIF(Customers!$A$2:$A$2001,C762)=0,"Customer not on Customers tab",IF(N(E762)&gt;D762,"Refund is more than the order",IF(AND(B762&lt;&gt;"",COUNTIF($B$2:$B$5001,B762)&gt;1),"Same order # twice - keep one row",""))))))))</f>
        <v/>
      </c>
      <c r="I762" s="11" t="str">
        <f aca="false">IF(A762="","",IF(ISNUMBER(A762),INT(A762),IFERROR(IF(TEXT(DATE(VALUE(LEFT(A762,4)),VALUE(MID(A762,6,2)),VALUE(MID(A762,9,2))),"yyyy-mm-dd")=LEFT(A762,10),DATE(VALUE(LEFT(A762,4)),VALUE(MID(A762,6,2)),VALUE(MID(A762,9,2))),""),"")))</f>
        <v/>
      </c>
    </row>
    <row r="763" customFormat="false" ht="15" hidden="false" customHeight="false" outlineLevel="0" collapsed="false">
      <c r="A763" s="13"/>
      <c r="B763" s="8"/>
      <c r="C763" s="8"/>
      <c r="D763" s="23"/>
      <c r="E763" s="23"/>
      <c r="F763" s="10" t="str">
        <f aca="false">IF(D763="","",D763-N(E763))</f>
        <v/>
      </c>
      <c r="G763" s="8"/>
      <c r="H763" s="12" t="str">
        <f aca="false">IF(AND(A763="",C763="",D763=""),"",IF(A763="","Add the order date",IF(I763="","Date not recognised - use YYYY-MM-DD",IF(C763="","Add the customer email",IF(D763="","Add the order total",IF(COUNTIF(Customers!$A$2:$A$2001,C763)=0,"Customer not on Customers tab",IF(N(E763)&gt;D763,"Refund is more than the order",IF(AND(B763&lt;&gt;"",COUNTIF($B$2:$B$5001,B763)&gt;1),"Same order # twice - keep one row",""))))))))</f>
        <v/>
      </c>
      <c r="I763" s="11" t="str">
        <f aca="false">IF(A763="","",IF(ISNUMBER(A763),INT(A763),IFERROR(IF(TEXT(DATE(VALUE(LEFT(A763,4)),VALUE(MID(A763,6,2)),VALUE(MID(A763,9,2))),"yyyy-mm-dd")=LEFT(A763,10),DATE(VALUE(LEFT(A763,4)),VALUE(MID(A763,6,2)),VALUE(MID(A763,9,2))),""),"")))</f>
        <v/>
      </c>
    </row>
    <row r="764" customFormat="false" ht="15" hidden="false" customHeight="false" outlineLevel="0" collapsed="false">
      <c r="A764" s="13"/>
      <c r="B764" s="8"/>
      <c r="C764" s="8"/>
      <c r="D764" s="23"/>
      <c r="E764" s="23"/>
      <c r="F764" s="10" t="str">
        <f aca="false">IF(D764="","",D764-N(E764))</f>
        <v/>
      </c>
      <c r="G764" s="8"/>
      <c r="H764" s="12" t="str">
        <f aca="false">IF(AND(A764="",C764="",D764=""),"",IF(A764="","Add the order date",IF(I764="","Date not recognised - use YYYY-MM-DD",IF(C764="","Add the customer email",IF(D764="","Add the order total",IF(COUNTIF(Customers!$A$2:$A$2001,C764)=0,"Customer not on Customers tab",IF(N(E764)&gt;D764,"Refund is more than the order",IF(AND(B764&lt;&gt;"",COUNTIF($B$2:$B$5001,B764)&gt;1),"Same order # twice - keep one row",""))))))))</f>
        <v/>
      </c>
      <c r="I764" s="11" t="str">
        <f aca="false">IF(A764="","",IF(ISNUMBER(A764),INT(A764),IFERROR(IF(TEXT(DATE(VALUE(LEFT(A764,4)),VALUE(MID(A764,6,2)),VALUE(MID(A764,9,2))),"yyyy-mm-dd")=LEFT(A764,10),DATE(VALUE(LEFT(A764,4)),VALUE(MID(A764,6,2)),VALUE(MID(A764,9,2))),""),"")))</f>
        <v/>
      </c>
    </row>
    <row r="765" customFormat="false" ht="15" hidden="false" customHeight="false" outlineLevel="0" collapsed="false">
      <c r="A765" s="13"/>
      <c r="B765" s="8"/>
      <c r="C765" s="8"/>
      <c r="D765" s="23"/>
      <c r="E765" s="23"/>
      <c r="F765" s="10" t="str">
        <f aca="false">IF(D765="","",D765-N(E765))</f>
        <v/>
      </c>
      <c r="G765" s="8"/>
      <c r="H765" s="12" t="str">
        <f aca="false">IF(AND(A765="",C765="",D765=""),"",IF(A765="","Add the order date",IF(I765="","Date not recognised - use YYYY-MM-DD",IF(C765="","Add the customer email",IF(D765="","Add the order total",IF(COUNTIF(Customers!$A$2:$A$2001,C765)=0,"Customer not on Customers tab",IF(N(E765)&gt;D765,"Refund is more than the order",IF(AND(B765&lt;&gt;"",COUNTIF($B$2:$B$5001,B765)&gt;1),"Same order # twice - keep one row",""))))))))</f>
        <v/>
      </c>
      <c r="I765" s="11" t="str">
        <f aca="false">IF(A765="","",IF(ISNUMBER(A765),INT(A765),IFERROR(IF(TEXT(DATE(VALUE(LEFT(A765,4)),VALUE(MID(A765,6,2)),VALUE(MID(A765,9,2))),"yyyy-mm-dd")=LEFT(A765,10),DATE(VALUE(LEFT(A765,4)),VALUE(MID(A765,6,2)),VALUE(MID(A765,9,2))),""),"")))</f>
        <v/>
      </c>
    </row>
    <row r="766" customFormat="false" ht="15" hidden="false" customHeight="false" outlineLevel="0" collapsed="false">
      <c r="A766" s="13"/>
      <c r="B766" s="8"/>
      <c r="C766" s="8"/>
      <c r="D766" s="23"/>
      <c r="E766" s="23"/>
      <c r="F766" s="10" t="str">
        <f aca="false">IF(D766="","",D766-N(E766))</f>
        <v/>
      </c>
      <c r="G766" s="8"/>
      <c r="H766" s="12" t="str">
        <f aca="false">IF(AND(A766="",C766="",D766=""),"",IF(A766="","Add the order date",IF(I766="","Date not recognised - use YYYY-MM-DD",IF(C766="","Add the customer email",IF(D766="","Add the order total",IF(COUNTIF(Customers!$A$2:$A$2001,C766)=0,"Customer not on Customers tab",IF(N(E766)&gt;D766,"Refund is more than the order",IF(AND(B766&lt;&gt;"",COUNTIF($B$2:$B$5001,B766)&gt;1),"Same order # twice - keep one row",""))))))))</f>
        <v/>
      </c>
      <c r="I766" s="11" t="str">
        <f aca="false">IF(A766="","",IF(ISNUMBER(A766),INT(A766),IFERROR(IF(TEXT(DATE(VALUE(LEFT(A766,4)),VALUE(MID(A766,6,2)),VALUE(MID(A766,9,2))),"yyyy-mm-dd")=LEFT(A766,10),DATE(VALUE(LEFT(A766,4)),VALUE(MID(A766,6,2)),VALUE(MID(A766,9,2))),""),"")))</f>
        <v/>
      </c>
    </row>
    <row r="767" customFormat="false" ht="15" hidden="false" customHeight="false" outlineLevel="0" collapsed="false">
      <c r="A767" s="13"/>
      <c r="B767" s="8"/>
      <c r="C767" s="8"/>
      <c r="D767" s="23"/>
      <c r="E767" s="23"/>
      <c r="F767" s="10" t="str">
        <f aca="false">IF(D767="","",D767-N(E767))</f>
        <v/>
      </c>
      <c r="G767" s="8"/>
      <c r="H767" s="12" t="str">
        <f aca="false">IF(AND(A767="",C767="",D767=""),"",IF(A767="","Add the order date",IF(I767="","Date not recognised - use YYYY-MM-DD",IF(C767="","Add the customer email",IF(D767="","Add the order total",IF(COUNTIF(Customers!$A$2:$A$2001,C767)=0,"Customer not on Customers tab",IF(N(E767)&gt;D767,"Refund is more than the order",IF(AND(B767&lt;&gt;"",COUNTIF($B$2:$B$5001,B767)&gt;1),"Same order # twice - keep one row",""))))))))</f>
        <v/>
      </c>
      <c r="I767" s="11" t="str">
        <f aca="false">IF(A767="","",IF(ISNUMBER(A767),INT(A767),IFERROR(IF(TEXT(DATE(VALUE(LEFT(A767,4)),VALUE(MID(A767,6,2)),VALUE(MID(A767,9,2))),"yyyy-mm-dd")=LEFT(A767,10),DATE(VALUE(LEFT(A767,4)),VALUE(MID(A767,6,2)),VALUE(MID(A767,9,2))),""),"")))</f>
        <v/>
      </c>
    </row>
    <row r="768" customFormat="false" ht="15" hidden="false" customHeight="false" outlineLevel="0" collapsed="false">
      <c r="A768" s="13"/>
      <c r="B768" s="8"/>
      <c r="C768" s="8"/>
      <c r="D768" s="23"/>
      <c r="E768" s="23"/>
      <c r="F768" s="10" t="str">
        <f aca="false">IF(D768="","",D768-N(E768))</f>
        <v/>
      </c>
      <c r="G768" s="8"/>
      <c r="H768" s="12" t="str">
        <f aca="false">IF(AND(A768="",C768="",D768=""),"",IF(A768="","Add the order date",IF(I768="","Date not recognised - use YYYY-MM-DD",IF(C768="","Add the customer email",IF(D768="","Add the order total",IF(COUNTIF(Customers!$A$2:$A$2001,C768)=0,"Customer not on Customers tab",IF(N(E768)&gt;D768,"Refund is more than the order",IF(AND(B768&lt;&gt;"",COUNTIF($B$2:$B$5001,B768)&gt;1),"Same order # twice - keep one row",""))))))))</f>
        <v/>
      </c>
      <c r="I768" s="11" t="str">
        <f aca="false">IF(A768="","",IF(ISNUMBER(A768),INT(A768),IFERROR(IF(TEXT(DATE(VALUE(LEFT(A768,4)),VALUE(MID(A768,6,2)),VALUE(MID(A768,9,2))),"yyyy-mm-dd")=LEFT(A768,10),DATE(VALUE(LEFT(A768,4)),VALUE(MID(A768,6,2)),VALUE(MID(A768,9,2))),""),"")))</f>
        <v/>
      </c>
    </row>
    <row r="769" customFormat="false" ht="15" hidden="false" customHeight="false" outlineLevel="0" collapsed="false">
      <c r="A769" s="13"/>
      <c r="B769" s="8"/>
      <c r="C769" s="8"/>
      <c r="D769" s="23"/>
      <c r="E769" s="23"/>
      <c r="F769" s="10" t="str">
        <f aca="false">IF(D769="","",D769-N(E769))</f>
        <v/>
      </c>
      <c r="G769" s="8"/>
      <c r="H769" s="12" t="str">
        <f aca="false">IF(AND(A769="",C769="",D769=""),"",IF(A769="","Add the order date",IF(I769="","Date not recognised - use YYYY-MM-DD",IF(C769="","Add the customer email",IF(D769="","Add the order total",IF(COUNTIF(Customers!$A$2:$A$2001,C769)=0,"Customer not on Customers tab",IF(N(E769)&gt;D769,"Refund is more than the order",IF(AND(B769&lt;&gt;"",COUNTIF($B$2:$B$5001,B769)&gt;1),"Same order # twice - keep one row",""))))))))</f>
        <v/>
      </c>
      <c r="I769" s="11" t="str">
        <f aca="false">IF(A769="","",IF(ISNUMBER(A769),INT(A769),IFERROR(IF(TEXT(DATE(VALUE(LEFT(A769,4)),VALUE(MID(A769,6,2)),VALUE(MID(A769,9,2))),"yyyy-mm-dd")=LEFT(A769,10),DATE(VALUE(LEFT(A769,4)),VALUE(MID(A769,6,2)),VALUE(MID(A769,9,2))),""),"")))</f>
        <v/>
      </c>
    </row>
    <row r="770" customFormat="false" ht="15" hidden="false" customHeight="false" outlineLevel="0" collapsed="false">
      <c r="A770" s="13"/>
      <c r="B770" s="8"/>
      <c r="C770" s="8"/>
      <c r="D770" s="23"/>
      <c r="E770" s="23"/>
      <c r="F770" s="10" t="str">
        <f aca="false">IF(D770="","",D770-N(E770))</f>
        <v/>
      </c>
      <c r="G770" s="8"/>
      <c r="H770" s="12" t="str">
        <f aca="false">IF(AND(A770="",C770="",D770=""),"",IF(A770="","Add the order date",IF(I770="","Date not recognised - use YYYY-MM-DD",IF(C770="","Add the customer email",IF(D770="","Add the order total",IF(COUNTIF(Customers!$A$2:$A$2001,C770)=0,"Customer not on Customers tab",IF(N(E770)&gt;D770,"Refund is more than the order",IF(AND(B770&lt;&gt;"",COUNTIF($B$2:$B$5001,B770)&gt;1),"Same order # twice - keep one row",""))))))))</f>
        <v/>
      </c>
      <c r="I770" s="11" t="str">
        <f aca="false">IF(A770="","",IF(ISNUMBER(A770),INT(A770),IFERROR(IF(TEXT(DATE(VALUE(LEFT(A770,4)),VALUE(MID(A770,6,2)),VALUE(MID(A770,9,2))),"yyyy-mm-dd")=LEFT(A770,10),DATE(VALUE(LEFT(A770,4)),VALUE(MID(A770,6,2)),VALUE(MID(A770,9,2))),""),"")))</f>
        <v/>
      </c>
    </row>
    <row r="771" customFormat="false" ht="15" hidden="false" customHeight="false" outlineLevel="0" collapsed="false">
      <c r="A771" s="13"/>
      <c r="B771" s="8"/>
      <c r="C771" s="8"/>
      <c r="D771" s="23"/>
      <c r="E771" s="23"/>
      <c r="F771" s="10" t="str">
        <f aca="false">IF(D771="","",D771-N(E771))</f>
        <v/>
      </c>
      <c r="G771" s="8"/>
      <c r="H771" s="12" t="str">
        <f aca="false">IF(AND(A771="",C771="",D771=""),"",IF(A771="","Add the order date",IF(I771="","Date not recognised - use YYYY-MM-DD",IF(C771="","Add the customer email",IF(D771="","Add the order total",IF(COUNTIF(Customers!$A$2:$A$2001,C771)=0,"Customer not on Customers tab",IF(N(E771)&gt;D771,"Refund is more than the order",IF(AND(B771&lt;&gt;"",COUNTIF($B$2:$B$5001,B771)&gt;1),"Same order # twice - keep one row",""))))))))</f>
        <v/>
      </c>
      <c r="I771" s="11" t="str">
        <f aca="false">IF(A771="","",IF(ISNUMBER(A771),INT(A771),IFERROR(IF(TEXT(DATE(VALUE(LEFT(A771,4)),VALUE(MID(A771,6,2)),VALUE(MID(A771,9,2))),"yyyy-mm-dd")=LEFT(A771,10),DATE(VALUE(LEFT(A771,4)),VALUE(MID(A771,6,2)),VALUE(MID(A771,9,2))),""),"")))</f>
        <v/>
      </c>
    </row>
    <row r="772" customFormat="false" ht="15" hidden="false" customHeight="false" outlineLevel="0" collapsed="false">
      <c r="A772" s="13"/>
      <c r="B772" s="8"/>
      <c r="C772" s="8"/>
      <c r="D772" s="23"/>
      <c r="E772" s="23"/>
      <c r="F772" s="10" t="str">
        <f aca="false">IF(D772="","",D772-N(E772))</f>
        <v/>
      </c>
      <c r="G772" s="8"/>
      <c r="H772" s="12" t="str">
        <f aca="false">IF(AND(A772="",C772="",D772=""),"",IF(A772="","Add the order date",IF(I772="","Date not recognised - use YYYY-MM-DD",IF(C772="","Add the customer email",IF(D772="","Add the order total",IF(COUNTIF(Customers!$A$2:$A$2001,C772)=0,"Customer not on Customers tab",IF(N(E772)&gt;D772,"Refund is more than the order",IF(AND(B772&lt;&gt;"",COUNTIF($B$2:$B$5001,B772)&gt;1),"Same order # twice - keep one row",""))))))))</f>
        <v/>
      </c>
      <c r="I772" s="11" t="str">
        <f aca="false">IF(A772="","",IF(ISNUMBER(A772),INT(A772),IFERROR(IF(TEXT(DATE(VALUE(LEFT(A772,4)),VALUE(MID(A772,6,2)),VALUE(MID(A772,9,2))),"yyyy-mm-dd")=LEFT(A772,10),DATE(VALUE(LEFT(A772,4)),VALUE(MID(A772,6,2)),VALUE(MID(A772,9,2))),""),"")))</f>
        <v/>
      </c>
    </row>
    <row r="773" customFormat="false" ht="15" hidden="false" customHeight="false" outlineLevel="0" collapsed="false">
      <c r="A773" s="13"/>
      <c r="B773" s="8"/>
      <c r="C773" s="8"/>
      <c r="D773" s="23"/>
      <c r="E773" s="23"/>
      <c r="F773" s="10" t="str">
        <f aca="false">IF(D773="","",D773-N(E773))</f>
        <v/>
      </c>
      <c r="G773" s="8"/>
      <c r="H773" s="12" t="str">
        <f aca="false">IF(AND(A773="",C773="",D773=""),"",IF(A773="","Add the order date",IF(I773="","Date not recognised - use YYYY-MM-DD",IF(C773="","Add the customer email",IF(D773="","Add the order total",IF(COUNTIF(Customers!$A$2:$A$2001,C773)=0,"Customer not on Customers tab",IF(N(E773)&gt;D773,"Refund is more than the order",IF(AND(B773&lt;&gt;"",COUNTIF($B$2:$B$5001,B773)&gt;1),"Same order # twice - keep one row",""))))))))</f>
        <v/>
      </c>
      <c r="I773" s="11" t="str">
        <f aca="false">IF(A773="","",IF(ISNUMBER(A773),INT(A773),IFERROR(IF(TEXT(DATE(VALUE(LEFT(A773,4)),VALUE(MID(A773,6,2)),VALUE(MID(A773,9,2))),"yyyy-mm-dd")=LEFT(A773,10),DATE(VALUE(LEFT(A773,4)),VALUE(MID(A773,6,2)),VALUE(MID(A773,9,2))),""),"")))</f>
        <v/>
      </c>
    </row>
    <row r="774" customFormat="false" ht="15" hidden="false" customHeight="false" outlineLevel="0" collapsed="false">
      <c r="A774" s="13"/>
      <c r="B774" s="8"/>
      <c r="C774" s="8"/>
      <c r="D774" s="23"/>
      <c r="E774" s="23"/>
      <c r="F774" s="10" t="str">
        <f aca="false">IF(D774="","",D774-N(E774))</f>
        <v/>
      </c>
      <c r="G774" s="8"/>
      <c r="H774" s="12" t="str">
        <f aca="false">IF(AND(A774="",C774="",D774=""),"",IF(A774="","Add the order date",IF(I774="","Date not recognised - use YYYY-MM-DD",IF(C774="","Add the customer email",IF(D774="","Add the order total",IF(COUNTIF(Customers!$A$2:$A$2001,C774)=0,"Customer not on Customers tab",IF(N(E774)&gt;D774,"Refund is more than the order",IF(AND(B774&lt;&gt;"",COUNTIF($B$2:$B$5001,B774)&gt;1),"Same order # twice - keep one row",""))))))))</f>
        <v/>
      </c>
      <c r="I774" s="11" t="str">
        <f aca="false">IF(A774="","",IF(ISNUMBER(A774),INT(A774),IFERROR(IF(TEXT(DATE(VALUE(LEFT(A774,4)),VALUE(MID(A774,6,2)),VALUE(MID(A774,9,2))),"yyyy-mm-dd")=LEFT(A774,10),DATE(VALUE(LEFT(A774,4)),VALUE(MID(A774,6,2)),VALUE(MID(A774,9,2))),""),"")))</f>
        <v/>
      </c>
    </row>
    <row r="775" customFormat="false" ht="15" hidden="false" customHeight="false" outlineLevel="0" collapsed="false">
      <c r="A775" s="13"/>
      <c r="B775" s="8"/>
      <c r="C775" s="8"/>
      <c r="D775" s="23"/>
      <c r="E775" s="23"/>
      <c r="F775" s="10" t="str">
        <f aca="false">IF(D775="","",D775-N(E775))</f>
        <v/>
      </c>
      <c r="G775" s="8"/>
      <c r="H775" s="12" t="str">
        <f aca="false">IF(AND(A775="",C775="",D775=""),"",IF(A775="","Add the order date",IF(I775="","Date not recognised - use YYYY-MM-DD",IF(C775="","Add the customer email",IF(D775="","Add the order total",IF(COUNTIF(Customers!$A$2:$A$2001,C775)=0,"Customer not on Customers tab",IF(N(E775)&gt;D775,"Refund is more than the order",IF(AND(B775&lt;&gt;"",COUNTIF($B$2:$B$5001,B775)&gt;1),"Same order # twice - keep one row",""))))))))</f>
        <v/>
      </c>
      <c r="I775" s="11" t="str">
        <f aca="false">IF(A775="","",IF(ISNUMBER(A775),INT(A775),IFERROR(IF(TEXT(DATE(VALUE(LEFT(A775,4)),VALUE(MID(A775,6,2)),VALUE(MID(A775,9,2))),"yyyy-mm-dd")=LEFT(A775,10),DATE(VALUE(LEFT(A775,4)),VALUE(MID(A775,6,2)),VALUE(MID(A775,9,2))),""),"")))</f>
        <v/>
      </c>
    </row>
    <row r="776" customFormat="false" ht="15" hidden="false" customHeight="false" outlineLevel="0" collapsed="false">
      <c r="A776" s="13"/>
      <c r="B776" s="8"/>
      <c r="C776" s="8"/>
      <c r="D776" s="23"/>
      <c r="E776" s="23"/>
      <c r="F776" s="10" t="str">
        <f aca="false">IF(D776="","",D776-N(E776))</f>
        <v/>
      </c>
      <c r="G776" s="8"/>
      <c r="H776" s="12" t="str">
        <f aca="false">IF(AND(A776="",C776="",D776=""),"",IF(A776="","Add the order date",IF(I776="","Date not recognised - use YYYY-MM-DD",IF(C776="","Add the customer email",IF(D776="","Add the order total",IF(COUNTIF(Customers!$A$2:$A$2001,C776)=0,"Customer not on Customers tab",IF(N(E776)&gt;D776,"Refund is more than the order",IF(AND(B776&lt;&gt;"",COUNTIF($B$2:$B$5001,B776)&gt;1),"Same order # twice - keep one row",""))))))))</f>
        <v/>
      </c>
      <c r="I776" s="11" t="str">
        <f aca="false">IF(A776="","",IF(ISNUMBER(A776),INT(A776),IFERROR(IF(TEXT(DATE(VALUE(LEFT(A776,4)),VALUE(MID(A776,6,2)),VALUE(MID(A776,9,2))),"yyyy-mm-dd")=LEFT(A776,10),DATE(VALUE(LEFT(A776,4)),VALUE(MID(A776,6,2)),VALUE(MID(A776,9,2))),""),"")))</f>
        <v/>
      </c>
    </row>
    <row r="777" customFormat="false" ht="15" hidden="false" customHeight="false" outlineLevel="0" collapsed="false">
      <c r="A777" s="13"/>
      <c r="B777" s="8"/>
      <c r="C777" s="8"/>
      <c r="D777" s="23"/>
      <c r="E777" s="23"/>
      <c r="F777" s="10" t="str">
        <f aca="false">IF(D777="","",D777-N(E777))</f>
        <v/>
      </c>
      <c r="G777" s="8"/>
      <c r="H777" s="12" t="str">
        <f aca="false">IF(AND(A777="",C777="",D777=""),"",IF(A777="","Add the order date",IF(I777="","Date not recognised - use YYYY-MM-DD",IF(C777="","Add the customer email",IF(D777="","Add the order total",IF(COUNTIF(Customers!$A$2:$A$2001,C777)=0,"Customer not on Customers tab",IF(N(E777)&gt;D777,"Refund is more than the order",IF(AND(B777&lt;&gt;"",COUNTIF($B$2:$B$5001,B777)&gt;1),"Same order # twice - keep one row",""))))))))</f>
        <v/>
      </c>
      <c r="I777" s="11" t="str">
        <f aca="false">IF(A777="","",IF(ISNUMBER(A777),INT(A777),IFERROR(IF(TEXT(DATE(VALUE(LEFT(A777,4)),VALUE(MID(A777,6,2)),VALUE(MID(A777,9,2))),"yyyy-mm-dd")=LEFT(A777,10),DATE(VALUE(LEFT(A777,4)),VALUE(MID(A777,6,2)),VALUE(MID(A777,9,2))),""),"")))</f>
        <v/>
      </c>
    </row>
    <row r="778" customFormat="false" ht="15" hidden="false" customHeight="false" outlineLevel="0" collapsed="false">
      <c r="A778" s="13"/>
      <c r="B778" s="8"/>
      <c r="C778" s="8"/>
      <c r="D778" s="23"/>
      <c r="E778" s="23"/>
      <c r="F778" s="10" t="str">
        <f aca="false">IF(D778="","",D778-N(E778))</f>
        <v/>
      </c>
      <c r="G778" s="8"/>
      <c r="H778" s="12" t="str">
        <f aca="false">IF(AND(A778="",C778="",D778=""),"",IF(A778="","Add the order date",IF(I778="","Date not recognised - use YYYY-MM-DD",IF(C778="","Add the customer email",IF(D778="","Add the order total",IF(COUNTIF(Customers!$A$2:$A$2001,C778)=0,"Customer not on Customers tab",IF(N(E778)&gt;D778,"Refund is more than the order",IF(AND(B778&lt;&gt;"",COUNTIF($B$2:$B$5001,B778)&gt;1),"Same order # twice - keep one row",""))))))))</f>
        <v/>
      </c>
      <c r="I778" s="11" t="str">
        <f aca="false">IF(A778="","",IF(ISNUMBER(A778),INT(A778),IFERROR(IF(TEXT(DATE(VALUE(LEFT(A778,4)),VALUE(MID(A778,6,2)),VALUE(MID(A778,9,2))),"yyyy-mm-dd")=LEFT(A778,10),DATE(VALUE(LEFT(A778,4)),VALUE(MID(A778,6,2)),VALUE(MID(A778,9,2))),""),"")))</f>
        <v/>
      </c>
    </row>
    <row r="779" customFormat="false" ht="15" hidden="false" customHeight="false" outlineLevel="0" collapsed="false">
      <c r="A779" s="13"/>
      <c r="B779" s="8"/>
      <c r="C779" s="8"/>
      <c r="D779" s="23"/>
      <c r="E779" s="23"/>
      <c r="F779" s="10" t="str">
        <f aca="false">IF(D779="","",D779-N(E779))</f>
        <v/>
      </c>
      <c r="G779" s="8"/>
      <c r="H779" s="12" t="str">
        <f aca="false">IF(AND(A779="",C779="",D779=""),"",IF(A779="","Add the order date",IF(I779="","Date not recognised - use YYYY-MM-DD",IF(C779="","Add the customer email",IF(D779="","Add the order total",IF(COUNTIF(Customers!$A$2:$A$2001,C779)=0,"Customer not on Customers tab",IF(N(E779)&gt;D779,"Refund is more than the order",IF(AND(B779&lt;&gt;"",COUNTIF($B$2:$B$5001,B779)&gt;1),"Same order # twice - keep one row",""))))))))</f>
        <v/>
      </c>
      <c r="I779" s="11" t="str">
        <f aca="false">IF(A779="","",IF(ISNUMBER(A779),INT(A779),IFERROR(IF(TEXT(DATE(VALUE(LEFT(A779,4)),VALUE(MID(A779,6,2)),VALUE(MID(A779,9,2))),"yyyy-mm-dd")=LEFT(A779,10),DATE(VALUE(LEFT(A779,4)),VALUE(MID(A779,6,2)),VALUE(MID(A779,9,2))),""),"")))</f>
        <v/>
      </c>
    </row>
    <row r="780" customFormat="false" ht="15" hidden="false" customHeight="false" outlineLevel="0" collapsed="false">
      <c r="A780" s="13"/>
      <c r="B780" s="8"/>
      <c r="C780" s="8"/>
      <c r="D780" s="23"/>
      <c r="E780" s="23"/>
      <c r="F780" s="10" t="str">
        <f aca="false">IF(D780="","",D780-N(E780))</f>
        <v/>
      </c>
      <c r="G780" s="8"/>
      <c r="H780" s="12" t="str">
        <f aca="false">IF(AND(A780="",C780="",D780=""),"",IF(A780="","Add the order date",IF(I780="","Date not recognised - use YYYY-MM-DD",IF(C780="","Add the customer email",IF(D780="","Add the order total",IF(COUNTIF(Customers!$A$2:$A$2001,C780)=0,"Customer not on Customers tab",IF(N(E780)&gt;D780,"Refund is more than the order",IF(AND(B780&lt;&gt;"",COUNTIF($B$2:$B$5001,B780)&gt;1),"Same order # twice - keep one row",""))))))))</f>
        <v/>
      </c>
      <c r="I780" s="11" t="str">
        <f aca="false">IF(A780="","",IF(ISNUMBER(A780),INT(A780),IFERROR(IF(TEXT(DATE(VALUE(LEFT(A780,4)),VALUE(MID(A780,6,2)),VALUE(MID(A780,9,2))),"yyyy-mm-dd")=LEFT(A780,10),DATE(VALUE(LEFT(A780,4)),VALUE(MID(A780,6,2)),VALUE(MID(A780,9,2))),""),"")))</f>
        <v/>
      </c>
    </row>
    <row r="781" customFormat="false" ht="15" hidden="false" customHeight="false" outlineLevel="0" collapsed="false">
      <c r="A781" s="13"/>
      <c r="B781" s="8"/>
      <c r="C781" s="8"/>
      <c r="D781" s="23"/>
      <c r="E781" s="23"/>
      <c r="F781" s="10" t="str">
        <f aca="false">IF(D781="","",D781-N(E781))</f>
        <v/>
      </c>
      <c r="G781" s="8"/>
      <c r="H781" s="12" t="str">
        <f aca="false">IF(AND(A781="",C781="",D781=""),"",IF(A781="","Add the order date",IF(I781="","Date not recognised - use YYYY-MM-DD",IF(C781="","Add the customer email",IF(D781="","Add the order total",IF(COUNTIF(Customers!$A$2:$A$2001,C781)=0,"Customer not on Customers tab",IF(N(E781)&gt;D781,"Refund is more than the order",IF(AND(B781&lt;&gt;"",COUNTIF($B$2:$B$5001,B781)&gt;1),"Same order # twice - keep one row",""))))))))</f>
        <v/>
      </c>
      <c r="I781" s="11" t="str">
        <f aca="false">IF(A781="","",IF(ISNUMBER(A781),INT(A781),IFERROR(IF(TEXT(DATE(VALUE(LEFT(A781,4)),VALUE(MID(A781,6,2)),VALUE(MID(A781,9,2))),"yyyy-mm-dd")=LEFT(A781,10),DATE(VALUE(LEFT(A781,4)),VALUE(MID(A781,6,2)),VALUE(MID(A781,9,2))),""),"")))</f>
        <v/>
      </c>
    </row>
    <row r="782" customFormat="false" ht="15" hidden="false" customHeight="false" outlineLevel="0" collapsed="false">
      <c r="A782" s="13"/>
      <c r="B782" s="8"/>
      <c r="C782" s="8"/>
      <c r="D782" s="23"/>
      <c r="E782" s="23"/>
      <c r="F782" s="10" t="str">
        <f aca="false">IF(D782="","",D782-N(E782))</f>
        <v/>
      </c>
      <c r="G782" s="8"/>
      <c r="H782" s="12" t="str">
        <f aca="false">IF(AND(A782="",C782="",D782=""),"",IF(A782="","Add the order date",IF(I782="","Date not recognised - use YYYY-MM-DD",IF(C782="","Add the customer email",IF(D782="","Add the order total",IF(COUNTIF(Customers!$A$2:$A$2001,C782)=0,"Customer not on Customers tab",IF(N(E782)&gt;D782,"Refund is more than the order",IF(AND(B782&lt;&gt;"",COUNTIF($B$2:$B$5001,B782)&gt;1),"Same order # twice - keep one row",""))))))))</f>
        <v/>
      </c>
      <c r="I782" s="11" t="str">
        <f aca="false">IF(A782="","",IF(ISNUMBER(A782),INT(A782),IFERROR(IF(TEXT(DATE(VALUE(LEFT(A782,4)),VALUE(MID(A782,6,2)),VALUE(MID(A782,9,2))),"yyyy-mm-dd")=LEFT(A782,10),DATE(VALUE(LEFT(A782,4)),VALUE(MID(A782,6,2)),VALUE(MID(A782,9,2))),""),"")))</f>
        <v/>
      </c>
    </row>
    <row r="783" customFormat="false" ht="15" hidden="false" customHeight="false" outlineLevel="0" collapsed="false">
      <c r="A783" s="13"/>
      <c r="B783" s="8"/>
      <c r="C783" s="8"/>
      <c r="D783" s="23"/>
      <c r="E783" s="23"/>
      <c r="F783" s="10" t="str">
        <f aca="false">IF(D783="","",D783-N(E783))</f>
        <v/>
      </c>
      <c r="G783" s="8"/>
      <c r="H783" s="12" t="str">
        <f aca="false">IF(AND(A783="",C783="",D783=""),"",IF(A783="","Add the order date",IF(I783="","Date not recognised - use YYYY-MM-DD",IF(C783="","Add the customer email",IF(D783="","Add the order total",IF(COUNTIF(Customers!$A$2:$A$2001,C783)=0,"Customer not on Customers tab",IF(N(E783)&gt;D783,"Refund is more than the order",IF(AND(B783&lt;&gt;"",COUNTIF($B$2:$B$5001,B783)&gt;1),"Same order # twice - keep one row",""))))))))</f>
        <v/>
      </c>
      <c r="I783" s="11" t="str">
        <f aca="false">IF(A783="","",IF(ISNUMBER(A783),INT(A783),IFERROR(IF(TEXT(DATE(VALUE(LEFT(A783,4)),VALUE(MID(A783,6,2)),VALUE(MID(A783,9,2))),"yyyy-mm-dd")=LEFT(A783,10),DATE(VALUE(LEFT(A783,4)),VALUE(MID(A783,6,2)),VALUE(MID(A783,9,2))),""),"")))</f>
        <v/>
      </c>
    </row>
    <row r="784" customFormat="false" ht="15" hidden="false" customHeight="false" outlineLevel="0" collapsed="false">
      <c r="A784" s="13"/>
      <c r="B784" s="8"/>
      <c r="C784" s="8"/>
      <c r="D784" s="23"/>
      <c r="E784" s="23"/>
      <c r="F784" s="10" t="str">
        <f aca="false">IF(D784="","",D784-N(E784))</f>
        <v/>
      </c>
      <c r="G784" s="8"/>
      <c r="H784" s="12" t="str">
        <f aca="false">IF(AND(A784="",C784="",D784=""),"",IF(A784="","Add the order date",IF(I784="","Date not recognised - use YYYY-MM-DD",IF(C784="","Add the customer email",IF(D784="","Add the order total",IF(COUNTIF(Customers!$A$2:$A$2001,C784)=0,"Customer not on Customers tab",IF(N(E784)&gt;D784,"Refund is more than the order",IF(AND(B784&lt;&gt;"",COUNTIF($B$2:$B$5001,B784)&gt;1),"Same order # twice - keep one row",""))))))))</f>
        <v/>
      </c>
      <c r="I784" s="11" t="str">
        <f aca="false">IF(A784="","",IF(ISNUMBER(A784),INT(A784),IFERROR(IF(TEXT(DATE(VALUE(LEFT(A784,4)),VALUE(MID(A784,6,2)),VALUE(MID(A784,9,2))),"yyyy-mm-dd")=LEFT(A784,10),DATE(VALUE(LEFT(A784,4)),VALUE(MID(A784,6,2)),VALUE(MID(A784,9,2))),""),"")))</f>
        <v/>
      </c>
    </row>
    <row r="785" customFormat="false" ht="15" hidden="false" customHeight="false" outlineLevel="0" collapsed="false">
      <c r="A785" s="13"/>
      <c r="B785" s="8"/>
      <c r="C785" s="8"/>
      <c r="D785" s="23"/>
      <c r="E785" s="23"/>
      <c r="F785" s="10" t="str">
        <f aca="false">IF(D785="","",D785-N(E785))</f>
        <v/>
      </c>
      <c r="G785" s="8"/>
      <c r="H785" s="12" t="str">
        <f aca="false">IF(AND(A785="",C785="",D785=""),"",IF(A785="","Add the order date",IF(I785="","Date not recognised - use YYYY-MM-DD",IF(C785="","Add the customer email",IF(D785="","Add the order total",IF(COUNTIF(Customers!$A$2:$A$2001,C785)=0,"Customer not on Customers tab",IF(N(E785)&gt;D785,"Refund is more than the order",IF(AND(B785&lt;&gt;"",COUNTIF($B$2:$B$5001,B785)&gt;1),"Same order # twice - keep one row",""))))))))</f>
        <v/>
      </c>
      <c r="I785" s="11" t="str">
        <f aca="false">IF(A785="","",IF(ISNUMBER(A785),INT(A785),IFERROR(IF(TEXT(DATE(VALUE(LEFT(A785,4)),VALUE(MID(A785,6,2)),VALUE(MID(A785,9,2))),"yyyy-mm-dd")=LEFT(A785,10),DATE(VALUE(LEFT(A785,4)),VALUE(MID(A785,6,2)),VALUE(MID(A785,9,2))),""),"")))</f>
        <v/>
      </c>
    </row>
    <row r="786" customFormat="false" ht="15" hidden="false" customHeight="false" outlineLevel="0" collapsed="false">
      <c r="A786" s="13"/>
      <c r="B786" s="8"/>
      <c r="C786" s="8"/>
      <c r="D786" s="23"/>
      <c r="E786" s="23"/>
      <c r="F786" s="10" t="str">
        <f aca="false">IF(D786="","",D786-N(E786))</f>
        <v/>
      </c>
      <c r="G786" s="8"/>
      <c r="H786" s="12" t="str">
        <f aca="false">IF(AND(A786="",C786="",D786=""),"",IF(A786="","Add the order date",IF(I786="","Date not recognised - use YYYY-MM-DD",IF(C786="","Add the customer email",IF(D786="","Add the order total",IF(COUNTIF(Customers!$A$2:$A$2001,C786)=0,"Customer not on Customers tab",IF(N(E786)&gt;D786,"Refund is more than the order",IF(AND(B786&lt;&gt;"",COUNTIF($B$2:$B$5001,B786)&gt;1),"Same order # twice - keep one row",""))))))))</f>
        <v/>
      </c>
      <c r="I786" s="11" t="str">
        <f aca="false">IF(A786="","",IF(ISNUMBER(A786),INT(A786),IFERROR(IF(TEXT(DATE(VALUE(LEFT(A786,4)),VALUE(MID(A786,6,2)),VALUE(MID(A786,9,2))),"yyyy-mm-dd")=LEFT(A786,10),DATE(VALUE(LEFT(A786,4)),VALUE(MID(A786,6,2)),VALUE(MID(A786,9,2))),""),"")))</f>
        <v/>
      </c>
    </row>
    <row r="787" customFormat="false" ht="15" hidden="false" customHeight="false" outlineLevel="0" collapsed="false">
      <c r="A787" s="13"/>
      <c r="B787" s="8"/>
      <c r="C787" s="8"/>
      <c r="D787" s="23"/>
      <c r="E787" s="23"/>
      <c r="F787" s="10" t="str">
        <f aca="false">IF(D787="","",D787-N(E787))</f>
        <v/>
      </c>
      <c r="G787" s="8"/>
      <c r="H787" s="12" t="str">
        <f aca="false">IF(AND(A787="",C787="",D787=""),"",IF(A787="","Add the order date",IF(I787="","Date not recognised - use YYYY-MM-DD",IF(C787="","Add the customer email",IF(D787="","Add the order total",IF(COUNTIF(Customers!$A$2:$A$2001,C787)=0,"Customer not on Customers tab",IF(N(E787)&gt;D787,"Refund is more than the order",IF(AND(B787&lt;&gt;"",COUNTIF($B$2:$B$5001,B787)&gt;1),"Same order # twice - keep one row",""))))))))</f>
        <v/>
      </c>
      <c r="I787" s="11" t="str">
        <f aca="false">IF(A787="","",IF(ISNUMBER(A787),INT(A787),IFERROR(IF(TEXT(DATE(VALUE(LEFT(A787,4)),VALUE(MID(A787,6,2)),VALUE(MID(A787,9,2))),"yyyy-mm-dd")=LEFT(A787,10),DATE(VALUE(LEFT(A787,4)),VALUE(MID(A787,6,2)),VALUE(MID(A787,9,2))),""),"")))</f>
        <v/>
      </c>
    </row>
    <row r="788" customFormat="false" ht="15" hidden="false" customHeight="false" outlineLevel="0" collapsed="false">
      <c r="A788" s="13"/>
      <c r="B788" s="8"/>
      <c r="C788" s="8"/>
      <c r="D788" s="23"/>
      <c r="E788" s="23"/>
      <c r="F788" s="10" t="str">
        <f aca="false">IF(D788="","",D788-N(E788))</f>
        <v/>
      </c>
      <c r="G788" s="8"/>
      <c r="H788" s="12" t="str">
        <f aca="false">IF(AND(A788="",C788="",D788=""),"",IF(A788="","Add the order date",IF(I788="","Date not recognised - use YYYY-MM-DD",IF(C788="","Add the customer email",IF(D788="","Add the order total",IF(COUNTIF(Customers!$A$2:$A$2001,C788)=0,"Customer not on Customers tab",IF(N(E788)&gt;D788,"Refund is more than the order",IF(AND(B788&lt;&gt;"",COUNTIF($B$2:$B$5001,B788)&gt;1),"Same order # twice - keep one row",""))))))))</f>
        <v/>
      </c>
      <c r="I788" s="11" t="str">
        <f aca="false">IF(A788="","",IF(ISNUMBER(A788),INT(A788),IFERROR(IF(TEXT(DATE(VALUE(LEFT(A788,4)),VALUE(MID(A788,6,2)),VALUE(MID(A788,9,2))),"yyyy-mm-dd")=LEFT(A788,10),DATE(VALUE(LEFT(A788,4)),VALUE(MID(A788,6,2)),VALUE(MID(A788,9,2))),""),"")))</f>
        <v/>
      </c>
    </row>
    <row r="789" customFormat="false" ht="15" hidden="false" customHeight="false" outlineLevel="0" collapsed="false">
      <c r="A789" s="13"/>
      <c r="B789" s="8"/>
      <c r="C789" s="8"/>
      <c r="D789" s="23"/>
      <c r="E789" s="23"/>
      <c r="F789" s="10" t="str">
        <f aca="false">IF(D789="","",D789-N(E789))</f>
        <v/>
      </c>
      <c r="G789" s="8"/>
      <c r="H789" s="12" t="str">
        <f aca="false">IF(AND(A789="",C789="",D789=""),"",IF(A789="","Add the order date",IF(I789="","Date not recognised - use YYYY-MM-DD",IF(C789="","Add the customer email",IF(D789="","Add the order total",IF(COUNTIF(Customers!$A$2:$A$2001,C789)=0,"Customer not on Customers tab",IF(N(E789)&gt;D789,"Refund is more than the order",IF(AND(B789&lt;&gt;"",COUNTIF($B$2:$B$5001,B789)&gt;1),"Same order # twice - keep one row",""))))))))</f>
        <v/>
      </c>
      <c r="I789" s="11" t="str">
        <f aca="false">IF(A789="","",IF(ISNUMBER(A789),INT(A789),IFERROR(IF(TEXT(DATE(VALUE(LEFT(A789,4)),VALUE(MID(A789,6,2)),VALUE(MID(A789,9,2))),"yyyy-mm-dd")=LEFT(A789,10),DATE(VALUE(LEFT(A789,4)),VALUE(MID(A789,6,2)),VALUE(MID(A789,9,2))),""),"")))</f>
        <v/>
      </c>
    </row>
    <row r="790" customFormat="false" ht="15" hidden="false" customHeight="false" outlineLevel="0" collapsed="false">
      <c r="A790" s="13"/>
      <c r="B790" s="8"/>
      <c r="C790" s="8"/>
      <c r="D790" s="23"/>
      <c r="E790" s="23"/>
      <c r="F790" s="10" t="str">
        <f aca="false">IF(D790="","",D790-N(E790))</f>
        <v/>
      </c>
      <c r="G790" s="8"/>
      <c r="H790" s="12" t="str">
        <f aca="false">IF(AND(A790="",C790="",D790=""),"",IF(A790="","Add the order date",IF(I790="","Date not recognised - use YYYY-MM-DD",IF(C790="","Add the customer email",IF(D790="","Add the order total",IF(COUNTIF(Customers!$A$2:$A$2001,C790)=0,"Customer not on Customers tab",IF(N(E790)&gt;D790,"Refund is more than the order",IF(AND(B790&lt;&gt;"",COUNTIF($B$2:$B$5001,B790)&gt;1),"Same order # twice - keep one row",""))))))))</f>
        <v/>
      </c>
      <c r="I790" s="11" t="str">
        <f aca="false">IF(A790="","",IF(ISNUMBER(A790),INT(A790),IFERROR(IF(TEXT(DATE(VALUE(LEFT(A790,4)),VALUE(MID(A790,6,2)),VALUE(MID(A790,9,2))),"yyyy-mm-dd")=LEFT(A790,10),DATE(VALUE(LEFT(A790,4)),VALUE(MID(A790,6,2)),VALUE(MID(A790,9,2))),""),"")))</f>
        <v/>
      </c>
    </row>
    <row r="791" customFormat="false" ht="15" hidden="false" customHeight="false" outlineLevel="0" collapsed="false">
      <c r="A791" s="13"/>
      <c r="B791" s="8"/>
      <c r="C791" s="8"/>
      <c r="D791" s="23"/>
      <c r="E791" s="23"/>
      <c r="F791" s="10" t="str">
        <f aca="false">IF(D791="","",D791-N(E791))</f>
        <v/>
      </c>
      <c r="G791" s="8"/>
      <c r="H791" s="12" t="str">
        <f aca="false">IF(AND(A791="",C791="",D791=""),"",IF(A791="","Add the order date",IF(I791="","Date not recognised - use YYYY-MM-DD",IF(C791="","Add the customer email",IF(D791="","Add the order total",IF(COUNTIF(Customers!$A$2:$A$2001,C791)=0,"Customer not on Customers tab",IF(N(E791)&gt;D791,"Refund is more than the order",IF(AND(B791&lt;&gt;"",COUNTIF($B$2:$B$5001,B791)&gt;1),"Same order # twice - keep one row",""))))))))</f>
        <v/>
      </c>
      <c r="I791" s="11" t="str">
        <f aca="false">IF(A791="","",IF(ISNUMBER(A791),INT(A791),IFERROR(IF(TEXT(DATE(VALUE(LEFT(A791,4)),VALUE(MID(A791,6,2)),VALUE(MID(A791,9,2))),"yyyy-mm-dd")=LEFT(A791,10),DATE(VALUE(LEFT(A791,4)),VALUE(MID(A791,6,2)),VALUE(MID(A791,9,2))),""),"")))</f>
        <v/>
      </c>
    </row>
    <row r="792" customFormat="false" ht="15" hidden="false" customHeight="false" outlineLevel="0" collapsed="false">
      <c r="A792" s="13"/>
      <c r="B792" s="8"/>
      <c r="C792" s="8"/>
      <c r="D792" s="23"/>
      <c r="E792" s="23"/>
      <c r="F792" s="10" t="str">
        <f aca="false">IF(D792="","",D792-N(E792))</f>
        <v/>
      </c>
      <c r="G792" s="8"/>
      <c r="H792" s="12" t="str">
        <f aca="false">IF(AND(A792="",C792="",D792=""),"",IF(A792="","Add the order date",IF(I792="","Date not recognised - use YYYY-MM-DD",IF(C792="","Add the customer email",IF(D792="","Add the order total",IF(COUNTIF(Customers!$A$2:$A$2001,C792)=0,"Customer not on Customers tab",IF(N(E792)&gt;D792,"Refund is more than the order",IF(AND(B792&lt;&gt;"",COUNTIF($B$2:$B$5001,B792)&gt;1),"Same order # twice - keep one row",""))))))))</f>
        <v/>
      </c>
      <c r="I792" s="11" t="str">
        <f aca="false">IF(A792="","",IF(ISNUMBER(A792),INT(A792),IFERROR(IF(TEXT(DATE(VALUE(LEFT(A792,4)),VALUE(MID(A792,6,2)),VALUE(MID(A792,9,2))),"yyyy-mm-dd")=LEFT(A792,10),DATE(VALUE(LEFT(A792,4)),VALUE(MID(A792,6,2)),VALUE(MID(A792,9,2))),""),"")))</f>
        <v/>
      </c>
    </row>
    <row r="793" customFormat="false" ht="15" hidden="false" customHeight="false" outlineLevel="0" collapsed="false">
      <c r="A793" s="13"/>
      <c r="B793" s="8"/>
      <c r="C793" s="8"/>
      <c r="D793" s="23"/>
      <c r="E793" s="23"/>
      <c r="F793" s="10" t="str">
        <f aca="false">IF(D793="","",D793-N(E793))</f>
        <v/>
      </c>
      <c r="G793" s="8"/>
      <c r="H793" s="12" t="str">
        <f aca="false">IF(AND(A793="",C793="",D793=""),"",IF(A793="","Add the order date",IF(I793="","Date not recognised - use YYYY-MM-DD",IF(C793="","Add the customer email",IF(D793="","Add the order total",IF(COUNTIF(Customers!$A$2:$A$2001,C793)=0,"Customer not on Customers tab",IF(N(E793)&gt;D793,"Refund is more than the order",IF(AND(B793&lt;&gt;"",COUNTIF($B$2:$B$5001,B793)&gt;1),"Same order # twice - keep one row",""))))))))</f>
        <v/>
      </c>
      <c r="I793" s="11" t="str">
        <f aca="false">IF(A793="","",IF(ISNUMBER(A793),INT(A793),IFERROR(IF(TEXT(DATE(VALUE(LEFT(A793,4)),VALUE(MID(A793,6,2)),VALUE(MID(A793,9,2))),"yyyy-mm-dd")=LEFT(A793,10),DATE(VALUE(LEFT(A793,4)),VALUE(MID(A793,6,2)),VALUE(MID(A793,9,2))),""),"")))</f>
        <v/>
      </c>
    </row>
    <row r="794" customFormat="false" ht="15" hidden="false" customHeight="false" outlineLevel="0" collapsed="false">
      <c r="A794" s="13"/>
      <c r="B794" s="8"/>
      <c r="C794" s="8"/>
      <c r="D794" s="23"/>
      <c r="E794" s="23"/>
      <c r="F794" s="10" t="str">
        <f aca="false">IF(D794="","",D794-N(E794))</f>
        <v/>
      </c>
      <c r="G794" s="8"/>
      <c r="H794" s="12" t="str">
        <f aca="false">IF(AND(A794="",C794="",D794=""),"",IF(A794="","Add the order date",IF(I794="","Date not recognised - use YYYY-MM-DD",IF(C794="","Add the customer email",IF(D794="","Add the order total",IF(COUNTIF(Customers!$A$2:$A$2001,C794)=0,"Customer not on Customers tab",IF(N(E794)&gt;D794,"Refund is more than the order",IF(AND(B794&lt;&gt;"",COUNTIF($B$2:$B$5001,B794)&gt;1),"Same order # twice - keep one row",""))))))))</f>
        <v/>
      </c>
      <c r="I794" s="11" t="str">
        <f aca="false">IF(A794="","",IF(ISNUMBER(A794),INT(A794),IFERROR(IF(TEXT(DATE(VALUE(LEFT(A794,4)),VALUE(MID(A794,6,2)),VALUE(MID(A794,9,2))),"yyyy-mm-dd")=LEFT(A794,10),DATE(VALUE(LEFT(A794,4)),VALUE(MID(A794,6,2)),VALUE(MID(A794,9,2))),""),"")))</f>
        <v/>
      </c>
    </row>
    <row r="795" customFormat="false" ht="15" hidden="false" customHeight="false" outlineLevel="0" collapsed="false">
      <c r="A795" s="13"/>
      <c r="B795" s="8"/>
      <c r="C795" s="8"/>
      <c r="D795" s="23"/>
      <c r="E795" s="23"/>
      <c r="F795" s="10" t="str">
        <f aca="false">IF(D795="","",D795-N(E795))</f>
        <v/>
      </c>
      <c r="G795" s="8"/>
      <c r="H795" s="12" t="str">
        <f aca="false">IF(AND(A795="",C795="",D795=""),"",IF(A795="","Add the order date",IF(I795="","Date not recognised - use YYYY-MM-DD",IF(C795="","Add the customer email",IF(D795="","Add the order total",IF(COUNTIF(Customers!$A$2:$A$2001,C795)=0,"Customer not on Customers tab",IF(N(E795)&gt;D795,"Refund is more than the order",IF(AND(B795&lt;&gt;"",COUNTIF($B$2:$B$5001,B795)&gt;1),"Same order # twice - keep one row",""))))))))</f>
        <v/>
      </c>
      <c r="I795" s="11" t="str">
        <f aca="false">IF(A795="","",IF(ISNUMBER(A795),INT(A795),IFERROR(IF(TEXT(DATE(VALUE(LEFT(A795,4)),VALUE(MID(A795,6,2)),VALUE(MID(A795,9,2))),"yyyy-mm-dd")=LEFT(A795,10),DATE(VALUE(LEFT(A795,4)),VALUE(MID(A795,6,2)),VALUE(MID(A795,9,2))),""),"")))</f>
        <v/>
      </c>
    </row>
    <row r="796" customFormat="false" ht="15" hidden="false" customHeight="false" outlineLevel="0" collapsed="false">
      <c r="A796" s="13"/>
      <c r="B796" s="8"/>
      <c r="C796" s="8"/>
      <c r="D796" s="23"/>
      <c r="E796" s="23"/>
      <c r="F796" s="10" t="str">
        <f aca="false">IF(D796="","",D796-N(E796))</f>
        <v/>
      </c>
      <c r="G796" s="8"/>
      <c r="H796" s="12" t="str">
        <f aca="false">IF(AND(A796="",C796="",D796=""),"",IF(A796="","Add the order date",IF(I796="","Date not recognised - use YYYY-MM-DD",IF(C796="","Add the customer email",IF(D796="","Add the order total",IF(COUNTIF(Customers!$A$2:$A$2001,C796)=0,"Customer not on Customers tab",IF(N(E796)&gt;D796,"Refund is more than the order",IF(AND(B796&lt;&gt;"",COUNTIF($B$2:$B$5001,B796)&gt;1),"Same order # twice - keep one row",""))))))))</f>
        <v/>
      </c>
      <c r="I796" s="11" t="str">
        <f aca="false">IF(A796="","",IF(ISNUMBER(A796),INT(A796),IFERROR(IF(TEXT(DATE(VALUE(LEFT(A796,4)),VALUE(MID(A796,6,2)),VALUE(MID(A796,9,2))),"yyyy-mm-dd")=LEFT(A796,10),DATE(VALUE(LEFT(A796,4)),VALUE(MID(A796,6,2)),VALUE(MID(A796,9,2))),""),"")))</f>
        <v/>
      </c>
    </row>
    <row r="797" customFormat="false" ht="15" hidden="false" customHeight="false" outlineLevel="0" collapsed="false">
      <c r="A797" s="13"/>
      <c r="B797" s="8"/>
      <c r="C797" s="8"/>
      <c r="D797" s="23"/>
      <c r="E797" s="23"/>
      <c r="F797" s="10" t="str">
        <f aca="false">IF(D797="","",D797-N(E797))</f>
        <v/>
      </c>
      <c r="G797" s="8"/>
      <c r="H797" s="12" t="str">
        <f aca="false">IF(AND(A797="",C797="",D797=""),"",IF(A797="","Add the order date",IF(I797="","Date not recognised - use YYYY-MM-DD",IF(C797="","Add the customer email",IF(D797="","Add the order total",IF(COUNTIF(Customers!$A$2:$A$2001,C797)=0,"Customer not on Customers tab",IF(N(E797)&gt;D797,"Refund is more than the order",IF(AND(B797&lt;&gt;"",COUNTIF($B$2:$B$5001,B797)&gt;1),"Same order # twice - keep one row",""))))))))</f>
        <v/>
      </c>
      <c r="I797" s="11" t="str">
        <f aca="false">IF(A797="","",IF(ISNUMBER(A797),INT(A797),IFERROR(IF(TEXT(DATE(VALUE(LEFT(A797,4)),VALUE(MID(A797,6,2)),VALUE(MID(A797,9,2))),"yyyy-mm-dd")=LEFT(A797,10),DATE(VALUE(LEFT(A797,4)),VALUE(MID(A797,6,2)),VALUE(MID(A797,9,2))),""),"")))</f>
        <v/>
      </c>
    </row>
    <row r="798" customFormat="false" ht="15" hidden="false" customHeight="false" outlineLevel="0" collapsed="false">
      <c r="A798" s="13"/>
      <c r="B798" s="8"/>
      <c r="C798" s="8"/>
      <c r="D798" s="23"/>
      <c r="E798" s="23"/>
      <c r="F798" s="10" t="str">
        <f aca="false">IF(D798="","",D798-N(E798))</f>
        <v/>
      </c>
      <c r="G798" s="8"/>
      <c r="H798" s="12" t="str">
        <f aca="false">IF(AND(A798="",C798="",D798=""),"",IF(A798="","Add the order date",IF(I798="","Date not recognised - use YYYY-MM-DD",IF(C798="","Add the customer email",IF(D798="","Add the order total",IF(COUNTIF(Customers!$A$2:$A$2001,C798)=0,"Customer not on Customers tab",IF(N(E798)&gt;D798,"Refund is more than the order",IF(AND(B798&lt;&gt;"",COUNTIF($B$2:$B$5001,B798)&gt;1),"Same order # twice - keep one row",""))))))))</f>
        <v/>
      </c>
      <c r="I798" s="11" t="str">
        <f aca="false">IF(A798="","",IF(ISNUMBER(A798),INT(A798),IFERROR(IF(TEXT(DATE(VALUE(LEFT(A798,4)),VALUE(MID(A798,6,2)),VALUE(MID(A798,9,2))),"yyyy-mm-dd")=LEFT(A798,10),DATE(VALUE(LEFT(A798,4)),VALUE(MID(A798,6,2)),VALUE(MID(A798,9,2))),""),"")))</f>
        <v/>
      </c>
    </row>
    <row r="799" customFormat="false" ht="15" hidden="false" customHeight="false" outlineLevel="0" collapsed="false">
      <c r="A799" s="13"/>
      <c r="B799" s="8"/>
      <c r="C799" s="8"/>
      <c r="D799" s="23"/>
      <c r="E799" s="23"/>
      <c r="F799" s="10" t="str">
        <f aca="false">IF(D799="","",D799-N(E799))</f>
        <v/>
      </c>
      <c r="G799" s="8"/>
      <c r="H799" s="12" t="str">
        <f aca="false">IF(AND(A799="",C799="",D799=""),"",IF(A799="","Add the order date",IF(I799="","Date not recognised - use YYYY-MM-DD",IF(C799="","Add the customer email",IF(D799="","Add the order total",IF(COUNTIF(Customers!$A$2:$A$2001,C799)=0,"Customer not on Customers tab",IF(N(E799)&gt;D799,"Refund is more than the order",IF(AND(B799&lt;&gt;"",COUNTIF($B$2:$B$5001,B799)&gt;1),"Same order # twice - keep one row",""))))))))</f>
        <v/>
      </c>
      <c r="I799" s="11" t="str">
        <f aca="false">IF(A799="","",IF(ISNUMBER(A799),INT(A799),IFERROR(IF(TEXT(DATE(VALUE(LEFT(A799,4)),VALUE(MID(A799,6,2)),VALUE(MID(A799,9,2))),"yyyy-mm-dd")=LEFT(A799,10),DATE(VALUE(LEFT(A799,4)),VALUE(MID(A799,6,2)),VALUE(MID(A799,9,2))),""),"")))</f>
        <v/>
      </c>
    </row>
    <row r="800" customFormat="false" ht="15" hidden="false" customHeight="false" outlineLevel="0" collapsed="false">
      <c r="A800" s="13"/>
      <c r="B800" s="8"/>
      <c r="C800" s="8"/>
      <c r="D800" s="23"/>
      <c r="E800" s="23"/>
      <c r="F800" s="10" t="str">
        <f aca="false">IF(D800="","",D800-N(E800))</f>
        <v/>
      </c>
      <c r="G800" s="8"/>
      <c r="H800" s="12" t="str">
        <f aca="false">IF(AND(A800="",C800="",D800=""),"",IF(A800="","Add the order date",IF(I800="","Date not recognised - use YYYY-MM-DD",IF(C800="","Add the customer email",IF(D800="","Add the order total",IF(COUNTIF(Customers!$A$2:$A$2001,C800)=0,"Customer not on Customers tab",IF(N(E800)&gt;D800,"Refund is more than the order",IF(AND(B800&lt;&gt;"",COUNTIF($B$2:$B$5001,B800)&gt;1),"Same order # twice - keep one row",""))))))))</f>
        <v/>
      </c>
      <c r="I800" s="11" t="str">
        <f aca="false">IF(A800="","",IF(ISNUMBER(A800),INT(A800),IFERROR(IF(TEXT(DATE(VALUE(LEFT(A800,4)),VALUE(MID(A800,6,2)),VALUE(MID(A800,9,2))),"yyyy-mm-dd")=LEFT(A800,10),DATE(VALUE(LEFT(A800,4)),VALUE(MID(A800,6,2)),VALUE(MID(A800,9,2))),""),"")))</f>
        <v/>
      </c>
    </row>
    <row r="801" customFormat="false" ht="15" hidden="false" customHeight="false" outlineLevel="0" collapsed="false">
      <c r="A801" s="13"/>
      <c r="B801" s="8"/>
      <c r="C801" s="8"/>
      <c r="D801" s="23"/>
      <c r="E801" s="23"/>
      <c r="F801" s="10" t="str">
        <f aca="false">IF(D801="","",D801-N(E801))</f>
        <v/>
      </c>
      <c r="G801" s="8"/>
      <c r="H801" s="12" t="str">
        <f aca="false">IF(AND(A801="",C801="",D801=""),"",IF(A801="","Add the order date",IF(I801="","Date not recognised - use YYYY-MM-DD",IF(C801="","Add the customer email",IF(D801="","Add the order total",IF(COUNTIF(Customers!$A$2:$A$2001,C801)=0,"Customer not on Customers tab",IF(N(E801)&gt;D801,"Refund is more than the order",IF(AND(B801&lt;&gt;"",COUNTIF($B$2:$B$5001,B801)&gt;1),"Same order # twice - keep one row",""))))))))</f>
        <v/>
      </c>
      <c r="I801" s="11" t="str">
        <f aca="false">IF(A801="","",IF(ISNUMBER(A801),INT(A801),IFERROR(IF(TEXT(DATE(VALUE(LEFT(A801,4)),VALUE(MID(A801,6,2)),VALUE(MID(A801,9,2))),"yyyy-mm-dd")=LEFT(A801,10),DATE(VALUE(LEFT(A801,4)),VALUE(MID(A801,6,2)),VALUE(MID(A801,9,2))),""),"")))</f>
        <v/>
      </c>
    </row>
    <row r="802" customFormat="false" ht="15" hidden="false" customHeight="false" outlineLevel="0" collapsed="false">
      <c r="A802" s="13"/>
      <c r="B802" s="8"/>
      <c r="C802" s="8"/>
      <c r="D802" s="23"/>
      <c r="E802" s="23"/>
      <c r="F802" s="10" t="str">
        <f aca="false">IF(D802="","",D802-N(E802))</f>
        <v/>
      </c>
      <c r="G802" s="8"/>
      <c r="H802" s="12" t="str">
        <f aca="false">IF(AND(A802="",C802="",D802=""),"",IF(A802="","Add the order date",IF(I802="","Date not recognised - use YYYY-MM-DD",IF(C802="","Add the customer email",IF(D802="","Add the order total",IF(COUNTIF(Customers!$A$2:$A$2001,C802)=0,"Customer not on Customers tab",IF(N(E802)&gt;D802,"Refund is more than the order",IF(AND(B802&lt;&gt;"",COUNTIF($B$2:$B$5001,B802)&gt;1),"Same order # twice - keep one row",""))))))))</f>
        <v/>
      </c>
      <c r="I802" s="11" t="str">
        <f aca="false">IF(A802="","",IF(ISNUMBER(A802),INT(A802),IFERROR(IF(TEXT(DATE(VALUE(LEFT(A802,4)),VALUE(MID(A802,6,2)),VALUE(MID(A802,9,2))),"yyyy-mm-dd")=LEFT(A802,10),DATE(VALUE(LEFT(A802,4)),VALUE(MID(A802,6,2)),VALUE(MID(A802,9,2))),""),"")))</f>
        <v/>
      </c>
    </row>
    <row r="803" customFormat="false" ht="15" hidden="false" customHeight="false" outlineLevel="0" collapsed="false">
      <c r="A803" s="13"/>
      <c r="B803" s="8"/>
      <c r="C803" s="8"/>
      <c r="D803" s="23"/>
      <c r="E803" s="23"/>
      <c r="F803" s="10" t="str">
        <f aca="false">IF(D803="","",D803-N(E803))</f>
        <v/>
      </c>
      <c r="G803" s="8"/>
      <c r="H803" s="12" t="str">
        <f aca="false">IF(AND(A803="",C803="",D803=""),"",IF(A803="","Add the order date",IF(I803="","Date not recognised - use YYYY-MM-DD",IF(C803="","Add the customer email",IF(D803="","Add the order total",IF(COUNTIF(Customers!$A$2:$A$2001,C803)=0,"Customer not on Customers tab",IF(N(E803)&gt;D803,"Refund is more than the order",IF(AND(B803&lt;&gt;"",COUNTIF($B$2:$B$5001,B803)&gt;1),"Same order # twice - keep one row",""))))))))</f>
        <v/>
      </c>
      <c r="I803" s="11" t="str">
        <f aca="false">IF(A803="","",IF(ISNUMBER(A803),INT(A803),IFERROR(IF(TEXT(DATE(VALUE(LEFT(A803,4)),VALUE(MID(A803,6,2)),VALUE(MID(A803,9,2))),"yyyy-mm-dd")=LEFT(A803,10),DATE(VALUE(LEFT(A803,4)),VALUE(MID(A803,6,2)),VALUE(MID(A803,9,2))),""),"")))</f>
        <v/>
      </c>
    </row>
    <row r="804" customFormat="false" ht="15" hidden="false" customHeight="false" outlineLevel="0" collapsed="false">
      <c r="A804" s="13"/>
      <c r="B804" s="8"/>
      <c r="C804" s="8"/>
      <c r="D804" s="23"/>
      <c r="E804" s="23"/>
      <c r="F804" s="10" t="str">
        <f aca="false">IF(D804="","",D804-N(E804))</f>
        <v/>
      </c>
      <c r="G804" s="8"/>
      <c r="H804" s="12" t="str">
        <f aca="false">IF(AND(A804="",C804="",D804=""),"",IF(A804="","Add the order date",IF(I804="","Date not recognised - use YYYY-MM-DD",IF(C804="","Add the customer email",IF(D804="","Add the order total",IF(COUNTIF(Customers!$A$2:$A$2001,C804)=0,"Customer not on Customers tab",IF(N(E804)&gt;D804,"Refund is more than the order",IF(AND(B804&lt;&gt;"",COUNTIF($B$2:$B$5001,B804)&gt;1),"Same order # twice - keep one row",""))))))))</f>
        <v/>
      </c>
      <c r="I804" s="11" t="str">
        <f aca="false">IF(A804="","",IF(ISNUMBER(A804),INT(A804),IFERROR(IF(TEXT(DATE(VALUE(LEFT(A804,4)),VALUE(MID(A804,6,2)),VALUE(MID(A804,9,2))),"yyyy-mm-dd")=LEFT(A804,10),DATE(VALUE(LEFT(A804,4)),VALUE(MID(A804,6,2)),VALUE(MID(A804,9,2))),""),"")))</f>
        <v/>
      </c>
    </row>
    <row r="805" customFormat="false" ht="15" hidden="false" customHeight="false" outlineLevel="0" collapsed="false">
      <c r="A805" s="13"/>
      <c r="B805" s="8"/>
      <c r="C805" s="8"/>
      <c r="D805" s="23"/>
      <c r="E805" s="23"/>
      <c r="F805" s="10" t="str">
        <f aca="false">IF(D805="","",D805-N(E805))</f>
        <v/>
      </c>
      <c r="G805" s="8"/>
      <c r="H805" s="12" t="str">
        <f aca="false">IF(AND(A805="",C805="",D805=""),"",IF(A805="","Add the order date",IF(I805="","Date not recognised - use YYYY-MM-DD",IF(C805="","Add the customer email",IF(D805="","Add the order total",IF(COUNTIF(Customers!$A$2:$A$2001,C805)=0,"Customer not on Customers tab",IF(N(E805)&gt;D805,"Refund is more than the order",IF(AND(B805&lt;&gt;"",COUNTIF($B$2:$B$5001,B805)&gt;1),"Same order # twice - keep one row",""))))))))</f>
        <v/>
      </c>
      <c r="I805" s="11" t="str">
        <f aca="false">IF(A805="","",IF(ISNUMBER(A805),INT(A805),IFERROR(IF(TEXT(DATE(VALUE(LEFT(A805,4)),VALUE(MID(A805,6,2)),VALUE(MID(A805,9,2))),"yyyy-mm-dd")=LEFT(A805,10),DATE(VALUE(LEFT(A805,4)),VALUE(MID(A805,6,2)),VALUE(MID(A805,9,2))),""),"")))</f>
        <v/>
      </c>
    </row>
    <row r="806" customFormat="false" ht="15" hidden="false" customHeight="false" outlineLevel="0" collapsed="false">
      <c r="A806" s="13"/>
      <c r="B806" s="8"/>
      <c r="C806" s="8"/>
      <c r="D806" s="23"/>
      <c r="E806" s="23"/>
      <c r="F806" s="10" t="str">
        <f aca="false">IF(D806="","",D806-N(E806))</f>
        <v/>
      </c>
      <c r="G806" s="8"/>
      <c r="H806" s="12" t="str">
        <f aca="false">IF(AND(A806="",C806="",D806=""),"",IF(A806="","Add the order date",IF(I806="","Date not recognised - use YYYY-MM-DD",IF(C806="","Add the customer email",IF(D806="","Add the order total",IF(COUNTIF(Customers!$A$2:$A$2001,C806)=0,"Customer not on Customers tab",IF(N(E806)&gt;D806,"Refund is more than the order",IF(AND(B806&lt;&gt;"",COUNTIF($B$2:$B$5001,B806)&gt;1),"Same order # twice - keep one row",""))))))))</f>
        <v/>
      </c>
      <c r="I806" s="11" t="str">
        <f aca="false">IF(A806="","",IF(ISNUMBER(A806),INT(A806),IFERROR(IF(TEXT(DATE(VALUE(LEFT(A806,4)),VALUE(MID(A806,6,2)),VALUE(MID(A806,9,2))),"yyyy-mm-dd")=LEFT(A806,10),DATE(VALUE(LEFT(A806,4)),VALUE(MID(A806,6,2)),VALUE(MID(A806,9,2))),""),"")))</f>
        <v/>
      </c>
    </row>
    <row r="807" customFormat="false" ht="15" hidden="false" customHeight="false" outlineLevel="0" collapsed="false">
      <c r="A807" s="13"/>
      <c r="B807" s="8"/>
      <c r="C807" s="8"/>
      <c r="D807" s="23"/>
      <c r="E807" s="23"/>
      <c r="F807" s="10" t="str">
        <f aca="false">IF(D807="","",D807-N(E807))</f>
        <v/>
      </c>
      <c r="G807" s="8"/>
      <c r="H807" s="12" t="str">
        <f aca="false">IF(AND(A807="",C807="",D807=""),"",IF(A807="","Add the order date",IF(I807="","Date not recognised - use YYYY-MM-DD",IF(C807="","Add the customer email",IF(D807="","Add the order total",IF(COUNTIF(Customers!$A$2:$A$2001,C807)=0,"Customer not on Customers tab",IF(N(E807)&gt;D807,"Refund is more than the order",IF(AND(B807&lt;&gt;"",COUNTIF($B$2:$B$5001,B807)&gt;1),"Same order # twice - keep one row",""))))))))</f>
        <v/>
      </c>
      <c r="I807" s="11" t="str">
        <f aca="false">IF(A807="","",IF(ISNUMBER(A807),INT(A807),IFERROR(IF(TEXT(DATE(VALUE(LEFT(A807,4)),VALUE(MID(A807,6,2)),VALUE(MID(A807,9,2))),"yyyy-mm-dd")=LEFT(A807,10),DATE(VALUE(LEFT(A807,4)),VALUE(MID(A807,6,2)),VALUE(MID(A807,9,2))),""),"")))</f>
        <v/>
      </c>
    </row>
    <row r="808" customFormat="false" ht="15" hidden="false" customHeight="false" outlineLevel="0" collapsed="false">
      <c r="A808" s="13"/>
      <c r="B808" s="8"/>
      <c r="C808" s="8"/>
      <c r="D808" s="23"/>
      <c r="E808" s="23"/>
      <c r="F808" s="10" t="str">
        <f aca="false">IF(D808="","",D808-N(E808))</f>
        <v/>
      </c>
      <c r="G808" s="8"/>
      <c r="H808" s="12" t="str">
        <f aca="false">IF(AND(A808="",C808="",D808=""),"",IF(A808="","Add the order date",IF(I808="","Date not recognised - use YYYY-MM-DD",IF(C808="","Add the customer email",IF(D808="","Add the order total",IF(COUNTIF(Customers!$A$2:$A$2001,C808)=0,"Customer not on Customers tab",IF(N(E808)&gt;D808,"Refund is more than the order",IF(AND(B808&lt;&gt;"",COUNTIF($B$2:$B$5001,B808)&gt;1),"Same order # twice - keep one row",""))))))))</f>
        <v/>
      </c>
      <c r="I808" s="11" t="str">
        <f aca="false">IF(A808="","",IF(ISNUMBER(A808),INT(A808),IFERROR(IF(TEXT(DATE(VALUE(LEFT(A808,4)),VALUE(MID(A808,6,2)),VALUE(MID(A808,9,2))),"yyyy-mm-dd")=LEFT(A808,10),DATE(VALUE(LEFT(A808,4)),VALUE(MID(A808,6,2)),VALUE(MID(A808,9,2))),""),"")))</f>
        <v/>
      </c>
    </row>
    <row r="809" customFormat="false" ht="15" hidden="false" customHeight="false" outlineLevel="0" collapsed="false">
      <c r="A809" s="13"/>
      <c r="B809" s="8"/>
      <c r="C809" s="8"/>
      <c r="D809" s="23"/>
      <c r="E809" s="23"/>
      <c r="F809" s="10" t="str">
        <f aca="false">IF(D809="","",D809-N(E809))</f>
        <v/>
      </c>
      <c r="G809" s="8"/>
      <c r="H809" s="12" t="str">
        <f aca="false">IF(AND(A809="",C809="",D809=""),"",IF(A809="","Add the order date",IF(I809="","Date not recognised - use YYYY-MM-DD",IF(C809="","Add the customer email",IF(D809="","Add the order total",IF(COUNTIF(Customers!$A$2:$A$2001,C809)=0,"Customer not on Customers tab",IF(N(E809)&gt;D809,"Refund is more than the order",IF(AND(B809&lt;&gt;"",COUNTIF($B$2:$B$5001,B809)&gt;1),"Same order # twice - keep one row",""))))))))</f>
        <v/>
      </c>
      <c r="I809" s="11" t="str">
        <f aca="false">IF(A809="","",IF(ISNUMBER(A809),INT(A809),IFERROR(IF(TEXT(DATE(VALUE(LEFT(A809,4)),VALUE(MID(A809,6,2)),VALUE(MID(A809,9,2))),"yyyy-mm-dd")=LEFT(A809,10),DATE(VALUE(LEFT(A809,4)),VALUE(MID(A809,6,2)),VALUE(MID(A809,9,2))),""),"")))</f>
        <v/>
      </c>
    </row>
    <row r="810" customFormat="false" ht="15" hidden="false" customHeight="false" outlineLevel="0" collapsed="false">
      <c r="A810" s="13"/>
      <c r="B810" s="8"/>
      <c r="C810" s="8"/>
      <c r="D810" s="23"/>
      <c r="E810" s="23"/>
      <c r="F810" s="10" t="str">
        <f aca="false">IF(D810="","",D810-N(E810))</f>
        <v/>
      </c>
      <c r="G810" s="8"/>
      <c r="H810" s="12" t="str">
        <f aca="false">IF(AND(A810="",C810="",D810=""),"",IF(A810="","Add the order date",IF(I810="","Date not recognised - use YYYY-MM-DD",IF(C810="","Add the customer email",IF(D810="","Add the order total",IF(COUNTIF(Customers!$A$2:$A$2001,C810)=0,"Customer not on Customers tab",IF(N(E810)&gt;D810,"Refund is more than the order",IF(AND(B810&lt;&gt;"",COUNTIF($B$2:$B$5001,B810)&gt;1),"Same order # twice - keep one row",""))))))))</f>
        <v/>
      </c>
      <c r="I810" s="11" t="str">
        <f aca="false">IF(A810="","",IF(ISNUMBER(A810),INT(A810),IFERROR(IF(TEXT(DATE(VALUE(LEFT(A810,4)),VALUE(MID(A810,6,2)),VALUE(MID(A810,9,2))),"yyyy-mm-dd")=LEFT(A810,10),DATE(VALUE(LEFT(A810,4)),VALUE(MID(A810,6,2)),VALUE(MID(A810,9,2))),""),"")))</f>
        <v/>
      </c>
    </row>
    <row r="811" customFormat="false" ht="15" hidden="false" customHeight="false" outlineLevel="0" collapsed="false">
      <c r="A811" s="13"/>
      <c r="B811" s="8"/>
      <c r="C811" s="8"/>
      <c r="D811" s="23"/>
      <c r="E811" s="23"/>
      <c r="F811" s="10" t="str">
        <f aca="false">IF(D811="","",D811-N(E811))</f>
        <v/>
      </c>
      <c r="G811" s="8"/>
      <c r="H811" s="12" t="str">
        <f aca="false">IF(AND(A811="",C811="",D811=""),"",IF(A811="","Add the order date",IF(I811="","Date not recognised - use YYYY-MM-DD",IF(C811="","Add the customer email",IF(D811="","Add the order total",IF(COUNTIF(Customers!$A$2:$A$2001,C811)=0,"Customer not on Customers tab",IF(N(E811)&gt;D811,"Refund is more than the order",IF(AND(B811&lt;&gt;"",COUNTIF($B$2:$B$5001,B811)&gt;1),"Same order # twice - keep one row",""))))))))</f>
        <v/>
      </c>
      <c r="I811" s="11" t="str">
        <f aca="false">IF(A811="","",IF(ISNUMBER(A811),INT(A811),IFERROR(IF(TEXT(DATE(VALUE(LEFT(A811,4)),VALUE(MID(A811,6,2)),VALUE(MID(A811,9,2))),"yyyy-mm-dd")=LEFT(A811,10),DATE(VALUE(LEFT(A811,4)),VALUE(MID(A811,6,2)),VALUE(MID(A811,9,2))),""),"")))</f>
        <v/>
      </c>
    </row>
    <row r="812" customFormat="false" ht="15" hidden="false" customHeight="false" outlineLevel="0" collapsed="false">
      <c r="A812" s="13"/>
      <c r="B812" s="8"/>
      <c r="C812" s="8"/>
      <c r="D812" s="23"/>
      <c r="E812" s="23"/>
      <c r="F812" s="10" t="str">
        <f aca="false">IF(D812="","",D812-N(E812))</f>
        <v/>
      </c>
      <c r="G812" s="8"/>
      <c r="H812" s="12" t="str">
        <f aca="false">IF(AND(A812="",C812="",D812=""),"",IF(A812="","Add the order date",IF(I812="","Date not recognised - use YYYY-MM-DD",IF(C812="","Add the customer email",IF(D812="","Add the order total",IF(COUNTIF(Customers!$A$2:$A$2001,C812)=0,"Customer not on Customers tab",IF(N(E812)&gt;D812,"Refund is more than the order",IF(AND(B812&lt;&gt;"",COUNTIF($B$2:$B$5001,B812)&gt;1),"Same order # twice - keep one row",""))))))))</f>
        <v/>
      </c>
      <c r="I812" s="11" t="str">
        <f aca="false">IF(A812="","",IF(ISNUMBER(A812),INT(A812),IFERROR(IF(TEXT(DATE(VALUE(LEFT(A812,4)),VALUE(MID(A812,6,2)),VALUE(MID(A812,9,2))),"yyyy-mm-dd")=LEFT(A812,10),DATE(VALUE(LEFT(A812,4)),VALUE(MID(A812,6,2)),VALUE(MID(A812,9,2))),""),"")))</f>
        <v/>
      </c>
    </row>
    <row r="813" customFormat="false" ht="15" hidden="false" customHeight="false" outlineLevel="0" collapsed="false">
      <c r="A813" s="13"/>
      <c r="B813" s="8"/>
      <c r="C813" s="8"/>
      <c r="D813" s="23"/>
      <c r="E813" s="23"/>
      <c r="F813" s="10" t="str">
        <f aca="false">IF(D813="","",D813-N(E813))</f>
        <v/>
      </c>
      <c r="G813" s="8"/>
      <c r="H813" s="12" t="str">
        <f aca="false">IF(AND(A813="",C813="",D813=""),"",IF(A813="","Add the order date",IF(I813="","Date not recognised - use YYYY-MM-DD",IF(C813="","Add the customer email",IF(D813="","Add the order total",IF(COUNTIF(Customers!$A$2:$A$2001,C813)=0,"Customer not on Customers tab",IF(N(E813)&gt;D813,"Refund is more than the order",IF(AND(B813&lt;&gt;"",COUNTIF($B$2:$B$5001,B813)&gt;1),"Same order # twice - keep one row",""))))))))</f>
        <v/>
      </c>
      <c r="I813" s="11" t="str">
        <f aca="false">IF(A813="","",IF(ISNUMBER(A813),INT(A813),IFERROR(IF(TEXT(DATE(VALUE(LEFT(A813,4)),VALUE(MID(A813,6,2)),VALUE(MID(A813,9,2))),"yyyy-mm-dd")=LEFT(A813,10),DATE(VALUE(LEFT(A813,4)),VALUE(MID(A813,6,2)),VALUE(MID(A813,9,2))),""),"")))</f>
        <v/>
      </c>
    </row>
    <row r="814" customFormat="false" ht="15" hidden="false" customHeight="false" outlineLevel="0" collapsed="false">
      <c r="A814" s="13"/>
      <c r="B814" s="8"/>
      <c r="C814" s="8"/>
      <c r="D814" s="23"/>
      <c r="E814" s="23"/>
      <c r="F814" s="10" t="str">
        <f aca="false">IF(D814="","",D814-N(E814))</f>
        <v/>
      </c>
      <c r="G814" s="8"/>
      <c r="H814" s="12" t="str">
        <f aca="false">IF(AND(A814="",C814="",D814=""),"",IF(A814="","Add the order date",IF(I814="","Date not recognised - use YYYY-MM-DD",IF(C814="","Add the customer email",IF(D814="","Add the order total",IF(COUNTIF(Customers!$A$2:$A$2001,C814)=0,"Customer not on Customers tab",IF(N(E814)&gt;D814,"Refund is more than the order",IF(AND(B814&lt;&gt;"",COUNTIF($B$2:$B$5001,B814)&gt;1),"Same order # twice - keep one row",""))))))))</f>
        <v/>
      </c>
      <c r="I814" s="11" t="str">
        <f aca="false">IF(A814="","",IF(ISNUMBER(A814),INT(A814),IFERROR(IF(TEXT(DATE(VALUE(LEFT(A814,4)),VALUE(MID(A814,6,2)),VALUE(MID(A814,9,2))),"yyyy-mm-dd")=LEFT(A814,10),DATE(VALUE(LEFT(A814,4)),VALUE(MID(A814,6,2)),VALUE(MID(A814,9,2))),""),"")))</f>
        <v/>
      </c>
    </row>
    <row r="815" customFormat="false" ht="15" hidden="false" customHeight="false" outlineLevel="0" collapsed="false">
      <c r="A815" s="13"/>
      <c r="B815" s="8"/>
      <c r="C815" s="8"/>
      <c r="D815" s="23"/>
      <c r="E815" s="23"/>
      <c r="F815" s="10" t="str">
        <f aca="false">IF(D815="","",D815-N(E815))</f>
        <v/>
      </c>
      <c r="G815" s="8"/>
      <c r="H815" s="12" t="str">
        <f aca="false">IF(AND(A815="",C815="",D815=""),"",IF(A815="","Add the order date",IF(I815="","Date not recognised - use YYYY-MM-DD",IF(C815="","Add the customer email",IF(D815="","Add the order total",IF(COUNTIF(Customers!$A$2:$A$2001,C815)=0,"Customer not on Customers tab",IF(N(E815)&gt;D815,"Refund is more than the order",IF(AND(B815&lt;&gt;"",COUNTIF($B$2:$B$5001,B815)&gt;1),"Same order # twice - keep one row",""))))))))</f>
        <v/>
      </c>
      <c r="I815" s="11" t="str">
        <f aca="false">IF(A815="","",IF(ISNUMBER(A815),INT(A815),IFERROR(IF(TEXT(DATE(VALUE(LEFT(A815,4)),VALUE(MID(A815,6,2)),VALUE(MID(A815,9,2))),"yyyy-mm-dd")=LEFT(A815,10),DATE(VALUE(LEFT(A815,4)),VALUE(MID(A815,6,2)),VALUE(MID(A815,9,2))),""),"")))</f>
        <v/>
      </c>
    </row>
    <row r="816" customFormat="false" ht="15" hidden="false" customHeight="false" outlineLevel="0" collapsed="false">
      <c r="A816" s="13"/>
      <c r="B816" s="8"/>
      <c r="C816" s="8"/>
      <c r="D816" s="23"/>
      <c r="E816" s="23"/>
      <c r="F816" s="10" t="str">
        <f aca="false">IF(D816="","",D816-N(E816))</f>
        <v/>
      </c>
      <c r="G816" s="8"/>
      <c r="H816" s="12" t="str">
        <f aca="false">IF(AND(A816="",C816="",D816=""),"",IF(A816="","Add the order date",IF(I816="","Date not recognised - use YYYY-MM-DD",IF(C816="","Add the customer email",IF(D816="","Add the order total",IF(COUNTIF(Customers!$A$2:$A$2001,C816)=0,"Customer not on Customers tab",IF(N(E816)&gt;D816,"Refund is more than the order",IF(AND(B816&lt;&gt;"",COUNTIF($B$2:$B$5001,B816)&gt;1),"Same order # twice - keep one row",""))))))))</f>
        <v/>
      </c>
      <c r="I816" s="11" t="str">
        <f aca="false">IF(A816="","",IF(ISNUMBER(A816),INT(A816),IFERROR(IF(TEXT(DATE(VALUE(LEFT(A816,4)),VALUE(MID(A816,6,2)),VALUE(MID(A816,9,2))),"yyyy-mm-dd")=LEFT(A816,10),DATE(VALUE(LEFT(A816,4)),VALUE(MID(A816,6,2)),VALUE(MID(A816,9,2))),""),"")))</f>
        <v/>
      </c>
    </row>
    <row r="817" customFormat="false" ht="15" hidden="false" customHeight="false" outlineLevel="0" collapsed="false">
      <c r="A817" s="13"/>
      <c r="B817" s="8"/>
      <c r="C817" s="8"/>
      <c r="D817" s="23"/>
      <c r="E817" s="23"/>
      <c r="F817" s="10" t="str">
        <f aca="false">IF(D817="","",D817-N(E817))</f>
        <v/>
      </c>
      <c r="G817" s="8"/>
      <c r="H817" s="12" t="str">
        <f aca="false">IF(AND(A817="",C817="",D817=""),"",IF(A817="","Add the order date",IF(I817="","Date not recognised - use YYYY-MM-DD",IF(C817="","Add the customer email",IF(D817="","Add the order total",IF(COUNTIF(Customers!$A$2:$A$2001,C817)=0,"Customer not on Customers tab",IF(N(E817)&gt;D817,"Refund is more than the order",IF(AND(B817&lt;&gt;"",COUNTIF($B$2:$B$5001,B817)&gt;1),"Same order # twice - keep one row",""))))))))</f>
        <v/>
      </c>
      <c r="I817" s="11" t="str">
        <f aca="false">IF(A817="","",IF(ISNUMBER(A817),INT(A817),IFERROR(IF(TEXT(DATE(VALUE(LEFT(A817,4)),VALUE(MID(A817,6,2)),VALUE(MID(A817,9,2))),"yyyy-mm-dd")=LEFT(A817,10),DATE(VALUE(LEFT(A817,4)),VALUE(MID(A817,6,2)),VALUE(MID(A817,9,2))),""),"")))</f>
        <v/>
      </c>
    </row>
    <row r="818" customFormat="false" ht="15" hidden="false" customHeight="false" outlineLevel="0" collapsed="false">
      <c r="A818" s="13"/>
      <c r="B818" s="8"/>
      <c r="C818" s="8"/>
      <c r="D818" s="23"/>
      <c r="E818" s="23"/>
      <c r="F818" s="10" t="str">
        <f aca="false">IF(D818="","",D818-N(E818))</f>
        <v/>
      </c>
      <c r="G818" s="8"/>
      <c r="H818" s="12" t="str">
        <f aca="false">IF(AND(A818="",C818="",D818=""),"",IF(A818="","Add the order date",IF(I818="","Date not recognised - use YYYY-MM-DD",IF(C818="","Add the customer email",IF(D818="","Add the order total",IF(COUNTIF(Customers!$A$2:$A$2001,C818)=0,"Customer not on Customers tab",IF(N(E818)&gt;D818,"Refund is more than the order",IF(AND(B818&lt;&gt;"",COUNTIF($B$2:$B$5001,B818)&gt;1),"Same order # twice - keep one row",""))))))))</f>
        <v/>
      </c>
      <c r="I818" s="11" t="str">
        <f aca="false">IF(A818="","",IF(ISNUMBER(A818),INT(A818),IFERROR(IF(TEXT(DATE(VALUE(LEFT(A818,4)),VALUE(MID(A818,6,2)),VALUE(MID(A818,9,2))),"yyyy-mm-dd")=LEFT(A818,10),DATE(VALUE(LEFT(A818,4)),VALUE(MID(A818,6,2)),VALUE(MID(A818,9,2))),""),"")))</f>
        <v/>
      </c>
    </row>
    <row r="819" customFormat="false" ht="15" hidden="false" customHeight="false" outlineLevel="0" collapsed="false">
      <c r="A819" s="13"/>
      <c r="B819" s="8"/>
      <c r="C819" s="8"/>
      <c r="D819" s="23"/>
      <c r="E819" s="23"/>
      <c r="F819" s="10" t="str">
        <f aca="false">IF(D819="","",D819-N(E819))</f>
        <v/>
      </c>
      <c r="G819" s="8"/>
      <c r="H819" s="12" t="str">
        <f aca="false">IF(AND(A819="",C819="",D819=""),"",IF(A819="","Add the order date",IF(I819="","Date not recognised - use YYYY-MM-DD",IF(C819="","Add the customer email",IF(D819="","Add the order total",IF(COUNTIF(Customers!$A$2:$A$2001,C819)=0,"Customer not on Customers tab",IF(N(E819)&gt;D819,"Refund is more than the order",IF(AND(B819&lt;&gt;"",COUNTIF($B$2:$B$5001,B819)&gt;1),"Same order # twice - keep one row",""))))))))</f>
        <v/>
      </c>
      <c r="I819" s="11" t="str">
        <f aca="false">IF(A819="","",IF(ISNUMBER(A819),INT(A819),IFERROR(IF(TEXT(DATE(VALUE(LEFT(A819,4)),VALUE(MID(A819,6,2)),VALUE(MID(A819,9,2))),"yyyy-mm-dd")=LEFT(A819,10),DATE(VALUE(LEFT(A819,4)),VALUE(MID(A819,6,2)),VALUE(MID(A819,9,2))),""),"")))</f>
        <v/>
      </c>
    </row>
    <row r="820" customFormat="false" ht="15" hidden="false" customHeight="false" outlineLevel="0" collapsed="false">
      <c r="A820" s="13"/>
      <c r="B820" s="8"/>
      <c r="C820" s="8"/>
      <c r="D820" s="23"/>
      <c r="E820" s="23"/>
      <c r="F820" s="10" t="str">
        <f aca="false">IF(D820="","",D820-N(E820))</f>
        <v/>
      </c>
      <c r="G820" s="8"/>
      <c r="H820" s="12" t="str">
        <f aca="false">IF(AND(A820="",C820="",D820=""),"",IF(A820="","Add the order date",IF(I820="","Date not recognised - use YYYY-MM-DD",IF(C820="","Add the customer email",IF(D820="","Add the order total",IF(COUNTIF(Customers!$A$2:$A$2001,C820)=0,"Customer not on Customers tab",IF(N(E820)&gt;D820,"Refund is more than the order",IF(AND(B820&lt;&gt;"",COUNTIF($B$2:$B$5001,B820)&gt;1),"Same order # twice - keep one row",""))))))))</f>
        <v/>
      </c>
      <c r="I820" s="11" t="str">
        <f aca="false">IF(A820="","",IF(ISNUMBER(A820),INT(A820),IFERROR(IF(TEXT(DATE(VALUE(LEFT(A820,4)),VALUE(MID(A820,6,2)),VALUE(MID(A820,9,2))),"yyyy-mm-dd")=LEFT(A820,10),DATE(VALUE(LEFT(A820,4)),VALUE(MID(A820,6,2)),VALUE(MID(A820,9,2))),""),"")))</f>
        <v/>
      </c>
    </row>
    <row r="821" customFormat="false" ht="15" hidden="false" customHeight="false" outlineLevel="0" collapsed="false">
      <c r="A821" s="13"/>
      <c r="B821" s="8"/>
      <c r="C821" s="8"/>
      <c r="D821" s="23"/>
      <c r="E821" s="23"/>
      <c r="F821" s="10" t="str">
        <f aca="false">IF(D821="","",D821-N(E821))</f>
        <v/>
      </c>
      <c r="G821" s="8"/>
      <c r="H821" s="12" t="str">
        <f aca="false">IF(AND(A821="",C821="",D821=""),"",IF(A821="","Add the order date",IF(I821="","Date not recognised - use YYYY-MM-DD",IF(C821="","Add the customer email",IF(D821="","Add the order total",IF(COUNTIF(Customers!$A$2:$A$2001,C821)=0,"Customer not on Customers tab",IF(N(E821)&gt;D821,"Refund is more than the order",IF(AND(B821&lt;&gt;"",COUNTIF($B$2:$B$5001,B821)&gt;1),"Same order # twice - keep one row",""))))))))</f>
        <v/>
      </c>
      <c r="I821" s="11" t="str">
        <f aca="false">IF(A821="","",IF(ISNUMBER(A821),INT(A821),IFERROR(IF(TEXT(DATE(VALUE(LEFT(A821,4)),VALUE(MID(A821,6,2)),VALUE(MID(A821,9,2))),"yyyy-mm-dd")=LEFT(A821,10),DATE(VALUE(LEFT(A821,4)),VALUE(MID(A821,6,2)),VALUE(MID(A821,9,2))),""),"")))</f>
        <v/>
      </c>
    </row>
    <row r="822" customFormat="false" ht="15" hidden="false" customHeight="false" outlineLevel="0" collapsed="false">
      <c r="A822" s="13"/>
      <c r="B822" s="8"/>
      <c r="C822" s="8"/>
      <c r="D822" s="23"/>
      <c r="E822" s="23"/>
      <c r="F822" s="10" t="str">
        <f aca="false">IF(D822="","",D822-N(E822))</f>
        <v/>
      </c>
      <c r="G822" s="8"/>
      <c r="H822" s="12" t="str">
        <f aca="false">IF(AND(A822="",C822="",D822=""),"",IF(A822="","Add the order date",IF(I822="","Date not recognised - use YYYY-MM-DD",IF(C822="","Add the customer email",IF(D822="","Add the order total",IF(COUNTIF(Customers!$A$2:$A$2001,C822)=0,"Customer not on Customers tab",IF(N(E822)&gt;D822,"Refund is more than the order",IF(AND(B822&lt;&gt;"",COUNTIF($B$2:$B$5001,B822)&gt;1),"Same order # twice - keep one row",""))))))))</f>
        <v/>
      </c>
      <c r="I822" s="11" t="str">
        <f aca="false">IF(A822="","",IF(ISNUMBER(A822),INT(A822),IFERROR(IF(TEXT(DATE(VALUE(LEFT(A822,4)),VALUE(MID(A822,6,2)),VALUE(MID(A822,9,2))),"yyyy-mm-dd")=LEFT(A822,10),DATE(VALUE(LEFT(A822,4)),VALUE(MID(A822,6,2)),VALUE(MID(A822,9,2))),""),"")))</f>
        <v/>
      </c>
    </row>
    <row r="823" customFormat="false" ht="15" hidden="false" customHeight="false" outlineLevel="0" collapsed="false">
      <c r="A823" s="13"/>
      <c r="B823" s="8"/>
      <c r="C823" s="8"/>
      <c r="D823" s="23"/>
      <c r="E823" s="23"/>
      <c r="F823" s="10" t="str">
        <f aca="false">IF(D823="","",D823-N(E823))</f>
        <v/>
      </c>
      <c r="G823" s="8"/>
      <c r="H823" s="12" t="str">
        <f aca="false">IF(AND(A823="",C823="",D823=""),"",IF(A823="","Add the order date",IF(I823="","Date not recognised - use YYYY-MM-DD",IF(C823="","Add the customer email",IF(D823="","Add the order total",IF(COUNTIF(Customers!$A$2:$A$2001,C823)=0,"Customer not on Customers tab",IF(N(E823)&gt;D823,"Refund is more than the order",IF(AND(B823&lt;&gt;"",COUNTIF($B$2:$B$5001,B823)&gt;1),"Same order # twice - keep one row",""))))))))</f>
        <v/>
      </c>
      <c r="I823" s="11" t="str">
        <f aca="false">IF(A823="","",IF(ISNUMBER(A823),INT(A823),IFERROR(IF(TEXT(DATE(VALUE(LEFT(A823,4)),VALUE(MID(A823,6,2)),VALUE(MID(A823,9,2))),"yyyy-mm-dd")=LEFT(A823,10),DATE(VALUE(LEFT(A823,4)),VALUE(MID(A823,6,2)),VALUE(MID(A823,9,2))),""),"")))</f>
        <v/>
      </c>
    </row>
    <row r="824" customFormat="false" ht="15" hidden="false" customHeight="false" outlineLevel="0" collapsed="false">
      <c r="A824" s="13"/>
      <c r="B824" s="8"/>
      <c r="C824" s="8"/>
      <c r="D824" s="23"/>
      <c r="E824" s="23"/>
      <c r="F824" s="10" t="str">
        <f aca="false">IF(D824="","",D824-N(E824))</f>
        <v/>
      </c>
      <c r="G824" s="8"/>
      <c r="H824" s="12" t="str">
        <f aca="false">IF(AND(A824="",C824="",D824=""),"",IF(A824="","Add the order date",IF(I824="","Date not recognised - use YYYY-MM-DD",IF(C824="","Add the customer email",IF(D824="","Add the order total",IF(COUNTIF(Customers!$A$2:$A$2001,C824)=0,"Customer not on Customers tab",IF(N(E824)&gt;D824,"Refund is more than the order",IF(AND(B824&lt;&gt;"",COUNTIF($B$2:$B$5001,B824)&gt;1),"Same order # twice - keep one row",""))))))))</f>
        <v/>
      </c>
      <c r="I824" s="11" t="str">
        <f aca="false">IF(A824="","",IF(ISNUMBER(A824),INT(A824),IFERROR(IF(TEXT(DATE(VALUE(LEFT(A824,4)),VALUE(MID(A824,6,2)),VALUE(MID(A824,9,2))),"yyyy-mm-dd")=LEFT(A824,10),DATE(VALUE(LEFT(A824,4)),VALUE(MID(A824,6,2)),VALUE(MID(A824,9,2))),""),"")))</f>
        <v/>
      </c>
    </row>
    <row r="825" customFormat="false" ht="15" hidden="false" customHeight="false" outlineLevel="0" collapsed="false">
      <c r="A825" s="13"/>
      <c r="B825" s="8"/>
      <c r="C825" s="8"/>
      <c r="D825" s="23"/>
      <c r="E825" s="23"/>
      <c r="F825" s="10" t="str">
        <f aca="false">IF(D825="","",D825-N(E825))</f>
        <v/>
      </c>
      <c r="G825" s="8"/>
      <c r="H825" s="12" t="str">
        <f aca="false">IF(AND(A825="",C825="",D825=""),"",IF(A825="","Add the order date",IF(I825="","Date not recognised - use YYYY-MM-DD",IF(C825="","Add the customer email",IF(D825="","Add the order total",IF(COUNTIF(Customers!$A$2:$A$2001,C825)=0,"Customer not on Customers tab",IF(N(E825)&gt;D825,"Refund is more than the order",IF(AND(B825&lt;&gt;"",COUNTIF($B$2:$B$5001,B825)&gt;1),"Same order # twice - keep one row",""))))))))</f>
        <v/>
      </c>
      <c r="I825" s="11" t="str">
        <f aca="false">IF(A825="","",IF(ISNUMBER(A825),INT(A825),IFERROR(IF(TEXT(DATE(VALUE(LEFT(A825,4)),VALUE(MID(A825,6,2)),VALUE(MID(A825,9,2))),"yyyy-mm-dd")=LEFT(A825,10),DATE(VALUE(LEFT(A825,4)),VALUE(MID(A825,6,2)),VALUE(MID(A825,9,2))),""),"")))</f>
        <v/>
      </c>
    </row>
    <row r="826" customFormat="false" ht="15" hidden="false" customHeight="false" outlineLevel="0" collapsed="false">
      <c r="A826" s="13"/>
      <c r="B826" s="8"/>
      <c r="C826" s="8"/>
      <c r="D826" s="23"/>
      <c r="E826" s="23"/>
      <c r="F826" s="10" t="str">
        <f aca="false">IF(D826="","",D826-N(E826))</f>
        <v/>
      </c>
      <c r="G826" s="8"/>
      <c r="H826" s="12" t="str">
        <f aca="false">IF(AND(A826="",C826="",D826=""),"",IF(A826="","Add the order date",IF(I826="","Date not recognised - use YYYY-MM-DD",IF(C826="","Add the customer email",IF(D826="","Add the order total",IF(COUNTIF(Customers!$A$2:$A$2001,C826)=0,"Customer not on Customers tab",IF(N(E826)&gt;D826,"Refund is more than the order",IF(AND(B826&lt;&gt;"",COUNTIF($B$2:$B$5001,B826)&gt;1),"Same order # twice - keep one row",""))))))))</f>
        <v/>
      </c>
      <c r="I826" s="11" t="str">
        <f aca="false">IF(A826="","",IF(ISNUMBER(A826),INT(A826),IFERROR(IF(TEXT(DATE(VALUE(LEFT(A826,4)),VALUE(MID(A826,6,2)),VALUE(MID(A826,9,2))),"yyyy-mm-dd")=LEFT(A826,10),DATE(VALUE(LEFT(A826,4)),VALUE(MID(A826,6,2)),VALUE(MID(A826,9,2))),""),"")))</f>
        <v/>
      </c>
    </row>
    <row r="827" customFormat="false" ht="15" hidden="false" customHeight="false" outlineLevel="0" collapsed="false">
      <c r="A827" s="13"/>
      <c r="B827" s="8"/>
      <c r="C827" s="8"/>
      <c r="D827" s="23"/>
      <c r="E827" s="23"/>
      <c r="F827" s="10" t="str">
        <f aca="false">IF(D827="","",D827-N(E827))</f>
        <v/>
      </c>
      <c r="G827" s="8"/>
      <c r="H827" s="12" t="str">
        <f aca="false">IF(AND(A827="",C827="",D827=""),"",IF(A827="","Add the order date",IF(I827="","Date not recognised - use YYYY-MM-DD",IF(C827="","Add the customer email",IF(D827="","Add the order total",IF(COUNTIF(Customers!$A$2:$A$2001,C827)=0,"Customer not on Customers tab",IF(N(E827)&gt;D827,"Refund is more than the order",IF(AND(B827&lt;&gt;"",COUNTIF($B$2:$B$5001,B827)&gt;1),"Same order # twice - keep one row",""))))))))</f>
        <v/>
      </c>
      <c r="I827" s="11" t="str">
        <f aca="false">IF(A827="","",IF(ISNUMBER(A827),INT(A827),IFERROR(IF(TEXT(DATE(VALUE(LEFT(A827,4)),VALUE(MID(A827,6,2)),VALUE(MID(A827,9,2))),"yyyy-mm-dd")=LEFT(A827,10),DATE(VALUE(LEFT(A827,4)),VALUE(MID(A827,6,2)),VALUE(MID(A827,9,2))),""),"")))</f>
        <v/>
      </c>
    </row>
    <row r="828" customFormat="false" ht="15" hidden="false" customHeight="false" outlineLevel="0" collapsed="false">
      <c r="A828" s="13"/>
      <c r="B828" s="8"/>
      <c r="C828" s="8"/>
      <c r="D828" s="23"/>
      <c r="E828" s="23"/>
      <c r="F828" s="10" t="str">
        <f aca="false">IF(D828="","",D828-N(E828))</f>
        <v/>
      </c>
      <c r="G828" s="8"/>
      <c r="H828" s="12" t="str">
        <f aca="false">IF(AND(A828="",C828="",D828=""),"",IF(A828="","Add the order date",IF(I828="","Date not recognised - use YYYY-MM-DD",IF(C828="","Add the customer email",IF(D828="","Add the order total",IF(COUNTIF(Customers!$A$2:$A$2001,C828)=0,"Customer not on Customers tab",IF(N(E828)&gt;D828,"Refund is more than the order",IF(AND(B828&lt;&gt;"",COUNTIF($B$2:$B$5001,B828)&gt;1),"Same order # twice - keep one row",""))))))))</f>
        <v/>
      </c>
      <c r="I828" s="11" t="str">
        <f aca="false">IF(A828="","",IF(ISNUMBER(A828),INT(A828),IFERROR(IF(TEXT(DATE(VALUE(LEFT(A828,4)),VALUE(MID(A828,6,2)),VALUE(MID(A828,9,2))),"yyyy-mm-dd")=LEFT(A828,10),DATE(VALUE(LEFT(A828,4)),VALUE(MID(A828,6,2)),VALUE(MID(A828,9,2))),""),"")))</f>
        <v/>
      </c>
    </row>
    <row r="829" customFormat="false" ht="15" hidden="false" customHeight="false" outlineLevel="0" collapsed="false">
      <c r="A829" s="13"/>
      <c r="B829" s="8"/>
      <c r="C829" s="8"/>
      <c r="D829" s="23"/>
      <c r="E829" s="23"/>
      <c r="F829" s="10" t="str">
        <f aca="false">IF(D829="","",D829-N(E829))</f>
        <v/>
      </c>
      <c r="G829" s="8"/>
      <c r="H829" s="12" t="str">
        <f aca="false">IF(AND(A829="",C829="",D829=""),"",IF(A829="","Add the order date",IF(I829="","Date not recognised - use YYYY-MM-DD",IF(C829="","Add the customer email",IF(D829="","Add the order total",IF(COUNTIF(Customers!$A$2:$A$2001,C829)=0,"Customer not on Customers tab",IF(N(E829)&gt;D829,"Refund is more than the order",IF(AND(B829&lt;&gt;"",COUNTIF($B$2:$B$5001,B829)&gt;1),"Same order # twice - keep one row",""))))))))</f>
        <v/>
      </c>
      <c r="I829" s="11" t="str">
        <f aca="false">IF(A829="","",IF(ISNUMBER(A829),INT(A829),IFERROR(IF(TEXT(DATE(VALUE(LEFT(A829,4)),VALUE(MID(A829,6,2)),VALUE(MID(A829,9,2))),"yyyy-mm-dd")=LEFT(A829,10),DATE(VALUE(LEFT(A829,4)),VALUE(MID(A829,6,2)),VALUE(MID(A829,9,2))),""),"")))</f>
        <v/>
      </c>
    </row>
    <row r="830" customFormat="false" ht="15" hidden="false" customHeight="false" outlineLevel="0" collapsed="false">
      <c r="A830" s="13"/>
      <c r="B830" s="8"/>
      <c r="C830" s="8"/>
      <c r="D830" s="23"/>
      <c r="E830" s="23"/>
      <c r="F830" s="10" t="str">
        <f aca="false">IF(D830="","",D830-N(E830))</f>
        <v/>
      </c>
      <c r="G830" s="8"/>
      <c r="H830" s="12" t="str">
        <f aca="false">IF(AND(A830="",C830="",D830=""),"",IF(A830="","Add the order date",IF(I830="","Date not recognised - use YYYY-MM-DD",IF(C830="","Add the customer email",IF(D830="","Add the order total",IF(COUNTIF(Customers!$A$2:$A$2001,C830)=0,"Customer not on Customers tab",IF(N(E830)&gt;D830,"Refund is more than the order",IF(AND(B830&lt;&gt;"",COUNTIF($B$2:$B$5001,B830)&gt;1),"Same order # twice - keep one row",""))))))))</f>
        <v/>
      </c>
      <c r="I830" s="11" t="str">
        <f aca="false">IF(A830="","",IF(ISNUMBER(A830),INT(A830),IFERROR(IF(TEXT(DATE(VALUE(LEFT(A830,4)),VALUE(MID(A830,6,2)),VALUE(MID(A830,9,2))),"yyyy-mm-dd")=LEFT(A830,10),DATE(VALUE(LEFT(A830,4)),VALUE(MID(A830,6,2)),VALUE(MID(A830,9,2))),""),"")))</f>
        <v/>
      </c>
    </row>
    <row r="831" customFormat="false" ht="15" hidden="false" customHeight="false" outlineLevel="0" collapsed="false">
      <c r="A831" s="13"/>
      <c r="B831" s="8"/>
      <c r="C831" s="8"/>
      <c r="D831" s="23"/>
      <c r="E831" s="23"/>
      <c r="F831" s="10" t="str">
        <f aca="false">IF(D831="","",D831-N(E831))</f>
        <v/>
      </c>
      <c r="G831" s="8"/>
      <c r="H831" s="12" t="str">
        <f aca="false">IF(AND(A831="",C831="",D831=""),"",IF(A831="","Add the order date",IF(I831="","Date not recognised - use YYYY-MM-DD",IF(C831="","Add the customer email",IF(D831="","Add the order total",IF(COUNTIF(Customers!$A$2:$A$2001,C831)=0,"Customer not on Customers tab",IF(N(E831)&gt;D831,"Refund is more than the order",IF(AND(B831&lt;&gt;"",COUNTIF($B$2:$B$5001,B831)&gt;1),"Same order # twice - keep one row",""))))))))</f>
        <v/>
      </c>
      <c r="I831" s="11" t="str">
        <f aca="false">IF(A831="","",IF(ISNUMBER(A831),INT(A831),IFERROR(IF(TEXT(DATE(VALUE(LEFT(A831,4)),VALUE(MID(A831,6,2)),VALUE(MID(A831,9,2))),"yyyy-mm-dd")=LEFT(A831,10),DATE(VALUE(LEFT(A831,4)),VALUE(MID(A831,6,2)),VALUE(MID(A831,9,2))),""),"")))</f>
        <v/>
      </c>
    </row>
    <row r="832" customFormat="false" ht="15" hidden="false" customHeight="false" outlineLevel="0" collapsed="false">
      <c r="A832" s="13"/>
      <c r="B832" s="8"/>
      <c r="C832" s="8"/>
      <c r="D832" s="23"/>
      <c r="E832" s="23"/>
      <c r="F832" s="10" t="str">
        <f aca="false">IF(D832="","",D832-N(E832))</f>
        <v/>
      </c>
      <c r="G832" s="8"/>
      <c r="H832" s="12" t="str">
        <f aca="false">IF(AND(A832="",C832="",D832=""),"",IF(A832="","Add the order date",IF(I832="","Date not recognised - use YYYY-MM-DD",IF(C832="","Add the customer email",IF(D832="","Add the order total",IF(COUNTIF(Customers!$A$2:$A$2001,C832)=0,"Customer not on Customers tab",IF(N(E832)&gt;D832,"Refund is more than the order",IF(AND(B832&lt;&gt;"",COUNTIF($B$2:$B$5001,B832)&gt;1),"Same order # twice - keep one row",""))))))))</f>
        <v/>
      </c>
      <c r="I832" s="11" t="str">
        <f aca="false">IF(A832="","",IF(ISNUMBER(A832),INT(A832),IFERROR(IF(TEXT(DATE(VALUE(LEFT(A832,4)),VALUE(MID(A832,6,2)),VALUE(MID(A832,9,2))),"yyyy-mm-dd")=LEFT(A832,10),DATE(VALUE(LEFT(A832,4)),VALUE(MID(A832,6,2)),VALUE(MID(A832,9,2))),""),"")))</f>
        <v/>
      </c>
    </row>
    <row r="833" customFormat="false" ht="15" hidden="false" customHeight="false" outlineLevel="0" collapsed="false">
      <c r="A833" s="13"/>
      <c r="B833" s="8"/>
      <c r="C833" s="8"/>
      <c r="D833" s="23"/>
      <c r="E833" s="23"/>
      <c r="F833" s="10" t="str">
        <f aca="false">IF(D833="","",D833-N(E833))</f>
        <v/>
      </c>
      <c r="G833" s="8"/>
      <c r="H833" s="12" t="str">
        <f aca="false">IF(AND(A833="",C833="",D833=""),"",IF(A833="","Add the order date",IF(I833="","Date not recognised - use YYYY-MM-DD",IF(C833="","Add the customer email",IF(D833="","Add the order total",IF(COUNTIF(Customers!$A$2:$A$2001,C833)=0,"Customer not on Customers tab",IF(N(E833)&gt;D833,"Refund is more than the order",IF(AND(B833&lt;&gt;"",COUNTIF($B$2:$B$5001,B833)&gt;1),"Same order # twice - keep one row",""))))))))</f>
        <v/>
      </c>
      <c r="I833" s="11" t="str">
        <f aca="false">IF(A833="","",IF(ISNUMBER(A833),INT(A833),IFERROR(IF(TEXT(DATE(VALUE(LEFT(A833,4)),VALUE(MID(A833,6,2)),VALUE(MID(A833,9,2))),"yyyy-mm-dd")=LEFT(A833,10),DATE(VALUE(LEFT(A833,4)),VALUE(MID(A833,6,2)),VALUE(MID(A833,9,2))),""),"")))</f>
        <v/>
      </c>
    </row>
    <row r="834" customFormat="false" ht="15" hidden="false" customHeight="false" outlineLevel="0" collapsed="false">
      <c r="A834" s="13"/>
      <c r="B834" s="8"/>
      <c r="C834" s="8"/>
      <c r="D834" s="23"/>
      <c r="E834" s="23"/>
      <c r="F834" s="10" t="str">
        <f aca="false">IF(D834="","",D834-N(E834))</f>
        <v/>
      </c>
      <c r="G834" s="8"/>
      <c r="H834" s="12" t="str">
        <f aca="false">IF(AND(A834="",C834="",D834=""),"",IF(A834="","Add the order date",IF(I834="","Date not recognised - use YYYY-MM-DD",IF(C834="","Add the customer email",IF(D834="","Add the order total",IF(COUNTIF(Customers!$A$2:$A$2001,C834)=0,"Customer not on Customers tab",IF(N(E834)&gt;D834,"Refund is more than the order",IF(AND(B834&lt;&gt;"",COUNTIF($B$2:$B$5001,B834)&gt;1),"Same order # twice - keep one row",""))))))))</f>
        <v/>
      </c>
      <c r="I834" s="11" t="str">
        <f aca="false">IF(A834="","",IF(ISNUMBER(A834),INT(A834),IFERROR(IF(TEXT(DATE(VALUE(LEFT(A834,4)),VALUE(MID(A834,6,2)),VALUE(MID(A834,9,2))),"yyyy-mm-dd")=LEFT(A834,10),DATE(VALUE(LEFT(A834,4)),VALUE(MID(A834,6,2)),VALUE(MID(A834,9,2))),""),"")))</f>
        <v/>
      </c>
    </row>
    <row r="835" customFormat="false" ht="15" hidden="false" customHeight="false" outlineLevel="0" collapsed="false">
      <c r="A835" s="13"/>
      <c r="B835" s="8"/>
      <c r="C835" s="8"/>
      <c r="D835" s="23"/>
      <c r="E835" s="23"/>
      <c r="F835" s="10" t="str">
        <f aca="false">IF(D835="","",D835-N(E835))</f>
        <v/>
      </c>
      <c r="G835" s="8"/>
      <c r="H835" s="12" t="str">
        <f aca="false">IF(AND(A835="",C835="",D835=""),"",IF(A835="","Add the order date",IF(I835="","Date not recognised - use YYYY-MM-DD",IF(C835="","Add the customer email",IF(D835="","Add the order total",IF(COUNTIF(Customers!$A$2:$A$2001,C835)=0,"Customer not on Customers tab",IF(N(E835)&gt;D835,"Refund is more than the order",IF(AND(B835&lt;&gt;"",COUNTIF($B$2:$B$5001,B835)&gt;1),"Same order # twice - keep one row",""))))))))</f>
        <v/>
      </c>
      <c r="I835" s="11" t="str">
        <f aca="false">IF(A835="","",IF(ISNUMBER(A835),INT(A835),IFERROR(IF(TEXT(DATE(VALUE(LEFT(A835,4)),VALUE(MID(A835,6,2)),VALUE(MID(A835,9,2))),"yyyy-mm-dd")=LEFT(A835,10),DATE(VALUE(LEFT(A835,4)),VALUE(MID(A835,6,2)),VALUE(MID(A835,9,2))),""),"")))</f>
        <v/>
      </c>
    </row>
    <row r="836" customFormat="false" ht="15" hidden="false" customHeight="false" outlineLevel="0" collapsed="false">
      <c r="A836" s="13"/>
      <c r="B836" s="8"/>
      <c r="C836" s="8"/>
      <c r="D836" s="23"/>
      <c r="E836" s="23"/>
      <c r="F836" s="10" t="str">
        <f aca="false">IF(D836="","",D836-N(E836))</f>
        <v/>
      </c>
      <c r="G836" s="8"/>
      <c r="H836" s="12" t="str">
        <f aca="false">IF(AND(A836="",C836="",D836=""),"",IF(A836="","Add the order date",IF(I836="","Date not recognised - use YYYY-MM-DD",IF(C836="","Add the customer email",IF(D836="","Add the order total",IF(COUNTIF(Customers!$A$2:$A$2001,C836)=0,"Customer not on Customers tab",IF(N(E836)&gt;D836,"Refund is more than the order",IF(AND(B836&lt;&gt;"",COUNTIF($B$2:$B$5001,B836)&gt;1),"Same order # twice - keep one row",""))))))))</f>
        <v/>
      </c>
      <c r="I836" s="11" t="str">
        <f aca="false">IF(A836="","",IF(ISNUMBER(A836),INT(A836),IFERROR(IF(TEXT(DATE(VALUE(LEFT(A836,4)),VALUE(MID(A836,6,2)),VALUE(MID(A836,9,2))),"yyyy-mm-dd")=LEFT(A836,10),DATE(VALUE(LEFT(A836,4)),VALUE(MID(A836,6,2)),VALUE(MID(A836,9,2))),""),"")))</f>
        <v/>
      </c>
    </row>
    <row r="837" customFormat="false" ht="15" hidden="false" customHeight="false" outlineLevel="0" collapsed="false">
      <c r="A837" s="13"/>
      <c r="B837" s="8"/>
      <c r="C837" s="8"/>
      <c r="D837" s="23"/>
      <c r="E837" s="23"/>
      <c r="F837" s="10" t="str">
        <f aca="false">IF(D837="","",D837-N(E837))</f>
        <v/>
      </c>
      <c r="G837" s="8"/>
      <c r="H837" s="12" t="str">
        <f aca="false">IF(AND(A837="",C837="",D837=""),"",IF(A837="","Add the order date",IF(I837="","Date not recognised - use YYYY-MM-DD",IF(C837="","Add the customer email",IF(D837="","Add the order total",IF(COUNTIF(Customers!$A$2:$A$2001,C837)=0,"Customer not on Customers tab",IF(N(E837)&gt;D837,"Refund is more than the order",IF(AND(B837&lt;&gt;"",COUNTIF($B$2:$B$5001,B837)&gt;1),"Same order # twice - keep one row",""))))))))</f>
        <v/>
      </c>
      <c r="I837" s="11" t="str">
        <f aca="false">IF(A837="","",IF(ISNUMBER(A837),INT(A837),IFERROR(IF(TEXT(DATE(VALUE(LEFT(A837,4)),VALUE(MID(A837,6,2)),VALUE(MID(A837,9,2))),"yyyy-mm-dd")=LEFT(A837,10),DATE(VALUE(LEFT(A837,4)),VALUE(MID(A837,6,2)),VALUE(MID(A837,9,2))),""),"")))</f>
        <v/>
      </c>
    </row>
    <row r="838" customFormat="false" ht="15" hidden="false" customHeight="false" outlineLevel="0" collapsed="false">
      <c r="A838" s="13"/>
      <c r="B838" s="8"/>
      <c r="C838" s="8"/>
      <c r="D838" s="23"/>
      <c r="E838" s="23"/>
      <c r="F838" s="10" t="str">
        <f aca="false">IF(D838="","",D838-N(E838))</f>
        <v/>
      </c>
      <c r="G838" s="8"/>
      <c r="H838" s="12" t="str">
        <f aca="false">IF(AND(A838="",C838="",D838=""),"",IF(A838="","Add the order date",IF(I838="","Date not recognised - use YYYY-MM-DD",IF(C838="","Add the customer email",IF(D838="","Add the order total",IF(COUNTIF(Customers!$A$2:$A$2001,C838)=0,"Customer not on Customers tab",IF(N(E838)&gt;D838,"Refund is more than the order",IF(AND(B838&lt;&gt;"",COUNTIF($B$2:$B$5001,B838)&gt;1),"Same order # twice - keep one row",""))))))))</f>
        <v/>
      </c>
      <c r="I838" s="11" t="str">
        <f aca="false">IF(A838="","",IF(ISNUMBER(A838),INT(A838),IFERROR(IF(TEXT(DATE(VALUE(LEFT(A838,4)),VALUE(MID(A838,6,2)),VALUE(MID(A838,9,2))),"yyyy-mm-dd")=LEFT(A838,10),DATE(VALUE(LEFT(A838,4)),VALUE(MID(A838,6,2)),VALUE(MID(A838,9,2))),""),"")))</f>
        <v/>
      </c>
    </row>
    <row r="839" customFormat="false" ht="15" hidden="false" customHeight="false" outlineLevel="0" collapsed="false">
      <c r="A839" s="13"/>
      <c r="B839" s="8"/>
      <c r="C839" s="8"/>
      <c r="D839" s="23"/>
      <c r="E839" s="23"/>
      <c r="F839" s="10" t="str">
        <f aca="false">IF(D839="","",D839-N(E839))</f>
        <v/>
      </c>
      <c r="G839" s="8"/>
      <c r="H839" s="12" t="str">
        <f aca="false">IF(AND(A839="",C839="",D839=""),"",IF(A839="","Add the order date",IF(I839="","Date not recognised - use YYYY-MM-DD",IF(C839="","Add the customer email",IF(D839="","Add the order total",IF(COUNTIF(Customers!$A$2:$A$2001,C839)=0,"Customer not on Customers tab",IF(N(E839)&gt;D839,"Refund is more than the order",IF(AND(B839&lt;&gt;"",COUNTIF($B$2:$B$5001,B839)&gt;1),"Same order # twice - keep one row",""))))))))</f>
        <v/>
      </c>
      <c r="I839" s="11" t="str">
        <f aca="false">IF(A839="","",IF(ISNUMBER(A839),INT(A839),IFERROR(IF(TEXT(DATE(VALUE(LEFT(A839,4)),VALUE(MID(A839,6,2)),VALUE(MID(A839,9,2))),"yyyy-mm-dd")=LEFT(A839,10),DATE(VALUE(LEFT(A839,4)),VALUE(MID(A839,6,2)),VALUE(MID(A839,9,2))),""),"")))</f>
        <v/>
      </c>
    </row>
    <row r="840" customFormat="false" ht="15" hidden="false" customHeight="false" outlineLevel="0" collapsed="false">
      <c r="A840" s="13"/>
      <c r="B840" s="8"/>
      <c r="C840" s="8"/>
      <c r="D840" s="23"/>
      <c r="E840" s="23"/>
      <c r="F840" s="10" t="str">
        <f aca="false">IF(D840="","",D840-N(E840))</f>
        <v/>
      </c>
      <c r="G840" s="8"/>
      <c r="H840" s="12" t="str">
        <f aca="false">IF(AND(A840="",C840="",D840=""),"",IF(A840="","Add the order date",IF(I840="","Date not recognised - use YYYY-MM-DD",IF(C840="","Add the customer email",IF(D840="","Add the order total",IF(COUNTIF(Customers!$A$2:$A$2001,C840)=0,"Customer not on Customers tab",IF(N(E840)&gt;D840,"Refund is more than the order",IF(AND(B840&lt;&gt;"",COUNTIF($B$2:$B$5001,B840)&gt;1),"Same order # twice - keep one row",""))))))))</f>
        <v/>
      </c>
      <c r="I840" s="11" t="str">
        <f aca="false">IF(A840="","",IF(ISNUMBER(A840),INT(A840),IFERROR(IF(TEXT(DATE(VALUE(LEFT(A840,4)),VALUE(MID(A840,6,2)),VALUE(MID(A840,9,2))),"yyyy-mm-dd")=LEFT(A840,10),DATE(VALUE(LEFT(A840,4)),VALUE(MID(A840,6,2)),VALUE(MID(A840,9,2))),""),"")))</f>
        <v/>
      </c>
    </row>
    <row r="841" customFormat="false" ht="15" hidden="false" customHeight="false" outlineLevel="0" collapsed="false">
      <c r="A841" s="13"/>
      <c r="B841" s="8"/>
      <c r="C841" s="8"/>
      <c r="D841" s="23"/>
      <c r="E841" s="23"/>
      <c r="F841" s="10" t="str">
        <f aca="false">IF(D841="","",D841-N(E841))</f>
        <v/>
      </c>
      <c r="G841" s="8"/>
      <c r="H841" s="12" t="str">
        <f aca="false">IF(AND(A841="",C841="",D841=""),"",IF(A841="","Add the order date",IF(I841="","Date not recognised - use YYYY-MM-DD",IF(C841="","Add the customer email",IF(D841="","Add the order total",IF(COUNTIF(Customers!$A$2:$A$2001,C841)=0,"Customer not on Customers tab",IF(N(E841)&gt;D841,"Refund is more than the order",IF(AND(B841&lt;&gt;"",COUNTIF($B$2:$B$5001,B841)&gt;1),"Same order # twice - keep one row",""))))))))</f>
        <v/>
      </c>
      <c r="I841" s="11" t="str">
        <f aca="false">IF(A841="","",IF(ISNUMBER(A841),INT(A841),IFERROR(IF(TEXT(DATE(VALUE(LEFT(A841,4)),VALUE(MID(A841,6,2)),VALUE(MID(A841,9,2))),"yyyy-mm-dd")=LEFT(A841,10),DATE(VALUE(LEFT(A841,4)),VALUE(MID(A841,6,2)),VALUE(MID(A841,9,2))),""),"")))</f>
        <v/>
      </c>
    </row>
    <row r="842" customFormat="false" ht="15" hidden="false" customHeight="false" outlineLevel="0" collapsed="false">
      <c r="A842" s="13"/>
      <c r="B842" s="8"/>
      <c r="C842" s="8"/>
      <c r="D842" s="23"/>
      <c r="E842" s="23"/>
      <c r="F842" s="10" t="str">
        <f aca="false">IF(D842="","",D842-N(E842))</f>
        <v/>
      </c>
      <c r="G842" s="8"/>
      <c r="H842" s="12" t="str">
        <f aca="false">IF(AND(A842="",C842="",D842=""),"",IF(A842="","Add the order date",IF(I842="","Date not recognised - use YYYY-MM-DD",IF(C842="","Add the customer email",IF(D842="","Add the order total",IF(COUNTIF(Customers!$A$2:$A$2001,C842)=0,"Customer not on Customers tab",IF(N(E842)&gt;D842,"Refund is more than the order",IF(AND(B842&lt;&gt;"",COUNTIF($B$2:$B$5001,B842)&gt;1),"Same order # twice - keep one row",""))))))))</f>
        <v/>
      </c>
      <c r="I842" s="11" t="str">
        <f aca="false">IF(A842="","",IF(ISNUMBER(A842),INT(A842),IFERROR(IF(TEXT(DATE(VALUE(LEFT(A842,4)),VALUE(MID(A842,6,2)),VALUE(MID(A842,9,2))),"yyyy-mm-dd")=LEFT(A842,10),DATE(VALUE(LEFT(A842,4)),VALUE(MID(A842,6,2)),VALUE(MID(A842,9,2))),""),"")))</f>
        <v/>
      </c>
    </row>
    <row r="843" customFormat="false" ht="15" hidden="false" customHeight="false" outlineLevel="0" collapsed="false">
      <c r="A843" s="13"/>
      <c r="B843" s="8"/>
      <c r="C843" s="8"/>
      <c r="D843" s="23"/>
      <c r="E843" s="23"/>
      <c r="F843" s="10" t="str">
        <f aca="false">IF(D843="","",D843-N(E843))</f>
        <v/>
      </c>
      <c r="G843" s="8"/>
      <c r="H843" s="12" t="str">
        <f aca="false">IF(AND(A843="",C843="",D843=""),"",IF(A843="","Add the order date",IF(I843="","Date not recognised - use YYYY-MM-DD",IF(C843="","Add the customer email",IF(D843="","Add the order total",IF(COUNTIF(Customers!$A$2:$A$2001,C843)=0,"Customer not on Customers tab",IF(N(E843)&gt;D843,"Refund is more than the order",IF(AND(B843&lt;&gt;"",COUNTIF($B$2:$B$5001,B843)&gt;1),"Same order # twice - keep one row",""))))))))</f>
        <v/>
      </c>
      <c r="I843" s="11" t="str">
        <f aca="false">IF(A843="","",IF(ISNUMBER(A843),INT(A843),IFERROR(IF(TEXT(DATE(VALUE(LEFT(A843,4)),VALUE(MID(A843,6,2)),VALUE(MID(A843,9,2))),"yyyy-mm-dd")=LEFT(A843,10),DATE(VALUE(LEFT(A843,4)),VALUE(MID(A843,6,2)),VALUE(MID(A843,9,2))),""),"")))</f>
        <v/>
      </c>
    </row>
    <row r="844" customFormat="false" ht="15" hidden="false" customHeight="false" outlineLevel="0" collapsed="false">
      <c r="A844" s="13"/>
      <c r="B844" s="8"/>
      <c r="C844" s="8"/>
      <c r="D844" s="23"/>
      <c r="E844" s="23"/>
      <c r="F844" s="10" t="str">
        <f aca="false">IF(D844="","",D844-N(E844))</f>
        <v/>
      </c>
      <c r="G844" s="8"/>
      <c r="H844" s="12" t="str">
        <f aca="false">IF(AND(A844="",C844="",D844=""),"",IF(A844="","Add the order date",IF(I844="","Date not recognised - use YYYY-MM-DD",IF(C844="","Add the customer email",IF(D844="","Add the order total",IF(COUNTIF(Customers!$A$2:$A$2001,C844)=0,"Customer not on Customers tab",IF(N(E844)&gt;D844,"Refund is more than the order",IF(AND(B844&lt;&gt;"",COUNTIF($B$2:$B$5001,B844)&gt;1),"Same order # twice - keep one row",""))))))))</f>
        <v/>
      </c>
      <c r="I844" s="11" t="str">
        <f aca="false">IF(A844="","",IF(ISNUMBER(A844),INT(A844),IFERROR(IF(TEXT(DATE(VALUE(LEFT(A844,4)),VALUE(MID(A844,6,2)),VALUE(MID(A844,9,2))),"yyyy-mm-dd")=LEFT(A844,10),DATE(VALUE(LEFT(A844,4)),VALUE(MID(A844,6,2)),VALUE(MID(A844,9,2))),""),"")))</f>
        <v/>
      </c>
    </row>
    <row r="845" customFormat="false" ht="15" hidden="false" customHeight="false" outlineLevel="0" collapsed="false">
      <c r="A845" s="13"/>
      <c r="B845" s="8"/>
      <c r="C845" s="8"/>
      <c r="D845" s="23"/>
      <c r="E845" s="23"/>
      <c r="F845" s="10" t="str">
        <f aca="false">IF(D845="","",D845-N(E845))</f>
        <v/>
      </c>
      <c r="G845" s="8"/>
      <c r="H845" s="12" t="str">
        <f aca="false">IF(AND(A845="",C845="",D845=""),"",IF(A845="","Add the order date",IF(I845="","Date not recognised - use YYYY-MM-DD",IF(C845="","Add the customer email",IF(D845="","Add the order total",IF(COUNTIF(Customers!$A$2:$A$2001,C845)=0,"Customer not on Customers tab",IF(N(E845)&gt;D845,"Refund is more than the order",IF(AND(B845&lt;&gt;"",COUNTIF($B$2:$B$5001,B845)&gt;1),"Same order # twice - keep one row",""))))))))</f>
        <v/>
      </c>
      <c r="I845" s="11" t="str">
        <f aca="false">IF(A845="","",IF(ISNUMBER(A845),INT(A845),IFERROR(IF(TEXT(DATE(VALUE(LEFT(A845,4)),VALUE(MID(A845,6,2)),VALUE(MID(A845,9,2))),"yyyy-mm-dd")=LEFT(A845,10),DATE(VALUE(LEFT(A845,4)),VALUE(MID(A845,6,2)),VALUE(MID(A845,9,2))),""),"")))</f>
        <v/>
      </c>
    </row>
    <row r="846" customFormat="false" ht="15" hidden="false" customHeight="false" outlineLevel="0" collapsed="false">
      <c r="A846" s="13"/>
      <c r="B846" s="8"/>
      <c r="C846" s="8"/>
      <c r="D846" s="23"/>
      <c r="E846" s="23"/>
      <c r="F846" s="10" t="str">
        <f aca="false">IF(D846="","",D846-N(E846))</f>
        <v/>
      </c>
      <c r="G846" s="8"/>
      <c r="H846" s="12" t="str">
        <f aca="false">IF(AND(A846="",C846="",D846=""),"",IF(A846="","Add the order date",IF(I846="","Date not recognised - use YYYY-MM-DD",IF(C846="","Add the customer email",IF(D846="","Add the order total",IF(COUNTIF(Customers!$A$2:$A$2001,C846)=0,"Customer not on Customers tab",IF(N(E846)&gt;D846,"Refund is more than the order",IF(AND(B846&lt;&gt;"",COUNTIF($B$2:$B$5001,B846)&gt;1),"Same order # twice - keep one row",""))))))))</f>
        <v/>
      </c>
      <c r="I846" s="11" t="str">
        <f aca="false">IF(A846="","",IF(ISNUMBER(A846),INT(A846),IFERROR(IF(TEXT(DATE(VALUE(LEFT(A846,4)),VALUE(MID(A846,6,2)),VALUE(MID(A846,9,2))),"yyyy-mm-dd")=LEFT(A846,10),DATE(VALUE(LEFT(A846,4)),VALUE(MID(A846,6,2)),VALUE(MID(A846,9,2))),""),"")))</f>
        <v/>
      </c>
    </row>
    <row r="847" customFormat="false" ht="15" hidden="false" customHeight="false" outlineLevel="0" collapsed="false">
      <c r="A847" s="13"/>
      <c r="B847" s="8"/>
      <c r="C847" s="8"/>
      <c r="D847" s="23"/>
      <c r="E847" s="23"/>
      <c r="F847" s="10" t="str">
        <f aca="false">IF(D847="","",D847-N(E847))</f>
        <v/>
      </c>
      <c r="G847" s="8"/>
      <c r="H847" s="12" t="str">
        <f aca="false">IF(AND(A847="",C847="",D847=""),"",IF(A847="","Add the order date",IF(I847="","Date not recognised - use YYYY-MM-DD",IF(C847="","Add the customer email",IF(D847="","Add the order total",IF(COUNTIF(Customers!$A$2:$A$2001,C847)=0,"Customer not on Customers tab",IF(N(E847)&gt;D847,"Refund is more than the order",IF(AND(B847&lt;&gt;"",COUNTIF($B$2:$B$5001,B847)&gt;1),"Same order # twice - keep one row",""))))))))</f>
        <v/>
      </c>
      <c r="I847" s="11" t="str">
        <f aca="false">IF(A847="","",IF(ISNUMBER(A847),INT(A847),IFERROR(IF(TEXT(DATE(VALUE(LEFT(A847,4)),VALUE(MID(A847,6,2)),VALUE(MID(A847,9,2))),"yyyy-mm-dd")=LEFT(A847,10),DATE(VALUE(LEFT(A847,4)),VALUE(MID(A847,6,2)),VALUE(MID(A847,9,2))),""),"")))</f>
        <v/>
      </c>
    </row>
    <row r="848" customFormat="false" ht="15" hidden="false" customHeight="false" outlineLevel="0" collapsed="false">
      <c r="A848" s="13"/>
      <c r="B848" s="8"/>
      <c r="C848" s="8"/>
      <c r="D848" s="23"/>
      <c r="E848" s="23"/>
      <c r="F848" s="10" t="str">
        <f aca="false">IF(D848="","",D848-N(E848))</f>
        <v/>
      </c>
      <c r="G848" s="8"/>
      <c r="H848" s="12" t="str">
        <f aca="false">IF(AND(A848="",C848="",D848=""),"",IF(A848="","Add the order date",IF(I848="","Date not recognised - use YYYY-MM-DD",IF(C848="","Add the customer email",IF(D848="","Add the order total",IF(COUNTIF(Customers!$A$2:$A$2001,C848)=0,"Customer not on Customers tab",IF(N(E848)&gt;D848,"Refund is more than the order",IF(AND(B848&lt;&gt;"",COUNTIF($B$2:$B$5001,B848)&gt;1),"Same order # twice - keep one row",""))))))))</f>
        <v/>
      </c>
      <c r="I848" s="11" t="str">
        <f aca="false">IF(A848="","",IF(ISNUMBER(A848),INT(A848),IFERROR(IF(TEXT(DATE(VALUE(LEFT(A848,4)),VALUE(MID(A848,6,2)),VALUE(MID(A848,9,2))),"yyyy-mm-dd")=LEFT(A848,10),DATE(VALUE(LEFT(A848,4)),VALUE(MID(A848,6,2)),VALUE(MID(A848,9,2))),""),"")))</f>
        <v/>
      </c>
    </row>
    <row r="849" customFormat="false" ht="15" hidden="false" customHeight="false" outlineLevel="0" collapsed="false">
      <c r="A849" s="13"/>
      <c r="B849" s="8"/>
      <c r="C849" s="8"/>
      <c r="D849" s="23"/>
      <c r="E849" s="23"/>
      <c r="F849" s="10" t="str">
        <f aca="false">IF(D849="","",D849-N(E849))</f>
        <v/>
      </c>
      <c r="G849" s="8"/>
      <c r="H849" s="12" t="str">
        <f aca="false">IF(AND(A849="",C849="",D849=""),"",IF(A849="","Add the order date",IF(I849="","Date not recognised - use YYYY-MM-DD",IF(C849="","Add the customer email",IF(D849="","Add the order total",IF(COUNTIF(Customers!$A$2:$A$2001,C849)=0,"Customer not on Customers tab",IF(N(E849)&gt;D849,"Refund is more than the order",IF(AND(B849&lt;&gt;"",COUNTIF($B$2:$B$5001,B849)&gt;1),"Same order # twice - keep one row",""))))))))</f>
        <v/>
      </c>
      <c r="I849" s="11" t="str">
        <f aca="false">IF(A849="","",IF(ISNUMBER(A849),INT(A849),IFERROR(IF(TEXT(DATE(VALUE(LEFT(A849,4)),VALUE(MID(A849,6,2)),VALUE(MID(A849,9,2))),"yyyy-mm-dd")=LEFT(A849,10),DATE(VALUE(LEFT(A849,4)),VALUE(MID(A849,6,2)),VALUE(MID(A849,9,2))),""),"")))</f>
        <v/>
      </c>
    </row>
    <row r="850" customFormat="false" ht="15" hidden="false" customHeight="false" outlineLevel="0" collapsed="false">
      <c r="A850" s="13"/>
      <c r="B850" s="8"/>
      <c r="C850" s="8"/>
      <c r="D850" s="23"/>
      <c r="E850" s="23"/>
      <c r="F850" s="10" t="str">
        <f aca="false">IF(D850="","",D850-N(E850))</f>
        <v/>
      </c>
      <c r="G850" s="8"/>
      <c r="H850" s="12" t="str">
        <f aca="false">IF(AND(A850="",C850="",D850=""),"",IF(A850="","Add the order date",IF(I850="","Date not recognised - use YYYY-MM-DD",IF(C850="","Add the customer email",IF(D850="","Add the order total",IF(COUNTIF(Customers!$A$2:$A$2001,C850)=0,"Customer not on Customers tab",IF(N(E850)&gt;D850,"Refund is more than the order",IF(AND(B850&lt;&gt;"",COUNTIF($B$2:$B$5001,B850)&gt;1),"Same order # twice - keep one row",""))))))))</f>
        <v/>
      </c>
      <c r="I850" s="11" t="str">
        <f aca="false">IF(A850="","",IF(ISNUMBER(A850),INT(A850),IFERROR(IF(TEXT(DATE(VALUE(LEFT(A850,4)),VALUE(MID(A850,6,2)),VALUE(MID(A850,9,2))),"yyyy-mm-dd")=LEFT(A850,10),DATE(VALUE(LEFT(A850,4)),VALUE(MID(A850,6,2)),VALUE(MID(A850,9,2))),""),"")))</f>
        <v/>
      </c>
    </row>
    <row r="851" customFormat="false" ht="15" hidden="false" customHeight="false" outlineLevel="0" collapsed="false">
      <c r="A851" s="13"/>
      <c r="B851" s="8"/>
      <c r="C851" s="8"/>
      <c r="D851" s="23"/>
      <c r="E851" s="23"/>
      <c r="F851" s="10" t="str">
        <f aca="false">IF(D851="","",D851-N(E851))</f>
        <v/>
      </c>
      <c r="G851" s="8"/>
      <c r="H851" s="12" t="str">
        <f aca="false">IF(AND(A851="",C851="",D851=""),"",IF(A851="","Add the order date",IF(I851="","Date not recognised - use YYYY-MM-DD",IF(C851="","Add the customer email",IF(D851="","Add the order total",IF(COUNTIF(Customers!$A$2:$A$2001,C851)=0,"Customer not on Customers tab",IF(N(E851)&gt;D851,"Refund is more than the order",IF(AND(B851&lt;&gt;"",COUNTIF($B$2:$B$5001,B851)&gt;1),"Same order # twice - keep one row",""))))))))</f>
        <v/>
      </c>
      <c r="I851" s="11" t="str">
        <f aca="false">IF(A851="","",IF(ISNUMBER(A851),INT(A851),IFERROR(IF(TEXT(DATE(VALUE(LEFT(A851,4)),VALUE(MID(A851,6,2)),VALUE(MID(A851,9,2))),"yyyy-mm-dd")=LEFT(A851,10),DATE(VALUE(LEFT(A851,4)),VALUE(MID(A851,6,2)),VALUE(MID(A851,9,2))),""),"")))</f>
        <v/>
      </c>
    </row>
    <row r="852" customFormat="false" ht="15" hidden="false" customHeight="false" outlineLevel="0" collapsed="false">
      <c r="A852" s="13"/>
      <c r="B852" s="8"/>
      <c r="C852" s="8"/>
      <c r="D852" s="23"/>
      <c r="E852" s="23"/>
      <c r="F852" s="10" t="str">
        <f aca="false">IF(D852="","",D852-N(E852))</f>
        <v/>
      </c>
      <c r="G852" s="8"/>
      <c r="H852" s="12" t="str">
        <f aca="false">IF(AND(A852="",C852="",D852=""),"",IF(A852="","Add the order date",IF(I852="","Date not recognised - use YYYY-MM-DD",IF(C852="","Add the customer email",IF(D852="","Add the order total",IF(COUNTIF(Customers!$A$2:$A$2001,C852)=0,"Customer not on Customers tab",IF(N(E852)&gt;D852,"Refund is more than the order",IF(AND(B852&lt;&gt;"",COUNTIF($B$2:$B$5001,B852)&gt;1),"Same order # twice - keep one row",""))))))))</f>
        <v/>
      </c>
      <c r="I852" s="11" t="str">
        <f aca="false">IF(A852="","",IF(ISNUMBER(A852),INT(A852),IFERROR(IF(TEXT(DATE(VALUE(LEFT(A852,4)),VALUE(MID(A852,6,2)),VALUE(MID(A852,9,2))),"yyyy-mm-dd")=LEFT(A852,10),DATE(VALUE(LEFT(A852,4)),VALUE(MID(A852,6,2)),VALUE(MID(A852,9,2))),""),"")))</f>
        <v/>
      </c>
    </row>
    <row r="853" customFormat="false" ht="15" hidden="false" customHeight="false" outlineLevel="0" collapsed="false">
      <c r="A853" s="13"/>
      <c r="B853" s="8"/>
      <c r="C853" s="8"/>
      <c r="D853" s="23"/>
      <c r="E853" s="23"/>
      <c r="F853" s="10" t="str">
        <f aca="false">IF(D853="","",D853-N(E853))</f>
        <v/>
      </c>
      <c r="G853" s="8"/>
      <c r="H853" s="12" t="str">
        <f aca="false">IF(AND(A853="",C853="",D853=""),"",IF(A853="","Add the order date",IF(I853="","Date not recognised - use YYYY-MM-DD",IF(C853="","Add the customer email",IF(D853="","Add the order total",IF(COUNTIF(Customers!$A$2:$A$2001,C853)=0,"Customer not on Customers tab",IF(N(E853)&gt;D853,"Refund is more than the order",IF(AND(B853&lt;&gt;"",COUNTIF($B$2:$B$5001,B853)&gt;1),"Same order # twice - keep one row",""))))))))</f>
        <v/>
      </c>
      <c r="I853" s="11" t="str">
        <f aca="false">IF(A853="","",IF(ISNUMBER(A853),INT(A853),IFERROR(IF(TEXT(DATE(VALUE(LEFT(A853,4)),VALUE(MID(A853,6,2)),VALUE(MID(A853,9,2))),"yyyy-mm-dd")=LEFT(A853,10),DATE(VALUE(LEFT(A853,4)),VALUE(MID(A853,6,2)),VALUE(MID(A853,9,2))),""),"")))</f>
        <v/>
      </c>
    </row>
    <row r="854" customFormat="false" ht="15" hidden="false" customHeight="false" outlineLevel="0" collapsed="false">
      <c r="A854" s="13"/>
      <c r="B854" s="8"/>
      <c r="C854" s="8"/>
      <c r="D854" s="23"/>
      <c r="E854" s="23"/>
      <c r="F854" s="10" t="str">
        <f aca="false">IF(D854="","",D854-N(E854))</f>
        <v/>
      </c>
      <c r="G854" s="8"/>
      <c r="H854" s="12" t="str">
        <f aca="false">IF(AND(A854="",C854="",D854=""),"",IF(A854="","Add the order date",IF(I854="","Date not recognised - use YYYY-MM-DD",IF(C854="","Add the customer email",IF(D854="","Add the order total",IF(COUNTIF(Customers!$A$2:$A$2001,C854)=0,"Customer not on Customers tab",IF(N(E854)&gt;D854,"Refund is more than the order",IF(AND(B854&lt;&gt;"",COUNTIF($B$2:$B$5001,B854)&gt;1),"Same order # twice - keep one row",""))))))))</f>
        <v/>
      </c>
      <c r="I854" s="11" t="str">
        <f aca="false">IF(A854="","",IF(ISNUMBER(A854),INT(A854),IFERROR(IF(TEXT(DATE(VALUE(LEFT(A854,4)),VALUE(MID(A854,6,2)),VALUE(MID(A854,9,2))),"yyyy-mm-dd")=LEFT(A854,10),DATE(VALUE(LEFT(A854,4)),VALUE(MID(A854,6,2)),VALUE(MID(A854,9,2))),""),"")))</f>
        <v/>
      </c>
    </row>
    <row r="855" customFormat="false" ht="15" hidden="false" customHeight="false" outlineLevel="0" collapsed="false">
      <c r="A855" s="13"/>
      <c r="B855" s="8"/>
      <c r="C855" s="8"/>
      <c r="D855" s="23"/>
      <c r="E855" s="23"/>
      <c r="F855" s="10" t="str">
        <f aca="false">IF(D855="","",D855-N(E855))</f>
        <v/>
      </c>
      <c r="G855" s="8"/>
      <c r="H855" s="12" t="str">
        <f aca="false">IF(AND(A855="",C855="",D855=""),"",IF(A855="","Add the order date",IF(I855="","Date not recognised - use YYYY-MM-DD",IF(C855="","Add the customer email",IF(D855="","Add the order total",IF(COUNTIF(Customers!$A$2:$A$2001,C855)=0,"Customer not on Customers tab",IF(N(E855)&gt;D855,"Refund is more than the order",IF(AND(B855&lt;&gt;"",COUNTIF($B$2:$B$5001,B855)&gt;1),"Same order # twice - keep one row",""))))))))</f>
        <v/>
      </c>
      <c r="I855" s="11" t="str">
        <f aca="false">IF(A855="","",IF(ISNUMBER(A855),INT(A855),IFERROR(IF(TEXT(DATE(VALUE(LEFT(A855,4)),VALUE(MID(A855,6,2)),VALUE(MID(A855,9,2))),"yyyy-mm-dd")=LEFT(A855,10),DATE(VALUE(LEFT(A855,4)),VALUE(MID(A855,6,2)),VALUE(MID(A855,9,2))),""),"")))</f>
        <v/>
      </c>
    </row>
    <row r="856" customFormat="false" ht="15" hidden="false" customHeight="false" outlineLevel="0" collapsed="false">
      <c r="A856" s="13"/>
      <c r="B856" s="8"/>
      <c r="C856" s="8"/>
      <c r="D856" s="23"/>
      <c r="E856" s="23"/>
      <c r="F856" s="10" t="str">
        <f aca="false">IF(D856="","",D856-N(E856))</f>
        <v/>
      </c>
      <c r="G856" s="8"/>
      <c r="H856" s="12" t="str">
        <f aca="false">IF(AND(A856="",C856="",D856=""),"",IF(A856="","Add the order date",IF(I856="","Date not recognised - use YYYY-MM-DD",IF(C856="","Add the customer email",IF(D856="","Add the order total",IF(COUNTIF(Customers!$A$2:$A$2001,C856)=0,"Customer not on Customers tab",IF(N(E856)&gt;D856,"Refund is more than the order",IF(AND(B856&lt;&gt;"",COUNTIF($B$2:$B$5001,B856)&gt;1),"Same order # twice - keep one row",""))))))))</f>
        <v/>
      </c>
      <c r="I856" s="11" t="str">
        <f aca="false">IF(A856="","",IF(ISNUMBER(A856),INT(A856),IFERROR(IF(TEXT(DATE(VALUE(LEFT(A856,4)),VALUE(MID(A856,6,2)),VALUE(MID(A856,9,2))),"yyyy-mm-dd")=LEFT(A856,10),DATE(VALUE(LEFT(A856,4)),VALUE(MID(A856,6,2)),VALUE(MID(A856,9,2))),""),"")))</f>
        <v/>
      </c>
    </row>
    <row r="857" customFormat="false" ht="15" hidden="false" customHeight="false" outlineLevel="0" collapsed="false">
      <c r="A857" s="13"/>
      <c r="B857" s="8"/>
      <c r="C857" s="8"/>
      <c r="D857" s="23"/>
      <c r="E857" s="23"/>
      <c r="F857" s="10" t="str">
        <f aca="false">IF(D857="","",D857-N(E857))</f>
        <v/>
      </c>
      <c r="G857" s="8"/>
      <c r="H857" s="12" t="str">
        <f aca="false">IF(AND(A857="",C857="",D857=""),"",IF(A857="","Add the order date",IF(I857="","Date not recognised - use YYYY-MM-DD",IF(C857="","Add the customer email",IF(D857="","Add the order total",IF(COUNTIF(Customers!$A$2:$A$2001,C857)=0,"Customer not on Customers tab",IF(N(E857)&gt;D857,"Refund is more than the order",IF(AND(B857&lt;&gt;"",COUNTIF($B$2:$B$5001,B857)&gt;1),"Same order # twice - keep one row",""))))))))</f>
        <v/>
      </c>
      <c r="I857" s="11" t="str">
        <f aca="false">IF(A857="","",IF(ISNUMBER(A857),INT(A857),IFERROR(IF(TEXT(DATE(VALUE(LEFT(A857,4)),VALUE(MID(A857,6,2)),VALUE(MID(A857,9,2))),"yyyy-mm-dd")=LEFT(A857,10),DATE(VALUE(LEFT(A857,4)),VALUE(MID(A857,6,2)),VALUE(MID(A857,9,2))),""),"")))</f>
        <v/>
      </c>
    </row>
    <row r="858" customFormat="false" ht="15" hidden="false" customHeight="false" outlineLevel="0" collapsed="false">
      <c r="A858" s="13"/>
      <c r="B858" s="8"/>
      <c r="C858" s="8"/>
      <c r="D858" s="23"/>
      <c r="E858" s="23"/>
      <c r="F858" s="10" t="str">
        <f aca="false">IF(D858="","",D858-N(E858))</f>
        <v/>
      </c>
      <c r="G858" s="8"/>
      <c r="H858" s="12" t="str">
        <f aca="false">IF(AND(A858="",C858="",D858=""),"",IF(A858="","Add the order date",IF(I858="","Date not recognised - use YYYY-MM-DD",IF(C858="","Add the customer email",IF(D858="","Add the order total",IF(COUNTIF(Customers!$A$2:$A$2001,C858)=0,"Customer not on Customers tab",IF(N(E858)&gt;D858,"Refund is more than the order",IF(AND(B858&lt;&gt;"",COUNTIF($B$2:$B$5001,B858)&gt;1),"Same order # twice - keep one row",""))))))))</f>
        <v/>
      </c>
      <c r="I858" s="11" t="str">
        <f aca="false">IF(A858="","",IF(ISNUMBER(A858),INT(A858),IFERROR(IF(TEXT(DATE(VALUE(LEFT(A858,4)),VALUE(MID(A858,6,2)),VALUE(MID(A858,9,2))),"yyyy-mm-dd")=LEFT(A858,10),DATE(VALUE(LEFT(A858,4)),VALUE(MID(A858,6,2)),VALUE(MID(A858,9,2))),""),"")))</f>
        <v/>
      </c>
    </row>
    <row r="859" customFormat="false" ht="15" hidden="false" customHeight="false" outlineLevel="0" collapsed="false">
      <c r="A859" s="13"/>
      <c r="B859" s="8"/>
      <c r="C859" s="8"/>
      <c r="D859" s="23"/>
      <c r="E859" s="23"/>
      <c r="F859" s="10" t="str">
        <f aca="false">IF(D859="","",D859-N(E859))</f>
        <v/>
      </c>
      <c r="G859" s="8"/>
      <c r="H859" s="12" t="str">
        <f aca="false">IF(AND(A859="",C859="",D859=""),"",IF(A859="","Add the order date",IF(I859="","Date not recognised - use YYYY-MM-DD",IF(C859="","Add the customer email",IF(D859="","Add the order total",IF(COUNTIF(Customers!$A$2:$A$2001,C859)=0,"Customer not on Customers tab",IF(N(E859)&gt;D859,"Refund is more than the order",IF(AND(B859&lt;&gt;"",COUNTIF($B$2:$B$5001,B859)&gt;1),"Same order # twice - keep one row",""))))))))</f>
        <v/>
      </c>
      <c r="I859" s="11" t="str">
        <f aca="false">IF(A859="","",IF(ISNUMBER(A859),INT(A859),IFERROR(IF(TEXT(DATE(VALUE(LEFT(A859,4)),VALUE(MID(A859,6,2)),VALUE(MID(A859,9,2))),"yyyy-mm-dd")=LEFT(A859,10),DATE(VALUE(LEFT(A859,4)),VALUE(MID(A859,6,2)),VALUE(MID(A859,9,2))),""),"")))</f>
        <v/>
      </c>
    </row>
    <row r="860" customFormat="false" ht="15" hidden="false" customHeight="false" outlineLevel="0" collapsed="false">
      <c r="A860" s="13"/>
      <c r="B860" s="8"/>
      <c r="C860" s="8"/>
      <c r="D860" s="23"/>
      <c r="E860" s="23"/>
      <c r="F860" s="10" t="str">
        <f aca="false">IF(D860="","",D860-N(E860))</f>
        <v/>
      </c>
      <c r="G860" s="8"/>
      <c r="H860" s="12" t="str">
        <f aca="false">IF(AND(A860="",C860="",D860=""),"",IF(A860="","Add the order date",IF(I860="","Date not recognised - use YYYY-MM-DD",IF(C860="","Add the customer email",IF(D860="","Add the order total",IF(COUNTIF(Customers!$A$2:$A$2001,C860)=0,"Customer not on Customers tab",IF(N(E860)&gt;D860,"Refund is more than the order",IF(AND(B860&lt;&gt;"",COUNTIF($B$2:$B$5001,B860)&gt;1),"Same order # twice - keep one row",""))))))))</f>
        <v/>
      </c>
      <c r="I860" s="11" t="str">
        <f aca="false">IF(A860="","",IF(ISNUMBER(A860),INT(A860),IFERROR(IF(TEXT(DATE(VALUE(LEFT(A860,4)),VALUE(MID(A860,6,2)),VALUE(MID(A860,9,2))),"yyyy-mm-dd")=LEFT(A860,10),DATE(VALUE(LEFT(A860,4)),VALUE(MID(A860,6,2)),VALUE(MID(A860,9,2))),""),"")))</f>
        <v/>
      </c>
    </row>
    <row r="861" customFormat="false" ht="15" hidden="false" customHeight="false" outlineLevel="0" collapsed="false">
      <c r="A861" s="13"/>
      <c r="B861" s="8"/>
      <c r="C861" s="8"/>
      <c r="D861" s="23"/>
      <c r="E861" s="23"/>
      <c r="F861" s="10" t="str">
        <f aca="false">IF(D861="","",D861-N(E861))</f>
        <v/>
      </c>
      <c r="G861" s="8"/>
      <c r="H861" s="12" t="str">
        <f aca="false">IF(AND(A861="",C861="",D861=""),"",IF(A861="","Add the order date",IF(I861="","Date not recognised - use YYYY-MM-DD",IF(C861="","Add the customer email",IF(D861="","Add the order total",IF(COUNTIF(Customers!$A$2:$A$2001,C861)=0,"Customer not on Customers tab",IF(N(E861)&gt;D861,"Refund is more than the order",IF(AND(B861&lt;&gt;"",COUNTIF($B$2:$B$5001,B861)&gt;1),"Same order # twice - keep one row",""))))))))</f>
        <v/>
      </c>
      <c r="I861" s="11" t="str">
        <f aca="false">IF(A861="","",IF(ISNUMBER(A861),INT(A861),IFERROR(IF(TEXT(DATE(VALUE(LEFT(A861,4)),VALUE(MID(A861,6,2)),VALUE(MID(A861,9,2))),"yyyy-mm-dd")=LEFT(A861,10),DATE(VALUE(LEFT(A861,4)),VALUE(MID(A861,6,2)),VALUE(MID(A861,9,2))),""),"")))</f>
        <v/>
      </c>
    </row>
    <row r="862" customFormat="false" ht="15" hidden="false" customHeight="false" outlineLevel="0" collapsed="false">
      <c r="A862" s="13"/>
      <c r="B862" s="8"/>
      <c r="C862" s="8"/>
      <c r="D862" s="23"/>
      <c r="E862" s="23"/>
      <c r="F862" s="10" t="str">
        <f aca="false">IF(D862="","",D862-N(E862))</f>
        <v/>
      </c>
      <c r="G862" s="8"/>
      <c r="H862" s="12" t="str">
        <f aca="false">IF(AND(A862="",C862="",D862=""),"",IF(A862="","Add the order date",IF(I862="","Date not recognised - use YYYY-MM-DD",IF(C862="","Add the customer email",IF(D862="","Add the order total",IF(COUNTIF(Customers!$A$2:$A$2001,C862)=0,"Customer not on Customers tab",IF(N(E862)&gt;D862,"Refund is more than the order",IF(AND(B862&lt;&gt;"",COUNTIF($B$2:$B$5001,B862)&gt;1),"Same order # twice - keep one row",""))))))))</f>
        <v/>
      </c>
      <c r="I862" s="11" t="str">
        <f aca="false">IF(A862="","",IF(ISNUMBER(A862),INT(A862),IFERROR(IF(TEXT(DATE(VALUE(LEFT(A862,4)),VALUE(MID(A862,6,2)),VALUE(MID(A862,9,2))),"yyyy-mm-dd")=LEFT(A862,10),DATE(VALUE(LEFT(A862,4)),VALUE(MID(A862,6,2)),VALUE(MID(A862,9,2))),""),"")))</f>
        <v/>
      </c>
    </row>
    <row r="863" customFormat="false" ht="15" hidden="false" customHeight="false" outlineLevel="0" collapsed="false">
      <c r="A863" s="13"/>
      <c r="B863" s="8"/>
      <c r="C863" s="8"/>
      <c r="D863" s="23"/>
      <c r="E863" s="23"/>
      <c r="F863" s="10" t="str">
        <f aca="false">IF(D863="","",D863-N(E863))</f>
        <v/>
      </c>
      <c r="G863" s="8"/>
      <c r="H863" s="12" t="str">
        <f aca="false">IF(AND(A863="",C863="",D863=""),"",IF(A863="","Add the order date",IF(I863="","Date not recognised - use YYYY-MM-DD",IF(C863="","Add the customer email",IF(D863="","Add the order total",IF(COUNTIF(Customers!$A$2:$A$2001,C863)=0,"Customer not on Customers tab",IF(N(E863)&gt;D863,"Refund is more than the order",IF(AND(B863&lt;&gt;"",COUNTIF($B$2:$B$5001,B863)&gt;1),"Same order # twice - keep one row",""))))))))</f>
        <v/>
      </c>
      <c r="I863" s="11" t="str">
        <f aca="false">IF(A863="","",IF(ISNUMBER(A863),INT(A863),IFERROR(IF(TEXT(DATE(VALUE(LEFT(A863,4)),VALUE(MID(A863,6,2)),VALUE(MID(A863,9,2))),"yyyy-mm-dd")=LEFT(A863,10),DATE(VALUE(LEFT(A863,4)),VALUE(MID(A863,6,2)),VALUE(MID(A863,9,2))),""),"")))</f>
        <v/>
      </c>
    </row>
    <row r="864" customFormat="false" ht="15" hidden="false" customHeight="false" outlineLevel="0" collapsed="false">
      <c r="A864" s="13"/>
      <c r="B864" s="8"/>
      <c r="C864" s="8"/>
      <c r="D864" s="23"/>
      <c r="E864" s="23"/>
      <c r="F864" s="10" t="str">
        <f aca="false">IF(D864="","",D864-N(E864))</f>
        <v/>
      </c>
      <c r="G864" s="8"/>
      <c r="H864" s="12" t="str">
        <f aca="false">IF(AND(A864="",C864="",D864=""),"",IF(A864="","Add the order date",IF(I864="","Date not recognised - use YYYY-MM-DD",IF(C864="","Add the customer email",IF(D864="","Add the order total",IF(COUNTIF(Customers!$A$2:$A$2001,C864)=0,"Customer not on Customers tab",IF(N(E864)&gt;D864,"Refund is more than the order",IF(AND(B864&lt;&gt;"",COUNTIF($B$2:$B$5001,B864)&gt;1),"Same order # twice - keep one row",""))))))))</f>
        <v/>
      </c>
      <c r="I864" s="11" t="str">
        <f aca="false">IF(A864="","",IF(ISNUMBER(A864),INT(A864),IFERROR(IF(TEXT(DATE(VALUE(LEFT(A864,4)),VALUE(MID(A864,6,2)),VALUE(MID(A864,9,2))),"yyyy-mm-dd")=LEFT(A864,10),DATE(VALUE(LEFT(A864,4)),VALUE(MID(A864,6,2)),VALUE(MID(A864,9,2))),""),"")))</f>
        <v/>
      </c>
    </row>
    <row r="865" customFormat="false" ht="15" hidden="false" customHeight="false" outlineLevel="0" collapsed="false">
      <c r="A865" s="13"/>
      <c r="B865" s="8"/>
      <c r="C865" s="8"/>
      <c r="D865" s="23"/>
      <c r="E865" s="23"/>
      <c r="F865" s="10" t="str">
        <f aca="false">IF(D865="","",D865-N(E865))</f>
        <v/>
      </c>
      <c r="G865" s="8"/>
      <c r="H865" s="12" t="str">
        <f aca="false">IF(AND(A865="",C865="",D865=""),"",IF(A865="","Add the order date",IF(I865="","Date not recognised - use YYYY-MM-DD",IF(C865="","Add the customer email",IF(D865="","Add the order total",IF(COUNTIF(Customers!$A$2:$A$2001,C865)=0,"Customer not on Customers tab",IF(N(E865)&gt;D865,"Refund is more than the order",IF(AND(B865&lt;&gt;"",COUNTIF($B$2:$B$5001,B865)&gt;1),"Same order # twice - keep one row",""))))))))</f>
        <v/>
      </c>
      <c r="I865" s="11" t="str">
        <f aca="false">IF(A865="","",IF(ISNUMBER(A865),INT(A865),IFERROR(IF(TEXT(DATE(VALUE(LEFT(A865,4)),VALUE(MID(A865,6,2)),VALUE(MID(A865,9,2))),"yyyy-mm-dd")=LEFT(A865,10),DATE(VALUE(LEFT(A865,4)),VALUE(MID(A865,6,2)),VALUE(MID(A865,9,2))),""),"")))</f>
        <v/>
      </c>
    </row>
    <row r="866" customFormat="false" ht="15" hidden="false" customHeight="false" outlineLevel="0" collapsed="false">
      <c r="A866" s="13"/>
      <c r="B866" s="8"/>
      <c r="C866" s="8"/>
      <c r="D866" s="23"/>
      <c r="E866" s="23"/>
      <c r="F866" s="10" t="str">
        <f aca="false">IF(D866="","",D866-N(E866))</f>
        <v/>
      </c>
      <c r="G866" s="8"/>
      <c r="H866" s="12" t="str">
        <f aca="false">IF(AND(A866="",C866="",D866=""),"",IF(A866="","Add the order date",IF(I866="","Date not recognised - use YYYY-MM-DD",IF(C866="","Add the customer email",IF(D866="","Add the order total",IF(COUNTIF(Customers!$A$2:$A$2001,C866)=0,"Customer not on Customers tab",IF(N(E866)&gt;D866,"Refund is more than the order",IF(AND(B866&lt;&gt;"",COUNTIF($B$2:$B$5001,B866)&gt;1),"Same order # twice - keep one row",""))))))))</f>
        <v/>
      </c>
      <c r="I866" s="11" t="str">
        <f aca="false">IF(A866="","",IF(ISNUMBER(A866),INT(A866),IFERROR(IF(TEXT(DATE(VALUE(LEFT(A866,4)),VALUE(MID(A866,6,2)),VALUE(MID(A866,9,2))),"yyyy-mm-dd")=LEFT(A866,10),DATE(VALUE(LEFT(A866,4)),VALUE(MID(A866,6,2)),VALUE(MID(A866,9,2))),""),"")))</f>
        <v/>
      </c>
    </row>
    <row r="867" customFormat="false" ht="15" hidden="false" customHeight="false" outlineLevel="0" collapsed="false">
      <c r="A867" s="13"/>
      <c r="B867" s="8"/>
      <c r="C867" s="8"/>
      <c r="D867" s="23"/>
      <c r="E867" s="23"/>
      <c r="F867" s="10" t="str">
        <f aca="false">IF(D867="","",D867-N(E867))</f>
        <v/>
      </c>
      <c r="G867" s="8"/>
      <c r="H867" s="12" t="str">
        <f aca="false">IF(AND(A867="",C867="",D867=""),"",IF(A867="","Add the order date",IF(I867="","Date not recognised - use YYYY-MM-DD",IF(C867="","Add the customer email",IF(D867="","Add the order total",IF(COUNTIF(Customers!$A$2:$A$2001,C867)=0,"Customer not on Customers tab",IF(N(E867)&gt;D867,"Refund is more than the order",IF(AND(B867&lt;&gt;"",COUNTIF($B$2:$B$5001,B867)&gt;1),"Same order # twice - keep one row",""))))))))</f>
        <v/>
      </c>
      <c r="I867" s="11" t="str">
        <f aca="false">IF(A867="","",IF(ISNUMBER(A867),INT(A867),IFERROR(IF(TEXT(DATE(VALUE(LEFT(A867,4)),VALUE(MID(A867,6,2)),VALUE(MID(A867,9,2))),"yyyy-mm-dd")=LEFT(A867,10),DATE(VALUE(LEFT(A867,4)),VALUE(MID(A867,6,2)),VALUE(MID(A867,9,2))),""),"")))</f>
        <v/>
      </c>
    </row>
    <row r="868" customFormat="false" ht="15" hidden="false" customHeight="false" outlineLevel="0" collapsed="false">
      <c r="A868" s="13"/>
      <c r="B868" s="8"/>
      <c r="C868" s="8"/>
      <c r="D868" s="23"/>
      <c r="E868" s="23"/>
      <c r="F868" s="10" t="str">
        <f aca="false">IF(D868="","",D868-N(E868))</f>
        <v/>
      </c>
      <c r="G868" s="8"/>
      <c r="H868" s="12" t="str">
        <f aca="false">IF(AND(A868="",C868="",D868=""),"",IF(A868="","Add the order date",IF(I868="","Date not recognised - use YYYY-MM-DD",IF(C868="","Add the customer email",IF(D868="","Add the order total",IF(COUNTIF(Customers!$A$2:$A$2001,C868)=0,"Customer not on Customers tab",IF(N(E868)&gt;D868,"Refund is more than the order",IF(AND(B868&lt;&gt;"",COUNTIF($B$2:$B$5001,B868)&gt;1),"Same order # twice - keep one row",""))))))))</f>
        <v/>
      </c>
      <c r="I868" s="11" t="str">
        <f aca="false">IF(A868="","",IF(ISNUMBER(A868),INT(A868),IFERROR(IF(TEXT(DATE(VALUE(LEFT(A868,4)),VALUE(MID(A868,6,2)),VALUE(MID(A868,9,2))),"yyyy-mm-dd")=LEFT(A868,10),DATE(VALUE(LEFT(A868,4)),VALUE(MID(A868,6,2)),VALUE(MID(A868,9,2))),""),"")))</f>
        <v/>
      </c>
    </row>
    <row r="869" customFormat="false" ht="15" hidden="false" customHeight="false" outlineLevel="0" collapsed="false">
      <c r="A869" s="13"/>
      <c r="B869" s="8"/>
      <c r="C869" s="8"/>
      <c r="D869" s="23"/>
      <c r="E869" s="23"/>
      <c r="F869" s="10" t="str">
        <f aca="false">IF(D869="","",D869-N(E869))</f>
        <v/>
      </c>
      <c r="G869" s="8"/>
      <c r="H869" s="12" t="str">
        <f aca="false">IF(AND(A869="",C869="",D869=""),"",IF(A869="","Add the order date",IF(I869="","Date not recognised - use YYYY-MM-DD",IF(C869="","Add the customer email",IF(D869="","Add the order total",IF(COUNTIF(Customers!$A$2:$A$2001,C869)=0,"Customer not on Customers tab",IF(N(E869)&gt;D869,"Refund is more than the order",IF(AND(B869&lt;&gt;"",COUNTIF($B$2:$B$5001,B869)&gt;1),"Same order # twice - keep one row",""))))))))</f>
        <v/>
      </c>
      <c r="I869" s="11" t="str">
        <f aca="false">IF(A869="","",IF(ISNUMBER(A869),INT(A869),IFERROR(IF(TEXT(DATE(VALUE(LEFT(A869,4)),VALUE(MID(A869,6,2)),VALUE(MID(A869,9,2))),"yyyy-mm-dd")=LEFT(A869,10),DATE(VALUE(LEFT(A869,4)),VALUE(MID(A869,6,2)),VALUE(MID(A869,9,2))),""),"")))</f>
        <v/>
      </c>
    </row>
    <row r="870" customFormat="false" ht="15" hidden="false" customHeight="false" outlineLevel="0" collapsed="false">
      <c r="A870" s="13"/>
      <c r="B870" s="8"/>
      <c r="C870" s="8"/>
      <c r="D870" s="23"/>
      <c r="E870" s="23"/>
      <c r="F870" s="10" t="str">
        <f aca="false">IF(D870="","",D870-N(E870))</f>
        <v/>
      </c>
      <c r="G870" s="8"/>
      <c r="H870" s="12" t="str">
        <f aca="false">IF(AND(A870="",C870="",D870=""),"",IF(A870="","Add the order date",IF(I870="","Date not recognised - use YYYY-MM-DD",IF(C870="","Add the customer email",IF(D870="","Add the order total",IF(COUNTIF(Customers!$A$2:$A$2001,C870)=0,"Customer not on Customers tab",IF(N(E870)&gt;D870,"Refund is more than the order",IF(AND(B870&lt;&gt;"",COUNTIF($B$2:$B$5001,B870)&gt;1),"Same order # twice - keep one row",""))))))))</f>
        <v/>
      </c>
      <c r="I870" s="11" t="str">
        <f aca="false">IF(A870="","",IF(ISNUMBER(A870),INT(A870),IFERROR(IF(TEXT(DATE(VALUE(LEFT(A870,4)),VALUE(MID(A870,6,2)),VALUE(MID(A870,9,2))),"yyyy-mm-dd")=LEFT(A870,10),DATE(VALUE(LEFT(A870,4)),VALUE(MID(A870,6,2)),VALUE(MID(A870,9,2))),""),"")))</f>
        <v/>
      </c>
    </row>
    <row r="871" customFormat="false" ht="15" hidden="false" customHeight="false" outlineLevel="0" collapsed="false">
      <c r="A871" s="13"/>
      <c r="B871" s="8"/>
      <c r="C871" s="8"/>
      <c r="D871" s="23"/>
      <c r="E871" s="23"/>
      <c r="F871" s="10" t="str">
        <f aca="false">IF(D871="","",D871-N(E871))</f>
        <v/>
      </c>
      <c r="G871" s="8"/>
      <c r="H871" s="12" t="str">
        <f aca="false">IF(AND(A871="",C871="",D871=""),"",IF(A871="","Add the order date",IF(I871="","Date not recognised - use YYYY-MM-DD",IF(C871="","Add the customer email",IF(D871="","Add the order total",IF(COUNTIF(Customers!$A$2:$A$2001,C871)=0,"Customer not on Customers tab",IF(N(E871)&gt;D871,"Refund is more than the order",IF(AND(B871&lt;&gt;"",COUNTIF($B$2:$B$5001,B871)&gt;1),"Same order # twice - keep one row",""))))))))</f>
        <v/>
      </c>
      <c r="I871" s="11" t="str">
        <f aca="false">IF(A871="","",IF(ISNUMBER(A871),INT(A871),IFERROR(IF(TEXT(DATE(VALUE(LEFT(A871,4)),VALUE(MID(A871,6,2)),VALUE(MID(A871,9,2))),"yyyy-mm-dd")=LEFT(A871,10),DATE(VALUE(LEFT(A871,4)),VALUE(MID(A871,6,2)),VALUE(MID(A871,9,2))),""),"")))</f>
        <v/>
      </c>
    </row>
    <row r="872" customFormat="false" ht="15" hidden="false" customHeight="false" outlineLevel="0" collapsed="false">
      <c r="A872" s="13"/>
      <c r="B872" s="8"/>
      <c r="C872" s="8"/>
      <c r="D872" s="23"/>
      <c r="E872" s="23"/>
      <c r="F872" s="10" t="str">
        <f aca="false">IF(D872="","",D872-N(E872))</f>
        <v/>
      </c>
      <c r="G872" s="8"/>
      <c r="H872" s="12" t="str">
        <f aca="false">IF(AND(A872="",C872="",D872=""),"",IF(A872="","Add the order date",IF(I872="","Date not recognised - use YYYY-MM-DD",IF(C872="","Add the customer email",IF(D872="","Add the order total",IF(COUNTIF(Customers!$A$2:$A$2001,C872)=0,"Customer not on Customers tab",IF(N(E872)&gt;D872,"Refund is more than the order",IF(AND(B872&lt;&gt;"",COUNTIF($B$2:$B$5001,B872)&gt;1),"Same order # twice - keep one row",""))))))))</f>
        <v/>
      </c>
      <c r="I872" s="11" t="str">
        <f aca="false">IF(A872="","",IF(ISNUMBER(A872),INT(A872),IFERROR(IF(TEXT(DATE(VALUE(LEFT(A872,4)),VALUE(MID(A872,6,2)),VALUE(MID(A872,9,2))),"yyyy-mm-dd")=LEFT(A872,10),DATE(VALUE(LEFT(A872,4)),VALUE(MID(A872,6,2)),VALUE(MID(A872,9,2))),""),"")))</f>
        <v/>
      </c>
    </row>
    <row r="873" customFormat="false" ht="15" hidden="false" customHeight="false" outlineLevel="0" collapsed="false">
      <c r="A873" s="13"/>
      <c r="B873" s="8"/>
      <c r="C873" s="8"/>
      <c r="D873" s="23"/>
      <c r="E873" s="23"/>
      <c r="F873" s="10" t="str">
        <f aca="false">IF(D873="","",D873-N(E873))</f>
        <v/>
      </c>
      <c r="G873" s="8"/>
      <c r="H873" s="12" t="str">
        <f aca="false">IF(AND(A873="",C873="",D873=""),"",IF(A873="","Add the order date",IF(I873="","Date not recognised - use YYYY-MM-DD",IF(C873="","Add the customer email",IF(D873="","Add the order total",IF(COUNTIF(Customers!$A$2:$A$2001,C873)=0,"Customer not on Customers tab",IF(N(E873)&gt;D873,"Refund is more than the order",IF(AND(B873&lt;&gt;"",COUNTIF($B$2:$B$5001,B873)&gt;1),"Same order # twice - keep one row",""))))))))</f>
        <v/>
      </c>
      <c r="I873" s="11" t="str">
        <f aca="false">IF(A873="","",IF(ISNUMBER(A873),INT(A873),IFERROR(IF(TEXT(DATE(VALUE(LEFT(A873,4)),VALUE(MID(A873,6,2)),VALUE(MID(A873,9,2))),"yyyy-mm-dd")=LEFT(A873,10),DATE(VALUE(LEFT(A873,4)),VALUE(MID(A873,6,2)),VALUE(MID(A873,9,2))),""),"")))</f>
        <v/>
      </c>
    </row>
    <row r="874" customFormat="false" ht="15" hidden="false" customHeight="false" outlineLevel="0" collapsed="false">
      <c r="A874" s="13"/>
      <c r="B874" s="8"/>
      <c r="C874" s="8"/>
      <c r="D874" s="23"/>
      <c r="E874" s="23"/>
      <c r="F874" s="10" t="str">
        <f aca="false">IF(D874="","",D874-N(E874))</f>
        <v/>
      </c>
      <c r="G874" s="8"/>
      <c r="H874" s="12" t="str">
        <f aca="false">IF(AND(A874="",C874="",D874=""),"",IF(A874="","Add the order date",IF(I874="","Date not recognised - use YYYY-MM-DD",IF(C874="","Add the customer email",IF(D874="","Add the order total",IF(COUNTIF(Customers!$A$2:$A$2001,C874)=0,"Customer not on Customers tab",IF(N(E874)&gt;D874,"Refund is more than the order",IF(AND(B874&lt;&gt;"",COUNTIF($B$2:$B$5001,B874)&gt;1),"Same order # twice - keep one row",""))))))))</f>
        <v/>
      </c>
      <c r="I874" s="11" t="str">
        <f aca="false">IF(A874="","",IF(ISNUMBER(A874),INT(A874),IFERROR(IF(TEXT(DATE(VALUE(LEFT(A874,4)),VALUE(MID(A874,6,2)),VALUE(MID(A874,9,2))),"yyyy-mm-dd")=LEFT(A874,10),DATE(VALUE(LEFT(A874,4)),VALUE(MID(A874,6,2)),VALUE(MID(A874,9,2))),""),"")))</f>
        <v/>
      </c>
    </row>
    <row r="875" customFormat="false" ht="15" hidden="false" customHeight="false" outlineLevel="0" collapsed="false">
      <c r="A875" s="13"/>
      <c r="B875" s="8"/>
      <c r="C875" s="8"/>
      <c r="D875" s="23"/>
      <c r="E875" s="23"/>
      <c r="F875" s="10" t="str">
        <f aca="false">IF(D875="","",D875-N(E875))</f>
        <v/>
      </c>
      <c r="G875" s="8"/>
      <c r="H875" s="12" t="str">
        <f aca="false">IF(AND(A875="",C875="",D875=""),"",IF(A875="","Add the order date",IF(I875="","Date not recognised - use YYYY-MM-DD",IF(C875="","Add the customer email",IF(D875="","Add the order total",IF(COUNTIF(Customers!$A$2:$A$2001,C875)=0,"Customer not on Customers tab",IF(N(E875)&gt;D875,"Refund is more than the order",IF(AND(B875&lt;&gt;"",COUNTIF($B$2:$B$5001,B875)&gt;1),"Same order # twice - keep one row",""))))))))</f>
        <v/>
      </c>
      <c r="I875" s="11" t="str">
        <f aca="false">IF(A875="","",IF(ISNUMBER(A875),INT(A875),IFERROR(IF(TEXT(DATE(VALUE(LEFT(A875,4)),VALUE(MID(A875,6,2)),VALUE(MID(A875,9,2))),"yyyy-mm-dd")=LEFT(A875,10),DATE(VALUE(LEFT(A875,4)),VALUE(MID(A875,6,2)),VALUE(MID(A875,9,2))),""),"")))</f>
        <v/>
      </c>
    </row>
    <row r="876" customFormat="false" ht="15" hidden="false" customHeight="false" outlineLevel="0" collapsed="false">
      <c r="A876" s="13"/>
      <c r="B876" s="8"/>
      <c r="C876" s="8"/>
      <c r="D876" s="23"/>
      <c r="E876" s="23"/>
      <c r="F876" s="10" t="str">
        <f aca="false">IF(D876="","",D876-N(E876))</f>
        <v/>
      </c>
      <c r="G876" s="8"/>
      <c r="H876" s="12" t="str">
        <f aca="false">IF(AND(A876="",C876="",D876=""),"",IF(A876="","Add the order date",IF(I876="","Date not recognised - use YYYY-MM-DD",IF(C876="","Add the customer email",IF(D876="","Add the order total",IF(COUNTIF(Customers!$A$2:$A$2001,C876)=0,"Customer not on Customers tab",IF(N(E876)&gt;D876,"Refund is more than the order",IF(AND(B876&lt;&gt;"",COUNTIF($B$2:$B$5001,B876)&gt;1),"Same order # twice - keep one row",""))))))))</f>
        <v/>
      </c>
      <c r="I876" s="11" t="str">
        <f aca="false">IF(A876="","",IF(ISNUMBER(A876),INT(A876),IFERROR(IF(TEXT(DATE(VALUE(LEFT(A876,4)),VALUE(MID(A876,6,2)),VALUE(MID(A876,9,2))),"yyyy-mm-dd")=LEFT(A876,10),DATE(VALUE(LEFT(A876,4)),VALUE(MID(A876,6,2)),VALUE(MID(A876,9,2))),""),"")))</f>
        <v/>
      </c>
    </row>
    <row r="877" customFormat="false" ht="15" hidden="false" customHeight="false" outlineLevel="0" collapsed="false">
      <c r="A877" s="13"/>
      <c r="B877" s="8"/>
      <c r="C877" s="8"/>
      <c r="D877" s="23"/>
      <c r="E877" s="23"/>
      <c r="F877" s="10" t="str">
        <f aca="false">IF(D877="","",D877-N(E877))</f>
        <v/>
      </c>
      <c r="G877" s="8"/>
      <c r="H877" s="12" t="str">
        <f aca="false">IF(AND(A877="",C877="",D877=""),"",IF(A877="","Add the order date",IF(I877="","Date not recognised - use YYYY-MM-DD",IF(C877="","Add the customer email",IF(D877="","Add the order total",IF(COUNTIF(Customers!$A$2:$A$2001,C877)=0,"Customer not on Customers tab",IF(N(E877)&gt;D877,"Refund is more than the order",IF(AND(B877&lt;&gt;"",COUNTIF($B$2:$B$5001,B877)&gt;1),"Same order # twice - keep one row",""))))))))</f>
        <v/>
      </c>
      <c r="I877" s="11" t="str">
        <f aca="false">IF(A877="","",IF(ISNUMBER(A877),INT(A877),IFERROR(IF(TEXT(DATE(VALUE(LEFT(A877,4)),VALUE(MID(A877,6,2)),VALUE(MID(A877,9,2))),"yyyy-mm-dd")=LEFT(A877,10),DATE(VALUE(LEFT(A877,4)),VALUE(MID(A877,6,2)),VALUE(MID(A877,9,2))),""),"")))</f>
        <v/>
      </c>
    </row>
    <row r="878" customFormat="false" ht="15" hidden="false" customHeight="false" outlineLevel="0" collapsed="false">
      <c r="A878" s="13"/>
      <c r="B878" s="8"/>
      <c r="C878" s="8"/>
      <c r="D878" s="23"/>
      <c r="E878" s="23"/>
      <c r="F878" s="10" t="str">
        <f aca="false">IF(D878="","",D878-N(E878))</f>
        <v/>
      </c>
      <c r="G878" s="8"/>
      <c r="H878" s="12" t="str">
        <f aca="false">IF(AND(A878="",C878="",D878=""),"",IF(A878="","Add the order date",IF(I878="","Date not recognised - use YYYY-MM-DD",IF(C878="","Add the customer email",IF(D878="","Add the order total",IF(COUNTIF(Customers!$A$2:$A$2001,C878)=0,"Customer not on Customers tab",IF(N(E878)&gt;D878,"Refund is more than the order",IF(AND(B878&lt;&gt;"",COUNTIF($B$2:$B$5001,B878)&gt;1),"Same order # twice - keep one row",""))))))))</f>
        <v/>
      </c>
      <c r="I878" s="11" t="str">
        <f aca="false">IF(A878="","",IF(ISNUMBER(A878),INT(A878),IFERROR(IF(TEXT(DATE(VALUE(LEFT(A878,4)),VALUE(MID(A878,6,2)),VALUE(MID(A878,9,2))),"yyyy-mm-dd")=LEFT(A878,10),DATE(VALUE(LEFT(A878,4)),VALUE(MID(A878,6,2)),VALUE(MID(A878,9,2))),""),"")))</f>
        <v/>
      </c>
    </row>
    <row r="879" customFormat="false" ht="15" hidden="false" customHeight="false" outlineLevel="0" collapsed="false">
      <c r="A879" s="13"/>
      <c r="B879" s="8"/>
      <c r="C879" s="8"/>
      <c r="D879" s="23"/>
      <c r="E879" s="23"/>
      <c r="F879" s="10" t="str">
        <f aca="false">IF(D879="","",D879-N(E879))</f>
        <v/>
      </c>
      <c r="G879" s="8"/>
      <c r="H879" s="12" t="str">
        <f aca="false">IF(AND(A879="",C879="",D879=""),"",IF(A879="","Add the order date",IF(I879="","Date not recognised - use YYYY-MM-DD",IF(C879="","Add the customer email",IF(D879="","Add the order total",IF(COUNTIF(Customers!$A$2:$A$2001,C879)=0,"Customer not on Customers tab",IF(N(E879)&gt;D879,"Refund is more than the order",IF(AND(B879&lt;&gt;"",COUNTIF($B$2:$B$5001,B879)&gt;1),"Same order # twice - keep one row",""))))))))</f>
        <v/>
      </c>
      <c r="I879" s="11" t="str">
        <f aca="false">IF(A879="","",IF(ISNUMBER(A879),INT(A879),IFERROR(IF(TEXT(DATE(VALUE(LEFT(A879,4)),VALUE(MID(A879,6,2)),VALUE(MID(A879,9,2))),"yyyy-mm-dd")=LEFT(A879,10),DATE(VALUE(LEFT(A879,4)),VALUE(MID(A879,6,2)),VALUE(MID(A879,9,2))),""),"")))</f>
        <v/>
      </c>
    </row>
    <row r="880" customFormat="false" ht="15" hidden="false" customHeight="false" outlineLevel="0" collapsed="false">
      <c r="A880" s="13"/>
      <c r="B880" s="8"/>
      <c r="C880" s="8"/>
      <c r="D880" s="23"/>
      <c r="E880" s="23"/>
      <c r="F880" s="10" t="str">
        <f aca="false">IF(D880="","",D880-N(E880))</f>
        <v/>
      </c>
      <c r="G880" s="8"/>
      <c r="H880" s="12" t="str">
        <f aca="false">IF(AND(A880="",C880="",D880=""),"",IF(A880="","Add the order date",IF(I880="","Date not recognised - use YYYY-MM-DD",IF(C880="","Add the customer email",IF(D880="","Add the order total",IF(COUNTIF(Customers!$A$2:$A$2001,C880)=0,"Customer not on Customers tab",IF(N(E880)&gt;D880,"Refund is more than the order",IF(AND(B880&lt;&gt;"",COUNTIF($B$2:$B$5001,B880)&gt;1),"Same order # twice - keep one row",""))))))))</f>
        <v/>
      </c>
      <c r="I880" s="11" t="str">
        <f aca="false">IF(A880="","",IF(ISNUMBER(A880),INT(A880),IFERROR(IF(TEXT(DATE(VALUE(LEFT(A880,4)),VALUE(MID(A880,6,2)),VALUE(MID(A880,9,2))),"yyyy-mm-dd")=LEFT(A880,10),DATE(VALUE(LEFT(A880,4)),VALUE(MID(A880,6,2)),VALUE(MID(A880,9,2))),""),"")))</f>
        <v/>
      </c>
    </row>
    <row r="881" customFormat="false" ht="15" hidden="false" customHeight="false" outlineLevel="0" collapsed="false">
      <c r="A881" s="13"/>
      <c r="B881" s="8"/>
      <c r="C881" s="8"/>
      <c r="D881" s="23"/>
      <c r="E881" s="23"/>
      <c r="F881" s="10" t="str">
        <f aca="false">IF(D881="","",D881-N(E881))</f>
        <v/>
      </c>
      <c r="G881" s="8"/>
      <c r="H881" s="12" t="str">
        <f aca="false">IF(AND(A881="",C881="",D881=""),"",IF(A881="","Add the order date",IF(I881="","Date not recognised - use YYYY-MM-DD",IF(C881="","Add the customer email",IF(D881="","Add the order total",IF(COUNTIF(Customers!$A$2:$A$2001,C881)=0,"Customer not on Customers tab",IF(N(E881)&gt;D881,"Refund is more than the order",IF(AND(B881&lt;&gt;"",COUNTIF($B$2:$B$5001,B881)&gt;1),"Same order # twice - keep one row",""))))))))</f>
        <v/>
      </c>
      <c r="I881" s="11" t="str">
        <f aca="false">IF(A881="","",IF(ISNUMBER(A881),INT(A881),IFERROR(IF(TEXT(DATE(VALUE(LEFT(A881,4)),VALUE(MID(A881,6,2)),VALUE(MID(A881,9,2))),"yyyy-mm-dd")=LEFT(A881,10),DATE(VALUE(LEFT(A881,4)),VALUE(MID(A881,6,2)),VALUE(MID(A881,9,2))),""),"")))</f>
        <v/>
      </c>
    </row>
    <row r="882" customFormat="false" ht="15" hidden="false" customHeight="false" outlineLevel="0" collapsed="false">
      <c r="A882" s="13"/>
      <c r="B882" s="8"/>
      <c r="C882" s="8"/>
      <c r="D882" s="23"/>
      <c r="E882" s="23"/>
      <c r="F882" s="10" t="str">
        <f aca="false">IF(D882="","",D882-N(E882))</f>
        <v/>
      </c>
      <c r="G882" s="8"/>
      <c r="H882" s="12" t="str">
        <f aca="false">IF(AND(A882="",C882="",D882=""),"",IF(A882="","Add the order date",IF(I882="","Date not recognised - use YYYY-MM-DD",IF(C882="","Add the customer email",IF(D882="","Add the order total",IF(COUNTIF(Customers!$A$2:$A$2001,C882)=0,"Customer not on Customers tab",IF(N(E882)&gt;D882,"Refund is more than the order",IF(AND(B882&lt;&gt;"",COUNTIF($B$2:$B$5001,B882)&gt;1),"Same order # twice - keep one row",""))))))))</f>
        <v/>
      </c>
      <c r="I882" s="11" t="str">
        <f aca="false">IF(A882="","",IF(ISNUMBER(A882),INT(A882),IFERROR(IF(TEXT(DATE(VALUE(LEFT(A882,4)),VALUE(MID(A882,6,2)),VALUE(MID(A882,9,2))),"yyyy-mm-dd")=LEFT(A882,10),DATE(VALUE(LEFT(A882,4)),VALUE(MID(A882,6,2)),VALUE(MID(A882,9,2))),""),"")))</f>
        <v/>
      </c>
    </row>
    <row r="883" customFormat="false" ht="15" hidden="false" customHeight="false" outlineLevel="0" collapsed="false">
      <c r="A883" s="13"/>
      <c r="B883" s="8"/>
      <c r="C883" s="8"/>
      <c r="D883" s="23"/>
      <c r="E883" s="23"/>
      <c r="F883" s="10" t="str">
        <f aca="false">IF(D883="","",D883-N(E883))</f>
        <v/>
      </c>
      <c r="G883" s="8"/>
      <c r="H883" s="12" t="str">
        <f aca="false">IF(AND(A883="",C883="",D883=""),"",IF(A883="","Add the order date",IF(I883="","Date not recognised - use YYYY-MM-DD",IF(C883="","Add the customer email",IF(D883="","Add the order total",IF(COUNTIF(Customers!$A$2:$A$2001,C883)=0,"Customer not on Customers tab",IF(N(E883)&gt;D883,"Refund is more than the order",IF(AND(B883&lt;&gt;"",COUNTIF($B$2:$B$5001,B883)&gt;1),"Same order # twice - keep one row",""))))))))</f>
        <v/>
      </c>
      <c r="I883" s="11" t="str">
        <f aca="false">IF(A883="","",IF(ISNUMBER(A883),INT(A883),IFERROR(IF(TEXT(DATE(VALUE(LEFT(A883,4)),VALUE(MID(A883,6,2)),VALUE(MID(A883,9,2))),"yyyy-mm-dd")=LEFT(A883,10),DATE(VALUE(LEFT(A883,4)),VALUE(MID(A883,6,2)),VALUE(MID(A883,9,2))),""),"")))</f>
        <v/>
      </c>
    </row>
    <row r="884" customFormat="false" ht="15" hidden="false" customHeight="false" outlineLevel="0" collapsed="false">
      <c r="A884" s="13"/>
      <c r="B884" s="8"/>
      <c r="C884" s="8"/>
      <c r="D884" s="23"/>
      <c r="E884" s="23"/>
      <c r="F884" s="10" t="str">
        <f aca="false">IF(D884="","",D884-N(E884))</f>
        <v/>
      </c>
      <c r="G884" s="8"/>
      <c r="H884" s="12" t="str">
        <f aca="false">IF(AND(A884="",C884="",D884=""),"",IF(A884="","Add the order date",IF(I884="","Date not recognised - use YYYY-MM-DD",IF(C884="","Add the customer email",IF(D884="","Add the order total",IF(COUNTIF(Customers!$A$2:$A$2001,C884)=0,"Customer not on Customers tab",IF(N(E884)&gt;D884,"Refund is more than the order",IF(AND(B884&lt;&gt;"",COUNTIF($B$2:$B$5001,B884)&gt;1),"Same order # twice - keep one row",""))))))))</f>
        <v/>
      </c>
      <c r="I884" s="11" t="str">
        <f aca="false">IF(A884="","",IF(ISNUMBER(A884),INT(A884),IFERROR(IF(TEXT(DATE(VALUE(LEFT(A884,4)),VALUE(MID(A884,6,2)),VALUE(MID(A884,9,2))),"yyyy-mm-dd")=LEFT(A884,10),DATE(VALUE(LEFT(A884,4)),VALUE(MID(A884,6,2)),VALUE(MID(A884,9,2))),""),"")))</f>
        <v/>
      </c>
    </row>
    <row r="885" customFormat="false" ht="15" hidden="false" customHeight="false" outlineLevel="0" collapsed="false">
      <c r="A885" s="13"/>
      <c r="B885" s="8"/>
      <c r="C885" s="8"/>
      <c r="D885" s="23"/>
      <c r="E885" s="23"/>
      <c r="F885" s="10" t="str">
        <f aca="false">IF(D885="","",D885-N(E885))</f>
        <v/>
      </c>
      <c r="G885" s="8"/>
      <c r="H885" s="12" t="str">
        <f aca="false">IF(AND(A885="",C885="",D885=""),"",IF(A885="","Add the order date",IF(I885="","Date not recognised - use YYYY-MM-DD",IF(C885="","Add the customer email",IF(D885="","Add the order total",IF(COUNTIF(Customers!$A$2:$A$2001,C885)=0,"Customer not on Customers tab",IF(N(E885)&gt;D885,"Refund is more than the order",IF(AND(B885&lt;&gt;"",COUNTIF($B$2:$B$5001,B885)&gt;1),"Same order # twice - keep one row",""))))))))</f>
        <v/>
      </c>
      <c r="I885" s="11" t="str">
        <f aca="false">IF(A885="","",IF(ISNUMBER(A885),INT(A885),IFERROR(IF(TEXT(DATE(VALUE(LEFT(A885,4)),VALUE(MID(A885,6,2)),VALUE(MID(A885,9,2))),"yyyy-mm-dd")=LEFT(A885,10),DATE(VALUE(LEFT(A885,4)),VALUE(MID(A885,6,2)),VALUE(MID(A885,9,2))),""),"")))</f>
        <v/>
      </c>
    </row>
    <row r="886" customFormat="false" ht="15" hidden="false" customHeight="false" outlineLevel="0" collapsed="false">
      <c r="A886" s="13"/>
      <c r="B886" s="8"/>
      <c r="C886" s="8"/>
      <c r="D886" s="23"/>
      <c r="E886" s="23"/>
      <c r="F886" s="10" t="str">
        <f aca="false">IF(D886="","",D886-N(E886))</f>
        <v/>
      </c>
      <c r="G886" s="8"/>
      <c r="H886" s="12" t="str">
        <f aca="false">IF(AND(A886="",C886="",D886=""),"",IF(A886="","Add the order date",IF(I886="","Date not recognised - use YYYY-MM-DD",IF(C886="","Add the customer email",IF(D886="","Add the order total",IF(COUNTIF(Customers!$A$2:$A$2001,C886)=0,"Customer not on Customers tab",IF(N(E886)&gt;D886,"Refund is more than the order",IF(AND(B886&lt;&gt;"",COUNTIF($B$2:$B$5001,B886)&gt;1),"Same order # twice - keep one row",""))))))))</f>
        <v/>
      </c>
      <c r="I886" s="11" t="str">
        <f aca="false">IF(A886="","",IF(ISNUMBER(A886),INT(A886),IFERROR(IF(TEXT(DATE(VALUE(LEFT(A886,4)),VALUE(MID(A886,6,2)),VALUE(MID(A886,9,2))),"yyyy-mm-dd")=LEFT(A886,10),DATE(VALUE(LEFT(A886,4)),VALUE(MID(A886,6,2)),VALUE(MID(A886,9,2))),""),"")))</f>
        <v/>
      </c>
    </row>
    <row r="887" customFormat="false" ht="15" hidden="false" customHeight="false" outlineLevel="0" collapsed="false">
      <c r="A887" s="13"/>
      <c r="B887" s="8"/>
      <c r="C887" s="8"/>
      <c r="D887" s="23"/>
      <c r="E887" s="23"/>
      <c r="F887" s="10" t="str">
        <f aca="false">IF(D887="","",D887-N(E887))</f>
        <v/>
      </c>
      <c r="G887" s="8"/>
      <c r="H887" s="12" t="str">
        <f aca="false">IF(AND(A887="",C887="",D887=""),"",IF(A887="","Add the order date",IF(I887="","Date not recognised - use YYYY-MM-DD",IF(C887="","Add the customer email",IF(D887="","Add the order total",IF(COUNTIF(Customers!$A$2:$A$2001,C887)=0,"Customer not on Customers tab",IF(N(E887)&gt;D887,"Refund is more than the order",IF(AND(B887&lt;&gt;"",COUNTIF($B$2:$B$5001,B887)&gt;1),"Same order # twice - keep one row",""))))))))</f>
        <v/>
      </c>
      <c r="I887" s="11" t="str">
        <f aca="false">IF(A887="","",IF(ISNUMBER(A887),INT(A887),IFERROR(IF(TEXT(DATE(VALUE(LEFT(A887,4)),VALUE(MID(A887,6,2)),VALUE(MID(A887,9,2))),"yyyy-mm-dd")=LEFT(A887,10),DATE(VALUE(LEFT(A887,4)),VALUE(MID(A887,6,2)),VALUE(MID(A887,9,2))),""),"")))</f>
        <v/>
      </c>
    </row>
    <row r="888" customFormat="false" ht="15" hidden="false" customHeight="false" outlineLevel="0" collapsed="false">
      <c r="A888" s="13"/>
      <c r="B888" s="8"/>
      <c r="C888" s="8"/>
      <c r="D888" s="23"/>
      <c r="E888" s="23"/>
      <c r="F888" s="10" t="str">
        <f aca="false">IF(D888="","",D888-N(E888))</f>
        <v/>
      </c>
      <c r="G888" s="8"/>
      <c r="H888" s="12" t="str">
        <f aca="false">IF(AND(A888="",C888="",D888=""),"",IF(A888="","Add the order date",IF(I888="","Date not recognised - use YYYY-MM-DD",IF(C888="","Add the customer email",IF(D888="","Add the order total",IF(COUNTIF(Customers!$A$2:$A$2001,C888)=0,"Customer not on Customers tab",IF(N(E888)&gt;D888,"Refund is more than the order",IF(AND(B888&lt;&gt;"",COUNTIF($B$2:$B$5001,B888)&gt;1),"Same order # twice - keep one row",""))))))))</f>
        <v/>
      </c>
      <c r="I888" s="11" t="str">
        <f aca="false">IF(A888="","",IF(ISNUMBER(A888),INT(A888),IFERROR(IF(TEXT(DATE(VALUE(LEFT(A888,4)),VALUE(MID(A888,6,2)),VALUE(MID(A888,9,2))),"yyyy-mm-dd")=LEFT(A888,10),DATE(VALUE(LEFT(A888,4)),VALUE(MID(A888,6,2)),VALUE(MID(A888,9,2))),""),"")))</f>
        <v/>
      </c>
    </row>
    <row r="889" customFormat="false" ht="15" hidden="false" customHeight="false" outlineLevel="0" collapsed="false">
      <c r="A889" s="13"/>
      <c r="B889" s="8"/>
      <c r="C889" s="8"/>
      <c r="D889" s="23"/>
      <c r="E889" s="23"/>
      <c r="F889" s="10" t="str">
        <f aca="false">IF(D889="","",D889-N(E889))</f>
        <v/>
      </c>
      <c r="G889" s="8"/>
      <c r="H889" s="12" t="str">
        <f aca="false">IF(AND(A889="",C889="",D889=""),"",IF(A889="","Add the order date",IF(I889="","Date not recognised - use YYYY-MM-DD",IF(C889="","Add the customer email",IF(D889="","Add the order total",IF(COUNTIF(Customers!$A$2:$A$2001,C889)=0,"Customer not on Customers tab",IF(N(E889)&gt;D889,"Refund is more than the order",IF(AND(B889&lt;&gt;"",COUNTIF($B$2:$B$5001,B889)&gt;1),"Same order # twice - keep one row",""))))))))</f>
        <v/>
      </c>
      <c r="I889" s="11" t="str">
        <f aca="false">IF(A889="","",IF(ISNUMBER(A889),INT(A889),IFERROR(IF(TEXT(DATE(VALUE(LEFT(A889,4)),VALUE(MID(A889,6,2)),VALUE(MID(A889,9,2))),"yyyy-mm-dd")=LEFT(A889,10),DATE(VALUE(LEFT(A889,4)),VALUE(MID(A889,6,2)),VALUE(MID(A889,9,2))),""),"")))</f>
        <v/>
      </c>
    </row>
    <row r="890" customFormat="false" ht="15" hidden="false" customHeight="false" outlineLevel="0" collapsed="false">
      <c r="A890" s="13"/>
      <c r="B890" s="8"/>
      <c r="C890" s="8"/>
      <c r="D890" s="23"/>
      <c r="E890" s="23"/>
      <c r="F890" s="10" t="str">
        <f aca="false">IF(D890="","",D890-N(E890))</f>
        <v/>
      </c>
      <c r="G890" s="8"/>
      <c r="H890" s="12" t="str">
        <f aca="false">IF(AND(A890="",C890="",D890=""),"",IF(A890="","Add the order date",IF(I890="","Date not recognised - use YYYY-MM-DD",IF(C890="","Add the customer email",IF(D890="","Add the order total",IF(COUNTIF(Customers!$A$2:$A$2001,C890)=0,"Customer not on Customers tab",IF(N(E890)&gt;D890,"Refund is more than the order",IF(AND(B890&lt;&gt;"",COUNTIF($B$2:$B$5001,B890)&gt;1),"Same order # twice - keep one row",""))))))))</f>
        <v/>
      </c>
      <c r="I890" s="11" t="str">
        <f aca="false">IF(A890="","",IF(ISNUMBER(A890),INT(A890),IFERROR(IF(TEXT(DATE(VALUE(LEFT(A890,4)),VALUE(MID(A890,6,2)),VALUE(MID(A890,9,2))),"yyyy-mm-dd")=LEFT(A890,10),DATE(VALUE(LEFT(A890,4)),VALUE(MID(A890,6,2)),VALUE(MID(A890,9,2))),""),"")))</f>
        <v/>
      </c>
    </row>
    <row r="891" customFormat="false" ht="15" hidden="false" customHeight="false" outlineLevel="0" collapsed="false">
      <c r="A891" s="13"/>
      <c r="B891" s="8"/>
      <c r="C891" s="8"/>
      <c r="D891" s="23"/>
      <c r="E891" s="23"/>
      <c r="F891" s="10" t="str">
        <f aca="false">IF(D891="","",D891-N(E891))</f>
        <v/>
      </c>
      <c r="G891" s="8"/>
      <c r="H891" s="12" t="str">
        <f aca="false">IF(AND(A891="",C891="",D891=""),"",IF(A891="","Add the order date",IF(I891="","Date not recognised - use YYYY-MM-DD",IF(C891="","Add the customer email",IF(D891="","Add the order total",IF(COUNTIF(Customers!$A$2:$A$2001,C891)=0,"Customer not on Customers tab",IF(N(E891)&gt;D891,"Refund is more than the order",IF(AND(B891&lt;&gt;"",COUNTIF($B$2:$B$5001,B891)&gt;1),"Same order # twice - keep one row",""))))))))</f>
        <v/>
      </c>
      <c r="I891" s="11" t="str">
        <f aca="false">IF(A891="","",IF(ISNUMBER(A891),INT(A891),IFERROR(IF(TEXT(DATE(VALUE(LEFT(A891,4)),VALUE(MID(A891,6,2)),VALUE(MID(A891,9,2))),"yyyy-mm-dd")=LEFT(A891,10),DATE(VALUE(LEFT(A891,4)),VALUE(MID(A891,6,2)),VALUE(MID(A891,9,2))),""),"")))</f>
        <v/>
      </c>
    </row>
    <row r="892" customFormat="false" ht="15" hidden="false" customHeight="false" outlineLevel="0" collapsed="false">
      <c r="A892" s="13"/>
      <c r="B892" s="8"/>
      <c r="C892" s="8"/>
      <c r="D892" s="23"/>
      <c r="E892" s="23"/>
      <c r="F892" s="10" t="str">
        <f aca="false">IF(D892="","",D892-N(E892))</f>
        <v/>
      </c>
      <c r="G892" s="8"/>
      <c r="H892" s="12" t="str">
        <f aca="false">IF(AND(A892="",C892="",D892=""),"",IF(A892="","Add the order date",IF(I892="","Date not recognised - use YYYY-MM-DD",IF(C892="","Add the customer email",IF(D892="","Add the order total",IF(COUNTIF(Customers!$A$2:$A$2001,C892)=0,"Customer not on Customers tab",IF(N(E892)&gt;D892,"Refund is more than the order",IF(AND(B892&lt;&gt;"",COUNTIF($B$2:$B$5001,B892)&gt;1),"Same order # twice - keep one row",""))))))))</f>
        <v/>
      </c>
      <c r="I892" s="11" t="str">
        <f aca="false">IF(A892="","",IF(ISNUMBER(A892),INT(A892),IFERROR(IF(TEXT(DATE(VALUE(LEFT(A892,4)),VALUE(MID(A892,6,2)),VALUE(MID(A892,9,2))),"yyyy-mm-dd")=LEFT(A892,10),DATE(VALUE(LEFT(A892,4)),VALUE(MID(A892,6,2)),VALUE(MID(A892,9,2))),""),"")))</f>
        <v/>
      </c>
    </row>
    <row r="893" customFormat="false" ht="15" hidden="false" customHeight="false" outlineLevel="0" collapsed="false">
      <c r="A893" s="13"/>
      <c r="B893" s="8"/>
      <c r="C893" s="8"/>
      <c r="D893" s="23"/>
      <c r="E893" s="23"/>
      <c r="F893" s="10" t="str">
        <f aca="false">IF(D893="","",D893-N(E893))</f>
        <v/>
      </c>
      <c r="G893" s="8"/>
      <c r="H893" s="12" t="str">
        <f aca="false">IF(AND(A893="",C893="",D893=""),"",IF(A893="","Add the order date",IF(I893="","Date not recognised - use YYYY-MM-DD",IF(C893="","Add the customer email",IF(D893="","Add the order total",IF(COUNTIF(Customers!$A$2:$A$2001,C893)=0,"Customer not on Customers tab",IF(N(E893)&gt;D893,"Refund is more than the order",IF(AND(B893&lt;&gt;"",COUNTIF($B$2:$B$5001,B893)&gt;1),"Same order # twice - keep one row",""))))))))</f>
        <v/>
      </c>
      <c r="I893" s="11" t="str">
        <f aca="false">IF(A893="","",IF(ISNUMBER(A893),INT(A893),IFERROR(IF(TEXT(DATE(VALUE(LEFT(A893,4)),VALUE(MID(A893,6,2)),VALUE(MID(A893,9,2))),"yyyy-mm-dd")=LEFT(A893,10),DATE(VALUE(LEFT(A893,4)),VALUE(MID(A893,6,2)),VALUE(MID(A893,9,2))),""),"")))</f>
        <v/>
      </c>
    </row>
    <row r="894" customFormat="false" ht="15" hidden="false" customHeight="false" outlineLevel="0" collapsed="false">
      <c r="A894" s="13"/>
      <c r="B894" s="8"/>
      <c r="C894" s="8"/>
      <c r="D894" s="23"/>
      <c r="E894" s="23"/>
      <c r="F894" s="10" t="str">
        <f aca="false">IF(D894="","",D894-N(E894))</f>
        <v/>
      </c>
      <c r="G894" s="8"/>
      <c r="H894" s="12" t="str">
        <f aca="false">IF(AND(A894="",C894="",D894=""),"",IF(A894="","Add the order date",IF(I894="","Date not recognised - use YYYY-MM-DD",IF(C894="","Add the customer email",IF(D894="","Add the order total",IF(COUNTIF(Customers!$A$2:$A$2001,C894)=0,"Customer not on Customers tab",IF(N(E894)&gt;D894,"Refund is more than the order",IF(AND(B894&lt;&gt;"",COUNTIF($B$2:$B$5001,B894)&gt;1),"Same order # twice - keep one row",""))))))))</f>
        <v/>
      </c>
      <c r="I894" s="11" t="str">
        <f aca="false">IF(A894="","",IF(ISNUMBER(A894),INT(A894),IFERROR(IF(TEXT(DATE(VALUE(LEFT(A894,4)),VALUE(MID(A894,6,2)),VALUE(MID(A894,9,2))),"yyyy-mm-dd")=LEFT(A894,10),DATE(VALUE(LEFT(A894,4)),VALUE(MID(A894,6,2)),VALUE(MID(A894,9,2))),""),"")))</f>
        <v/>
      </c>
    </row>
    <row r="895" customFormat="false" ht="15" hidden="false" customHeight="false" outlineLevel="0" collapsed="false">
      <c r="A895" s="13"/>
      <c r="B895" s="8"/>
      <c r="C895" s="8"/>
      <c r="D895" s="23"/>
      <c r="E895" s="23"/>
      <c r="F895" s="10" t="str">
        <f aca="false">IF(D895="","",D895-N(E895))</f>
        <v/>
      </c>
      <c r="G895" s="8"/>
      <c r="H895" s="12" t="str">
        <f aca="false">IF(AND(A895="",C895="",D895=""),"",IF(A895="","Add the order date",IF(I895="","Date not recognised - use YYYY-MM-DD",IF(C895="","Add the customer email",IF(D895="","Add the order total",IF(COUNTIF(Customers!$A$2:$A$2001,C895)=0,"Customer not on Customers tab",IF(N(E895)&gt;D895,"Refund is more than the order",IF(AND(B895&lt;&gt;"",COUNTIF($B$2:$B$5001,B895)&gt;1),"Same order # twice - keep one row",""))))))))</f>
        <v/>
      </c>
      <c r="I895" s="11" t="str">
        <f aca="false">IF(A895="","",IF(ISNUMBER(A895),INT(A895),IFERROR(IF(TEXT(DATE(VALUE(LEFT(A895,4)),VALUE(MID(A895,6,2)),VALUE(MID(A895,9,2))),"yyyy-mm-dd")=LEFT(A895,10),DATE(VALUE(LEFT(A895,4)),VALUE(MID(A895,6,2)),VALUE(MID(A895,9,2))),""),"")))</f>
        <v/>
      </c>
    </row>
    <row r="896" customFormat="false" ht="15" hidden="false" customHeight="false" outlineLevel="0" collapsed="false">
      <c r="A896" s="13"/>
      <c r="B896" s="8"/>
      <c r="C896" s="8"/>
      <c r="D896" s="23"/>
      <c r="E896" s="23"/>
      <c r="F896" s="10" t="str">
        <f aca="false">IF(D896="","",D896-N(E896))</f>
        <v/>
      </c>
      <c r="G896" s="8"/>
      <c r="H896" s="12" t="str">
        <f aca="false">IF(AND(A896="",C896="",D896=""),"",IF(A896="","Add the order date",IF(I896="","Date not recognised - use YYYY-MM-DD",IF(C896="","Add the customer email",IF(D896="","Add the order total",IF(COUNTIF(Customers!$A$2:$A$2001,C896)=0,"Customer not on Customers tab",IF(N(E896)&gt;D896,"Refund is more than the order",IF(AND(B896&lt;&gt;"",COUNTIF($B$2:$B$5001,B896)&gt;1),"Same order # twice - keep one row",""))))))))</f>
        <v/>
      </c>
      <c r="I896" s="11" t="str">
        <f aca="false">IF(A896="","",IF(ISNUMBER(A896),INT(A896),IFERROR(IF(TEXT(DATE(VALUE(LEFT(A896,4)),VALUE(MID(A896,6,2)),VALUE(MID(A896,9,2))),"yyyy-mm-dd")=LEFT(A896,10),DATE(VALUE(LEFT(A896,4)),VALUE(MID(A896,6,2)),VALUE(MID(A896,9,2))),""),"")))</f>
        <v/>
      </c>
    </row>
    <row r="897" customFormat="false" ht="15" hidden="false" customHeight="false" outlineLevel="0" collapsed="false">
      <c r="A897" s="13"/>
      <c r="B897" s="8"/>
      <c r="C897" s="8"/>
      <c r="D897" s="23"/>
      <c r="E897" s="23"/>
      <c r="F897" s="10" t="str">
        <f aca="false">IF(D897="","",D897-N(E897))</f>
        <v/>
      </c>
      <c r="G897" s="8"/>
      <c r="H897" s="12" t="str">
        <f aca="false">IF(AND(A897="",C897="",D897=""),"",IF(A897="","Add the order date",IF(I897="","Date not recognised - use YYYY-MM-DD",IF(C897="","Add the customer email",IF(D897="","Add the order total",IF(COUNTIF(Customers!$A$2:$A$2001,C897)=0,"Customer not on Customers tab",IF(N(E897)&gt;D897,"Refund is more than the order",IF(AND(B897&lt;&gt;"",COUNTIF($B$2:$B$5001,B897)&gt;1),"Same order # twice - keep one row",""))))))))</f>
        <v/>
      </c>
      <c r="I897" s="11" t="str">
        <f aca="false">IF(A897="","",IF(ISNUMBER(A897),INT(A897),IFERROR(IF(TEXT(DATE(VALUE(LEFT(A897,4)),VALUE(MID(A897,6,2)),VALUE(MID(A897,9,2))),"yyyy-mm-dd")=LEFT(A897,10),DATE(VALUE(LEFT(A897,4)),VALUE(MID(A897,6,2)),VALUE(MID(A897,9,2))),""),"")))</f>
        <v/>
      </c>
    </row>
    <row r="898" customFormat="false" ht="15" hidden="false" customHeight="false" outlineLevel="0" collapsed="false">
      <c r="A898" s="13"/>
      <c r="B898" s="8"/>
      <c r="C898" s="8"/>
      <c r="D898" s="23"/>
      <c r="E898" s="23"/>
      <c r="F898" s="10" t="str">
        <f aca="false">IF(D898="","",D898-N(E898))</f>
        <v/>
      </c>
      <c r="G898" s="8"/>
      <c r="H898" s="12" t="str">
        <f aca="false">IF(AND(A898="",C898="",D898=""),"",IF(A898="","Add the order date",IF(I898="","Date not recognised - use YYYY-MM-DD",IF(C898="","Add the customer email",IF(D898="","Add the order total",IF(COUNTIF(Customers!$A$2:$A$2001,C898)=0,"Customer not on Customers tab",IF(N(E898)&gt;D898,"Refund is more than the order",IF(AND(B898&lt;&gt;"",COUNTIF($B$2:$B$5001,B898)&gt;1),"Same order # twice - keep one row",""))))))))</f>
        <v/>
      </c>
      <c r="I898" s="11" t="str">
        <f aca="false">IF(A898="","",IF(ISNUMBER(A898),INT(A898),IFERROR(IF(TEXT(DATE(VALUE(LEFT(A898,4)),VALUE(MID(A898,6,2)),VALUE(MID(A898,9,2))),"yyyy-mm-dd")=LEFT(A898,10),DATE(VALUE(LEFT(A898,4)),VALUE(MID(A898,6,2)),VALUE(MID(A898,9,2))),""),"")))</f>
        <v/>
      </c>
    </row>
    <row r="899" customFormat="false" ht="15" hidden="false" customHeight="false" outlineLevel="0" collapsed="false">
      <c r="A899" s="13"/>
      <c r="B899" s="8"/>
      <c r="C899" s="8"/>
      <c r="D899" s="23"/>
      <c r="E899" s="23"/>
      <c r="F899" s="10" t="str">
        <f aca="false">IF(D899="","",D899-N(E899))</f>
        <v/>
      </c>
      <c r="G899" s="8"/>
      <c r="H899" s="12" t="str">
        <f aca="false">IF(AND(A899="",C899="",D899=""),"",IF(A899="","Add the order date",IF(I899="","Date not recognised - use YYYY-MM-DD",IF(C899="","Add the customer email",IF(D899="","Add the order total",IF(COUNTIF(Customers!$A$2:$A$2001,C899)=0,"Customer not on Customers tab",IF(N(E899)&gt;D899,"Refund is more than the order",IF(AND(B899&lt;&gt;"",COUNTIF($B$2:$B$5001,B899)&gt;1),"Same order # twice - keep one row",""))))))))</f>
        <v/>
      </c>
      <c r="I899" s="11" t="str">
        <f aca="false">IF(A899="","",IF(ISNUMBER(A899),INT(A899),IFERROR(IF(TEXT(DATE(VALUE(LEFT(A899,4)),VALUE(MID(A899,6,2)),VALUE(MID(A899,9,2))),"yyyy-mm-dd")=LEFT(A899,10),DATE(VALUE(LEFT(A899,4)),VALUE(MID(A899,6,2)),VALUE(MID(A899,9,2))),""),"")))</f>
        <v/>
      </c>
    </row>
    <row r="900" customFormat="false" ht="15" hidden="false" customHeight="false" outlineLevel="0" collapsed="false">
      <c r="A900" s="13"/>
      <c r="B900" s="8"/>
      <c r="C900" s="8"/>
      <c r="D900" s="23"/>
      <c r="E900" s="23"/>
      <c r="F900" s="10" t="str">
        <f aca="false">IF(D900="","",D900-N(E900))</f>
        <v/>
      </c>
      <c r="G900" s="8"/>
      <c r="H900" s="12" t="str">
        <f aca="false">IF(AND(A900="",C900="",D900=""),"",IF(A900="","Add the order date",IF(I900="","Date not recognised - use YYYY-MM-DD",IF(C900="","Add the customer email",IF(D900="","Add the order total",IF(COUNTIF(Customers!$A$2:$A$2001,C900)=0,"Customer not on Customers tab",IF(N(E900)&gt;D900,"Refund is more than the order",IF(AND(B900&lt;&gt;"",COUNTIF($B$2:$B$5001,B900)&gt;1),"Same order # twice - keep one row",""))))))))</f>
        <v/>
      </c>
      <c r="I900" s="11" t="str">
        <f aca="false">IF(A900="","",IF(ISNUMBER(A900),INT(A900),IFERROR(IF(TEXT(DATE(VALUE(LEFT(A900,4)),VALUE(MID(A900,6,2)),VALUE(MID(A900,9,2))),"yyyy-mm-dd")=LEFT(A900,10),DATE(VALUE(LEFT(A900,4)),VALUE(MID(A900,6,2)),VALUE(MID(A900,9,2))),""),"")))</f>
        <v/>
      </c>
    </row>
    <row r="901" customFormat="false" ht="15" hidden="false" customHeight="false" outlineLevel="0" collapsed="false">
      <c r="A901" s="13"/>
      <c r="B901" s="8"/>
      <c r="C901" s="8"/>
      <c r="D901" s="23"/>
      <c r="E901" s="23"/>
      <c r="F901" s="10" t="str">
        <f aca="false">IF(D901="","",D901-N(E901))</f>
        <v/>
      </c>
      <c r="G901" s="8"/>
      <c r="H901" s="12" t="str">
        <f aca="false">IF(AND(A901="",C901="",D901=""),"",IF(A901="","Add the order date",IF(I901="","Date not recognised - use YYYY-MM-DD",IF(C901="","Add the customer email",IF(D901="","Add the order total",IF(COUNTIF(Customers!$A$2:$A$2001,C901)=0,"Customer not on Customers tab",IF(N(E901)&gt;D901,"Refund is more than the order",IF(AND(B901&lt;&gt;"",COUNTIF($B$2:$B$5001,B901)&gt;1),"Same order # twice - keep one row",""))))))))</f>
        <v/>
      </c>
      <c r="I901" s="11" t="str">
        <f aca="false">IF(A901="","",IF(ISNUMBER(A901),INT(A901),IFERROR(IF(TEXT(DATE(VALUE(LEFT(A901,4)),VALUE(MID(A901,6,2)),VALUE(MID(A901,9,2))),"yyyy-mm-dd")=LEFT(A901,10),DATE(VALUE(LEFT(A901,4)),VALUE(MID(A901,6,2)),VALUE(MID(A901,9,2))),""),"")))</f>
        <v/>
      </c>
    </row>
    <row r="902" customFormat="false" ht="15" hidden="false" customHeight="false" outlineLevel="0" collapsed="false">
      <c r="A902" s="13"/>
      <c r="B902" s="8"/>
      <c r="C902" s="8"/>
      <c r="D902" s="23"/>
      <c r="E902" s="23"/>
      <c r="F902" s="10" t="str">
        <f aca="false">IF(D902="","",D902-N(E902))</f>
        <v/>
      </c>
      <c r="G902" s="8"/>
      <c r="H902" s="12" t="str">
        <f aca="false">IF(AND(A902="",C902="",D902=""),"",IF(A902="","Add the order date",IF(I902="","Date not recognised - use YYYY-MM-DD",IF(C902="","Add the customer email",IF(D902="","Add the order total",IF(COUNTIF(Customers!$A$2:$A$2001,C902)=0,"Customer not on Customers tab",IF(N(E902)&gt;D902,"Refund is more than the order",IF(AND(B902&lt;&gt;"",COUNTIF($B$2:$B$5001,B902)&gt;1),"Same order # twice - keep one row",""))))))))</f>
        <v/>
      </c>
      <c r="I902" s="11" t="str">
        <f aca="false">IF(A902="","",IF(ISNUMBER(A902),INT(A902),IFERROR(IF(TEXT(DATE(VALUE(LEFT(A902,4)),VALUE(MID(A902,6,2)),VALUE(MID(A902,9,2))),"yyyy-mm-dd")=LEFT(A902,10),DATE(VALUE(LEFT(A902,4)),VALUE(MID(A902,6,2)),VALUE(MID(A902,9,2))),""),"")))</f>
        <v/>
      </c>
    </row>
    <row r="903" customFormat="false" ht="15" hidden="false" customHeight="false" outlineLevel="0" collapsed="false">
      <c r="A903" s="13"/>
      <c r="B903" s="8"/>
      <c r="C903" s="8"/>
      <c r="D903" s="23"/>
      <c r="E903" s="23"/>
      <c r="F903" s="10" t="str">
        <f aca="false">IF(D903="","",D903-N(E903))</f>
        <v/>
      </c>
      <c r="G903" s="8"/>
      <c r="H903" s="12" t="str">
        <f aca="false">IF(AND(A903="",C903="",D903=""),"",IF(A903="","Add the order date",IF(I903="","Date not recognised - use YYYY-MM-DD",IF(C903="","Add the customer email",IF(D903="","Add the order total",IF(COUNTIF(Customers!$A$2:$A$2001,C903)=0,"Customer not on Customers tab",IF(N(E903)&gt;D903,"Refund is more than the order",IF(AND(B903&lt;&gt;"",COUNTIF($B$2:$B$5001,B903)&gt;1),"Same order # twice - keep one row",""))))))))</f>
        <v/>
      </c>
      <c r="I903" s="11" t="str">
        <f aca="false">IF(A903="","",IF(ISNUMBER(A903),INT(A903),IFERROR(IF(TEXT(DATE(VALUE(LEFT(A903,4)),VALUE(MID(A903,6,2)),VALUE(MID(A903,9,2))),"yyyy-mm-dd")=LEFT(A903,10),DATE(VALUE(LEFT(A903,4)),VALUE(MID(A903,6,2)),VALUE(MID(A903,9,2))),""),"")))</f>
        <v/>
      </c>
    </row>
    <row r="904" customFormat="false" ht="15" hidden="false" customHeight="false" outlineLevel="0" collapsed="false">
      <c r="A904" s="13"/>
      <c r="B904" s="8"/>
      <c r="C904" s="8"/>
      <c r="D904" s="23"/>
      <c r="E904" s="23"/>
      <c r="F904" s="10" t="str">
        <f aca="false">IF(D904="","",D904-N(E904))</f>
        <v/>
      </c>
      <c r="G904" s="8"/>
      <c r="H904" s="12" t="str">
        <f aca="false">IF(AND(A904="",C904="",D904=""),"",IF(A904="","Add the order date",IF(I904="","Date not recognised - use YYYY-MM-DD",IF(C904="","Add the customer email",IF(D904="","Add the order total",IF(COUNTIF(Customers!$A$2:$A$2001,C904)=0,"Customer not on Customers tab",IF(N(E904)&gt;D904,"Refund is more than the order",IF(AND(B904&lt;&gt;"",COUNTIF($B$2:$B$5001,B904)&gt;1),"Same order # twice - keep one row",""))))))))</f>
        <v/>
      </c>
      <c r="I904" s="11" t="str">
        <f aca="false">IF(A904="","",IF(ISNUMBER(A904),INT(A904),IFERROR(IF(TEXT(DATE(VALUE(LEFT(A904,4)),VALUE(MID(A904,6,2)),VALUE(MID(A904,9,2))),"yyyy-mm-dd")=LEFT(A904,10),DATE(VALUE(LEFT(A904,4)),VALUE(MID(A904,6,2)),VALUE(MID(A904,9,2))),""),"")))</f>
        <v/>
      </c>
    </row>
    <row r="905" customFormat="false" ht="15" hidden="false" customHeight="false" outlineLevel="0" collapsed="false">
      <c r="A905" s="13"/>
      <c r="B905" s="8"/>
      <c r="C905" s="8"/>
      <c r="D905" s="23"/>
      <c r="E905" s="23"/>
      <c r="F905" s="10" t="str">
        <f aca="false">IF(D905="","",D905-N(E905))</f>
        <v/>
      </c>
      <c r="G905" s="8"/>
      <c r="H905" s="12" t="str">
        <f aca="false">IF(AND(A905="",C905="",D905=""),"",IF(A905="","Add the order date",IF(I905="","Date not recognised - use YYYY-MM-DD",IF(C905="","Add the customer email",IF(D905="","Add the order total",IF(COUNTIF(Customers!$A$2:$A$2001,C905)=0,"Customer not on Customers tab",IF(N(E905)&gt;D905,"Refund is more than the order",IF(AND(B905&lt;&gt;"",COUNTIF($B$2:$B$5001,B905)&gt;1),"Same order # twice - keep one row",""))))))))</f>
        <v/>
      </c>
      <c r="I905" s="11" t="str">
        <f aca="false">IF(A905="","",IF(ISNUMBER(A905),INT(A905),IFERROR(IF(TEXT(DATE(VALUE(LEFT(A905,4)),VALUE(MID(A905,6,2)),VALUE(MID(A905,9,2))),"yyyy-mm-dd")=LEFT(A905,10),DATE(VALUE(LEFT(A905,4)),VALUE(MID(A905,6,2)),VALUE(MID(A905,9,2))),""),"")))</f>
        <v/>
      </c>
    </row>
    <row r="906" customFormat="false" ht="15" hidden="false" customHeight="false" outlineLevel="0" collapsed="false">
      <c r="A906" s="13"/>
      <c r="B906" s="8"/>
      <c r="C906" s="8"/>
      <c r="D906" s="23"/>
      <c r="E906" s="23"/>
      <c r="F906" s="10" t="str">
        <f aca="false">IF(D906="","",D906-N(E906))</f>
        <v/>
      </c>
      <c r="G906" s="8"/>
      <c r="H906" s="12" t="str">
        <f aca="false">IF(AND(A906="",C906="",D906=""),"",IF(A906="","Add the order date",IF(I906="","Date not recognised - use YYYY-MM-DD",IF(C906="","Add the customer email",IF(D906="","Add the order total",IF(COUNTIF(Customers!$A$2:$A$2001,C906)=0,"Customer not on Customers tab",IF(N(E906)&gt;D906,"Refund is more than the order",IF(AND(B906&lt;&gt;"",COUNTIF($B$2:$B$5001,B906)&gt;1),"Same order # twice - keep one row",""))))))))</f>
        <v/>
      </c>
      <c r="I906" s="11" t="str">
        <f aca="false">IF(A906="","",IF(ISNUMBER(A906),INT(A906),IFERROR(IF(TEXT(DATE(VALUE(LEFT(A906,4)),VALUE(MID(A906,6,2)),VALUE(MID(A906,9,2))),"yyyy-mm-dd")=LEFT(A906,10),DATE(VALUE(LEFT(A906,4)),VALUE(MID(A906,6,2)),VALUE(MID(A906,9,2))),""),"")))</f>
        <v/>
      </c>
    </row>
    <row r="907" customFormat="false" ht="15" hidden="false" customHeight="false" outlineLevel="0" collapsed="false">
      <c r="A907" s="13"/>
      <c r="B907" s="8"/>
      <c r="C907" s="8"/>
      <c r="D907" s="23"/>
      <c r="E907" s="23"/>
      <c r="F907" s="10" t="str">
        <f aca="false">IF(D907="","",D907-N(E907))</f>
        <v/>
      </c>
      <c r="G907" s="8"/>
      <c r="H907" s="12" t="str">
        <f aca="false">IF(AND(A907="",C907="",D907=""),"",IF(A907="","Add the order date",IF(I907="","Date not recognised - use YYYY-MM-DD",IF(C907="","Add the customer email",IF(D907="","Add the order total",IF(COUNTIF(Customers!$A$2:$A$2001,C907)=0,"Customer not on Customers tab",IF(N(E907)&gt;D907,"Refund is more than the order",IF(AND(B907&lt;&gt;"",COUNTIF($B$2:$B$5001,B907)&gt;1),"Same order # twice - keep one row",""))))))))</f>
        <v/>
      </c>
      <c r="I907" s="11" t="str">
        <f aca="false">IF(A907="","",IF(ISNUMBER(A907),INT(A907),IFERROR(IF(TEXT(DATE(VALUE(LEFT(A907,4)),VALUE(MID(A907,6,2)),VALUE(MID(A907,9,2))),"yyyy-mm-dd")=LEFT(A907,10),DATE(VALUE(LEFT(A907,4)),VALUE(MID(A907,6,2)),VALUE(MID(A907,9,2))),""),"")))</f>
        <v/>
      </c>
    </row>
    <row r="908" customFormat="false" ht="15" hidden="false" customHeight="false" outlineLevel="0" collapsed="false">
      <c r="A908" s="13"/>
      <c r="B908" s="8"/>
      <c r="C908" s="8"/>
      <c r="D908" s="23"/>
      <c r="E908" s="23"/>
      <c r="F908" s="10" t="str">
        <f aca="false">IF(D908="","",D908-N(E908))</f>
        <v/>
      </c>
      <c r="G908" s="8"/>
      <c r="H908" s="12" t="str">
        <f aca="false">IF(AND(A908="",C908="",D908=""),"",IF(A908="","Add the order date",IF(I908="","Date not recognised - use YYYY-MM-DD",IF(C908="","Add the customer email",IF(D908="","Add the order total",IF(COUNTIF(Customers!$A$2:$A$2001,C908)=0,"Customer not on Customers tab",IF(N(E908)&gt;D908,"Refund is more than the order",IF(AND(B908&lt;&gt;"",COUNTIF($B$2:$B$5001,B908)&gt;1),"Same order # twice - keep one row",""))))))))</f>
        <v/>
      </c>
      <c r="I908" s="11" t="str">
        <f aca="false">IF(A908="","",IF(ISNUMBER(A908),INT(A908),IFERROR(IF(TEXT(DATE(VALUE(LEFT(A908,4)),VALUE(MID(A908,6,2)),VALUE(MID(A908,9,2))),"yyyy-mm-dd")=LEFT(A908,10),DATE(VALUE(LEFT(A908,4)),VALUE(MID(A908,6,2)),VALUE(MID(A908,9,2))),""),"")))</f>
        <v/>
      </c>
    </row>
    <row r="909" customFormat="false" ht="15" hidden="false" customHeight="false" outlineLevel="0" collapsed="false">
      <c r="A909" s="13"/>
      <c r="B909" s="8"/>
      <c r="C909" s="8"/>
      <c r="D909" s="23"/>
      <c r="E909" s="23"/>
      <c r="F909" s="10" t="str">
        <f aca="false">IF(D909="","",D909-N(E909))</f>
        <v/>
      </c>
      <c r="G909" s="8"/>
      <c r="H909" s="12" t="str">
        <f aca="false">IF(AND(A909="",C909="",D909=""),"",IF(A909="","Add the order date",IF(I909="","Date not recognised - use YYYY-MM-DD",IF(C909="","Add the customer email",IF(D909="","Add the order total",IF(COUNTIF(Customers!$A$2:$A$2001,C909)=0,"Customer not on Customers tab",IF(N(E909)&gt;D909,"Refund is more than the order",IF(AND(B909&lt;&gt;"",COUNTIF($B$2:$B$5001,B909)&gt;1),"Same order # twice - keep one row",""))))))))</f>
        <v/>
      </c>
      <c r="I909" s="11" t="str">
        <f aca="false">IF(A909="","",IF(ISNUMBER(A909),INT(A909),IFERROR(IF(TEXT(DATE(VALUE(LEFT(A909,4)),VALUE(MID(A909,6,2)),VALUE(MID(A909,9,2))),"yyyy-mm-dd")=LEFT(A909,10),DATE(VALUE(LEFT(A909,4)),VALUE(MID(A909,6,2)),VALUE(MID(A909,9,2))),""),"")))</f>
        <v/>
      </c>
    </row>
    <row r="910" customFormat="false" ht="15" hidden="false" customHeight="false" outlineLevel="0" collapsed="false">
      <c r="A910" s="13"/>
      <c r="B910" s="8"/>
      <c r="C910" s="8"/>
      <c r="D910" s="23"/>
      <c r="E910" s="23"/>
      <c r="F910" s="10" t="str">
        <f aca="false">IF(D910="","",D910-N(E910))</f>
        <v/>
      </c>
      <c r="G910" s="8"/>
      <c r="H910" s="12" t="str">
        <f aca="false">IF(AND(A910="",C910="",D910=""),"",IF(A910="","Add the order date",IF(I910="","Date not recognised - use YYYY-MM-DD",IF(C910="","Add the customer email",IF(D910="","Add the order total",IF(COUNTIF(Customers!$A$2:$A$2001,C910)=0,"Customer not on Customers tab",IF(N(E910)&gt;D910,"Refund is more than the order",IF(AND(B910&lt;&gt;"",COUNTIF($B$2:$B$5001,B910)&gt;1),"Same order # twice - keep one row",""))))))))</f>
        <v/>
      </c>
      <c r="I910" s="11" t="str">
        <f aca="false">IF(A910="","",IF(ISNUMBER(A910),INT(A910),IFERROR(IF(TEXT(DATE(VALUE(LEFT(A910,4)),VALUE(MID(A910,6,2)),VALUE(MID(A910,9,2))),"yyyy-mm-dd")=LEFT(A910,10),DATE(VALUE(LEFT(A910,4)),VALUE(MID(A910,6,2)),VALUE(MID(A910,9,2))),""),"")))</f>
        <v/>
      </c>
    </row>
    <row r="911" customFormat="false" ht="15" hidden="false" customHeight="false" outlineLevel="0" collapsed="false">
      <c r="A911" s="13"/>
      <c r="B911" s="8"/>
      <c r="C911" s="8"/>
      <c r="D911" s="23"/>
      <c r="E911" s="23"/>
      <c r="F911" s="10" t="str">
        <f aca="false">IF(D911="","",D911-N(E911))</f>
        <v/>
      </c>
      <c r="G911" s="8"/>
      <c r="H911" s="12" t="str">
        <f aca="false">IF(AND(A911="",C911="",D911=""),"",IF(A911="","Add the order date",IF(I911="","Date not recognised - use YYYY-MM-DD",IF(C911="","Add the customer email",IF(D911="","Add the order total",IF(COUNTIF(Customers!$A$2:$A$2001,C911)=0,"Customer not on Customers tab",IF(N(E911)&gt;D911,"Refund is more than the order",IF(AND(B911&lt;&gt;"",COUNTIF($B$2:$B$5001,B911)&gt;1),"Same order # twice - keep one row",""))))))))</f>
        <v/>
      </c>
      <c r="I911" s="11" t="str">
        <f aca="false">IF(A911="","",IF(ISNUMBER(A911),INT(A911),IFERROR(IF(TEXT(DATE(VALUE(LEFT(A911,4)),VALUE(MID(A911,6,2)),VALUE(MID(A911,9,2))),"yyyy-mm-dd")=LEFT(A911,10),DATE(VALUE(LEFT(A911,4)),VALUE(MID(A911,6,2)),VALUE(MID(A911,9,2))),""),"")))</f>
        <v/>
      </c>
    </row>
    <row r="912" customFormat="false" ht="15" hidden="false" customHeight="false" outlineLevel="0" collapsed="false">
      <c r="A912" s="13"/>
      <c r="B912" s="8"/>
      <c r="C912" s="8"/>
      <c r="D912" s="23"/>
      <c r="E912" s="23"/>
      <c r="F912" s="10" t="str">
        <f aca="false">IF(D912="","",D912-N(E912))</f>
        <v/>
      </c>
      <c r="G912" s="8"/>
      <c r="H912" s="12" t="str">
        <f aca="false">IF(AND(A912="",C912="",D912=""),"",IF(A912="","Add the order date",IF(I912="","Date not recognised - use YYYY-MM-DD",IF(C912="","Add the customer email",IF(D912="","Add the order total",IF(COUNTIF(Customers!$A$2:$A$2001,C912)=0,"Customer not on Customers tab",IF(N(E912)&gt;D912,"Refund is more than the order",IF(AND(B912&lt;&gt;"",COUNTIF($B$2:$B$5001,B912)&gt;1),"Same order # twice - keep one row",""))))))))</f>
        <v/>
      </c>
      <c r="I912" s="11" t="str">
        <f aca="false">IF(A912="","",IF(ISNUMBER(A912),INT(A912),IFERROR(IF(TEXT(DATE(VALUE(LEFT(A912,4)),VALUE(MID(A912,6,2)),VALUE(MID(A912,9,2))),"yyyy-mm-dd")=LEFT(A912,10),DATE(VALUE(LEFT(A912,4)),VALUE(MID(A912,6,2)),VALUE(MID(A912,9,2))),""),"")))</f>
        <v/>
      </c>
    </row>
    <row r="913" customFormat="false" ht="15" hidden="false" customHeight="false" outlineLevel="0" collapsed="false">
      <c r="A913" s="13"/>
      <c r="B913" s="8"/>
      <c r="C913" s="8"/>
      <c r="D913" s="23"/>
      <c r="E913" s="23"/>
      <c r="F913" s="10" t="str">
        <f aca="false">IF(D913="","",D913-N(E913))</f>
        <v/>
      </c>
      <c r="G913" s="8"/>
      <c r="H913" s="12" t="str">
        <f aca="false">IF(AND(A913="",C913="",D913=""),"",IF(A913="","Add the order date",IF(I913="","Date not recognised - use YYYY-MM-DD",IF(C913="","Add the customer email",IF(D913="","Add the order total",IF(COUNTIF(Customers!$A$2:$A$2001,C913)=0,"Customer not on Customers tab",IF(N(E913)&gt;D913,"Refund is more than the order",IF(AND(B913&lt;&gt;"",COUNTIF($B$2:$B$5001,B913)&gt;1),"Same order # twice - keep one row",""))))))))</f>
        <v/>
      </c>
      <c r="I913" s="11" t="str">
        <f aca="false">IF(A913="","",IF(ISNUMBER(A913),INT(A913),IFERROR(IF(TEXT(DATE(VALUE(LEFT(A913,4)),VALUE(MID(A913,6,2)),VALUE(MID(A913,9,2))),"yyyy-mm-dd")=LEFT(A913,10),DATE(VALUE(LEFT(A913,4)),VALUE(MID(A913,6,2)),VALUE(MID(A913,9,2))),""),"")))</f>
        <v/>
      </c>
    </row>
    <row r="914" customFormat="false" ht="15" hidden="false" customHeight="false" outlineLevel="0" collapsed="false">
      <c r="A914" s="13"/>
      <c r="B914" s="8"/>
      <c r="C914" s="8"/>
      <c r="D914" s="23"/>
      <c r="E914" s="23"/>
      <c r="F914" s="10" t="str">
        <f aca="false">IF(D914="","",D914-N(E914))</f>
        <v/>
      </c>
      <c r="G914" s="8"/>
      <c r="H914" s="12" t="str">
        <f aca="false">IF(AND(A914="",C914="",D914=""),"",IF(A914="","Add the order date",IF(I914="","Date not recognised - use YYYY-MM-DD",IF(C914="","Add the customer email",IF(D914="","Add the order total",IF(COUNTIF(Customers!$A$2:$A$2001,C914)=0,"Customer not on Customers tab",IF(N(E914)&gt;D914,"Refund is more than the order",IF(AND(B914&lt;&gt;"",COUNTIF($B$2:$B$5001,B914)&gt;1),"Same order # twice - keep one row",""))))))))</f>
        <v/>
      </c>
      <c r="I914" s="11" t="str">
        <f aca="false">IF(A914="","",IF(ISNUMBER(A914),INT(A914),IFERROR(IF(TEXT(DATE(VALUE(LEFT(A914,4)),VALUE(MID(A914,6,2)),VALUE(MID(A914,9,2))),"yyyy-mm-dd")=LEFT(A914,10),DATE(VALUE(LEFT(A914,4)),VALUE(MID(A914,6,2)),VALUE(MID(A914,9,2))),""),"")))</f>
        <v/>
      </c>
    </row>
    <row r="915" customFormat="false" ht="15" hidden="false" customHeight="false" outlineLevel="0" collapsed="false">
      <c r="A915" s="13"/>
      <c r="B915" s="8"/>
      <c r="C915" s="8"/>
      <c r="D915" s="23"/>
      <c r="E915" s="23"/>
      <c r="F915" s="10" t="str">
        <f aca="false">IF(D915="","",D915-N(E915))</f>
        <v/>
      </c>
      <c r="G915" s="8"/>
      <c r="H915" s="12" t="str">
        <f aca="false">IF(AND(A915="",C915="",D915=""),"",IF(A915="","Add the order date",IF(I915="","Date not recognised - use YYYY-MM-DD",IF(C915="","Add the customer email",IF(D915="","Add the order total",IF(COUNTIF(Customers!$A$2:$A$2001,C915)=0,"Customer not on Customers tab",IF(N(E915)&gt;D915,"Refund is more than the order",IF(AND(B915&lt;&gt;"",COUNTIF($B$2:$B$5001,B915)&gt;1),"Same order # twice - keep one row",""))))))))</f>
        <v/>
      </c>
      <c r="I915" s="11" t="str">
        <f aca="false">IF(A915="","",IF(ISNUMBER(A915),INT(A915),IFERROR(IF(TEXT(DATE(VALUE(LEFT(A915,4)),VALUE(MID(A915,6,2)),VALUE(MID(A915,9,2))),"yyyy-mm-dd")=LEFT(A915,10),DATE(VALUE(LEFT(A915,4)),VALUE(MID(A915,6,2)),VALUE(MID(A915,9,2))),""),"")))</f>
        <v/>
      </c>
    </row>
    <row r="916" customFormat="false" ht="15" hidden="false" customHeight="false" outlineLevel="0" collapsed="false">
      <c r="A916" s="13"/>
      <c r="B916" s="8"/>
      <c r="C916" s="8"/>
      <c r="D916" s="23"/>
      <c r="E916" s="23"/>
      <c r="F916" s="10" t="str">
        <f aca="false">IF(D916="","",D916-N(E916))</f>
        <v/>
      </c>
      <c r="G916" s="8"/>
      <c r="H916" s="12" t="str">
        <f aca="false">IF(AND(A916="",C916="",D916=""),"",IF(A916="","Add the order date",IF(I916="","Date not recognised - use YYYY-MM-DD",IF(C916="","Add the customer email",IF(D916="","Add the order total",IF(COUNTIF(Customers!$A$2:$A$2001,C916)=0,"Customer not on Customers tab",IF(N(E916)&gt;D916,"Refund is more than the order",IF(AND(B916&lt;&gt;"",COUNTIF($B$2:$B$5001,B916)&gt;1),"Same order # twice - keep one row",""))))))))</f>
        <v/>
      </c>
      <c r="I916" s="11" t="str">
        <f aca="false">IF(A916="","",IF(ISNUMBER(A916),INT(A916),IFERROR(IF(TEXT(DATE(VALUE(LEFT(A916,4)),VALUE(MID(A916,6,2)),VALUE(MID(A916,9,2))),"yyyy-mm-dd")=LEFT(A916,10),DATE(VALUE(LEFT(A916,4)),VALUE(MID(A916,6,2)),VALUE(MID(A916,9,2))),""),"")))</f>
        <v/>
      </c>
    </row>
    <row r="917" customFormat="false" ht="15" hidden="false" customHeight="false" outlineLevel="0" collapsed="false">
      <c r="A917" s="13"/>
      <c r="B917" s="8"/>
      <c r="C917" s="8"/>
      <c r="D917" s="23"/>
      <c r="E917" s="23"/>
      <c r="F917" s="10" t="str">
        <f aca="false">IF(D917="","",D917-N(E917))</f>
        <v/>
      </c>
      <c r="G917" s="8"/>
      <c r="H917" s="12" t="str">
        <f aca="false">IF(AND(A917="",C917="",D917=""),"",IF(A917="","Add the order date",IF(I917="","Date not recognised - use YYYY-MM-DD",IF(C917="","Add the customer email",IF(D917="","Add the order total",IF(COUNTIF(Customers!$A$2:$A$2001,C917)=0,"Customer not on Customers tab",IF(N(E917)&gt;D917,"Refund is more than the order",IF(AND(B917&lt;&gt;"",COUNTIF($B$2:$B$5001,B917)&gt;1),"Same order # twice - keep one row",""))))))))</f>
        <v/>
      </c>
      <c r="I917" s="11" t="str">
        <f aca="false">IF(A917="","",IF(ISNUMBER(A917),INT(A917),IFERROR(IF(TEXT(DATE(VALUE(LEFT(A917,4)),VALUE(MID(A917,6,2)),VALUE(MID(A917,9,2))),"yyyy-mm-dd")=LEFT(A917,10),DATE(VALUE(LEFT(A917,4)),VALUE(MID(A917,6,2)),VALUE(MID(A917,9,2))),""),"")))</f>
        <v/>
      </c>
    </row>
    <row r="918" customFormat="false" ht="15" hidden="false" customHeight="false" outlineLevel="0" collapsed="false">
      <c r="A918" s="13"/>
      <c r="B918" s="8"/>
      <c r="C918" s="8"/>
      <c r="D918" s="23"/>
      <c r="E918" s="23"/>
      <c r="F918" s="10" t="str">
        <f aca="false">IF(D918="","",D918-N(E918))</f>
        <v/>
      </c>
      <c r="G918" s="8"/>
      <c r="H918" s="12" t="str">
        <f aca="false">IF(AND(A918="",C918="",D918=""),"",IF(A918="","Add the order date",IF(I918="","Date not recognised - use YYYY-MM-DD",IF(C918="","Add the customer email",IF(D918="","Add the order total",IF(COUNTIF(Customers!$A$2:$A$2001,C918)=0,"Customer not on Customers tab",IF(N(E918)&gt;D918,"Refund is more than the order",IF(AND(B918&lt;&gt;"",COUNTIF($B$2:$B$5001,B918)&gt;1),"Same order # twice - keep one row",""))))))))</f>
        <v/>
      </c>
      <c r="I918" s="11" t="str">
        <f aca="false">IF(A918="","",IF(ISNUMBER(A918),INT(A918),IFERROR(IF(TEXT(DATE(VALUE(LEFT(A918,4)),VALUE(MID(A918,6,2)),VALUE(MID(A918,9,2))),"yyyy-mm-dd")=LEFT(A918,10),DATE(VALUE(LEFT(A918,4)),VALUE(MID(A918,6,2)),VALUE(MID(A918,9,2))),""),"")))</f>
        <v/>
      </c>
    </row>
    <row r="919" customFormat="false" ht="15" hidden="false" customHeight="false" outlineLevel="0" collapsed="false">
      <c r="A919" s="13"/>
      <c r="B919" s="8"/>
      <c r="C919" s="8"/>
      <c r="D919" s="23"/>
      <c r="E919" s="23"/>
      <c r="F919" s="10" t="str">
        <f aca="false">IF(D919="","",D919-N(E919))</f>
        <v/>
      </c>
      <c r="G919" s="8"/>
      <c r="H919" s="12" t="str">
        <f aca="false">IF(AND(A919="",C919="",D919=""),"",IF(A919="","Add the order date",IF(I919="","Date not recognised - use YYYY-MM-DD",IF(C919="","Add the customer email",IF(D919="","Add the order total",IF(COUNTIF(Customers!$A$2:$A$2001,C919)=0,"Customer not on Customers tab",IF(N(E919)&gt;D919,"Refund is more than the order",IF(AND(B919&lt;&gt;"",COUNTIF($B$2:$B$5001,B919)&gt;1),"Same order # twice - keep one row",""))))))))</f>
        <v/>
      </c>
      <c r="I919" s="11" t="str">
        <f aca="false">IF(A919="","",IF(ISNUMBER(A919),INT(A919),IFERROR(IF(TEXT(DATE(VALUE(LEFT(A919,4)),VALUE(MID(A919,6,2)),VALUE(MID(A919,9,2))),"yyyy-mm-dd")=LEFT(A919,10),DATE(VALUE(LEFT(A919,4)),VALUE(MID(A919,6,2)),VALUE(MID(A919,9,2))),""),"")))</f>
        <v/>
      </c>
    </row>
    <row r="920" customFormat="false" ht="15" hidden="false" customHeight="false" outlineLevel="0" collapsed="false">
      <c r="A920" s="13"/>
      <c r="B920" s="8"/>
      <c r="C920" s="8"/>
      <c r="D920" s="23"/>
      <c r="E920" s="23"/>
      <c r="F920" s="10" t="str">
        <f aca="false">IF(D920="","",D920-N(E920))</f>
        <v/>
      </c>
      <c r="G920" s="8"/>
      <c r="H920" s="12" t="str">
        <f aca="false">IF(AND(A920="",C920="",D920=""),"",IF(A920="","Add the order date",IF(I920="","Date not recognised - use YYYY-MM-DD",IF(C920="","Add the customer email",IF(D920="","Add the order total",IF(COUNTIF(Customers!$A$2:$A$2001,C920)=0,"Customer not on Customers tab",IF(N(E920)&gt;D920,"Refund is more than the order",IF(AND(B920&lt;&gt;"",COUNTIF($B$2:$B$5001,B920)&gt;1),"Same order # twice - keep one row",""))))))))</f>
        <v/>
      </c>
      <c r="I920" s="11" t="str">
        <f aca="false">IF(A920="","",IF(ISNUMBER(A920),INT(A920),IFERROR(IF(TEXT(DATE(VALUE(LEFT(A920,4)),VALUE(MID(A920,6,2)),VALUE(MID(A920,9,2))),"yyyy-mm-dd")=LEFT(A920,10),DATE(VALUE(LEFT(A920,4)),VALUE(MID(A920,6,2)),VALUE(MID(A920,9,2))),""),"")))</f>
        <v/>
      </c>
    </row>
    <row r="921" customFormat="false" ht="15" hidden="false" customHeight="false" outlineLevel="0" collapsed="false">
      <c r="A921" s="13"/>
      <c r="B921" s="8"/>
      <c r="C921" s="8"/>
      <c r="D921" s="23"/>
      <c r="E921" s="23"/>
      <c r="F921" s="10" t="str">
        <f aca="false">IF(D921="","",D921-N(E921))</f>
        <v/>
      </c>
      <c r="G921" s="8"/>
      <c r="H921" s="12" t="str">
        <f aca="false">IF(AND(A921="",C921="",D921=""),"",IF(A921="","Add the order date",IF(I921="","Date not recognised - use YYYY-MM-DD",IF(C921="","Add the customer email",IF(D921="","Add the order total",IF(COUNTIF(Customers!$A$2:$A$2001,C921)=0,"Customer not on Customers tab",IF(N(E921)&gt;D921,"Refund is more than the order",IF(AND(B921&lt;&gt;"",COUNTIF($B$2:$B$5001,B921)&gt;1),"Same order # twice - keep one row",""))))))))</f>
        <v/>
      </c>
      <c r="I921" s="11" t="str">
        <f aca="false">IF(A921="","",IF(ISNUMBER(A921),INT(A921),IFERROR(IF(TEXT(DATE(VALUE(LEFT(A921,4)),VALUE(MID(A921,6,2)),VALUE(MID(A921,9,2))),"yyyy-mm-dd")=LEFT(A921,10),DATE(VALUE(LEFT(A921,4)),VALUE(MID(A921,6,2)),VALUE(MID(A921,9,2))),""),"")))</f>
        <v/>
      </c>
    </row>
    <row r="922" customFormat="false" ht="15" hidden="false" customHeight="false" outlineLevel="0" collapsed="false">
      <c r="A922" s="13"/>
      <c r="B922" s="8"/>
      <c r="C922" s="8"/>
      <c r="D922" s="23"/>
      <c r="E922" s="23"/>
      <c r="F922" s="10" t="str">
        <f aca="false">IF(D922="","",D922-N(E922))</f>
        <v/>
      </c>
      <c r="G922" s="8"/>
      <c r="H922" s="12" t="str">
        <f aca="false">IF(AND(A922="",C922="",D922=""),"",IF(A922="","Add the order date",IF(I922="","Date not recognised - use YYYY-MM-DD",IF(C922="","Add the customer email",IF(D922="","Add the order total",IF(COUNTIF(Customers!$A$2:$A$2001,C922)=0,"Customer not on Customers tab",IF(N(E922)&gt;D922,"Refund is more than the order",IF(AND(B922&lt;&gt;"",COUNTIF($B$2:$B$5001,B922)&gt;1),"Same order # twice - keep one row",""))))))))</f>
        <v/>
      </c>
      <c r="I922" s="11" t="str">
        <f aca="false">IF(A922="","",IF(ISNUMBER(A922),INT(A922),IFERROR(IF(TEXT(DATE(VALUE(LEFT(A922,4)),VALUE(MID(A922,6,2)),VALUE(MID(A922,9,2))),"yyyy-mm-dd")=LEFT(A922,10),DATE(VALUE(LEFT(A922,4)),VALUE(MID(A922,6,2)),VALUE(MID(A922,9,2))),""),"")))</f>
        <v/>
      </c>
    </row>
    <row r="923" customFormat="false" ht="15" hidden="false" customHeight="false" outlineLevel="0" collapsed="false">
      <c r="A923" s="13"/>
      <c r="B923" s="8"/>
      <c r="C923" s="8"/>
      <c r="D923" s="23"/>
      <c r="E923" s="23"/>
      <c r="F923" s="10" t="str">
        <f aca="false">IF(D923="","",D923-N(E923))</f>
        <v/>
      </c>
      <c r="G923" s="8"/>
      <c r="H923" s="12" t="str">
        <f aca="false">IF(AND(A923="",C923="",D923=""),"",IF(A923="","Add the order date",IF(I923="","Date not recognised - use YYYY-MM-DD",IF(C923="","Add the customer email",IF(D923="","Add the order total",IF(COUNTIF(Customers!$A$2:$A$2001,C923)=0,"Customer not on Customers tab",IF(N(E923)&gt;D923,"Refund is more than the order",IF(AND(B923&lt;&gt;"",COUNTIF($B$2:$B$5001,B923)&gt;1),"Same order # twice - keep one row",""))))))))</f>
        <v/>
      </c>
      <c r="I923" s="11" t="str">
        <f aca="false">IF(A923="","",IF(ISNUMBER(A923),INT(A923),IFERROR(IF(TEXT(DATE(VALUE(LEFT(A923,4)),VALUE(MID(A923,6,2)),VALUE(MID(A923,9,2))),"yyyy-mm-dd")=LEFT(A923,10),DATE(VALUE(LEFT(A923,4)),VALUE(MID(A923,6,2)),VALUE(MID(A923,9,2))),""),"")))</f>
        <v/>
      </c>
    </row>
    <row r="924" customFormat="false" ht="15" hidden="false" customHeight="false" outlineLevel="0" collapsed="false">
      <c r="A924" s="13"/>
      <c r="B924" s="8"/>
      <c r="C924" s="8"/>
      <c r="D924" s="23"/>
      <c r="E924" s="23"/>
      <c r="F924" s="10" t="str">
        <f aca="false">IF(D924="","",D924-N(E924))</f>
        <v/>
      </c>
      <c r="G924" s="8"/>
      <c r="H924" s="12" t="str">
        <f aca="false">IF(AND(A924="",C924="",D924=""),"",IF(A924="","Add the order date",IF(I924="","Date not recognised - use YYYY-MM-DD",IF(C924="","Add the customer email",IF(D924="","Add the order total",IF(COUNTIF(Customers!$A$2:$A$2001,C924)=0,"Customer not on Customers tab",IF(N(E924)&gt;D924,"Refund is more than the order",IF(AND(B924&lt;&gt;"",COUNTIF($B$2:$B$5001,B924)&gt;1),"Same order # twice - keep one row",""))))))))</f>
        <v/>
      </c>
      <c r="I924" s="11" t="str">
        <f aca="false">IF(A924="","",IF(ISNUMBER(A924),INT(A924),IFERROR(IF(TEXT(DATE(VALUE(LEFT(A924,4)),VALUE(MID(A924,6,2)),VALUE(MID(A924,9,2))),"yyyy-mm-dd")=LEFT(A924,10),DATE(VALUE(LEFT(A924,4)),VALUE(MID(A924,6,2)),VALUE(MID(A924,9,2))),""),"")))</f>
        <v/>
      </c>
    </row>
    <row r="925" customFormat="false" ht="15" hidden="false" customHeight="false" outlineLevel="0" collapsed="false">
      <c r="A925" s="13"/>
      <c r="B925" s="8"/>
      <c r="C925" s="8"/>
      <c r="D925" s="23"/>
      <c r="E925" s="23"/>
      <c r="F925" s="10" t="str">
        <f aca="false">IF(D925="","",D925-N(E925))</f>
        <v/>
      </c>
      <c r="G925" s="8"/>
      <c r="H925" s="12" t="str">
        <f aca="false">IF(AND(A925="",C925="",D925=""),"",IF(A925="","Add the order date",IF(I925="","Date not recognised - use YYYY-MM-DD",IF(C925="","Add the customer email",IF(D925="","Add the order total",IF(COUNTIF(Customers!$A$2:$A$2001,C925)=0,"Customer not on Customers tab",IF(N(E925)&gt;D925,"Refund is more than the order",IF(AND(B925&lt;&gt;"",COUNTIF($B$2:$B$5001,B925)&gt;1),"Same order # twice - keep one row",""))))))))</f>
        <v/>
      </c>
      <c r="I925" s="11" t="str">
        <f aca="false">IF(A925="","",IF(ISNUMBER(A925),INT(A925),IFERROR(IF(TEXT(DATE(VALUE(LEFT(A925,4)),VALUE(MID(A925,6,2)),VALUE(MID(A925,9,2))),"yyyy-mm-dd")=LEFT(A925,10),DATE(VALUE(LEFT(A925,4)),VALUE(MID(A925,6,2)),VALUE(MID(A925,9,2))),""),"")))</f>
        <v/>
      </c>
    </row>
    <row r="926" customFormat="false" ht="15" hidden="false" customHeight="false" outlineLevel="0" collapsed="false">
      <c r="A926" s="13"/>
      <c r="B926" s="8"/>
      <c r="C926" s="8"/>
      <c r="D926" s="23"/>
      <c r="E926" s="23"/>
      <c r="F926" s="10" t="str">
        <f aca="false">IF(D926="","",D926-N(E926))</f>
        <v/>
      </c>
      <c r="G926" s="8"/>
      <c r="H926" s="12" t="str">
        <f aca="false">IF(AND(A926="",C926="",D926=""),"",IF(A926="","Add the order date",IF(I926="","Date not recognised - use YYYY-MM-DD",IF(C926="","Add the customer email",IF(D926="","Add the order total",IF(COUNTIF(Customers!$A$2:$A$2001,C926)=0,"Customer not on Customers tab",IF(N(E926)&gt;D926,"Refund is more than the order",IF(AND(B926&lt;&gt;"",COUNTIF($B$2:$B$5001,B926)&gt;1),"Same order # twice - keep one row",""))))))))</f>
        <v/>
      </c>
      <c r="I926" s="11" t="str">
        <f aca="false">IF(A926="","",IF(ISNUMBER(A926),INT(A926),IFERROR(IF(TEXT(DATE(VALUE(LEFT(A926,4)),VALUE(MID(A926,6,2)),VALUE(MID(A926,9,2))),"yyyy-mm-dd")=LEFT(A926,10),DATE(VALUE(LEFT(A926,4)),VALUE(MID(A926,6,2)),VALUE(MID(A926,9,2))),""),"")))</f>
        <v/>
      </c>
    </row>
    <row r="927" customFormat="false" ht="15" hidden="false" customHeight="false" outlineLevel="0" collapsed="false">
      <c r="A927" s="13"/>
      <c r="B927" s="8"/>
      <c r="C927" s="8"/>
      <c r="D927" s="23"/>
      <c r="E927" s="23"/>
      <c r="F927" s="10" t="str">
        <f aca="false">IF(D927="","",D927-N(E927))</f>
        <v/>
      </c>
      <c r="G927" s="8"/>
      <c r="H927" s="12" t="str">
        <f aca="false">IF(AND(A927="",C927="",D927=""),"",IF(A927="","Add the order date",IF(I927="","Date not recognised - use YYYY-MM-DD",IF(C927="","Add the customer email",IF(D927="","Add the order total",IF(COUNTIF(Customers!$A$2:$A$2001,C927)=0,"Customer not on Customers tab",IF(N(E927)&gt;D927,"Refund is more than the order",IF(AND(B927&lt;&gt;"",COUNTIF($B$2:$B$5001,B927)&gt;1),"Same order # twice - keep one row",""))))))))</f>
        <v/>
      </c>
      <c r="I927" s="11" t="str">
        <f aca="false">IF(A927="","",IF(ISNUMBER(A927),INT(A927),IFERROR(IF(TEXT(DATE(VALUE(LEFT(A927,4)),VALUE(MID(A927,6,2)),VALUE(MID(A927,9,2))),"yyyy-mm-dd")=LEFT(A927,10),DATE(VALUE(LEFT(A927,4)),VALUE(MID(A927,6,2)),VALUE(MID(A927,9,2))),""),"")))</f>
        <v/>
      </c>
    </row>
    <row r="928" customFormat="false" ht="15" hidden="false" customHeight="false" outlineLevel="0" collapsed="false">
      <c r="A928" s="13"/>
      <c r="B928" s="8"/>
      <c r="C928" s="8"/>
      <c r="D928" s="23"/>
      <c r="E928" s="23"/>
      <c r="F928" s="10" t="str">
        <f aca="false">IF(D928="","",D928-N(E928))</f>
        <v/>
      </c>
      <c r="G928" s="8"/>
      <c r="H928" s="12" t="str">
        <f aca="false">IF(AND(A928="",C928="",D928=""),"",IF(A928="","Add the order date",IF(I928="","Date not recognised - use YYYY-MM-DD",IF(C928="","Add the customer email",IF(D928="","Add the order total",IF(COUNTIF(Customers!$A$2:$A$2001,C928)=0,"Customer not on Customers tab",IF(N(E928)&gt;D928,"Refund is more than the order",IF(AND(B928&lt;&gt;"",COUNTIF($B$2:$B$5001,B928)&gt;1),"Same order # twice - keep one row",""))))))))</f>
        <v/>
      </c>
      <c r="I928" s="11" t="str">
        <f aca="false">IF(A928="","",IF(ISNUMBER(A928),INT(A928),IFERROR(IF(TEXT(DATE(VALUE(LEFT(A928,4)),VALUE(MID(A928,6,2)),VALUE(MID(A928,9,2))),"yyyy-mm-dd")=LEFT(A928,10),DATE(VALUE(LEFT(A928,4)),VALUE(MID(A928,6,2)),VALUE(MID(A928,9,2))),""),"")))</f>
        <v/>
      </c>
    </row>
    <row r="929" customFormat="false" ht="15" hidden="false" customHeight="false" outlineLevel="0" collapsed="false">
      <c r="A929" s="13"/>
      <c r="B929" s="8"/>
      <c r="C929" s="8"/>
      <c r="D929" s="23"/>
      <c r="E929" s="23"/>
      <c r="F929" s="10" t="str">
        <f aca="false">IF(D929="","",D929-N(E929))</f>
        <v/>
      </c>
      <c r="G929" s="8"/>
      <c r="H929" s="12" t="str">
        <f aca="false">IF(AND(A929="",C929="",D929=""),"",IF(A929="","Add the order date",IF(I929="","Date not recognised - use YYYY-MM-DD",IF(C929="","Add the customer email",IF(D929="","Add the order total",IF(COUNTIF(Customers!$A$2:$A$2001,C929)=0,"Customer not on Customers tab",IF(N(E929)&gt;D929,"Refund is more than the order",IF(AND(B929&lt;&gt;"",COUNTIF($B$2:$B$5001,B929)&gt;1),"Same order # twice - keep one row",""))))))))</f>
        <v/>
      </c>
      <c r="I929" s="11" t="str">
        <f aca="false">IF(A929="","",IF(ISNUMBER(A929),INT(A929),IFERROR(IF(TEXT(DATE(VALUE(LEFT(A929,4)),VALUE(MID(A929,6,2)),VALUE(MID(A929,9,2))),"yyyy-mm-dd")=LEFT(A929,10),DATE(VALUE(LEFT(A929,4)),VALUE(MID(A929,6,2)),VALUE(MID(A929,9,2))),""),"")))</f>
        <v/>
      </c>
    </row>
    <row r="930" customFormat="false" ht="15" hidden="false" customHeight="false" outlineLevel="0" collapsed="false">
      <c r="A930" s="13"/>
      <c r="B930" s="8"/>
      <c r="C930" s="8"/>
      <c r="D930" s="23"/>
      <c r="E930" s="23"/>
      <c r="F930" s="10" t="str">
        <f aca="false">IF(D930="","",D930-N(E930))</f>
        <v/>
      </c>
      <c r="G930" s="8"/>
      <c r="H930" s="12" t="str">
        <f aca="false">IF(AND(A930="",C930="",D930=""),"",IF(A930="","Add the order date",IF(I930="","Date not recognised - use YYYY-MM-DD",IF(C930="","Add the customer email",IF(D930="","Add the order total",IF(COUNTIF(Customers!$A$2:$A$2001,C930)=0,"Customer not on Customers tab",IF(N(E930)&gt;D930,"Refund is more than the order",IF(AND(B930&lt;&gt;"",COUNTIF($B$2:$B$5001,B930)&gt;1),"Same order # twice - keep one row",""))))))))</f>
        <v/>
      </c>
      <c r="I930" s="11" t="str">
        <f aca="false">IF(A930="","",IF(ISNUMBER(A930),INT(A930),IFERROR(IF(TEXT(DATE(VALUE(LEFT(A930,4)),VALUE(MID(A930,6,2)),VALUE(MID(A930,9,2))),"yyyy-mm-dd")=LEFT(A930,10),DATE(VALUE(LEFT(A930,4)),VALUE(MID(A930,6,2)),VALUE(MID(A930,9,2))),""),"")))</f>
        <v/>
      </c>
    </row>
    <row r="931" customFormat="false" ht="15" hidden="false" customHeight="false" outlineLevel="0" collapsed="false">
      <c r="A931" s="13"/>
      <c r="B931" s="8"/>
      <c r="C931" s="8"/>
      <c r="D931" s="23"/>
      <c r="E931" s="23"/>
      <c r="F931" s="10" t="str">
        <f aca="false">IF(D931="","",D931-N(E931))</f>
        <v/>
      </c>
      <c r="G931" s="8"/>
      <c r="H931" s="12" t="str">
        <f aca="false">IF(AND(A931="",C931="",D931=""),"",IF(A931="","Add the order date",IF(I931="","Date not recognised - use YYYY-MM-DD",IF(C931="","Add the customer email",IF(D931="","Add the order total",IF(COUNTIF(Customers!$A$2:$A$2001,C931)=0,"Customer not on Customers tab",IF(N(E931)&gt;D931,"Refund is more than the order",IF(AND(B931&lt;&gt;"",COUNTIF($B$2:$B$5001,B931)&gt;1),"Same order # twice - keep one row",""))))))))</f>
        <v/>
      </c>
      <c r="I931" s="11" t="str">
        <f aca="false">IF(A931="","",IF(ISNUMBER(A931),INT(A931),IFERROR(IF(TEXT(DATE(VALUE(LEFT(A931,4)),VALUE(MID(A931,6,2)),VALUE(MID(A931,9,2))),"yyyy-mm-dd")=LEFT(A931,10),DATE(VALUE(LEFT(A931,4)),VALUE(MID(A931,6,2)),VALUE(MID(A931,9,2))),""),"")))</f>
        <v/>
      </c>
    </row>
    <row r="932" customFormat="false" ht="15" hidden="false" customHeight="false" outlineLevel="0" collapsed="false">
      <c r="A932" s="13"/>
      <c r="B932" s="8"/>
      <c r="C932" s="8"/>
      <c r="D932" s="23"/>
      <c r="E932" s="23"/>
      <c r="F932" s="10" t="str">
        <f aca="false">IF(D932="","",D932-N(E932))</f>
        <v/>
      </c>
      <c r="G932" s="8"/>
      <c r="H932" s="12" t="str">
        <f aca="false">IF(AND(A932="",C932="",D932=""),"",IF(A932="","Add the order date",IF(I932="","Date not recognised - use YYYY-MM-DD",IF(C932="","Add the customer email",IF(D932="","Add the order total",IF(COUNTIF(Customers!$A$2:$A$2001,C932)=0,"Customer not on Customers tab",IF(N(E932)&gt;D932,"Refund is more than the order",IF(AND(B932&lt;&gt;"",COUNTIF($B$2:$B$5001,B932)&gt;1),"Same order # twice - keep one row",""))))))))</f>
        <v/>
      </c>
      <c r="I932" s="11" t="str">
        <f aca="false">IF(A932="","",IF(ISNUMBER(A932),INT(A932),IFERROR(IF(TEXT(DATE(VALUE(LEFT(A932,4)),VALUE(MID(A932,6,2)),VALUE(MID(A932,9,2))),"yyyy-mm-dd")=LEFT(A932,10),DATE(VALUE(LEFT(A932,4)),VALUE(MID(A932,6,2)),VALUE(MID(A932,9,2))),""),"")))</f>
        <v/>
      </c>
    </row>
    <row r="933" customFormat="false" ht="15" hidden="false" customHeight="false" outlineLevel="0" collapsed="false">
      <c r="A933" s="13"/>
      <c r="B933" s="8"/>
      <c r="C933" s="8"/>
      <c r="D933" s="23"/>
      <c r="E933" s="23"/>
      <c r="F933" s="10" t="str">
        <f aca="false">IF(D933="","",D933-N(E933))</f>
        <v/>
      </c>
      <c r="G933" s="8"/>
      <c r="H933" s="12" t="str">
        <f aca="false">IF(AND(A933="",C933="",D933=""),"",IF(A933="","Add the order date",IF(I933="","Date not recognised - use YYYY-MM-DD",IF(C933="","Add the customer email",IF(D933="","Add the order total",IF(COUNTIF(Customers!$A$2:$A$2001,C933)=0,"Customer not on Customers tab",IF(N(E933)&gt;D933,"Refund is more than the order",IF(AND(B933&lt;&gt;"",COUNTIF($B$2:$B$5001,B933)&gt;1),"Same order # twice - keep one row",""))))))))</f>
        <v/>
      </c>
      <c r="I933" s="11" t="str">
        <f aca="false">IF(A933="","",IF(ISNUMBER(A933),INT(A933),IFERROR(IF(TEXT(DATE(VALUE(LEFT(A933,4)),VALUE(MID(A933,6,2)),VALUE(MID(A933,9,2))),"yyyy-mm-dd")=LEFT(A933,10),DATE(VALUE(LEFT(A933,4)),VALUE(MID(A933,6,2)),VALUE(MID(A933,9,2))),""),"")))</f>
        <v/>
      </c>
    </row>
    <row r="934" customFormat="false" ht="15" hidden="false" customHeight="false" outlineLevel="0" collapsed="false">
      <c r="A934" s="13"/>
      <c r="B934" s="8"/>
      <c r="C934" s="8"/>
      <c r="D934" s="23"/>
      <c r="E934" s="23"/>
      <c r="F934" s="10" t="str">
        <f aca="false">IF(D934="","",D934-N(E934))</f>
        <v/>
      </c>
      <c r="G934" s="8"/>
      <c r="H934" s="12" t="str">
        <f aca="false">IF(AND(A934="",C934="",D934=""),"",IF(A934="","Add the order date",IF(I934="","Date not recognised - use YYYY-MM-DD",IF(C934="","Add the customer email",IF(D934="","Add the order total",IF(COUNTIF(Customers!$A$2:$A$2001,C934)=0,"Customer not on Customers tab",IF(N(E934)&gt;D934,"Refund is more than the order",IF(AND(B934&lt;&gt;"",COUNTIF($B$2:$B$5001,B934)&gt;1),"Same order # twice - keep one row",""))))))))</f>
        <v/>
      </c>
      <c r="I934" s="11" t="str">
        <f aca="false">IF(A934="","",IF(ISNUMBER(A934),INT(A934),IFERROR(IF(TEXT(DATE(VALUE(LEFT(A934,4)),VALUE(MID(A934,6,2)),VALUE(MID(A934,9,2))),"yyyy-mm-dd")=LEFT(A934,10),DATE(VALUE(LEFT(A934,4)),VALUE(MID(A934,6,2)),VALUE(MID(A934,9,2))),""),"")))</f>
        <v/>
      </c>
    </row>
    <row r="935" customFormat="false" ht="15" hidden="false" customHeight="false" outlineLevel="0" collapsed="false">
      <c r="A935" s="13"/>
      <c r="B935" s="8"/>
      <c r="C935" s="8"/>
      <c r="D935" s="23"/>
      <c r="E935" s="23"/>
      <c r="F935" s="10" t="str">
        <f aca="false">IF(D935="","",D935-N(E935))</f>
        <v/>
      </c>
      <c r="G935" s="8"/>
      <c r="H935" s="12" t="str">
        <f aca="false">IF(AND(A935="",C935="",D935=""),"",IF(A935="","Add the order date",IF(I935="","Date not recognised - use YYYY-MM-DD",IF(C935="","Add the customer email",IF(D935="","Add the order total",IF(COUNTIF(Customers!$A$2:$A$2001,C935)=0,"Customer not on Customers tab",IF(N(E935)&gt;D935,"Refund is more than the order",IF(AND(B935&lt;&gt;"",COUNTIF($B$2:$B$5001,B935)&gt;1),"Same order # twice - keep one row",""))))))))</f>
        <v/>
      </c>
      <c r="I935" s="11" t="str">
        <f aca="false">IF(A935="","",IF(ISNUMBER(A935),INT(A935),IFERROR(IF(TEXT(DATE(VALUE(LEFT(A935,4)),VALUE(MID(A935,6,2)),VALUE(MID(A935,9,2))),"yyyy-mm-dd")=LEFT(A935,10),DATE(VALUE(LEFT(A935,4)),VALUE(MID(A935,6,2)),VALUE(MID(A935,9,2))),""),"")))</f>
        <v/>
      </c>
    </row>
    <row r="936" customFormat="false" ht="15" hidden="false" customHeight="false" outlineLevel="0" collapsed="false">
      <c r="A936" s="13"/>
      <c r="B936" s="8"/>
      <c r="C936" s="8"/>
      <c r="D936" s="23"/>
      <c r="E936" s="23"/>
      <c r="F936" s="10" t="str">
        <f aca="false">IF(D936="","",D936-N(E936))</f>
        <v/>
      </c>
      <c r="G936" s="8"/>
      <c r="H936" s="12" t="str">
        <f aca="false">IF(AND(A936="",C936="",D936=""),"",IF(A936="","Add the order date",IF(I936="","Date not recognised - use YYYY-MM-DD",IF(C936="","Add the customer email",IF(D936="","Add the order total",IF(COUNTIF(Customers!$A$2:$A$2001,C936)=0,"Customer not on Customers tab",IF(N(E936)&gt;D936,"Refund is more than the order",IF(AND(B936&lt;&gt;"",COUNTIF($B$2:$B$5001,B936)&gt;1),"Same order # twice - keep one row",""))))))))</f>
        <v/>
      </c>
      <c r="I936" s="11" t="str">
        <f aca="false">IF(A936="","",IF(ISNUMBER(A936),INT(A936),IFERROR(IF(TEXT(DATE(VALUE(LEFT(A936,4)),VALUE(MID(A936,6,2)),VALUE(MID(A936,9,2))),"yyyy-mm-dd")=LEFT(A936,10),DATE(VALUE(LEFT(A936,4)),VALUE(MID(A936,6,2)),VALUE(MID(A936,9,2))),""),"")))</f>
        <v/>
      </c>
    </row>
    <row r="937" customFormat="false" ht="15" hidden="false" customHeight="false" outlineLevel="0" collapsed="false">
      <c r="A937" s="13"/>
      <c r="B937" s="8"/>
      <c r="C937" s="8"/>
      <c r="D937" s="23"/>
      <c r="E937" s="23"/>
      <c r="F937" s="10" t="str">
        <f aca="false">IF(D937="","",D937-N(E937))</f>
        <v/>
      </c>
      <c r="G937" s="8"/>
      <c r="H937" s="12" t="str">
        <f aca="false">IF(AND(A937="",C937="",D937=""),"",IF(A937="","Add the order date",IF(I937="","Date not recognised - use YYYY-MM-DD",IF(C937="","Add the customer email",IF(D937="","Add the order total",IF(COUNTIF(Customers!$A$2:$A$2001,C937)=0,"Customer not on Customers tab",IF(N(E937)&gt;D937,"Refund is more than the order",IF(AND(B937&lt;&gt;"",COUNTIF($B$2:$B$5001,B937)&gt;1),"Same order # twice - keep one row",""))))))))</f>
        <v/>
      </c>
      <c r="I937" s="11" t="str">
        <f aca="false">IF(A937="","",IF(ISNUMBER(A937),INT(A937),IFERROR(IF(TEXT(DATE(VALUE(LEFT(A937,4)),VALUE(MID(A937,6,2)),VALUE(MID(A937,9,2))),"yyyy-mm-dd")=LEFT(A937,10),DATE(VALUE(LEFT(A937,4)),VALUE(MID(A937,6,2)),VALUE(MID(A937,9,2))),""),"")))</f>
        <v/>
      </c>
    </row>
    <row r="938" customFormat="false" ht="15" hidden="false" customHeight="false" outlineLevel="0" collapsed="false">
      <c r="A938" s="13"/>
      <c r="B938" s="8"/>
      <c r="C938" s="8"/>
      <c r="D938" s="23"/>
      <c r="E938" s="23"/>
      <c r="F938" s="10" t="str">
        <f aca="false">IF(D938="","",D938-N(E938))</f>
        <v/>
      </c>
      <c r="G938" s="8"/>
      <c r="H938" s="12" t="str">
        <f aca="false">IF(AND(A938="",C938="",D938=""),"",IF(A938="","Add the order date",IF(I938="","Date not recognised - use YYYY-MM-DD",IF(C938="","Add the customer email",IF(D938="","Add the order total",IF(COUNTIF(Customers!$A$2:$A$2001,C938)=0,"Customer not on Customers tab",IF(N(E938)&gt;D938,"Refund is more than the order",IF(AND(B938&lt;&gt;"",COUNTIF($B$2:$B$5001,B938)&gt;1),"Same order # twice - keep one row",""))))))))</f>
        <v/>
      </c>
      <c r="I938" s="11" t="str">
        <f aca="false">IF(A938="","",IF(ISNUMBER(A938),INT(A938),IFERROR(IF(TEXT(DATE(VALUE(LEFT(A938,4)),VALUE(MID(A938,6,2)),VALUE(MID(A938,9,2))),"yyyy-mm-dd")=LEFT(A938,10),DATE(VALUE(LEFT(A938,4)),VALUE(MID(A938,6,2)),VALUE(MID(A938,9,2))),""),"")))</f>
        <v/>
      </c>
    </row>
    <row r="939" customFormat="false" ht="15" hidden="false" customHeight="false" outlineLevel="0" collapsed="false">
      <c r="A939" s="13"/>
      <c r="B939" s="8"/>
      <c r="C939" s="8"/>
      <c r="D939" s="23"/>
      <c r="E939" s="23"/>
      <c r="F939" s="10" t="str">
        <f aca="false">IF(D939="","",D939-N(E939))</f>
        <v/>
      </c>
      <c r="G939" s="8"/>
      <c r="H939" s="12" t="str">
        <f aca="false">IF(AND(A939="",C939="",D939=""),"",IF(A939="","Add the order date",IF(I939="","Date not recognised - use YYYY-MM-DD",IF(C939="","Add the customer email",IF(D939="","Add the order total",IF(COUNTIF(Customers!$A$2:$A$2001,C939)=0,"Customer not on Customers tab",IF(N(E939)&gt;D939,"Refund is more than the order",IF(AND(B939&lt;&gt;"",COUNTIF($B$2:$B$5001,B939)&gt;1),"Same order # twice - keep one row",""))))))))</f>
        <v/>
      </c>
      <c r="I939" s="11" t="str">
        <f aca="false">IF(A939="","",IF(ISNUMBER(A939),INT(A939),IFERROR(IF(TEXT(DATE(VALUE(LEFT(A939,4)),VALUE(MID(A939,6,2)),VALUE(MID(A939,9,2))),"yyyy-mm-dd")=LEFT(A939,10),DATE(VALUE(LEFT(A939,4)),VALUE(MID(A939,6,2)),VALUE(MID(A939,9,2))),""),"")))</f>
        <v/>
      </c>
    </row>
    <row r="940" customFormat="false" ht="15" hidden="false" customHeight="false" outlineLevel="0" collapsed="false">
      <c r="A940" s="13"/>
      <c r="B940" s="8"/>
      <c r="C940" s="8"/>
      <c r="D940" s="23"/>
      <c r="E940" s="23"/>
      <c r="F940" s="10" t="str">
        <f aca="false">IF(D940="","",D940-N(E940))</f>
        <v/>
      </c>
      <c r="G940" s="8"/>
      <c r="H940" s="12" t="str">
        <f aca="false">IF(AND(A940="",C940="",D940=""),"",IF(A940="","Add the order date",IF(I940="","Date not recognised - use YYYY-MM-DD",IF(C940="","Add the customer email",IF(D940="","Add the order total",IF(COUNTIF(Customers!$A$2:$A$2001,C940)=0,"Customer not on Customers tab",IF(N(E940)&gt;D940,"Refund is more than the order",IF(AND(B940&lt;&gt;"",COUNTIF($B$2:$B$5001,B940)&gt;1),"Same order # twice - keep one row",""))))))))</f>
        <v/>
      </c>
      <c r="I940" s="11" t="str">
        <f aca="false">IF(A940="","",IF(ISNUMBER(A940),INT(A940),IFERROR(IF(TEXT(DATE(VALUE(LEFT(A940,4)),VALUE(MID(A940,6,2)),VALUE(MID(A940,9,2))),"yyyy-mm-dd")=LEFT(A940,10),DATE(VALUE(LEFT(A940,4)),VALUE(MID(A940,6,2)),VALUE(MID(A940,9,2))),""),"")))</f>
        <v/>
      </c>
    </row>
    <row r="941" customFormat="false" ht="15" hidden="false" customHeight="false" outlineLevel="0" collapsed="false">
      <c r="A941" s="13"/>
      <c r="B941" s="8"/>
      <c r="C941" s="8"/>
      <c r="D941" s="23"/>
      <c r="E941" s="23"/>
      <c r="F941" s="10" t="str">
        <f aca="false">IF(D941="","",D941-N(E941))</f>
        <v/>
      </c>
      <c r="G941" s="8"/>
      <c r="H941" s="12" t="str">
        <f aca="false">IF(AND(A941="",C941="",D941=""),"",IF(A941="","Add the order date",IF(I941="","Date not recognised - use YYYY-MM-DD",IF(C941="","Add the customer email",IF(D941="","Add the order total",IF(COUNTIF(Customers!$A$2:$A$2001,C941)=0,"Customer not on Customers tab",IF(N(E941)&gt;D941,"Refund is more than the order",IF(AND(B941&lt;&gt;"",COUNTIF($B$2:$B$5001,B941)&gt;1),"Same order # twice - keep one row",""))))))))</f>
        <v/>
      </c>
      <c r="I941" s="11" t="str">
        <f aca="false">IF(A941="","",IF(ISNUMBER(A941),INT(A941),IFERROR(IF(TEXT(DATE(VALUE(LEFT(A941,4)),VALUE(MID(A941,6,2)),VALUE(MID(A941,9,2))),"yyyy-mm-dd")=LEFT(A941,10),DATE(VALUE(LEFT(A941,4)),VALUE(MID(A941,6,2)),VALUE(MID(A941,9,2))),""),"")))</f>
        <v/>
      </c>
    </row>
    <row r="942" customFormat="false" ht="15" hidden="false" customHeight="false" outlineLevel="0" collapsed="false">
      <c r="A942" s="13"/>
      <c r="B942" s="8"/>
      <c r="C942" s="8"/>
      <c r="D942" s="23"/>
      <c r="E942" s="23"/>
      <c r="F942" s="10" t="str">
        <f aca="false">IF(D942="","",D942-N(E942))</f>
        <v/>
      </c>
      <c r="G942" s="8"/>
      <c r="H942" s="12" t="str">
        <f aca="false">IF(AND(A942="",C942="",D942=""),"",IF(A942="","Add the order date",IF(I942="","Date not recognised - use YYYY-MM-DD",IF(C942="","Add the customer email",IF(D942="","Add the order total",IF(COUNTIF(Customers!$A$2:$A$2001,C942)=0,"Customer not on Customers tab",IF(N(E942)&gt;D942,"Refund is more than the order",IF(AND(B942&lt;&gt;"",COUNTIF($B$2:$B$5001,B942)&gt;1),"Same order # twice - keep one row",""))))))))</f>
        <v/>
      </c>
      <c r="I942" s="11" t="str">
        <f aca="false">IF(A942="","",IF(ISNUMBER(A942),INT(A942),IFERROR(IF(TEXT(DATE(VALUE(LEFT(A942,4)),VALUE(MID(A942,6,2)),VALUE(MID(A942,9,2))),"yyyy-mm-dd")=LEFT(A942,10),DATE(VALUE(LEFT(A942,4)),VALUE(MID(A942,6,2)),VALUE(MID(A942,9,2))),""),"")))</f>
        <v/>
      </c>
    </row>
    <row r="943" customFormat="false" ht="15" hidden="false" customHeight="false" outlineLevel="0" collapsed="false">
      <c r="A943" s="13"/>
      <c r="B943" s="8"/>
      <c r="C943" s="8"/>
      <c r="D943" s="23"/>
      <c r="E943" s="23"/>
      <c r="F943" s="10" t="str">
        <f aca="false">IF(D943="","",D943-N(E943))</f>
        <v/>
      </c>
      <c r="G943" s="8"/>
      <c r="H943" s="12" t="str">
        <f aca="false">IF(AND(A943="",C943="",D943=""),"",IF(A943="","Add the order date",IF(I943="","Date not recognised - use YYYY-MM-DD",IF(C943="","Add the customer email",IF(D943="","Add the order total",IF(COUNTIF(Customers!$A$2:$A$2001,C943)=0,"Customer not on Customers tab",IF(N(E943)&gt;D943,"Refund is more than the order",IF(AND(B943&lt;&gt;"",COUNTIF($B$2:$B$5001,B943)&gt;1),"Same order # twice - keep one row",""))))))))</f>
        <v/>
      </c>
      <c r="I943" s="11" t="str">
        <f aca="false">IF(A943="","",IF(ISNUMBER(A943),INT(A943),IFERROR(IF(TEXT(DATE(VALUE(LEFT(A943,4)),VALUE(MID(A943,6,2)),VALUE(MID(A943,9,2))),"yyyy-mm-dd")=LEFT(A943,10),DATE(VALUE(LEFT(A943,4)),VALUE(MID(A943,6,2)),VALUE(MID(A943,9,2))),""),"")))</f>
        <v/>
      </c>
    </row>
    <row r="944" customFormat="false" ht="15" hidden="false" customHeight="false" outlineLevel="0" collapsed="false">
      <c r="A944" s="13"/>
      <c r="B944" s="8"/>
      <c r="C944" s="8"/>
      <c r="D944" s="23"/>
      <c r="E944" s="23"/>
      <c r="F944" s="10" t="str">
        <f aca="false">IF(D944="","",D944-N(E944))</f>
        <v/>
      </c>
      <c r="G944" s="8"/>
      <c r="H944" s="12" t="str">
        <f aca="false">IF(AND(A944="",C944="",D944=""),"",IF(A944="","Add the order date",IF(I944="","Date not recognised - use YYYY-MM-DD",IF(C944="","Add the customer email",IF(D944="","Add the order total",IF(COUNTIF(Customers!$A$2:$A$2001,C944)=0,"Customer not on Customers tab",IF(N(E944)&gt;D944,"Refund is more than the order",IF(AND(B944&lt;&gt;"",COUNTIF($B$2:$B$5001,B944)&gt;1),"Same order # twice - keep one row",""))))))))</f>
        <v/>
      </c>
      <c r="I944" s="11" t="str">
        <f aca="false">IF(A944="","",IF(ISNUMBER(A944),INT(A944),IFERROR(IF(TEXT(DATE(VALUE(LEFT(A944,4)),VALUE(MID(A944,6,2)),VALUE(MID(A944,9,2))),"yyyy-mm-dd")=LEFT(A944,10),DATE(VALUE(LEFT(A944,4)),VALUE(MID(A944,6,2)),VALUE(MID(A944,9,2))),""),"")))</f>
        <v/>
      </c>
    </row>
    <row r="945" customFormat="false" ht="15" hidden="false" customHeight="false" outlineLevel="0" collapsed="false">
      <c r="A945" s="13"/>
      <c r="B945" s="8"/>
      <c r="C945" s="8"/>
      <c r="D945" s="23"/>
      <c r="E945" s="23"/>
      <c r="F945" s="10" t="str">
        <f aca="false">IF(D945="","",D945-N(E945))</f>
        <v/>
      </c>
      <c r="G945" s="8"/>
      <c r="H945" s="12" t="str">
        <f aca="false">IF(AND(A945="",C945="",D945=""),"",IF(A945="","Add the order date",IF(I945="","Date not recognised - use YYYY-MM-DD",IF(C945="","Add the customer email",IF(D945="","Add the order total",IF(COUNTIF(Customers!$A$2:$A$2001,C945)=0,"Customer not on Customers tab",IF(N(E945)&gt;D945,"Refund is more than the order",IF(AND(B945&lt;&gt;"",COUNTIF($B$2:$B$5001,B945)&gt;1),"Same order # twice - keep one row",""))))))))</f>
        <v/>
      </c>
      <c r="I945" s="11" t="str">
        <f aca="false">IF(A945="","",IF(ISNUMBER(A945),INT(A945),IFERROR(IF(TEXT(DATE(VALUE(LEFT(A945,4)),VALUE(MID(A945,6,2)),VALUE(MID(A945,9,2))),"yyyy-mm-dd")=LEFT(A945,10),DATE(VALUE(LEFT(A945,4)),VALUE(MID(A945,6,2)),VALUE(MID(A945,9,2))),""),"")))</f>
        <v/>
      </c>
    </row>
    <row r="946" customFormat="false" ht="15" hidden="false" customHeight="false" outlineLevel="0" collapsed="false">
      <c r="A946" s="13"/>
      <c r="B946" s="8"/>
      <c r="C946" s="8"/>
      <c r="D946" s="23"/>
      <c r="E946" s="23"/>
      <c r="F946" s="10" t="str">
        <f aca="false">IF(D946="","",D946-N(E946))</f>
        <v/>
      </c>
      <c r="G946" s="8"/>
      <c r="H946" s="12" t="str">
        <f aca="false">IF(AND(A946="",C946="",D946=""),"",IF(A946="","Add the order date",IF(I946="","Date not recognised - use YYYY-MM-DD",IF(C946="","Add the customer email",IF(D946="","Add the order total",IF(COUNTIF(Customers!$A$2:$A$2001,C946)=0,"Customer not on Customers tab",IF(N(E946)&gt;D946,"Refund is more than the order",IF(AND(B946&lt;&gt;"",COUNTIF($B$2:$B$5001,B946)&gt;1),"Same order # twice - keep one row",""))))))))</f>
        <v/>
      </c>
      <c r="I946" s="11" t="str">
        <f aca="false">IF(A946="","",IF(ISNUMBER(A946),INT(A946),IFERROR(IF(TEXT(DATE(VALUE(LEFT(A946,4)),VALUE(MID(A946,6,2)),VALUE(MID(A946,9,2))),"yyyy-mm-dd")=LEFT(A946,10),DATE(VALUE(LEFT(A946,4)),VALUE(MID(A946,6,2)),VALUE(MID(A946,9,2))),""),"")))</f>
        <v/>
      </c>
    </row>
    <row r="947" customFormat="false" ht="15" hidden="false" customHeight="false" outlineLevel="0" collapsed="false">
      <c r="A947" s="13"/>
      <c r="B947" s="8"/>
      <c r="C947" s="8"/>
      <c r="D947" s="23"/>
      <c r="E947" s="23"/>
      <c r="F947" s="10" t="str">
        <f aca="false">IF(D947="","",D947-N(E947))</f>
        <v/>
      </c>
      <c r="G947" s="8"/>
      <c r="H947" s="12" t="str">
        <f aca="false">IF(AND(A947="",C947="",D947=""),"",IF(A947="","Add the order date",IF(I947="","Date not recognised - use YYYY-MM-DD",IF(C947="","Add the customer email",IF(D947="","Add the order total",IF(COUNTIF(Customers!$A$2:$A$2001,C947)=0,"Customer not on Customers tab",IF(N(E947)&gt;D947,"Refund is more than the order",IF(AND(B947&lt;&gt;"",COUNTIF($B$2:$B$5001,B947)&gt;1),"Same order # twice - keep one row",""))))))))</f>
        <v/>
      </c>
      <c r="I947" s="11" t="str">
        <f aca="false">IF(A947="","",IF(ISNUMBER(A947),INT(A947),IFERROR(IF(TEXT(DATE(VALUE(LEFT(A947,4)),VALUE(MID(A947,6,2)),VALUE(MID(A947,9,2))),"yyyy-mm-dd")=LEFT(A947,10),DATE(VALUE(LEFT(A947,4)),VALUE(MID(A947,6,2)),VALUE(MID(A947,9,2))),""),"")))</f>
        <v/>
      </c>
    </row>
    <row r="948" customFormat="false" ht="15" hidden="false" customHeight="false" outlineLevel="0" collapsed="false">
      <c r="A948" s="13"/>
      <c r="B948" s="8"/>
      <c r="C948" s="8"/>
      <c r="D948" s="23"/>
      <c r="E948" s="23"/>
      <c r="F948" s="10" t="str">
        <f aca="false">IF(D948="","",D948-N(E948))</f>
        <v/>
      </c>
      <c r="G948" s="8"/>
      <c r="H948" s="12" t="str">
        <f aca="false">IF(AND(A948="",C948="",D948=""),"",IF(A948="","Add the order date",IF(I948="","Date not recognised - use YYYY-MM-DD",IF(C948="","Add the customer email",IF(D948="","Add the order total",IF(COUNTIF(Customers!$A$2:$A$2001,C948)=0,"Customer not on Customers tab",IF(N(E948)&gt;D948,"Refund is more than the order",IF(AND(B948&lt;&gt;"",COUNTIF($B$2:$B$5001,B948)&gt;1),"Same order # twice - keep one row",""))))))))</f>
        <v/>
      </c>
      <c r="I948" s="11" t="str">
        <f aca="false">IF(A948="","",IF(ISNUMBER(A948),INT(A948),IFERROR(IF(TEXT(DATE(VALUE(LEFT(A948,4)),VALUE(MID(A948,6,2)),VALUE(MID(A948,9,2))),"yyyy-mm-dd")=LEFT(A948,10),DATE(VALUE(LEFT(A948,4)),VALUE(MID(A948,6,2)),VALUE(MID(A948,9,2))),""),"")))</f>
        <v/>
      </c>
    </row>
    <row r="949" customFormat="false" ht="15" hidden="false" customHeight="false" outlineLevel="0" collapsed="false">
      <c r="A949" s="13"/>
      <c r="B949" s="8"/>
      <c r="C949" s="8"/>
      <c r="D949" s="23"/>
      <c r="E949" s="23"/>
      <c r="F949" s="10" t="str">
        <f aca="false">IF(D949="","",D949-N(E949))</f>
        <v/>
      </c>
      <c r="G949" s="8"/>
      <c r="H949" s="12" t="str">
        <f aca="false">IF(AND(A949="",C949="",D949=""),"",IF(A949="","Add the order date",IF(I949="","Date not recognised - use YYYY-MM-DD",IF(C949="","Add the customer email",IF(D949="","Add the order total",IF(COUNTIF(Customers!$A$2:$A$2001,C949)=0,"Customer not on Customers tab",IF(N(E949)&gt;D949,"Refund is more than the order",IF(AND(B949&lt;&gt;"",COUNTIF($B$2:$B$5001,B949)&gt;1),"Same order # twice - keep one row",""))))))))</f>
        <v/>
      </c>
      <c r="I949" s="11" t="str">
        <f aca="false">IF(A949="","",IF(ISNUMBER(A949),INT(A949),IFERROR(IF(TEXT(DATE(VALUE(LEFT(A949,4)),VALUE(MID(A949,6,2)),VALUE(MID(A949,9,2))),"yyyy-mm-dd")=LEFT(A949,10),DATE(VALUE(LEFT(A949,4)),VALUE(MID(A949,6,2)),VALUE(MID(A949,9,2))),""),"")))</f>
        <v/>
      </c>
    </row>
    <row r="950" customFormat="false" ht="15" hidden="false" customHeight="false" outlineLevel="0" collapsed="false">
      <c r="A950" s="13"/>
      <c r="B950" s="8"/>
      <c r="C950" s="8"/>
      <c r="D950" s="23"/>
      <c r="E950" s="23"/>
      <c r="F950" s="10" t="str">
        <f aca="false">IF(D950="","",D950-N(E950))</f>
        <v/>
      </c>
      <c r="G950" s="8"/>
      <c r="H950" s="12" t="str">
        <f aca="false">IF(AND(A950="",C950="",D950=""),"",IF(A950="","Add the order date",IF(I950="","Date not recognised - use YYYY-MM-DD",IF(C950="","Add the customer email",IF(D950="","Add the order total",IF(COUNTIF(Customers!$A$2:$A$2001,C950)=0,"Customer not on Customers tab",IF(N(E950)&gt;D950,"Refund is more than the order",IF(AND(B950&lt;&gt;"",COUNTIF($B$2:$B$5001,B950)&gt;1),"Same order # twice - keep one row",""))))))))</f>
        <v/>
      </c>
      <c r="I950" s="11" t="str">
        <f aca="false">IF(A950="","",IF(ISNUMBER(A950),INT(A950),IFERROR(IF(TEXT(DATE(VALUE(LEFT(A950,4)),VALUE(MID(A950,6,2)),VALUE(MID(A950,9,2))),"yyyy-mm-dd")=LEFT(A950,10),DATE(VALUE(LEFT(A950,4)),VALUE(MID(A950,6,2)),VALUE(MID(A950,9,2))),""),"")))</f>
        <v/>
      </c>
    </row>
    <row r="951" customFormat="false" ht="15" hidden="false" customHeight="false" outlineLevel="0" collapsed="false">
      <c r="A951" s="13"/>
      <c r="B951" s="8"/>
      <c r="C951" s="8"/>
      <c r="D951" s="23"/>
      <c r="E951" s="23"/>
      <c r="F951" s="10" t="str">
        <f aca="false">IF(D951="","",D951-N(E951))</f>
        <v/>
      </c>
      <c r="G951" s="8"/>
      <c r="H951" s="12" t="str">
        <f aca="false">IF(AND(A951="",C951="",D951=""),"",IF(A951="","Add the order date",IF(I951="","Date not recognised - use YYYY-MM-DD",IF(C951="","Add the customer email",IF(D951="","Add the order total",IF(COUNTIF(Customers!$A$2:$A$2001,C951)=0,"Customer not on Customers tab",IF(N(E951)&gt;D951,"Refund is more than the order",IF(AND(B951&lt;&gt;"",COUNTIF($B$2:$B$5001,B951)&gt;1),"Same order # twice - keep one row",""))))))))</f>
        <v/>
      </c>
      <c r="I951" s="11" t="str">
        <f aca="false">IF(A951="","",IF(ISNUMBER(A951),INT(A951),IFERROR(IF(TEXT(DATE(VALUE(LEFT(A951,4)),VALUE(MID(A951,6,2)),VALUE(MID(A951,9,2))),"yyyy-mm-dd")=LEFT(A951,10),DATE(VALUE(LEFT(A951,4)),VALUE(MID(A951,6,2)),VALUE(MID(A951,9,2))),""),"")))</f>
        <v/>
      </c>
    </row>
    <row r="952" customFormat="false" ht="15" hidden="false" customHeight="false" outlineLevel="0" collapsed="false">
      <c r="A952" s="13"/>
      <c r="B952" s="8"/>
      <c r="C952" s="8"/>
      <c r="D952" s="23"/>
      <c r="E952" s="23"/>
      <c r="F952" s="10" t="str">
        <f aca="false">IF(D952="","",D952-N(E952))</f>
        <v/>
      </c>
      <c r="G952" s="8"/>
      <c r="H952" s="12" t="str">
        <f aca="false">IF(AND(A952="",C952="",D952=""),"",IF(A952="","Add the order date",IF(I952="","Date not recognised - use YYYY-MM-DD",IF(C952="","Add the customer email",IF(D952="","Add the order total",IF(COUNTIF(Customers!$A$2:$A$2001,C952)=0,"Customer not on Customers tab",IF(N(E952)&gt;D952,"Refund is more than the order",IF(AND(B952&lt;&gt;"",COUNTIF($B$2:$B$5001,B952)&gt;1),"Same order # twice - keep one row",""))))))))</f>
        <v/>
      </c>
      <c r="I952" s="11" t="str">
        <f aca="false">IF(A952="","",IF(ISNUMBER(A952),INT(A952),IFERROR(IF(TEXT(DATE(VALUE(LEFT(A952,4)),VALUE(MID(A952,6,2)),VALUE(MID(A952,9,2))),"yyyy-mm-dd")=LEFT(A952,10),DATE(VALUE(LEFT(A952,4)),VALUE(MID(A952,6,2)),VALUE(MID(A952,9,2))),""),"")))</f>
        <v/>
      </c>
    </row>
    <row r="953" customFormat="false" ht="15" hidden="false" customHeight="false" outlineLevel="0" collapsed="false">
      <c r="A953" s="13"/>
      <c r="B953" s="8"/>
      <c r="C953" s="8"/>
      <c r="D953" s="23"/>
      <c r="E953" s="23"/>
      <c r="F953" s="10" t="str">
        <f aca="false">IF(D953="","",D953-N(E953))</f>
        <v/>
      </c>
      <c r="G953" s="8"/>
      <c r="H953" s="12" t="str">
        <f aca="false">IF(AND(A953="",C953="",D953=""),"",IF(A953="","Add the order date",IF(I953="","Date not recognised - use YYYY-MM-DD",IF(C953="","Add the customer email",IF(D953="","Add the order total",IF(COUNTIF(Customers!$A$2:$A$2001,C953)=0,"Customer not on Customers tab",IF(N(E953)&gt;D953,"Refund is more than the order",IF(AND(B953&lt;&gt;"",COUNTIF($B$2:$B$5001,B953)&gt;1),"Same order # twice - keep one row",""))))))))</f>
        <v/>
      </c>
      <c r="I953" s="11" t="str">
        <f aca="false">IF(A953="","",IF(ISNUMBER(A953),INT(A953),IFERROR(IF(TEXT(DATE(VALUE(LEFT(A953,4)),VALUE(MID(A953,6,2)),VALUE(MID(A953,9,2))),"yyyy-mm-dd")=LEFT(A953,10),DATE(VALUE(LEFT(A953,4)),VALUE(MID(A953,6,2)),VALUE(MID(A953,9,2))),""),"")))</f>
        <v/>
      </c>
    </row>
    <row r="954" customFormat="false" ht="15" hidden="false" customHeight="false" outlineLevel="0" collapsed="false">
      <c r="A954" s="13"/>
      <c r="B954" s="8"/>
      <c r="C954" s="8"/>
      <c r="D954" s="23"/>
      <c r="E954" s="23"/>
      <c r="F954" s="10" t="str">
        <f aca="false">IF(D954="","",D954-N(E954))</f>
        <v/>
      </c>
      <c r="G954" s="8"/>
      <c r="H954" s="12" t="str">
        <f aca="false">IF(AND(A954="",C954="",D954=""),"",IF(A954="","Add the order date",IF(I954="","Date not recognised - use YYYY-MM-DD",IF(C954="","Add the customer email",IF(D954="","Add the order total",IF(COUNTIF(Customers!$A$2:$A$2001,C954)=0,"Customer not on Customers tab",IF(N(E954)&gt;D954,"Refund is more than the order",IF(AND(B954&lt;&gt;"",COUNTIF($B$2:$B$5001,B954)&gt;1),"Same order # twice - keep one row",""))))))))</f>
        <v/>
      </c>
      <c r="I954" s="11" t="str">
        <f aca="false">IF(A954="","",IF(ISNUMBER(A954),INT(A954),IFERROR(IF(TEXT(DATE(VALUE(LEFT(A954,4)),VALUE(MID(A954,6,2)),VALUE(MID(A954,9,2))),"yyyy-mm-dd")=LEFT(A954,10),DATE(VALUE(LEFT(A954,4)),VALUE(MID(A954,6,2)),VALUE(MID(A954,9,2))),""),"")))</f>
        <v/>
      </c>
    </row>
    <row r="955" customFormat="false" ht="15" hidden="false" customHeight="false" outlineLevel="0" collapsed="false">
      <c r="A955" s="13"/>
      <c r="B955" s="8"/>
      <c r="C955" s="8"/>
      <c r="D955" s="23"/>
      <c r="E955" s="23"/>
      <c r="F955" s="10" t="str">
        <f aca="false">IF(D955="","",D955-N(E955))</f>
        <v/>
      </c>
      <c r="G955" s="8"/>
      <c r="H955" s="12" t="str">
        <f aca="false">IF(AND(A955="",C955="",D955=""),"",IF(A955="","Add the order date",IF(I955="","Date not recognised - use YYYY-MM-DD",IF(C955="","Add the customer email",IF(D955="","Add the order total",IF(COUNTIF(Customers!$A$2:$A$2001,C955)=0,"Customer not on Customers tab",IF(N(E955)&gt;D955,"Refund is more than the order",IF(AND(B955&lt;&gt;"",COUNTIF($B$2:$B$5001,B955)&gt;1),"Same order # twice - keep one row",""))))))))</f>
        <v/>
      </c>
      <c r="I955" s="11" t="str">
        <f aca="false">IF(A955="","",IF(ISNUMBER(A955),INT(A955),IFERROR(IF(TEXT(DATE(VALUE(LEFT(A955,4)),VALUE(MID(A955,6,2)),VALUE(MID(A955,9,2))),"yyyy-mm-dd")=LEFT(A955,10),DATE(VALUE(LEFT(A955,4)),VALUE(MID(A955,6,2)),VALUE(MID(A955,9,2))),""),"")))</f>
        <v/>
      </c>
    </row>
    <row r="956" customFormat="false" ht="15" hidden="false" customHeight="false" outlineLevel="0" collapsed="false">
      <c r="A956" s="13"/>
      <c r="B956" s="8"/>
      <c r="C956" s="8"/>
      <c r="D956" s="23"/>
      <c r="E956" s="23"/>
      <c r="F956" s="10" t="str">
        <f aca="false">IF(D956="","",D956-N(E956))</f>
        <v/>
      </c>
      <c r="G956" s="8"/>
      <c r="H956" s="12" t="str">
        <f aca="false">IF(AND(A956="",C956="",D956=""),"",IF(A956="","Add the order date",IF(I956="","Date not recognised - use YYYY-MM-DD",IF(C956="","Add the customer email",IF(D956="","Add the order total",IF(COUNTIF(Customers!$A$2:$A$2001,C956)=0,"Customer not on Customers tab",IF(N(E956)&gt;D956,"Refund is more than the order",IF(AND(B956&lt;&gt;"",COUNTIF($B$2:$B$5001,B956)&gt;1),"Same order # twice - keep one row",""))))))))</f>
        <v/>
      </c>
      <c r="I956" s="11" t="str">
        <f aca="false">IF(A956="","",IF(ISNUMBER(A956),INT(A956),IFERROR(IF(TEXT(DATE(VALUE(LEFT(A956,4)),VALUE(MID(A956,6,2)),VALUE(MID(A956,9,2))),"yyyy-mm-dd")=LEFT(A956,10),DATE(VALUE(LEFT(A956,4)),VALUE(MID(A956,6,2)),VALUE(MID(A956,9,2))),""),"")))</f>
        <v/>
      </c>
    </row>
    <row r="957" customFormat="false" ht="15" hidden="false" customHeight="false" outlineLevel="0" collapsed="false">
      <c r="A957" s="13"/>
      <c r="B957" s="8"/>
      <c r="C957" s="8"/>
      <c r="D957" s="23"/>
      <c r="E957" s="23"/>
      <c r="F957" s="10" t="str">
        <f aca="false">IF(D957="","",D957-N(E957))</f>
        <v/>
      </c>
      <c r="G957" s="8"/>
      <c r="H957" s="12" t="str">
        <f aca="false">IF(AND(A957="",C957="",D957=""),"",IF(A957="","Add the order date",IF(I957="","Date not recognised - use YYYY-MM-DD",IF(C957="","Add the customer email",IF(D957="","Add the order total",IF(COUNTIF(Customers!$A$2:$A$2001,C957)=0,"Customer not on Customers tab",IF(N(E957)&gt;D957,"Refund is more than the order",IF(AND(B957&lt;&gt;"",COUNTIF($B$2:$B$5001,B957)&gt;1),"Same order # twice - keep one row",""))))))))</f>
        <v/>
      </c>
      <c r="I957" s="11" t="str">
        <f aca="false">IF(A957="","",IF(ISNUMBER(A957),INT(A957),IFERROR(IF(TEXT(DATE(VALUE(LEFT(A957,4)),VALUE(MID(A957,6,2)),VALUE(MID(A957,9,2))),"yyyy-mm-dd")=LEFT(A957,10),DATE(VALUE(LEFT(A957,4)),VALUE(MID(A957,6,2)),VALUE(MID(A957,9,2))),""),"")))</f>
        <v/>
      </c>
    </row>
    <row r="958" customFormat="false" ht="15" hidden="false" customHeight="false" outlineLevel="0" collapsed="false">
      <c r="A958" s="13"/>
      <c r="B958" s="8"/>
      <c r="C958" s="8"/>
      <c r="D958" s="23"/>
      <c r="E958" s="23"/>
      <c r="F958" s="10" t="str">
        <f aca="false">IF(D958="","",D958-N(E958))</f>
        <v/>
      </c>
      <c r="G958" s="8"/>
      <c r="H958" s="12" t="str">
        <f aca="false">IF(AND(A958="",C958="",D958=""),"",IF(A958="","Add the order date",IF(I958="","Date not recognised - use YYYY-MM-DD",IF(C958="","Add the customer email",IF(D958="","Add the order total",IF(COUNTIF(Customers!$A$2:$A$2001,C958)=0,"Customer not on Customers tab",IF(N(E958)&gt;D958,"Refund is more than the order",IF(AND(B958&lt;&gt;"",COUNTIF($B$2:$B$5001,B958)&gt;1),"Same order # twice - keep one row",""))))))))</f>
        <v/>
      </c>
      <c r="I958" s="11" t="str">
        <f aca="false">IF(A958="","",IF(ISNUMBER(A958),INT(A958),IFERROR(IF(TEXT(DATE(VALUE(LEFT(A958,4)),VALUE(MID(A958,6,2)),VALUE(MID(A958,9,2))),"yyyy-mm-dd")=LEFT(A958,10),DATE(VALUE(LEFT(A958,4)),VALUE(MID(A958,6,2)),VALUE(MID(A958,9,2))),""),"")))</f>
        <v/>
      </c>
    </row>
    <row r="959" customFormat="false" ht="15" hidden="false" customHeight="false" outlineLevel="0" collapsed="false">
      <c r="A959" s="13"/>
      <c r="B959" s="8"/>
      <c r="C959" s="8"/>
      <c r="D959" s="23"/>
      <c r="E959" s="23"/>
      <c r="F959" s="10" t="str">
        <f aca="false">IF(D959="","",D959-N(E959))</f>
        <v/>
      </c>
      <c r="G959" s="8"/>
      <c r="H959" s="12" t="str">
        <f aca="false">IF(AND(A959="",C959="",D959=""),"",IF(A959="","Add the order date",IF(I959="","Date not recognised - use YYYY-MM-DD",IF(C959="","Add the customer email",IF(D959="","Add the order total",IF(COUNTIF(Customers!$A$2:$A$2001,C959)=0,"Customer not on Customers tab",IF(N(E959)&gt;D959,"Refund is more than the order",IF(AND(B959&lt;&gt;"",COUNTIF($B$2:$B$5001,B959)&gt;1),"Same order # twice - keep one row",""))))))))</f>
        <v/>
      </c>
      <c r="I959" s="11" t="str">
        <f aca="false">IF(A959="","",IF(ISNUMBER(A959),INT(A959),IFERROR(IF(TEXT(DATE(VALUE(LEFT(A959,4)),VALUE(MID(A959,6,2)),VALUE(MID(A959,9,2))),"yyyy-mm-dd")=LEFT(A959,10),DATE(VALUE(LEFT(A959,4)),VALUE(MID(A959,6,2)),VALUE(MID(A959,9,2))),""),"")))</f>
        <v/>
      </c>
    </row>
    <row r="960" customFormat="false" ht="15" hidden="false" customHeight="false" outlineLevel="0" collapsed="false">
      <c r="A960" s="13"/>
      <c r="B960" s="8"/>
      <c r="C960" s="8"/>
      <c r="D960" s="23"/>
      <c r="E960" s="23"/>
      <c r="F960" s="10" t="str">
        <f aca="false">IF(D960="","",D960-N(E960))</f>
        <v/>
      </c>
      <c r="G960" s="8"/>
      <c r="H960" s="12" t="str">
        <f aca="false">IF(AND(A960="",C960="",D960=""),"",IF(A960="","Add the order date",IF(I960="","Date not recognised - use YYYY-MM-DD",IF(C960="","Add the customer email",IF(D960="","Add the order total",IF(COUNTIF(Customers!$A$2:$A$2001,C960)=0,"Customer not on Customers tab",IF(N(E960)&gt;D960,"Refund is more than the order",IF(AND(B960&lt;&gt;"",COUNTIF($B$2:$B$5001,B960)&gt;1),"Same order # twice - keep one row",""))))))))</f>
        <v/>
      </c>
      <c r="I960" s="11" t="str">
        <f aca="false">IF(A960="","",IF(ISNUMBER(A960),INT(A960),IFERROR(IF(TEXT(DATE(VALUE(LEFT(A960,4)),VALUE(MID(A960,6,2)),VALUE(MID(A960,9,2))),"yyyy-mm-dd")=LEFT(A960,10),DATE(VALUE(LEFT(A960,4)),VALUE(MID(A960,6,2)),VALUE(MID(A960,9,2))),""),"")))</f>
        <v/>
      </c>
    </row>
    <row r="961" customFormat="false" ht="15" hidden="false" customHeight="false" outlineLevel="0" collapsed="false">
      <c r="A961" s="13"/>
      <c r="B961" s="8"/>
      <c r="C961" s="8"/>
      <c r="D961" s="23"/>
      <c r="E961" s="23"/>
      <c r="F961" s="10" t="str">
        <f aca="false">IF(D961="","",D961-N(E961))</f>
        <v/>
      </c>
      <c r="G961" s="8"/>
      <c r="H961" s="12" t="str">
        <f aca="false">IF(AND(A961="",C961="",D961=""),"",IF(A961="","Add the order date",IF(I961="","Date not recognised - use YYYY-MM-DD",IF(C961="","Add the customer email",IF(D961="","Add the order total",IF(COUNTIF(Customers!$A$2:$A$2001,C961)=0,"Customer not on Customers tab",IF(N(E961)&gt;D961,"Refund is more than the order",IF(AND(B961&lt;&gt;"",COUNTIF($B$2:$B$5001,B961)&gt;1),"Same order # twice - keep one row",""))))))))</f>
        <v/>
      </c>
      <c r="I961" s="11" t="str">
        <f aca="false">IF(A961="","",IF(ISNUMBER(A961),INT(A961),IFERROR(IF(TEXT(DATE(VALUE(LEFT(A961,4)),VALUE(MID(A961,6,2)),VALUE(MID(A961,9,2))),"yyyy-mm-dd")=LEFT(A961,10),DATE(VALUE(LEFT(A961,4)),VALUE(MID(A961,6,2)),VALUE(MID(A961,9,2))),""),"")))</f>
        <v/>
      </c>
    </row>
    <row r="962" customFormat="false" ht="15" hidden="false" customHeight="false" outlineLevel="0" collapsed="false">
      <c r="A962" s="13"/>
      <c r="B962" s="8"/>
      <c r="C962" s="8"/>
      <c r="D962" s="23"/>
      <c r="E962" s="23"/>
      <c r="F962" s="10" t="str">
        <f aca="false">IF(D962="","",D962-N(E962))</f>
        <v/>
      </c>
      <c r="G962" s="8"/>
      <c r="H962" s="12" t="str">
        <f aca="false">IF(AND(A962="",C962="",D962=""),"",IF(A962="","Add the order date",IF(I962="","Date not recognised - use YYYY-MM-DD",IF(C962="","Add the customer email",IF(D962="","Add the order total",IF(COUNTIF(Customers!$A$2:$A$2001,C962)=0,"Customer not on Customers tab",IF(N(E962)&gt;D962,"Refund is more than the order",IF(AND(B962&lt;&gt;"",COUNTIF($B$2:$B$5001,B962)&gt;1),"Same order # twice - keep one row",""))))))))</f>
        <v/>
      </c>
      <c r="I962" s="11" t="str">
        <f aca="false">IF(A962="","",IF(ISNUMBER(A962),INT(A962),IFERROR(IF(TEXT(DATE(VALUE(LEFT(A962,4)),VALUE(MID(A962,6,2)),VALUE(MID(A962,9,2))),"yyyy-mm-dd")=LEFT(A962,10),DATE(VALUE(LEFT(A962,4)),VALUE(MID(A962,6,2)),VALUE(MID(A962,9,2))),""),"")))</f>
        <v/>
      </c>
    </row>
    <row r="963" customFormat="false" ht="15" hidden="false" customHeight="false" outlineLevel="0" collapsed="false">
      <c r="A963" s="13"/>
      <c r="B963" s="8"/>
      <c r="C963" s="8"/>
      <c r="D963" s="23"/>
      <c r="E963" s="23"/>
      <c r="F963" s="10" t="str">
        <f aca="false">IF(D963="","",D963-N(E963))</f>
        <v/>
      </c>
      <c r="G963" s="8"/>
      <c r="H963" s="12" t="str">
        <f aca="false">IF(AND(A963="",C963="",D963=""),"",IF(A963="","Add the order date",IF(I963="","Date not recognised - use YYYY-MM-DD",IF(C963="","Add the customer email",IF(D963="","Add the order total",IF(COUNTIF(Customers!$A$2:$A$2001,C963)=0,"Customer not on Customers tab",IF(N(E963)&gt;D963,"Refund is more than the order",IF(AND(B963&lt;&gt;"",COUNTIF($B$2:$B$5001,B963)&gt;1),"Same order # twice - keep one row",""))))))))</f>
        <v/>
      </c>
      <c r="I963" s="11" t="str">
        <f aca="false">IF(A963="","",IF(ISNUMBER(A963),INT(A963),IFERROR(IF(TEXT(DATE(VALUE(LEFT(A963,4)),VALUE(MID(A963,6,2)),VALUE(MID(A963,9,2))),"yyyy-mm-dd")=LEFT(A963,10),DATE(VALUE(LEFT(A963,4)),VALUE(MID(A963,6,2)),VALUE(MID(A963,9,2))),""),"")))</f>
        <v/>
      </c>
    </row>
    <row r="964" customFormat="false" ht="15" hidden="false" customHeight="false" outlineLevel="0" collapsed="false">
      <c r="A964" s="13"/>
      <c r="B964" s="8"/>
      <c r="C964" s="8"/>
      <c r="D964" s="23"/>
      <c r="E964" s="23"/>
      <c r="F964" s="10" t="str">
        <f aca="false">IF(D964="","",D964-N(E964))</f>
        <v/>
      </c>
      <c r="G964" s="8"/>
      <c r="H964" s="12" t="str">
        <f aca="false">IF(AND(A964="",C964="",D964=""),"",IF(A964="","Add the order date",IF(I964="","Date not recognised - use YYYY-MM-DD",IF(C964="","Add the customer email",IF(D964="","Add the order total",IF(COUNTIF(Customers!$A$2:$A$2001,C964)=0,"Customer not on Customers tab",IF(N(E964)&gt;D964,"Refund is more than the order",IF(AND(B964&lt;&gt;"",COUNTIF($B$2:$B$5001,B964)&gt;1),"Same order # twice - keep one row",""))))))))</f>
        <v/>
      </c>
      <c r="I964" s="11" t="str">
        <f aca="false">IF(A964="","",IF(ISNUMBER(A964),INT(A964),IFERROR(IF(TEXT(DATE(VALUE(LEFT(A964,4)),VALUE(MID(A964,6,2)),VALUE(MID(A964,9,2))),"yyyy-mm-dd")=LEFT(A964,10),DATE(VALUE(LEFT(A964,4)),VALUE(MID(A964,6,2)),VALUE(MID(A964,9,2))),""),"")))</f>
        <v/>
      </c>
    </row>
    <row r="965" customFormat="false" ht="15" hidden="false" customHeight="false" outlineLevel="0" collapsed="false">
      <c r="A965" s="13"/>
      <c r="B965" s="8"/>
      <c r="C965" s="8"/>
      <c r="D965" s="23"/>
      <c r="E965" s="23"/>
      <c r="F965" s="10" t="str">
        <f aca="false">IF(D965="","",D965-N(E965))</f>
        <v/>
      </c>
      <c r="G965" s="8"/>
      <c r="H965" s="12" t="str">
        <f aca="false">IF(AND(A965="",C965="",D965=""),"",IF(A965="","Add the order date",IF(I965="","Date not recognised - use YYYY-MM-DD",IF(C965="","Add the customer email",IF(D965="","Add the order total",IF(COUNTIF(Customers!$A$2:$A$2001,C965)=0,"Customer not on Customers tab",IF(N(E965)&gt;D965,"Refund is more than the order",IF(AND(B965&lt;&gt;"",COUNTIF($B$2:$B$5001,B965)&gt;1),"Same order # twice - keep one row",""))))))))</f>
        <v/>
      </c>
      <c r="I965" s="11" t="str">
        <f aca="false">IF(A965="","",IF(ISNUMBER(A965),INT(A965),IFERROR(IF(TEXT(DATE(VALUE(LEFT(A965,4)),VALUE(MID(A965,6,2)),VALUE(MID(A965,9,2))),"yyyy-mm-dd")=LEFT(A965,10),DATE(VALUE(LEFT(A965,4)),VALUE(MID(A965,6,2)),VALUE(MID(A965,9,2))),""),"")))</f>
        <v/>
      </c>
    </row>
    <row r="966" customFormat="false" ht="15" hidden="false" customHeight="false" outlineLevel="0" collapsed="false">
      <c r="A966" s="13"/>
      <c r="B966" s="8"/>
      <c r="C966" s="8"/>
      <c r="D966" s="23"/>
      <c r="E966" s="23"/>
      <c r="F966" s="10" t="str">
        <f aca="false">IF(D966="","",D966-N(E966))</f>
        <v/>
      </c>
      <c r="G966" s="8"/>
      <c r="H966" s="12" t="str">
        <f aca="false">IF(AND(A966="",C966="",D966=""),"",IF(A966="","Add the order date",IF(I966="","Date not recognised - use YYYY-MM-DD",IF(C966="","Add the customer email",IF(D966="","Add the order total",IF(COUNTIF(Customers!$A$2:$A$2001,C966)=0,"Customer not on Customers tab",IF(N(E966)&gt;D966,"Refund is more than the order",IF(AND(B966&lt;&gt;"",COUNTIF($B$2:$B$5001,B966)&gt;1),"Same order # twice - keep one row",""))))))))</f>
        <v/>
      </c>
      <c r="I966" s="11" t="str">
        <f aca="false">IF(A966="","",IF(ISNUMBER(A966),INT(A966),IFERROR(IF(TEXT(DATE(VALUE(LEFT(A966,4)),VALUE(MID(A966,6,2)),VALUE(MID(A966,9,2))),"yyyy-mm-dd")=LEFT(A966,10),DATE(VALUE(LEFT(A966,4)),VALUE(MID(A966,6,2)),VALUE(MID(A966,9,2))),""),"")))</f>
        <v/>
      </c>
    </row>
    <row r="967" customFormat="false" ht="15" hidden="false" customHeight="false" outlineLevel="0" collapsed="false">
      <c r="A967" s="13"/>
      <c r="B967" s="8"/>
      <c r="C967" s="8"/>
      <c r="D967" s="23"/>
      <c r="E967" s="23"/>
      <c r="F967" s="10" t="str">
        <f aca="false">IF(D967="","",D967-N(E967))</f>
        <v/>
      </c>
      <c r="G967" s="8"/>
      <c r="H967" s="12" t="str">
        <f aca="false">IF(AND(A967="",C967="",D967=""),"",IF(A967="","Add the order date",IF(I967="","Date not recognised - use YYYY-MM-DD",IF(C967="","Add the customer email",IF(D967="","Add the order total",IF(COUNTIF(Customers!$A$2:$A$2001,C967)=0,"Customer not on Customers tab",IF(N(E967)&gt;D967,"Refund is more than the order",IF(AND(B967&lt;&gt;"",COUNTIF($B$2:$B$5001,B967)&gt;1),"Same order # twice - keep one row",""))))))))</f>
        <v/>
      </c>
      <c r="I967" s="11" t="str">
        <f aca="false">IF(A967="","",IF(ISNUMBER(A967),INT(A967),IFERROR(IF(TEXT(DATE(VALUE(LEFT(A967,4)),VALUE(MID(A967,6,2)),VALUE(MID(A967,9,2))),"yyyy-mm-dd")=LEFT(A967,10),DATE(VALUE(LEFT(A967,4)),VALUE(MID(A967,6,2)),VALUE(MID(A967,9,2))),""),"")))</f>
        <v/>
      </c>
    </row>
    <row r="968" customFormat="false" ht="15" hidden="false" customHeight="false" outlineLevel="0" collapsed="false">
      <c r="A968" s="13"/>
      <c r="B968" s="8"/>
      <c r="C968" s="8"/>
      <c r="D968" s="23"/>
      <c r="E968" s="23"/>
      <c r="F968" s="10" t="str">
        <f aca="false">IF(D968="","",D968-N(E968))</f>
        <v/>
      </c>
      <c r="G968" s="8"/>
      <c r="H968" s="12" t="str">
        <f aca="false">IF(AND(A968="",C968="",D968=""),"",IF(A968="","Add the order date",IF(I968="","Date not recognised - use YYYY-MM-DD",IF(C968="","Add the customer email",IF(D968="","Add the order total",IF(COUNTIF(Customers!$A$2:$A$2001,C968)=0,"Customer not on Customers tab",IF(N(E968)&gt;D968,"Refund is more than the order",IF(AND(B968&lt;&gt;"",COUNTIF($B$2:$B$5001,B968)&gt;1),"Same order # twice - keep one row",""))))))))</f>
        <v/>
      </c>
      <c r="I968" s="11" t="str">
        <f aca="false">IF(A968="","",IF(ISNUMBER(A968),INT(A968),IFERROR(IF(TEXT(DATE(VALUE(LEFT(A968,4)),VALUE(MID(A968,6,2)),VALUE(MID(A968,9,2))),"yyyy-mm-dd")=LEFT(A968,10),DATE(VALUE(LEFT(A968,4)),VALUE(MID(A968,6,2)),VALUE(MID(A968,9,2))),""),"")))</f>
        <v/>
      </c>
    </row>
    <row r="969" customFormat="false" ht="15" hidden="false" customHeight="false" outlineLevel="0" collapsed="false">
      <c r="A969" s="13"/>
      <c r="B969" s="8"/>
      <c r="C969" s="8"/>
      <c r="D969" s="23"/>
      <c r="E969" s="23"/>
      <c r="F969" s="10" t="str">
        <f aca="false">IF(D969="","",D969-N(E969))</f>
        <v/>
      </c>
      <c r="G969" s="8"/>
      <c r="H969" s="12" t="str">
        <f aca="false">IF(AND(A969="",C969="",D969=""),"",IF(A969="","Add the order date",IF(I969="","Date not recognised - use YYYY-MM-DD",IF(C969="","Add the customer email",IF(D969="","Add the order total",IF(COUNTIF(Customers!$A$2:$A$2001,C969)=0,"Customer not on Customers tab",IF(N(E969)&gt;D969,"Refund is more than the order",IF(AND(B969&lt;&gt;"",COUNTIF($B$2:$B$5001,B969)&gt;1),"Same order # twice - keep one row",""))))))))</f>
        <v/>
      </c>
      <c r="I969" s="11" t="str">
        <f aca="false">IF(A969="","",IF(ISNUMBER(A969),INT(A969),IFERROR(IF(TEXT(DATE(VALUE(LEFT(A969,4)),VALUE(MID(A969,6,2)),VALUE(MID(A969,9,2))),"yyyy-mm-dd")=LEFT(A969,10),DATE(VALUE(LEFT(A969,4)),VALUE(MID(A969,6,2)),VALUE(MID(A969,9,2))),""),"")))</f>
        <v/>
      </c>
    </row>
    <row r="970" customFormat="false" ht="15" hidden="false" customHeight="false" outlineLevel="0" collapsed="false">
      <c r="A970" s="13"/>
      <c r="B970" s="8"/>
      <c r="C970" s="8"/>
      <c r="D970" s="23"/>
      <c r="E970" s="23"/>
      <c r="F970" s="10" t="str">
        <f aca="false">IF(D970="","",D970-N(E970))</f>
        <v/>
      </c>
      <c r="G970" s="8"/>
      <c r="H970" s="12" t="str">
        <f aca="false">IF(AND(A970="",C970="",D970=""),"",IF(A970="","Add the order date",IF(I970="","Date not recognised - use YYYY-MM-DD",IF(C970="","Add the customer email",IF(D970="","Add the order total",IF(COUNTIF(Customers!$A$2:$A$2001,C970)=0,"Customer not on Customers tab",IF(N(E970)&gt;D970,"Refund is more than the order",IF(AND(B970&lt;&gt;"",COUNTIF($B$2:$B$5001,B970)&gt;1),"Same order # twice - keep one row",""))))))))</f>
        <v/>
      </c>
      <c r="I970" s="11" t="str">
        <f aca="false">IF(A970="","",IF(ISNUMBER(A970),INT(A970),IFERROR(IF(TEXT(DATE(VALUE(LEFT(A970,4)),VALUE(MID(A970,6,2)),VALUE(MID(A970,9,2))),"yyyy-mm-dd")=LEFT(A970,10),DATE(VALUE(LEFT(A970,4)),VALUE(MID(A970,6,2)),VALUE(MID(A970,9,2))),""),"")))</f>
        <v/>
      </c>
    </row>
    <row r="971" customFormat="false" ht="15" hidden="false" customHeight="false" outlineLevel="0" collapsed="false">
      <c r="A971" s="13"/>
      <c r="B971" s="8"/>
      <c r="C971" s="8"/>
      <c r="D971" s="23"/>
      <c r="E971" s="23"/>
      <c r="F971" s="10" t="str">
        <f aca="false">IF(D971="","",D971-N(E971))</f>
        <v/>
      </c>
      <c r="G971" s="8"/>
      <c r="H971" s="12" t="str">
        <f aca="false">IF(AND(A971="",C971="",D971=""),"",IF(A971="","Add the order date",IF(I971="","Date not recognised - use YYYY-MM-DD",IF(C971="","Add the customer email",IF(D971="","Add the order total",IF(COUNTIF(Customers!$A$2:$A$2001,C971)=0,"Customer not on Customers tab",IF(N(E971)&gt;D971,"Refund is more than the order",IF(AND(B971&lt;&gt;"",COUNTIF($B$2:$B$5001,B971)&gt;1),"Same order # twice - keep one row",""))))))))</f>
        <v/>
      </c>
      <c r="I971" s="11" t="str">
        <f aca="false">IF(A971="","",IF(ISNUMBER(A971),INT(A971),IFERROR(IF(TEXT(DATE(VALUE(LEFT(A971,4)),VALUE(MID(A971,6,2)),VALUE(MID(A971,9,2))),"yyyy-mm-dd")=LEFT(A971,10),DATE(VALUE(LEFT(A971,4)),VALUE(MID(A971,6,2)),VALUE(MID(A971,9,2))),""),"")))</f>
        <v/>
      </c>
    </row>
    <row r="972" customFormat="false" ht="15" hidden="false" customHeight="false" outlineLevel="0" collapsed="false">
      <c r="A972" s="13"/>
      <c r="B972" s="8"/>
      <c r="C972" s="8"/>
      <c r="D972" s="23"/>
      <c r="E972" s="23"/>
      <c r="F972" s="10" t="str">
        <f aca="false">IF(D972="","",D972-N(E972))</f>
        <v/>
      </c>
      <c r="G972" s="8"/>
      <c r="H972" s="12" t="str">
        <f aca="false">IF(AND(A972="",C972="",D972=""),"",IF(A972="","Add the order date",IF(I972="","Date not recognised - use YYYY-MM-DD",IF(C972="","Add the customer email",IF(D972="","Add the order total",IF(COUNTIF(Customers!$A$2:$A$2001,C972)=0,"Customer not on Customers tab",IF(N(E972)&gt;D972,"Refund is more than the order",IF(AND(B972&lt;&gt;"",COUNTIF($B$2:$B$5001,B972)&gt;1),"Same order # twice - keep one row",""))))))))</f>
        <v/>
      </c>
      <c r="I972" s="11" t="str">
        <f aca="false">IF(A972="","",IF(ISNUMBER(A972),INT(A972),IFERROR(IF(TEXT(DATE(VALUE(LEFT(A972,4)),VALUE(MID(A972,6,2)),VALUE(MID(A972,9,2))),"yyyy-mm-dd")=LEFT(A972,10),DATE(VALUE(LEFT(A972,4)),VALUE(MID(A972,6,2)),VALUE(MID(A972,9,2))),""),"")))</f>
        <v/>
      </c>
    </row>
    <row r="973" customFormat="false" ht="15" hidden="false" customHeight="false" outlineLevel="0" collapsed="false">
      <c r="A973" s="13"/>
      <c r="B973" s="8"/>
      <c r="C973" s="8"/>
      <c r="D973" s="23"/>
      <c r="E973" s="23"/>
      <c r="F973" s="10" t="str">
        <f aca="false">IF(D973="","",D973-N(E973))</f>
        <v/>
      </c>
      <c r="G973" s="8"/>
      <c r="H973" s="12" t="str">
        <f aca="false">IF(AND(A973="",C973="",D973=""),"",IF(A973="","Add the order date",IF(I973="","Date not recognised - use YYYY-MM-DD",IF(C973="","Add the customer email",IF(D973="","Add the order total",IF(COUNTIF(Customers!$A$2:$A$2001,C973)=0,"Customer not on Customers tab",IF(N(E973)&gt;D973,"Refund is more than the order",IF(AND(B973&lt;&gt;"",COUNTIF($B$2:$B$5001,B973)&gt;1),"Same order # twice - keep one row",""))))))))</f>
        <v/>
      </c>
      <c r="I973" s="11" t="str">
        <f aca="false">IF(A973="","",IF(ISNUMBER(A973),INT(A973),IFERROR(IF(TEXT(DATE(VALUE(LEFT(A973,4)),VALUE(MID(A973,6,2)),VALUE(MID(A973,9,2))),"yyyy-mm-dd")=LEFT(A973,10),DATE(VALUE(LEFT(A973,4)),VALUE(MID(A973,6,2)),VALUE(MID(A973,9,2))),""),"")))</f>
        <v/>
      </c>
    </row>
    <row r="974" customFormat="false" ht="15" hidden="false" customHeight="false" outlineLevel="0" collapsed="false">
      <c r="A974" s="13"/>
      <c r="B974" s="8"/>
      <c r="C974" s="8"/>
      <c r="D974" s="23"/>
      <c r="E974" s="23"/>
      <c r="F974" s="10" t="str">
        <f aca="false">IF(D974="","",D974-N(E974))</f>
        <v/>
      </c>
      <c r="G974" s="8"/>
      <c r="H974" s="12" t="str">
        <f aca="false">IF(AND(A974="",C974="",D974=""),"",IF(A974="","Add the order date",IF(I974="","Date not recognised - use YYYY-MM-DD",IF(C974="","Add the customer email",IF(D974="","Add the order total",IF(COUNTIF(Customers!$A$2:$A$2001,C974)=0,"Customer not on Customers tab",IF(N(E974)&gt;D974,"Refund is more than the order",IF(AND(B974&lt;&gt;"",COUNTIF($B$2:$B$5001,B974)&gt;1),"Same order # twice - keep one row",""))))))))</f>
        <v/>
      </c>
      <c r="I974" s="11" t="str">
        <f aca="false">IF(A974="","",IF(ISNUMBER(A974),INT(A974),IFERROR(IF(TEXT(DATE(VALUE(LEFT(A974,4)),VALUE(MID(A974,6,2)),VALUE(MID(A974,9,2))),"yyyy-mm-dd")=LEFT(A974,10),DATE(VALUE(LEFT(A974,4)),VALUE(MID(A974,6,2)),VALUE(MID(A974,9,2))),""),"")))</f>
        <v/>
      </c>
    </row>
    <row r="975" customFormat="false" ht="15" hidden="false" customHeight="false" outlineLevel="0" collapsed="false">
      <c r="A975" s="13"/>
      <c r="B975" s="8"/>
      <c r="C975" s="8"/>
      <c r="D975" s="23"/>
      <c r="E975" s="23"/>
      <c r="F975" s="10" t="str">
        <f aca="false">IF(D975="","",D975-N(E975))</f>
        <v/>
      </c>
      <c r="G975" s="8"/>
      <c r="H975" s="12" t="str">
        <f aca="false">IF(AND(A975="",C975="",D975=""),"",IF(A975="","Add the order date",IF(I975="","Date not recognised - use YYYY-MM-DD",IF(C975="","Add the customer email",IF(D975="","Add the order total",IF(COUNTIF(Customers!$A$2:$A$2001,C975)=0,"Customer not on Customers tab",IF(N(E975)&gt;D975,"Refund is more than the order",IF(AND(B975&lt;&gt;"",COUNTIF($B$2:$B$5001,B975)&gt;1),"Same order # twice - keep one row",""))))))))</f>
        <v/>
      </c>
      <c r="I975" s="11" t="str">
        <f aca="false">IF(A975="","",IF(ISNUMBER(A975),INT(A975),IFERROR(IF(TEXT(DATE(VALUE(LEFT(A975,4)),VALUE(MID(A975,6,2)),VALUE(MID(A975,9,2))),"yyyy-mm-dd")=LEFT(A975,10),DATE(VALUE(LEFT(A975,4)),VALUE(MID(A975,6,2)),VALUE(MID(A975,9,2))),""),"")))</f>
        <v/>
      </c>
    </row>
    <row r="976" customFormat="false" ht="15" hidden="false" customHeight="false" outlineLevel="0" collapsed="false">
      <c r="A976" s="13"/>
      <c r="B976" s="8"/>
      <c r="C976" s="8"/>
      <c r="D976" s="23"/>
      <c r="E976" s="23"/>
      <c r="F976" s="10" t="str">
        <f aca="false">IF(D976="","",D976-N(E976))</f>
        <v/>
      </c>
      <c r="G976" s="8"/>
      <c r="H976" s="12" t="str">
        <f aca="false">IF(AND(A976="",C976="",D976=""),"",IF(A976="","Add the order date",IF(I976="","Date not recognised - use YYYY-MM-DD",IF(C976="","Add the customer email",IF(D976="","Add the order total",IF(COUNTIF(Customers!$A$2:$A$2001,C976)=0,"Customer not on Customers tab",IF(N(E976)&gt;D976,"Refund is more than the order",IF(AND(B976&lt;&gt;"",COUNTIF($B$2:$B$5001,B976)&gt;1),"Same order # twice - keep one row",""))))))))</f>
        <v/>
      </c>
      <c r="I976" s="11" t="str">
        <f aca="false">IF(A976="","",IF(ISNUMBER(A976),INT(A976),IFERROR(IF(TEXT(DATE(VALUE(LEFT(A976,4)),VALUE(MID(A976,6,2)),VALUE(MID(A976,9,2))),"yyyy-mm-dd")=LEFT(A976,10),DATE(VALUE(LEFT(A976,4)),VALUE(MID(A976,6,2)),VALUE(MID(A976,9,2))),""),"")))</f>
        <v/>
      </c>
    </row>
    <row r="977" customFormat="false" ht="15" hidden="false" customHeight="false" outlineLevel="0" collapsed="false">
      <c r="A977" s="13"/>
      <c r="B977" s="8"/>
      <c r="C977" s="8"/>
      <c r="D977" s="23"/>
      <c r="E977" s="23"/>
      <c r="F977" s="10" t="str">
        <f aca="false">IF(D977="","",D977-N(E977))</f>
        <v/>
      </c>
      <c r="G977" s="8"/>
      <c r="H977" s="12" t="str">
        <f aca="false">IF(AND(A977="",C977="",D977=""),"",IF(A977="","Add the order date",IF(I977="","Date not recognised - use YYYY-MM-DD",IF(C977="","Add the customer email",IF(D977="","Add the order total",IF(COUNTIF(Customers!$A$2:$A$2001,C977)=0,"Customer not on Customers tab",IF(N(E977)&gt;D977,"Refund is more than the order",IF(AND(B977&lt;&gt;"",COUNTIF($B$2:$B$5001,B977)&gt;1),"Same order # twice - keep one row",""))))))))</f>
        <v/>
      </c>
      <c r="I977" s="11" t="str">
        <f aca="false">IF(A977="","",IF(ISNUMBER(A977),INT(A977),IFERROR(IF(TEXT(DATE(VALUE(LEFT(A977,4)),VALUE(MID(A977,6,2)),VALUE(MID(A977,9,2))),"yyyy-mm-dd")=LEFT(A977,10),DATE(VALUE(LEFT(A977,4)),VALUE(MID(A977,6,2)),VALUE(MID(A977,9,2))),""),"")))</f>
        <v/>
      </c>
    </row>
    <row r="978" customFormat="false" ht="15" hidden="false" customHeight="false" outlineLevel="0" collapsed="false">
      <c r="A978" s="13"/>
      <c r="B978" s="8"/>
      <c r="C978" s="8"/>
      <c r="D978" s="23"/>
      <c r="E978" s="23"/>
      <c r="F978" s="10" t="str">
        <f aca="false">IF(D978="","",D978-N(E978))</f>
        <v/>
      </c>
      <c r="G978" s="8"/>
      <c r="H978" s="12" t="str">
        <f aca="false">IF(AND(A978="",C978="",D978=""),"",IF(A978="","Add the order date",IF(I978="","Date not recognised - use YYYY-MM-DD",IF(C978="","Add the customer email",IF(D978="","Add the order total",IF(COUNTIF(Customers!$A$2:$A$2001,C978)=0,"Customer not on Customers tab",IF(N(E978)&gt;D978,"Refund is more than the order",IF(AND(B978&lt;&gt;"",COUNTIF($B$2:$B$5001,B978)&gt;1),"Same order # twice - keep one row",""))))))))</f>
        <v/>
      </c>
      <c r="I978" s="11" t="str">
        <f aca="false">IF(A978="","",IF(ISNUMBER(A978),INT(A978),IFERROR(IF(TEXT(DATE(VALUE(LEFT(A978,4)),VALUE(MID(A978,6,2)),VALUE(MID(A978,9,2))),"yyyy-mm-dd")=LEFT(A978,10),DATE(VALUE(LEFT(A978,4)),VALUE(MID(A978,6,2)),VALUE(MID(A978,9,2))),""),"")))</f>
        <v/>
      </c>
    </row>
    <row r="979" customFormat="false" ht="15" hidden="false" customHeight="false" outlineLevel="0" collapsed="false">
      <c r="A979" s="13"/>
      <c r="B979" s="8"/>
      <c r="C979" s="8"/>
      <c r="D979" s="23"/>
      <c r="E979" s="23"/>
      <c r="F979" s="10" t="str">
        <f aca="false">IF(D979="","",D979-N(E979))</f>
        <v/>
      </c>
      <c r="G979" s="8"/>
      <c r="H979" s="12" t="str">
        <f aca="false">IF(AND(A979="",C979="",D979=""),"",IF(A979="","Add the order date",IF(I979="","Date not recognised - use YYYY-MM-DD",IF(C979="","Add the customer email",IF(D979="","Add the order total",IF(COUNTIF(Customers!$A$2:$A$2001,C979)=0,"Customer not on Customers tab",IF(N(E979)&gt;D979,"Refund is more than the order",IF(AND(B979&lt;&gt;"",COUNTIF($B$2:$B$5001,B979)&gt;1),"Same order # twice - keep one row",""))))))))</f>
        <v/>
      </c>
      <c r="I979" s="11" t="str">
        <f aca="false">IF(A979="","",IF(ISNUMBER(A979),INT(A979),IFERROR(IF(TEXT(DATE(VALUE(LEFT(A979,4)),VALUE(MID(A979,6,2)),VALUE(MID(A979,9,2))),"yyyy-mm-dd")=LEFT(A979,10),DATE(VALUE(LEFT(A979,4)),VALUE(MID(A979,6,2)),VALUE(MID(A979,9,2))),""),"")))</f>
        <v/>
      </c>
    </row>
    <row r="980" customFormat="false" ht="15" hidden="false" customHeight="false" outlineLevel="0" collapsed="false">
      <c r="A980" s="13"/>
      <c r="B980" s="8"/>
      <c r="C980" s="8"/>
      <c r="D980" s="23"/>
      <c r="E980" s="23"/>
      <c r="F980" s="10" t="str">
        <f aca="false">IF(D980="","",D980-N(E980))</f>
        <v/>
      </c>
      <c r="G980" s="8"/>
      <c r="H980" s="12" t="str">
        <f aca="false">IF(AND(A980="",C980="",D980=""),"",IF(A980="","Add the order date",IF(I980="","Date not recognised - use YYYY-MM-DD",IF(C980="","Add the customer email",IF(D980="","Add the order total",IF(COUNTIF(Customers!$A$2:$A$2001,C980)=0,"Customer not on Customers tab",IF(N(E980)&gt;D980,"Refund is more than the order",IF(AND(B980&lt;&gt;"",COUNTIF($B$2:$B$5001,B980)&gt;1),"Same order # twice - keep one row",""))))))))</f>
        <v/>
      </c>
      <c r="I980" s="11" t="str">
        <f aca="false">IF(A980="","",IF(ISNUMBER(A980),INT(A980),IFERROR(IF(TEXT(DATE(VALUE(LEFT(A980,4)),VALUE(MID(A980,6,2)),VALUE(MID(A980,9,2))),"yyyy-mm-dd")=LEFT(A980,10),DATE(VALUE(LEFT(A980,4)),VALUE(MID(A980,6,2)),VALUE(MID(A980,9,2))),""),"")))</f>
        <v/>
      </c>
    </row>
    <row r="981" customFormat="false" ht="15" hidden="false" customHeight="false" outlineLevel="0" collapsed="false">
      <c r="A981" s="13"/>
      <c r="B981" s="8"/>
      <c r="C981" s="8"/>
      <c r="D981" s="23"/>
      <c r="E981" s="23"/>
      <c r="F981" s="10" t="str">
        <f aca="false">IF(D981="","",D981-N(E981))</f>
        <v/>
      </c>
      <c r="G981" s="8"/>
      <c r="H981" s="12" t="str">
        <f aca="false">IF(AND(A981="",C981="",D981=""),"",IF(A981="","Add the order date",IF(I981="","Date not recognised - use YYYY-MM-DD",IF(C981="","Add the customer email",IF(D981="","Add the order total",IF(COUNTIF(Customers!$A$2:$A$2001,C981)=0,"Customer not on Customers tab",IF(N(E981)&gt;D981,"Refund is more than the order",IF(AND(B981&lt;&gt;"",COUNTIF($B$2:$B$5001,B981)&gt;1),"Same order # twice - keep one row",""))))))))</f>
        <v/>
      </c>
      <c r="I981" s="11" t="str">
        <f aca="false">IF(A981="","",IF(ISNUMBER(A981),INT(A981),IFERROR(IF(TEXT(DATE(VALUE(LEFT(A981,4)),VALUE(MID(A981,6,2)),VALUE(MID(A981,9,2))),"yyyy-mm-dd")=LEFT(A981,10),DATE(VALUE(LEFT(A981,4)),VALUE(MID(A981,6,2)),VALUE(MID(A981,9,2))),""),"")))</f>
        <v/>
      </c>
    </row>
    <row r="982" customFormat="false" ht="15" hidden="false" customHeight="false" outlineLevel="0" collapsed="false">
      <c r="A982" s="13"/>
      <c r="B982" s="8"/>
      <c r="C982" s="8"/>
      <c r="D982" s="23"/>
      <c r="E982" s="23"/>
      <c r="F982" s="10" t="str">
        <f aca="false">IF(D982="","",D982-N(E982))</f>
        <v/>
      </c>
      <c r="G982" s="8"/>
      <c r="H982" s="12" t="str">
        <f aca="false">IF(AND(A982="",C982="",D982=""),"",IF(A982="","Add the order date",IF(I982="","Date not recognised - use YYYY-MM-DD",IF(C982="","Add the customer email",IF(D982="","Add the order total",IF(COUNTIF(Customers!$A$2:$A$2001,C982)=0,"Customer not on Customers tab",IF(N(E982)&gt;D982,"Refund is more than the order",IF(AND(B982&lt;&gt;"",COUNTIF($B$2:$B$5001,B982)&gt;1),"Same order # twice - keep one row",""))))))))</f>
        <v/>
      </c>
      <c r="I982" s="11" t="str">
        <f aca="false">IF(A982="","",IF(ISNUMBER(A982),INT(A982),IFERROR(IF(TEXT(DATE(VALUE(LEFT(A982,4)),VALUE(MID(A982,6,2)),VALUE(MID(A982,9,2))),"yyyy-mm-dd")=LEFT(A982,10),DATE(VALUE(LEFT(A982,4)),VALUE(MID(A982,6,2)),VALUE(MID(A982,9,2))),""),"")))</f>
        <v/>
      </c>
    </row>
    <row r="983" customFormat="false" ht="15" hidden="false" customHeight="false" outlineLevel="0" collapsed="false">
      <c r="A983" s="13"/>
      <c r="B983" s="8"/>
      <c r="C983" s="8"/>
      <c r="D983" s="23"/>
      <c r="E983" s="23"/>
      <c r="F983" s="10" t="str">
        <f aca="false">IF(D983="","",D983-N(E983))</f>
        <v/>
      </c>
      <c r="G983" s="8"/>
      <c r="H983" s="12" t="str">
        <f aca="false">IF(AND(A983="",C983="",D983=""),"",IF(A983="","Add the order date",IF(I983="","Date not recognised - use YYYY-MM-DD",IF(C983="","Add the customer email",IF(D983="","Add the order total",IF(COUNTIF(Customers!$A$2:$A$2001,C983)=0,"Customer not on Customers tab",IF(N(E983)&gt;D983,"Refund is more than the order",IF(AND(B983&lt;&gt;"",COUNTIF($B$2:$B$5001,B983)&gt;1),"Same order # twice - keep one row",""))))))))</f>
        <v/>
      </c>
      <c r="I983" s="11" t="str">
        <f aca="false">IF(A983="","",IF(ISNUMBER(A983),INT(A983),IFERROR(IF(TEXT(DATE(VALUE(LEFT(A983,4)),VALUE(MID(A983,6,2)),VALUE(MID(A983,9,2))),"yyyy-mm-dd")=LEFT(A983,10),DATE(VALUE(LEFT(A983,4)),VALUE(MID(A983,6,2)),VALUE(MID(A983,9,2))),""),"")))</f>
        <v/>
      </c>
    </row>
    <row r="984" customFormat="false" ht="15" hidden="false" customHeight="false" outlineLevel="0" collapsed="false">
      <c r="A984" s="13"/>
      <c r="B984" s="8"/>
      <c r="C984" s="8"/>
      <c r="D984" s="23"/>
      <c r="E984" s="23"/>
      <c r="F984" s="10" t="str">
        <f aca="false">IF(D984="","",D984-N(E984))</f>
        <v/>
      </c>
      <c r="G984" s="8"/>
      <c r="H984" s="12" t="str">
        <f aca="false">IF(AND(A984="",C984="",D984=""),"",IF(A984="","Add the order date",IF(I984="","Date not recognised - use YYYY-MM-DD",IF(C984="","Add the customer email",IF(D984="","Add the order total",IF(COUNTIF(Customers!$A$2:$A$2001,C984)=0,"Customer not on Customers tab",IF(N(E984)&gt;D984,"Refund is more than the order",IF(AND(B984&lt;&gt;"",COUNTIF($B$2:$B$5001,B984)&gt;1),"Same order # twice - keep one row",""))))))))</f>
        <v/>
      </c>
      <c r="I984" s="11" t="str">
        <f aca="false">IF(A984="","",IF(ISNUMBER(A984),INT(A984),IFERROR(IF(TEXT(DATE(VALUE(LEFT(A984,4)),VALUE(MID(A984,6,2)),VALUE(MID(A984,9,2))),"yyyy-mm-dd")=LEFT(A984,10),DATE(VALUE(LEFT(A984,4)),VALUE(MID(A984,6,2)),VALUE(MID(A984,9,2))),""),"")))</f>
        <v/>
      </c>
    </row>
    <row r="985" customFormat="false" ht="15" hidden="false" customHeight="false" outlineLevel="0" collapsed="false">
      <c r="A985" s="13"/>
      <c r="B985" s="8"/>
      <c r="C985" s="8"/>
      <c r="D985" s="23"/>
      <c r="E985" s="23"/>
      <c r="F985" s="10" t="str">
        <f aca="false">IF(D985="","",D985-N(E985))</f>
        <v/>
      </c>
      <c r="G985" s="8"/>
      <c r="H985" s="12" t="str">
        <f aca="false">IF(AND(A985="",C985="",D985=""),"",IF(A985="","Add the order date",IF(I985="","Date not recognised - use YYYY-MM-DD",IF(C985="","Add the customer email",IF(D985="","Add the order total",IF(COUNTIF(Customers!$A$2:$A$2001,C985)=0,"Customer not on Customers tab",IF(N(E985)&gt;D985,"Refund is more than the order",IF(AND(B985&lt;&gt;"",COUNTIF($B$2:$B$5001,B985)&gt;1),"Same order # twice - keep one row",""))))))))</f>
        <v/>
      </c>
      <c r="I985" s="11" t="str">
        <f aca="false">IF(A985="","",IF(ISNUMBER(A985),INT(A985),IFERROR(IF(TEXT(DATE(VALUE(LEFT(A985,4)),VALUE(MID(A985,6,2)),VALUE(MID(A985,9,2))),"yyyy-mm-dd")=LEFT(A985,10),DATE(VALUE(LEFT(A985,4)),VALUE(MID(A985,6,2)),VALUE(MID(A985,9,2))),""),"")))</f>
        <v/>
      </c>
    </row>
    <row r="986" customFormat="false" ht="15" hidden="false" customHeight="false" outlineLevel="0" collapsed="false">
      <c r="A986" s="13"/>
      <c r="B986" s="8"/>
      <c r="C986" s="8"/>
      <c r="D986" s="23"/>
      <c r="E986" s="23"/>
      <c r="F986" s="10" t="str">
        <f aca="false">IF(D986="","",D986-N(E986))</f>
        <v/>
      </c>
      <c r="G986" s="8"/>
      <c r="H986" s="12" t="str">
        <f aca="false">IF(AND(A986="",C986="",D986=""),"",IF(A986="","Add the order date",IF(I986="","Date not recognised - use YYYY-MM-DD",IF(C986="","Add the customer email",IF(D986="","Add the order total",IF(COUNTIF(Customers!$A$2:$A$2001,C986)=0,"Customer not on Customers tab",IF(N(E986)&gt;D986,"Refund is more than the order",IF(AND(B986&lt;&gt;"",COUNTIF($B$2:$B$5001,B986)&gt;1),"Same order # twice - keep one row",""))))))))</f>
        <v/>
      </c>
      <c r="I986" s="11" t="str">
        <f aca="false">IF(A986="","",IF(ISNUMBER(A986),INT(A986),IFERROR(IF(TEXT(DATE(VALUE(LEFT(A986,4)),VALUE(MID(A986,6,2)),VALUE(MID(A986,9,2))),"yyyy-mm-dd")=LEFT(A986,10),DATE(VALUE(LEFT(A986,4)),VALUE(MID(A986,6,2)),VALUE(MID(A986,9,2))),""),"")))</f>
        <v/>
      </c>
    </row>
    <row r="987" customFormat="false" ht="15" hidden="false" customHeight="false" outlineLevel="0" collapsed="false">
      <c r="A987" s="13"/>
      <c r="B987" s="8"/>
      <c r="C987" s="8"/>
      <c r="D987" s="23"/>
      <c r="E987" s="23"/>
      <c r="F987" s="10" t="str">
        <f aca="false">IF(D987="","",D987-N(E987))</f>
        <v/>
      </c>
      <c r="G987" s="8"/>
      <c r="H987" s="12" t="str">
        <f aca="false">IF(AND(A987="",C987="",D987=""),"",IF(A987="","Add the order date",IF(I987="","Date not recognised - use YYYY-MM-DD",IF(C987="","Add the customer email",IF(D987="","Add the order total",IF(COUNTIF(Customers!$A$2:$A$2001,C987)=0,"Customer not on Customers tab",IF(N(E987)&gt;D987,"Refund is more than the order",IF(AND(B987&lt;&gt;"",COUNTIF($B$2:$B$5001,B987)&gt;1),"Same order # twice - keep one row",""))))))))</f>
        <v/>
      </c>
      <c r="I987" s="11" t="str">
        <f aca="false">IF(A987="","",IF(ISNUMBER(A987),INT(A987),IFERROR(IF(TEXT(DATE(VALUE(LEFT(A987,4)),VALUE(MID(A987,6,2)),VALUE(MID(A987,9,2))),"yyyy-mm-dd")=LEFT(A987,10),DATE(VALUE(LEFT(A987,4)),VALUE(MID(A987,6,2)),VALUE(MID(A987,9,2))),""),"")))</f>
        <v/>
      </c>
    </row>
    <row r="988" customFormat="false" ht="15" hidden="false" customHeight="false" outlineLevel="0" collapsed="false">
      <c r="A988" s="13"/>
      <c r="B988" s="8"/>
      <c r="C988" s="8"/>
      <c r="D988" s="23"/>
      <c r="E988" s="23"/>
      <c r="F988" s="10" t="str">
        <f aca="false">IF(D988="","",D988-N(E988))</f>
        <v/>
      </c>
      <c r="G988" s="8"/>
      <c r="H988" s="12" t="str">
        <f aca="false">IF(AND(A988="",C988="",D988=""),"",IF(A988="","Add the order date",IF(I988="","Date not recognised - use YYYY-MM-DD",IF(C988="","Add the customer email",IF(D988="","Add the order total",IF(COUNTIF(Customers!$A$2:$A$2001,C988)=0,"Customer not on Customers tab",IF(N(E988)&gt;D988,"Refund is more than the order",IF(AND(B988&lt;&gt;"",COUNTIF($B$2:$B$5001,B988)&gt;1),"Same order # twice - keep one row",""))))))))</f>
        <v/>
      </c>
      <c r="I988" s="11" t="str">
        <f aca="false">IF(A988="","",IF(ISNUMBER(A988),INT(A988),IFERROR(IF(TEXT(DATE(VALUE(LEFT(A988,4)),VALUE(MID(A988,6,2)),VALUE(MID(A988,9,2))),"yyyy-mm-dd")=LEFT(A988,10),DATE(VALUE(LEFT(A988,4)),VALUE(MID(A988,6,2)),VALUE(MID(A988,9,2))),""),"")))</f>
        <v/>
      </c>
    </row>
    <row r="989" customFormat="false" ht="15" hidden="false" customHeight="false" outlineLevel="0" collapsed="false">
      <c r="A989" s="13"/>
      <c r="B989" s="8"/>
      <c r="C989" s="8"/>
      <c r="D989" s="23"/>
      <c r="E989" s="23"/>
      <c r="F989" s="10" t="str">
        <f aca="false">IF(D989="","",D989-N(E989))</f>
        <v/>
      </c>
      <c r="G989" s="8"/>
      <c r="H989" s="12" t="str">
        <f aca="false">IF(AND(A989="",C989="",D989=""),"",IF(A989="","Add the order date",IF(I989="","Date not recognised - use YYYY-MM-DD",IF(C989="","Add the customer email",IF(D989="","Add the order total",IF(COUNTIF(Customers!$A$2:$A$2001,C989)=0,"Customer not on Customers tab",IF(N(E989)&gt;D989,"Refund is more than the order",IF(AND(B989&lt;&gt;"",COUNTIF($B$2:$B$5001,B989)&gt;1),"Same order # twice - keep one row",""))))))))</f>
        <v/>
      </c>
      <c r="I989" s="11" t="str">
        <f aca="false">IF(A989="","",IF(ISNUMBER(A989),INT(A989),IFERROR(IF(TEXT(DATE(VALUE(LEFT(A989,4)),VALUE(MID(A989,6,2)),VALUE(MID(A989,9,2))),"yyyy-mm-dd")=LEFT(A989,10),DATE(VALUE(LEFT(A989,4)),VALUE(MID(A989,6,2)),VALUE(MID(A989,9,2))),""),"")))</f>
        <v/>
      </c>
    </row>
    <row r="990" customFormat="false" ht="15" hidden="false" customHeight="false" outlineLevel="0" collapsed="false">
      <c r="A990" s="13"/>
      <c r="B990" s="8"/>
      <c r="C990" s="8"/>
      <c r="D990" s="23"/>
      <c r="E990" s="23"/>
      <c r="F990" s="10" t="str">
        <f aca="false">IF(D990="","",D990-N(E990))</f>
        <v/>
      </c>
      <c r="G990" s="8"/>
      <c r="H990" s="12" t="str">
        <f aca="false">IF(AND(A990="",C990="",D990=""),"",IF(A990="","Add the order date",IF(I990="","Date not recognised - use YYYY-MM-DD",IF(C990="","Add the customer email",IF(D990="","Add the order total",IF(COUNTIF(Customers!$A$2:$A$2001,C990)=0,"Customer not on Customers tab",IF(N(E990)&gt;D990,"Refund is more than the order",IF(AND(B990&lt;&gt;"",COUNTIF($B$2:$B$5001,B990)&gt;1),"Same order # twice - keep one row",""))))))))</f>
        <v/>
      </c>
      <c r="I990" s="11" t="str">
        <f aca="false">IF(A990="","",IF(ISNUMBER(A990),INT(A990),IFERROR(IF(TEXT(DATE(VALUE(LEFT(A990,4)),VALUE(MID(A990,6,2)),VALUE(MID(A990,9,2))),"yyyy-mm-dd")=LEFT(A990,10),DATE(VALUE(LEFT(A990,4)),VALUE(MID(A990,6,2)),VALUE(MID(A990,9,2))),""),"")))</f>
        <v/>
      </c>
    </row>
    <row r="991" customFormat="false" ht="15" hidden="false" customHeight="false" outlineLevel="0" collapsed="false">
      <c r="A991" s="13"/>
      <c r="B991" s="8"/>
      <c r="C991" s="8"/>
      <c r="D991" s="23"/>
      <c r="E991" s="23"/>
      <c r="F991" s="10" t="str">
        <f aca="false">IF(D991="","",D991-N(E991))</f>
        <v/>
      </c>
      <c r="G991" s="8"/>
      <c r="H991" s="12" t="str">
        <f aca="false">IF(AND(A991="",C991="",D991=""),"",IF(A991="","Add the order date",IF(I991="","Date not recognised - use YYYY-MM-DD",IF(C991="","Add the customer email",IF(D991="","Add the order total",IF(COUNTIF(Customers!$A$2:$A$2001,C991)=0,"Customer not on Customers tab",IF(N(E991)&gt;D991,"Refund is more than the order",IF(AND(B991&lt;&gt;"",COUNTIF($B$2:$B$5001,B991)&gt;1),"Same order # twice - keep one row",""))))))))</f>
        <v/>
      </c>
      <c r="I991" s="11" t="str">
        <f aca="false">IF(A991="","",IF(ISNUMBER(A991),INT(A991),IFERROR(IF(TEXT(DATE(VALUE(LEFT(A991,4)),VALUE(MID(A991,6,2)),VALUE(MID(A991,9,2))),"yyyy-mm-dd")=LEFT(A991,10),DATE(VALUE(LEFT(A991,4)),VALUE(MID(A991,6,2)),VALUE(MID(A991,9,2))),""),"")))</f>
        <v/>
      </c>
    </row>
    <row r="992" customFormat="false" ht="15" hidden="false" customHeight="false" outlineLevel="0" collapsed="false">
      <c r="A992" s="13"/>
      <c r="B992" s="8"/>
      <c r="C992" s="8"/>
      <c r="D992" s="23"/>
      <c r="E992" s="23"/>
      <c r="F992" s="10" t="str">
        <f aca="false">IF(D992="","",D992-N(E992))</f>
        <v/>
      </c>
      <c r="G992" s="8"/>
      <c r="H992" s="12" t="str">
        <f aca="false">IF(AND(A992="",C992="",D992=""),"",IF(A992="","Add the order date",IF(I992="","Date not recognised - use YYYY-MM-DD",IF(C992="","Add the customer email",IF(D992="","Add the order total",IF(COUNTIF(Customers!$A$2:$A$2001,C992)=0,"Customer not on Customers tab",IF(N(E992)&gt;D992,"Refund is more than the order",IF(AND(B992&lt;&gt;"",COUNTIF($B$2:$B$5001,B992)&gt;1),"Same order # twice - keep one row",""))))))))</f>
        <v/>
      </c>
      <c r="I992" s="11" t="str">
        <f aca="false">IF(A992="","",IF(ISNUMBER(A992),INT(A992),IFERROR(IF(TEXT(DATE(VALUE(LEFT(A992,4)),VALUE(MID(A992,6,2)),VALUE(MID(A992,9,2))),"yyyy-mm-dd")=LEFT(A992,10),DATE(VALUE(LEFT(A992,4)),VALUE(MID(A992,6,2)),VALUE(MID(A992,9,2))),""),"")))</f>
        <v/>
      </c>
    </row>
    <row r="993" customFormat="false" ht="15" hidden="false" customHeight="false" outlineLevel="0" collapsed="false">
      <c r="A993" s="13"/>
      <c r="B993" s="8"/>
      <c r="C993" s="8"/>
      <c r="D993" s="23"/>
      <c r="E993" s="23"/>
      <c r="F993" s="10" t="str">
        <f aca="false">IF(D993="","",D993-N(E993))</f>
        <v/>
      </c>
      <c r="G993" s="8"/>
      <c r="H993" s="12" t="str">
        <f aca="false">IF(AND(A993="",C993="",D993=""),"",IF(A993="","Add the order date",IF(I993="","Date not recognised - use YYYY-MM-DD",IF(C993="","Add the customer email",IF(D993="","Add the order total",IF(COUNTIF(Customers!$A$2:$A$2001,C993)=0,"Customer not on Customers tab",IF(N(E993)&gt;D993,"Refund is more than the order",IF(AND(B993&lt;&gt;"",COUNTIF($B$2:$B$5001,B993)&gt;1),"Same order # twice - keep one row",""))))))))</f>
        <v/>
      </c>
      <c r="I993" s="11" t="str">
        <f aca="false">IF(A993="","",IF(ISNUMBER(A993),INT(A993),IFERROR(IF(TEXT(DATE(VALUE(LEFT(A993,4)),VALUE(MID(A993,6,2)),VALUE(MID(A993,9,2))),"yyyy-mm-dd")=LEFT(A993,10),DATE(VALUE(LEFT(A993,4)),VALUE(MID(A993,6,2)),VALUE(MID(A993,9,2))),""),"")))</f>
        <v/>
      </c>
    </row>
    <row r="994" customFormat="false" ht="15" hidden="false" customHeight="false" outlineLevel="0" collapsed="false">
      <c r="A994" s="13"/>
      <c r="B994" s="8"/>
      <c r="C994" s="8"/>
      <c r="D994" s="23"/>
      <c r="E994" s="23"/>
      <c r="F994" s="10" t="str">
        <f aca="false">IF(D994="","",D994-N(E994))</f>
        <v/>
      </c>
      <c r="G994" s="8"/>
      <c r="H994" s="12" t="str">
        <f aca="false">IF(AND(A994="",C994="",D994=""),"",IF(A994="","Add the order date",IF(I994="","Date not recognised - use YYYY-MM-DD",IF(C994="","Add the customer email",IF(D994="","Add the order total",IF(COUNTIF(Customers!$A$2:$A$2001,C994)=0,"Customer not on Customers tab",IF(N(E994)&gt;D994,"Refund is more than the order",IF(AND(B994&lt;&gt;"",COUNTIF($B$2:$B$5001,B994)&gt;1),"Same order # twice - keep one row",""))))))))</f>
        <v/>
      </c>
      <c r="I994" s="11" t="str">
        <f aca="false">IF(A994="","",IF(ISNUMBER(A994),INT(A994),IFERROR(IF(TEXT(DATE(VALUE(LEFT(A994,4)),VALUE(MID(A994,6,2)),VALUE(MID(A994,9,2))),"yyyy-mm-dd")=LEFT(A994,10),DATE(VALUE(LEFT(A994,4)),VALUE(MID(A994,6,2)),VALUE(MID(A994,9,2))),""),"")))</f>
        <v/>
      </c>
    </row>
    <row r="995" customFormat="false" ht="15" hidden="false" customHeight="false" outlineLevel="0" collapsed="false">
      <c r="A995" s="13"/>
      <c r="B995" s="8"/>
      <c r="C995" s="8"/>
      <c r="D995" s="23"/>
      <c r="E995" s="23"/>
      <c r="F995" s="10" t="str">
        <f aca="false">IF(D995="","",D995-N(E995))</f>
        <v/>
      </c>
      <c r="G995" s="8"/>
      <c r="H995" s="12" t="str">
        <f aca="false">IF(AND(A995="",C995="",D995=""),"",IF(A995="","Add the order date",IF(I995="","Date not recognised - use YYYY-MM-DD",IF(C995="","Add the customer email",IF(D995="","Add the order total",IF(COUNTIF(Customers!$A$2:$A$2001,C995)=0,"Customer not on Customers tab",IF(N(E995)&gt;D995,"Refund is more than the order",IF(AND(B995&lt;&gt;"",COUNTIF($B$2:$B$5001,B995)&gt;1),"Same order # twice - keep one row",""))))))))</f>
        <v/>
      </c>
      <c r="I995" s="11" t="str">
        <f aca="false">IF(A995="","",IF(ISNUMBER(A995),INT(A995),IFERROR(IF(TEXT(DATE(VALUE(LEFT(A995,4)),VALUE(MID(A995,6,2)),VALUE(MID(A995,9,2))),"yyyy-mm-dd")=LEFT(A995,10),DATE(VALUE(LEFT(A995,4)),VALUE(MID(A995,6,2)),VALUE(MID(A995,9,2))),""),"")))</f>
        <v/>
      </c>
    </row>
    <row r="996" customFormat="false" ht="15" hidden="false" customHeight="false" outlineLevel="0" collapsed="false">
      <c r="A996" s="13"/>
      <c r="B996" s="8"/>
      <c r="C996" s="8"/>
      <c r="D996" s="23"/>
      <c r="E996" s="23"/>
      <c r="F996" s="10" t="str">
        <f aca="false">IF(D996="","",D996-N(E996))</f>
        <v/>
      </c>
      <c r="G996" s="8"/>
      <c r="H996" s="12" t="str">
        <f aca="false">IF(AND(A996="",C996="",D996=""),"",IF(A996="","Add the order date",IF(I996="","Date not recognised - use YYYY-MM-DD",IF(C996="","Add the customer email",IF(D996="","Add the order total",IF(COUNTIF(Customers!$A$2:$A$2001,C996)=0,"Customer not on Customers tab",IF(N(E996)&gt;D996,"Refund is more than the order",IF(AND(B996&lt;&gt;"",COUNTIF($B$2:$B$5001,B996)&gt;1),"Same order # twice - keep one row",""))))))))</f>
        <v/>
      </c>
      <c r="I996" s="11" t="str">
        <f aca="false">IF(A996="","",IF(ISNUMBER(A996),INT(A996),IFERROR(IF(TEXT(DATE(VALUE(LEFT(A996,4)),VALUE(MID(A996,6,2)),VALUE(MID(A996,9,2))),"yyyy-mm-dd")=LEFT(A996,10),DATE(VALUE(LEFT(A996,4)),VALUE(MID(A996,6,2)),VALUE(MID(A996,9,2))),""),"")))</f>
        <v/>
      </c>
    </row>
    <row r="997" customFormat="false" ht="15" hidden="false" customHeight="false" outlineLevel="0" collapsed="false">
      <c r="A997" s="13"/>
      <c r="B997" s="8"/>
      <c r="C997" s="8"/>
      <c r="D997" s="23"/>
      <c r="E997" s="23"/>
      <c r="F997" s="10" t="str">
        <f aca="false">IF(D997="","",D997-N(E997))</f>
        <v/>
      </c>
      <c r="G997" s="8"/>
      <c r="H997" s="12" t="str">
        <f aca="false">IF(AND(A997="",C997="",D997=""),"",IF(A997="","Add the order date",IF(I997="","Date not recognised - use YYYY-MM-DD",IF(C997="","Add the customer email",IF(D997="","Add the order total",IF(COUNTIF(Customers!$A$2:$A$2001,C997)=0,"Customer not on Customers tab",IF(N(E997)&gt;D997,"Refund is more than the order",IF(AND(B997&lt;&gt;"",COUNTIF($B$2:$B$5001,B997)&gt;1),"Same order # twice - keep one row",""))))))))</f>
        <v/>
      </c>
      <c r="I997" s="11" t="str">
        <f aca="false">IF(A997="","",IF(ISNUMBER(A997),INT(A997),IFERROR(IF(TEXT(DATE(VALUE(LEFT(A997,4)),VALUE(MID(A997,6,2)),VALUE(MID(A997,9,2))),"yyyy-mm-dd")=LEFT(A997,10),DATE(VALUE(LEFT(A997,4)),VALUE(MID(A997,6,2)),VALUE(MID(A997,9,2))),""),"")))</f>
        <v/>
      </c>
    </row>
    <row r="998" customFormat="false" ht="15" hidden="false" customHeight="false" outlineLevel="0" collapsed="false">
      <c r="A998" s="13"/>
      <c r="B998" s="8"/>
      <c r="C998" s="8"/>
      <c r="D998" s="23"/>
      <c r="E998" s="23"/>
      <c r="F998" s="10" t="str">
        <f aca="false">IF(D998="","",D998-N(E998))</f>
        <v/>
      </c>
      <c r="G998" s="8"/>
      <c r="H998" s="12" t="str">
        <f aca="false">IF(AND(A998="",C998="",D998=""),"",IF(A998="","Add the order date",IF(I998="","Date not recognised - use YYYY-MM-DD",IF(C998="","Add the customer email",IF(D998="","Add the order total",IF(COUNTIF(Customers!$A$2:$A$2001,C998)=0,"Customer not on Customers tab",IF(N(E998)&gt;D998,"Refund is more than the order",IF(AND(B998&lt;&gt;"",COUNTIF($B$2:$B$5001,B998)&gt;1),"Same order # twice - keep one row",""))))))))</f>
        <v/>
      </c>
      <c r="I998" s="11" t="str">
        <f aca="false">IF(A998="","",IF(ISNUMBER(A998),INT(A998),IFERROR(IF(TEXT(DATE(VALUE(LEFT(A998,4)),VALUE(MID(A998,6,2)),VALUE(MID(A998,9,2))),"yyyy-mm-dd")=LEFT(A998,10),DATE(VALUE(LEFT(A998,4)),VALUE(MID(A998,6,2)),VALUE(MID(A998,9,2))),""),"")))</f>
        <v/>
      </c>
    </row>
    <row r="999" customFormat="false" ht="15" hidden="false" customHeight="false" outlineLevel="0" collapsed="false">
      <c r="A999" s="13"/>
      <c r="B999" s="8"/>
      <c r="C999" s="8"/>
      <c r="D999" s="23"/>
      <c r="E999" s="23"/>
      <c r="F999" s="10" t="str">
        <f aca="false">IF(D999="","",D999-N(E999))</f>
        <v/>
      </c>
      <c r="G999" s="8"/>
      <c r="H999" s="12" t="str">
        <f aca="false">IF(AND(A999="",C999="",D999=""),"",IF(A999="","Add the order date",IF(I999="","Date not recognised - use YYYY-MM-DD",IF(C999="","Add the customer email",IF(D999="","Add the order total",IF(COUNTIF(Customers!$A$2:$A$2001,C999)=0,"Customer not on Customers tab",IF(N(E999)&gt;D999,"Refund is more than the order",IF(AND(B999&lt;&gt;"",COUNTIF($B$2:$B$5001,B999)&gt;1),"Same order # twice - keep one row",""))))))))</f>
        <v/>
      </c>
      <c r="I999" s="11" t="str">
        <f aca="false">IF(A999="","",IF(ISNUMBER(A999),INT(A999),IFERROR(IF(TEXT(DATE(VALUE(LEFT(A999,4)),VALUE(MID(A999,6,2)),VALUE(MID(A999,9,2))),"yyyy-mm-dd")=LEFT(A999,10),DATE(VALUE(LEFT(A999,4)),VALUE(MID(A999,6,2)),VALUE(MID(A999,9,2))),""),"")))</f>
        <v/>
      </c>
    </row>
    <row r="1000" customFormat="false" ht="15" hidden="false" customHeight="false" outlineLevel="0" collapsed="false">
      <c r="A1000" s="13"/>
      <c r="B1000" s="8"/>
      <c r="C1000" s="8"/>
      <c r="D1000" s="23"/>
      <c r="E1000" s="23"/>
      <c r="F1000" s="10" t="str">
        <f aca="false">IF(D1000="","",D1000-N(E1000))</f>
        <v/>
      </c>
      <c r="G1000" s="8"/>
      <c r="H1000" s="12" t="str">
        <f aca="false">IF(AND(A1000="",C1000="",D1000=""),"",IF(A1000="","Add the order date",IF(I1000="","Date not recognised - use YYYY-MM-DD",IF(C1000="","Add the customer email",IF(D1000="","Add the order total",IF(COUNTIF(Customers!$A$2:$A$2001,C1000)=0,"Customer not on Customers tab",IF(N(E1000)&gt;D1000,"Refund is more than the order",IF(AND(B1000&lt;&gt;"",COUNTIF($B$2:$B$5001,B1000)&gt;1),"Same order # twice - keep one row",""))))))))</f>
        <v/>
      </c>
      <c r="I1000" s="11" t="str">
        <f aca="false">IF(A1000="","",IF(ISNUMBER(A1000),INT(A1000),IFERROR(IF(TEXT(DATE(VALUE(LEFT(A1000,4)),VALUE(MID(A1000,6,2)),VALUE(MID(A1000,9,2))),"yyyy-mm-dd")=LEFT(A1000,10),DATE(VALUE(LEFT(A1000,4)),VALUE(MID(A1000,6,2)),VALUE(MID(A1000,9,2))),""),"")))</f>
        <v/>
      </c>
    </row>
    <row r="1001" customFormat="false" ht="15" hidden="false" customHeight="false" outlineLevel="0" collapsed="false">
      <c r="A1001" s="13"/>
      <c r="B1001" s="8"/>
      <c r="C1001" s="8"/>
      <c r="D1001" s="23"/>
      <c r="E1001" s="23"/>
      <c r="F1001" s="10" t="str">
        <f aca="false">IF(D1001="","",D1001-N(E1001))</f>
        <v/>
      </c>
      <c r="G1001" s="8"/>
      <c r="H1001" s="12" t="str">
        <f aca="false">IF(AND(A1001="",C1001="",D1001=""),"",IF(A1001="","Add the order date",IF(I1001="","Date not recognised - use YYYY-MM-DD",IF(C1001="","Add the customer email",IF(D1001="","Add the order total",IF(COUNTIF(Customers!$A$2:$A$2001,C1001)=0,"Customer not on Customers tab",IF(N(E1001)&gt;D1001,"Refund is more than the order",IF(AND(B1001&lt;&gt;"",COUNTIF($B$2:$B$5001,B1001)&gt;1),"Same order # twice - keep one row",""))))))))</f>
        <v/>
      </c>
      <c r="I1001" s="11" t="str">
        <f aca="false">IF(A1001="","",IF(ISNUMBER(A1001),INT(A1001),IFERROR(IF(TEXT(DATE(VALUE(LEFT(A1001,4)),VALUE(MID(A1001,6,2)),VALUE(MID(A1001,9,2))),"yyyy-mm-dd")=LEFT(A1001,10),DATE(VALUE(LEFT(A1001,4)),VALUE(MID(A1001,6,2)),VALUE(MID(A1001,9,2))),""),"")))</f>
        <v/>
      </c>
    </row>
    <row r="1002" customFormat="false" ht="15" hidden="false" customHeight="false" outlineLevel="0" collapsed="false">
      <c r="A1002" s="13"/>
      <c r="B1002" s="8"/>
      <c r="C1002" s="8"/>
      <c r="D1002" s="23"/>
      <c r="E1002" s="23"/>
      <c r="F1002" s="10" t="str">
        <f aca="false">IF(D1002="","",D1002-N(E1002))</f>
        <v/>
      </c>
      <c r="G1002" s="8"/>
      <c r="H1002" s="12" t="str">
        <f aca="false">IF(AND(A1002="",C1002="",D1002=""),"",IF(A1002="","Add the order date",IF(I1002="","Date not recognised - use YYYY-MM-DD",IF(C1002="","Add the customer email",IF(D1002="","Add the order total",IF(COUNTIF(Customers!$A$2:$A$2001,C1002)=0,"Customer not on Customers tab",IF(N(E1002)&gt;D1002,"Refund is more than the order",IF(AND(B1002&lt;&gt;"",COUNTIF($B$2:$B$5001,B1002)&gt;1),"Same order # twice - keep one row",""))))))))</f>
        <v/>
      </c>
      <c r="I1002" s="11" t="str">
        <f aca="false">IF(A1002="","",IF(ISNUMBER(A1002),INT(A1002),IFERROR(IF(TEXT(DATE(VALUE(LEFT(A1002,4)),VALUE(MID(A1002,6,2)),VALUE(MID(A1002,9,2))),"yyyy-mm-dd")=LEFT(A1002,10),DATE(VALUE(LEFT(A1002,4)),VALUE(MID(A1002,6,2)),VALUE(MID(A1002,9,2))),""),"")))</f>
        <v/>
      </c>
    </row>
    <row r="1003" customFormat="false" ht="15" hidden="false" customHeight="false" outlineLevel="0" collapsed="false">
      <c r="A1003" s="13"/>
      <c r="B1003" s="8"/>
      <c r="C1003" s="8"/>
      <c r="D1003" s="23"/>
      <c r="E1003" s="23"/>
      <c r="F1003" s="10" t="str">
        <f aca="false">IF(D1003="","",D1003-N(E1003))</f>
        <v/>
      </c>
      <c r="G1003" s="8"/>
      <c r="H1003" s="12" t="str">
        <f aca="false">IF(AND(A1003="",C1003="",D1003=""),"",IF(A1003="","Add the order date",IF(I1003="","Date not recognised - use YYYY-MM-DD",IF(C1003="","Add the customer email",IF(D1003="","Add the order total",IF(COUNTIF(Customers!$A$2:$A$2001,C1003)=0,"Customer not on Customers tab",IF(N(E1003)&gt;D1003,"Refund is more than the order",IF(AND(B1003&lt;&gt;"",COUNTIF($B$2:$B$5001,B1003)&gt;1),"Same order # twice - keep one row",""))))))))</f>
        <v/>
      </c>
      <c r="I1003" s="11" t="str">
        <f aca="false">IF(A1003="","",IF(ISNUMBER(A1003),INT(A1003),IFERROR(IF(TEXT(DATE(VALUE(LEFT(A1003,4)),VALUE(MID(A1003,6,2)),VALUE(MID(A1003,9,2))),"yyyy-mm-dd")=LEFT(A1003,10),DATE(VALUE(LEFT(A1003,4)),VALUE(MID(A1003,6,2)),VALUE(MID(A1003,9,2))),""),"")))</f>
        <v/>
      </c>
    </row>
    <row r="1004" customFormat="false" ht="15" hidden="false" customHeight="false" outlineLevel="0" collapsed="false">
      <c r="A1004" s="13"/>
      <c r="B1004" s="8"/>
      <c r="C1004" s="8"/>
      <c r="D1004" s="23"/>
      <c r="E1004" s="23"/>
      <c r="F1004" s="10" t="str">
        <f aca="false">IF(D1004="","",D1004-N(E1004))</f>
        <v/>
      </c>
      <c r="G1004" s="8"/>
      <c r="H1004" s="12" t="str">
        <f aca="false">IF(AND(A1004="",C1004="",D1004=""),"",IF(A1004="","Add the order date",IF(I1004="","Date not recognised - use YYYY-MM-DD",IF(C1004="","Add the customer email",IF(D1004="","Add the order total",IF(COUNTIF(Customers!$A$2:$A$2001,C1004)=0,"Customer not on Customers tab",IF(N(E1004)&gt;D1004,"Refund is more than the order",IF(AND(B1004&lt;&gt;"",COUNTIF($B$2:$B$5001,B1004)&gt;1),"Same order # twice - keep one row",""))))))))</f>
        <v/>
      </c>
      <c r="I1004" s="11" t="str">
        <f aca="false">IF(A1004="","",IF(ISNUMBER(A1004),INT(A1004),IFERROR(IF(TEXT(DATE(VALUE(LEFT(A1004,4)),VALUE(MID(A1004,6,2)),VALUE(MID(A1004,9,2))),"yyyy-mm-dd")=LEFT(A1004,10),DATE(VALUE(LEFT(A1004,4)),VALUE(MID(A1004,6,2)),VALUE(MID(A1004,9,2))),""),"")))</f>
        <v/>
      </c>
    </row>
    <row r="1005" customFormat="false" ht="15" hidden="false" customHeight="false" outlineLevel="0" collapsed="false">
      <c r="A1005" s="13"/>
      <c r="B1005" s="8"/>
      <c r="C1005" s="8"/>
      <c r="D1005" s="23"/>
      <c r="E1005" s="23"/>
      <c r="F1005" s="10" t="str">
        <f aca="false">IF(D1005="","",D1005-N(E1005))</f>
        <v/>
      </c>
      <c r="G1005" s="8"/>
      <c r="H1005" s="12" t="str">
        <f aca="false">IF(AND(A1005="",C1005="",D1005=""),"",IF(A1005="","Add the order date",IF(I1005="","Date not recognised - use YYYY-MM-DD",IF(C1005="","Add the customer email",IF(D1005="","Add the order total",IF(COUNTIF(Customers!$A$2:$A$2001,C1005)=0,"Customer not on Customers tab",IF(N(E1005)&gt;D1005,"Refund is more than the order",IF(AND(B1005&lt;&gt;"",COUNTIF($B$2:$B$5001,B1005)&gt;1),"Same order # twice - keep one row",""))))))))</f>
        <v/>
      </c>
      <c r="I1005" s="11" t="str">
        <f aca="false">IF(A1005="","",IF(ISNUMBER(A1005),INT(A1005),IFERROR(IF(TEXT(DATE(VALUE(LEFT(A1005,4)),VALUE(MID(A1005,6,2)),VALUE(MID(A1005,9,2))),"yyyy-mm-dd")=LEFT(A1005,10),DATE(VALUE(LEFT(A1005,4)),VALUE(MID(A1005,6,2)),VALUE(MID(A1005,9,2))),""),"")))</f>
        <v/>
      </c>
    </row>
    <row r="1006" customFormat="false" ht="15" hidden="false" customHeight="false" outlineLevel="0" collapsed="false">
      <c r="A1006" s="13"/>
      <c r="B1006" s="8"/>
      <c r="C1006" s="8"/>
      <c r="D1006" s="23"/>
      <c r="E1006" s="23"/>
      <c r="F1006" s="10" t="str">
        <f aca="false">IF(D1006="","",D1006-N(E1006))</f>
        <v/>
      </c>
      <c r="G1006" s="8"/>
      <c r="H1006" s="12" t="str">
        <f aca="false">IF(AND(A1006="",C1006="",D1006=""),"",IF(A1006="","Add the order date",IF(I1006="","Date not recognised - use YYYY-MM-DD",IF(C1006="","Add the customer email",IF(D1006="","Add the order total",IF(COUNTIF(Customers!$A$2:$A$2001,C1006)=0,"Customer not on Customers tab",IF(N(E1006)&gt;D1006,"Refund is more than the order",IF(AND(B1006&lt;&gt;"",COUNTIF($B$2:$B$5001,B1006)&gt;1),"Same order # twice - keep one row",""))))))))</f>
        <v/>
      </c>
      <c r="I1006" s="11" t="str">
        <f aca="false">IF(A1006="","",IF(ISNUMBER(A1006),INT(A1006),IFERROR(IF(TEXT(DATE(VALUE(LEFT(A1006,4)),VALUE(MID(A1006,6,2)),VALUE(MID(A1006,9,2))),"yyyy-mm-dd")=LEFT(A1006,10),DATE(VALUE(LEFT(A1006,4)),VALUE(MID(A1006,6,2)),VALUE(MID(A1006,9,2))),""),"")))</f>
        <v/>
      </c>
    </row>
    <row r="1007" customFormat="false" ht="15" hidden="false" customHeight="false" outlineLevel="0" collapsed="false">
      <c r="A1007" s="13"/>
      <c r="B1007" s="8"/>
      <c r="C1007" s="8"/>
      <c r="D1007" s="23"/>
      <c r="E1007" s="23"/>
      <c r="F1007" s="10" t="str">
        <f aca="false">IF(D1007="","",D1007-N(E1007))</f>
        <v/>
      </c>
      <c r="G1007" s="8"/>
      <c r="H1007" s="12" t="str">
        <f aca="false">IF(AND(A1007="",C1007="",D1007=""),"",IF(A1007="","Add the order date",IF(I1007="","Date not recognised - use YYYY-MM-DD",IF(C1007="","Add the customer email",IF(D1007="","Add the order total",IF(COUNTIF(Customers!$A$2:$A$2001,C1007)=0,"Customer not on Customers tab",IF(N(E1007)&gt;D1007,"Refund is more than the order",IF(AND(B1007&lt;&gt;"",COUNTIF($B$2:$B$5001,B1007)&gt;1),"Same order # twice - keep one row",""))))))))</f>
        <v/>
      </c>
      <c r="I1007" s="11" t="str">
        <f aca="false">IF(A1007="","",IF(ISNUMBER(A1007),INT(A1007),IFERROR(IF(TEXT(DATE(VALUE(LEFT(A1007,4)),VALUE(MID(A1007,6,2)),VALUE(MID(A1007,9,2))),"yyyy-mm-dd")=LEFT(A1007,10),DATE(VALUE(LEFT(A1007,4)),VALUE(MID(A1007,6,2)),VALUE(MID(A1007,9,2))),""),"")))</f>
        <v/>
      </c>
    </row>
    <row r="1008" customFormat="false" ht="15" hidden="false" customHeight="false" outlineLevel="0" collapsed="false">
      <c r="A1008" s="13"/>
      <c r="B1008" s="8"/>
      <c r="C1008" s="8"/>
      <c r="D1008" s="23"/>
      <c r="E1008" s="23"/>
      <c r="F1008" s="10" t="str">
        <f aca="false">IF(D1008="","",D1008-N(E1008))</f>
        <v/>
      </c>
      <c r="G1008" s="8"/>
      <c r="H1008" s="12" t="str">
        <f aca="false">IF(AND(A1008="",C1008="",D1008=""),"",IF(A1008="","Add the order date",IF(I1008="","Date not recognised - use YYYY-MM-DD",IF(C1008="","Add the customer email",IF(D1008="","Add the order total",IF(COUNTIF(Customers!$A$2:$A$2001,C1008)=0,"Customer not on Customers tab",IF(N(E1008)&gt;D1008,"Refund is more than the order",IF(AND(B1008&lt;&gt;"",COUNTIF($B$2:$B$5001,B1008)&gt;1),"Same order # twice - keep one row",""))))))))</f>
        <v/>
      </c>
      <c r="I1008" s="11" t="str">
        <f aca="false">IF(A1008="","",IF(ISNUMBER(A1008),INT(A1008),IFERROR(IF(TEXT(DATE(VALUE(LEFT(A1008,4)),VALUE(MID(A1008,6,2)),VALUE(MID(A1008,9,2))),"yyyy-mm-dd")=LEFT(A1008,10),DATE(VALUE(LEFT(A1008,4)),VALUE(MID(A1008,6,2)),VALUE(MID(A1008,9,2))),""),"")))</f>
        <v/>
      </c>
    </row>
    <row r="1009" customFormat="false" ht="15" hidden="false" customHeight="false" outlineLevel="0" collapsed="false">
      <c r="A1009" s="13"/>
      <c r="B1009" s="8"/>
      <c r="C1009" s="8"/>
      <c r="D1009" s="23"/>
      <c r="E1009" s="23"/>
      <c r="F1009" s="10" t="str">
        <f aca="false">IF(D1009="","",D1009-N(E1009))</f>
        <v/>
      </c>
      <c r="G1009" s="8"/>
      <c r="H1009" s="12" t="str">
        <f aca="false">IF(AND(A1009="",C1009="",D1009=""),"",IF(A1009="","Add the order date",IF(I1009="","Date not recognised - use YYYY-MM-DD",IF(C1009="","Add the customer email",IF(D1009="","Add the order total",IF(COUNTIF(Customers!$A$2:$A$2001,C1009)=0,"Customer not on Customers tab",IF(N(E1009)&gt;D1009,"Refund is more than the order",IF(AND(B1009&lt;&gt;"",COUNTIF($B$2:$B$5001,B1009)&gt;1),"Same order # twice - keep one row",""))))))))</f>
        <v/>
      </c>
      <c r="I1009" s="11" t="str">
        <f aca="false">IF(A1009="","",IF(ISNUMBER(A1009),INT(A1009),IFERROR(IF(TEXT(DATE(VALUE(LEFT(A1009,4)),VALUE(MID(A1009,6,2)),VALUE(MID(A1009,9,2))),"yyyy-mm-dd")=LEFT(A1009,10),DATE(VALUE(LEFT(A1009,4)),VALUE(MID(A1009,6,2)),VALUE(MID(A1009,9,2))),""),"")))</f>
        <v/>
      </c>
    </row>
    <row r="1010" customFormat="false" ht="15" hidden="false" customHeight="false" outlineLevel="0" collapsed="false">
      <c r="A1010" s="13"/>
      <c r="B1010" s="8"/>
      <c r="C1010" s="8"/>
      <c r="D1010" s="23"/>
      <c r="E1010" s="23"/>
      <c r="F1010" s="10" t="str">
        <f aca="false">IF(D1010="","",D1010-N(E1010))</f>
        <v/>
      </c>
      <c r="G1010" s="8"/>
      <c r="H1010" s="12" t="str">
        <f aca="false">IF(AND(A1010="",C1010="",D1010=""),"",IF(A1010="","Add the order date",IF(I1010="","Date not recognised - use YYYY-MM-DD",IF(C1010="","Add the customer email",IF(D1010="","Add the order total",IF(COUNTIF(Customers!$A$2:$A$2001,C1010)=0,"Customer not on Customers tab",IF(N(E1010)&gt;D1010,"Refund is more than the order",IF(AND(B1010&lt;&gt;"",COUNTIF($B$2:$B$5001,B1010)&gt;1),"Same order # twice - keep one row",""))))))))</f>
        <v/>
      </c>
      <c r="I1010" s="11" t="str">
        <f aca="false">IF(A1010="","",IF(ISNUMBER(A1010),INT(A1010),IFERROR(IF(TEXT(DATE(VALUE(LEFT(A1010,4)),VALUE(MID(A1010,6,2)),VALUE(MID(A1010,9,2))),"yyyy-mm-dd")=LEFT(A1010,10),DATE(VALUE(LEFT(A1010,4)),VALUE(MID(A1010,6,2)),VALUE(MID(A1010,9,2))),""),"")))</f>
        <v/>
      </c>
    </row>
    <row r="1011" customFormat="false" ht="15" hidden="false" customHeight="false" outlineLevel="0" collapsed="false">
      <c r="A1011" s="13"/>
      <c r="B1011" s="8"/>
      <c r="C1011" s="8"/>
      <c r="D1011" s="23"/>
      <c r="E1011" s="23"/>
      <c r="F1011" s="10" t="str">
        <f aca="false">IF(D1011="","",D1011-N(E1011))</f>
        <v/>
      </c>
      <c r="G1011" s="8"/>
      <c r="H1011" s="12" t="str">
        <f aca="false">IF(AND(A1011="",C1011="",D1011=""),"",IF(A1011="","Add the order date",IF(I1011="","Date not recognised - use YYYY-MM-DD",IF(C1011="","Add the customer email",IF(D1011="","Add the order total",IF(COUNTIF(Customers!$A$2:$A$2001,C1011)=0,"Customer not on Customers tab",IF(N(E1011)&gt;D1011,"Refund is more than the order",IF(AND(B1011&lt;&gt;"",COUNTIF($B$2:$B$5001,B1011)&gt;1),"Same order # twice - keep one row",""))))))))</f>
        <v/>
      </c>
      <c r="I1011" s="11" t="str">
        <f aca="false">IF(A1011="","",IF(ISNUMBER(A1011),INT(A1011),IFERROR(IF(TEXT(DATE(VALUE(LEFT(A1011,4)),VALUE(MID(A1011,6,2)),VALUE(MID(A1011,9,2))),"yyyy-mm-dd")=LEFT(A1011,10),DATE(VALUE(LEFT(A1011,4)),VALUE(MID(A1011,6,2)),VALUE(MID(A1011,9,2))),""),"")))</f>
        <v/>
      </c>
    </row>
    <row r="1012" customFormat="false" ht="15" hidden="false" customHeight="false" outlineLevel="0" collapsed="false">
      <c r="A1012" s="13"/>
      <c r="B1012" s="8"/>
      <c r="C1012" s="8"/>
      <c r="D1012" s="23"/>
      <c r="E1012" s="23"/>
      <c r="F1012" s="10" t="str">
        <f aca="false">IF(D1012="","",D1012-N(E1012))</f>
        <v/>
      </c>
      <c r="G1012" s="8"/>
      <c r="H1012" s="12" t="str">
        <f aca="false">IF(AND(A1012="",C1012="",D1012=""),"",IF(A1012="","Add the order date",IF(I1012="","Date not recognised - use YYYY-MM-DD",IF(C1012="","Add the customer email",IF(D1012="","Add the order total",IF(COUNTIF(Customers!$A$2:$A$2001,C1012)=0,"Customer not on Customers tab",IF(N(E1012)&gt;D1012,"Refund is more than the order",IF(AND(B1012&lt;&gt;"",COUNTIF($B$2:$B$5001,B1012)&gt;1),"Same order # twice - keep one row",""))))))))</f>
        <v/>
      </c>
      <c r="I1012" s="11" t="str">
        <f aca="false">IF(A1012="","",IF(ISNUMBER(A1012),INT(A1012),IFERROR(IF(TEXT(DATE(VALUE(LEFT(A1012,4)),VALUE(MID(A1012,6,2)),VALUE(MID(A1012,9,2))),"yyyy-mm-dd")=LEFT(A1012,10),DATE(VALUE(LEFT(A1012,4)),VALUE(MID(A1012,6,2)),VALUE(MID(A1012,9,2))),""),"")))</f>
        <v/>
      </c>
    </row>
    <row r="1013" customFormat="false" ht="15" hidden="false" customHeight="false" outlineLevel="0" collapsed="false">
      <c r="A1013" s="13"/>
      <c r="B1013" s="8"/>
      <c r="C1013" s="8"/>
      <c r="D1013" s="23"/>
      <c r="E1013" s="23"/>
      <c r="F1013" s="10" t="str">
        <f aca="false">IF(D1013="","",D1013-N(E1013))</f>
        <v/>
      </c>
      <c r="G1013" s="8"/>
      <c r="H1013" s="12" t="str">
        <f aca="false">IF(AND(A1013="",C1013="",D1013=""),"",IF(A1013="","Add the order date",IF(I1013="","Date not recognised - use YYYY-MM-DD",IF(C1013="","Add the customer email",IF(D1013="","Add the order total",IF(COUNTIF(Customers!$A$2:$A$2001,C1013)=0,"Customer not on Customers tab",IF(N(E1013)&gt;D1013,"Refund is more than the order",IF(AND(B1013&lt;&gt;"",COUNTIF($B$2:$B$5001,B1013)&gt;1),"Same order # twice - keep one row",""))))))))</f>
        <v/>
      </c>
      <c r="I1013" s="11" t="str">
        <f aca="false">IF(A1013="","",IF(ISNUMBER(A1013),INT(A1013),IFERROR(IF(TEXT(DATE(VALUE(LEFT(A1013,4)),VALUE(MID(A1013,6,2)),VALUE(MID(A1013,9,2))),"yyyy-mm-dd")=LEFT(A1013,10),DATE(VALUE(LEFT(A1013,4)),VALUE(MID(A1013,6,2)),VALUE(MID(A1013,9,2))),""),"")))</f>
        <v/>
      </c>
    </row>
    <row r="1014" customFormat="false" ht="15" hidden="false" customHeight="false" outlineLevel="0" collapsed="false">
      <c r="A1014" s="13"/>
      <c r="B1014" s="8"/>
      <c r="C1014" s="8"/>
      <c r="D1014" s="23"/>
      <c r="E1014" s="23"/>
      <c r="F1014" s="10" t="str">
        <f aca="false">IF(D1014="","",D1014-N(E1014))</f>
        <v/>
      </c>
      <c r="G1014" s="8"/>
      <c r="H1014" s="12" t="str">
        <f aca="false">IF(AND(A1014="",C1014="",D1014=""),"",IF(A1014="","Add the order date",IF(I1014="","Date not recognised - use YYYY-MM-DD",IF(C1014="","Add the customer email",IF(D1014="","Add the order total",IF(COUNTIF(Customers!$A$2:$A$2001,C1014)=0,"Customer not on Customers tab",IF(N(E1014)&gt;D1014,"Refund is more than the order",IF(AND(B1014&lt;&gt;"",COUNTIF($B$2:$B$5001,B1014)&gt;1),"Same order # twice - keep one row",""))))))))</f>
        <v/>
      </c>
      <c r="I1014" s="11" t="str">
        <f aca="false">IF(A1014="","",IF(ISNUMBER(A1014),INT(A1014),IFERROR(IF(TEXT(DATE(VALUE(LEFT(A1014,4)),VALUE(MID(A1014,6,2)),VALUE(MID(A1014,9,2))),"yyyy-mm-dd")=LEFT(A1014,10),DATE(VALUE(LEFT(A1014,4)),VALUE(MID(A1014,6,2)),VALUE(MID(A1014,9,2))),""),"")))</f>
        <v/>
      </c>
    </row>
    <row r="1015" customFormat="false" ht="15" hidden="false" customHeight="false" outlineLevel="0" collapsed="false">
      <c r="A1015" s="13"/>
      <c r="B1015" s="8"/>
      <c r="C1015" s="8"/>
      <c r="D1015" s="23"/>
      <c r="E1015" s="23"/>
      <c r="F1015" s="10" t="str">
        <f aca="false">IF(D1015="","",D1015-N(E1015))</f>
        <v/>
      </c>
      <c r="G1015" s="8"/>
      <c r="H1015" s="12" t="str">
        <f aca="false">IF(AND(A1015="",C1015="",D1015=""),"",IF(A1015="","Add the order date",IF(I1015="","Date not recognised - use YYYY-MM-DD",IF(C1015="","Add the customer email",IF(D1015="","Add the order total",IF(COUNTIF(Customers!$A$2:$A$2001,C1015)=0,"Customer not on Customers tab",IF(N(E1015)&gt;D1015,"Refund is more than the order",IF(AND(B1015&lt;&gt;"",COUNTIF($B$2:$B$5001,B1015)&gt;1),"Same order # twice - keep one row",""))))))))</f>
        <v/>
      </c>
      <c r="I1015" s="11" t="str">
        <f aca="false">IF(A1015="","",IF(ISNUMBER(A1015),INT(A1015),IFERROR(IF(TEXT(DATE(VALUE(LEFT(A1015,4)),VALUE(MID(A1015,6,2)),VALUE(MID(A1015,9,2))),"yyyy-mm-dd")=LEFT(A1015,10),DATE(VALUE(LEFT(A1015,4)),VALUE(MID(A1015,6,2)),VALUE(MID(A1015,9,2))),""),"")))</f>
        <v/>
      </c>
    </row>
    <row r="1016" customFormat="false" ht="15" hidden="false" customHeight="false" outlineLevel="0" collapsed="false">
      <c r="A1016" s="13"/>
      <c r="B1016" s="8"/>
      <c r="C1016" s="8"/>
      <c r="D1016" s="23"/>
      <c r="E1016" s="23"/>
      <c r="F1016" s="10" t="str">
        <f aca="false">IF(D1016="","",D1016-N(E1016))</f>
        <v/>
      </c>
      <c r="G1016" s="8"/>
      <c r="H1016" s="12" t="str">
        <f aca="false">IF(AND(A1016="",C1016="",D1016=""),"",IF(A1016="","Add the order date",IF(I1016="","Date not recognised - use YYYY-MM-DD",IF(C1016="","Add the customer email",IF(D1016="","Add the order total",IF(COUNTIF(Customers!$A$2:$A$2001,C1016)=0,"Customer not on Customers tab",IF(N(E1016)&gt;D1016,"Refund is more than the order",IF(AND(B1016&lt;&gt;"",COUNTIF($B$2:$B$5001,B1016)&gt;1),"Same order # twice - keep one row",""))))))))</f>
        <v/>
      </c>
      <c r="I1016" s="11" t="str">
        <f aca="false">IF(A1016="","",IF(ISNUMBER(A1016),INT(A1016),IFERROR(IF(TEXT(DATE(VALUE(LEFT(A1016,4)),VALUE(MID(A1016,6,2)),VALUE(MID(A1016,9,2))),"yyyy-mm-dd")=LEFT(A1016,10),DATE(VALUE(LEFT(A1016,4)),VALUE(MID(A1016,6,2)),VALUE(MID(A1016,9,2))),""),"")))</f>
        <v/>
      </c>
    </row>
    <row r="1017" customFormat="false" ht="15" hidden="false" customHeight="false" outlineLevel="0" collapsed="false">
      <c r="A1017" s="13"/>
      <c r="B1017" s="8"/>
      <c r="C1017" s="8"/>
      <c r="D1017" s="23"/>
      <c r="E1017" s="23"/>
      <c r="F1017" s="10" t="str">
        <f aca="false">IF(D1017="","",D1017-N(E1017))</f>
        <v/>
      </c>
      <c r="G1017" s="8"/>
      <c r="H1017" s="12" t="str">
        <f aca="false">IF(AND(A1017="",C1017="",D1017=""),"",IF(A1017="","Add the order date",IF(I1017="","Date not recognised - use YYYY-MM-DD",IF(C1017="","Add the customer email",IF(D1017="","Add the order total",IF(COUNTIF(Customers!$A$2:$A$2001,C1017)=0,"Customer not on Customers tab",IF(N(E1017)&gt;D1017,"Refund is more than the order",IF(AND(B1017&lt;&gt;"",COUNTIF($B$2:$B$5001,B1017)&gt;1),"Same order # twice - keep one row",""))))))))</f>
        <v/>
      </c>
      <c r="I1017" s="11" t="str">
        <f aca="false">IF(A1017="","",IF(ISNUMBER(A1017),INT(A1017),IFERROR(IF(TEXT(DATE(VALUE(LEFT(A1017,4)),VALUE(MID(A1017,6,2)),VALUE(MID(A1017,9,2))),"yyyy-mm-dd")=LEFT(A1017,10),DATE(VALUE(LEFT(A1017,4)),VALUE(MID(A1017,6,2)),VALUE(MID(A1017,9,2))),""),"")))</f>
        <v/>
      </c>
    </row>
    <row r="1018" customFormat="false" ht="15" hidden="false" customHeight="false" outlineLevel="0" collapsed="false">
      <c r="A1018" s="13"/>
      <c r="B1018" s="8"/>
      <c r="C1018" s="8"/>
      <c r="D1018" s="23"/>
      <c r="E1018" s="23"/>
      <c r="F1018" s="10" t="str">
        <f aca="false">IF(D1018="","",D1018-N(E1018))</f>
        <v/>
      </c>
      <c r="G1018" s="8"/>
      <c r="H1018" s="12" t="str">
        <f aca="false">IF(AND(A1018="",C1018="",D1018=""),"",IF(A1018="","Add the order date",IF(I1018="","Date not recognised - use YYYY-MM-DD",IF(C1018="","Add the customer email",IF(D1018="","Add the order total",IF(COUNTIF(Customers!$A$2:$A$2001,C1018)=0,"Customer not on Customers tab",IF(N(E1018)&gt;D1018,"Refund is more than the order",IF(AND(B1018&lt;&gt;"",COUNTIF($B$2:$B$5001,B1018)&gt;1),"Same order # twice - keep one row",""))))))))</f>
        <v/>
      </c>
      <c r="I1018" s="11" t="str">
        <f aca="false">IF(A1018="","",IF(ISNUMBER(A1018),INT(A1018),IFERROR(IF(TEXT(DATE(VALUE(LEFT(A1018,4)),VALUE(MID(A1018,6,2)),VALUE(MID(A1018,9,2))),"yyyy-mm-dd")=LEFT(A1018,10),DATE(VALUE(LEFT(A1018,4)),VALUE(MID(A1018,6,2)),VALUE(MID(A1018,9,2))),""),"")))</f>
        <v/>
      </c>
    </row>
    <row r="1019" customFormat="false" ht="15" hidden="false" customHeight="false" outlineLevel="0" collapsed="false">
      <c r="A1019" s="13"/>
      <c r="B1019" s="8"/>
      <c r="C1019" s="8"/>
      <c r="D1019" s="23"/>
      <c r="E1019" s="23"/>
      <c r="F1019" s="10" t="str">
        <f aca="false">IF(D1019="","",D1019-N(E1019))</f>
        <v/>
      </c>
      <c r="G1019" s="8"/>
      <c r="H1019" s="12" t="str">
        <f aca="false">IF(AND(A1019="",C1019="",D1019=""),"",IF(A1019="","Add the order date",IF(I1019="","Date not recognised - use YYYY-MM-DD",IF(C1019="","Add the customer email",IF(D1019="","Add the order total",IF(COUNTIF(Customers!$A$2:$A$2001,C1019)=0,"Customer not on Customers tab",IF(N(E1019)&gt;D1019,"Refund is more than the order",IF(AND(B1019&lt;&gt;"",COUNTIF($B$2:$B$5001,B1019)&gt;1),"Same order # twice - keep one row",""))))))))</f>
        <v/>
      </c>
      <c r="I1019" s="11" t="str">
        <f aca="false">IF(A1019="","",IF(ISNUMBER(A1019),INT(A1019),IFERROR(IF(TEXT(DATE(VALUE(LEFT(A1019,4)),VALUE(MID(A1019,6,2)),VALUE(MID(A1019,9,2))),"yyyy-mm-dd")=LEFT(A1019,10),DATE(VALUE(LEFT(A1019,4)),VALUE(MID(A1019,6,2)),VALUE(MID(A1019,9,2))),""),"")))</f>
        <v/>
      </c>
    </row>
    <row r="1020" customFormat="false" ht="15" hidden="false" customHeight="false" outlineLevel="0" collapsed="false">
      <c r="A1020" s="13"/>
      <c r="B1020" s="8"/>
      <c r="C1020" s="8"/>
      <c r="D1020" s="23"/>
      <c r="E1020" s="23"/>
      <c r="F1020" s="10" t="str">
        <f aca="false">IF(D1020="","",D1020-N(E1020))</f>
        <v/>
      </c>
      <c r="G1020" s="8"/>
      <c r="H1020" s="12" t="str">
        <f aca="false">IF(AND(A1020="",C1020="",D1020=""),"",IF(A1020="","Add the order date",IF(I1020="","Date not recognised - use YYYY-MM-DD",IF(C1020="","Add the customer email",IF(D1020="","Add the order total",IF(COUNTIF(Customers!$A$2:$A$2001,C1020)=0,"Customer not on Customers tab",IF(N(E1020)&gt;D1020,"Refund is more than the order",IF(AND(B1020&lt;&gt;"",COUNTIF($B$2:$B$5001,B1020)&gt;1),"Same order # twice - keep one row",""))))))))</f>
        <v/>
      </c>
      <c r="I1020" s="11" t="str">
        <f aca="false">IF(A1020="","",IF(ISNUMBER(A1020),INT(A1020),IFERROR(IF(TEXT(DATE(VALUE(LEFT(A1020,4)),VALUE(MID(A1020,6,2)),VALUE(MID(A1020,9,2))),"yyyy-mm-dd")=LEFT(A1020,10),DATE(VALUE(LEFT(A1020,4)),VALUE(MID(A1020,6,2)),VALUE(MID(A1020,9,2))),""),"")))</f>
        <v/>
      </c>
    </row>
    <row r="1021" customFormat="false" ht="15" hidden="false" customHeight="false" outlineLevel="0" collapsed="false">
      <c r="A1021" s="13"/>
      <c r="B1021" s="8"/>
      <c r="C1021" s="8"/>
      <c r="D1021" s="23"/>
      <c r="E1021" s="23"/>
      <c r="F1021" s="10" t="str">
        <f aca="false">IF(D1021="","",D1021-N(E1021))</f>
        <v/>
      </c>
      <c r="G1021" s="8"/>
      <c r="H1021" s="12" t="str">
        <f aca="false">IF(AND(A1021="",C1021="",D1021=""),"",IF(A1021="","Add the order date",IF(I1021="","Date not recognised - use YYYY-MM-DD",IF(C1021="","Add the customer email",IF(D1021="","Add the order total",IF(COUNTIF(Customers!$A$2:$A$2001,C1021)=0,"Customer not on Customers tab",IF(N(E1021)&gt;D1021,"Refund is more than the order",IF(AND(B1021&lt;&gt;"",COUNTIF($B$2:$B$5001,B1021)&gt;1),"Same order # twice - keep one row",""))))))))</f>
        <v/>
      </c>
      <c r="I1021" s="11" t="str">
        <f aca="false">IF(A1021="","",IF(ISNUMBER(A1021),INT(A1021),IFERROR(IF(TEXT(DATE(VALUE(LEFT(A1021,4)),VALUE(MID(A1021,6,2)),VALUE(MID(A1021,9,2))),"yyyy-mm-dd")=LEFT(A1021,10),DATE(VALUE(LEFT(A1021,4)),VALUE(MID(A1021,6,2)),VALUE(MID(A1021,9,2))),""),"")))</f>
        <v/>
      </c>
    </row>
    <row r="1022" customFormat="false" ht="15" hidden="false" customHeight="false" outlineLevel="0" collapsed="false">
      <c r="A1022" s="13"/>
      <c r="B1022" s="8"/>
      <c r="C1022" s="8"/>
      <c r="D1022" s="23"/>
      <c r="E1022" s="23"/>
      <c r="F1022" s="10" t="str">
        <f aca="false">IF(D1022="","",D1022-N(E1022))</f>
        <v/>
      </c>
      <c r="G1022" s="8"/>
      <c r="H1022" s="12" t="str">
        <f aca="false">IF(AND(A1022="",C1022="",D1022=""),"",IF(A1022="","Add the order date",IF(I1022="","Date not recognised - use YYYY-MM-DD",IF(C1022="","Add the customer email",IF(D1022="","Add the order total",IF(COUNTIF(Customers!$A$2:$A$2001,C1022)=0,"Customer not on Customers tab",IF(N(E1022)&gt;D1022,"Refund is more than the order",IF(AND(B1022&lt;&gt;"",COUNTIF($B$2:$B$5001,B1022)&gt;1),"Same order # twice - keep one row",""))))))))</f>
        <v/>
      </c>
      <c r="I1022" s="11" t="str">
        <f aca="false">IF(A1022="","",IF(ISNUMBER(A1022),INT(A1022),IFERROR(IF(TEXT(DATE(VALUE(LEFT(A1022,4)),VALUE(MID(A1022,6,2)),VALUE(MID(A1022,9,2))),"yyyy-mm-dd")=LEFT(A1022,10),DATE(VALUE(LEFT(A1022,4)),VALUE(MID(A1022,6,2)),VALUE(MID(A1022,9,2))),""),"")))</f>
        <v/>
      </c>
    </row>
    <row r="1023" customFormat="false" ht="15" hidden="false" customHeight="false" outlineLevel="0" collapsed="false">
      <c r="A1023" s="13"/>
      <c r="B1023" s="8"/>
      <c r="C1023" s="8"/>
      <c r="D1023" s="23"/>
      <c r="E1023" s="23"/>
      <c r="F1023" s="10" t="str">
        <f aca="false">IF(D1023="","",D1023-N(E1023))</f>
        <v/>
      </c>
      <c r="G1023" s="8"/>
      <c r="H1023" s="12" t="str">
        <f aca="false">IF(AND(A1023="",C1023="",D1023=""),"",IF(A1023="","Add the order date",IF(I1023="","Date not recognised - use YYYY-MM-DD",IF(C1023="","Add the customer email",IF(D1023="","Add the order total",IF(COUNTIF(Customers!$A$2:$A$2001,C1023)=0,"Customer not on Customers tab",IF(N(E1023)&gt;D1023,"Refund is more than the order",IF(AND(B1023&lt;&gt;"",COUNTIF($B$2:$B$5001,B1023)&gt;1),"Same order # twice - keep one row",""))))))))</f>
        <v/>
      </c>
      <c r="I1023" s="11" t="str">
        <f aca="false">IF(A1023="","",IF(ISNUMBER(A1023),INT(A1023),IFERROR(IF(TEXT(DATE(VALUE(LEFT(A1023,4)),VALUE(MID(A1023,6,2)),VALUE(MID(A1023,9,2))),"yyyy-mm-dd")=LEFT(A1023,10),DATE(VALUE(LEFT(A1023,4)),VALUE(MID(A1023,6,2)),VALUE(MID(A1023,9,2))),""),"")))</f>
        <v/>
      </c>
    </row>
    <row r="1024" customFormat="false" ht="15" hidden="false" customHeight="false" outlineLevel="0" collapsed="false">
      <c r="A1024" s="13"/>
      <c r="B1024" s="8"/>
      <c r="C1024" s="8"/>
      <c r="D1024" s="23"/>
      <c r="E1024" s="23"/>
      <c r="F1024" s="10" t="str">
        <f aca="false">IF(D1024="","",D1024-N(E1024))</f>
        <v/>
      </c>
      <c r="G1024" s="8"/>
      <c r="H1024" s="12" t="str">
        <f aca="false">IF(AND(A1024="",C1024="",D1024=""),"",IF(A1024="","Add the order date",IF(I1024="","Date not recognised - use YYYY-MM-DD",IF(C1024="","Add the customer email",IF(D1024="","Add the order total",IF(COUNTIF(Customers!$A$2:$A$2001,C1024)=0,"Customer not on Customers tab",IF(N(E1024)&gt;D1024,"Refund is more than the order",IF(AND(B1024&lt;&gt;"",COUNTIF($B$2:$B$5001,B1024)&gt;1),"Same order # twice - keep one row",""))))))))</f>
        <v/>
      </c>
      <c r="I1024" s="11" t="str">
        <f aca="false">IF(A1024="","",IF(ISNUMBER(A1024),INT(A1024),IFERROR(IF(TEXT(DATE(VALUE(LEFT(A1024,4)),VALUE(MID(A1024,6,2)),VALUE(MID(A1024,9,2))),"yyyy-mm-dd")=LEFT(A1024,10),DATE(VALUE(LEFT(A1024,4)),VALUE(MID(A1024,6,2)),VALUE(MID(A1024,9,2))),""),"")))</f>
        <v/>
      </c>
    </row>
    <row r="1025" customFormat="false" ht="15" hidden="false" customHeight="false" outlineLevel="0" collapsed="false">
      <c r="A1025" s="13"/>
      <c r="B1025" s="8"/>
      <c r="C1025" s="8"/>
      <c r="D1025" s="23"/>
      <c r="E1025" s="23"/>
      <c r="F1025" s="10" t="str">
        <f aca="false">IF(D1025="","",D1025-N(E1025))</f>
        <v/>
      </c>
      <c r="G1025" s="8"/>
      <c r="H1025" s="12" t="str">
        <f aca="false">IF(AND(A1025="",C1025="",D1025=""),"",IF(A1025="","Add the order date",IF(I1025="","Date not recognised - use YYYY-MM-DD",IF(C1025="","Add the customer email",IF(D1025="","Add the order total",IF(COUNTIF(Customers!$A$2:$A$2001,C1025)=0,"Customer not on Customers tab",IF(N(E1025)&gt;D1025,"Refund is more than the order",IF(AND(B1025&lt;&gt;"",COUNTIF($B$2:$B$5001,B1025)&gt;1),"Same order # twice - keep one row",""))))))))</f>
        <v/>
      </c>
      <c r="I1025" s="11" t="str">
        <f aca="false">IF(A1025="","",IF(ISNUMBER(A1025),INT(A1025),IFERROR(IF(TEXT(DATE(VALUE(LEFT(A1025,4)),VALUE(MID(A1025,6,2)),VALUE(MID(A1025,9,2))),"yyyy-mm-dd")=LEFT(A1025,10),DATE(VALUE(LEFT(A1025,4)),VALUE(MID(A1025,6,2)),VALUE(MID(A1025,9,2))),""),"")))</f>
        <v/>
      </c>
    </row>
    <row r="1026" customFormat="false" ht="15" hidden="false" customHeight="false" outlineLevel="0" collapsed="false">
      <c r="A1026" s="13"/>
      <c r="B1026" s="8"/>
      <c r="C1026" s="8"/>
      <c r="D1026" s="23"/>
      <c r="E1026" s="23"/>
      <c r="F1026" s="10" t="str">
        <f aca="false">IF(D1026="","",D1026-N(E1026))</f>
        <v/>
      </c>
      <c r="G1026" s="8"/>
      <c r="H1026" s="12" t="str">
        <f aca="false">IF(AND(A1026="",C1026="",D1026=""),"",IF(A1026="","Add the order date",IF(I1026="","Date not recognised - use YYYY-MM-DD",IF(C1026="","Add the customer email",IF(D1026="","Add the order total",IF(COUNTIF(Customers!$A$2:$A$2001,C1026)=0,"Customer not on Customers tab",IF(N(E1026)&gt;D1026,"Refund is more than the order",IF(AND(B1026&lt;&gt;"",COUNTIF($B$2:$B$5001,B1026)&gt;1),"Same order # twice - keep one row",""))))))))</f>
        <v/>
      </c>
      <c r="I1026" s="11" t="str">
        <f aca="false">IF(A1026="","",IF(ISNUMBER(A1026),INT(A1026),IFERROR(IF(TEXT(DATE(VALUE(LEFT(A1026,4)),VALUE(MID(A1026,6,2)),VALUE(MID(A1026,9,2))),"yyyy-mm-dd")=LEFT(A1026,10),DATE(VALUE(LEFT(A1026,4)),VALUE(MID(A1026,6,2)),VALUE(MID(A1026,9,2))),""),"")))</f>
        <v/>
      </c>
    </row>
    <row r="1027" customFormat="false" ht="15" hidden="false" customHeight="false" outlineLevel="0" collapsed="false">
      <c r="A1027" s="13"/>
      <c r="B1027" s="8"/>
      <c r="C1027" s="8"/>
      <c r="D1027" s="23"/>
      <c r="E1027" s="23"/>
      <c r="F1027" s="10" t="str">
        <f aca="false">IF(D1027="","",D1027-N(E1027))</f>
        <v/>
      </c>
      <c r="G1027" s="8"/>
      <c r="H1027" s="12" t="str">
        <f aca="false">IF(AND(A1027="",C1027="",D1027=""),"",IF(A1027="","Add the order date",IF(I1027="","Date not recognised - use YYYY-MM-DD",IF(C1027="","Add the customer email",IF(D1027="","Add the order total",IF(COUNTIF(Customers!$A$2:$A$2001,C1027)=0,"Customer not on Customers tab",IF(N(E1027)&gt;D1027,"Refund is more than the order",IF(AND(B1027&lt;&gt;"",COUNTIF($B$2:$B$5001,B1027)&gt;1),"Same order # twice - keep one row",""))))))))</f>
        <v/>
      </c>
      <c r="I1027" s="11" t="str">
        <f aca="false">IF(A1027="","",IF(ISNUMBER(A1027),INT(A1027),IFERROR(IF(TEXT(DATE(VALUE(LEFT(A1027,4)),VALUE(MID(A1027,6,2)),VALUE(MID(A1027,9,2))),"yyyy-mm-dd")=LEFT(A1027,10),DATE(VALUE(LEFT(A1027,4)),VALUE(MID(A1027,6,2)),VALUE(MID(A1027,9,2))),""),"")))</f>
        <v/>
      </c>
    </row>
    <row r="1028" customFormat="false" ht="15" hidden="false" customHeight="false" outlineLevel="0" collapsed="false">
      <c r="A1028" s="13"/>
      <c r="B1028" s="8"/>
      <c r="C1028" s="8"/>
      <c r="D1028" s="23"/>
      <c r="E1028" s="23"/>
      <c r="F1028" s="10" t="str">
        <f aca="false">IF(D1028="","",D1028-N(E1028))</f>
        <v/>
      </c>
      <c r="G1028" s="8"/>
      <c r="H1028" s="12" t="str">
        <f aca="false">IF(AND(A1028="",C1028="",D1028=""),"",IF(A1028="","Add the order date",IF(I1028="","Date not recognised - use YYYY-MM-DD",IF(C1028="","Add the customer email",IF(D1028="","Add the order total",IF(COUNTIF(Customers!$A$2:$A$2001,C1028)=0,"Customer not on Customers tab",IF(N(E1028)&gt;D1028,"Refund is more than the order",IF(AND(B1028&lt;&gt;"",COUNTIF($B$2:$B$5001,B1028)&gt;1),"Same order # twice - keep one row",""))))))))</f>
        <v/>
      </c>
      <c r="I1028" s="11" t="str">
        <f aca="false">IF(A1028="","",IF(ISNUMBER(A1028),INT(A1028),IFERROR(IF(TEXT(DATE(VALUE(LEFT(A1028,4)),VALUE(MID(A1028,6,2)),VALUE(MID(A1028,9,2))),"yyyy-mm-dd")=LEFT(A1028,10),DATE(VALUE(LEFT(A1028,4)),VALUE(MID(A1028,6,2)),VALUE(MID(A1028,9,2))),""),"")))</f>
        <v/>
      </c>
    </row>
    <row r="1029" customFormat="false" ht="15" hidden="false" customHeight="false" outlineLevel="0" collapsed="false">
      <c r="A1029" s="13"/>
      <c r="B1029" s="8"/>
      <c r="C1029" s="8"/>
      <c r="D1029" s="23"/>
      <c r="E1029" s="23"/>
      <c r="F1029" s="10" t="str">
        <f aca="false">IF(D1029="","",D1029-N(E1029))</f>
        <v/>
      </c>
      <c r="G1029" s="8"/>
      <c r="H1029" s="12" t="str">
        <f aca="false">IF(AND(A1029="",C1029="",D1029=""),"",IF(A1029="","Add the order date",IF(I1029="","Date not recognised - use YYYY-MM-DD",IF(C1029="","Add the customer email",IF(D1029="","Add the order total",IF(COUNTIF(Customers!$A$2:$A$2001,C1029)=0,"Customer not on Customers tab",IF(N(E1029)&gt;D1029,"Refund is more than the order",IF(AND(B1029&lt;&gt;"",COUNTIF($B$2:$B$5001,B1029)&gt;1),"Same order # twice - keep one row",""))))))))</f>
        <v/>
      </c>
      <c r="I1029" s="11" t="str">
        <f aca="false">IF(A1029="","",IF(ISNUMBER(A1029),INT(A1029),IFERROR(IF(TEXT(DATE(VALUE(LEFT(A1029,4)),VALUE(MID(A1029,6,2)),VALUE(MID(A1029,9,2))),"yyyy-mm-dd")=LEFT(A1029,10),DATE(VALUE(LEFT(A1029,4)),VALUE(MID(A1029,6,2)),VALUE(MID(A1029,9,2))),""),"")))</f>
        <v/>
      </c>
    </row>
    <row r="1030" customFormat="false" ht="15" hidden="false" customHeight="false" outlineLevel="0" collapsed="false">
      <c r="A1030" s="13"/>
      <c r="B1030" s="8"/>
      <c r="C1030" s="8"/>
      <c r="D1030" s="23"/>
      <c r="E1030" s="23"/>
      <c r="F1030" s="10" t="str">
        <f aca="false">IF(D1030="","",D1030-N(E1030))</f>
        <v/>
      </c>
      <c r="G1030" s="8"/>
      <c r="H1030" s="12" t="str">
        <f aca="false">IF(AND(A1030="",C1030="",D1030=""),"",IF(A1030="","Add the order date",IF(I1030="","Date not recognised - use YYYY-MM-DD",IF(C1030="","Add the customer email",IF(D1030="","Add the order total",IF(COUNTIF(Customers!$A$2:$A$2001,C1030)=0,"Customer not on Customers tab",IF(N(E1030)&gt;D1030,"Refund is more than the order",IF(AND(B1030&lt;&gt;"",COUNTIF($B$2:$B$5001,B1030)&gt;1),"Same order # twice - keep one row",""))))))))</f>
        <v/>
      </c>
      <c r="I1030" s="11" t="str">
        <f aca="false">IF(A1030="","",IF(ISNUMBER(A1030),INT(A1030),IFERROR(IF(TEXT(DATE(VALUE(LEFT(A1030,4)),VALUE(MID(A1030,6,2)),VALUE(MID(A1030,9,2))),"yyyy-mm-dd")=LEFT(A1030,10),DATE(VALUE(LEFT(A1030,4)),VALUE(MID(A1030,6,2)),VALUE(MID(A1030,9,2))),""),"")))</f>
        <v/>
      </c>
    </row>
    <row r="1031" customFormat="false" ht="15" hidden="false" customHeight="false" outlineLevel="0" collapsed="false">
      <c r="A1031" s="13"/>
      <c r="B1031" s="8"/>
      <c r="C1031" s="8"/>
      <c r="D1031" s="23"/>
      <c r="E1031" s="23"/>
      <c r="F1031" s="10" t="str">
        <f aca="false">IF(D1031="","",D1031-N(E1031))</f>
        <v/>
      </c>
      <c r="G1031" s="8"/>
      <c r="H1031" s="12" t="str">
        <f aca="false">IF(AND(A1031="",C1031="",D1031=""),"",IF(A1031="","Add the order date",IF(I1031="","Date not recognised - use YYYY-MM-DD",IF(C1031="","Add the customer email",IF(D1031="","Add the order total",IF(COUNTIF(Customers!$A$2:$A$2001,C1031)=0,"Customer not on Customers tab",IF(N(E1031)&gt;D1031,"Refund is more than the order",IF(AND(B1031&lt;&gt;"",COUNTIF($B$2:$B$5001,B1031)&gt;1),"Same order # twice - keep one row",""))))))))</f>
        <v/>
      </c>
      <c r="I1031" s="11" t="str">
        <f aca="false">IF(A1031="","",IF(ISNUMBER(A1031),INT(A1031),IFERROR(IF(TEXT(DATE(VALUE(LEFT(A1031,4)),VALUE(MID(A1031,6,2)),VALUE(MID(A1031,9,2))),"yyyy-mm-dd")=LEFT(A1031,10),DATE(VALUE(LEFT(A1031,4)),VALUE(MID(A1031,6,2)),VALUE(MID(A1031,9,2))),""),"")))</f>
        <v/>
      </c>
    </row>
    <row r="1032" customFormat="false" ht="15" hidden="false" customHeight="false" outlineLevel="0" collapsed="false">
      <c r="A1032" s="13"/>
      <c r="B1032" s="8"/>
      <c r="C1032" s="8"/>
      <c r="D1032" s="23"/>
      <c r="E1032" s="23"/>
      <c r="F1032" s="10" t="str">
        <f aca="false">IF(D1032="","",D1032-N(E1032))</f>
        <v/>
      </c>
      <c r="G1032" s="8"/>
      <c r="H1032" s="12" t="str">
        <f aca="false">IF(AND(A1032="",C1032="",D1032=""),"",IF(A1032="","Add the order date",IF(I1032="","Date not recognised - use YYYY-MM-DD",IF(C1032="","Add the customer email",IF(D1032="","Add the order total",IF(COUNTIF(Customers!$A$2:$A$2001,C1032)=0,"Customer not on Customers tab",IF(N(E1032)&gt;D1032,"Refund is more than the order",IF(AND(B1032&lt;&gt;"",COUNTIF($B$2:$B$5001,B1032)&gt;1),"Same order # twice - keep one row",""))))))))</f>
        <v/>
      </c>
      <c r="I1032" s="11" t="str">
        <f aca="false">IF(A1032="","",IF(ISNUMBER(A1032),INT(A1032),IFERROR(IF(TEXT(DATE(VALUE(LEFT(A1032,4)),VALUE(MID(A1032,6,2)),VALUE(MID(A1032,9,2))),"yyyy-mm-dd")=LEFT(A1032,10),DATE(VALUE(LEFT(A1032,4)),VALUE(MID(A1032,6,2)),VALUE(MID(A1032,9,2))),""),"")))</f>
        <v/>
      </c>
    </row>
    <row r="1033" customFormat="false" ht="15" hidden="false" customHeight="false" outlineLevel="0" collapsed="false">
      <c r="A1033" s="13"/>
      <c r="B1033" s="8"/>
      <c r="C1033" s="8"/>
      <c r="D1033" s="23"/>
      <c r="E1033" s="23"/>
      <c r="F1033" s="10" t="str">
        <f aca="false">IF(D1033="","",D1033-N(E1033))</f>
        <v/>
      </c>
      <c r="G1033" s="8"/>
      <c r="H1033" s="12" t="str">
        <f aca="false">IF(AND(A1033="",C1033="",D1033=""),"",IF(A1033="","Add the order date",IF(I1033="","Date not recognised - use YYYY-MM-DD",IF(C1033="","Add the customer email",IF(D1033="","Add the order total",IF(COUNTIF(Customers!$A$2:$A$2001,C1033)=0,"Customer not on Customers tab",IF(N(E1033)&gt;D1033,"Refund is more than the order",IF(AND(B1033&lt;&gt;"",COUNTIF($B$2:$B$5001,B1033)&gt;1),"Same order # twice - keep one row",""))))))))</f>
        <v/>
      </c>
      <c r="I1033" s="11" t="str">
        <f aca="false">IF(A1033="","",IF(ISNUMBER(A1033),INT(A1033),IFERROR(IF(TEXT(DATE(VALUE(LEFT(A1033,4)),VALUE(MID(A1033,6,2)),VALUE(MID(A1033,9,2))),"yyyy-mm-dd")=LEFT(A1033,10),DATE(VALUE(LEFT(A1033,4)),VALUE(MID(A1033,6,2)),VALUE(MID(A1033,9,2))),""),"")))</f>
        <v/>
      </c>
    </row>
    <row r="1034" customFormat="false" ht="15" hidden="false" customHeight="false" outlineLevel="0" collapsed="false">
      <c r="A1034" s="13"/>
      <c r="B1034" s="8"/>
      <c r="C1034" s="8"/>
      <c r="D1034" s="23"/>
      <c r="E1034" s="23"/>
      <c r="F1034" s="10" t="str">
        <f aca="false">IF(D1034="","",D1034-N(E1034))</f>
        <v/>
      </c>
      <c r="G1034" s="8"/>
      <c r="H1034" s="12" t="str">
        <f aca="false">IF(AND(A1034="",C1034="",D1034=""),"",IF(A1034="","Add the order date",IF(I1034="","Date not recognised - use YYYY-MM-DD",IF(C1034="","Add the customer email",IF(D1034="","Add the order total",IF(COUNTIF(Customers!$A$2:$A$2001,C1034)=0,"Customer not on Customers tab",IF(N(E1034)&gt;D1034,"Refund is more than the order",IF(AND(B1034&lt;&gt;"",COUNTIF($B$2:$B$5001,B1034)&gt;1),"Same order # twice - keep one row",""))))))))</f>
        <v/>
      </c>
      <c r="I1034" s="11" t="str">
        <f aca="false">IF(A1034="","",IF(ISNUMBER(A1034),INT(A1034),IFERROR(IF(TEXT(DATE(VALUE(LEFT(A1034,4)),VALUE(MID(A1034,6,2)),VALUE(MID(A1034,9,2))),"yyyy-mm-dd")=LEFT(A1034,10),DATE(VALUE(LEFT(A1034,4)),VALUE(MID(A1034,6,2)),VALUE(MID(A1034,9,2))),""),"")))</f>
        <v/>
      </c>
    </row>
    <row r="1035" customFormat="false" ht="15" hidden="false" customHeight="false" outlineLevel="0" collapsed="false">
      <c r="A1035" s="13"/>
      <c r="B1035" s="8"/>
      <c r="C1035" s="8"/>
      <c r="D1035" s="23"/>
      <c r="E1035" s="23"/>
      <c r="F1035" s="10" t="str">
        <f aca="false">IF(D1035="","",D1035-N(E1035))</f>
        <v/>
      </c>
      <c r="G1035" s="8"/>
      <c r="H1035" s="12" t="str">
        <f aca="false">IF(AND(A1035="",C1035="",D1035=""),"",IF(A1035="","Add the order date",IF(I1035="","Date not recognised - use YYYY-MM-DD",IF(C1035="","Add the customer email",IF(D1035="","Add the order total",IF(COUNTIF(Customers!$A$2:$A$2001,C1035)=0,"Customer not on Customers tab",IF(N(E1035)&gt;D1035,"Refund is more than the order",IF(AND(B1035&lt;&gt;"",COUNTIF($B$2:$B$5001,B1035)&gt;1),"Same order # twice - keep one row",""))))))))</f>
        <v/>
      </c>
      <c r="I1035" s="11" t="str">
        <f aca="false">IF(A1035="","",IF(ISNUMBER(A1035),INT(A1035),IFERROR(IF(TEXT(DATE(VALUE(LEFT(A1035,4)),VALUE(MID(A1035,6,2)),VALUE(MID(A1035,9,2))),"yyyy-mm-dd")=LEFT(A1035,10),DATE(VALUE(LEFT(A1035,4)),VALUE(MID(A1035,6,2)),VALUE(MID(A1035,9,2))),""),"")))</f>
        <v/>
      </c>
    </row>
    <row r="1036" customFormat="false" ht="15" hidden="false" customHeight="false" outlineLevel="0" collapsed="false">
      <c r="A1036" s="13"/>
      <c r="B1036" s="8"/>
      <c r="C1036" s="8"/>
      <c r="D1036" s="23"/>
      <c r="E1036" s="23"/>
      <c r="F1036" s="10" t="str">
        <f aca="false">IF(D1036="","",D1036-N(E1036))</f>
        <v/>
      </c>
      <c r="G1036" s="8"/>
      <c r="H1036" s="12" t="str">
        <f aca="false">IF(AND(A1036="",C1036="",D1036=""),"",IF(A1036="","Add the order date",IF(I1036="","Date not recognised - use YYYY-MM-DD",IF(C1036="","Add the customer email",IF(D1036="","Add the order total",IF(COUNTIF(Customers!$A$2:$A$2001,C1036)=0,"Customer not on Customers tab",IF(N(E1036)&gt;D1036,"Refund is more than the order",IF(AND(B1036&lt;&gt;"",COUNTIF($B$2:$B$5001,B1036)&gt;1),"Same order # twice - keep one row",""))))))))</f>
        <v/>
      </c>
      <c r="I1036" s="11" t="str">
        <f aca="false">IF(A1036="","",IF(ISNUMBER(A1036),INT(A1036),IFERROR(IF(TEXT(DATE(VALUE(LEFT(A1036,4)),VALUE(MID(A1036,6,2)),VALUE(MID(A1036,9,2))),"yyyy-mm-dd")=LEFT(A1036,10),DATE(VALUE(LEFT(A1036,4)),VALUE(MID(A1036,6,2)),VALUE(MID(A1036,9,2))),""),"")))</f>
        <v/>
      </c>
    </row>
    <row r="1037" customFormat="false" ht="15" hidden="false" customHeight="false" outlineLevel="0" collapsed="false">
      <c r="A1037" s="13"/>
      <c r="B1037" s="8"/>
      <c r="C1037" s="8"/>
      <c r="D1037" s="23"/>
      <c r="E1037" s="23"/>
      <c r="F1037" s="10" t="str">
        <f aca="false">IF(D1037="","",D1037-N(E1037))</f>
        <v/>
      </c>
      <c r="G1037" s="8"/>
      <c r="H1037" s="12" t="str">
        <f aca="false">IF(AND(A1037="",C1037="",D1037=""),"",IF(A1037="","Add the order date",IF(I1037="","Date not recognised - use YYYY-MM-DD",IF(C1037="","Add the customer email",IF(D1037="","Add the order total",IF(COUNTIF(Customers!$A$2:$A$2001,C1037)=0,"Customer not on Customers tab",IF(N(E1037)&gt;D1037,"Refund is more than the order",IF(AND(B1037&lt;&gt;"",COUNTIF($B$2:$B$5001,B1037)&gt;1),"Same order # twice - keep one row",""))))))))</f>
        <v/>
      </c>
      <c r="I1037" s="11" t="str">
        <f aca="false">IF(A1037="","",IF(ISNUMBER(A1037),INT(A1037),IFERROR(IF(TEXT(DATE(VALUE(LEFT(A1037,4)),VALUE(MID(A1037,6,2)),VALUE(MID(A1037,9,2))),"yyyy-mm-dd")=LEFT(A1037,10),DATE(VALUE(LEFT(A1037,4)),VALUE(MID(A1037,6,2)),VALUE(MID(A1037,9,2))),""),"")))</f>
        <v/>
      </c>
    </row>
    <row r="1038" customFormat="false" ht="15" hidden="false" customHeight="false" outlineLevel="0" collapsed="false">
      <c r="A1038" s="13"/>
      <c r="B1038" s="8"/>
      <c r="C1038" s="8"/>
      <c r="D1038" s="23"/>
      <c r="E1038" s="23"/>
      <c r="F1038" s="10" t="str">
        <f aca="false">IF(D1038="","",D1038-N(E1038))</f>
        <v/>
      </c>
      <c r="G1038" s="8"/>
      <c r="H1038" s="12" t="str">
        <f aca="false">IF(AND(A1038="",C1038="",D1038=""),"",IF(A1038="","Add the order date",IF(I1038="","Date not recognised - use YYYY-MM-DD",IF(C1038="","Add the customer email",IF(D1038="","Add the order total",IF(COUNTIF(Customers!$A$2:$A$2001,C1038)=0,"Customer not on Customers tab",IF(N(E1038)&gt;D1038,"Refund is more than the order",IF(AND(B1038&lt;&gt;"",COUNTIF($B$2:$B$5001,B1038)&gt;1),"Same order # twice - keep one row",""))))))))</f>
        <v/>
      </c>
      <c r="I1038" s="11" t="str">
        <f aca="false">IF(A1038="","",IF(ISNUMBER(A1038),INT(A1038),IFERROR(IF(TEXT(DATE(VALUE(LEFT(A1038,4)),VALUE(MID(A1038,6,2)),VALUE(MID(A1038,9,2))),"yyyy-mm-dd")=LEFT(A1038,10),DATE(VALUE(LEFT(A1038,4)),VALUE(MID(A1038,6,2)),VALUE(MID(A1038,9,2))),""),"")))</f>
        <v/>
      </c>
    </row>
    <row r="1039" customFormat="false" ht="15" hidden="false" customHeight="false" outlineLevel="0" collapsed="false">
      <c r="A1039" s="13"/>
      <c r="B1039" s="8"/>
      <c r="C1039" s="8"/>
      <c r="D1039" s="23"/>
      <c r="E1039" s="23"/>
      <c r="F1039" s="10" t="str">
        <f aca="false">IF(D1039="","",D1039-N(E1039))</f>
        <v/>
      </c>
      <c r="G1039" s="8"/>
      <c r="H1039" s="12" t="str">
        <f aca="false">IF(AND(A1039="",C1039="",D1039=""),"",IF(A1039="","Add the order date",IF(I1039="","Date not recognised - use YYYY-MM-DD",IF(C1039="","Add the customer email",IF(D1039="","Add the order total",IF(COUNTIF(Customers!$A$2:$A$2001,C1039)=0,"Customer not on Customers tab",IF(N(E1039)&gt;D1039,"Refund is more than the order",IF(AND(B1039&lt;&gt;"",COUNTIF($B$2:$B$5001,B1039)&gt;1),"Same order # twice - keep one row",""))))))))</f>
        <v/>
      </c>
      <c r="I1039" s="11" t="str">
        <f aca="false">IF(A1039="","",IF(ISNUMBER(A1039),INT(A1039),IFERROR(IF(TEXT(DATE(VALUE(LEFT(A1039,4)),VALUE(MID(A1039,6,2)),VALUE(MID(A1039,9,2))),"yyyy-mm-dd")=LEFT(A1039,10),DATE(VALUE(LEFT(A1039,4)),VALUE(MID(A1039,6,2)),VALUE(MID(A1039,9,2))),""),"")))</f>
        <v/>
      </c>
    </row>
    <row r="1040" customFormat="false" ht="15" hidden="false" customHeight="false" outlineLevel="0" collapsed="false">
      <c r="A1040" s="13"/>
      <c r="B1040" s="8"/>
      <c r="C1040" s="8"/>
      <c r="D1040" s="23"/>
      <c r="E1040" s="23"/>
      <c r="F1040" s="10" t="str">
        <f aca="false">IF(D1040="","",D1040-N(E1040))</f>
        <v/>
      </c>
      <c r="G1040" s="8"/>
      <c r="H1040" s="12" t="str">
        <f aca="false">IF(AND(A1040="",C1040="",D1040=""),"",IF(A1040="","Add the order date",IF(I1040="","Date not recognised - use YYYY-MM-DD",IF(C1040="","Add the customer email",IF(D1040="","Add the order total",IF(COUNTIF(Customers!$A$2:$A$2001,C1040)=0,"Customer not on Customers tab",IF(N(E1040)&gt;D1040,"Refund is more than the order",IF(AND(B1040&lt;&gt;"",COUNTIF($B$2:$B$5001,B1040)&gt;1),"Same order # twice - keep one row",""))))))))</f>
        <v/>
      </c>
      <c r="I1040" s="11" t="str">
        <f aca="false">IF(A1040="","",IF(ISNUMBER(A1040),INT(A1040),IFERROR(IF(TEXT(DATE(VALUE(LEFT(A1040,4)),VALUE(MID(A1040,6,2)),VALUE(MID(A1040,9,2))),"yyyy-mm-dd")=LEFT(A1040,10),DATE(VALUE(LEFT(A1040,4)),VALUE(MID(A1040,6,2)),VALUE(MID(A1040,9,2))),""),"")))</f>
        <v/>
      </c>
    </row>
    <row r="1041" customFormat="false" ht="15" hidden="false" customHeight="false" outlineLevel="0" collapsed="false">
      <c r="A1041" s="13"/>
      <c r="B1041" s="8"/>
      <c r="C1041" s="8"/>
      <c r="D1041" s="23"/>
      <c r="E1041" s="23"/>
      <c r="F1041" s="10" t="str">
        <f aca="false">IF(D1041="","",D1041-N(E1041))</f>
        <v/>
      </c>
      <c r="G1041" s="8"/>
      <c r="H1041" s="12" t="str">
        <f aca="false">IF(AND(A1041="",C1041="",D1041=""),"",IF(A1041="","Add the order date",IF(I1041="","Date not recognised - use YYYY-MM-DD",IF(C1041="","Add the customer email",IF(D1041="","Add the order total",IF(COUNTIF(Customers!$A$2:$A$2001,C1041)=0,"Customer not on Customers tab",IF(N(E1041)&gt;D1041,"Refund is more than the order",IF(AND(B1041&lt;&gt;"",COUNTIF($B$2:$B$5001,B1041)&gt;1),"Same order # twice - keep one row",""))))))))</f>
        <v/>
      </c>
      <c r="I1041" s="11" t="str">
        <f aca="false">IF(A1041="","",IF(ISNUMBER(A1041),INT(A1041),IFERROR(IF(TEXT(DATE(VALUE(LEFT(A1041,4)),VALUE(MID(A1041,6,2)),VALUE(MID(A1041,9,2))),"yyyy-mm-dd")=LEFT(A1041,10),DATE(VALUE(LEFT(A1041,4)),VALUE(MID(A1041,6,2)),VALUE(MID(A1041,9,2))),""),"")))</f>
        <v/>
      </c>
    </row>
    <row r="1042" customFormat="false" ht="15" hidden="false" customHeight="false" outlineLevel="0" collapsed="false">
      <c r="A1042" s="13"/>
      <c r="B1042" s="8"/>
      <c r="C1042" s="8"/>
      <c r="D1042" s="23"/>
      <c r="E1042" s="23"/>
      <c r="F1042" s="10" t="str">
        <f aca="false">IF(D1042="","",D1042-N(E1042))</f>
        <v/>
      </c>
      <c r="G1042" s="8"/>
      <c r="H1042" s="12" t="str">
        <f aca="false">IF(AND(A1042="",C1042="",D1042=""),"",IF(A1042="","Add the order date",IF(I1042="","Date not recognised - use YYYY-MM-DD",IF(C1042="","Add the customer email",IF(D1042="","Add the order total",IF(COUNTIF(Customers!$A$2:$A$2001,C1042)=0,"Customer not on Customers tab",IF(N(E1042)&gt;D1042,"Refund is more than the order",IF(AND(B1042&lt;&gt;"",COUNTIF($B$2:$B$5001,B1042)&gt;1),"Same order # twice - keep one row",""))))))))</f>
        <v/>
      </c>
      <c r="I1042" s="11" t="str">
        <f aca="false">IF(A1042="","",IF(ISNUMBER(A1042),INT(A1042),IFERROR(IF(TEXT(DATE(VALUE(LEFT(A1042,4)),VALUE(MID(A1042,6,2)),VALUE(MID(A1042,9,2))),"yyyy-mm-dd")=LEFT(A1042,10),DATE(VALUE(LEFT(A1042,4)),VALUE(MID(A1042,6,2)),VALUE(MID(A1042,9,2))),""),"")))</f>
        <v/>
      </c>
    </row>
    <row r="1043" customFormat="false" ht="15" hidden="false" customHeight="false" outlineLevel="0" collapsed="false">
      <c r="A1043" s="13"/>
      <c r="B1043" s="8"/>
      <c r="C1043" s="8"/>
      <c r="D1043" s="23"/>
      <c r="E1043" s="23"/>
      <c r="F1043" s="10" t="str">
        <f aca="false">IF(D1043="","",D1043-N(E1043))</f>
        <v/>
      </c>
      <c r="G1043" s="8"/>
      <c r="H1043" s="12" t="str">
        <f aca="false">IF(AND(A1043="",C1043="",D1043=""),"",IF(A1043="","Add the order date",IF(I1043="","Date not recognised - use YYYY-MM-DD",IF(C1043="","Add the customer email",IF(D1043="","Add the order total",IF(COUNTIF(Customers!$A$2:$A$2001,C1043)=0,"Customer not on Customers tab",IF(N(E1043)&gt;D1043,"Refund is more than the order",IF(AND(B1043&lt;&gt;"",COUNTIF($B$2:$B$5001,B1043)&gt;1),"Same order # twice - keep one row",""))))))))</f>
        <v/>
      </c>
      <c r="I1043" s="11" t="str">
        <f aca="false">IF(A1043="","",IF(ISNUMBER(A1043),INT(A1043),IFERROR(IF(TEXT(DATE(VALUE(LEFT(A1043,4)),VALUE(MID(A1043,6,2)),VALUE(MID(A1043,9,2))),"yyyy-mm-dd")=LEFT(A1043,10),DATE(VALUE(LEFT(A1043,4)),VALUE(MID(A1043,6,2)),VALUE(MID(A1043,9,2))),""),"")))</f>
        <v/>
      </c>
    </row>
    <row r="1044" customFormat="false" ht="15" hidden="false" customHeight="false" outlineLevel="0" collapsed="false">
      <c r="A1044" s="13"/>
      <c r="B1044" s="8"/>
      <c r="C1044" s="8"/>
      <c r="D1044" s="23"/>
      <c r="E1044" s="23"/>
      <c r="F1044" s="10" t="str">
        <f aca="false">IF(D1044="","",D1044-N(E1044))</f>
        <v/>
      </c>
      <c r="G1044" s="8"/>
      <c r="H1044" s="12" t="str">
        <f aca="false">IF(AND(A1044="",C1044="",D1044=""),"",IF(A1044="","Add the order date",IF(I1044="","Date not recognised - use YYYY-MM-DD",IF(C1044="","Add the customer email",IF(D1044="","Add the order total",IF(COUNTIF(Customers!$A$2:$A$2001,C1044)=0,"Customer not on Customers tab",IF(N(E1044)&gt;D1044,"Refund is more than the order",IF(AND(B1044&lt;&gt;"",COUNTIF($B$2:$B$5001,B1044)&gt;1),"Same order # twice - keep one row",""))))))))</f>
        <v/>
      </c>
      <c r="I1044" s="11" t="str">
        <f aca="false">IF(A1044="","",IF(ISNUMBER(A1044),INT(A1044),IFERROR(IF(TEXT(DATE(VALUE(LEFT(A1044,4)),VALUE(MID(A1044,6,2)),VALUE(MID(A1044,9,2))),"yyyy-mm-dd")=LEFT(A1044,10),DATE(VALUE(LEFT(A1044,4)),VALUE(MID(A1044,6,2)),VALUE(MID(A1044,9,2))),""),"")))</f>
        <v/>
      </c>
    </row>
    <row r="1045" customFormat="false" ht="15" hidden="false" customHeight="false" outlineLevel="0" collapsed="false">
      <c r="A1045" s="13"/>
      <c r="B1045" s="8"/>
      <c r="C1045" s="8"/>
      <c r="D1045" s="23"/>
      <c r="E1045" s="23"/>
      <c r="F1045" s="10" t="str">
        <f aca="false">IF(D1045="","",D1045-N(E1045))</f>
        <v/>
      </c>
      <c r="G1045" s="8"/>
      <c r="H1045" s="12" t="str">
        <f aca="false">IF(AND(A1045="",C1045="",D1045=""),"",IF(A1045="","Add the order date",IF(I1045="","Date not recognised - use YYYY-MM-DD",IF(C1045="","Add the customer email",IF(D1045="","Add the order total",IF(COUNTIF(Customers!$A$2:$A$2001,C1045)=0,"Customer not on Customers tab",IF(N(E1045)&gt;D1045,"Refund is more than the order",IF(AND(B1045&lt;&gt;"",COUNTIF($B$2:$B$5001,B1045)&gt;1),"Same order # twice - keep one row",""))))))))</f>
        <v/>
      </c>
      <c r="I1045" s="11" t="str">
        <f aca="false">IF(A1045="","",IF(ISNUMBER(A1045),INT(A1045),IFERROR(IF(TEXT(DATE(VALUE(LEFT(A1045,4)),VALUE(MID(A1045,6,2)),VALUE(MID(A1045,9,2))),"yyyy-mm-dd")=LEFT(A1045,10),DATE(VALUE(LEFT(A1045,4)),VALUE(MID(A1045,6,2)),VALUE(MID(A1045,9,2))),""),"")))</f>
        <v/>
      </c>
    </row>
    <row r="1046" customFormat="false" ht="15" hidden="false" customHeight="false" outlineLevel="0" collapsed="false">
      <c r="A1046" s="13"/>
      <c r="B1046" s="8"/>
      <c r="C1046" s="8"/>
      <c r="D1046" s="23"/>
      <c r="E1046" s="23"/>
      <c r="F1046" s="10" t="str">
        <f aca="false">IF(D1046="","",D1046-N(E1046))</f>
        <v/>
      </c>
      <c r="G1046" s="8"/>
      <c r="H1046" s="12" t="str">
        <f aca="false">IF(AND(A1046="",C1046="",D1046=""),"",IF(A1046="","Add the order date",IF(I1046="","Date not recognised - use YYYY-MM-DD",IF(C1046="","Add the customer email",IF(D1046="","Add the order total",IF(COUNTIF(Customers!$A$2:$A$2001,C1046)=0,"Customer not on Customers tab",IF(N(E1046)&gt;D1046,"Refund is more than the order",IF(AND(B1046&lt;&gt;"",COUNTIF($B$2:$B$5001,B1046)&gt;1),"Same order # twice - keep one row",""))))))))</f>
        <v/>
      </c>
      <c r="I1046" s="11" t="str">
        <f aca="false">IF(A1046="","",IF(ISNUMBER(A1046),INT(A1046),IFERROR(IF(TEXT(DATE(VALUE(LEFT(A1046,4)),VALUE(MID(A1046,6,2)),VALUE(MID(A1046,9,2))),"yyyy-mm-dd")=LEFT(A1046,10),DATE(VALUE(LEFT(A1046,4)),VALUE(MID(A1046,6,2)),VALUE(MID(A1046,9,2))),""),"")))</f>
        <v/>
      </c>
    </row>
    <row r="1047" customFormat="false" ht="15" hidden="false" customHeight="false" outlineLevel="0" collapsed="false">
      <c r="A1047" s="13"/>
      <c r="B1047" s="8"/>
      <c r="C1047" s="8"/>
      <c r="D1047" s="23"/>
      <c r="E1047" s="23"/>
      <c r="F1047" s="10" t="str">
        <f aca="false">IF(D1047="","",D1047-N(E1047))</f>
        <v/>
      </c>
      <c r="G1047" s="8"/>
      <c r="H1047" s="12" t="str">
        <f aca="false">IF(AND(A1047="",C1047="",D1047=""),"",IF(A1047="","Add the order date",IF(I1047="","Date not recognised - use YYYY-MM-DD",IF(C1047="","Add the customer email",IF(D1047="","Add the order total",IF(COUNTIF(Customers!$A$2:$A$2001,C1047)=0,"Customer not on Customers tab",IF(N(E1047)&gt;D1047,"Refund is more than the order",IF(AND(B1047&lt;&gt;"",COUNTIF($B$2:$B$5001,B1047)&gt;1),"Same order # twice - keep one row",""))))))))</f>
        <v/>
      </c>
      <c r="I1047" s="11" t="str">
        <f aca="false">IF(A1047="","",IF(ISNUMBER(A1047),INT(A1047),IFERROR(IF(TEXT(DATE(VALUE(LEFT(A1047,4)),VALUE(MID(A1047,6,2)),VALUE(MID(A1047,9,2))),"yyyy-mm-dd")=LEFT(A1047,10),DATE(VALUE(LEFT(A1047,4)),VALUE(MID(A1047,6,2)),VALUE(MID(A1047,9,2))),""),"")))</f>
        <v/>
      </c>
    </row>
    <row r="1048" customFormat="false" ht="15" hidden="false" customHeight="false" outlineLevel="0" collapsed="false">
      <c r="A1048" s="13"/>
      <c r="B1048" s="8"/>
      <c r="C1048" s="8"/>
      <c r="D1048" s="23"/>
      <c r="E1048" s="23"/>
      <c r="F1048" s="10" t="str">
        <f aca="false">IF(D1048="","",D1048-N(E1048))</f>
        <v/>
      </c>
      <c r="G1048" s="8"/>
      <c r="H1048" s="12" t="str">
        <f aca="false">IF(AND(A1048="",C1048="",D1048=""),"",IF(A1048="","Add the order date",IF(I1048="","Date not recognised - use YYYY-MM-DD",IF(C1048="","Add the customer email",IF(D1048="","Add the order total",IF(COUNTIF(Customers!$A$2:$A$2001,C1048)=0,"Customer not on Customers tab",IF(N(E1048)&gt;D1048,"Refund is more than the order",IF(AND(B1048&lt;&gt;"",COUNTIF($B$2:$B$5001,B1048)&gt;1),"Same order # twice - keep one row",""))))))))</f>
        <v/>
      </c>
      <c r="I1048" s="11" t="str">
        <f aca="false">IF(A1048="","",IF(ISNUMBER(A1048),INT(A1048),IFERROR(IF(TEXT(DATE(VALUE(LEFT(A1048,4)),VALUE(MID(A1048,6,2)),VALUE(MID(A1048,9,2))),"yyyy-mm-dd")=LEFT(A1048,10),DATE(VALUE(LEFT(A1048,4)),VALUE(MID(A1048,6,2)),VALUE(MID(A1048,9,2))),""),"")))</f>
        <v/>
      </c>
    </row>
    <row r="1049" customFormat="false" ht="15" hidden="false" customHeight="false" outlineLevel="0" collapsed="false">
      <c r="A1049" s="13"/>
      <c r="B1049" s="8"/>
      <c r="C1049" s="8"/>
      <c r="D1049" s="23"/>
      <c r="E1049" s="23"/>
      <c r="F1049" s="10" t="str">
        <f aca="false">IF(D1049="","",D1049-N(E1049))</f>
        <v/>
      </c>
      <c r="G1049" s="8"/>
      <c r="H1049" s="12" t="str">
        <f aca="false">IF(AND(A1049="",C1049="",D1049=""),"",IF(A1049="","Add the order date",IF(I1049="","Date not recognised - use YYYY-MM-DD",IF(C1049="","Add the customer email",IF(D1049="","Add the order total",IF(COUNTIF(Customers!$A$2:$A$2001,C1049)=0,"Customer not on Customers tab",IF(N(E1049)&gt;D1049,"Refund is more than the order",IF(AND(B1049&lt;&gt;"",COUNTIF($B$2:$B$5001,B1049)&gt;1),"Same order # twice - keep one row",""))))))))</f>
        <v/>
      </c>
      <c r="I1049" s="11" t="str">
        <f aca="false">IF(A1049="","",IF(ISNUMBER(A1049),INT(A1049),IFERROR(IF(TEXT(DATE(VALUE(LEFT(A1049,4)),VALUE(MID(A1049,6,2)),VALUE(MID(A1049,9,2))),"yyyy-mm-dd")=LEFT(A1049,10),DATE(VALUE(LEFT(A1049,4)),VALUE(MID(A1049,6,2)),VALUE(MID(A1049,9,2))),""),"")))</f>
        <v/>
      </c>
    </row>
    <row r="1050" customFormat="false" ht="15" hidden="false" customHeight="false" outlineLevel="0" collapsed="false">
      <c r="A1050" s="13"/>
      <c r="B1050" s="8"/>
      <c r="C1050" s="8"/>
      <c r="D1050" s="23"/>
      <c r="E1050" s="23"/>
      <c r="F1050" s="10" t="str">
        <f aca="false">IF(D1050="","",D1050-N(E1050))</f>
        <v/>
      </c>
      <c r="G1050" s="8"/>
      <c r="H1050" s="12" t="str">
        <f aca="false">IF(AND(A1050="",C1050="",D1050=""),"",IF(A1050="","Add the order date",IF(I1050="","Date not recognised - use YYYY-MM-DD",IF(C1050="","Add the customer email",IF(D1050="","Add the order total",IF(COUNTIF(Customers!$A$2:$A$2001,C1050)=0,"Customer not on Customers tab",IF(N(E1050)&gt;D1050,"Refund is more than the order",IF(AND(B1050&lt;&gt;"",COUNTIF($B$2:$B$5001,B1050)&gt;1),"Same order # twice - keep one row",""))))))))</f>
        <v/>
      </c>
      <c r="I1050" s="11" t="str">
        <f aca="false">IF(A1050="","",IF(ISNUMBER(A1050),INT(A1050),IFERROR(IF(TEXT(DATE(VALUE(LEFT(A1050,4)),VALUE(MID(A1050,6,2)),VALUE(MID(A1050,9,2))),"yyyy-mm-dd")=LEFT(A1050,10),DATE(VALUE(LEFT(A1050,4)),VALUE(MID(A1050,6,2)),VALUE(MID(A1050,9,2))),""),"")))</f>
        <v/>
      </c>
    </row>
    <row r="1051" customFormat="false" ht="15" hidden="false" customHeight="false" outlineLevel="0" collapsed="false">
      <c r="A1051" s="13"/>
      <c r="B1051" s="8"/>
      <c r="C1051" s="8"/>
      <c r="D1051" s="23"/>
      <c r="E1051" s="23"/>
      <c r="F1051" s="10" t="str">
        <f aca="false">IF(D1051="","",D1051-N(E1051))</f>
        <v/>
      </c>
      <c r="G1051" s="8"/>
      <c r="H1051" s="12" t="str">
        <f aca="false">IF(AND(A1051="",C1051="",D1051=""),"",IF(A1051="","Add the order date",IF(I1051="","Date not recognised - use YYYY-MM-DD",IF(C1051="","Add the customer email",IF(D1051="","Add the order total",IF(COUNTIF(Customers!$A$2:$A$2001,C1051)=0,"Customer not on Customers tab",IF(N(E1051)&gt;D1051,"Refund is more than the order",IF(AND(B1051&lt;&gt;"",COUNTIF($B$2:$B$5001,B1051)&gt;1),"Same order # twice - keep one row",""))))))))</f>
        <v/>
      </c>
      <c r="I1051" s="11" t="str">
        <f aca="false">IF(A1051="","",IF(ISNUMBER(A1051),INT(A1051),IFERROR(IF(TEXT(DATE(VALUE(LEFT(A1051,4)),VALUE(MID(A1051,6,2)),VALUE(MID(A1051,9,2))),"yyyy-mm-dd")=LEFT(A1051,10),DATE(VALUE(LEFT(A1051,4)),VALUE(MID(A1051,6,2)),VALUE(MID(A1051,9,2))),""),"")))</f>
        <v/>
      </c>
    </row>
    <row r="1052" customFormat="false" ht="15" hidden="false" customHeight="false" outlineLevel="0" collapsed="false">
      <c r="A1052" s="13"/>
      <c r="B1052" s="8"/>
      <c r="C1052" s="8"/>
      <c r="D1052" s="23"/>
      <c r="E1052" s="23"/>
      <c r="F1052" s="10" t="str">
        <f aca="false">IF(D1052="","",D1052-N(E1052))</f>
        <v/>
      </c>
      <c r="G1052" s="8"/>
      <c r="H1052" s="12" t="str">
        <f aca="false">IF(AND(A1052="",C1052="",D1052=""),"",IF(A1052="","Add the order date",IF(I1052="","Date not recognised - use YYYY-MM-DD",IF(C1052="","Add the customer email",IF(D1052="","Add the order total",IF(COUNTIF(Customers!$A$2:$A$2001,C1052)=0,"Customer not on Customers tab",IF(N(E1052)&gt;D1052,"Refund is more than the order",IF(AND(B1052&lt;&gt;"",COUNTIF($B$2:$B$5001,B1052)&gt;1),"Same order # twice - keep one row",""))))))))</f>
        <v/>
      </c>
      <c r="I1052" s="11" t="str">
        <f aca="false">IF(A1052="","",IF(ISNUMBER(A1052),INT(A1052),IFERROR(IF(TEXT(DATE(VALUE(LEFT(A1052,4)),VALUE(MID(A1052,6,2)),VALUE(MID(A1052,9,2))),"yyyy-mm-dd")=LEFT(A1052,10),DATE(VALUE(LEFT(A1052,4)),VALUE(MID(A1052,6,2)),VALUE(MID(A1052,9,2))),""),"")))</f>
        <v/>
      </c>
    </row>
    <row r="1053" customFormat="false" ht="15" hidden="false" customHeight="false" outlineLevel="0" collapsed="false">
      <c r="A1053" s="13"/>
      <c r="B1053" s="8"/>
      <c r="C1053" s="8"/>
      <c r="D1053" s="23"/>
      <c r="E1053" s="23"/>
      <c r="F1053" s="10" t="str">
        <f aca="false">IF(D1053="","",D1053-N(E1053))</f>
        <v/>
      </c>
      <c r="G1053" s="8"/>
      <c r="H1053" s="12" t="str">
        <f aca="false">IF(AND(A1053="",C1053="",D1053=""),"",IF(A1053="","Add the order date",IF(I1053="","Date not recognised - use YYYY-MM-DD",IF(C1053="","Add the customer email",IF(D1053="","Add the order total",IF(COUNTIF(Customers!$A$2:$A$2001,C1053)=0,"Customer not on Customers tab",IF(N(E1053)&gt;D1053,"Refund is more than the order",IF(AND(B1053&lt;&gt;"",COUNTIF($B$2:$B$5001,B1053)&gt;1),"Same order # twice - keep one row",""))))))))</f>
        <v/>
      </c>
      <c r="I1053" s="11" t="str">
        <f aca="false">IF(A1053="","",IF(ISNUMBER(A1053),INT(A1053),IFERROR(IF(TEXT(DATE(VALUE(LEFT(A1053,4)),VALUE(MID(A1053,6,2)),VALUE(MID(A1053,9,2))),"yyyy-mm-dd")=LEFT(A1053,10),DATE(VALUE(LEFT(A1053,4)),VALUE(MID(A1053,6,2)),VALUE(MID(A1053,9,2))),""),"")))</f>
        <v/>
      </c>
    </row>
    <row r="1054" customFormat="false" ht="15" hidden="false" customHeight="false" outlineLevel="0" collapsed="false">
      <c r="A1054" s="13"/>
      <c r="B1054" s="8"/>
      <c r="C1054" s="8"/>
      <c r="D1054" s="23"/>
      <c r="E1054" s="23"/>
      <c r="F1054" s="10" t="str">
        <f aca="false">IF(D1054="","",D1054-N(E1054))</f>
        <v/>
      </c>
      <c r="G1054" s="8"/>
      <c r="H1054" s="12" t="str">
        <f aca="false">IF(AND(A1054="",C1054="",D1054=""),"",IF(A1054="","Add the order date",IF(I1054="","Date not recognised - use YYYY-MM-DD",IF(C1054="","Add the customer email",IF(D1054="","Add the order total",IF(COUNTIF(Customers!$A$2:$A$2001,C1054)=0,"Customer not on Customers tab",IF(N(E1054)&gt;D1054,"Refund is more than the order",IF(AND(B1054&lt;&gt;"",COUNTIF($B$2:$B$5001,B1054)&gt;1),"Same order # twice - keep one row",""))))))))</f>
        <v/>
      </c>
      <c r="I1054" s="11" t="str">
        <f aca="false">IF(A1054="","",IF(ISNUMBER(A1054),INT(A1054),IFERROR(IF(TEXT(DATE(VALUE(LEFT(A1054,4)),VALUE(MID(A1054,6,2)),VALUE(MID(A1054,9,2))),"yyyy-mm-dd")=LEFT(A1054,10),DATE(VALUE(LEFT(A1054,4)),VALUE(MID(A1054,6,2)),VALUE(MID(A1054,9,2))),""),"")))</f>
        <v/>
      </c>
    </row>
    <row r="1055" customFormat="false" ht="15" hidden="false" customHeight="false" outlineLevel="0" collapsed="false">
      <c r="A1055" s="13"/>
      <c r="B1055" s="8"/>
      <c r="C1055" s="8"/>
      <c r="D1055" s="23"/>
      <c r="E1055" s="23"/>
      <c r="F1055" s="10" t="str">
        <f aca="false">IF(D1055="","",D1055-N(E1055))</f>
        <v/>
      </c>
      <c r="G1055" s="8"/>
      <c r="H1055" s="12" t="str">
        <f aca="false">IF(AND(A1055="",C1055="",D1055=""),"",IF(A1055="","Add the order date",IF(I1055="","Date not recognised - use YYYY-MM-DD",IF(C1055="","Add the customer email",IF(D1055="","Add the order total",IF(COUNTIF(Customers!$A$2:$A$2001,C1055)=0,"Customer not on Customers tab",IF(N(E1055)&gt;D1055,"Refund is more than the order",IF(AND(B1055&lt;&gt;"",COUNTIF($B$2:$B$5001,B1055)&gt;1),"Same order # twice - keep one row",""))))))))</f>
        <v/>
      </c>
      <c r="I1055" s="11" t="str">
        <f aca="false">IF(A1055="","",IF(ISNUMBER(A1055),INT(A1055),IFERROR(IF(TEXT(DATE(VALUE(LEFT(A1055,4)),VALUE(MID(A1055,6,2)),VALUE(MID(A1055,9,2))),"yyyy-mm-dd")=LEFT(A1055,10),DATE(VALUE(LEFT(A1055,4)),VALUE(MID(A1055,6,2)),VALUE(MID(A1055,9,2))),""),"")))</f>
        <v/>
      </c>
    </row>
    <row r="1056" customFormat="false" ht="15" hidden="false" customHeight="false" outlineLevel="0" collapsed="false">
      <c r="A1056" s="13"/>
      <c r="B1056" s="8"/>
      <c r="C1056" s="8"/>
      <c r="D1056" s="23"/>
      <c r="E1056" s="23"/>
      <c r="F1056" s="10" t="str">
        <f aca="false">IF(D1056="","",D1056-N(E1056))</f>
        <v/>
      </c>
      <c r="G1056" s="8"/>
      <c r="H1056" s="12" t="str">
        <f aca="false">IF(AND(A1056="",C1056="",D1056=""),"",IF(A1056="","Add the order date",IF(I1056="","Date not recognised - use YYYY-MM-DD",IF(C1056="","Add the customer email",IF(D1056="","Add the order total",IF(COUNTIF(Customers!$A$2:$A$2001,C1056)=0,"Customer not on Customers tab",IF(N(E1056)&gt;D1056,"Refund is more than the order",IF(AND(B1056&lt;&gt;"",COUNTIF($B$2:$B$5001,B1056)&gt;1),"Same order # twice - keep one row",""))))))))</f>
        <v/>
      </c>
      <c r="I1056" s="11" t="str">
        <f aca="false">IF(A1056="","",IF(ISNUMBER(A1056),INT(A1056),IFERROR(IF(TEXT(DATE(VALUE(LEFT(A1056,4)),VALUE(MID(A1056,6,2)),VALUE(MID(A1056,9,2))),"yyyy-mm-dd")=LEFT(A1056,10),DATE(VALUE(LEFT(A1056,4)),VALUE(MID(A1056,6,2)),VALUE(MID(A1056,9,2))),""),"")))</f>
        <v/>
      </c>
    </row>
    <row r="1057" customFormat="false" ht="15" hidden="false" customHeight="false" outlineLevel="0" collapsed="false">
      <c r="A1057" s="13"/>
      <c r="B1057" s="8"/>
      <c r="C1057" s="8"/>
      <c r="D1057" s="23"/>
      <c r="E1057" s="23"/>
      <c r="F1057" s="10" t="str">
        <f aca="false">IF(D1057="","",D1057-N(E1057))</f>
        <v/>
      </c>
      <c r="G1057" s="8"/>
      <c r="H1057" s="12" t="str">
        <f aca="false">IF(AND(A1057="",C1057="",D1057=""),"",IF(A1057="","Add the order date",IF(I1057="","Date not recognised - use YYYY-MM-DD",IF(C1057="","Add the customer email",IF(D1057="","Add the order total",IF(COUNTIF(Customers!$A$2:$A$2001,C1057)=0,"Customer not on Customers tab",IF(N(E1057)&gt;D1057,"Refund is more than the order",IF(AND(B1057&lt;&gt;"",COUNTIF($B$2:$B$5001,B1057)&gt;1),"Same order # twice - keep one row",""))))))))</f>
        <v/>
      </c>
      <c r="I1057" s="11" t="str">
        <f aca="false">IF(A1057="","",IF(ISNUMBER(A1057),INT(A1057),IFERROR(IF(TEXT(DATE(VALUE(LEFT(A1057,4)),VALUE(MID(A1057,6,2)),VALUE(MID(A1057,9,2))),"yyyy-mm-dd")=LEFT(A1057,10),DATE(VALUE(LEFT(A1057,4)),VALUE(MID(A1057,6,2)),VALUE(MID(A1057,9,2))),""),"")))</f>
        <v/>
      </c>
    </row>
    <row r="1058" customFormat="false" ht="15" hidden="false" customHeight="false" outlineLevel="0" collapsed="false">
      <c r="A1058" s="13"/>
      <c r="B1058" s="8"/>
      <c r="C1058" s="8"/>
      <c r="D1058" s="23"/>
      <c r="E1058" s="23"/>
      <c r="F1058" s="10" t="str">
        <f aca="false">IF(D1058="","",D1058-N(E1058))</f>
        <v/>
      </c>
      <c r="G1058" s="8"/>
      <c r="H1058" s="12" t="str">
        <f aca="false">IF(AND(A1058="",C1058="",D1058=""),"",IF(A1058="","Add the order date",IF(I1058="","Date not recognised - use YYYY-MM-DD",IF(C1058="","Add the customer email",IF(D1058="","Add the order total",IF(COUNTIF(Customers!$A$2:$A$2001,C1058)=0,"Customer not on Customers tab",IF(N(E1058)&gt;D1058,"Refund is more than the order",IF(AND(B1058&lt;&gt;"",COUNTIF($B$2:$B$5001,B1058)&gt;1),"Same order # twice - keep one row",""))))))))</f>
        <v/>
      </c>
      <c r="I1058" s="11" t="str">
        <f aca="false">IF(A1058="","",IF(ISNUMBER(A1058),INT(A1058),IFERROR(IF(TEXT(DATE(VALUE(LEFT(A1058,4)),VALUE(MID(A1058,6,2)),VALUE(MID(A1058,9,2))),"yyyy-mm-dd")=LEFT(A1058,10),DATE(VALUE(LEFT(A1058,4)),VALUE(MID(A1058,6,2)),VALUE(MID(A1058,9,2))),""),"")))</f>
        <v/>
      </c>
    </row>
    <row r="1059" customFormat="false" ht="15" hidden="false" customHeight="false" outlineLevel="0" collapsed="false">
      <c r="A1059" s="13"/>
      <c r="B1059" s="8"/>
      <c r="C1059" s="8"/>
      <c r="D1059" s="23"/>
      <c r="E1059" s="23"/>
      <c r="F1059" s="10" t="str">
        <f aca="false">IF(D1059="","",D1059-N(E1059))</f>
        <v/>
      </c>
      <c r="G1059" s="8"/>
      <c r="H1059" s="12" t="str">
        <f aca="false">IF(AND(A1059="",C1059="",D1059=""),"",IF(A1059="","Add the order date",IF(I1059="","Date not recognised - use YYYY-MM-DD",IF(C1059="","Add the customer email",IF(D1059="","Add the order total",IF(COUNTIF(Customers!$A$2:$A$2001,C1059)=0,"Customer not on Customers tab",IF(N(E1059)&gt;D1059,"Refund is more than the order",IF(AND(B1059&lt;&gt;"",COUNTIF($B$2:$B$5001,B1059)&gt;1),"Same order # twice - keep one row",""))))))))</f>
        <v/>
      </c>
      <c r="I1059" s="11" t="str">
        <f aca="false">IF(A1059="","",IF(ISNUMBER(A1059),INT(A1059),IFERROR(IF(TEXT(DATE(VALUE(LEFT(A1059,4)),VALUE(MID(A1059,6,2)),VALUE(MID(A1059,9,2))),"yyyy-mm-dd")=LEFT(A1059,10),DATE(VALUE(LEFT(A1059,4)),VALUE(MID(A1059,6,2)),VALUE(MID(A1059,9,2))),""),"")))</f>
        <v/>
      </c>
    </row>
    <row r="1060" customFormat="false" ht="15" hidden="false" customHeight="false" outlineLevel="0" collapsed="false">
      <c r="A1060" s="13"/>
      <c r="B1060" s="8"/>
      <c r="C1060" s="8"/>
      <c r="D1060" s="23"/>
      <c r="E1060" s="23"/>
      <c r="F1060" s="10" t="str">
        <f aca="false">IF(D1060="","",D1060-N(E1060))</f>
        <v/>
      </c>
      <c r="G1060" s="8"/>
      <c r="H1060" s="12" t="str">
        <f aca="false">IF(AND(A1060="",C1060="",D1060=""),"",IF(A1060="","Add the order date",IF(I1060="","Date not recognised - use YYYY-MM-DD",IF(C1060="","Add the customer email",IF(D1060="","Add the order total",IF(COUNTIF(Customers!$A$2:$A$2001,C1060)=0,"Customer not on Customers tab",IF(N(E1060)&gt;D1060,"Refund is more than the order",IF(AND(B1060&lt;&gt;"",COUNTIF($B$2:$B$5001,B1060)&gt;1),"Same order # twice - keep one row",""))))))))</f>
        <v/>
      </c>
      <c r="I1060" s="11" t="str">
        <f aca="false">IF(A1060="","",IF(ISNUMBER(A1060),INT(A1060),IFERROR(IF(TEXT(DATE(VALUE(LEFT(A1060,4)),VALUE(MID(A1060,6,2)),VALUE(MID(A1060,9,2))),"yyyy-mm-dd")=LEFT(A1060,10),DATE(VALUE(LEFT(A1060,4)),VALUE(MID(A1060,6,2)),VALUE(MID(A1060,9,2))),""),"")))</f>
        <v/>
      </c>
    </row>
    <row r="1061" customFormat="false" ht="15" hidden="false" customHeight="false" outlineLevel="0" collapsed="false">
      <c r="A1061" s="13"/>
      <c r="B1061" s="8"/>
      <c r="C1061" s="8"/>
      <c r="D1061" s="23"/>
      <c r="E1061" s="23"/>
      <c r="F1061" s="10" t="str">
        <f aca="false">IF(D1061="","",D1061-N(E1061))</f>
        <v/>
      </c>
      <c r="G1061" s="8"/>
      <c r="H1061" s="12" t="str">
        <f aca="false">IF(AND(A1061="",C1061="",D1061=""),"",IF(A1061="","Add the order date",IF(I1061="","Date not recognised - use YYYY-MM-DD",IF(C1061="","Add the customer email",IF(D1061="","Add the order total",IF(COUNTIF(Customers!$A$2:$A$2001,C1061)=0,"Customer not on Customers tab",IF(N(E1061)&gt;D1061,"Refund is more than the order",IF(AND(B1061&lt;&gt;"",COUNTIF($B$2:$B$5001,B1061)&gt;1),"Same order # twice - keep one row",""))))))))</f>
        <v/>
      </c>
      <c r="I1061" s="11" t="str">
        <f aca="false">IF(A1061="","",IF(ISNUMBER(A1061),INT(A1061),IFERROR(IF(TEXT(DATE(VALUE(LEFT(A1061,4)),VALUE(MID(A1061,6,2)),VALUE(MID(A1061,9,2))),"yyyy-mm-dd")=LEFT(A1061,10),DATE(VALUE(LEFT(A1061,4)),VALUE(MID(A1061,6,2)),VALUE(MID(A1061,9,2))),""),"")))</f>
        <v/>
      </c>
    </row>
    <row r="1062" customFormat="false" ht="15" hidden="false" customHeight="false" outlineLevel="0" collapsed="false">
      <c r="A1062" s="13"/>
      <c r="B1062" s="8"/>
      <c r="C1062" s="8"/>
      <c r="D1062" s="23"/>
      <c r="E1062" s="23"/>
      <c r="F1062" s="10" t="str">
        <f aca="false">IF(D1062="","",D1062-N(E1062))</f>
        <v/>
      </c>
      <c r="G1062" s="8"/>
      <c r="H1062" s="12" t="str">
        <f aca="false">IF(AND(A1062="",C1062="",D1062=""),"",IF(A1062="","Add the order date",IF(I1062="","Date not recognised - use YYYY-MM-DD",IF(C1062="","Add the customer email",IF(D1062="","Add the order total",IF(COUNTIF(Customers!$A$2:$A$2001,C1062)=0,"Customer not on Customers tab",IF(N(E1062)&gt;D1062,"Refund is more than the order",IF(AND(B1062&lt;&gt;"",COUNTIF($B$2:$B$5001,B1062)&gt;1),"Same order # twice - keep one row",""))))))))</f>
        <v/>
      </c>
      <c r="I1062" s="11" t="str">
        <f aca="false">IF(A1062="","",IF(ISNUMBER(A1062),INT(A1062),IFERROR(IF(TEXT(DATE(VALUE(LEFT(A1062,4)),VALUE(MID(A1062,6,2)),VALUE(MID(A1062,9,2))),"yyyy-mm-dd")=LEFT(A1062,10),DATE(VALUE(LEFT(A1062,4)),VALUE(MID(A1062,6,2)),VALUE(MID(A1062,9,2))),""),"")))</f>
        <v/>
      </c>
    </row>
    <row r="1063" customFormat="false" ht="15" hidden="false" customHeight="false" outlineLevel="0" collapsed="false">
      <c r="A1063" s="13"/>
      <c r="B1063" s="8"/>
      <c r="C1063" s="8"/>
      <c r="D1063" s="23"/>
      <c r="E1063" s="23"/>
      <c r="F1063" s="10" t="str">
        <f aca="false">IF(D1063="","",D1063-N(E1063))</f>
        <v/>
      </c>
      <c r="G1063" s="8"/>
      <c r="H1063" s="12" t="str">
        <f aca="false">IF(AND(A1063="",C1063="",D1063=""),"",IF(A1063="","Add the order date",IF(I1063="","Date not recognised - use YYYY-MM-DD",IF(C1063="","Add the customer email",IF(D1063="","Add the order total",IF(COUNTIF(Customers!$A$2:$A$2001,C1063)=0,"Customer not on Customers tab",IF(N(E1063)&gt;D1063,"Refund is more than the order",IF(AND(B1063&lt;&gt;"",COUNTIF($B$2:$B$5001,B1063)&gt;1),"Same order # twice - keep one row",""))))))))</f>
        <v/>
      </c>
      <c r="I1063" s="11" t="str">
        <f aca="false">IF(A1063="","",IF(ISNUMBER(A1063),INT(A1063),IFERROR(IF(TEXT(DATE(VALUE(LEFT(A1063,4)),VALUE(MID(A1063,6,2)),VALUE(MID(A1063,9,2))),"yyyy-mm-dd")=LEFT(A1063,10),DATE(VALUE(LEFT(A1063,4)),VALUE(MID(A1063,6,2)),VALUE(MID(A1063,9,2))),""),"")))</f>
        <v/>
      </c>
    </row>
    <row r="1064" customFormat="false" ht="15" hidden="false" customHeight="false" outlineLevel="0" collapsed="false">
      <c r="A1064" s="13"/>
      <c r="B1064" s="8"/>
      <c r="C1064" s="8"/>
      <c r="D1064" s="23"/>
      <c r="E1064" s="23"/>
      <c r="F1064" s="10" t="str">
        <f aca="false">IF(D1064="","",D1064-N(E1064))</f>
        <v/>
      </c>
      <c r="G1064" s="8"/>
      <c r="H1064" s="12" t="str">
        <f aca="false">IF(AND(A1064="",C1064="",D1064=""),"",IF(A1064="","Add the order date",IF(I1064="","Date not recognised - use YYYY-MM-DD",IF(C1064="","Add the customer email",IF(D1064="","Add the order total",IF(COUNTIF(Customers!$A$2:$A$2001,C1064)=0,"Customer not on Customers tab",IF(N(E1064)&gt;D1064,"Refund is more than the order",IF(AND(B1064&lt;&gt;"",COUNTIF($B$2:$B$5001,B1064)&gt;1),"Same order # twice - keep one row",""))))))))</f>
        <v/>
      </c>
      <c r="I1064" s="11" t="str">
        <f aca="false">IF(A1064="","",IF(ISNUMBER(A1064),INT(A1064),IFERROR(IF(TEXT(DATE(VALUE(LEFT(A1064,4)),VALUE(MID(A1064,6,2)),VALUE(MID(A1064,9,2))),"yyyy-mm-dd")=LEFT(A1064,10),DATE(VALUE(LEFT(A1064,4)),VALUE(MID(A1064,6,2)),VALUE(MID(A1064,9,2))),""),"")))</f>
        <v/>
      </c>
    </row>
    <row r="1065" customFormat="false" ht="15" hidden="false" customHeight="false" outlineLevel="0" collapsed="false">
      <c r="A1065" s="13"/>
      <c r="B1065" s="8"/>
      <c r="C1065" s="8"/>
      <c r="D1065" s="23"/>
      <c r="E1065" s="23"/>
      <c r="F1065" s="10" t="str">
        <f aca="false">IF(D1065="","",D1065-N(E1065))</f>
        <v/>
      </c>
      <c r="G1065" s="8"/>
      <c r="H1065" s="12" t="str">
        <f aca="false">IF(AND(A1065="",C1065="",D1065=""),"",IF(A1065="","Add the order date",IF(I1065="","Date not recognised - use YYYY-MM-DD",IF(C1065="","Add the customer email",IF(D1065="","Add the order total",IF(COUNTIF(Customers!$A$2:$A$2001,C1065)=0,"Customer not on Customers tab",IF(N(E1065)&gt;D1065,"Refund is more than the order",IF(AND(B1065&lt;&gt;"",COUNTIF($B$2:$B$5001,B1065)&gt;1),"Same order # twice - keep one row",""))))))))</f>
        <v/>
      </c>
      <c r="I1065" s="11" t="str">
        <f aca="false">IF(A1065="","",IF(ISNUMBER(A1065),INT(A1065),IFERROR(IF(TEXT(DATE(VALUE(LEFT(A1065,4)),VALUE(MID(A1065,6,2)),VALUE(MID(A1065,9,2))),"yyyy-mm-dd")=LEFT(A1065,10),DATE(VALUE(LEFT(A1065,4)),VALUE(MID(A1065,6,2)),VALUE(MID(A1065,9,2))),""),"")))</f>
        <v/>
      </c>
    </row>
    <row r="1066" customFormat="false" ht="15" hidden="false" customHeight="false" outlineLevel="0" collapsed="false">
      <c r="A1066" s="13"/>
      <c r="B1066" s="8"/>
      <c r="C1066" s="8"/>
      <c r="D1066" s="23"/>
      <c r="E1066" s="23"/>
      <c r="F1066" s="10" t="str">
        <f aca="false">IF(D1066="","",D1066-N(E1066))</f>
        <v/>
      </c>
      <c r="G1066" s="8"/>
      <c r="H1066" s="12" t="str">
        <f aca="false">IF(AND(A1066="",C1066="",D1066=""),"",IF(A1066="","Add the order date",IF(I1066="","Date not recognised - use YYYY-MM-DD",IF(C1066="","Add the customer email",IF(D1066="","Add the order total",IF(COUNTIF(Customers!$A$2:$A$2001,C1066)=0,"Customer not on Customers tab",IF(N(E1066)&gt;D1066,"Refund is more than the order",IF(AND(B1066&lt;&gt;"",COUNTIF($B$2:$B$5001,B1066)&gt;1),"Same order # twice - keep one row",""))))))))</f>
        <v/>
      </c>
      <c r="I1066" s="11" t="str">
        <f aca="false">IF(A1066="","",IF(ISNUMBER(A1066),INT(A1066),IFERROR(IF(TEXT(DATE(VALUE(LEFT(A1066,4)),VALUE(MID(A1066,6,2)),VALUE(MID(A1066,9,2))),"yyyy-mm-dd")=LEFT(A1066,10),DATE(VALUE(LEFT(A1066,4)),VALUE(MID(A1066,6,2)),VALUE(MID(A1066,9,2))),""),"")))</f>
        <v/>
      </c>
    </row>
    <row r="1067" customFormat="false" ht="15" hidden="false" customHeight="false" outlineLevel="0" collapsed="false">
      <c r="A1067" s="13"/>
      <c r="B1067" s="8"/>
      <c r="C1067" s="8"/>
      <c r="D1067" s="23"/>
      <c r="E1067" s="23"/>
      <c r="F1067" s="10" t="str">
        <f aca="false">IF(D1067="","",D1067-N(E1067))</f>
        <v/>
      </c>
      <c r="G1067" s="8"/>
      <c r="H1067" s="12" t="str">
        <f aca="false">IF(AND(A1067="",C1067="",D1067=""),"",IF(A1067="","Add the order date",IF(I1067="","Date not recognised - use YYYY-MM-DD",IF(C1067="","Add the customer email",IF(D1067="","Add the order total",IF(COUNTIF(Customers!$A$2:$A$2001,C1067)=0,"Customer not on Customers tab",IF(N(E1067)&gt;D1067,"Refund is more than the order",IF(AND(B1067&lt;&gt;"",COUNTIF($B$2:$B$5001,B1067)&gt;1),"Same order # twice - keep one row",""))))))))</f>
        <v/>
      </c>
      <c r="I1067" s="11" t="str">
        <f aca="false">IF(A1067="","",IF(ISNUMBER(A1067),INT(A1067),IFERROR(IF(TEXT(DATE(VALUE(LEFT(A1067,4)),VALUE(MID(A1067,6,2)),VALUE(MID(A1067,9,2))),"yyyy-mm-dd")=LEFT(A1067,10),DATE(VALUE(LEFT(A1067,4)),VALUE(MID(A1067,6,2)),VALUE(MID(A1067,9,2))),""),"")))</f>
        <v/>
      </c>
    </row>
    <row r="1068" customFormat="false" ht="15" hidden="false" customHeight="false" outlineLevel="0" collapsed="false">
      <c r="A1068" s="13"/>
      <c r="B1068" s="8"/>
      <c r="C1068" s="8"/>
      <c r="D1068" s="23"/>
      <c r="E1068" s="23"/>
      <c r="F1068" s="10" t="str">
        <f aca="false">IF(D1068="","",D1068-N(E1068))</f>
        <v/>
      </c>
      <c r="G1068" s="8"/>
      <c r="H1068" s="12" t="str">
        <f aca="false">IF(AND(A1068="",C1068="",D1068=""),"",IF(A1068="","Add the order date",IF(I1068="","Date not recognised - use YYYY-MM-DD",IF(C1068="","Add the customer email",IF(D1068="","Add the order total",IF(COUNTIF(Customers!$A$2:$A$2001,C1068)=0,"Customer not on Customers tab",IF(N(E1068)&gt;D1068,"Refund is more than the order",IF(AND(B1068&lt;&gt;"",COUNTIF($B$2:$B$5001,B1068)&gt;1),"Same order # twice - keep one row",""))))))))</f>
        <v/>
      </c>
      <c r="I1068" s="11" t="str">
        <f aca="false">IF(A1068="","",IF(ISNUMBER(A1068),INT(A1068),IFERROR(IF(TEXT(DATE(VALUE(LEFT(A1068,4)),VALUE(MID(A1068,6,2)),VALUE(MID(A1068,9,2))),"yyyy-mm-dd")=LEFT(A1068,10),DATE(VALUE(LEFT(A1068,4)),VALUE(MID(A1068,6,2)),VALUE(MID(A1068,9,2))),""),"")))</f>
        <v/>
      </c>
    </row>
    <row r="1069" customFormat="false" ht="15" hidden="false" customHeight="false" outlineLevel="0" collapsed="false">
      <c r="A1069" s="13"/>
      <c r="B1069" s="8"/>
      <c r="C1069" s="8"/>
      <c r="D1069" s="23"/>
      <c r="E1069" s="23"/>
      <c r="F1069" s="10" t="str">
        <f aca="false">IF(D1069="","",D1069-N(E1069))</f>
        <v/>
      </c>
      <c r="G1069" s="8"/>
      <c r="H1069" s="12" t="str">
        <f aca="false">IF(AND(A1069="",C1069="",D1069=""),"",IF(A1069="","Add the order date",IF(I1069="","Date not recognised - use YYYY-MM-DD",IF(C1069="","Add the customer email",IF(D1069="","Add the order total",IF(COUNTIF(Customers!$A$2:$A$2001,C1069)=0,"Customer not on Customers tab",IF(N(E1069)&gt;D1069,"Refund is more than the order",IF(AND(B1069&lt;&gt;"",COUNTIF($B$2:$B$5001,B1069)&gt;1),"Same order # twice - keep one row",""))))))))</f>
        <v/>
      </c>
      <c r="I1069" s="11" t="str">
        <f aca="false">IF(A1069="","",IF(ISNUMBER(A1069),INT(A1069),IFERROR(IF(TEXT(DATE(VALUE(LEFT(A1069,4)),VALUE(MID(A1069,6,2)),VALUE(MID(A1069,9,2))),"yyyy-mm-dd")=LEFT(A1069,10),DATE(VALUE(LEFT(A1069,4)),VALUE(MID(A1069,6,2)),VALUE(MID(A1069,9,2))),""),"")))</f>
        <v/>
      </c>
    </row>
    <row r="1070" customFormat="false" ht="15" hidden="false" customHeight="false" outlineLevel="0" collapsed="false">
      <c r="A1070" s="13"/>
      <c r="B1070" s="8"/>
      <c r="C1070" s="8"/>
      <c r="D1070" s="23"/>
      <c r="E1070" s="23"/>
      <c r="F1070" s="10" t="str">
        <f aca="false">IF(D1070="","",D1070-N(E1070))</f>
        <v/>
      </c>
      <c r="G1070" s="8"/>
      <c r="H1070" s="12" t="str">
        <f aca="false">IF(AND(A1070="",C1070="",D1070=""),"",IF(A1070="","Add the order date",IF(I1070="","Date not recognised - use YYYY-MM-DD",IF(C1070="","Add the customer email",IF(D1070="","Add the order total",IF(COUNTIF(Customers!$A$2:$A$2001,C1070)=0,"Customer not on Customers tab",IF(N(E1070)&gt;D1070,"Refund is more than the order",IF(AND(B1070&lt;&gt;"",COUNTIF($B$2:$B$5001,B1070)&gt;1),"Same order # twice - keep one row",""))))))))</f>
        <v/>
      </c>
      <c r="I1070" s="11" t="str">
        <f aca="false">IF(A1070="","",IF(ISNUMBER(A1070),INT(A1070),IFERROR(IF(TEXT(DATE(VALUE(LEFT(A1070,4)),VALUE(MID(A1070,6,2)),VALUE(MID(A1070,9,2))),"yyyy-mm-dd")=LEFT(A1070,10),DATE(VALUE(LEFT(A1070,4)),VALUE(MID(A1070,6,2)),VALUE(MID(A1070,9,2))),""),"")))</f>
        <v/>
      </c>
    </row>
    <row r="1071" customFormat="false" ht="15" hidden="false" customHeight="false" outlineLevel="0" collapsed="false">
      <c r="A1071" s="13"/>
      <c r="B1071" s="8"/>
      <c r="C1071" s="8"/>
      <c r="D1071" s="23"/>
      <c r="E1071" s="23"/>
      <c r="F1071" s="10" t="str">
        <f aca="false">IF(D1071="","",D1071-N(E1071))</f>
        <v/>
      </c>
      <c r="G1071" s="8"/>
      <c r="H1071" s="12" t="str">
        <f aca="false">IF(AND(A1071="",C1071="",D1071=""),"",IF(A1071="","Add the order date",IF(I1071="","Date not recognised - use YYYY-MM-DD",IF(C1071="","Add the customer email",IF(D1071="","Add the order total",IF(COUNTIF(Customers!$A$2:$A$2001,C1071)=0,"Customer not on Customers tab",IF(N(E1071)&gt;D1071,"Refund is more than the order",IF(AND(B1071&lt;&gt;"",COUNTIF($B$2:$B$5001,B1071)&gt;1),"Same order # twice - keep one row",""))))))))</f>
        <v/>
      </c>
      <c r="I1071" s="11" t="str">
        <f aca="false">IF(A1071="","",IF(ISNUMBER(A1071),INT(A1071),IFERROR(IF(TEXT(DATE(VALUE(LEFT(A1071,4)),VALUE(MID(A1071,6,2)),VALUE(MID(A1071,9,2))),"yyyy-mm-dd")=LEFT(A1071,10),DATE(VALUE(LEFT(A1071,4)),VALUE(MID(A1071,6,2)),VALUE(MID(A1071,9,2))),""),"")))</f>
        <v/>
      </c>
    </row>
    <row r="1072" customFormat="false" ht="15" hidden="false" customHeight="false" outlineLevel="0" collapsed="false">
      <c r="A1072" s="13"/>
      <c r="B1072" s="8"/>
      <c r="C1072" s="8"/>
      <c r="D1072" s="23"/>
      <c r="E1072" s="23"/>
      <c r="F1072" s="10" t="str">
        <f aca="false">IF(D1072="","",D1072-N(E1072))</f>
        <v/>
      </c>
      <c r="G1072" s="8"/>
      <c r="H1072" s="12" t="str">
        <f aca="false">IF(AND(A1072="",C1072="",D1072=""),"",IF(A1072="","Add the order date",IF(I1072="","Date not recognised - use YYYY-MM-DD",IF(C1072="","Add the customer email",IF(D1072="","Add the order total",IF(COUNTIF(Customers!$A$2:$A$2001,C1072)=0,"Customer not on Customers tab",IF(N(E1072)&gt;D1072,"Refund is more than the order",IF(AND(B1072&lt;&gt;"",COUNTIF($B$2:$B$5001,B1072)&gt;1),"Same order # twice - keep one row",""))))))))</f>
        <v/>
      </c>
      <c r="I1072" s="11" t="str">
        <f aca="false">IF(A1072="","",IF(ISNUMBER(A1072),INT(A1072),IFERROR(IF(TEXT(DATE(VALUE(LEFT(A1072,4)),VALUE(MID(A1072,6,2)),VALUE(MID(A1072,9,2))),"yyyy-mm-dd")=LEFT(A1072,10),DATE(VALUE(LEFT(A1072,4)),VALUE(MID(A1072,6,2)),VALUE(MID(A1072,9,2))),""),"")))</f>
        <v/>
      </c>
    </row>
    <row r="1073" customFormat="false" ht="15" hidden="false" customHeight="false" outlineLevel="0" collapsed="false">
      <c r="A1073" s="13"/>
      <c r="B1073" s="8"/>
      <c r="C1073" s="8"/>
      <c r="D1073" s="23"/>
      <c r="E1073" s="23"/>
      <c r="F1073" s="10" t="str">
        <f aca="false">IF(D1073="","",D1073-N(E1073))</f>
        <v/>
      </c>
      <c r="G1073" s="8"/>
      <c r="H1073" s="12" t="str">
        <f aca="false">IF(AND(A1073="",C1073="",D1073=""),"",IF(A1073="","Add the order date",IF(I1073="","Date not recognised - use YYYY-MM-DD",IF(C1073="","Add the customer email",IF(D1073="","Add the order total",IF(COUNTIF(Customers!$A$2:$A$2001,C1073)=0,"Customer not on Customers tab",IF(N(E1073)&gt;D1073,"Refund is more than the order",IF(AND(B1073&lt;&gt;"",COUNTIF($B$2:$B$5001,B1073)&gt;1),"Same order # twice - keep one row",""))))))))</f>
        <v/>
      </c>
      <c r="I1073" s="11" t="str">
        <f aca="false">IF(A1073="","",IF(ISNUMBER(A1073),INT(A1073),IFERROR(IF(TEXT(DATE(VALUE(LEFT(A1073,4)),VALUE(MID(A1073,6,2)),VALUE(MID(A1073,9,2))),"yyyy-mm-dd")=LEFT(A1073,10),DATE(VALUE(LEFT(A1073,4)),VALUE(MID(A1073,6,2)),VALUE(MID(A1073,9,2))),""),"")))</f>
        <v/>
      </c>
    </row>
    <row r="1074" customFormat="false" ht="15" hidden="false" customHeight="false" outlineLevel="0" collapsed="false">
      <c r="A1074" s="13"/>
      <c r="B1074" s="8"/>
      <c r="C1074" s="8"/>
      <c r="D1074" s="23"/>
      <c r="E1074" s="23"/>
      <c r="F1074" s="10" t="str">
        <f aca="false">IF(D1074="","",D1074-N(E1074))</f>
        <v/>
      </c>
      <c r="G1074" s="8"/>
      <c r="H1074" s="12" t="str">
        <f aca="false">IF(AND(A1074="",C1074="",D1074=""),"",IF(A1074="","Add the order date",IF(I1074="","Date not recognised - use YYYY-MM-DD",IF(C1074="","Add the customer email",IF(D1074="","Add the order total",IF(COUNTIF(Customers!$A$2:$A$2001,C1074)=0,"Customer not on Customers tab",IF(N(E1074)&gt;D1074,"Refund is more than the order",IF(AND(B1074&lt;&gt;"",COUNTIF($B$2:$B$5001,B1074)&gt;1),"Same order # twice - keep one row",""))))))))</f>
        <v/>
      </c>
      <c r="I1074" s="11" t="str">
        <f aca="false">IF(A1074="","",IF(ISNUMBER(A1074),INT(A1074),IFERROR(IF(TEXT(DATE(VALUE(LEFT(A1074,4)),VALUE(MID(A1074,6,2)),VALUE(MID(A1074,9,2))),"yyyy-mm-dd")=LEFT(A1074,10),DATE(VALUE(LEFT(A1074,4)),VALUE(MID(A1074,6,2)),VALUE(MID(A1074,9,2))),""),"")))</f>
        <v/>
      </c>
    </row>
    <row r="1075" customFormat="false" ht="15" hidden="false" customHeight="false" outlineLevel="0" collapsed="false">
      <c r="A1075" s="13"/>
      <c r="B1075" s="8"/>
      <c r="C1075" s="8"/>
      <c r="D1075" s="23"/>
      <c r="E1075" s="23"/>
      <c r="F1075" s="10" t="str">
        <f aca="false">IF(D1075="","",D1075-N(E1075))</f>
        <v/>
      </c>
      <c r="G1075" s="8"/>
      <c r="H1075" s="12" t="str">
        <f aca="false">IF(AND(A1075="",C1075="",D1075=""),"",IF(A1075="","Add the order date",IF(I1075="","Date not recognised - use YYYY-MM-DD",IF(C1075="","Add the customer email",IF(D1075="","Add the order total",IF(COUNTIF(Customers!$A$2:$A$2001,C1075)=0,"Customer not on Customers tab",IF(N(E1075)&gt;D1075,"Refund is more than the order",IF(AND(B1075&lt;&gt;"",COUNTIF($B$2:$B$5001,B1075)&gt;1),"Same order # twice - keep one row",""))))))))</f>
        <v/>
      </c>
      <c r="I1075" s="11" t="str">
        <f aca="false">IF(A1075="","",IF(ISNUMBER(A1075),INT(A1075),IFERROR(IF(TEXT(DATE(VALUE(LEFT(A1075,4)),VALUE(MID(A1075,6,2)),VALUE(MID(A1075,9,2))),"yyyy-mm-dd")=LEFT(A1075,10),DATE(VALUE(LEFT(A1075,4)),VALUE(MID(A1075,6,2)),VALUE(MID(A1075,9,2))),""),"")))</f>
        <v/>
      </c>
    </row>
    <row r="1076" customFormat="false" ht="15" hidden="false" customHeight="false" outlineLevel="0" collapsed="false">
      <c r="A1076" s="13"/>
      <c r="B1076" s="8"/>
      <c r="C1076" s="8"/>
      <c r="D1076" s="23"/>
      <c r="E1076" s="23"/>
      <c r="F1076" s="10" t="str">
        <f aca="false">IF(D1076="","",D1076-N(E1076))</f>
        <v/>
      </c>
      <c r="G1076" s="8"/>
      <c r="H1076" s="12" t="str">
        <f aca="false">IF(AND(A1076="",C1076="",D1076=""),"",IF(A1076="","Add the order date",IF(I1076="","Date not recognised - use YYYY-MM-DD",IF(C1076="","Add the customer email",IF(D1076="","Add the order total",IF(COUNTIF(Customers!$A$2:$A$2001,C1076)=0,"Customer not on Customers tab",IF(N(E1076)&gt;D1076,"Refund is more than the order",IF(AND(B1076&lt;&gt;"",COUNTIF($B$2:$B$5001,B1076)&gt;1),"Same order # twice - keep one row",""))))))))</f>
        <v/>
      </c>
      <c r="I1076" s="11" t="str">
        <f aca="false">IF(A1076="","",IF(ISNUMBER(A1076),INT(A1076),IFERROR(IF(TEXT(DATE(VALUE(LEFT(A1076,4)),VALUE(MID(A1076,6,2)),VALUE(MID(A1076,9,2))),"yyyy-mm-dd")=LEFT(A1076,10),DATE(VALUE(LEFT(A1076,4)),VALUE(MID(A1076,6,2)),VALUE(MID(A1076,9,2))),""),"")))</f>
        <v/>
      </c>
    </row>
    <row r="1077" customFormat="false" ht="15" hidden="false" customHeight="false" outlineLevel="0" collapsed="false">
      <c r="A1077" s="13"/>
      <c r="B1077" s="8"/>
      <c r="C1077" s="8"/>
      <c r="D1077" s="23"/>
      <c r="E1077" s="23"/>
      <c r="F1077" s="10" t="str">
        <f aca="false">IF(D1077="","",D1077-N(E1077))</f>
        <v/>
      </c>
      <c r="G1077" s="8"/>
      <c r="H1077" s="12" t="str">
        <f aca="false">IF(AND(A1077="",C1077="",D1077=""),"",IF(A1077="","Add the order date",IF(I1077="","Date not recognised - use YYYY-MM-DD",IF(C1077="","Add the customer email",IF(D1077="","Add the order total",IF(COUNTIF(Customers!$A$2:$A$2001,C1077)=0,"Customer not on Customers tab",IF(N(E1077)&gt;D1077,"Refund is more than the order",IF(AND(B1077&lt;&gt;"",COUNTIF($B$2:$B$5001,B1077)&gt;1),"Same order # twice - keep one row",""))))))))</f>
        <v/>
      </c>
      <c r="I1077" s="11" t="str">
        <f aca="false">IF(A1077="","",IF(ISNUMBER(A1077),INT(A1077),IFERROR(IF(TEXT(DATE(VALUE(LEFT(A1077,4)),VALUE(MID(A1077,6,2)),VALUE(MID(A1077,9,2))),"yyyy-mm-dd")=LEFT(A1077,10),DATE(VALUE(LEFT(A1077,4)),VALUE(MID(A1077,6,2)),VALUE(MID(A1077,9,2))),""),"")))</f>
        <v/>
      </c>
    </row>
    <row r="1078" customFormat="false" ht="15" hidden="false" customHeight="false" outlineLevel="0" collapsed="false">
      <c r="A1078" s="13"/>
      <c r="B1078" s="8"/>
      <c r="C1078" s="8"/>
      <c r="D1078" s="23"/>
      <c r="E1078" s="23"/>
      <c r="F1078" s="10" t="str">
        <f aca="false">IF(D1078="","",D1078-N(E1078))</f>
        <v/>
      </c>
      <c r="G1078" s="8"/>
      <c r="H1078" s="12" t="str">
        <f aca="false">IF(AND(A1078="",C1078="",D1078=""),"",IF(A1078="","Add the order date",IF(I1078="","Date not recognised - use YYYY-MM-DD",IF(C1078="","Add the customer email",IF(D1078="","Add the order total",IF(COUNTIF(Customers!$A$2:$A$2001,C1078)=0,"Customer not on Customers tab",IF(N(E1078)&gt;D1078,"Refund is more than the order",IF(AND(B1078&lt;&gt;"",COUNTIF($B$2:$B$5001,B1078)&gt;1),"Same order # twice - keep one row",""))))))))</f>
        <v/>
      </c>
      <c r="I1078" s="11" t="str">
        <f aca="false">IF(A1078="","",IF(ISNUMBER(A1078),INT(A1078),IFERROR(IF(TEXT(DATE(VALUE(LEFT(A1078,4)),VALUE(MID(A1078,6,2)),VALUE(MID(A1078,9,2))),"yyyy-mm-dd")=LEFT(A1078,10),DATE(VALUE(LEFT(A1078,4)),VALUE(MID(A1078,6,2)),VALUE(MID(A1078,9,2))),""),"")))</f>
        <v/>
      </c>
    </row>
    <row r="1079" customFormat="false" ht="15" hidden="false" customHeight="false" outlineLevel="0" collapsed="false">
      <c r="A1079" s="13"/>
      <c r="B1079" s="8"/>
      <c r="C1079" s="8"/>
      <c r="D1079" s="23"/>
      <c r="E1079" s="23"/>
      <c r="F1079" s="10" t="str">
        <f aca="false">IF(D1079="","",D1079-N(E1079))</f>
        <v/>
      </c>
      <c r="G1079" s="8"/>
      <c r="H1079" s="12" t="str">
        <f aca="false">IF(AND(A1079="",C1079="",D1079=""),"",IF(A1079="","Add the order date",IF(I1079="","Date not recognised - use YYYY-MM-DD",IF(C1079="","Add the customer email",IF(D1079="","Add the order total",IF(COUNTIF(Customers!$A$2:$A$2001,C1079)=0,"Customer not on Customers tab",IF(N(E1079)&gt;D1079,"Refund is more than the order",IF(AND(B1079&lt;&gt;"",COUNTIF($B$2:$B$5001,B1079)&gt;1),"Same order # twice - keep one row",""))))))))</f>
        <v/>
      </c>
      <c r="I1079" s="11" t="str">
        <f aca="false">IF(A1079="","",IF(ISNUMBER(A1079),INT(A1079),IFERROR(IF(TEXT(DATE(VALUE(LEFT(A1079,4)),VALUE(MID(A1079,6,2)),VALUE(MID(A1079,9,2))),"yyyy-mm-dd")=LEFT(A1079,10),DATE(VALUE(LEFT(A1079,4)),VALUE(MID(A1079,6,2)),VALUE(MID(A1079,9,2))),""),"")))</f>
        <v/>
      </c>
    </row>
    <row r="1080" customFormat="false" ht="15" hidden="false" customHeight="false" outlineLevel="0" collapsed="false">
      <c r="A1080" s="13"/>
      <c r="B1080" s="8"/>
      <c r="C1080" s="8"/>
      <c r="D1080" s="23"/>
      <c r="E1080" s="23"/>
      <c r="F1080" s="10" t="str">
        <f aca="false">IF(D1080="","",D1080-N(E1080))</f>
        <v/>
      </c>
      <c r="G1080" s="8"/>
      <c r="H1080" s="12" t="str">
        <f aca="false">IF(AND(A1080="",C1080="",D1080=""),"",IF(A1080="","Add the order date",IF(I1080="","Date not recognised - use YYYY-MM-DD",IF(C1080="","Add the customer email",IF(D1080="","Add the order total",IF(COUNTIF(Customers!$A$2:$A$2001,C1080)=0,"Customer not on Customers tab",IF(N(E1080)&gt;D1080,"Refund is more than the order",IF(AND(B1080&lt;&gt;"",COUNTIF($B$2:$B$5001,B1080)&gt;1),"Same order # twice - keep one row",""))))))))</f>
        <v/>
      </c>
      <c r="I1080" s="11" t="str">
        <f aca="false">IF(A1080="","",IF(ISNUMBER(A1080),INT(A1080),IFERROR(IF(TEXT(DATE(VALUE(LEFT(A1080,4)),VALUE(MID(A1080,6,2)),VALUE(MID(A1080,9,2))),"yyyy-mm-dd")=LEFT(A1080,10),DATE(VALUE(LEFT(A1080,4)),VALUE(MID(A1080,6,2)),VALUE(MID(A1080,9,2))),""),"")))</f>
        <v/>
      </c>
    </row>
    <row r="1081" customFormat="false" ht="15" hidden="false" customHeight="false" outlineLevel="0" collapsed="false">
      <c r="A1081" s="13"/>
      <c r="B1081" s="8"/>
      <c r="C1081" s="8"/>
      <c r="D1081" s="23"/>
      <c r="E1081" s="23"/>
      <c r="F1081" s="10" t="str">
        <f aca="false">IF(D1081="","",D1081-N(E1081))</f>
        <v/>
      </c>
      <c r="G1081" s="8"/>
      <c r="H1081" s="12" t="str">
        <f aca="false">IF(AND(A1081="",C1081="",D1081=""),"",IF(A1081="","Add the order date",IF(I1081="","Date not recognised - use YYYY-MM-DD",IF(C1081="","Add the customer email",IF(D1081="","Add the order total",IF(COUNTIF(Customers!$A$2:$A$2001,C1081)=0,"Customer not on Customers tab",IF(N(E1081)&gt;D1081,"Refund is more than the order",IF(AND(B1081&lt;&gt;"",COUNTIF($B$2:$B$5001,B1081)&gt;1),"Same order # twice - keep one row",""))))))))</f>
        <v/>
      </c>
      <c r="I1081" s="11" t="str">
        <f aca="false">IF(A1081="","",IF(ISNUMBER(A1081),INT(A1081),IFERROR(IF(TEXT(DATE(VALUE(LEFT(A1081,4)),VALUE(MID(A1081,6,2)),VALUE(MID(A1081,9,2))),"yyyy-mm-dd")=LEFT(A1081,10),DATE(VALUE(LEFT(A1081,4)),VALUE(MID(A1081,6,2)),VALUE(MID(A1081,9,2))),""),"")))</f>
        <v/>
      </c>
    </row>
    <row r="1082" customFormat="false" ht="15" hidden="false" customHeight="false" outlineLevel="0" collapsed="false">
      <c r="A1082" s="13"/>
      <c r="B1082" s="8"/>
      <c r="C1082" s="8"/>
      <c r="D1082" s="23"/>
      <c r="E1082" s="23"/>
      <c r="F1082" s="10" t="str">
        <f aca="false">IF(D1082="","",D1082-N(E1082))</f>
        <v/>
      </c>
      <c r="G1082" s="8"/>
      <c r="H1082" s="12" t="str">
        <f aca="false">IF(AND(A1082="",C1082="",D1082=""),"",IF(A1082="","Add the order date",IF(I1082="","Date not recognised - use YYYY-MM-DD",IF(C1082="","Add the customer email",IF(D1082="","Add the order total",IF(COUNTIF(Customers!$A$2:$A$2001,C1082)=0,"Customer not on Customers tab",IF(N(E1082)&gt;D1082,"Refund is more than the order",IF(AND(B1082&lt;&gt;"",COUNTIF($B$2:$B$5001,B1082)&gt;1),"Same order # twice - keep one row",""))))))))</f>
        <v/>
      </c>
      <c r="I1082" s="11" t="str">
        <f aca="false">IF(A1082="","",IF(ISNUMBER(A1082),INT(A1082),IFERROR(IF(TEXT(DATE(VALUE(LEFT(A1082,4)),VALUE(MID(A1082,6,2)),VALUE(MID(A1082,9,2))),"yyyy-mm-dd")=LEFT(A1082,10),DATE(VALUE(LEFT(A1082,4)),VALUE(MID(A1082,6,2)),VALUE(MID(A1082,9,2))),""),"")))</f>
        <v/>
      </c>
    </row>
    <row r="1083" customFormat="false" ht="15" hidden="false" customHeight="false" outlineLevel="0" collapsed="false">
      <c r="A1083" s="13"/>
      <c r="B1083" s="8"/>
      <c r="C1083" s="8"/>
      <c r="D1083" s="23"/>
      <c r="E1083" s="23"/>
      <c r="F1083" s="10" t="str">
        <f aca="false">IF(D1083="","",D1083-N(E1083))</f>
        <v/>
      </c>
      <c r="G1083" s="8"/>
      <c r="H1083" s="12" t="str">
        <f aca="false">IF(AND(A1083="",C1083="",D1083=""),"",IF(A1083="","Add the order date",IF(I1083="","Date not recognised - use YYYY-MM-DD",IF(C1083="","Add the customer email",IF(D1083="","Add the order total",IF(COUNTIF(Customers!$A$2:$A$2001,C1083)=0,"Customer not on Customers tab",IF(N(E1083)&gt;D1083,"Refund is more than the order",IF(AND(B1083&lt;&gt;"",COUNTIF($B$2:$B$5001,B1083)&gt;1),"Same order # twice - keep one row",""))))))))</f>
        <v/>
      </c>
      <c r="I1083" s="11" t="str">
        <f aca="false">IF(A1083="","",IF(ISNUMBER(A1083),INT(A1083),IFERROR(IF(TEXT(DATE(VALUE(LEFT(A1083,4)),VALUE(MID(A1083,6,2)),VALUE(MID(A1083,9,2))),"yyyy-mm-dd")=LEFT(A1083,10),DATE(VALUE(LEFT(A1083,4)),VALUE(MID(A1083,6,2)),VALUE(MID(A1083,9,2))),""),"")))</f>
        <v/>
      </c>
    </row>
    <row r="1084" customFormat="false" ht="15" hidden="false" customHeight="false" outlineLevel="0" collapsed="false">
      <c r="A1084" s="13"/>
      <c r="B1084" s="8"/>
      <c r="C1084" s="8"/>
      <c r="D1084" s="23"/>
      <c r="E1084" s="23"/>
      <c r="F1084" s="10" t="str">
        <f aca="false">IF(D1084="","",D1084-N(E1084))</f>
        <v/>
      </c>
      <c r="G1084" s="8"/>
      <c r="H1084" s="12" t="str">
        <f aca="false">IF(AND(A1084="",C1084="",D1084=""),"",IF(A1084="","Add the order date",IF(I1084="","Date not recognised - use YYYY-MM-DD",IF(C1084="","Add the customer email",IF(D1084="","Add the order total",IF(COUNTIF(Customers!$A$2:$A$2001,C1084)=0,"Customer not on Customers tab",IF(N(E1084)&gt;D1084,"Refund is more than the order",IF(AND(B1084&lt;&gt;"",COUNTIF($B$2:$B$5001,B1084)&gt;1),"Same order # twice - keep one row",""))))))))</f>
        <v/>
      </c>
      <c r="I1084" s="11" t="str">
        <f aca="false">IF(A1084="","",IF(ISNUMBER(A1084),INT(A1084),IFERROR(IF(TEXT(DATE(VALUE(LEFT(A1084,4)),VALUE(MID(A1084,6,2)),VALUE(MID(A1084,9,2))),"yyyy-mm-dd")=LEFT(A1084,10),DATE(VALUE(LEFT(A1084,4)),VALUE(MID(A1084,6,2)),VALUE(MID(A1084,9,2))),""),"")))</f>
        <v/>
      </c>
    </row>
    <row r="1085" customFormat="false" ht="15" hidden="false" customHeight="false" outlineLevel="0" collapsed="false">
      <c r="A1085" s="13"/>
      <c r="B1085" s="8"/>
      <c r="C1085" s="8"/>
      <c r="D1085" s="23"/>
      <c r="E1085" s="23"/>
      <c r="F1085" s="10" t="str">
        <f aca="false">IF(D1085="","",D1085-N(E1085))</f>
        <v/>
      </c>
      <c r="G1085" s="8"/>
      <c r="H1085" s="12" t="str">
        <f aca="false">IF(AND(A1085="",C1085="",D1085=""),"",IF(A1085="","Add the order date",IF(I1085="","Date not recognised - use YYYY-MM-DD",IF(C1085="","Add the customer email",IF(D1085="","Add the order total",IF(COUNTIF(Customers!$A$2:$A$2001,C1085)=0,"Customer not on Customers tab",IF(N(E1085)&gt;D1085,"Refund is more than the order",IF(AND(B1085&lt;&gt;"",COUNTIF($B$2:$B$5001,B1085)&gt;1),"Same order # twice - keep one row",""))))))))</f>
        <v/>
      </c>
      <c r="I1085" s="11" t="str">
        <f aca="false">IF(A1085="","",IF(ISNUMBER(A1085),INT(A1085),IFERROR(IF(TEXT(DATE(VALUE(LEFT(A1085,4)),VALUE(MID(A1085,6,2)),VALUE(MID(A1085,9,2))),"yyyy-mm-dd")=LEFT(A1085,10),DATE(VALUE(LEFT(A1085,4)),VALUE(MID(A1085,6,2)),VALUE(MID(A1085,9,2))),""),"")))</f>
        <v/>
      </c>
    </row>
    <row r="1086" customFormat="false" ht="15" hidden="false" customHeight="false" outlineLevel="0" collapsed="false">
      <c r="A1086" s="13"/>
      <c r="B1086" s="8"/>
      <c r="C1086" s="8"/>
      <c r="D1086" s="23"/>
      <c r="E1086" s="23"/>
      <c r="F1086" s="10" t="str">
        <f aca="false">IF(D1086="","",D1086-N(E1086))</f>
        <v/>
      </c>
      <c r="G1086" s="8"/>
      <c r="H1086" s="12" t="str">
        <f aca="false">IF(AND(A1086="",C1086="",D1086=""),"",IF(A1086="","Add the order date",IF(I1086="","Date not recognised - use YYYY-MM-DD",IF(C1086="","Add the customer email",IF(D1086="","Add the order total",IF(COUNTIF(Customers!$A$2:$A$2001,C1086)=0,"Customer not on Customers tab",IF(N(E1086)&gt;D1086,"Refund is more than the order",IF(AND(B1086&lt;&gt;"",COUNTIF($B$2:$B$5001,B1086)&gt;1),"Same order # twice - keep one row",""))))))))</f>
        <v/>
      </c>
      <c r="I1086" s="11" t="str">
        <f aca="false">IF(A1086="","",IF(ISNUMBER(A1086),INT(A1086),IFERROR(IF(TEXT(DATE(VALUE(LEFT(A1086,4)),VALUE(MID(A1086,6,2)),VALUE(MID(A1086,9,2))),"yyyy-mm-dd")=LEFT(A1086,10),DATE(VALUE(LEFT(A1086,4)),VALUE(MID(A1086,6,2)),VALUE(MID(A1086,9,2))),""),"")))</f>
        <v/>
      </c>
    </row>
    <row r="1087" customFormat="false" ht="15" hidden="false" customHeight="false" outlineLevel="0" collapsed="false">
      <c r="A1087" s="13"/>
      <c r="B1087" s="8"/>
      <c r="C1087" s="8"/>
      <c r="D1087" s="23"/>
      <c r="E1087" s="23"/>
      <c r="F1087" s="10" t="str">
        <f aca="false">IF(D1087="","",D1087-N(E1087))</f>
        <v/>
      </c>
      <c r="G1087" s="8"/>
      <c r="H1087" s="12" t="str">
        <f aca="false">IF(AND(A1087="",C1087="",D1087=""),"",IF(A1087="","Add the order date",IF(I1087="","Date not recognised - use YYYY-MM-DD",IF(C1087="","Add the customer email",IF(D1087="","Add the order total",IF(COUNTIF(Customers!$A$2:$A$2001,C1087)=0,"Customer not on Customers tab",IF(N(E1087)&gt;D1087,"Refund is more than the order",IF(AND(B1087&lt;&gt;"",COUNTIF($B$2:$B$5001,B1087)&gt;1),"Same order # twice - keep one row",""))))))))</f>
        <v/>
      </c>
      <c r="I1087" s="11" t="str">
        <f aca="false">IF(A1087="","",IF(ISNUMBER(A1087),INT(A1087),IFERROR(IF(TEXT(DATE(VALUE(LEFT(A1087,4)),VALUE(MID(A1087,6,2)),VALUE(MID(A1087,9,2))),"yyyy-mm-dd")=LEFT(A1087,10),DATE(VALUE(LEFT(A1087,4)),VALUE(MID(A1087,6,2)),VALUE(MID(A1087,9,2))),""),"")))</f>
        <v/>
      </c>
    </row>
    <row r="1088" customFormat="false" ht="15" hidden="false" customHeight="false" outlineLevel="0" collapsed="false">
      <c r="A1088" s="13"/>
      <c r="B1088" s="8"/>
      <c r="C1088" s="8"/>
      <c r="D1088" s="23"/>
      <c r="E1088" s="23"/>
      <c r="F1088" s="10" t="str">
        <f aca="false">IF(D1088="","",D1088-N(E1088))</f>
        <v/>
      </c>
      <c r="G1088" s="8"/>
      <c r="H1088" s="12" t="str">
        <f aca="false">IF(AND(A1088="",C1088="",D1088=""),"",IF(A1088="","Add the order date",IF(I1088="","Date not recognised - use YYYY-MM-DD",IF(C1088="","Add the customer email",IF(D1088="","Add the order total",IF(COUNTIF(Customers!$A$2:$A$2001,C1088)=0,"Customer not on Customers tab",IF(N(E1088)&gt;D1088,"Refund is more than the order",IF(AND(B1088&lt;&gt;"",COUNTIF($B$2:$B$5001,B1088)&gt;1),"Same order # twice - keep one row",""))))))))</f>
        <v/>
      </c>
      <c r="I1088" s="11" t="str">
        <f aca="false">IF(A1088="","",IF(ISNUMBER(A1088),INT(A1088),IFERROR(IF(TEXT(DATE(VALUE(LEFT(A1088,4)),VALUE(MID(A1088,6,2)),VALUE(MID(A1088,9,2))),"yyyy-mm-dd")=LEFT(A1088,10),DATE(VALUE(LEFT(A1088,4)),VALUE(MID(A1088,6,2)),VALUE(MID(A1088,9,2))),""),"")))</f>
        <v/>
      </c>
    </row>
    <row r="1089" customFormat="false" ht="15" hidden="false" customHeight="false" outlineLevel="0" collapsed="false">
      <c r="A1089" s="13"/>
      <c r="B1089" s="8"/>
      <c r="C1089" s="8"/>
      <c r="D1089" s="23"/>
      <c r="E1089" s="23"/>
      <c r="F1089" s="10" t="str">
        <f aca="false">IF(D1089="","",D1089-N(E1089))</f>
        <v/>
      </c>
      <c r="G1089" s="8"/>
      <c r="H1089" s="12" t="str">
        <f aca="false">IF(AND(A1089="",C1089="",D1089=""),"",IF(A1089="","Add the order date",IF(I1089="","Date not recognised - use YYYY-MM-DD",IF(C1089="","Add the customer email",IF(D1089="","Add the order total",IF(COUNTIF(Customers!$A$2:$A$2001,C1089)=0,"Customer not on Customers tab",IF(N(E1089)&gt;D1089,"Refund is more than the order",IF(AND(B1089&lt;&gt;"",COUNTIF($B$2:$B$5001,B1089)&gt;1),"Same order # twice - keep one row",""))))))))</f>
        <v/>
      </c>
      <c r="I1089" s="11" t="str">
        <f aca="false">IF(A1089="","",IF(ISNUMBER(A1089),INT(A1089),IFERROR(IF(TEXT(DATE(VALUE(LEFT(A1089,4)),VALUE(MID(A1089,6,2)),VALUE(MID(A1089,9,2))),"yyyy-mm-dd")=LEFT(A1089,10),DATE(VALUE(LEFT(A1089,4)),VALUE(MID(A1089,6,2)),VALUE(MID(A1089,9,2))),""),"")))</f>
        <v/>
      </c>
    </row>
    <row r="1090" customFormat="false" ht="15" hidden="false" customHeight="false" outlineLevel="0" collapsed="false">
      <c r="A1090" s="13"/>
      <c r="B1090" s="8"/>
      <c r="C1090" s="8"/>
      <c r="D1090" s="23"/>
      <c r="E1090" s="23"/>
      <c r="F1090" s="10" t="str">
        <f aca="false">IF(D1090="","",D1090-N(E1090))</f>
        <v/>
      </c>
      <c r="G1090" s="8"/>
      <c r="H1090" s="12" t="str">
        <f aca="false">IF(AND(A1090="",C1090="",D1090=""),"",IF(A1090="","Add the order date",IF(I1090="","Date not recognised - use YYYY-MM-DD",IF(C1090="","Add the customer email",IF(D1090="","Add the order total",IF(COUNTIF(Customers!$A$2:$A$2001,C1090)=0,"Customer not on Customers tab",IF(N(E1090)&gt;D1090,"Refund is more than the order",IF(AND(B1090&lt;&gt;"",COUNTIF($B$2:$B$5001,B1090)&gt;1),"Same order # twice - keep one row",""))))))))</f>
        <v/>
      </c>
      <c r="I1090" s="11" t="str">
        <f aca="false">IF(A1090="","",IF(ISNUMBER(A1090),INT(A1090),IFERROR(IF(TEXT(DATE(VALUE(LEFT(A1090,4)),VALUE(MID(A1090,6,2)),VALUE(MID(A1090,9,2))),"yyyy-mm-dd")=LEFT(A1090,10),DATE(VALUE(LEFT(A1090,4)),VALUE(MID(A1090,6,2)),VALUE(MID(A1090,9,2))),""),"")))</f>
        <v/>
      </c>
    </row>
    <row r="1091" customFormat="false" ht="15" hidden="false" customHeight="false" outlineLevel="0" collapsed="false">
      <c r="A1091" s="13"/>
      <c r="B1091" s="8"/>
      <c r="C1091" s="8"/>
      <c r="D1091" s="23"/>
      <c r="E1091" s="23"/>
      <c r="F1091" s="10" t="str">
        <f aca="false">IF(D1091="","",D1091-N(E1091))</f>
        <v/>
      </c>
      <c r="G1091" s="8"/>
      <c r="H1091" s="12" t="str">
        <f aca="false">IF(AND(A1091="",C1091="",D1091=""),"",IF(A1091="","Add the order date",IF(I1091="","Date not recognised - use YYYY-MM-DD",IF(C1091="","Add the customer email",IF(D1091="","Add the order total",IF(COUNTIF(Customers!$A$2:$A$2001,C1091)=0,"Customer not on Customers tab",IF(N(E1091)&gt;D1091,"Refund is more than the order",IF(AND(B1091&lt;&gt;"",COUNTIF($B$2:$B$5001,B1091)&gt;1),"Same order # twice - keep one row",""))))))))</f>
        <v/>
      </c>
      <c r="I1091" s="11" t="str">
        <f aca="false">IF(A1091="","",IF(ISNUMBER(A1091),INT(A1091),IFERROR(IF(TEXT(DATE(VALUE(LEFT(A1091,4)),VALUE(MID(A1091,6,2)),VALUE(MID(A1091,9,2))),"yyyy-mm-dd")=LEFT(A1091,10),DATE(VALUE(LEFT(A1091,4)),VALUE(MID(A1091,6,2)),VALUE(MID(A1091,9,2))),""),"")))</f>
        <v/>
      </c>
    </row>
    <row r="1092" customFormat="false" ht="15" hidden="false" customHeight="false" outlineLevel="0" collapsed="false">
      <c r="A1092" s="13"/>
      <c r="B1092" s="8"/>
      <c r="C1092" s="8"/>
      <c r="D1092" s="23"/>
      <c r="E1092" s="23"/>
      <c r="F1092" s="10" t="str">
        <f aca="false">IF(D1092="","",D1092-N(E1092))</f>
        <v/>
      </c>
      <c r="G1092" s="8"/>
      <c r="H1092" s="12" t="str">
        <f aca="false">IF(AND(A1092="",C1092="",D1092=""),"",IF(A1092="","Add the order date",IF(I1092="","Date not recognised - use YYYY-MM-DD",IF(C1092="","Add the customer email",IF(D1092="","Add the order total",IF(COUNTIF(Customers!$A$2:$A$2001,C1092)=0,"Customer not on Customers tab",IF(N(E1092)&gt;D1092,"Refund is more than the order",IF(AND(B1092&lt;&gt;"",COUNTIF($B$2:$B$5001,B1092)&gt;1),"Same order # twice - keep one row",""))))))))</f>
        <v/>
      </c>
      <c r="I1092" s="11" t="str">
        <f aca="false">IF(A1092="","",IF(ISNUMBER(A1092),INT(A1092),IFERROR(IF(TEXT(DATE(VALUE(LEFT(A1092,4)),VALUE(MID(A1092,6,2)),VALUE(MID(A1092,9,2))),"yyyy-mm-dd")=LEFT(A1092,10),DATE(VALUE(LEFT(A1092,4)),VALUE(MID(A1092,6,2)),VALUE(MID(A1092,9,2))),""),"")))</f>
        <v/>
      </c>
    </row>
    <row r="1093" customFormat="false" ht="15" hidden="false" customHeight="false" outlineLevel="0" collapsed="false">
      <c r="A1093" s="13"/>
      <c r="B1093" s="8"/>
      <c r="C1093" s="8"/>
      <c r="D1093" s="23"/>
      <c r="E1093" s="23"/>
      <c r="F1093" s="10" t="str">
        <f aca="false">IF(D1093="","",D1093-N(E1093))</f>
        <v/>
      </c>
      <c r="G1093" s="8"/>
      <c r="H1093" s="12" t="str">
        <f aca="false">IF(AND(A1093="",C1093="",D1093=""),"",IF(A1093="","Add the order date",IF(I1093="","Date not recognised - use YYYY-MM-DD",IF(C1093="","Add the customer email",IF(D1093="","Add the order total",IF(COUNTIF(Customers!$A$2:$A$2001,C1093)=0,"Customer not on Customers tab",IF(N(E1093)&gt;D1093,"Refund is more than the order",IF(AND(B1093&lt;&gt;"",COUNTIF($B$2:$B$5001,B1093)&gt;1),"Same order # twice - keep one row",""))))))))</f>
        <v/>
      </c>
      <c r="I1093" s="11" t="str">
        <f aca="false">IF(A1093="","",IF(ISNUMBER(A1093),INT(A1093),IFERROR(IF(TEXT(DATE(VALUE(LEFT(A1093,4)),VALUE(MID(A1093,6,2)),VALUE(MID(A1093,9,2))),"yyyy-mm-dd")=LEFT(A1093,10),DATE(VALUE(LEFT(A1093,4)),VALUE(MID(A1093,6,2)),VALUE(MID(A1093,9,2))),""),"")))</f>
        <v/>
      </c>
    </row>
    <row r="1094" customFormat="false" ht="15" hidden="false" customHeight="false" outlineLevel="0" collapsed="false">
      <c r="A1094" s="13"/>
      <c r="B1094" s="8"/>
      <c r="C1094" s="8"/>
      <c r="D1094" s="23"/>
      <c r="E1094" s="23"/>
      <c r="F1094" s="10" t="str">
        <f aca="false">IF(D1094="","",D1094-N(E1094))</f>
        <v/>
      </c>
      <c r="G1094" s="8"/>
      <c r="H1094" s="12" t="str">
        <f aca="false">IF(AND(A1094="",C1094="",D1094=""),"",IF(A1094="","Add the order date",IF(I1094="","Date not recognised - use YYYY-MM-DD",IF(C1094="","Add the customer email",IF(D1094="","Add the order total",IF(COUNTIF(Customers!$A$2:$A$2001,C1094)=0,"Customer not on Customers tab",IF(N(E1094)&gt;D1094,"Refund is more than the order",IF(AND(B1094&lt;&gt;"",COUNTIF($B$2:$B$5001,B1094)&gt;1),"Same order # twice - keep one row",""))))))))</f>
        <v/>
      </c>
      <c r="I1094" s="11" t="str">
        <f aca="false">IF(A1094="","",IF(ISNUMBER(A1094),INT(A1094),IFERROR(IF(TEXT(DATE(VALUE(LEFT(A1094,4)),VALUE(MID(A1094,6,2)),VALUE(MID(A1094,9,2))),"yyyy-mm-dd")=LEFT(A1094,10),DATE(VALUE(LEFT(A1094,4)),VALUE(MID(A1094,6,2)),VALUE(MID(A1094,9,2))),""),"")))</f>
        <v/>
      </c>
    </row>
    <row r="1095" customFormat="false" ht="15" hidden="false" customHeight="false" outlineLevel="0" collapsed="false">
      <c r="A1095" s="13"/>
      <c r="B1095" s="8"/>
      <c r="C1095" s="8"/>
      <c r="D1095" s="23"/>
      <c r="E1095" s="23"/>
      <c r="F1095" s="10" t="str">
        <f aca="false">IF(D1095="","",D1095-N(E1095))</f>
        <v/>
      </c>
      <c r="G1095" s="8"/>
      <c r="H1095" s="12" t="str">
        <f aca="false">IF(AND(A1095="",C1095="",D1095=""),"",IF(A1095="","Add the order date",IF(I1095="","Date not recognised - use YYYY-MM-DD",IF(C1095="","Add the customer email",IF(D1095="","Add the order total",IF(COUNTIF(Customers!$A$2:$A$2001,C1095)=0,"Customer not on Customers tab",IF(N(E1095)&gt;D1095,"Refund is more than the order",IF(AND(B1095&lt;&gt;"",COUNTIF($B$2:$B$5001,B1095)&gt;1),"Same order # twice - keep one row",""))))))))</f>
        <v/>
      </c>
      <c r="I1095" s="11" t="str">
        <f aca="false">IF(A1095="","",IF(ISNUMBER(A1095),INT(A1095),IFERROR(IF(TEXT(DATE(VALUE(LEFT(A1095,4)),VALUE(MID(A1095,6,2)),VALUE(MID(A1095,9,2))),"yyyy-mm-dd")=LEFT(A1095,10),DATE(VALUE(LEFT(A1095,4)),VALUE(MID(A1095,6,2)),VALUE(MID(A1095,9,2))),""),"")))</f>
        <v/>
      </c>
    </row>
    <row r="1096" customFormat="false" ht="15" hidden="false" customHeight="false" outlineLevel="0" collapsed="false">
      <c r="A1096" s="13"/>
      <c r="B1096" s="8"/>
      <c r="C1096" s="8"/>
      <c r="D1096" s="23"/>
      <c r="E1096" s="23"/>
      <c r="F1096" s="10" t="str">
        <f aca="false">IF(D1096="","",D1096-N(E1096))</f>
        <v/>
      </c>
      <c r="G1096" s="8"/>
      <c r="H1096" s="12" t="str">
        <f aca="false">IF(AND(A1096="",C1096="",D1096=""),"",IF(A1096="","Add the order date",IF(I1096="","Date not recognised - use YYYY-MM-DD",IF(C1096="","Add the customer email",IF(D1096="","Add the order total",IF(COUNTIF(Customers!$A$2:$A$2001,C1096)=0,"Customer not on Customers tab",IF(N(E1096)&gt;D1096,"Refund is more than the order",IF(AND(B1096&lt;&gt;"",COUNTIF($B$2:$B$5001,B1096)&gt;1),"Same order # twice - keep one row",""))))))))</f>
        <v/>
      </c>
      <c r="I1096" s="11" t="str">
        <f aca="false">IF(A1096="","",IF(ISNUMBER(A1096),INT(A1096),IFERROR(IF(TEXT(DATE(VALUE(LEFT(A1096,4)),VALUE(MID(A1096,6,2)),VALUE(MID(A1096,9,2))),"yyyy-mm-dd")=LEFT(A1096,10),DATE(VALUE(LEFT(A1096,4)),VALUE(MID(A1096,6,2)),VALUE(MID(A1096,9,2))),""),"")))</f>
        <v/>
      </c>
    </row>
    <row r="1097" customFormat="false" ht="15" hidden="false" customHeight="false" outlineLevel="0" collapsed="false">
      <c r="A1097" s="13"/>
      <c r="B1097" s="8"/>
      <c r="C1097" s="8"/>
      <c r="D1097" s="23"/>
      <c r="E1097" s="23"/>
      <c r="F1097" s="10" t="str">
        <f aca="false">IF(D1097="","",D1097-N(E1097))</f>
        <v/>
      </c>
      <c r="G1097" s="8"/>
      <c r="H1097" s="12" t="str">
        <f aca="false">IF(AND(A1097="",C1097="",D1097=""),"",IF(A1097="","Add the order date",IF(I1097="","Date not recognised - use YYYY-MM-DD",IF(C1097="","Add the customer email",IF(D1097="","Add the order total",IF(COUNTIF(Customers!$A$2:$A$2001,C1097)=0,"Customer not on Customers tab",IF(N(E1097)&gt;D1097,"Refund is more than the order",IF(AND(B1097&lt;&gt;"",COUNTIF($B$2:$B$5001,B1097)&gt;1),"Same order # twice - keep one row",""))))))))</f>
        <v/>
      </c>
      <c r="I1097" s="11" t="str">
        <f aca="false">IF(A1097="","",IF(ISNUMBER(A1097),INT(A1097),IFERROR(IF(TEXT(DATE(VALUE(LEFT(A1097,4)),VALUE(MID(A1097,6,2)),VALUE(MID(A1097,9,2))),"yyyy-mm-dd")=LEFT(A1097,10),DATE(VALUE(LEFT(A1097,4)),VALUE(MID(A1097,6,2)),VALUE(MID(A1097,9,2))),""),"")))</f>
        <v/>
      </c>
    </row>
    <row r="1098" customFormat="false" ht="15" hidden="false" customHeight="false" outlineLevel="0" collapsed="false">
      <c r="A1098" s="13"/>
      <c r="B1098" s="8"/>
      <c r="C1098" s="8"/>
      <c r="D1098" s="23"/>
      <c r="E1098" s="23"/>
      <c r="F1098" s="10" t="str">
        <f aca="false">IF(D1098="","",D1098-N(E1098))</f>
        <v/>
      </c>
      <c r="G1098" s="8"/>
      <c r="H1098" s="12" t="str">
        <f aca="false">IF(AND(A1098="",C1098="",D1098=""),"",IF(A1098="","Add the order date",IF(I1098="","Date not recognised - use YYYY-MM-DD",IF(C1098="","Add the customer email",IF(D1098="","Add the order total",IF(COUNTIF(Customers!$A$2:$A$2001,C1098)=0,"Customer not on Customers tab",IF(N(E1098)&gt;D1098,"Refund is more than the order",IF(AND(B1098&lt;&gt;"",COUNTIF($B$2:$B$5001,B1098)&gt;1),"Same order # twice - keep one row",""))))))))</f>
        <v/>
      </c>
      <c r="I1098" s="11" t="str">
        <f aca="false">IF(A1098="","",IF(ISNUMBER(A1098),INT(A1098),IFERROR(IF(TEXT(DATE(VALUE(LEFT(A1098,4)),VALUE(MID(A1098,6,2)),VALUE(MID(A1098,9,2))),"yyyy-mm-dd")=LEFT(A1098,10),DATE(VALUE(LEFT(A1098,4)),VALUE(MID(A1098,6,2)),VALUE(MID(A1098,9,2))),""),"")))</f>
        <v/>
      </c>
    </row>
    <row r="1099" customFormat="false" ht="15" hidden="false" customHeight="false" outlineLevel="0" collapsed="false">
      <c r="A1099" s="13"/>
      <c r="B1099" s="8"/>
      <c r="C1099" s="8"/>
      <c r="D1099" s="23"/>
      <c r="E1099" s="23"/>
      <c r="F1099" s="10" t="str">
        <f aca="false">IF(D1099="","",D1099-N(E1099))</f>
        <v/>
      </c>
      <c r="G1099" s="8"/>
      <c r="H1099" s="12" t="str">
        <f aca="false">IF(AND(A1099="",C1099="",D1099=""),"",IF(A1099="","Add the order date",IF(I1099="","Date not recognised - use YYYY-MM-DD",IF(C1099="","Add the customer email",IF(D1099="","Add the order total",IF(COUNTIF(Customers!$A$2:$A$2001,C1099)=0,"Customer not on Customers tab",IF(N(E1099)&gt;D1099,"Refund is more than the order",IF(AND(B1099&lt;&gt;"",COUNTIF($B$2:$B$5001,B1099)&gt;1),"Same order # twice - keep one row",""))))))))</f>
        <v/>
      </c>
      <c r="I1099" s="11" t="str">
        <f aca="false">IF(A1099="","",IF(ISNUMBER(A1099),INT(A1099),IFERROR(IF(TEXT(DATE(VALUE(LEFT(A1099,4)),VALUE(MID(A1099,6,2)),VALUE(MID(A1099,9,2))),"yyyy-mm-dd")=LEFT(A1099,10),DATE(VALUE(LEFT(A1099,4)),VALUE(MID(A1099,6,2)),VALUE(MID(A1099,9,2))),""),"")))</f>
        <v/>
      </c>
    </row>
    <row r="1100" customFormat="false" ht="15" hidden="false" customHeight="false" outlineLevel="0" collapsed="false">
      <c r="A1100" s="13"/>
      <c r="B1100" s="8"/>
      <c r="C1100" s="8"/>
      <c r="D1100" s="23"/>
      <c r="E1100" s="23"/>
      <c r="F1100" s="10" t="str">
        <f aca="false">IF(D1100="","",D1100-N(E1100))</f>
        <v/>
      </c>
      <c r="G1100" s="8"/>
      <c r="H1100" s="12" t="str">
        <f aca="false">IF(AND(A1100="",C1100="",D1100=""),"",IF(A1100="","Add the order date",IF(I1100="","Date not recognised - use YYYY-MM-DD",IF(C1100="","Add the customer email",IF(D1100="","Add the order total",IF(COUNTIF(Customers!$A$2:$A$2001,C1100)=0,"Customer not on Customers tab",IF(N(E1100)&gt;D1100,"Refund is more than the order",IF(AND(B1100&lt;&gt;"",COUNTIF($B$2:$B$5001,B1100)&gt;1),"Same order # twice - keep one row",""))))))))</f>
        <v/>
      </c>
      <c r="I1100" s="11" t="str">
        <f aca="false">IF(A1100="","",IF(ISNUMBER(A1100),INT(A1100),IFERROR(IF(TEXT(DATE(VALUE(LEFT(A1100,4)),VALUE(MID(A1100,6,2)),VALUE(MID(A1100,9,2))),"yyyy-mm-dd")=LEFT(A1100,10),DATE(VALUE(LEFT(A1100,4)),VALUE(MID(A1100,6,2)),VALUE(MID(A1100,9,2))),""),"")))</f>
        <v/>
      </c>
    </row>
    <row r="1101" customFormat="false" ht="15" hidden="false" customHeight="false" outlineLevel="0" collapsed="false">
      <c r="A1101" s="13"/>
      <c r="B1101" s="8"/>
      <c r="C1101" s="8"/>
      <c r="D1101" s="23"/>
      <c r="E1101" s="23"/>
      <c r="F1101" s="10" t="str">
        <f aca="false">IF(D1101="","",D1101-N(E1101))</f>
        <v/>
      </c>
      <c r="G1101" s="8"/>
      <c r="H1101" s="12" t="str">
        <f aca="false">IF(AND(A1101="",C1101="",D1101=""),"",IF(A1101="","Add the order date",IF(I1101="","Date not recognised - use YYYY-MM-DD",IF(C1101="","Add the customer email",IF(D1101="","Add the order total",IF(COUNTIF(Customers!$A$2:$A$2001,C1101)=0,"Customer not on Customers tab",IF(N(E1101)&gt;D1101,"Refund is more than the order",IF(AND(B1101&lt;&gt;"",COUNTIF($B$2:$B$5001,B1101)&gt;1),"Same order # twice - keep one row",""))))))))</f>
        <v/>
      </c>
      <c r="I1101" s="11" t="str">
        <f aca="false">IF(A1101="","",IF(ISNUMBER(A1101),INT(A1101),IFERROR(IF(TEXT(DATE(VALUE(LEFT(A1101,4)),VALUE(MID(A1101,6,2)),VALUE(MID(A1101,9,2))),"yyyy-mm-dd")=LEFT(A1101,10),DATE(VALUE(LEFT(A1101,4)),VALUE(MID(A1101,6,2)),VALUE(MID(A1101,9,2))),""),"")))</f>
        <v/>
      </c>
    </row>
    <row r="1102" customFormat="false" ht="15" hidden="false" customHeight="false" outlineLevel="0" collapsed="false">
      <c r="A1102" s="13"/>
      <c r="B1102" s="8"/>
      <c r="C1102" s="8"/>
      <c r="D1102" s="23"/>
      <c r="E1102" s="23"/>
      <c r="F1102" s="10" t="str">
        <f aca="false">IF(D1102="","",D1102-N(E1102))</f>
        <v/>
      </c>
      <c r="G1102" s="8"/>
      <c r="H1102" s="12" t="str">
        <f aca="false">IF(AND(A1102="",C1102="",D1102=""),"",IF(A1102="","Add the order date",IF(I1102="","Date not recognised - use YYYY-MM-DD",IF(C1102="","Add the customer email",IF(D1102="","Add the order total",IF(COUNTIF(Customers!$A$2:$A$2001,C1102)=0,"Customer not on Customers tab",IF(N(E1102)&gt;D1102,"Refund is more than the order",IF(AND(B1102&lt;&gt;"",COUNTIF($B$2:$B$5001,B1102)&gt;1),"Same order # twice - keep one row",""))))))))</f>
        <v/>
      </c>
      <c r="I1102" s="11" t="str">
        <f aca="false">IF(A1102="","",IF(ISNUMBER(A1102),INT(A1102),IFERROR(IF(TEXT(DATE(VALUE(LEFT(A1102,4)),VALUE(MID(A1102,6,2)),VALUE(MID(A1102,9,2))),"yyyy-mm-dd")=LEFT(A1102,10),DATE(VALUE(LEFT(A1102,4)),VALUE(MID(A1102,6,2)),VALUE(MID(A1102,9,2))),""),"")))</f>
        <v/>
      </c>
    </row>
    <row r="1103" customFormat="false" ht="15" hidden="false" customHeight="false" outlineLevel="0" collapsed="false">
      <c r="A1103" s="13"/>
      <c r="B1103" s="8"/>
      <c r="C1103" s="8"/>
      <c r="D1103" s="23"/>
      <c r="E1103" s="23"/>
      <c r="F1103" s="10" t="str">
        <f aca="false">IF(D1103="","",D1103-N(E1103))</f>
        <v/>
      </c>
      <c r="G1103" s="8"/>
      <c r="H1103" s="12" t="str">
        <f aca="false">IF(AND(A1103="",C1103="",D1103=""),"",IF(A1103="","Add the order date",IF(I1103="","Date not recognised - use YYYY-MM-DD",IF(C1103="","Add the customer email",IF(D1103="","Add the order total",IF(COUNTIF(Customers!$A$2:$A$2001,C1103)=0,"Customer not on Customers tab",IF(N(E1103)&gt;D1103,"Refund is more than the order",IF(AND(B1103&lt;&gt;"",COUNTIF($B$2:$B$5001,B1103)&gt;1),"Same order # twice - keep one row",""))))))))</f>
        <v/>
      </c>
      <c r="I1103" s="11" t="str">
        <f aca="false">IF(A1103="","",IF(ISNUMBER(A1103),INT(A1103),IFERROR(IF(TEXT(DATE(VALUE(LEFT(A1103,4)),VALUE(MID(A1103,6,2)),VALUE(MID(A1103,9,2))),"yyyy-mm-dd")=LEFT(A1103,10),DATE(VALUE(LEFT(A1103,4)),VALUE(MID(A1103,6,2)),VALUE(MID(A1103,9,2))),""),"")))</f>
        <v/>
      </c>
    </row>
    <row r="1104" customFormat="false" ht="15" hidden="false" customHeight="false" outlineLevel="0" collapsed="false">
      <c r="A1104" s="13"/>
      <c r="B1104" s="8"/>
      <c r="C1104" s="8"/>
      <c r="D1104" s="23"/>
      <c r="E1104" s="23"/>
      <c r="F1104" s="10" t="str">
        <f aca="false">IF(D1104="","",D1104-N(E1104))</f>
        <v/>
      </c>
      <c r="G1104" s="8"/>
      <c r="H1104" s="12" t="str">
        <f aca="false">IF(AND(A1104="",C1104="",D1104=""),"",IF(A1104="","Add the order date",IF(I1104="","Date not recognised - use YYYY-MM-DD",IF(C1104="","Add the customer email",IF(D1104="","Add the order total",IF(COUNTIF(Customers!$A$2:$A$2001,C1104)=0,"Customer not on Customers tab",IF(N(E1104)&gt;D1104,"Refund is more than the order",IF(AND(B1104&lt;&gt;"",COUNTIF($B$2:$B$5001,B1104)&gt;1),"Same order # twice - keep one row",""))))))))</f>
        <v/>
      </c>
      <c r="I1104" s="11" t="str">
        <f aca="false">IF(A1104="","",IF(ISNUMBER(A1104),INT(A1104),IFERROR(IF(TEXT(DATE(VALUE(LEFT(A1104,4)),VALUE(MID(A1104,6,2)),VALUE(MID(A1104,9,2))),"yyyy-mm-dd")=LEFT(A1104,10),DATE(VALUE(LEFT(A1104,4)),VALUE(MID(A1104,6,2)),VALUE(MID(A1104,9,2))),""),"")))</f>
        <v/>
      </c>
    </row>
    <row r="1105" customFormat="false" ht="15" hidden="false" customHeight="false" outlineLevel="0" collapsed="false">
      <c r="A1105" s="13"/>
      <c r="B1105" s="8"/>
      <c r="C1105" s="8"/>
      <c r="D1105" s="23"/>
      <c r="E1105" s="23"/>
      <c r="F1105" s="10" t="str">
        <f aca="false">IF(D1105="","",D1105-N(E1105))</f>
        <v/>
      </c>
      <c r="G1105" s="8"/>
      <c r="H1105" s="12" t="str">
        <f aca="false">IF(AND(A1105="",C1105="",D1105=""),"",IF(A1105="","Add the order date",IF(I1105="","Date not recognised - use YYYY-MM-DD",IF(C1105="","Add the customer email",IF(D1105="","Add the order total",IF(COUNTIF(Customers!$A$2:$A$2001,C1105)=0,"Customer not on Customers tab",IF(N(E1105)&gt;D1105,"Refund is more than the order",IF(AND(B1105&lt;&gt;"",COUNTIF($B$2:$B$5001,B1105)&gt;1),"Same order # twice - keep one row",""))))))))</f>
        <v/>
      </c>
      <c r="I1105" s="11" t="str">
        <f aca="false">IF(A1105="","",IF(ISNUMBER(A1105),INT(A1105),IFERROR(IF(TEXT(DATE(VALUE(LEFT(A1105,4)),VALUE(MID(A1105,6,2)),VALUE(MID(A1105,9,2))),"yyyy-mm-dd")=LEFT(A1105,10),DATE(VALUE(LEFT(A1105,4)),VALUE(MID(A1105,6,2)),VALUE(MID(A1105,9,2))),""),"")))</f>
        <v/>
      </c>
    </row>
    <row r="1106" customFormat="false" ht="15" hidden="false" customHeight="false" outlineLevel="0" collapsed="false">
      <c r="A1106" s="13"/>
      <c r="B1106" s="8"/>
      <c r="C1106" s="8"/>
      <c r="D1106" s="23"/>
      <c r="E1106" s="23"/>
      <c r="F1106" s="10" t="str">
        <f aca="false">IF(D1106="","",D1106-N(E1106))</f>
        <v/>
      </c>
      <c r="G1106" s="8"/>
      <c r="H1106" s="12" t="str">
        <f aca="false">IF(AND(A1106="",C1106="",D1106=""),"",IF(A1106="","Add the order date",IF(I1106="","Date not recognised - use YYYY-MM-DD",IF(C1106="","Add the customer email",IF(D1106="","Add the order total",IF(COUNTIF(Customers!$A$2:$A$2001,C1106)=0,"Customer not on Customers tab",IF(N(E1106)&gt;D1106,"Refund is more than the order",IF(AND(B1106&lt;&gt;"",COUNTIF($B$2:$B$5001,B1106)&gt;1),"Same order # twice - keep one row",""))))))))</f>
        <v/>
      </c>
      <c r="I1106" s="11" t="str">
        <f aca="false">IF(A1106="","",IF(ISNUMBER(A1106),INT(A1106),IFERROR(IF(TEXT(DATE(VALUE(LEFT(A1106,4)),VALUE(MID(A1106,6,2)),VALUE(MID(A1106,9,2))),"yyyy-mm-dd")=LEFT(A1106,10),DATE(VALUE(LEFT(A1106,4)),VALUE(MID(A1106,6,2)),VALUE(MID(A1106,9,2))),""),"")))</f>
        <v/>
      </c>
    </row>
    <row r="1107" customFormat="false" ht="15" hidden="false" customHeight="false" outlineLevel="0" collapsed="false">
      <c r="A1107" s="13"/>
      <c r="B1107" s="8"/>
      <c r="C1107" s="8"/>
      <c r="D1107" s="23"/>
      <c r="E1107" s="23"/>
      <c r="F1107" s="10" t="str">
        <f aca="false">IF(D1107="","",D1107-N(E1107))</f>
        <v/>
      </c>
      <c r="G1107" s="8"/>
      <c r="H1107" s="12" t="str">
        <f aca="false">IF(AND(A1107="",C1107="",D1107=""),"",IF(A1107="","Add the order date",IF(I1107="","Date not recognised - use YYYY-MM-DD",IF(C1107="","Add the customer email",IF(D1107="","Add the order total",IF(COUNTIF(Customers!$A$2:$A$2001,C1107)=0,"Customer not on Customers tab",IF(N(E1107)&gt;D1107,"Refund is more than the order",IF(AND(B1107&lt;&gt;"",COUNTIF($B$2:$B$5001,B1107)&gt;1),"Same order # twice - keep one row",""))))))))</f>
        <v/>
      </c>
      <c r="I1107" s="11" t="str">
        <f aca="false">IF(A1107="","",IF(ISNUMBER(A1107),INT(A1107),IFERROR(IF(TEXT(DATE(VALUE(LEFT(A1107,4)),VALUE(MID(A1107,6,2)),VALUE(MID(A1107,9,2))),"yyyy-mm-dd")=LEFT(A1107,10),DATE(VALUE(LEFT(A1107,4)),VALUE(MID(A1107,6,2)),VALUE(MID(A1107,9,2))),""),"")))</f>
        <v/>
      </c>
    </row>
    <row r="1108" customFormat="false" ht="15" hidden="false" customHeight="false" outlineLevel="0" collapsed="false">
      <c r="A1108" s="13"/>
      <c r="B1108" s="8"/>
      <c r="C1108" s="8"/>
      <c r="D1108" s="23"/>
      <c r="E1108" s="23"/>
      <c r="F1108" s="10" t="str">
        <f aca="false">IF(D1108="","",D1108-N(E1108))</f>
        <v/>
      </c>
      <c r="G1108" s="8"/>
      <c r="H1108" s="12" t="str">
        <f aca="false">IF(AND(A1108="",C1108="",D1108=""),"",IF(A1108="","Add the order date",IF(I1108="","Date not recognised - use YYYY-MM-DD",IF(C1108="","Add the customer email",IF(D1108="","Add the order total",IF(COUNTIF(Customers!$A$2:$A$2001,C1108)=0,"Customer not on Customers tab",IF(N(E1108)&gt;D1108,"Refund is more than the order",IF(AND(B1108&lt;&gt;"",COUNTIF($B$2:$B$5001,B1108)&gt;1),"Same order # twice - keep one row",""))))))))</f>
        <v/>
      </c>
      <c r="I1108" s="11" t="str">
        <f aca="false">IF(A1108="","",IF(ISNUMBER(A1108),INT(A1108),IFERROR(IF(TEXT(DATE(VALUE(LEFT(A1108,4)),VALUE(MID(A1108,6,2)),VALUE(MID(A1108,9,2))),"yyyy-mm-dd")=LEFT(A1108,10),DATE(VALUE(LEFT(A1108,4)),VALUE(MID(A1108,6,2)),VALUE(MID(A1108,9,2))),""),"")))</f>
        <v/>
      </c>
    </row>
    <row r="1109" customFormat="false" ht="15" hidden="false" customHeight="false" outlineLevel="0" collapsed="false">
      <c r="A1109" s="13"/>
      <c r="B1109" s="8"/>
      <c r="C1109" s="8"/>
      <c r="D1109" s="23"/>
      <c r="E1109" s="23"/>
      <c r="F1109" s="10" t="str">
        <f aca="false">IF(D1109="","",D1109-N(E1109))</f>
        <v/>
      </c>
      <c r="G1109" s="8"/>
      <c r="H1109" s="12" t="str">
        <f aca="false">IF(AND(A1109="",C1109="",D1109=""),"",IF(A1109="","Add the order date",IF(I1109="","Date not recognised - use YYYY-MM-DD",IF(C1109="","Add the customer email",IF(D1109="","Add the order total",IF(COUNTIF(Customers!$A$2:$A$2001,C1109)=0,"Customer not on Customers tab",IF(N(E1109)&gt;D1109,"Refund is more than the order",IF(AND(B1109&lt;&gt;"",COUNTIF($B$2:$B$5001,B1109)&gt;1),"Same order # twice - keep one row",""))))))))</f>
        <v/>
      </c>
      <c r="I1109" s="11" t="str">
        <f aca="false">IF(A1109="","",IF(ISNUMBER(A1109),INT(A1109),IFERROR(IF(TEXT(DATE(VALUE(LEFT(A1109,4)),VALUE(MID(A1109,6,2)),VALUE(MID(A1109,9,2))),"yyyy-mm-dd")=LEFT(A1109,10),DATE(VALUE(LEFT(A1109,4)),VALUE(MID(A1109,6,2)),VALUE(MID(A1109,9,2))),""),"")))</f>
        <v/>
      </c>
    </row>
    <row r="1110" customFormat="false" ht="15" hidden="false" customHeight="false" outlineLevel="0" collapsed="false">
      <c r="A1110" s="13"/>
      <c r="B1110" s="8"/>
      <c r="C1110" s="8"/>
      <c r="D1110" s="23"/>
      <c r="E1110" s="23"/>
      <c r="F1110" s="10" t="str">
        <f aca="false">IF(D1110="","",D1110-N(E1110))</f>
        <v/>
      </c>
      <c r="G1110" s="8"/>
      <c r="H1110" s="12" t="str">
        <f aca="false">IF(AND(A1110="",C1110="",D1110=""),"",IF(A1110="","Add the order date",IF(I1110="","Date not recognised - use YYYY-MM-DD",IF(C1110="","Add the customer email",IF(D1110="","Add the order total",IF(COUNTIF(Customers!$A$2:$A$2001,C1110)=0,"Customer not on Customers tab",IF(N(E1110)&gt;D1110,"Refund is more than the order",IF(AND(B1110&lt;&gt;"",COUNTIF($B$2:$B$5001,B1110)&gt;1),"Same order # twice - keep one row",""))))))))</f>
        <v/>
      </c>
      <c r="I1110" s="11" t="str">
        <f aca="false">IF(A1110="","",IF(ISNUMBER(A1110),INT(A1110),IFERROR(IF(TEXT(DATE(VALUE(LEFT(A1110,4)),VALUE(MID(A1110,6,2)),VALUE(MID(A1110,9,2))),"yyyy-mm-dd")=LEFT(A1110,10),DATE(VALUE(LEFT(A1110,4)),VALUE(MID(A1110,6,2)),VALUE(MID(A1110,9,2))),""),"")))</f>
        <v/>
      </c>
    </row>
    <row r="1111" customFormat="false" ht="15" hidden="false" customHeight="false" outlineLevel="0" collapsed="false">
      <c r="A1111" s="13"/>
      <c r="B1111" s="8"/>
      <c r="C1111" s="8"/>
      <c r="D1111" s="23"/>
      <c r="E1111" s="23"/>
      <c r="F1111" s="10" t="str">
        <f aca="false">IF(D1111="","",D1111-N(E1111))</f>
        <v/>
      </c>
      <c r="G1111" s="8"/>
      <c r="H1111" s="12" t="str">
        <f aca="false">IF(AND(A1111="",C1111="",D1111=""),"",IF(A1111="","Add the order date",IF(I1111="","Date not recognised - use YYYY-MM-DD",IF(C1111="","Add the customer email",IF(D1111="","Add the order total",IF(COUNTIF(Customers!$A$2:$A$2001,C1111)=0,"Customer not on Customers tab",IF(N(E1111)&gt;D1111,"Refund is more than the order",IF(AND(B1111&lt;&gt;"",COUNTIF($B$2:$B$5001,B1111)&gt;1),"Same order # twice - keep one row",""))))))))</f>
        <v/>
      </c>
      <c r="I1111" s="11" t="str">
        <f aca="false">IF(A1111="","",IF(ISNUMBER(A1111),INT(A1111),IFERROR(IF(TEXT(DATE(VALUE(LEFT(A1111,4)),VALUE(MID(A1111,6,2)),VALUE(MID(A1111,9,2))),"yyyy-mm-dd")=LEFT(A1111,10),DATE(VALUE(LEFT(A1111,4)),VALUE(MID(A1111,6,2)),VALUE(MID(A1111,9,2))),""),"")))</f>
        <v/>
      </c>
    </row>
    <row r="1112" customFormat="false" ht="15" hidden="false" customHeight="false" outlineLevel="0" collapsed="false">
      <c r="A1112" s="13"/>
      <c r="B1112" s="8"/>
      <c r="C1112" s="8"/>
      <c r="D1112" s="23"/>
      <c r="E1112" s="23"/>
      <c r="F1112" s="10" t="str">
        <f aca="false">IF(D1112="","",D1112-N(E1112))</f>
        <v/>
      </c>
      <c r="G1112" s="8"/>
      <c r="H1112" s="12" t="str">
        <f aca="false">IF(AND(A1112="",C1112="",D1112=""),"",IF(A1112="","Add the order date",IF(I1112="","Date not recognised - use YYYY-MM-DD",IF(C1112="","Add the customer email",IF(D1112="","Add the order total",IF(COUNTIF(Customers!$A$2:$A$2001,C1112)=0,"Customer not on Customers tab",IF(N(E1112)&gt;D1112,"Refund is more than the order",IF(AND(B1112&lt;&gt;"",COUNTIF($B$2:$B$5001,B1112)&gt;1),"Same order # twice - keep one row",""))))))))</f>
        <v/>
      </c>
      <c r="I1112" s="11" t="str">
        <f aca="false">IF(A1112="","",IF(ISNUMBER(A1112),INT(A1112),IFERROR(IF(TEXT(DATE(VALUE(LEFT(A1112,4)),VALUE(MID(A1112,6,2)),VALUE(MID(A1112,9,2))),"yyyy-mm-dd")=LEFT(A1112,10),DATE(VALUE(LEFT(A1112,4)),VALUE(MID(A1112,6,2)),VALUE(MID(A1112,9,2))),""),"")))</f>
        <v/>
      </c>
    </row>
    <row r="1113" customFormat="false" ht="15" hidden="false" customHeight="false" outlineLevel="0" collapsed="false">
      <c r="A1113" s="13"/>
      <c r="B1113" s="8"/>
      <c r="C1113" s="8"/>
      <c r="D1113" s="23"/>
      <c r="E1113" s="23"/>
      <c r="F1113" s="10" t="str">
        <f aca="false">IF(D1113="","",D1113-N(E1113))</f>
        <v/>
      </c>
      <c r="G1113" s="8"/>
      <c r="H1113" s="12" t="str">
        <f aca="false">IF(AND(A1113="",C1113="",D1113=""),"",IF(A1113="","Add the order date",IF(I1113="","Date not recognised - use YYYY-MM-DD",IF(C1113="","Add the customer email",IF(D1113="","Add the order total",IF(COUNTIF(Customers!$A$2:$A$2001,C1113)=0,"Customer not on Customers tab",IF(N(E1113)&gt;D1113,"Refund is more than the order",IF(AND(B1113&lt;&gt;"",COUNTIF($B$2:$B$5001,B1113)&gt;1),"Same order # twice - keep one row",""))))))))</f>
        <v/>
      </c>
      <c r="I1113" s="11" t="str">
        <f aca="false">IF(A1113="","",IF(ISNUMBER(A1113),INT(A1113),IFERROR(IF(TEXT(DATE(VALUE(LEFT(A1113,4)),VALUE(MID(A1113,6,2)),VALUE(MID(A1113,9,2))),"yyyy-mm-dd")=LEFT(A1113,10),DATE(VALUE(LEFT(A1113,4)),VALUE(MID(A1113,6,2)),VALUE(MID(A1113,9,2))),""),"")))</f>
        <v/>
      </c>
    </row>
    <row r="1114" customFormat="false" ht="15" hidden="false" customHeight="false" outlineLevel="0" collapsed="false">
      <c r="A1114" s="13"/>
      <c r="B1114" s="8"/>
      <c r="C1114" s="8"/>
      <c r="D1114" s="23"/>
      <c r="E1114" s="23"/>
      <c r="F1114" s="10" t="str">
        <f aca="false">IF(D1114="","",D1114-N(E1114))</f>
        <v/>
      </c>
      <c r="G1114" s="8"/>
      <c r="H1114" s="12" t="str">
        <f aca="false">IF(AND(A1114="",C1114="",D1114=""),"",IF(A1114="","Add the order date",IF(I1114="","Date not recognised - use YYYY-MM-DD",IF(C1114="","Add the customer email",IF(D1114="","Add the order total",IF(COUNTIF(Customers!$A$2:$A$2001,C1114)=0,"Customer not on Customers tab",IF(N(E1114)&gt;D1114,"Refund is more than the order",IF(AND(B1114&lt;&gt;"",COUNTIF($B$2:$B$5001,B1114)&gt;1),"Same order # twice - keep one row",""))))))))</f>
        <v/>
      </c>
      <c r="I1114" s="11" t="str">
        <f aca="false">IF(A1114="","",IF(ISNUMBER(A1114),INT(A1114),IFERROR(IF(TEXT(DATE(VALUE(LEFT(A1114,4)),VALUE(MID(A1114,6,2)),VALUE(MID(A1114,9,2))),"yyyy-mm-dd")=LEFT(A1114,10),DATE(VALUE(LEFT(A1114,4)),VALUE(MID(A1114,6,2)),VALUE(MID(A1114,9,2))),""),"")))</f>
        <v/>
      </c>
    </row>
    <row r="1115" customFormat="false" ht="15" hidden="false" customHeight="false" outlineLevel="0" collapsed="false">
      <c r="A1115" s="13"/>
      <c r="B1115" s="8"/>
      <c r="C1115" s="8"/>
      <c r="D1115" s="23"/>
      <c r="E1115" s="23"/>
      <c r="F1115" s="10" t="str">
        <f aca="false">IF(D1115="","",D1115-N(E1115))</f>
        <v/>
      </c>
      <c r="G1115" s="8"/>
      <c r="H1115" s="12" t="str">
        <f aca="false">IF(AND(A1115="",C1115="",D1115=""),"",IF(A1115="","Add the order date",IF(I1115="","Date not recognised - use YYYY-MM-DD",IF(C1115="","Add the customer email",IF(D1115="","Add the order total",IF(COUNTIF(Customers!$A$2:$A$2001,C1115)=0,"Customer not on Customers tab",IF(N(E1115)&gt;D1115,"Refund is more than the order",IF(AND(B1115&lt;&gt;"",COUNTIF($B$2:$B$5001,B1115)&gt;1),"Same order # twice - keep one row",""))))))))</f>
        <v/>
      </c>
      <c r="I1115" s="11" t="str">
        <f aca="false">IF(A1115="","",IF(ISNUMBER(A1115),INT(A1115),IFERROR(IF(TEXT(DATE(VALUE(LEFT(A1115,4)),VALUE(MID(A1115,6,2)),VALUE(MID(A1115,9,2))),"yyyy-mm-dd")=LEFT(A1115,10),DATE(VALUE(LEFT(A1115,4)),VALUE(MID(A1115,6,2)),VALUE(MID(A1115,9,2))),""),"")))</f>
        <v/>
      </c>
    </row>
    <row r="1116" customFormat="false" ht="15" hidden="false" customHeight="false" outlineLevel="0" collapsed="false">
      <c r="A1116" s="13"/>
      <c r="B1116" s="8"/>
      <c r="C1116" s="8"/>
      <c r="D1116" s="23"/>
      <c r="E1116" s="23"/>
      <c r="F1116" s="10" t="str">
        <f aca="false">IF(D1116="","",D1116-N(E1116))</f>
        <v/>
      </c>
      <c r="G1116" s="8"/>
      <c r="H1116" s="12" t="str">
        <f aca="false">IF(AND(A1116="",C1116="",D1116=""),"",IF(A1116="","Add the order date",IF(I1116="","Date not recognised - use YYYY-MM-DD",IF(C1116="","Add the customer email",IF(D1116="","Add the order total",IF(COUNTIF(Customers!$A$2:$A$2001,C1116)=0,"Customer not on Customers tab",IF(N(E1116)&gt;D1116,"Refund is more than the order",IF(AND(B1116&lt;&gt;"",COUNTIF($B$2:$B$5001,B1116)&gt;1),"Same order # twice - keep one row",""))))))))</f>
        <v/>
      </c>
      <c r="I1116" s="11" t="str">
        <f aca="false">IF(A1116="","",IF(ISNUMBER(A1116),INT(A1116),IFERROR(IF(TEXT(DATE(VALUE(LEFT(A1116,4)),VALUE(MID(A1116,6,2)),VALUE(MID(A1116,9,2))),"yyyy-mm-dd")=LEFT(A1116,10),DATE(VALUE(LEFT(A1116,4)),VALUE(MID(A1116,6,2)),VALUE(MID(A1116,9,2))),""),"")))</f>
        <v/>
      </c>
    </row>
    <row r="1117" customFormat="false" ht="15" hidden="false" customHeight="false" outlineLevel="0" collapsed="false">
      <c r="A1117" s="13"/>
      <c r="B1117" s="8"/>
      <c r="C1117" s="8"/>
      <c r="D1117" s="23"/>
      <c r="E1117" s="23"/>
      <c r="F1117" s="10" t="str">
        <f aca="false">IF(D1117="","",D1117-N(E1117))</f>
        <v/>
      </c>
      <c r="G1117" s="8"/>
      <c r="H1117" s="12" t="str">
        <f aca="false">IF(AND(A1117="",C1117="",D1117=""),"",IF(A1117="","Add the order date",IF(I1117="","Date not recognised - use YYYY-MM-DD",IF(C1117="","Add the customer email",IF(D1117="","Add the order total",IF(COUNTIF(Customers!$A$2:$A$2001,C1117)=0,"Customer not on Customers tab",IF(N(E1117)&gt;D1117,"Refund is more than the order",IF(AND(B1117&lt;&gt;"",COUNTIF($B$2:$B$5001,B1117)&gt;1),"Same order # twice - keep one row",""))))))))</f>
        <v/>
      </c>
      <c r="I1117" s="11" t="str">
        <f aca="false">IF(A1117="","",IF(ISNUMBER(A1117),INT(A1117),IFERROR(IF(TEXT(DATE(VALUE(LEFT(A1117,4)),VALUE(MID(A1117,6,2)),VALUE(MID(A1117,9,2))),"yyyy-mm-dd")=LEFT(A1117,10),DATE(VALUE(LEFT(A1117,4)),VALUE(MID(A1117,6,2)),VALUE(MID(A1117,9,2))),""),"")))</f>
        <v/>
      </c>
    </row>
    <row r="1118" customFormat="false" ht="15" hidden="false" customHeight="false" outlineLevel="0" collapsed="false">
      <c r="A1118" s="13"/>
      <c r="B1118" s="8"/>
      <c r="C1118" s="8"/>
      <c r="D1118" s="23"/>
      <c r="E1118" s="23"/>
      <c r="F1118" s="10" t="str">
        <f aca="false">IF(D1118="","",D1118-N(E1118))</f>
        <v/>
      </c>
      <c r="G1118" s="8"/>
      <c r="H1118" s="12" t="str">
        <f aca="false">IF(AND(A1118="",C1118="",D1118=""),"",IF(A1118="","Add the order date",IF(I1118="","Date not recognised - use YYYY-MM-DD",IF(C1118="","Add the customer email",IF(D1118="","Add the order total",IF(COUNTIF(Customers!$A$2:$A$2001,C1118)=0,"Customer not on Customers tab",IF(N(E1118)&gt;D1118,"Refund is more than the order",IF(AND(B1118&lt;&gt;"",COUNTIF($B$2:$B$5001,B1118)&gt;1),"Same order # twice - keep one row",""))))))))</f>
        <v/>
      </c>
      <c r="I1118" s="11" t="str">
        <f aca="false">IF(A1118="","",IF(ISNUMBER(A1118),INT(A1118),IFERROR(IF(TEXT(DATE(VALUE(LEFT(A1118,4)),VALUE(MID(A1118,6,2)),VALUE(MID(A1118,9,2))),"yyyy-mm-dd")=LEFT(A1118,10),DATE(VALUE(LEFT(A1118,4)),VALUE(MID(A1118,6,2)),VALUE(MID(A1118,9,2))),""),"")))</f>
        <v/>
      </c>
    </row>
    <row r="1119" customFormat="false" ht="15" hidden="false" customHeight="false" outlineLevel="0" collapsed="false">
      <c r="A1119" s="13"/>
      <c r="B1119" s="8"/>
      <c r="C1119" s="8"/>
      <c r="D1119" s="23"/>
      <c r="E1119" s="23"/>
      <c r="F1119" s="10" t="str">
        <f aca="false">IF(D1119="","",D1119-N(E1119))</f>
        <v/>
      </c>
      <c r="G1119" s="8"/>
      <c r="H1119" s="12" t="str">
        <f aca="false">IF(AND(A1119="",C1119="",D1119=""),"",IF(A1119="","Add the order date",IF(I1119="","Date not recognised - use YYYY-MM-DD",IF(C1119="","Add the customer email",IF(D1119="","Add the order total",IF(COUNTIF(Customers!$A$2:$A$2001,C1119)=0,"Customer not on Customers tab",IF(N(E1119)&gt;D1119,"Refund is more than the order",IF(AND(B1119&lt;&gt;"",COUNTIF($B$2:$B$5001,B1119)&gt;1),"Same order # twice - keep one row",""))))))))</f>
        <v/>
      </c>
      <c r="I1119" s="11" t="str">
        <f aca="false">IF(A1119="","",IF(ISNUMBER(A1119),INT(A1119),IFERROR(IF(TEXT(DATE(VALUE(LEFT(A1119,4)),VALUE(MID(A1119,6,2)),VALUE(MID(A1119,9,2))),"yyyy-mm-dd")=LEFT(A1119,10),DATE(VALUE(LEFT(A1119,4)),VALUE(MID(A1119,6,2)),VALUE(MID(A1119,9,2))),""),"")))</f>
        <v/>
      </c>
    </row>
    <row r="1120" customFormat="false" ht="15" hidden="false" customHeight="false" outlineLevel="0" collapsed="false">
      <c r="A1120" s="13"/>
      <c r="B1120" s="8"/>
      <c r="C1120" s="8"/>
      <c r="D1120" s="23"/>
      <c r="E1120" s="23"/>
      <c r="F1120" s="10" t="str">
        <f aca="false">IF(D1120="","",D1120-N(E1120))</f>
        <v/>
      </c>
      <c r="G1120" s="8"/>
      <c r="H1120" s="12" t="str">
        <f aca="false">IF(AND(A1120="",C1120="",D1120=""),"",IF(A1120="","Add the order date",IF(I1120="","Date not recognised - use YYYY-MM-DD",IF(C1120="","Add the customer email",IF(D1120="","Add the order total",IF(COUNTIF(Customers!$A$2:$A$2001,C1120)=0,"Customer not on Customers tab",IF(N(E1120)&gt;D1120,"Refund is more than the order",IF(AND(B1120&lt;&gt;"",COUNTIF($B$2:$B$5001,B1120)&gt;1),"Same order # twice - keep one row",""))))))))</f>
        <v/>
      </c>
      <c r="I1120" s="11" t="str">
        <f aca="false">IF(A1120="","",IF(ISNUMBER(A1120),INT(A1120),IFERROR(IF(TEXT(DATE(VALUE(LEFT(A1120,4)),VALUE(MID(A1120,6,2)),VALUE(MID(A1120,9,2))),"yyyy-mm-dd")=LEFT(A1120,10),DATE(VALUE(LEFT(A1120,4)),VALUE(MID(A1120,6,2)),VALUE(MID(A1120,9,2))),""),"")))</f>
        <v/>
      </c>
    </row>
    <row r="1121" customFormat="false" ht="15" hidden="false" customHeight="false" outlineLevel="0" collapsed="false">
      <c r="A1121" s="13"/>
      <c r="B1121" s="8"/>
      <c r="C1121" s="8"/>
      <c r="D1121" s="23"/>
      <c r="E1121" s="23"/>
      <c r="F1121" s="10" t="str">
        <f aca="false">IF(D1121="","",D1121-N(E1121))</f>
        <v/>
      </c>
      <c r="G1121" s="8"/>
      <c r="H1121" s="12" t="str">
        <f aca="false">IF(AND(A1121="",C1121="",D1121=""),"",IF(A1121="","Add the order date",IF(I1121="","Date not recognised - use YYYY-MM-DD",IF(C1121="","Add the customer email",IF(D1121="","Add the order total",IF(COUNTIF(Customers!$A$2:$A$2001,C1121)=0,"Customer not on Customers tab",IF(N(E1121)&gt;D1121,"Refund is more than the order",IF(AND(B1121&lt;&gt;"",COUNTIF($B$2:$B$5001,B1121)&gt;1),"Same order # twice - keep one row",""))))))))</f>
        <v/>
      </c>
      <c r="I1121" s="11" t="str">
        <f aca="false">IF(A1121="","",IF(ISNUMBER(A1121),INT(A1121),IFERROR(IF(TEXT(DATE(VALUE(LEFT(A1121,4)),VALUE(MID(A1121,6,2)),VALUE(MID(A1121,9,2))),"yyyy-mm-dd")=LEFT(A1121,10),DATE(VALUE(LEFT(A1121,4)),VALUE(MID(A1121,6,2)),VALUE(MID(A1121,9,2))),""),"")))</f>
        <v/>
      </c>
    </row>
    <row r="1122" customFormat="false" ht="15" hidden="false" customHeight="false" outlineLevel="0" collapsed="false">
      <c r="A1122" s="13"/>
      <c r="B1122" s="8"/>
      <c r="C1122" s="8"/>
      <c r="D1122" s="23"/>
      <c r="E1122" s="23"/>
      <c r="F1122" s="10" t="str">
        <f aca="false">IF(D1122="","",D1122-N(E1122))</f>
        <v/>
      </c>
      <c r="G1122" s="8"/>
      <c r="H1122" s="12" t="str">
        <f aca="false">IF(AND(A1122="",C1122="",D1122=""),"",IF(A1122="","Add the order date",IF(I1122="","Date not recognised - use YYYY-MM-DD",IF(C1122="","Add the customer email",IF(D1122="","Add the order total",IF(COUNTIF(Customers!$A$2:$A$2001,C1122)=0,"Customer not on Customers tab",IF(N(E1122)&gt;D1122,"Refund is more than the order",IF(AND(B1122&lt;&gt;"",COUNTIF($B$2:$B$5001,B1122)&gt;1),"Same order # twice - keep one row",""))))))))</f>
        <v/>
      </c>
      <c r="I1122" s="11" t="str">
        <f aca="false">IF(A1122="","",IF(ISNUMBER(A1122),INT(A1122),IFERROR(IF(TEXT(DATE(VALUE(LEFT(A1122,4)),VALUE(MID(A1122,6,2)),VALUE(MID(A1122,9,2))),"yyyy-mm-dd")=LEFT(A1122,10),DATE(VALUE(LEFT(A1122,4)),VALUE(MID(A1122,6,2)),VALUE(MID(A1122,9,2))),""),"")))</f>
        <v/>
      </c>
    </row>
    <row r="1123" customFormat="false" ht="15" hidden="false" customHeight="false" outlineLevel="0" collapsed="false">
      <c r="A1123" s="13"/>
      <c r="B1123" s="8"/>
      <c r="C1123" s="8"/>
      <c r="D1123" s="23"/>
      <c r="E1123" s="23"/>
      <c r="F1123" s="10" t="str">
        <f aca="false">IF(D1123="","",D1123-N(E1123))</f>
        <v/>
      </c>
      <c r="G1123" s="8"/>
      <c r="H1123" s="12" t="str">
        <f aca="false">IF(AND(A1123="",C1123="",D1123=""),"",IF(A1123="","Add the order date",IF(I1123="","Date not recognised - use YYYY-MM-DD",IF(C1123="","Add the customer email",IF(D1123="","Add the order total",IF(COUNTIF(Customers!$A$2:$A$2001,C1123)=0,"Customer not on Customers tab",IF(N(E1123)&gt;D1123,"Refund is more than the order",IF(AND(B1123&lt;&gt;"",COUNTIF($B$2:$B$5001,B1123)&gt;1),"Same order # twice - keep one row",""))))))))</f>
        <v/>
      </c>
      <c r="I1123" s="11" t="str">
        <f aca="false">IF(A1123="","",IF(ISNUMBER(A1123),INT(A1123),IFERROR(IF(TEXT(DATE(VALUE(LEFT(A1123,4)),VALUE(MID(A1123,6,2)),VALUE(MID(A1123,9,2))),"yyyy-mm-dd")=LEFT(A1123,10),DATE(VALUE(LEFT(A1123,4)),VALUE(MID(A1123,6,2)),VALUE(MID(A1123,9,2))),""),"")))</f>
        <v/>
      </c>
    </row>
    <row r="1124" customFormat="false" ht="15" hidden="false" customHeight="false" outlineLevel="0" collapsed="false">
      <c r="A1124" s="13"/>
      <c r="B1124" s="8"/>
      <c r="C1124" s="8"/>
      <c r="D1124" s="23"/>
      <c r="E1124" s="23"/>
      <c r="F1124" s="10" t="str">
        <f aca="false">IF(D1124="","",D1124-N(E1124))</f>
        <v/>
      </c>
      <c r="G1124" s="8"/>
      <c r="H1124" s="12" t="str">
        <f aca="false">IF(AND(A1124="",C1124="",D1124=""),"",IF(A1124="","Add the order date",IF(I1124="","Date not recognised - use YYYY-MM-DD",IF(C1124="","Add the customer email",IF(D1124="","Add the order total",IF(COUNTIF(Customers!$A$2:$A$2001,C1124)=0,"Customer not on Customers tab",IF(N(E1124)&gt;D1124,"Refund is more than the order",IF(AND(B1124&lt;&gt;"",COUNTIF($B$2:$B$5001,B1124)&gt;1),"Same order # twice - keep one row",""))))))))</f>
        <v/>
      </c>
      <c r="I1124" s="11" t="str">
        <f aca="false">IF(A1124="","",IF(ISNUMBER(A1124),INT(A1124),IFERROR(IF(TEXT(DATE(VALUE(LEFT(A1124,4)),VALUE(MID(A1124,6,2)),VALUE(MID(A1124,9,2))),"yyyy-mm-dd")=LEFT(A1124,10),DATE(VALUE(LEFT(A1124,4)),VALUE(MID(A1124,6,2)),VALUE(MID(A1124,9,2))),""),"")))</f>
        <v/>
      </c>
    </row>
    <row r="1125" customFormat="false" ht="15" hidden="false" customHeight="false" outlineLevel="0" collapsed="false">
      <c r="A1125" s="13"/>
      <c r="B1125" s="8"/>
      <c r="C1125" s="8"/>
      <c r="D1125" s="23"/>
      <c r="E1125" s="23"/>
      <c r="F1125" s="10" t="str">
        <f aca="false">IF(D1125="","",D1125-N(E1125))</f>
        <v/>
      </c>
      <c r="G1125" s="8"/>
      <c r="H1125" s="12" t="str">
        <f aca="false">IF(AND(A1125="",C1125="",D1125=""),"",IF(A1125="","Add the order date",IF(I1125="","Date not recognised - use YYYY-MM-DD",IF(C1125="","Add the customer email",IF(D1125="","Add the order total",IF(COUNTIF(Customers!$A$2:$A$2001,C1125)=0,"Customer not on Customers tab",IF(N(E1125)&gt;D1125,"Refund is more than the order",IF(AND(B1125&lt;&gt;"",COUNTIF($B$2:$B$5001,B1125)&gt;1),"Same order # twice - keep one row",""))))))))</f>
        <v/>
      </c>
      <c r="I1125" s="11" t="str">
        <f aca="false">IF(A1125="","",IF(ISNUMBER(A1125),INT(A1125),IFERROR(IF(TEXT(DATE(VALUE(LEFT(A1125,4)),VALUE(MID(A1125,6,2)),VALUE(MID(A1125,9,2))),"yyyy-mm-dd")=LEFT(A1125,10),DATE(VALUE(LEFT(A1125,4)),VALUE(MID(A1125,6,2)),VALUE(MID(A1125,9,2))),""),"")))</f>
        <v/>
      </c>
    </row>
    <row r="1126" customFormat="false" ht="15" hidden="false" customHeight="false" outlineLevel="0" collapsed="false">
      <c r="A1126" s="13"/>
      <c r="B1126" s="8"/>
      <c r="C1126" s="8"/>
      <c r="D1126" s="23"/>
      <c r="E1126" s="23"/>
      <c r="F1126" s="10" t="str">
        <f aca="false">IF(D1126="","",D1126-N(E1126))</f>
        <v/>
      </c>
      <c r="G1126" s="8"/>
      <c r="H1126" s="12" t="str">
        <f aca="false">IF(AND(A1126="",C1126="",D1126=""),"",IF(A1126="","Add the order date",IF(I1126="","Date not recognised - use YYYY-MM-DD",IF(C1126="","Add the customer email",IF(D1126="","Add the order total",IF(COUNTIF(Customers!$A$2:$A$2001,C1126)=0,"Customer not on Customers tab",IF(N(E1126)&gt;D1126,"Refund is more than the order",IF(AND(B1126&lt;&gt;"",COUNTIF($B$2:$B$5001,B1126)&gt;1),"Same order # twice - keep one row",""))))))))</f>
        <v/>
      </c>
      <c r="I1126" s="11" t="str">
        <f aca="false">IF(A1126="","",IF(ISNUMBER(A1126),INT(A1126),IFERROR(IF(TEXT(DATE(VALUE(LEFT(A1126,4)),VALUE(MID(A1126,6,2)),VALUE(MID(A1126,9,2))),"yyyy-mm-dd")=LEFT(A1126,10),DATE(VALUE(LEFT(A1126,4)),VALUE(MID(A1126,6,2)),VALUE(MID(A1126,9,2))),""),"")))</f>
        <v/>
      </c>
    </row>
    <row r="1127" customFormat="false" ht="15" hidden="false" customHeight="false" outlineLevel="0" collapsed="false">
      <c r="A1127" s="13"/>
      <c r="B1127" s="8"/>
      <c r="C1127" s="8"/>
      <c r="D1127" s="23"/>
      <c r="E1127" s="23"/>
      <c r="F1127" s="10" t="str">
        <f aca="false">IF(D1127="","",D1127-N(E1127))</f>
        <v/>
      </c>
      <c r="G1127" s="8"/>
      <c r="H1127" s="12" t="str">
        <f aca="false">IF(AND(A1127="",C1127="",D1127=""),"",IF(A1127="","Add the order date",IF(I1127="","Date not recognised - use YYYY-MM-DD",IF(C1127="","Add the customer email",IF(D1127="","Add the order total",IF(COUNTIF(Customers!$A$2:$A$2001,C1127)=0,"Customer not on Customers tab",IF(N(E1127)&gt;D1127,"Refund is more than the order",IF(AND(B1127&lt;&gt;"",COUNTIF($B$2:$B$5001,B1127)&gt;1),"Same order # twice - keep one row",""))))))))</f>
        <v/>
      </c>
      <c r="I1127" s="11" t="str">
        <f aca="false">IF(A1127="","",IF(ISNUMBER(A1127),INT(A1127),IFERROR(IF(TEXT(DATE(VALUE(LEFT(A1127,4)),VALUE(MID(A1127,6,2)),VALUE(MID(A1127,9,2))),"yyyy-mm-dd")=LEFT(A1127,10),DATE(VALUE(LEFT(A1127,4)),VALUE(MID(A1127,6,2)),VALUE(MID(A1127,9,2))),""),"")))</f>
        <v/>
      </c>
    </row>
    <row r="1128" customFormat="false" ht="15" hidden="false" customHeight="false" outlineLevel="0" collapsed="false">
      <c r="A1128" s="13"/>
      <c r="B1128" s="8"/>
      <c r="C1128" s="8"/>
      <c r="D1128" s="23"/>
      <c r="E1128" s="23"/>
      <c r="F1128" s="10" t="str">
        <f aca="false">IF(D1128="","",D1128-N(E1128))</f>
        <v/>
      </c>
      <c r="G1128" s="8"/>
      <c r="H1128" s="12" t="str">
        <f aca="false">IF(AND(A1128="",C1128="",D1128=""),"",IF(A1128="","Add the order date",IF(I1128="","Date not recognised - use YYYY-MM-DD",IF(C1128="","Add the customer email",IF(D1128="","Add the order total",IF(COUNTIF(Customers!$A$2:$A$2001,C1128)=0,"Customer not on Customers tab",IF(N(E1128)&gt;D1128,"Refund is more than the order",IF(AND(B1128&lt;&gt;"",COUNTIF($B$2:$B$5001,B1128)&gt;1),"Same order # twice - keep one row",""))))))))</f>
        <v/>
      </c>
      <c r="I1128" s="11" t="str">
        <f aca="false">IF(A1128="","",IF(ISNUMBER(A1128),INT(A1128),IFERROR(IF(TEXT(DATE(VALUE(LEFT(A1128,4)),VALUE(MID(A1128,6,2)),VALUE(MID(A1128,9,2))),"yyyy-mm-dd")=LEFT(A1128,10),DATE(VALUE(LEFT(A1128,4)),VALUE(MID(A1128,6,2)),VALUE(MID(A1128,9,2))),""),"")))</f>
        <v/>
      </c>
    </row>
    <row r="1129" customFormat="false" ht="15" hidden="false" customHeight="false" outlineLevel="0" collapsed="false">
      <c r="A1129" s="13"/>
      <c r="B1129" s="8"/>
      <c r="C1129" s="8"/>
      <c r="D1129" s="23"/>
      <c r="E1129" s="23"/>
      <c r="F1129" s="10" t="str">
        <f aca="false">IF(D1129="","",D1129-N(E1129))</f>
        <v/>
      </c>
      <c r="G1129" s="8"/>
      <c r="H1129" s="12" t="str">
        <f aca="false">IF(AND(A1129="",C1129="",D1129=""),"",IF(A1129="","Add the order date",IF(I1129="","Date not recognised - use YYYY-MM-DD",IF(C1129="","Add the customer email",IF(D1129="","Add the order total",IF(COUNTIF(Customers!$A$2:$A$2001,C1129)=0,"Customer not on Customers tab",IF(N(E1129)&gt;D1129,"Refund is more than the order",IF(AND(B1129&lt;&gt;"",COUNTIF($B$2:$B$5001,B1129)&gt;1),"Same order # twice - keep one row",""))))))))</f>
        <v/>
      </c>
      <c r="I1129" s="11" t="str">
        <f aca="false">IF(A1129="","",IF(ISNUMBER(A1129),INT(A1129),IFERROR(IF(TEXT(DATE(VALUE(LEFT(A1129,4)),VALUE(MID(A1129,6,2)),VALUE(MID(A1129,9,2))),"yyyy-mm-dd")=LEFT(A1129,10),DATE(VALUE(LEFT(A1129,4)),VALUE(MID(A1129,6,2)),VALUE(MID(A1129,9,2))),""),"")))</f>
        <v/>
      </c>
    </row>
    <row r="1130" customFormat="false" ht="15" hidden="false" customHeight="false" outlineLevel="0" collapsed="false">
      <c r="A1130" s="13"/>
      <c r="B1130" s="8"/>
      <c r="C1130" s="8"/>
      <c r="D1130" s="23"/>
      <c r="E1130" s="23"/>
      <c r="F1130" s="10" t="str">
        <f aca="false">IF(D1130="","",D1130-N(E1130))</f>
        <v/>
      </c>
      <c r="G1130" s="8"/>
      <c r="H1130" s="12" t="str">
        <f aca="false">IF(AND(A1130="",C1130="",D1130=""),"",IF(A1130="","Add the order date",IF(I1130="","Date not recognised - use YYYY-MM-DD",IF(C1130="","Add the customer email",IF(D1130="","Add the order total",IF(COUNTIF(Customers!$A$2:$A$2001,C1130)=0,"Customer not on Customers tab",IF(N(E1130)&gt;D1130,"Refund is more than the order",IF(AND(B1130&lt;&gt;"",COUNTIF($B$2:$B$5001,B1130)&gt;1),"Same order # twice - keep one row",""))))))))</f>
        <v/>
      </c>
      <c r="I1130" s="11" t="str">
        <f aca="false">IF(A1130="","",IF(ISNUMBER(A1130),INT(A1130),IFERROR(IF(TEXT(DATE(VALUE(LEFT(A1130,4)),VALUE(MID(A1130,6,2)),VALUE(MID(A1130,9,2))),"yyyy-mm-dd")=LEFT(A1130,10),DATE(VALUE(LEFT(A1130,4)),VALUE(MID(A1130,6,2)),VALUE(MID(A1130,9,2))),""),"")))</f>
        <v/>
      </c>
    </row>
    <row r="1131" customFormat="false" ht="15" hidden="false" customHeight="false" outlineLevel="0" collapsed="false">
      <c r="A1131" s="13"/>
      <c r="B1131" s="8"/>
      <c r="C1131" s="8"/>
      <c r="D1131" s="23"/>
      <c r="E1131" s="23"/>
      <c r="F1131" s="10" t="str">
        <f aca="false">IF(D1131="","",D1131-N(E1131))</f>
        <v/>
      </c>
      <c r="G1131" s="8"/>
      <c r="H1131" s="12" t="str">
        <f aca="false">IF(AND(A1131="",C1131="",D1131=""),"",IF(A1131="","Add the order date",IF(I1131="","Date not recognised - use YYYY-MM-DD",IF(C1131="","Add the customer email",IF(D1131="","Add the order total",IF(COUNTIF(Customers!$A$2:$A$2001,C1131)=0,"Customer not on Customers tab",IF(N(E1131)&gt;D1131,"Refund is more than the order",IF(AND(B1131&lt;&gt;"",COUNTIF($B$2:$B$5001,B1131)&gt;1),"Same order # twice - keep one row",""))))))))</f>
        <v/>
      </c>
      <c r="I1131" s="11" t="str">
        <f aca="false">IF(A1131="","",IF(ISNUMBER(A1131),INT(A1131),IFERROR(IF(TEXT(DATE(VALUE(LEFT(A1131,4)),VALUE(MID(A1131,6,2)),VALUE(MID(A1131,9,2))),"yyyy-mm-dd")=LEFT(A1131,10),DATE(VALUE(LEFT(A1131,4)),VALUE(MID(A1131,6,2)),VALUE(MID(A1131,9,2))),""),"")))</f>
        <v/>
      </c>
    </row>
    <row r="1132" customFormat="false" ht="15" hidden="false" customHeight="false" outlineLevel="0" collapsed="false">
      <c r="A1132" s="13"/>
      <c r="B1132" s="8"/>
      <c r="C1132" s="8"/>
      <c r="D1132" s="23"/>
      <c r="E1132" s="23"/>
      <c r="F1132" s="10" t="str">
        <f aca="false">IF(D1132="","",D1132-N(E1132))</f>
        <v/>
      </c>
      <c r="G1132" s="8"/>
      <c r="H1132" s="12" t="str">
        <f aca="false">IF(AND(A1132="",C1132="",D1132=""),"",IF(A1132="","Add the order date",IF(I1132="","Date not recognised - use YYYY-MM-DD",IF(C1132="","Add the customer email",IF(D1132="","Add the order total",IF(COUNTIF(Customers!$A$2:$A$2001,C1132)=0,"Customer not on Customers tab",IF(N(E1132)&gt;D1132,"Refund is more than the order",IF(AND(B1132&lt;&gt;"",COUNTIF($B$2:$B$5001,B1132)&gt;1),"Same order # twice - keep one row",""))))))))</f>
        <v/>
      </c>
      <c r="I1132" s="11" t="str">
        <f aca="false">IF(A1132="","",IF(ISNUMBER(A1132),INT(A1132),IFERROR(IF(TEXT(DATE(VALUE(LEFT(A1132,4)),VALUE(MID(A1132,6,2)),VALUE(MID(A1132,9,2))),"yyyy-mm-dd")=LEFT(A1132,10),DATE(VALUE(LEFT(A1132,4)),VALUE(MID(A1132,6,2)),VALUE(MID(A1132,9,2))),""),"")))</f>
        <v/>
      </c>
    </row>
    <row r="1133" customFormat="false" ht="15" hidden="false" customHeight="false" outlineLevel="0" collapsed="false">
      <c r="A1133" s="13"/>
      <c r="B1133" s="8"/>
      <c r="C1133" s="8"/>
      <c r="D1133" s="23"/>
      <c r="E1133" s="23"/>
      <c r="F1133" s="10" t="str">
        <f aca="false">IF(D1133="","",D1133-N(E1133))</f>
        <v/>
      </c>
      <c r="G1133" s="8"/>
      <c r="H1133" s="12" t="str">
        <f aca="false">IF(AND(A1133="",C1133="",D1133=""),"",IF(A1133="","Add the order date",IF(I1133="","Date not recognised - use YYYY-MM-DD",IF(C1133="","Add the customer email",IF(D1133="","Add the order total",IF(COUNTIF(Customers!$A$2:$A$2001,C1133)=0,"Customer not on Customers tab",IF(N(E1133)&gt;D1133,"Refund is more than the order",IF(AND(B1133&lt;&gt;"",COUNTIF($B$2:$B$5001,B1133)&gt;1),"Same order # twice - keep one row",""))))))))</f>
        <v/>
      </c>
      <c r="I1133" s="11" t="str">
        <f aca="false">IF(A1133="","",IF(ISNUMBER(A1133),INT(A1133),IFERROR(IF(TEXT(DATE(VALUE(LEFT(A1133,4)),VALUE(MID(A1133,6,2)),VALUE(MID(A1133,9,2))),"yyyy-mm-dd")=LEFT(A1133,10),DATE(VALUE(LEFT(A1133,4)),VALUE(MID(A1133,6,2)),VALUE(MID(A1133,9,2))),""),"")))</f>
        <v/>
      </c>
    </row>
    <row r="1134" customFormat="false" ht="15" hidden="false" customHeight="false" outlineLevel="0" collapsed="false">
      <c r="A1134" s="13"/>
      <c r="B1134" s="8"/>
      <c r="C1134" s="8"/>
      <c r="D1134" s="23"/>
      <c r="E1134" s="23"/>
      <c r="F1134" s="10" t="str">
        <f aca="false">IF(D1134="","",D1134-N(E1134))</f>
        <v/>
      </c>
      <c r="G1134" s="8"/>
      <c r="H1134" s="12" t="str">
        <f aca="false">IF(AND(A1134="",C1134="",D1134=""),"",IF(A1134="","Add the order date",IF(I1134="","Date not recognised - use YYYY-MM-DD",IF(C1134="","Add the customer email",IF(D1134="","Add the order total",IF(COUNTIF(Customers!$A$2:$A$2001,C1134)=0,"Customer not on Customers tab",IF(N(E1134)&gt;D1134,"Refund is more than the order",IF(AND(B1134&lt;&gt;"",COUNTIF($B$2:$B$5001,B1134)&gt;1),"Same order # twice - keep one row",""))))))))</f>
        <v/>
      </c>
      <c r="I1134" s="11" t="str">
        <f aca="false">IF(A1134="","",IF(ISNUMBER(A1134),INT(A1134),IFERROR(IF(TEXT(DATE(VALUE(LEFT(A1134,4)),VALUE(MID(A1134,6,2)),VALUE(MID(A1134,9,2))),"yyyy-mm-dd")=LEFT(A1134,10),DATE(VALUE(LEFT(A1134,4)),VALUE(MID(A1134,6,2)),VALUE(MID(A1134,9,2))),""),"")))</f>
        <v/>
      </c>
    </row>
    <row r="1135" customFormat="false" ht="15" hidden="false" customHeight="false" outlineLevel="0" collapsed="false">
      <c r="A1135" s="13"/>
      <c r="B1135" s="8"/>
      <c r="C1135" s="8"/>
      <c r="D1135" s="23"/>
      <c r="E1135" s="23"/>
      <c r="F1135" s="10" t="str">
        <f aca="false">IF(D1135="","",D1135-N(E1135))</f>
        <v/>
      </c>
      <c r="G1135" s="8"/>
      <c r="H1135" s="12" t="str">
        <f aca="false">IF(AND(A1135="",C1135="",D1135=""),"",IF(A1135="","Add the order date",IF(I1135="","Date not recognised - use YYYY-MM-DD",IF(C1135="","Add the customer email",IF(D1135="","Add the order total",IF(COUNTIF(Customers!$A$2:$A$2001,C1135)=0,"Customer not on Customers tab",IF(N(E1135)&gt;D1135,"Refund is more than the order",IF(AND(B1135&lt;&gt;"",COUNTIF($B$2:$B$5001,B1135)&gt;1),"Same order # twice - keep one row",""))))))))</f>
        <v/>
      </c>
      <c r="I1135" s="11" t="str">
        <f aca="false">IF(A1135="","",IF(ISNUMBER(A1135),INT(A1135),IFERROR(IF(TEXT(DATE(VALUE(LEFT(A1135,4)),VALUE(MID(A1135,6,2)),VALUE(MID(A1135,9,2))),"yyyy-mm-dd")=LEFT(A1135,10),DATE(VALUE(LEFT(A1135,4)),VALUE(MID(A1135,6,2)),VALUE(MID(A1135,9,2))),""),"")))</f>
        <v/>
      </c>
    </row>
    <row r="1136" customFormat="false" ht="15" hidden="false" customHeight="false" outlineLevel="0" collapsed="false">
      <c r="A1136" s="13"/>
      <c r="B1136" s="8"/>
      <c r="C1136" s="8"/>
      <c r="D1136" s="23"/>
      <c r="E1136" s="23"/>
      <c r="F1136" s="10" t="str">
        <f aca="false">IF(D1136="","",D1136-N(E1136))</f>
        <v/>
      </c>
      <c r="G1136" s="8"/>
      <c r="H1136" s="12" t="str">
        <f aca="false">IF(AND(A1136="",C1136="",D1136=""),"",IF(A1136="","Add the order date",IF(I1136="","Date not recognised - use YYYY-MM-DD",IF(C1136="","Add the customer email",IF(D1136="","Add the order total",IF(COUNTIF(Customers!$A$2:$A$2001,C1136)=0,"Customer not on Customers tab",IF(N(E1136)&gt;D1136,"Refund is more than the order",IF(AND(B1136&lt;&gt;"",COUNTIF($B$2:$B$5001,B1136)&gt;1),"Same order # twice - keep one row",""))))))))</f>
        <v/>
      </c>
      <c r="I1136" s="11" t="str">
        <f aca="false">IF(A1136="","",IF(ISNUMBER(A1136),INT(A1136),IFERROR(IF(TEXT(DATE(VALUE(LEFT(A1136,4)),VALUE(MID(A1136,6,2)),VALUE(MID(A1136,9,2))),"yyyy-mm-dd")=LEFT(A1136,10),DATE(VALUE(LEFT(A1136,4)),VALUE(MID(A1136,6,2)),VALUE(MID(A1136,9,2))),""),"")))</f>
        <v/>
      </c>
    </row>
    <row r="1137" customFormat="false" ht="15" hidden="false" customHeight="false" outlineLevel="0" collapsed="false">
      <c r="A1137" s="13"/>
      <c r="B1137" s="8"/>
      <c r="C1137" s="8"/>
      <c r="D1137" s="23"/>
      <c r="E1137" s="23"/>
      <c r="F1137" s="10" t="str">
        <f aca="false">IF(D1137="","",D1137-N(E1137))</f>
        <v/>
      </c>
      <c r="G1137" s="8"/>
      <c r="H1137" s="12" t="str">
        <f aca="false">IF(AND(A1137="",C1137="",D1137=""),"",IF(A1137="","Add the order date",IF(I1137="","Date not recognised - use YYYY-MM-DD",IF(C1137="","Add the customer email",IF(D1137="","Add the order total",IF(COUNTIF(Customers!$A$2:$A$2001,C1137)=0,"Customer not on Customers tab",IF(N(E1137)&gt;D1137,"Refund is more than the order",IF(AND(B1137&lt;&gt;"",COUNTIF($B$2:$B$5001,B1137)&gt;1),"Same order # twice - keep one row",""))))))))</f>
        <v/>
      </c>
      <c r="I1137" s="11" t="str">
        <f aca="false">IF(A1137="","",IF(ISNUMBER(A1137),INT(A1137),IFERROR(IF(TEXT(DATE(VALUE(LEFT(A1137,4)),VALUE(MID(A1137,6,2)),VALUE(MID(A1137,9,2))),"yyyy-mm-dd")=LEFT(A1137,10),DATE(VALUE(LEFT(A1137,4)),VALUE(MID(A1137,6,2)),VALUE(MID(A1137,9,2))),""),"")))</f>
        <v/>
      </c>
    </row>
    <row r="1138" customFormat="false" ht="15" hidden="false" customHeight="false" outlineLevel="0" collapsed="false">
      <c r="A1138" s="13"/>
      <c r="B1138" s="8"/>
      <c r="C1138" s="8"/>
      <c r="D1138" s="23"/>
      <c r="E1138" s="23"/>
      <c r="F1138" s="10" t="str">
        <f aca="false">IF(D1138="","",D1138-N(E1138))</f>
        <v/>
      </c>
      <c r="G1138" s="8"/>
      <c r="H1138" s="12" t="str">
        <f aca="false">IF(AND(A1138="",C1138="",D1138=""),"",IF(A1138="","Add the order date",IF(I1138="","Date not recognised - use YYYY-MM-DD",IF(C1138="","Add the customer email",IF(D1138="","Add the order total",IF(COUNTIF(Customers!$A$2:$A$2001,C1138)=0,"Customer not on Customers tab",IF(N(E1138)&gt;D1138,"Refund is more than the order",IF(AND(B1138&lt;&gt;"",COUNTIF($B$2:$B$5001,B1138)&gt;1),"Same order # twice - keep one row",""))))))))</f>
        <v/>
      </c>
      <c r="I1138" s="11" t="str">
        <f aca="false">IF(A1138="","",IF(ISNUMBER(A1138),INT(A1138),IFERROR(IF(TEXT(DATE(VALUE(LEFT(A1138,4)),VALUE(MID(A1138,6,2)),VALUE(MID(A1138,9,2))),"yyyy-mm-dd")=LEFT(A1138,10),DATE(VALUE(LEFT(A1138,4)),VALUE(MID(A1138,6,2)),VALUE(MID(A1138,9,2))),""),"")))</f>
        <v/>
      </c>
    </row>
    <row r="1139" customFormat="false" ht="15" hidden="false" customHeight="false" outlineLevel="0" collapsed="false">
      <c r="A1139" s="13"/>
      <c r="B1139" s="8"/>
      <c r="C1139" s="8"/>
      <c r="D1139" s="23"/>
      <c r="E1139" s="23"/>
      <c r="F1139" s="10" t="str">
        <f aca="false">IF(D1139="","",D1139-N(E1139))</f>
        <v/>
      </c>
      <c r="G1139" s="8"/>
      <c r="H1139" s="12" t="str">
        <f aca="false">IF(AND(A1139="",C1139="",D1139=""),"",IF(A1139="","Add the order date",IF(I1139="","Date not recognised - use YYYY-MM-DD",IF(C1139="","Add the customer email",IF(D1139="","Add the order total",IF(COUNTIF(Customers!$A$2:$A$2001,C1139)=0,"Customer not on Customers tab",IF(N(E1139)&gt;D1139,"Refund is more than the order",IF(AND(B1139&lt;&gt;"",COUNTIF($B$2:$B$5001,B1139)&gt;1),"Same order # twice - keep one row",""))))))))</f>
        <v/>
      </c>
      <c r="I1139" s="11" t="str">
        <f aca="false">IF(A1139="","",IF(ISNUMBER(A1139),INT(A1139),IFERROR(IF(TEXT(DATE(VALUE(LEFT(A1139,4)),VALUE(MID(A1139,6,2)),VALUE(MID(A1139,9,2))),"yyyy-mm-dd")=LEFT(A1139,10),DATE(VALUE(LEFT(A1139,4)),VALUE(MID(A1139,6,2)),VALUE(MID(A1139,9,2))),""),"")))</f>
        <v/>
      </c>
    </row>
    <row r="1140" customFormat="false" ht="15" hidden="false" customHeight="false" outlineLevel="0" collapsed="false">
      <c r="A1140" s="13"/>
      <c r="B1140" s="8"/>
      <c r="C1140" s="8"/>
      <c r="D1140" s="23"/>
      <c r="E1140" s="23"/>
      <c r="F1140" s="10" t="str">
        <f aca="false">IF(D1140="","",D1140-N(E1140))</f>
        <v/>
      </c>
      <c r="G1140" s="8"/>
      <c r="H1140" s="12" t="str">
        <f aca="false">IF(AND(A1140="",C1140="",D1140=""),"",IF(A1140="","Add the order date",IF(I1140="","Date not recognised - use YYYY-MM-DD",IF(C1140="","Add the customer email",IF(D1140="","Add the order total",IF(COUNTIF(Customers!$A$2:$A$2001,C1140)=0,"Customer not on Customers tab",IF(N(E1140)&gt;D1140,"Refund is more than the order",IF(AND(B1140&lt;&gt;"",COUNTIF($B$2:$B$5001,B1140)&gt;1),"Same order # twice - keep one row",""))))))))</f>
        <v/>
      </c>
      <c r="I1140" s="11" t="str">
        <f aca="false">IF(A1140="","",IF(ISNUMBER(A1140),INT(A1140),IFERROR(IF(TEXT(DATE(VALUE(LEFT(A1140,4)),VALUE(MID(A1140,6,2)),VALUE(MID(A1140,9,2))),"yyyy-mm-dd")=LEFT(A1140,10),DATE(VALUE(LEFT(A1140,4)),VALUE(MID(A1140,6,2)),VALUE(MID(A1140,9,2))),""),"")))</f>
        <v/>
      </c>
    </row>
    <row r="1141" customFormat="false" ht="15" hidden="false" customHeight="false" outlineLevel="0" collapsed="false">
      <c r="A1141" s="13"/>
      <c r="B1141" s="8"/>
      <c r="C1141" s="8"/>
      <c r="D1141" s="23"/>
      <c r="E1141" s="23"/>
      <c r="F1141" s="10" t="str">
        <f aca="false">IF(D1141="","",D1141-N(E1141))</f>
        <v/>
      </c>
      <c r="G1141" s="8"/>
      <c r="H1141" s="12" t="str">
        <f aca="false">IF(AND(A1141="",C1141="",D1141=""),"",IF(A1141="","Add the order date",IF(I1141="","Date not recognised - use YYYY-MM-DD",IF(C1141="","Add the customer email",IF(D1141="","Add the order total",IF(COUNTIF(Customers!$A$2:$A$2001,C1141)=0,"Customer not on Customers tab",IF(N(E1141)&gt;D1141,"Refund is more than the order",IF(AND(B1141&lt;&gt;"",COUNTIF($B$2:$B$5001,B1141)&gt;1),"Same order # twice - keep one row",""))))))))</f>
        <v/>
      </c>
      <c r="I1141" s="11" t="str">
        <f aca="false">IF(A1141="","",IF(ISNUMBER(A1141),INT(A1141),IFERROR(IF(TEXT(DATE(VALUE(LEFT(A1141,4)),VALUE(MID(A1141,6,2)),VALUE(MID(A1141,9,2))),"yyyy-mm-dd")=LEFT(A1141,10),DATE(VALUE(LEFT(A1141,4)),VALUE(MID(A1141,6,2)),VALUE(MID(A1141,9,2))),""),"")))</f>
        <v/>
      </c>
    </row>
    <row r="1142" customFormat="false" ht="15" hidden="false" customHeight="false" outlineLevel="0" collapsed="false">
      <c r="A1142" s="13"/>
      <c r="B1142" s="8"/>
      <c r="C1142" s="8"/>
      <c r="D1142" s="23"/>
      <c r="E1142" s="23"/>
      <c r="F1142" s="10" t="str">
        <f aca="false">IF(D1142="","",D1142-N(E1142))</f>
        <v/>
      </c>
      <c r="G1142" s="8"/>
      <c r="H1142" s="12" t="str">
        <f aca="false">IF(AND(A1142="",C1142="",D1142=""),"",IF(A1142="","Add the order date",IF(I1142="","Date not recognised - use YYYY-MM-DD",IF(C1142="","Add the customer email",IF(D1142="","Add the order total",IF(COUNTIF(Customers!$A$2:$A$2001,C1142)=0,"Customer not on Customers tab",IF(N(E1142)&gt;D1142,"Refund is more than the order",IF(AND(B1142&lt;&gt;"",COUNTIF($B$2:$B$5001,B1142)&gt;1),"Same order # twice - keep one row",""))))))))</f>
        <v/>
      </c>
      <c r="I1142" s="11" t="str">
        <f aca="false">IF(A1142="","",IF(ISNUMBER(A1142),INT(A1142),IFERROR(IF(TEXT(DATE(VALUE(LEFT(A1142,4)),VALUE(MID(A1142,6,2)),VALUE(MID(A1142,9,2))),"yyyy-mm-dd")=LEFT(A1142,10),DATE(VALUE(LEFT(A1142,4)),VALUE(MID(A1142,6,2)),VALUE(MID(A1142,9,2))),""),"")))</f>
        <v/>
      </c>
    </row>
    <row r="1143" customFormat="false" ht="15" hidden="false" customHeight="false" outlineLevel="0" collapsed="false">
      <c r="A1143" s="13"/>
      <c r="B1143" s="8"/>
      <c r="C1143" s="8"/>
      <c r="D1143" s="23"/>
      <c r="E1143" s="23"/>
      <c r="F1143" s="10" t="str">
        <f aca="false">IF(D1143="","",D1143-N(E1143))</f>
        <v/>
      </c>
      <c r="G1143" s="8"/>
      <c r="H1143" s="12" t="str">
        <f aca="false">IF(AND(A1143="",C1143="",D1143=""),"",IF(A1143="","Add the order date",IF(I1143="","Date not recognised - use YYYY-MM-DD",IF(C1143="","Add the customer email",IF(D1143="","Add the order total",IF(COUNTIF(Customers!$A$2:$A$2001,C1143)=0,"Customer not on Customers tab",IF(N(E1143)&gt;D1143,"Refund is more than the order",IF(AND(B1143&lt;&gt;"",COUNTIF($B$2:$B$5001,B1143)&gt;1),"Same order # twice - keep one row",""))))))))</f>
        <v/>
      </c>
      <c r="I1143" s="11" t="str">
        <f aca="false">IF(A1143="","",IF(ISNUMBER(A1143),INT(A1143),IFERROR(IF(TEXT(DATE(VALUE(LEFT(A1143,4)),VALUE(MID(A1143,6,2)),VALUE(MID(A1143,9,2))),"yyyy-mm-dd")=LEFT(A1143,10),DATE(VALUE(LEFT(A1143,4)),VALUE(MID(A1143,6,2)),VALUE(MID(A1143,9,2))),""),"")))</f>
        <v/>
      </c>
    </row>
    <row r="1144" customFormat="false" ht="15" hidden="false" customHeight="false" outlineLevel="0" collapsed="false">
      <c r="A1144" s="13"/>
      <c r="B1144" s="8"/>
      <c r="C1144" s="8"/>
      <c r="D1144" s="23"/>
      <c r="E1144" s="23"/>
      <c r="F1144" s="10" t="str">
        <f aca="false">IF(D1144="","",D1144-N(E1144))</f>
        <v/>
      </c>
      <c r="G1144" s="8"/>
      <c r="H1144" s="12" t="str">
        <f aca="false">IF(AND(A1144="",C1144="",D1144=""),"",IF(A1144="","Add the order date",IF(I1144="","Date not recognised - use YYYY-MM-DD",IF(C1144="","Add the customer email",IF(D1144="","Add the order total",IF(COUNTIF(Customers!$A$2:$A$2001,C1144)=0,"Customer not on Customers tab",IF(N(E1144)&gt;D1144,"Refund is more than the order",IF(AND(B1144&lt;&gt;"",COUNTIF($B$2:$B$5001,B1144)&gt;1),"Same order # twice - keep one row",""))))))))</f>
        <v/>
      </c>
      <c r="I1144" s="11" t="str">
        <f aca="false">IF(A1144="","",IF(ISNUMBER(A1144),INT(A1144),IFERROR(IF(TEXT(DATE(VALUE(LEFT(A1144,4)),VALUE(MID(A1144,6,2)),VALUE(MID(A1144,9,2))),"yyyy-mm-dd")=LEFT(A1144,10),DATE(VALUE(LEFT(A1144,4)),VALUE(MID(A1144,6,2)),VALUE(MID(A1144,9,2))),""),"")))</f>
        <v/>
      </c>
    </row>
    <row r="1145" customFormat="false" ht="15" hidden="false" customHeight="false" outlineLevel="0" collapsed="false">
      <c r="A1145" s="13"/>
      <c r="B1145" s="8"/>
      <c r="C1145" s="8"/>
      <c r="D1145" s="23"/>
      <c r="E1145" s="23"/>
      <c r="F1145" s="10" t="str">
        <f aca="false">IF(D1145="","",D1145-N(E1145))</f>
        <v/>
      </c>
      <c r="G1145" s="8"/>
      <c r="H1145" s="12" t="str">
        <f aca="false">IF(AND(A1145="",C1145="",D1145=""),"",IF(A1145="","Add the order date",IF(I1145="","Date not recognised - use YYYY-MM-DD",IF(C1145="","Add the customer email",IF(D1145="","Add the order total",IF(COUNTIF(Customers!$A$2:$A$2001,C1145)=0,"Customer not on Customers tab",IF(N(E1145)&gt;D1145,"Refund is more than the order",IF(AND(B1145&lt;&gt;"",COUNTIF($B$2:$B$5001,B1145)&gt;1),"Same order # twice - keep one row",""))))))))</f>
        <v/>
      </c>
      <c r="I1145" s="11" t="str">
        <f aca="false">IF(A1145="","",IF(ISNUMBER(A1145),INT(A1145),IFERROR(IF(TEXT(DATE(VALUE(LEFT(A1145,4)),VALUE(MID(A1145,6,2)),VALUE(MID(A1145,9,2))),"yyyy-mm-dd")=LEFT(A1145,10),DATE(VALUE(LEFT(A1145,4)),VALUE(MID(A1145,6,2)),VALUE(MID(A1145,9,2))),""),"")))</f>
        <v/>
      </c>
    </row>
    <row r="1146" customFormat="false" ht="15" hidden="false" customHeight="false" outlineLevel="0" collapsed="false">
      <c r="A1146" s="13"/>
      <c r="B1146" s="8"/>
      <c r="C1146" s="8"/>
      <c r="D1146" s="23"/>
      <c r="E1146" s="23"/>
      <c r="F1146" s="10" t="str">
        <f aca="false">IF(D1146="","",D1146-N(E1146))</f>
        <v/>
      </c>
      <c r="G1146" s="8"/>
      <c r="H1146" s="12" t="str">
        <f aca="false">IF(AND(A1146="",C1146="",D1146=""),"",IF(A1146="","Add the order date",IF(I1146="","Date not recognised - use YYYY-MM-DD",IF(C1146="","Add the customer email",IF(D1146="","Add the order total",IF(COUNTIF(Customers!$A$2:$A$2001,C1146)=0,"Customer not on Customers tab",IF(N(E1146)&gt;D1146,"Refund is more than the order",IF(AND(B1146&lt;&gt;"",COUNTIF($B$2:$B$5001,B1146)&gt;1),"Same order # twice - keep one row",""))))))))</f>
        <v/>
      </c>
      <c r="I1146" s="11" t="str">
        <f aca="false">IF(A1146="","",IF(ISNUMBER(A1146),INT(A1146),IFERROR(IF(TEXT(DATE(VALUE(LEFT(A1146,4)),VALUE(MID(A1146,6,2)),VALUE(MID(A1146,9,2))),"yyyy-mm-dd")=LEFT(A1146,10),DATE(VALUE(LEFT(A1146,4)),VALUE(MID(A1146,6,2)),VALUE(MID(A1146,9,2))),""),"")))</f>
        <v/>
      </c>
    </row>
    <row r="1147" customFormat="false" ht="15" hidden="false" customHeight="false" outlineLevel="0" collapsed="false">
      <c r="A1147" s="13"/>
      <c r="B1147" s="8"/>
      <c r="C1147" s="8"/>
      <c r="D1147" s="23"/>
      <c r="E1147" s="23"/>
      <c r="F1147" s="10" t="str">
        <f aca="false">IF(D1147="","",D1147-N(E1147))</f>
        <v/>
      </c>
      <c r="G1147" s="8"/>
      <c r="H1147" s="12" t="str">
        <f aca="false">IF(AND(A1147="",C1147="",D1147=""),"",IF(A1147="","Add the order date",IF(I1147="","Date not recognised - use YYYY-MM-DD",IF(C1147="","Add the customer email",IF(D1147="","Add the order total",IF(COUNTIF(Customers!$A$2:$A$2001,C1147)=0,"Customer not on Customers tab",IF(N(E1147)&gt;D1147,"Refund is more than the order",IF(AND(B1147&lt;&gt;"",COUNTIF($B$2:$B$5001,B1147)&gt;1),"Same order # twice - keep one row",""))))))))</f>
        <v/>
      </c>
      <c r="I1147" s="11" t="str">
        <f aca="false">IF(A1147="","",IF(ISNUMBER(A1147),INT(A1147),IFERROR(IF(TEXT(DATE(VALUE(LEFT(A1147,4)),VALUE(MID(A1147,6,2)),VALUE(MID(A1147,9,2))),"yyyy-mm-dd")=LEFT(A1147,10),DATE(VALUE(LEFT(A1147,4)),VALUE(MID(A1147,6,2)),VALUE(MID(A1147,9,2))),""),"")))</f>
        <v/>
      </c>
    </row>
    <row r="1148" customFormat="false" ht="15" hidden="false" customHeight="false" outlineLevel="0" collapsed="false">
      <c r="A1148" s="13"/>
      <c r="B1148" s="8"/>
      <c r="C1148" s="8"/>
      <c r="D1148" s="23"/>
      <c r="E1148" s="23"/>
      <c r="F1148" s="10" t="str">
        <f aca="false">IF(D1148="","",D1148-N(E1148))</f>
        <v/>
      </c>
      <c r="G1148" s="8"/>
      <c r="H1148" s="12" t="str">
        <f aca="false">IF(AND(A1148="",C1148="",D1148=""),"",IF(A1148="","Add the order date",IF(I1148="","Date not recognised - use YYYY-MM-DD",IF(C1148="","Add the customer email",IF(D1148="","Add the order total",IF(COUNTIF(Customers!$A$2:$A$2001,C1148)=0,"Customer not on Customers tab",IF(N(E1148)&gt;D1148,"Refund is more than the order",IF(AND(B1148&lt;&gt;"",COUNTIF($B$2:$B$5001,B1148)&gt;1),"Same order # twice - keep one row",""))))))))</f>
        <v/>
      </c>
      <c r="I1148" s="11" t="str">
        <f aca="false">IF(A1148="","",IF(ISNUMBER(A1148),INT(A1148),IFERROR(IF(TEXT(DATE(VALUE(LEFT(A1148,4)),VALUE(MID(A1148,6,2)),VALUE(MID(A1148,9,2))),"yyyy-mm-dd")=LEFT(A1148,10),DATE(VALUE(LEFT(A1148,4)),VALUE(MID(A1148,6,2)),VALUE(MID(A1148,9,2))),""),"")))</f>
        <v/>
      </c>
    </row>
    <row r="1149" customFormat="false" ht="15" hidden="false" customHeight="false" outlineLevel="0" collapsed="false">
      <c r="A1149" s="13"/>
      <c r="B1149" s="8"/>
      <c r="C1149" s="8"/>
      <c r="D1149" s="23"/>
      <c r="E1149" s="23"/>
      <c r="F1149" s="10" t="str">
        <f aca="false">IF(D1149="","",D1149-N(E1149))</f>
        <v/>
      </c>
      <c r="G1149" s="8"/>
      <c r="H1149" s="12" t="str">
        <f aca="false">IF(AND(A1149="",C1149="",D1149=""),"",IF(A1149="","Add the order date",IF(I1149="","Date not recognised - use YYYY-MM-DD",IF(C1149="","Add the customer email",IF(D1149="","Add the order total",IF(COUNTIF(Customers!$A$2:$A$2001,C1149)=0,"Customer not on Customers tab",IF(N(E1149)&gt;D1149,"Refund is more than the order",IF(AND(B1149&lt;&gt;"",COUNTIF($B$2:$B$5001,B1149)&gt;1),"Same order # twice - keep one row",""))))))))</f>
        <v/>
      </c>
      <c r="I1149" s="11" t="str">
        <f aca="false">IF(A1149="","",IF(ISNUMBER(A1149),INT(A1149),IFERROR(IF(TEXT(DATE(VALUE(LEFT(A1149,4)),VALUE(MID(A1149,6,2)),VALUE(MID(A1149,9,2))),"yyyy-mm-dd")=LEFT(A1149,10),DATE(VALUE(LEFT(A1149,4)),VALUE(MID(A1149,6,2)),VALUE(MID(A1149,9,2))),""),"")))</f>
        <v/>
      </c>
    </row>
    <row r="1150" customFormat="false" ht="15" hidden="false" customHeight="false" outlineLevel="0" collapsed="false">
      <c r="A1150" s="13"/>
      <c r="B1150" s="8"/>
      <c r="C1150" s="8"/>
      <c r="D1150" s="23"/>
      <c r="E1150" s="23"/>
      <c r="F1150" s="10" t="str">
        <f aca="false">IF(D1150="","",D1150-N(E1150))</f>
        <v/>
      </c>
      <c r="G1150" s="8"/>
      <c r="H1150" s="12" t="str">
        <f aca="false">IF(AND(A1150="",C1150="",D1150=""),"",IF(A1150="","Add the order date",IF(I1150="","Date not recognised - use YYYY-MM-DD",IF(C1150="","Add the customer email",IF(D1150="","Add the order total",IF(COUNTIF(Customers!$A$2:$A$2001,C1150)=0,"Customer not on Customers tab",IF(N(E1150)&gt;D1150,"Refund is more than the order",IF(AND(B1150&lt;&gt;"",COUNTIF($B$2:$B$5001,B1150)&gt;1),"Same order # twice - keep one row",""))))))))</f>
        <v/>
      </c>
      <c r="I1150" s="11" t="str">
        <f aca="false">IF(A1150="","",IF(ISNUMBER(A1150),INT(A1150),IFERROR(IF(TEXT(DATE(VALUE(LEFT(A1150,4)),VALUE(MID(A1150,6,2)),VALUE(MID(A1150,9,2))),"yyyy-mm-dd")=LEFT(A1150,10),DATE(VALUE(LEFT(A1150,4)),VALUE(MID(A1150,6,2)),VALUE(MID(A1150,9,2))),""),"")))</f>
        <v/>
      </c>
    </row>
    <row r="1151" customFormat="false" ht="15" hidden="false" customHeight="false" outlineLevel="0" collapsed="false">
      <c r="A1151" s="13"/>
      <c r="B1151" s="8"/>
      <c r="C1151" s="8"/>
      <c r="D1151" s="23"/>
      <c r="E1151" s="23"/>
      <c r="F1151" s="10" t="str">
        <f aca="false">IF(D1151="","",D1151-N(E1151))</f>
        <v/>
      </c>
      <c r="G1151" s="8"/>
      <c r="H1151" s="12" t="str">
        <f aca="false">IF(AND(A1151="",C1151="",D1151=""),"",IF(A1151="","Add the order date",IF(I1151="","Date not recognised - use YYYY-MM-DD",IF(C1151="","Add the customer email",IF(D1151="","Add the order total",IF(COUNTIF(Customers!$A$2:$A$2001,C1151)=0,"Customer not on Customers tab",IF(N(E1151)&gt;D1151,"Refund is more than the order",IF(AND(B1151&lt;&gt;"",COUNTIF($B$2:$B$5001,B1151)&gt;1),"Same order # twice - keep one row",""))))))))</f>
        <v/>
      </c>
      <c r="I1151" s="11" t="str">
        <f aca="false">IF(A1151="","",IF(ISNUMBER(A1151),INT(A1151),IFERROR(IF(TEXT(DATE(VALUE(LEFT(A1151,4)),VALUE(MID(A1151,6,2)),VALUE(MID(A1151,9,2))),"yyyy-mm-dd")=LEFT(A1151,10),DATE(VALUE(LEFT(A1151,4)),VALUE(MID(A1151,6,2)),VALUE(MID(A1151,9,2))),""),"")))</f>
        <v/>
      </c>
    </row>
    <row r="1152" customFormat="false" ht="15" hidden="false" customHeight="false" outlineLevel="0" collapsed="false">
      <c r="A1152" s="13"/>
      <c r="B1152" s="8"/>
      <c r="C1152" s="8"/>
      <c r="D1152" s="23"/>
      <c r="E1152" s="23"/>
      <c r="F1152" s="10" t="str">
        <f aca="false">IF(D1152="","",D1152-N(E1152))</f>
        <v/>
      </c>
      <c r="G1152" s="8"/>
      <c r="H1152" s="12" t="str">
        <f aca="false">IF(AND(A1152="",C1152="",D1152=""),"",IF(A1152="","Add the order date",IF(I1152="","Date not recognised - use YYYY-MM-DD",IF(C1152="","Add the customer email",IF(D1152="","Add the order total",IF(COUNTIF(Customers!$A$2:$A$2001,C1152)=0,"Customer not on Customers tab",IF(N(E1152)&gt;D1152,"Refund is more than the order",IF(AND(B1152&lt;&gt;"",COUNTIF($B$2:$B$5001,B1152)&gt;1),"Same order # twice - keep one row",""))))))))</f>
        <v/>
      </c>
      <c r="I1152" s="11" t="str">
        <f aca="false">IF(A1152="","",IF(ISNUMBER(A1152),INT(A1152),IFERROR(IF(TEXT(DATE(VALUE(LEFT(A1152,4)),VALUE(MID(A1152,6,2)),VALUE(MID(A1152,9,2))),"yyyy-mm-dd")=LEFT(A1152,10),DATE(VALUE(LEFT(A1152,4)),VALUE(MID(A1152,6,2)),VALUE(MID(A1152,9,2))),""),"")))</f>
        <v/>
      </c>
    </row>
    <row r="1153" customFormat="false" ht="15" hidden="false" customHeight="false" outlineLevel="0" collapsed="false">
      <c r="A1153" s="13"/>
      <c r="B1153" s="8"/>
      <c r="C1153" s="8"/>
      <c r="D1153" s="23"/>
      <c r="E1153" s="23"/>
      <c r="F1153" s="10" t="str">
        <f aca="false">IF(D1153="","",D1153-N(E1153))</f>
        <v/>
      </c>
      <c r="G1153" s="8"/>
      <c r="H1153" s="12" t="str">
        <f aca="false">IF(AND(A1153="",C1153="",D1153=""),"",IF(A1153="","Add the order date",IF(I1153="","Date not recognised - use YYYY-MM-DD",IF(C1153="","Add the customer email",IF(D1153="","Add the order total",IF(COUNTIF(Customers!$A$2:$A$2001,C1153)=0,"Customer not on Customers tab",IF(N(E1153)&gt;D1153,"Refund is more than the order",IF(AND(B1153&lt;&gt;"",COUNTIF($B$2:$B$5001,B1153)&gt;1),"Same order # twice - keep one row",""))))))))</f>
        <v/>
      </c>
      <c r="I1153" s="11" t="str">
        <f aca="false">IF(A1153="","",IF(ISNUMBER(A1153),INT(A1153),IFERROR(IF(TEXT(DATE(VALUE(LEFT(A1153,4)),VALUE(MID(A1153,6,2)),VALUE(MID(A1153,9,2))),"yyyy-mm-dd")=LEFT(A1153,10),DATE(VALUE(LEFT(A1153,4)),VALUE(MID(A1153,6,2)),VALUE(MID(A1153,9,2))),""),"")))</f>
        <v/>
      </c>
    </row>
    <row r="1154" customFormat="false" ht="15" hidden="false" customHeight="false" outlineLevel="0" collapsed="false">
      <c r="A1154" s="13"/>
      <c r="B1154" s="8"/>
      <c r="C1154" s="8"/>
      <c r="D1154" s="23"/>
      <c r="E1154" s="23"/>
      <c r="F1154" s="10" t="str">
        <f aca="false">IF(D1154="","",D1154-N(E1154))</f>
        <v/>
      </c>
      <c r="G1154" s="8"/>
      <c r="H1154" s="12" t="str">
        <f aca="false">IF(AND(A1154="",C1154="",D1154=""),"",IF(A1154="","Add the order date",IF(I1154="","Date not recognised - use YYYY-MM-DD",IF(C1154="","Add the customer email",IF(D1154="","Add the order total",IF(COUNTIF(Customers!$A$2:$A$2001,C1154)=0,"Customer not on Customers tab",IF(N(E1154)&gt;D1154,"Refund is more than the order",IF(AND(B1154&lt;&gt;"",COUNTIF($B$2:$B$5001,B1154)&gt;1),"Same order # twice - keep one row",""))))))))</f>
        <v/>
      </c>
      <c r="I1154" s="11" t="str">
        <f aca="false">IF(A1154="","",IF(ISNUMBER(A1154),INT(A1154),IFERROR(IF(TEXT(DATE(VALUE(LEFT(A1154,4)),VALUE(MID(A1154,6,2)),VALUE(MID(A1154,9,2))),"yyyy-mm-dd")=LEFT(A1154,10),DATE(VALUE(LEFT(A1154,4)),VALUE(MID(A1154,6,2)),VALUE(MID(A1154,9,2))),""),"")))</f>
        <v/>
      </c>
    </row>
    <row r="1155" customFormat="false" ht="15" hidden="false" customHeight="false" outlineLevel="0" collapsed="false">
      <c r="A1155" s="13"/>
      <c r="B1155" s="8"/>
      <c r="C1155" s="8"/>
      <c r="D1155" s="23"/>
      <c r="E1155" s="23"/>
      <c r="F1155" s="10" t="str">
        <f aca="false">IF(D1155="","",D1155-N(E1155))</f>
        <v/>
      </c>
      <c r="G1155" s="8"/>
      <c r="H1155" s="12" t="str">
        <f aca="false">IF(AND(A1155="",C1155="",D1155=""),"",IF(A1155="","Add the order date",IF(I1155="","Date not recognised - use YYYY-MM-DD",IF(C1155="","Add the customer email",IF(D1155="","Add the order total",IF(COUNTIF(Customers!$A$2:$A$2001,C1155)=0,"Customer not on Customers tab",IF(N(E1155)&gt;D1155,"Refund is more than the order",IF(AND(B1155&lt;&gt;"",COUNTIF($B$2:$B$5001,B1155)&gt;1),"Same order # twice - keep one row",""))))))))</f>
        <v/>
      </c>
      <c r="I1155" s="11" t="str">
        <f aca="false">IF(A1155="","",IF(ISNUMBER(A1155),INT(A1155),IFERROR(IF(TEXT(DATE(VALUE(LEFT(A1155,4)),VALUE(MID(A1155,6,2)),VALUE(MID(A1155,9,2))),"yyyy-mm-dd")=LEFT(A1155,10),DATE(VALUE(LEFT(A1155,4)),VALUE(MID(A1155,6,2)),VALUE(MID(A1155,9,2))),""),"")))</f>
        <v/>
      </c>
    </row>
    <row r="1156" customFormat="false" ht="15" hidden="false" customHeight="false" outlineLevel="0" collapsed="false">
      <c r="A1156" s="13"/>
      <c r="B1156" s="8"/>
      <c r="C1156" s="8"/>
      <c r="D1156" s="23"/>
      <c r="E1156" s="23"/>
      <c r="F1156" s="10" t="str">
        <f aca="false">IF(D1156="","",D1156-N(E1156))</f>
        <v/>
      </c>
      <c r="G1156" s="8"/>
      <c r="H1156" s="12" t="str">
        <f aca="false">IF(AND(A1156="",C1156="",D1156=""),"",IF(A1156="","Add the order date",IF(I1156="","Date not recognised - use YYYY-MM-DD",IF(C1156="","Add the customer email",IF(D1156="","Add the order total",IF(COUNTIF(Customers!$A$2:$A$2001,C1156)=0,"Customer not on Customers tab",IF(N(E1156)&gt;D1156,"Refund is more than the order",IF(AND(B1156&lt;&gt;"",COUNTIF($B$2:$B$5001,B1156)&gt;1),"Same order # twice - keep one row",""))))))))</f>
        <v/>
      </c>
      <c r="I1156" s="11" t="str">
        <f aca="false">IF(A1156="","",IF(ISNUMBER(A1156),INT(A1156),IFERROR(IF(TEXT(DATE(VALUE(LEFT(A1156,4)),VALUE(MID(A1156,6,2)),VALUE(MID(A1156,9,2))),"yyyy-mm-dd")=LEFT(A1156,10),DATE(VALUE(LEFT(A1156,4)),VALUE(MID(A1156,6,2)),VALUE(MID(A1156,9,2))),""),"")))</f>
        <v/>
      </c>
    </row>
    <row r="1157" customFormat="false" ht="15" hidden="false" customHeight="false" outlineLevel="0" collapsed="false">
      <c r="A1157" s="13"/>
      <c r="B1157" s="8"/>
      <c r="C1157" s="8"/>
      <c r="D1157" s="23"/>
      <c r="E1157" s="23"/>
      <c r="F1157" s="10" t="str">
        <f aca="false">IF(D1157="","",D1157-N(E1157))</f>
        <v/>
      </c>
      <c r="G1157" s="8"/>
      <c r="H1157" s="12" t="str">
        <f aca="false">IF(AND(A1157="",C1157="",D1157=""),"",IF(A1157="","Add the order date",IF(I1157="","Date not recognised - use YYYY-MM-DD",IF(C1157="","Add the customer email",IF(D1157="","Add the order total",IF(COUNTIF(Customers!$A$2:$A$2001,C1157)=0,"Customer not on Customers tab",IF(N(E1157)&gt;D1157,"Refund is more than the order",IF(AND(B1157&lt;&gt;"",COUNTIF($B$2:$B$5001,B1157)&gt;1),"Same order # twice - keep one row",""))))))))</f>
        <v/>
      </c>
      <c r="I1157" s="11" t="str">
        <f aca="false">IF(A1157="","",IF(ISNUMBER(A1157),INT(A1157),IFERROR(IF(TEXT(DATE(VALUE(LEFT(A1157,4)),VALUE(MID(A1157,6,2)),VALUE(MID(A1157,9,2))),"yyyy-mm-dd")=LEFT(A1157,10),DATE(VALUE(LEFT(A1157,4)),VALUE(MID(A1157,6,2)),VALUE(MID(A1157,9,2))),""),"")))</f>
        <v/>
      </c>
    </row>
    <row r="1158" customFormat="false" ht="15" hidden="false" customHeight="false" outlineLevel="0" collapsed="false">
      <c r="A1158" s="13"/>
      <c r="B1158" s="8"/>
      <c r="C1158" s="8"/>
      <c r="D1158" s="23"/>
      <c r="E1158" s="23"/>
      <c r="F1158" s="10" t="str">
        <f aca="false">IF(D1158="","",D1158-N(E1158))</f>
        <v/>
      </c>
      <c r="G1158" s="8"/>
      <c r="H1158" s="12" t="str">
        <f aca="false">IF(AND(A1158="",C1158="",D1158=""),"",IF(A1158="","Add the order date",IF(I1158="","Date not recognised - use YYYY-MM-DD",IF(C1158="","Add the customer email",IF(D1158="","Add the order total",IF(COUNTIF(Customers!$A$2:$A$2001,C1158)=0,"Customer not on Customers tab",IF(N(E1158)&gt;D1158,"Refund is more than the order",IF(AND(B1158&lt;&gt;"",COUNTIF($B$2:$B$5001,B1158)&gt;1),"Same order # twice - keep one row",""))))))))</f>
        <v/>
      </c>
      <c r="I1158" s="11" t="str">
        <f aca="false">IF(A1158="","",IF(ISNUMBER(A1158),INT(A1158),IFERROR(IF(TEXT(DATE(VALUE(LEFT(A1158,4)),VALUE(MID(A1158,6,2)),VALUE(MID(A1158,9,2))),"yyyy-mm-dd")=LEFT(A1158,10),DATE(VALUE(LEFT(A1158,4)),VALUE(MID(A1158,6,2)),VALUE(MID(A1158,9,2))),""),"")))</f>
        <v/>
      </c>
    </row>
    <row r="1159" customFormat="false" ht="15" hidden="false" customHeight="false" outlineLevel="0" collapsed="false">
      <c r="A1159" s="13"/>
      <c r="B1159" s="8"/>
      <c r="C1159" s="8"/>
      <c r="D1159" s="23"/>
      <c r="E1159" s="23"/>
      <c r="F1159" s="10" t="str">
        <f aca="false">IF(D1159="","",D1159-N(E1159))</f>
        <v/>
      </c>
      <c r="G1159" s="8"/>
      <c r="H1159" s="12" t="str">
        <f aca="false">IF(AND(A1159="",C1159="",D1159=""),"",IF(A1159="","Add the order date",IF(I1159="","Date not recognised - use YYYY-MM-DD",IF(C1159="","Add the customer email",IF(D1159="","Add the order total",IF(COUNTIF(Customers!$A$2:$A$2001,C1159)=0,"Customer not on Customers tab",IF(N(E1159)&gt;D1159,"Refund is more than the order",IF(AND(B1159&lt;&gt;"",COUNTIF($B$2:$B$5001,B1159)&gt;1),"Same order # twice - keep one row",""))))))))</f>
        <v/>
      </c>
      <c r="I1159" s="11" t="str">
        <f aca="false">IF(A1159="","",IF(ISNUMBER(A1159),INT(A1159),IFERROR(IF(TEXT(DATE(VALUE(LEFT(A1159,4)),VALUE(MID(A1159,6,2)),VALUE(MID(A1159,9,2))),"yyyy-mm-dd")=LEFT(A1159,10),DATE(VALUE(LEFT(A1159,4)),VALUE(MID(A1159,6,2)),VALUE(MID(A1159,9,2))),""),"")))</f>
        <v/>
      </c>
    </row>
    <row r="1160" customFormat="false" ht="15" hidden="false" customHeight="false" outlineLevel="0" collapsed="false">
      <c r="A1160" s="13"/>
      <c r="B1160" s="8"/>
      <c r="C1160" s="8"/>
      <c r="D1160" s="23"/>
      <c r="E1160" s="23"/>
      <c r="F1160" s="10" t="str">
        <f aca="false">IF(D1160="","",D1160-N(E1160))</f>
        <v/>
      </c>
      <c r="G1160" s="8"/>
      <c r="H1160" s="12" t="str">
        <f aca="false">IF(AND(A1160="",C1160="",D1160=""),"",IF(A1160="","Add the order date",IF(I1160="","Date not recognised - use YYYY-MM-DD",IF(C1160="","Add the customer email",IF(D1160="","Add the order total",IF(COUNTIF(Customers!$A$2:$A$2001,C1160)=0,"Customer not on Customers tab",IF(N(E1160)&gt;D1160,"Refund is more than the order",IF(AND(B1160&lt;&gt;"",COUNTIF($B$2:$B$5001,B1160)&gt;1),"Same order # twice - keep one row",""))))))))</f>
        <v/>
      </c>
      <c r="I1160" s="11" t="str">
        <f aca="false">IF(A1160="","",IF(ISNUMBER(A1160),INT(A1160),IFERROR(IF(TEXT(DATE(VALUE(LEFT(A1160,4)),VALUE(MID(A1160,6,2)),VALUE(MID(A1160,9,2))),"yyyy-mm-dd")=LEFT(A1160,10),DATE(VALUE(LEFT(A1160,4)),VALUE(MID(A1160,6,2)),VALUE(MID(A1160,9,2))),""),"")))</f>
        <v/>
      </c>
    </row>
    <row r="1161" customFormat="false" ht="15" hidden="false" customHeight="false" outlineLevel="0" collapsed="false">
      <c r="A1161" s="13"/>
      <c r="B1161" s="8"/>
      <c r="C1161" s="8"/>
      <c r="D1161" s="23"/>
      <c r="E1161" s="23"/>
      <c r="F1161" s="10" t="str">
        <f aca="false">IF(D1161="","",D1161-N(E1161))</f>
        <v/>
      </c>
      <c r="G1161" s="8"/>
      <c r="H1161" s="12" t="str">
        <f aca="false">IF(AND(A1161="",C1161="",D1161=""),"",IF(A1161="","Add the order date",IF(I1161="","Date not recognised - use YYYY-MM-DD",IF(C1161="","Add the customer email",IF(D1161="","Add the order total",IF(COUNTIF(Customers!$A$2:$A$2001,C1161)=0,"Customer not on Customers tab",IF(N(E1161)&gt;D1161,"Refund is more than the order",IF(AND(B1161&lt;&gt;"",COUNTIF($B$2:$B$5001,B1161)&gt;1),"Same order # twice - keep one row",""))))))))</f>
        <v/>
      </c>
      <c r="I1161" s="11" t="str">
        <f aca="false">IF(A1161="","",IF(ISNUMBER(A1161),INT(A1161),IFERROR(IF(TEXT(DATE(VALUE(LEFT(A1161,4)),VALUE(MID(A1161,6,2)),VALUE(MID(A1161,9,2))),"yyyy-mm-dd")=LEFT(A1161,10),DATE(VALUE(LEFT(A1161,4)),VALUE(MID(A1161,6,2)),VALUE(MID(A1161,9,2))),""),"")))</f>
        <v/>
      </c>
    </row>
    <row r="1162" customFormat="false" ht="15" hidden="false" customHeight="false" outlineLevel="0" collapsed="false">
      <c r="A1162" s="13"/>
      <c r="B1162" s="8"/>
      <c r="C1162" s="8"/>
      <c r="D1162" s="23"/>
      <c r="E1162" s="23"/>
      <c r="F1162" s="10" t="str">
        <f aca="false">IF(D1162="","",D1162-N(E1162))</f>
        <v/>
      </c>
      <c r="G1162" s="8"/>
      <c r="H1162" s="12" t="str">
        <f aca="false">IF(AND(A1162="",C1162="",D1162=""),"",IF(A1162="","Add the order date",IF(I1162="","Date not recognised - use YYYY-MM-DD",IF(C1162="","Add the customer email",IF(D1162="","Add the order total",IF(COUNTIF(Customers!$A$2:$A$2001,C1162)=0,"Customer not on Customers tab",IF(N(E1162)&gt;D1162,"Refund is more than the order",IF(AND(B1162&lt;&gt;"",COUNTIF($B$2:$B$5001,B1162)&gt;1),"Same order # twice - keep one row",""))))))))</f>
        <v/>
      </c>
      <c r="I1162" s="11" t="str">
        <f aca="false">IF(A1162="","",IF(ISNUMBER(A1162),INT(A1162),IFERROR(IF(TEXT(DATE(VALUE(LEFT(A1162,4)),VALUE(MID(A1162,6,2)),VALUE(MID(A1162,9,2))),"yyyy-mm-dd")=LEFT(A1162,10),DATE(VALUE(LEFT(A1162,4)),VALUE(MID(A1162,6,2)),VALUE(MID(A1162,9,2))),""),"")))</f>
        <v/>
      </c>
    </row>
    <row r="1163" customFormat="false" ht="15" hidden="false" customHeight="false" outlineLevel="0" collapsed="false">
      <c r="A1163" s="13"/>
      <c r="B1163" s="8"/>
      <c r="C1163" s="8"/>
      <c r="D1163" s="23"/>
      <c r="E1163" s="23"/>
      <c r="F1163" s="10" t="str">
        <f aca="false">IF(D1163="","",D1163-N(E1163))</f>
        <v/>
      </c>
      <c r="G1163" s="8"/>
      <c r="H1163" s="12" t="str">
        <f aca="false">IF(AND(A1163="",C1163="",D1163=""),"",IF(A1163="","Add the order date",IF(I1163="","Date not recognised - use YYYY-MM-DD",IF(C1163="","Add the customer email",IF(D1163="","Add the order total",IF(COUNTIF(Customers!$A$2:$A$2001,C1163)=0,"Customer not on Customers tab",IF(N(E1163)&gt;D1163,"Refund is more than the order",IF(AND(B1163&lt;&gt;"",COUNTIF($B$2:$B$5001,B1163)&gt;1),"Same order # twice - keep one row",""))))))))</f>
        <v/>
      </c>
      <c r="I1163" s="11" t="str">
        <f aca="false">IF(A1163="","",IF(ISNUMBER(A1163),INT(A1163),IFERROR(IF(TEXT(DATE(VALUE(LEFT(A1163,4)),VALUE(MID(A1163,6,2)),VALUE(MID(A1163,9,2))),"yyyy-mm-dd")=LEFT(A1163,10),DATE(VALUE(LEFT(A1163,4)),VALUE(MID(A1163,6,2)),VALUE(MID(A1163,9,2))),""),"")))</f>
        <v/>
      </c>
    </row>
    <row r="1164" customFormat="false" ht="15" hidden="false" customHeight="false" outlineLevel="0" collapsed="false">
      <c r="A1164" s="13"/>
      <c r="B1164" s="8"/>
      <c r="C1164" s="8"/>
      <c r="D1164" s="23"/>
      <c r="E1164" s="23"/>
      <c r="F1164" s="10" t="str">
        <f aca="false">IF(D1164="","",D1164-N(E1164))</f>
        <v/>
      </c>
      <c r="G1164" s="8"/>
      <c r="H1164" s="12" t="str">
        <f aca="false">IF(AND(A1164="",C1164="",D1164=""),"",IF(A1164="","Add the order date",IF(I1164="","Date not recognised - use YYYY-MM-DD",IF(C1164="","Add the customer email",IF(D1164="","Add the order total",IF(COUNTIF(Customers!$A$2:$A$2001,C1164)=0,"Customer not on Customers tab",IF(N(E1164)&gt;D1164,"Refund is more than the order",IF(AND(B1164&lt;&gt;"",COUNTIF($B$2:$B$5001,B1164)&gt;1),"Same order # twice - keep one row",""))))))))</f>
        <v/>
      </c>
      <c r="I1164" s="11" t="str">
        <f aca="false">IF(A1164="","",IF(ISNUMBER(A1164),INT(A1164),IFERROR(IF(TEXT(DATE(VALUE(LEFT(A1164,4)),VALUE(MID(A1164,6,2)),VALUE(MID(A1164,9,2))),"yyyy-mm-dd")=LEFT(A1164,10),DATE(VALUE(LEFT(A1164,4)),VALUE(MID(A1164,6,2)),VALUE(MID(A1164,9,2))),""),"")))</f>
        <v/>
      </c>
    </row>
    <row r="1165" customFormat="false" ht="15" hidden="false" customHeight="false" outlineLevel="0" collapsed="false">
      <c r="A1165" s="13"/>
      <c r="B1165" s="8"/>
      <c r="C1165" s="8"/>
      <c r="D1165" s="23"/>
      <c r="E1165" s="23"/>
      <c r="F1165" s="10" t="str">
        <f aca="false">IF(D1165="","",D1165-N(E1165))</f>
        <v/>
      </c>
      <c r="G1165" s="8"/>
      <c r="H1165" s="12" t="str">
        <f aca="false">IF(AND(A1165="",C1165="",D1165=""),"",IF(A1165="","Add the order date",IF(I1165="","Date not recognised - use YYYY-MM-DD",IF(C1165="","Add the customer email",IF(D1165="","Add the order total",IF(COUNTIF(Customers!$A$2:$A$2001,C1165)=0,"Customer not on Customers tab",IF(N(E1165)&gt;D1165,"Refund is more than the order",IF(AND(B1165&lt;&gt;"",COUNTIF($B$2:$B$5001,B1165)&gt;1),"Same order # twice - keep one row",""))))))))</f>
        <v/>
      </c>
      <c r="I1165" s="11" t="str">
        <f aca="false">IF(A1165="","",IF(ISNUMBER(A1165),INT(A1165),IFERROR(IF(TEXT(DATE(VALUE(LEFT(A1165,4)),VALUE(MID(A1165,6,2)),VALUE(MID(A1165,9,2))),"yyyy-mm-dd")=LEFT(A1165,10),DATE(VALUE(LEFT(A1165,4)),VALUE(MID(A1165,6,2)),VALUE(MID(A1165,9,2))),""),"")))</f>
        <v/>
      </c>
    </row>
    <row r="1166" customFormat="false" ht="15" hidden="false" customHeight="false" outlineLevel="0" collapsed="false">
      <c r="A1166" s="13"/>
      <c r="B1166" s="8"/>
      <c r="C1166" s="8"/>
      <c r="D1166" s="23"/>
      <c r="E1166" s="23"/>
      <c r="F1166" s="10" t="str">
        <f aca="false">IF(D1166="","",D1166-N(E1166))</f>
        <v/>
      </c>
      <c r="G1166" s="8"/>
      <c r="H1166" s="12" t="str">
        <f aca="false">IF(AND(A1166="",C1166="",D1166=""),"",IF(A1166="","Add the order date",IF(I1166="","Date not recognised - use YYYY-MM-DD",IF(C1166="","Add the customer email",IF(D1166="","Add the order total",IF(COUNTIF(Customers!$A$2:$A$2001,C1166)=0,"Customer not on Customers tab",IF(N(E1166)&gt;D1166,"Refund is more than the order",IF(AND(B1166&lt;&gt;"",COUNTIF($B$2:$B$5001,B1166)&gt;1),"Same order # twice - keep one row",""))))))))</f>
        <v/>
      </c>
      <c r="I1166" s="11" t="str">
        <f aca="false">IF(A1166="","",IF(ISNUMBER(A1166),INT(A1166),IFERROR(IF(TEXT(DATE(VALUE(LEFT(A1166,4)),VALUE(MID(A1166,6,2)),VALUE(MID(A1166,9,2))),"yyyy-mm-dd")=LEFT(A1166,10),DATE(VALUE(LEFT(A1166,4)),VALUE(MID(A1166,6,2)),VALUE(MID(A1166,9,2))),""),"")))</f>
        <v/>
      </c>
    </row>
    <row r="1167" customFormat="false" ht="15" hidden="false" customHeight="false" outlineLevel="0" collapsed="false">
      <c r="A1167" s="13"/>
      <c r="B1167" s="8"/>
      <c r="C1167" s="8"/>
      <c r="D1167" s="23"/>
      <c r="E1167" s="23"/>
      <c r="F1167" s="10" t="str">
        <f aca="false">IF(D1167="","",D1167-N(E1167))</f>
        <v/>
      </c>
      <c r="G1167" s="8"/>
      <c r="H1167" s="12" t="str">
        <f aca="false">IF(AND(A1167="",C1167="",D1167=""),"",IF(A1167="","Add the order date",IF(I1167="","Date not recognised - use YYYY-MM-DD",IF(C1167="","Add the customer email",IF(D1167="","Add the order total",IF(COUNTIF(Customers!$A$2:$A$2001,C1167)=0,"Customer not on Customers tab",IF(N(E1167)&gt;D1167,"Refund is more than the order",IF(AND(B1167&lt;&gt;"",COUNTIF($B$2:$B$5001,B1167)&gt;1),"Same order # twice - keep one row",""))))))))</f>
        <v/>
      </c>
      <c r="I1167" s="11" t="str">
        <f aca="false">IF(A1167="","",IF(ISNUMBER(A1167),INT(A1167),IFERROR(IF(TEXT(DATE(VALUE(LEFT(A1167,4)),VALUE(MID(A1167,6,2)),VALUE(MID(A1167,9,2))),"yyyy-mm-dd")=LEFT(A1167,10),DATE(VALUE(LEFT(A1167,4)),VALUE(MID(A1167,6,2)),VALUE(MID(A1167,9,2))),""),"")))</f>
        <v/>
      </c>
    </row>
    <row r="1168" customFormat="false" ht="15" hidden="false" customHeight="false" outlineLevel="0" collapsed="false">
      <c r="A1168" s="13"/>
      <c r="B1168" s="8"/>
      <c r="C1168" s="8"/>
      <c r="D1168" s="23"/>
      <c r="E1168" s="23"/>
      <c r="F1168" s="10" t="str">
        <f aca="false">IF(D1168="","",D1168-N(E1168))</f>
        <v/>
      </c>
      <c r="G1168" s="8"/>
      <c r="H1168" s="12" t="str">
        <f aca="false">IF(AND(A1168="",C1168="",D1168=""),"",IF(A1168="","Add the order date",IF(I1168="","Date not recognised - use YYYY-MM-DD",IF(C1168="","Add the customer email",IF(D1168="","Add the order total",IF(COUNTIF(Customers!$A$2:$A$2001,C1168)=0,"Customer not on Customers tab",IF(N(E1168)&gt;D1168,"Refund is more than the order",IF(AND(B1168&lt;&gt;"",COUNTIF($B$2:$B$5001,B1168)&gt;1),"Same order # twice - keep one row",""))))))))</f>
        <v/>
      </c>
      <c r="I1168" s="11" t="str">
        <f aca="false">IF(A1168="","",IF(ISNUMBER(A1168),INT(A1168),IFERROR(IF(TEXT(DATE(VALUE(LEFT(A1168,4)),VALUE(MID(A1168,6,2)),VALUE(MID(A1168,9,2))),"yyyy-mm-dd")=LEFT(A1168,10),DATE(VALUE(LEFT(A1168,4)),VALUE(MID(A1168,6,2)),VALUE(MID(A1168,9,2))),""),"")))</f>
        <v/>
      </c>
    </row>
    <row r="1169" customFormat="false" ht="15" hidden="false" customHeight="false" outlineLevel="0" collapsed="false">
      <c r="A1169" s="13"/>
      <c r="B1169" s="8"/>
      <c r="C1169" s="8"/>
      <c r="D1169" s="23"/>
      <c r="E1169" s="23"/>
      <c r="F1169" s="10" t="str">
        <f aca="false">IF(D1169="","",D1169-N(E1169))</f>
        <v/>
      </c>
      <c r="G1169" s="8"/>
      <c r="H1169" s="12" t="str">
        <f aca="false">IF(AND(A1169="",C1169="",D1169=""),"",IF(A1169="","Add the order date",IF(I1169="","Date not recognised - use YYYY-MM-DD",IF(C1169="","Add the customer email",IF(D1169="","Add the order total",IF(COUNTIF(Customers!$A$2:$A$2001,C1169)=0,"Customer not on Customers tab",IF(N(E1169)&gt;D1169,"Refund is more than the order",IF(AND(B1169&lt;&gt;"",COUNTIF($B$2:$B$5001,B1169)&gt;1),"Same order # twice - keep one row",""))))))))</f>
        <v/>
      </c>
      <c r="I1169" s="11" t="str">
        <f aca="false">IF(A1169="","",IF(ISNUMBER(A1169),INT(A1169),IFERROR(IF(TEXT(DATE(VALUE(LEFT(A1169,4)),VALUE(MID(A1169,6,2)),VALUE(MID(A1169,9,2))),"yyyy-mm-dd")=LEFT(A1169,10),DATE(VALUE(LEFT(A1169,4)),VALUE(MID(A1169,6,2)),VALUE(MID(A1169,9,2))),""),"")))</f>
        <v/>
      </c>
    </row>
    <row r="1170" customFormat="false" ht="15" hidden="false" customHeight="false" outlineLevel="0" collapsed="false">
      <c r="A1170" s="13"/>
      <c r="B1170" s="8"/>
      <c r="C1170" s="8"/>
      <c r="D1170" s="23"/>
      <c r="E1170" s="23"/>
      <c r="F1170" s="10" t="str">
        <f aca="false">IF(D1170="","",D1170-N(E1170))</f>
        <v/>
      </c>
      <c r="G1170" s="8"/>
      <c r="H1170" s="12" t="str">
        <f aca="false">IF(AND(A1170="",C1170="",D1170=""),"",IF(A1170="","Add the order date",IF(I1170="","Date not recognised - use YYYY-MM-DD",IF(C1170="","Add the customer email",IF(D1170="","Add the order total",IF(COUNTIF(Customers!$A$2:$A$2001,C1170)=0,"Customer not on Customers tab",IF(N(E1170)&gt;D1170,"Refund is more than the order",IF(AND(B1170&lt;&gt;"",COUNTIF($B$2:$B$5001,B1170)&gt;1),"Same order # twice - keep one row",""))))))))</f>
        <v/>
      </c>
      <c r="I1170" s="11" t="str">
        <f aca="false">IF(A1170="","",IF(ISNUMBER(A1170),INT(A1170),IFERROR(IF(TEXT(DATE(VALUE(LEFT(A1170,4)),VALUE(MID(A1170,6,2)),VALUE(MID(A1170,9,2))),"yyyy-mm-dd")=LEFT(A1170,10),DATE(VALUE(LEFT(A1170,4)),VALUE(MID(A1170,6,2)),VALUE(MID(A1170,9,2))),""),"")))</f>
        <v/>
      </c>
    </row>
    <row r="1171" customFormat="false" ht="15" hidden="false" customHeight="false" outlineLevel="0" collapsed="false">
      <c r="A1171" s="13"/>
      <c r="B1171" s="8"/>
      <c r="C1171" s="8"/>
      <c r="D1171" s="23"/>
      <c r="E1171" s="23"/>
      <c r="F1171" s="10" t="str">
        <f aca="false">IF(D1171="","",D1171-N(E1171))</f>
        <v/>
      </c>
      <c r="G1171" s="8"/>
      <c r="H1171" s="12" t="str">
        <f aca="false">IF(AND(A1171="",C1171="",D1171=""),"",IF(A1171="","Add the order date",IF(I1171="","Date not recognised - use YYYY-MM-DD",IF(C1171="","Add the customer email",IF(D1171="","Add the order total",IF(COUNTIF(Customers!$A$2:$A$2001,C1171)=0,"Customer not on Customers tab",IF(N(E1171)&gt;D1171,"Refund is more than the order",IF(AND(B1171&lt;&gt;"",COUNTIF($B$2:$B$5001,B1171)&gt;1),"Same order # twice - keep one row",""))))))))</f>
        <v/>
      </c>
      <c r="I1171" s="11" t="str">
        <f aca="false">IF(A1171="","",IF(ISNUMBER(A1171),INT(A1171),IFERROR(IF(TEXT(DATE(VALUE(LEFT(A1171,4)),VALUE(MID(A1171,6,2)),VALUE(MID(A1171,9,2))),"yyyy-mm-dd")=LEFT(A1171,10),DATE(VALUE(LEFT(A1171,4)),VALUE(MID(A1171,6,2)),VALUE(MID(A1171,9,2))),""),"")))</f>
        <v/>
      </c>
    </row>
    <row r="1172" customFormat="false" ht="15" hidden="false" customHeight="false" outlineLevel="0" collapsed="false">
      <c r="A1172" s="13"/>
      <c r="B1172" s="8"/>
      <c r="C1172" s="8"/>
      <c r="D1172" s="23"/>
      <c r="E1172" s="23"/>
      <c r="F1172" s="10" t="str">
        <f aca="false">IF(D1172="","",D1172-N(E1172))</f>
        <v/>
      </c>
      <c r="G1172" s="8"/>
      <c r="H1172" s="12" t="str">
        <f aca="false">IF(AND(A1172="",C1172="",D1172=""),"",IF(A1172="","Add the order date",IF(I1172="","Date not recognised - use YYYY-MM-DD",IF(C1172="","Add the customer email",IF(D1172="","Add the order total",IF(COUNTIF(Customers!$A$2:$A$2001,C1172)=0,"Customer not on Customers tab",IF(N(E1172)&gt;D1172,"Refund is more than the order",IF(AND(B1172&lt;&gt;"",COUNTIF($B$2:$B$5001,B1172)&gt;1),"Same order # twice - keep one row",""))))))))</f>
        <v/>
      </c>
      <c r="I1172" s="11" t="str">
        <f aca="false">IF(A1172="","",IF(ISNUMBER(A1172),INT(A1172),IFERROR(IF(TEXT(DATE(VALUE(LEFT(A1172,4)),VALUE(MID(A1172,6,2)),VALUE(MID(A1172,9,2))),"yyyy-mm-dd")=LEFT(A1172,10),DATE(VALUE(LEFT(A1172,4)),VALUE(MID(A1172,6,2)),VALUE(MID(A1172,9,2))),""),"")))</f>
        <v/>
      </c>
    </row>
    <row r="1173" customFormat="false" ht="15" hidden="false" customHeight="false" outlineLevel="0" collapsed="false">
      <c r="A1173" s="13"/>
      <c r="B1173" s="8"/>
      <c r="C1173" s="8"/>
      <c r="D1173" s="23"/>
      <c r="E1173" s="23"/>
      <c r="F1173" s="10" t="str">
        <f aca="false">IF(D1173="","",D1173-N(E1173))</f>
        <v/>
      </c>
      <c r="G1173" s="8"/>
      <c r="H1173" s="12" t="str">
        <f aca="false">IF(AND(A1173="",C1173="",D1173=""),"",IF(A1173="","Add the order date",IF(I1173="","Date not recognised - use YYYY-MM-DD",IF(C1173="","Add the customer email",IF(D1173="","Add the order total",IF(COUNTIF(Customers!$A$2:$A$2001,C1173)=0,"Customer not on Customers tab",IF(N(E1173)&gt;D1173,"Refund is more than the order",IF(AND(B1173&lt;&gt;"",COUNTIF($B$2:$B$5001,B1173)&gt;1),"Same order # twice - keep one row",""))))))))</f>
        <v/>
      </c>
      <c r="I1173" s="11" t="str">
        <f aca="false">IF(A1173="","",IF(ISNUMBER(A1173),INT(A1173),IFERROR(IF(TEXT(DATE(VALUE(LEFT(A1173,4)),VALUE(MID(A1173,6,2)),VALUE(MID(A1173,9,2))),"yyyy-mm-dd")=LEFT(A1173,10),DATE(VALUE(LEFT(A1173,4)),VALUE(MID(A1173,6,2)),VALUE(MID(A1173,9,2))),""),"")))</f>
        <v/>
      </c>
    </row>
    <row r="1174" customFormat="false" ht="15" hidden="false" customHeight="false" outlineLevel="0" collapsed="false">
      <c r="A1174" s="13"/>
      <c r="B1174" s="8"/>
      <c r="C1174" s="8"/>
      <c r="D1174" s="23"/>
      <c r="E1174" s="23"/>
      <c r="F1174" s="10" t="str">
        <f aca="false">IF(D1174="","",D1174-N(E1174))</f>
        <v/>
      </c>
      <c r="G1174" s="8"/>
      <c r="H1174" s="12" t="str">
        <f aca="false">IF(AND(A1174="",C1174="",D1174=""),"",IF(A1174="","Add the order date",IF(I1174="","Date not recognised - use YYYY-MM-DD",IF(C1174="","Add the customer email",IF(D1174="","Add the order total",IF(COUNTIF(Customers!$A$2:$A$2001,C1174)=0,"Customer not on Customers tab",IF(N(E1174)&gt;D1174,"Refund is more than the order",IF(AND(B1174&lt;&gt;"",COUNTIF($B$2:$B$5001,B1174)&gt;1),"Same order # twice - keep one row",""))))))))</f>
        <v/>
      </c>
      <c r="I1174" s="11" t="str">
        <f aca="false">IF(A1174="","",IF(ISNUMBER(A1174),INT(A1174),IFERROR(IF(TEXT(DATE(VALUE(LEFT(A1174,4)),VALUE(MID(A1174,6,2)),VALUE(MID(A1174,9,2))),"yyyy-mm-dd")=LEFT(A1174,10),DATE(VALUE(LEFT(A1174,4)),VALUE(MID(A1174,6,2)),VALUE(MID(A1174,9,2))),""),"")))</f>
        <v/>
      </c>
    </row>
    <row r="1175" customFormat="false" ht="15" hidden="false" customHeight="false" outlineLevel="0" collapsed="false">
      <c r="A1175" s="13"/>
      <c r="B1175" s="8"/>
      <c r="C1175" s="8"/>
      <c r="D1175" s="23"/>
      <c r="E1175" s="23"/>
      <c r="F1175" s="10" t="str">
        <f aca="false">IF(D1175="","",D1175-N(E1175))</f>
        <v/>
      </c>
      <c r="G1175" s="8"/>
      <c r="H1175" s="12" t="str">
        <f aca="false">IF(AND(A1175="",C1175="",D1175=""),"",IF(A1175="","Add the order date",IF(I1175="","Date not recognised - use YYYY-MM-DD",IF(C1175="","Add the customer email",IF(D1175="","Add the order total",IF(COUNTIF(Customers!$A$2:$A$2001,C1175)=0,"Customer not on Customers tab",IF(N(E1175)&gt;D1175,"Refund is more than the order",IF(AND(B1175&lt;&gt;"",COUNTIF($B$2:$B$5001,B1175)&gt;1),"Same order # twice - keep one row",""))))))))</f>
        <v/>
      </c>
      <c r="I1175" s="11" t="str">
        <f aca="false">IF(A1175="","",IF(ISNUMBER(A1175),INT(A1175),IFERROR(IF(TEXT(DATE(VALUE(LEFT(A1175,4)),VALUE(MID(A1175,6,2)),VALUE(MID(A1175,9,2))),"yyyy-mm-dd")=LEFT(A1175,10),DATE(VALUE(LEFT(A1175,4)),VALUE(MID(A1175,6,2)),VALUE(MID(A1175,9,2))),""),"")))</f>
        <v/>
      </c>
    </row>
    <row r="1176" customFormat="false" ht="15" hidden="false" customHeight="false" outlineLevel="0" collapsed="false">
      <c r="A1176" s="13"/>
      <c r="B1176" s="8"/>
      <c r="C1176" s="8"/>
      <c r="D1176" s="23"/>
      <c r="E1176" s="23"/>
      <c r="F1176" s="10" t="str">
        <f aca="false">IF(D1176="","",D1176-N(E1176))</f>
        <v/>
      </c>
      <c r="G1176" s="8"/>
      <c r="H1176" s="12" t="str">
        <f aca="false">IF(AND(A1176="",C1176="",D1176=""),"",IF(A1176="","Add the order date",IF(I1176="","Date not recognised - use YYYY-MM-DD",IF(C1176="","Add the customer email",IF(D1176="","Add the order total",IF(COUNTIF(Customers!$A$2:$A$2001,C1176)=0,"Customer not on Customers tab",IF(N(E1176)&gt;D1176,"Refund is more than the order",IF(AND(B1176&lt;&gt;"",COUNTIF($B$2:$B$5001,B1176)&gt;1),"Same order # twice - keep one row",""))))))))</f>
        <v/>
      </c>
      <c r="I1176" s="11" t="str">
        <f aca="false">IF(A1176="","",IF(ISNUMBER(A1176),INT(A1176),IFERROR(IF(TEXT(DATE(VALUE(LEFT(A1176,4)),VALUE(MID(A1176,6,2)),VALUE(MID(A1176,9,2))),"yyyy-mm-dd")=LEFT(A1176,10),DATE(VALUE(LEFT(A1176,4)),VALUE(MID(A1176,6,2)),VALUE(MID(A1176,9,2))),""),"")))</f>
        <v/>
      </c>
    </row>
    <row r="1177" customFormat="false" ht="15" hidden="false" customHeight="false" outlineLevel="0" collapsed="false">
      <c r="A1177" s="13"/>
      <c r="B1177" s="8"/>
      <c r="C1177" s="8"/>
      <c r="D1177" s="23"/>
      <c r="E1177" s="23"/>
      <c r="F1177" s="10" t="str">
        <f aca="false">IF(D1177="","",D1177-N(E1177))</f>
        <v/>
      </c>
      <c r="G1177" s="8"/>
      <c r="H1177" s="12" t="str">
        <f aca="false">IF(AND(A1177="",C1177="",D1177=""),"",IF(A1177="","Add the order date",IF(I1177="","Date not recognised - use YYYY-MM-DD",IF(C1177="","Add the customer email",IF(D1177="","Add the order total",IF(COUNTIF(Customers!$A$2:$A$2001,C1177)=0,"Customer not on Customers tab",IF(N(E1177)&gt;D1177,"Refund is more than the order",IF(AND(B1177&lt;&gt;"",COUNTIF($B$2:$B$5001,B1177)&gt;1),"Same order # twice - keep one row",""))))))))</f>
        <v/>
      </c>
      <c r="I1177" s="11" t="str">
        <f aca="false">IF(A1177="","",IF(ISNUMBER(A1177),INT(A1177),IFERROR(IF(TEXT(DATE(VALUE(LEFT(A1177,4)),VALUE(MID(A1177,6,2)),VALUE(MID(A1177,9,2))),"yyyy-mm-dd")=LEFT(A1177,10),DATE(VALUE(LEFT(A1177,4)),VALUE(MID(A1177,6,2)),VALUE(MID(A1177,9,2))),""),"")))</f>
        <v/>
      </c>
    </row>
    <row r="1178" customFormat="false" ht="15" hidden="false" customHeight="false" outlineLevel="0" collapsed="false">
      <c r="A1178" s="13"/>
      <c r="B1178" s="8"/>
      <c r="C1178" s="8"/>
      <c r="D1178" s="23"/>
      <c r="E1178" s="23"/>
      <c r="F1178" s="10" t="str">
        <f aca="false">IF(D1178="","",D1178-N(E1178))</f>
        <v/>
      </c>
      <c r="G1178" s="8"/>
      <c r="H1178" s="12" t="str">
        <f aca="false">IF(AND(A1178="",C1178="",D1178=""),"",IF(A1178="","Add the order date",IF(I1178="","Date not recognised - use YYYY-MM-DD",IF(C1178="","Add the customer email",IF(D1178="","Add the order total",IF(COUNTIF(Customers!$A$2:$A$2001,C1178)=0,"Customer not on Customers tab",IF(N(E1178)&gt;D1178,"Refund is more than the order",IF(AND(B1178&lt;&gt;"",COUNTIF($B$2:$B$5001,B1178)&gt;1),"Same order # twice - keep one row",""))))))))</f>
        <v/>
      </c>
      <c r="I1178" s="11" t="str">
        <f aca="false">IF(A1178="","",IF(ISNUMBER(A1178),INT(A1178),IFERROR(IF(TEXT(DATE(VALUE(LEFT(A1178,4)),VALUE(MID(A1178,6,2)),VALUE(MID(A1178,9,2))),"yyyy-mm-dd")=LEFT(A1178,10),DATE(VALUE(LEFT(A1178,4)),VALUE(MID(A1178,6,2)),VALUE(MID(A1178,9,2))),""),"")))</f>
        <v/>
      </c>
    </row>
    <row r="1179" customFormat="false" ht="15" hidden="false" customHeight="false" outlineLevel="0" collapsed="false">
      <c r="A1179" s="13"/>
      <c r="B1179" s="8"/>
      <c r="C1179" s="8"/>
      <c r="D1179" s="23"/>
      <c r="E1179" s="23"/>
      <c r="F1179" s="10" t="str">
        <f aca="false">IF(D1179="","",D1179-N(E1179))</f>
        <v/>
      </c>
      <c r="G1179" s="8"/>
      <c r="H1179" s="12" t="str">
        <f aca="false">IF(AND(A1179="",C1179="",D1179=""),"",IF(A1179="","Add the order date",IF(I1179="","Date not recognised - use YYYY-MM-DD",IF(C1179="","Add the customer email",IF(D1179="","Add the order total",IF(COUNTIF(Customers!$A$2:$A$2001,C1179)=0,"Customer not on Customers tab",IF(N(E1179)&gt;D1179,"Refund is more than the order",IF(AND(B1179&lt;&gt;"",COUNTIF($B$2:$B$5001,B1179)&gt;1),"Same order # twice - keep one row",""))))))))</f>
        <v/>
      </c>
      <c r="I1179" s="11" t="str">
        <f aca="false">IF(A1179="","",IF(ISNUMBER(A1179),INT(A1179),IFERROR(IF(TEXT(DATE(VALUE(LEFT(A1179,4)),VALUE(MID(A1179,6,2)),VALUE(MID(A1179,9,2))),"yyyy-mm-dd")=LEFT(A1179,10),DATE(VALUE(LEFT(A1179,4)),VALUE(MID(A1179,6,2)),VALUE(MID(A1179,9,2))),""),"")))</f>
        <v/>
      </c>
    </row>
    <row r="1180" customFormat="false" ht="15" hidden="false" customHeight="false" outlineLevel="0" collapsed="false">
      <c r="A1180" s="13"/>
      <c r="B1180" s="8"/>
      <c r="C1180" s="8"/>
      <c r="D1180" s="23"/>
      <c r="E1180" s="23"/>
      <c r="F1180" s="10" t="str">
        <f aca="false">IF(D1180="","",D1180-N(E1180))</f>
        <v/>
      </c>
      <c r="G1180" s="8"/>
      <c r="H1180" s="12" t="str">
        <f aca="false">IF(AND(A1180="",C1180="",D1180=""),"",IF(A1180="","Add the order date",IF(I1180="","Date not recognised - use YYYY-MM-DD",IF(C1180="","Add the customer email",IF(D1180="","Add the order total",IF(COUNTIF(Customers!$A$2:$A$2001,C1180)=0,"Customer not on Customers tab",IF(N(E1180)&gt;D1180,"Refund is more than the order",IF(AND(B1180&lt;&gt;"",COUNTIF($B$2:$B$5001,B1180)&gt;1),"Same order # twice - keep one row",""))))))))</f>
        <v/>
      </c>
      <c r="I1180" s="11" t="str">
        <f aca="false">IF(A1180="","",IF(ISNUMBER(A1180),INT(A1180),IFERROR(IF(TEXT(DATE(VALUE(LEFT(A1180,4)),VALUE(MID(A1180,6,2)),VALUE(MID(A1180,9,2))),"yyyy-mm-dd")=LEFT(A1180,10),DATE(VALUE(LEFT(A1180,4)),VALUE(MID(A1180,6,2)),VALUE(MID(A1180,9,2))),""),"")))</f>
        <v/>
      </c>
    </row>
    <row r="1181" customFormat="false" ht="15" hidden="false" customHeight="false" outlineLevel="0" collapsed="false">
      <c r="A1181" s="13"/>
      <c r="B1181" s="8"/>
      <c r="C1181" s="8"/>
      <c r="D1181" s="23"/>
      <c r="E1181" s="23"/>
      <c r="F1181" s="10" t="str">
        <f aca="false">IF(D1181="","",D1181-N(E1181))</f>
        <v/>
      </c>
      <c r="G1181" s="8"/>
      <c r="H1181" s="12" t="str">
        <f aca="false">IF(AND(A1181="",C1181="",D1181=""),"",IF(A1181="","Add the order date",IF(I1181="","Date not recognised - use YYYY-MM-DD",IF(C1181="","Add the customer email",IF(D1181="","Add the order total",IF(COUNTIF(Customers!$A$2:$A$2001,C1181)=0,"Customer not on Customers tab",IF(N(E1181)&gt;D1181,"Refund is more than the order",IF(AND(B1181&lt;&gt;"",COUNTIF($B$2:$B$5001,B1181)&gt;1),"Same order # twice - keep one row",""))))))))</f>
        <v/>
      </c>
      <c r="I1181" s="11" t="str">
        <f aca="false">IF(A1181="","",IF(ISNUMBER(A1181),INT(A1181),IFERROR(IF(TEXT(DATE(VALUE(LEFT(A1181,4)),VALUE(MID(A1181,6,2)),VALUE(MID(A1181,9,2))),"yyyy-mm-dd")=LEFT(A1181,10),DATE(VALUE(LEFT(A1181,4)),VALUE(MID(A1181,6,2)),VALUE(MID(A1181,9,2))),""),"")))</f>
        <v/>
      </c>
    </row>
    <row r="1182" customFormat="false" ht="15" hidden="false" customHeight="false" outlineLevel="0" collapsed="false">
      <c r="A1182" s="13"/>
      <c r="B1182" s="8"/>
      <c r="C1182" s="8"/>
      <c r="D1182" s="23"/>
      <c r="E1182" s="23"/>
      <c r="F1182" s="10" t="str">
        <f aca="false">IF(D1182="","",D1182-N(E1182))</f>
        <v/>
      </c>
      <c r="G1182" s="8"/>
      <c r="H1182" s="12" t="str">
        <f aca="false">IF(AND(A1182="",C1182="",D1182=""),"",IF(A1182="","Add the order date",IF(I1182="","Date not recognised - use YYYY-MM-DD",IF(C1182="","Add the customer email",IF(D1182="","Add the order total",IF(COUNTIF(Customers!$A$2:$A$2001,C1182)=0,"Customer not on Customers tab",IF(N(E1182)&gt;D1182,"Refund is more than the order",IF(AND(B1182&lt;&gt;"",COUNTIF($B$2:$B$5001,B1182)&gt;1),"Same order # twice - keep one row",""))))))))</f>
        <v/>
      </c>
      <c r="I1182" s="11" t="str">
        <f aca="false">IF(A1182="","",IF(ISNUMBER(A1182),INT(A1182),IFERROR(IF(TEXT(DATE(VALUE(LEFT(A1182,4)),VALUE(MID(A1182,6,2)),VALUE(MID(A1182,9,2))),"yyyy-mm-dd")=LEFT(A1182,10),DATE(VALUE(LEFT(A1182,4)),VALUE(MID(A1182,6,2)),VALUE(MID(A1182,9,2))),""),"")))</f>
        <v/>
      </c>
    </row>
    <row r="1183" customFormat="false" ht="15" hidden="false" customHeight="false" outlineLevel="0" collapsed="false">
      <c r="A1183" s="13"/>
      <c r="B1183" s="8"/>
      <c r="C1183" s="8"/>
      <c r="D1183" s="23"/>
      <c r="E1183" s="23"/>
      <c r="F1183" s="10" t="str">
        <f aca="false">IF(D1183="","",D1183-N(E1183))</f>
        <v/>
      </c>
      <c r="G1183" s="8"/>
      <c r="H1183" s="12" t="str">
        <f aca="false">IF(AND(A1183="",C1183="",D1183=""),"",IF(A1183="","Add the order date",IF(I1183="","Date not recognised - use YYYY-MM-DD",IF(C1183="","Add the customer email",IF(D1183="","Add the order total",IF(COUNTIF(Customers!$A$2:$A$2001,C1183)=0,"Customer not on Customers tab",IF(N(E1183)&gt;D1183,"Refund is more than the order",IF(AND(B1183&lt;&gt;"",COUNTIF($B$2:$B$5001,B1183)&gt;1),"Same order # twice - keep one row",""))))))))</f>
        <v/>
      </c>
      <c r="I1183" s="11" t="str">
        <f aca="false">IF(A1183="","",IF(ISNUMBER(A1183),INT(A1183),IFERROR(IF(TEXT(DATE(VALUE(LEFT(A1183,4)),VALUE(MID(A1183,6,2)),VALUE(MID(A1183,9,2))),"yyyy-mm-dd")=LEFT(A1183,10),DATE(VALUE(LEFT(A1183,4)),VALUE(MID(A1183,6,2)),VALUE(MID(A1183,9,2))),""),"")))</f>
        <v/>
      </c>
    </row>
    <row r="1184" customFormat="false" ht="15" hidden="false" customHeight="false" outlineLevel="0" collapsed="false">
      <c r="A1184" s="13"/>
      <c r="B1184" s="8"/>
      <c r="C1184" s="8"/>
      <c r="D1184" s="23"/>
      <c r="E1184" s="23"/>
      <c r="F1184" s="10" t="str">
        <f aca="false">IF(D1184="","",D1184-N(E1184))</f>
        <v/>
      </c>
      <c r="G1184" s="8"/>
      <c r="H1184" s="12" t="str">
        <f aca="false">IF(AND(A1184="",C1184="",D1184=""),"",IF(A1184="","Add the order date",IF(I1184="","Date not recognised - use YYYY-MM-DD",IF(C1184="","Add the customer email",IF(D1184="","Add the order total",IF(COUNTIF(Customers!$A$2:$A$2001,C1184)=0,"Customer not on Customers tab",IF(N(E1184)&gt;D1184,"Refund is more than the order",IF(AND(B1184&lt;&gt;"",COUNTIF($B$2:$B$5001,B1184)&gt;1),"Same order # twice - keep one row",""))))))))</f>
        <v/>
      </c>
      <c r="I1184" s="11" t="str">
        <f aca="false">IF(A1184="","",IF(ISNUMBER(A1184),INT(A1184),IFERROR(IF(TEXT(DATE(VALUE(LEFT(A1184,4)),VALUE(MID(A1184,6,2)),VALUE(MID(A1184,9,2))),"yyyy-mm-dd")=LEFT(A1184,10),DATE(VALUE(LEFT(A1184,4)),VALUE(MID(A1184,6,2)),VALUE(MID(A1184,9,2))),""),"")))</f>
        <v/>
      </c>
    </row>
    <row r="1185" customFormat="false" ht="15" hidden="false" customHeight="false" outlineLevel="0" collapsed="false">
      <c r="A1185" s="13"/>
      <c r="B1185" s="8"/>
      <c r="C1185" s="8"/>
      <c r="D1185" s="23"/>
      <c r="E1185" s="23"/>
      <c r="F1185" s="10" t="str">
        <f aca="false">IF(D1185="","",D1185-N(E1185))</f>
        <v/>
      </c>
      <c r="G1185" s="8"/>
      <c r="H1185" s="12" t="str">
        <f aca="false">IF(AND(A1185="",C1185="",D1185=""),"",IF(A1185="","Add the order date",IF(I1185="","Date not recognised - use YYYY-MM-DD",IF(C1185="","Add the customer email",IF(D1185="","Add the order total",IF(COUNTIF(Customers!$A$2:$A$2001,C1185)=0,"Customer not on Customers tab",IF(N(E1185)&gt;D1185,"Refund is more than the order",IF(AND(B1185&lt;&gt;"",COUNTIF($B$2:$B$5001,B1185)&gt;1),"Same order # twice - keep one row",""))))))))</f>
        <v/>
      </c>
      <c r="I1185" s="11" t="str">
        <f aca="false">IF(A1185="","",IF(ISNUMBER(A1185),INT(A1185),IFERROR(IF(TEXT(DATE(VALUE(LEFT(A1185,4)),VALUE(MID(A1185,6,2)),VALUE(MID(A1185,9,2))),"yyyy-mm-dd")=LEFT(A1185,10),DATE(VALUE(LEFT(A1185,4)),VALUE(MID(A1185,6,2)),VALUE(MID(A1185,9,2))),""),"")))</f>
        <v/>
      </c>
    </row>
    <row r="1186" customFormat="false" ht="15" hidden="false" customHeight="false" outlineLevel="0" collapsed="false">
      <c r="A1186" s="13"/>
      <c r="B1186" s="8"/>
      <c r="C1186" s="8"/>
      <c r="D1186" s="23"/>
      <c r="E1186" s="23"/>
      <c r="F1186" s="10" t="str">
        <f aca="false">IF(D1186="","",D1186-N(E1186))</f>
        <v/>
      </c>
      <c r="G1186" s="8"/>
      <c r="H1186" s="12" t="str">
        <f aca="false">IF(AND(A1186="",C1186="",D1186=""),"",IF(A1186="","Add the order date",IF(I1186="","Date not recognised - use YYYY-MM-DD",IF(C1186="","Add the customer email",IF(D1186="","Add the order total",IF(COUNTIF(Customers!$A$2:$A$2001,C1186)=0,"Customer not on Customers tab",IF(N(E1186)&gt;D1186,"Refund is more than the order",IF(AND(B1186&lt;&gt;"",COUNTIF($B$2:$B$5001,B1186)&gt;1),"Same order # twice - keep one row",""))))))))</f>
        <v/>
      </c>
      <c r="I1186" s="11" t="str">
        <f aca="false">IF(A1186="","",IF(ISNUMBER(A1186),INT(A1186),IFERROR(IF(TEXT(DATE(VALUE(LEFT(A1186,4)),VALUE(MID(A1186,6,2)),VALUE(MID(A1186,9,2))),"yyyy-mm-dd")=LEFT(A1186,10),DATE(VALUE(LEFT(A1186,4)),VALUE(MID(A1186,6,2)),VALUE(MID(A1186,9,2))),""),"")))</f>
        <v/>
      </c>
    </row>
    <row r="1187" customFormat="false" ht="15" hidden="false" customHeight="false" outlineLevel="0" collapsed="false">
      <c r="A1187" s="13"/>
      <c r="B1187" s="8"/>
      <c r="C1187" s="8"/>
      <c r="D1187" s="23"/>
      <c r="E1187" s="23"/>
      <c r="F1187" s="10" t="str">
        <f aca="false">IF(D1187="","",D1187-N(E1187))</f>
        <v/>
      </c>
      <c r="G1187" s="8"/>
      <c r="H1187" s="12" t="str">
        <f aca="false">IF(AND(A1187="",C1187="",D1187=""),"",IF(A1187="","Add the order date",IF(I1187="","Date not recognised - use YYYY-MM-DD",IF(C1187="","Add the customer email",IF(D1187="","Add the order total",IF(COUNTIF(Customers!$A$2:$A$2001,C1187)=0,"Customer not on Customers tab",IF(N(E1187)&gt;D1187,"Refund is more than the order",IF(AND(B1187&lt;&gt;"",COUNTIF($B$2:$B$5001,B1187)&gt;1),"Same order # twice - keep one row",""))))))))</f>
        <v/>
      </c>
      <c r="I1187" s="11" t="str">
        <f aca="false">IF(A1187="","",IF(ISNUMBER(A1187),INT(A1187),IFERROR(IF(TEXT(DATE(VALUE(LEFT(A1187,4)),VALUE(MID(A1187,6,2)),VALUE(MID(A1187,9,2))),"yyyy-mm-dd")=LEFT(A1187,10),DATE(VALUE(LEFT(A1187,4)),VALUE(MID(A1187,6,2)),VALUE(MID(A1187,9,2))),""),"")))</f>
        <v/>
      </c>
    </row>
    <row r="1188" customFormat="false" ht="15" hidden="false" customHeight="false" outlineLevel="0" collapsed="false">
      <c r="A1188" s="13"/>
      <c r="B1188" s="8"/>
      <c r="C1188" s="8"/>
      <c r="D1188" s="23"/>
      <c r="E1188" s="23"/>
      <c r="F1188" s="10" t="str">
        <f aca="false">IF(D1188="","",D1188-N(E1188))</f>
        <v/>
      </c>
      <c r="G1188" s="8"/>
      <c r="H1188" s="12" t="str">
        <f aca="false">IF(AND(A1188="",C1188="",D1188=""),"",IF(A1188="","Add the order date",IF(I1188="","Date not recognised - use YYYY-MM-DD",IF(C1188="","Add the customer email",IF(D1188="","Add the order total",IF(COUNTIF(Customers!$A$2:$A$2001,C1188)=0,"Customer not on Customers tab",IF(N(E1188)&gt;D1188,"Refund is more than the order",IF(AND(B1188&lt;&gt;"",COUNTIF($B$2:$B$5001,B1188)&gt;1),"Same order # twice - keep one row",""))))))))</f>
        <v/>
      </c>
      <c r="I1188" s="11" t="str">
        <f aca="false">IF(A1188="","",IF(ISNUMBER(A1188),INT(A1188),IFERROR(IF(TEXT(DATE(VALUE(LEFT(A1188,4)),VALUE(MID(A1188,6,2)),VALUE(MID(A1188,9,2))),"yyyy-mm-dd")=LEFT(A1188,10),DATE(VALUE(LEFT(A1188,4)),VALUE(MID(A1188,6,2)),VALUE(MID(A1188,9,2))),""),"")))</f>
        <v/>
      </c>
    </row>
    <row r="1189" customFormat="false" ht="15" hidden="false" customHeight="false" outlineLevel="0" collapsed="false">
      <c r="A1189" s="13"/>
      <c r="B1189" s="8"/>
      <c r="C1189" s="8"/>
      <c r="D1189" s="23"/>
      <c r="E1189" s="23"/>
      <c r="F1189" s="10" t="str">
        <f aca="false">IF(D1189="","",D1189-N(E1189))</f>
        <v/>
      </c>
      <c r="G1189" s="8"/>
      <c r="H1189" s="12" t="str">
        <f aca="false">IF(AND(A1189="",C1189="",D1189=""),"",IF(A1189="","Add the order date",IF(I1189="","Date not recognised - use YYYY-MM-DD",IF(C1189="","Add the customer email",IF(D1189="","Add the order total",IF(COUNTIF(Customers!$A$2:$A$2001,C1189)=0,"Customer not on Customers tab",IF(N(E1189)&gt;D1189,"Refund is more than the order",IF(AND(B1189&lt;&gt;"",COUNTIF($B$2:$B$5001,B1189)&gt;1),"Same order # twice - keep one row",""))))))))</f>
        <v/>
      </c>
      <c r="I1189" s="11" t="str">
        <f aca="false">IF(A1189="","",IF(ISNUMBER(A1189),INT(A1189),IFERROR(IF(TEXT(DATE(VALUE(LEFT(A1189,4)),VALUE(MID(A1189,6,2)),VALUE(MID(A1189,9,2))),"yyyy-mm-dd")=LEFT(A1189,10),DATE(VALUE(LEFT(A1189,4)),VALUE(MID(A1189,6,2)),VALUE(MID(A1189,9,2))),""),"")))</f>
        <v/>
      </c>
    </row>
    <row r="1190" customFormat="false" ht="15" hidden="false" customHeight="false" outlineLevel="0" collapsed="false">
      <c r="A1190" s="13"/>
      <c r="B1190" s="8"/>
      <c r="C1190" s="8"/>
      <c r="D1190" s="23"/>
      <c r="E1190" s="23"/>
      <c r="F1190" s="10" t="str">
        <f aca="false">IF(D1190="","",D1190-N(E1190))</f>
        <v/>
      </c>
      <c r="G1190" s="8"/>
      <c r="H1190" s="12" t="str">
        <f aca="false">IF(AND(A1190="",C1190="",D1190=""),"",IF(A1190="","Add the order date",IF(I1190="","Date not recognised - use YYYY-MM-DD",IF(C1190="","Add the customer email",IF(D1190="","Add the order total",IF(COUNTIF(Customers!$A$2:$A$2001,C1190)=0,"Customer not on Customers tab",IF(N(E1190)&gt;D1190,"Refund is more than the order",IF(AND(B1190&lt;&gt;"",COUNTIF($B$2:$B$5001,B1190)&gt;1),"Same order # twice - keep one row",""))))))))</f>
        <v/>
      </c>
      <c r="I1190" s="11" t="str">
        <f aca="false">IF(A1190="","",IF(ISNUMBER(A1190),INT(A1190),IFERROR(IF(TEXT(DATE(VALUE(LEFT(A1190,4)),VALUE(MID(A1190,6,2)),VALUE(MID(A1190,9,2))),"yyyy-mm-dd")=LEFT(A1190,10),DATE(VALUE(LEFT(A1190,4)),VALUE(MID(A1190,6,2)),VALUE(MID(A1190,9,2))),""),"")))</f>
        <v/>
      </c>
    </row>
    <row r="1191" customFormat="false" ht="15" hidden="false" customHeight="false" outlineLevel="0" collapsed="false">
      <c r="A1191" s="13"/>
      <c r="B1191" s="8"/>
      <c r="C1191" s="8"/>
      <c r="D1191" s="23"/>
      <c r="E1191" s="23"/>
      <c r="F1191" s="10" t="str">
        <f aca="false">IF(D1191="","",D1191-N(E1191))</f>
        <v/>
      </c>
      <c r="G1191" s="8"/>
      <c r="H1191" s="12" t="str">
        <f aca="false">IF(AND(A1191="",C1191="",D1191=""),"",IF(A1191="","Add the order date",IF(I1191="","Date not recognised - use YYYY-MM-DD",IF(C1191="","Add the customer email",IF(D1191="","Add the order total",IF(COUNTIF(Customers!$A$2:$A$2001,C1191)=0,"Customer not on Customers tab",IF(N(E1191)&gt;D1191,"Refund is more than the order",IF(AND(B1191&lt;&gt;"",COUNTIF($B$2:$B$5001,B1191)&gt;1),"Same order # twice - keep one row",""))))))))</f>
        <v/>
      </c>
      <c r="I1191" s="11" t="str">
        <f aca="false">IF(A1191="","",IF(ISNUMBER(A1191),INT(A1191),IFERROR(IF(TEXT(DATE(VALUE(LEFT(A1191,4)),VALUE(MID(A1191,6,2)),VALUE(MID(A1191,9,2))),"yyyy-mm-dd")=LEFT(A1191,10),DATE(VALUE(LEFT(A1191,4)),VALUE(MID(A1191,6,2)),VALUE(MID(A1191,9,2))),""),"")))</f>
        <v/>
      </c>
    </row>
    <row r="1192" customFormat="false" ht="15" hidden="false" customHeight="false" outlineLevel="0" collapsed="false">
      <c r="A1192" s="13"/>
      <c r="B1192" s="8"/>
      <c r="C1192" s="8"/>
      <c r="D1192" s="23"/>
      <c r="E1192" s="23"/>
      <c r="F1192" s="10" t="str">
        <f aca="false">IF(D1192="","",D1192-N(E1192))</f>
        <v/>
      </c>
      <c r="G1192" s="8"/>
      <c r="H1192" s="12" t="str">
        <f aca="false">IF(AND(A1192="",C1192="",D1192=""),"",IF(A1192="","Add the order date",IF(I1192="","Date not recognised - use YYYY-MM-DD",IF(C1192="","Add the customer email",IF(D1192="","Add the order total",IF(COUNTIF(Customers!$A$2:$A$2001,C1192)=0,"Customer not on Customers tab",IF(N(E1192)&gt;D1192,"Refund is more than the order",IF(AND(B1192&lt;&gt;"",COUNTIF($B$2:$B$5001,B1192)&gt;1),"Same order # twice - keep one row",""))))))))</f>
        <v/>
      </c>
      <c r="I1192" s="11" t="str">
        <f aca="false">IF(A1192="","",IF(ISNUMBER(A1192),INT(A1192),IFERROR(IF(TEXT(DATE(VALUE(LEFT(A1192,4)),VALUE(MID(A1192,6,2)),VALUE(MID(A1192,9,2))),"yyyy-mm-dd")=LEFT(A1192,10),DATE(VALUE(LEFT(A1192,4)),VALUE(MID(A1192,6,2)),VALUE(MID(A1192,9,2))),""),"")))</f>
        <v/>
      </c>
    </row>
    <row r="1193" customFormat="false" ht="15" hidden="false" customHeight="false" outlineLevel="0" collapsed="false">
      <c r="A1193" s="13"/>
      <c r="B1193" s="8"/>
      <c r="C1193" s="8"/>
      <c r="D1193" s="23"/>
      <c r="E1193" s="23"/>
      <c r="F1193" s="10" t="str">
        <f aca="false">IF(D1193="","",D1193-N(E1193))</f>
        <v/>
      </c>
      <c r="G1193" s="8"/>
      <c r="H1193" s="12" t="str">
        <f aca="false">IF(AND(A1193="",C1193="",D1193=""),"",IF(A1193="","Add the order date",IF(I1193="","Date not recognised - use YYYY-MM-DD",IF(C1193="","Add the customer email",IF(D1193="","Add the order total",IF(COUNTIF(Customers!$A$2:$A$2001,C1193)=0,"Customer not on Customers tab",IF(N(E1193)&gt;D1193,"Refund is more than the order",IF(AND(B1193&lt;&gt;"",COUNTIF($B$2:$B$5001,B1193)&gt;1),"Same order # twice - keep one row",""))))))))</f>
        <v/>
      </c>
      <c r="I1193" s="11" t="str">
        <f aca="false">IF(A1193="","",IF(ISNUMBER(A1193),INT(A1193),IFERROR(IF(TEXT(DATE(VALUE(LEFT(A1193,4)),VALUE(MID(A1193,6,2)),VALUE(MID(A1193,9,2))),"yyyy-mm-dd")=LEFT(A1193,10),DATE(VALUE(LEFT(A1193,4)),VALUE(MID(A1193,6,2)),VALUE(MID(A1193,9,2))),""),"")))</f>
        <v/>
      </c>
    </row>
    <row r="1194" customFormat="false" ht="15" hidden="false" customHeight="false" outlineLevel="0" collapsed="false">
      <c r="A1194" s="13"/>
      <c r="B1194" s="8"/>
      <c r="C1194" s="8"/>
      <c r="D1194" s="23"/>
      <c r="E1194" s="23"/>
      <c r="F1194" s="10" t="str">
        <f aca="false">IF(D1194="","",D1194-N(E1194))</f>
        <v/>
      </c>
      <c r="G1194" s="8"/>
      <c r="H1194" s="12" t="str">
        <f aca="false">IF(AND(A1194="",C1194="",D1194=""),"",IF(A1194="","Add the order date",IF(I1194="","Date not recognised - use YYYY-MM-DD",IF(C1194="","Add the customer email",IF(D1194="","Add the order total",IF(COUNTIF(Customers!$A$2:$A$2001,C1194)=0,"Customer not on Customers tab",IF(N(E1194)&gt;D1194,"Refund is more than the order",IF(AND(B1194&lt;&gt;"",COUNTIF($B$2:$B$5001,B1194)&gt;1),"Same order # twice - keep one row",""))))))))</f>
        <v/>
      </c>
      <c r="I1194" s="11" t="str">
        <f aca="false">IF(A1194="","",IF(ISNUMBER(A1194),INT(A1194),IFERROR(IF(TEXT(DATE(VALUE(LEFT(A1194,4)),VALUE(MID(A1194,6,2)),VALUE(MID(A1194,9,2))),"yyyy-mm-dd")=LEFT(A1194,10),DATE(VALUE(LEFT(A1194,4)),VALUE(MID(A1194,6,2)),VALUE(MID(A1194,9,2))),""),"")))</f>
        <v/>
      </c>
    </row>
    <row r="1195" customFormat="false" ht="15" hidden="false" customHeight="false" outlineLevel="0" collapsed="false">
      <c r="A1195" s="13"/>
      <c r="B1195" s="8"/>
      <c r="C1195" s="8"/>
      <c r="D1195" s="23"/>
      <c r="E1195" s="23"/>
      <c r="F1195" s="10" t="str">
        <f aca="false">IF(D1195="","",D1195-N(E1195))</f>
        <v/>
      </c>
      <c r="G1195" s="8"/>
      <c r="H1195" s="12" t="str">
        <f aca="false">IF(AND(A1195="",C1195="",D1195=""),"",IF(A1195="","Add the order date",IF(I1195="","Date not recognised - use YYYY-MM-DD",IF(C1195="","Add the customer email",IF(D1195="","Add the order total",IF(COUNTIF(Customers!$A$2:$A$2001,C1195)=0,"Customer not on Customers tab",IF(N(E1195)&gt;D1195,"Refund is more than the order",IF(AND(B1195&lt;&gt;"",COUNTIF($B$2:$B$5001,B1195)&gt;1),"Same order # twice - keep one row",""))))))))</f>
        <v/>
      </c>
      <c r="I1195" s="11" t="str">
        <f aca="false">IF(A1195="","",IF(ISNUMBER(A1195),INT(A1195),IFERROR(IF(TEXT(DATE(VALUE(LEFT(A1195,4)),VALUE(MID(A1195,6,2)),VALUE(MID(A1195,9,2))),"yyyy-mm-dd")=LEFT(A1195,10),DATE(VALUE(LEFT(A1195,4)),VALUE(MID(A1195,6,2)),VALUE(MID(A1195,9,2))),""),"")))</f>
        <v/>
      </c>
    </row>
    <row r="1196" customFormat="false" ht="15" hidden="false" customHeight="false" outlineLevel="0" collapsed="false">
      <c r="A1196" s="13"/>
      <c r="B1196" s="8"/>
      <c r="C1196" s="8"/>
      <c r="D1196" s="23"/>
      <c r="E1196" s="23"/>
      <c r="F1196" s="10" t="str">
        <f aca="false">IF(D1196="","",D1196-N(E1196))</f>
        <v/>
      </c>
      <c r="G1196" s="8"/>
      <c r="H1196" s="12" t="str">
        <f aca="false">IF(AND(A1196="",C1196="",D1196=""),"",IF(A1196="","Add the order date",IF(I1196="","Date not recognised - use YYYY-MM-DD",IF(C1196="","Add the customer email",IF(D1196="","Add the order total",IF(COUNTIF(Customers!$A$2:$A$2001,C1196)=0,"Customer not on Customers tab",IF(N(E1196)&gt;D1196,"Refund is more than the order",IF(AND(B1196&lt;&gt;"",COUNTIF($B$2:$B$5001,B1196)&gt;1),"Same order # twice - keep one row",""))))))))</f>
        <v/>
      </c>
      <c r="I1196" s="11" t="str">
        <f aca="false">IF(A1196="","",IF(ISNUMBER(A1196),INT(A1196),IFERROR(IF(TEXT(DATE(VALUE(LEFT(A1196,4)),VALUE(MID(A1196,6,2)),VALUE(MID(A1196,9,2))),"yyyy-mm-dd")=LEFT(A1196,10),DATE(VALUE(LEFT(A1196,4)),VALUE(MID(A1196,6,2)),VALUE(MID(A1196,9,2))),""),"")))</f>
        <v/>
      </c>
    </row>
    <row r="1197" customFormat="false" ht="15" hidden="false" customHeight="false" outlineLevel="0" collapsed="false">
      <c r="A1197" s="13"/>
      <c r="B1197" s="8"/>
      <c r="C1197" s="8"/>
      <c r="D1197" s="23"/>
      <c r="E1197" s="23"/>
      <c r="F1197" s="10" t="str">
        <f aca="false">IF(D1197="","",D1197-N(E1197))</f>
        <v/>
      </c>
      <c r="G1197" s="8"/>
      <c r="H1197" s="12" t="str">
        <f aca="false">IF(AND(A1197="",C1197="",D1197=""),"",IF(A1197="","Add the order date",IF(I1197="","Date not recognised - use YYYY-MM-DD",IF(C1197="","Add the customer email",IF(D1197="","Add the order total",IF(COUNTIF(Customers!$A$2:$A$2001,C1197)=0,"Customer not on Customers tab",IF(N(E1197)&gt;D1197,"Refund is more than the order",IF(AND(B1197&lt;&gt;"",COUNTIF($B$2:$B$5001,B1197)&gt;1),"Same order # twice - keep one row",""))))))))</f>
        <v/>
      </c>
      <c r="I1197" s="11" t="str">
        <f aca="false">IF(A1197="","",IF(ISNUMBER(A1197),INT(A1197),IFERROR(IF(TEXT(DATE(VALUE(LEFT(A1197,4)),VALUE(MID(A1197,6,2)),VALUE(MID(A1197,9,2))),"yyyy-mm-dd")=LEFT(A1197,10),DATE(VALUE(LEFT(A1197,4)),VALUE(MID(A1197,6,2)),VALUE(MID(A1197,9,2))),""),"")))</f>
        <v/>
      </c>
    </row>
    <row r="1198" customFormat="false" ht="15" hidden="false" customHeight="false" outlineLevel="0" collapsed="false">
      <c r="A1198" s="13"/>
      <c r="B1198" s="8"/>
      <c r="C1198" s="8"/>
      <c r="D1198" s="23"/>
      <c r="E1198" s="23"/>
      <c r="F1198" s="10" t="str">
        <f aca="false">IF(D1198="","",D1198-N(E1198))</f>
        <v/>
      </c>
      <c r="G1198" s="8"/>
      <c r="H1198" s="12" t="str">
        <f aca="false">IF(AND(A1198="",C1198="",D1198=""),"",IF(A1198="","Add the order date",IF(I1198="","Date not recognised - use YYYY-MM-DD",IF(C1198="","Add the customer email",IF(D1198="","Add the order total",IF(COUNTIF(Customers!$A$2:$A$2001,C1198)=0,"Customer not on Customers tab",IF(N(E1198)&gt;D1198,"Refund is more than the order",IF(AND(B1198&lt;&gt;"",COUNTIF($B$2:$B$5001,B1198)&gt;1),"Same order # twice - keep one row",""))))))))</f>
        <v/>
      </c>
      <c r="I1198" s="11" t="str">
        <f aca="false">IF(A1198="","",IF(ISNUMBER(A1198),INT(A1198),IFERROR(IF(TEXT(DATE(VALUE(LEFT(A1198,4)),VALUE(MID(A1198,6,2)),VALUE(MID(A1198,9,2))),"yyyy-mm-dd")=LEFT(A1198,10),DATE(VALUE(LEFT(A1198,4)),VALUE(MID(A1198,6,2)),VALUE(MID(A1198,9,2))),""),"")))</f>
        <v/>
      </c>
    </row>
    <row r="1199" customFormat="false" ht="15" hidden="false" customHeight="false" outlineLevel="0" collapsed="false">
      <c r="A1199" s="13"/>
      <c r="B1199" s="8"/>
      <c r="C1199" s="8"/>
      <c r="D1199" s="23"/>
      <c r="E1199" s="23"/>
      <c r="F1199" s="10" t="str">
        <f aca="false">IF(D1199="","",D1199-N(E1199))</f>
        <v/>
      </c>
      <c r="G1199" s="8"/>
      <c r="H1199" s="12" t="str">
        <f aca="false">IF(AND(A1199="",C1199="",D1199=""),"",IF(A1199="","Add the order date",IF(I1199="","Date not recognised - use YYYY-MM-DD",IF(C1199="","Add the customer email",IF(D1199="","Add the order total",IF(COUNTIF(Customers!$A$2:$A$2001,C1199)=0,"Customer not on Customers tab",IF(N(E1199)&gt;D1199,"Refund is more than the order",IF(AND(B1199&lt;&gt;"",COUNTIF($B$2:$B$5001,B1199)&gt;1),"Same order # twice - keep one row",""))))))))</f>
        <v/>
      </c>
      <c r="I1199" s="11" t="str">
        <f aca="false">IF(A1199="","",IF(ISNUMBER(A1199),INT(A1199),IFERROR(IF(TEXT(DATE(VALUE(LEFT(A1199,4)),VALUE(MID(A1199,6,2)),VALUE(MID(A1199,9,2))),"yyyy-mm-dd")=LEFT(A1199,10),DATE(VALUE(LEFT(A1199,4)),VALUE(MID(A1199,6,2)),VALUE(MID(A1199,9,2))),""),"")))</f>
        <v/>
      </c>
    </row>
    <row r="1200" customFormat="false" ht="15" hidden="false" customHeight="false" outlineLevel="0" collapsed="false">
      <c r="A1200" s="13"/>
      <c r="B1200" s="8"/>
      <c r="C1200" s="8"/>
      <c r="D1200" s="23"/>
      <c r="E1200" s="23"/>
      <c r="F1200" s="10" t="str">
        <f aca="false">IF(D1200="","",D1200-N(E1200))</f>
        <v/>
      </c>
      <c r="G1200" s="8"/>
      <c r="H1200" s="12" t="str">
        <f aca="false">IF(AND(A1200="",C1200="",D1200=""),"",IF(A1200="","Add the order date",IF(I1200="","Date not recognised - use YYYY-MM-DD",IF(C1200="","Add the customer email",IF(D1200="","Add the order total",IF(COUNTIF(Customers!$A$2:$A$2001,C1200)=0,"Customer not on Customers tab",IF(N(E1200)&gt;D1200,"Refund is more than the order",IF(AND(B1200&lt;&gt;"",COUNTIF($B$2:$B$5001,B1200)&gt;1),"Same order # twice - keep one row",""))))))))</f>
        <v/>
      </c>
      <c r="I1200" s="11" t="str">
        <f aca="false">IF(A1200="","",IF(ISNUMBER(A1200),INT(A1200),IFERROR(IF(TEXT(DATE(VALUE(LEFT(A1200,4)),VALUE(MID(A1200,6,2)),VALUE(MID(A1200,9,2))),"yyyy-mm-dd")=LEFT(A1200,10),DATE(VALUE(LEFT(A1200,4)),VALUE(MID(A1200,6,2)),VALUE(MID(A1200,9,2))),""),"")))</f>
        <v/>
      </c>
    </row>
    <row r="1201" customFormat="false" ht="15" hidden="false" customHeight="false" outlineLevel="0" collapsed="false">
      <c r="A1201" s="13"/>
      <c r="B1201" s="8"/>
      <c r="C1201" s="8"/>
      <c r="D1201" s="23"/>
      <c r="E1201" s="23"/>
      <c r="F1201" s="10" t="str">
        <f aca="false">IF(D1201="","",D1201-N(E1201))</f>
        <v/>
      </c>
      <c r="G1201" s="8"/>
      <c r="H1201" s="12" t="str">
        <f aca="false">IF(AND(A1201="",C1201="",D1201=""),"",IF(A1201="","Add the order date",IF(I1201="","Date not recognised - use YYYY-MM-DD",IF(C1201="","Add the customer email",IF(D1201="","Add the order total",IF(COUNTIF(Customers!$A$2:$A$2001,C1201)=0,"Customer not on Customers tab",IF(N(E1201)&gt;D1201,"Refund is more than the order",IF(AND(B1201&lt;&gt;"",COUNTIF($B$2:$B$5001,B1201)&gt;1),"Same order # twice - keep one row",""))))))))</f>
        <v/>
      </c>
      <c r="I1201" s="11" t="str">
        <f aca="false">IF(A1201="","",IF(ISNUMBER(A1201),INT(A1201),IFERROR(IF(TEXT(DATE(VALUE(LEFT(A1201,4)),VALUE(MID(A1201,6,2)),VALUE(MID(A1201,9,2))),"yyyy-mm-dd")=LEFT(A1201,10),DATE(VALUE(LEFT(A1201,4)),VALUE(MID(A1201,6,2)),VALUE(MID(A1201,9,2))),""),"")))</f>
        <v/>
      </c>
    </row>
    <row r="1202" customFormat="false" ht="15" hidden="false" customHeight="false" outlineLevel="0" collapsed="false">
      <c r="A1202" s="13"/>
      <c r="B1202" s="8"/>
      <c r="C1202" s="8"/>
      <c r="D1202" s="23"/>
      <c r="E1202" s="23"/>
      <c r="F1202" s="10" t="str">
        <f aca="false">IF(D1202="","",D1202-N(E1202))</f>
        <v/>
      </c>
      <c r="G1202" s="8"/>
      <c r="H1202" s="12" t="str">
        <f aca="false">IF(AND(A1202="",C1202="",D1202=""),"",IF(A1202="","Add the order date",IF(I1202="","Date not recognised - use YYYY-MM-DD",IF(C1202="","Add the customer email",IF(D1202="","Add the order total",IF(COUNTIF(Customers!$A$2:$A$2001,C1202)=0,"Customer not on Customers tab",IF(N(E1202)&gt;D1202,"Refund is more than the order",IF(AND(B1202&lt;&gt;"",COUNTIF($B$2:$B$5001,B1202)&gt;1),"Same order # twice - keep one row",""))))))))</f>
        <v/>
      </c>
      <c r="I1202" s="11" t="str">
        <f aca="false">IF(A1202="","",IF(ISNUMBER(A1202),INT(A1202),IFERROR(IF(TEXT(DATE(VALUE(LEFT(A1202,4)),VALUE(MID(A1202,6,2)),VALUE(MID(A1202,9,2))),"yyyy-mm-dd")=LEFT(A1202,10),DATE(VALUE(LEFT(A1202,4)),VALUE(MID(A1202,6,2)),VALUE(MID(A1202,9,2))),""),"")))</f>
        <v/>
      </c>
    </row>
    <row r="1203" customFormat="false" ht="15" hidden="false" customHeight="false" outlineLevel="0" collapsed="false">
      <c r="A1203" s="13"/>
      <c r="B1203" s="8"/>
      <c r="C1203" s="8"/>
      <c r="D1203" s="23"/>
      <c r="E1203" s="23"/>
      <c r="F1203" s="10" t="str">
        <f aca="false">IF(D1203="","",D1203-N(E1203))</f>
        <v/>
      </c>
      <c r="G1203" s="8"/>
      <c r="H1203" s="12" t="str">
        <f aca="false">IF(AND(A1203="",C1203="",D1203=""),"",IF(A1203="","Add the order date",IF(I1203="","Date not recognised - use YYYY-MM-DD",IF(C1203="","Add the customer email",IF(D1203="","Add the order total",IF(COUNTIF(Customers!$A$2:$A$2001,C1203)=0,"Customer not on Customers tab",IF(N(E1203)&gt;D1203,"Refund is more than the order",IF(AND(B1203&lt;&gt;"",COUNTIF($B$2:$B$5001,B1203)&gt;1),"Same order # twice - keep one row",""))))))))</f>
        <v/>
      </c>
      <c r="I1203" s="11" t="str">
        <f aca="false">IF(A1203="","",IF(ISNUMBER(A1203),INT(A1203),IFERROR(IF(TEXT(DATE(VALUE(LEFT(A1203,4)),VALUE(MID(A1203,6,2)),VALUE(MID(A1203,9,2))),"yyyy-mm-dd")=LEFT(A1203,10),DATE(VALUE(LEFT(A1203,4)),VALUE(MID(A1203,6,2)),VALUE(MID(A1203,9,2))),""),"")))</f>
        <v/>
      </c>
    </row>
    <row r="1204" customFormat="false" ht="15" hidden="false" customHeight="false" outlineLevel="0" collapsed="false">
      <c r="A1204" s="13"/>
      <c r="B1204" s="8"/>
      <c r="C1204" s="8"/>
      <c r="D1204" s="23"/>
      <c r="E1204" s="23"/>
      <c r="F1204" s="10" t="str">
        <f aca="false">IF(D1204="","",D1204-N(E1204))</f>
        <v/>
      </c>
      <c r="G1204" s="8"/>
      <c r="H1204" s="12" t="str">
        <f aca="false">IF(AND(A1204="",C1204="",D1204=""),"",IF(A1204="","Add the order date",IF(I1204="","Date not recognised - use YYYY-MM-DD",IF(C1204="","Add the customer email",IF(D1204="","Add the order total",IF(COUNTIF(Customers!$A$2:$A$2001,C1204)=0,"Customer not on Customers tab",IF(N(E1204)&gt;D1204,"Refund is more than the order",IF(AND(B1204&lt;&gt;"",COUNTIF($B$2:$B$5001,B1204)&gt;1),"Same order # twice - keep one row",""))))))))</f>
        <v/>
      </c>
      <c r="I1204" s="11" t="str">
        <f aca="false">IF(A1204="","",IF(ISNUMBER(A1204),INT(A1204),IFERROR(IF(TEXT(DATE(VALUE(LEFT(A1204,4)),VALUE(MID(A1204,6,2)),VALUE(MID(A1204,9,2))),"yyyy-mm-dd")=LEFT(A1204,10),DATE(VALUE(LEFT(A1204,4)),VALUE(MID(A1204,6,2)),VALUE(MID(A1204,9,2))),""),"")))</f>
        <v/>
      </c>
    </row>
    <row r="1205" customFormat="false" ht="15" hidden="false" customHeight="false" outlineLevel="0" collapsed="false">
      <c r="A1205" s="13"/>
      <c r="B1205" s="8"/>
      <c r="C1205" s="8"/>
      <c r="D1205" s="23"/>
      <c r="E1205" s="23"/>
      <c r="F1205" s="10" t="str">
        <f aca="false">IF(D1205="","",D1205-N(E1205))</f>
        <v/>
      </c>
      <c r="G1205" s="8"/>
      <c r="H1205" s="12" t="str">
        <f aca="false">IF(AND(A1205="",C1205="",D1205=""),"",IF(A1205="","Add the order date",IF(I1205="","Date not recognised - use YYYY-MM-DD",IF(C1205="","Add the customer email",IF(D1205="","Add the order total",IF(COUNTIF(Customers!$A$2:$A$2001,C1205)=0,"Customer not on Customers tab",IF(N(E1205)&gt;D1205,"Refund is more than the order",IF(AND(B1205&lt;&gt;"",COUNTIF($B$2:$B$5001,B1205)&gt;1),"Same order # twice - keep one row",""))))))))</f>
        <v/>
      </c>
      <c r="I1205" s="11" t="str">
        <f aca="false">IF(A1205="","",IF(ISNUMBER(A1205),INT(A1205),IFERROR(IF(TEXT(DATE(VALUE(LEFT(A1205,4)),VALUE(MID(A1205,6,2)),VALUE(MID(A1205,9,2))),"yyyy-mm-dd")=LEFT(A1205,10),DATE(VALUE(LEFT(A1205,4)),VALUE(MID(A1205,6,2)),VALUE(MID(A1205,9,2))),""),"")))</f>
        <v/>
      </c>
    </row>
    <row r="1206" customFormat="false" ht="15" hidden="false" customHeight="false" outlineLevel="0" collapsed="false">
      <c r="A1206" s="13"/>
      <c r="B1206" s="8"/>
      <c r="C1206" s="8"/>
      <c r="D1206" s="23"/>
      <c r="E1206" s="23"/>
      <c r="F1206" s="10" t="str">
        <f aca="false">IF(D1206="","",D1206-N(E1206))</f>
        <v/>
      </c>
      <c r="G1206" s="8"/>
      <c r="H1206" s="12" t="str">
        <f aca="false">IF(AND(A1206="",C1206="",D1206=""),"",IF(A1206="","Add the order date",IF(I1206="","Date not recognised - use YYYY-MM-DD",IF(C1206="","Add the customer email",IF(D1206="","Add the order total",IF(COUNTIF(Customers!$A$2:$A$2001,C1206)=0,"Customer not on Customers tab",IF(N(E1206)&gt;D1206,"Refund is more than the order",IF(AND(B1206&lt;&gt;"",COUNTIF($B$2:$B$5001,B1206)&gt;1),"Same order # twice - keep one row",""))))))))</f>
        <v/>
      </c>
      <c r="I1206" s="11" t="str">
        <f aca="false">IF(A1206="","",IF(ISNUMBER(A1206),INT(A1206),IFERROR(IF(TEXT(DATE(VALUE(LEFT(A1206,4)),VALUE(MID(A1206,6,2)),VALUE(MID(A1206,9,2))),"yyyy-mm-dd")=LEFT(A1206,10),DATE(VALUE(LEFT(A1206,4)),VALUE(MID(A1206,6,2)),VALUE(MID(A1206,9,2))),""),"")))</f>
        <v/>
      </c>
    </row>
    <row r="1207" customFormat="false" ht="15" hidden="false" customHeight="false" outlineLevel="0" collapsed="false">
      <c r="A1207" s="13"/>
      <c r="B1207" s="8"/>
      <c r="C1207" s="8"/>
      <c r="D1207" s="23"/>
      <c r="E1207" s="23"/>
      <c r="F1207" s="10" t="str">
        <f aca="false">IF(D1207="","",D1207-N(E1207))</f>
        <v/>
      </c>
      <c r="G1207" s="8"/>
      <c r="H1207" s="12" t="str">
        <f aca="false">IF(AND(A1207="",C1207="",D1207=""),"",IF(A1207="","Add the order date",IF(I1207="","Date not recognised - use YYYY-MM-DD",IF(C1207="","Add the customer email",IF(D1207="","Add the order total",IF(COUNTIF(Customers!$A$2:$A$2001,C1207)=0,"Customer not on Customers tab",IF(N(E1207)&gt;D1207,"Refund is more than the order",IF(AND(B1207&lt;&gt;"",COUNTIF($B$2:$B$5001,B1207)&gt;1),"Same order # twice - keep one row",""))))))))</f>
        <v/>
      </c>
      <c r="I1207" s="11" t="str">
        <f aca="false">IF(A1207="","",IF(ISNUMBER(A1207),INT(A1207),IFERROR(IF(TEXT(DATE(VALUE(LEFT(A1207,4)),VALUE(MID(A1207,6,2)),VALUE(MID(A1207,9,2))),"yyyy-mm-dd")=LEFT(A1207,10),DATE(VALUE(LEFT(A1207,4)),VALUE(MID(A1207,6,2)),VALUE(MID(A1207,9,2))),""),"")))</f>
        <v/>
      </c>
    </row>
    <row r="1208" customFormat="false" ht="15" hidden="false" customHeight="false" outlineLevel="0" collapsed="false">
      <c r="A1208" s="13"/>
      <c r="B1208" s="8"/>
      <c r="C1208" s="8"/>
      <c r="D1208" s="23"/>
      <c r="E1208" s="23"/>
      <c r="F1208" s="10" t="str">
        <f aca="false">IF(D1208="","",D1208-N(E1208))</f>
        <v/>
      </c>
      <c r="G1208" s="8"/>
      <c r="H1208" s="12" t="str">
        <f aca="false">IF(AND(A1208="",C1208="",D1208=""),"",IF(A1208="","Add the order date",IF(I1208="","Date not recognised - use YYYY-MM-DD",IF(C1208="","Add the customer email",IF(D1208="","Add the order total",IF(COUNTIF(Customers!$A$2:$A$2001,C1208)=0,"Customer not on Customers tab",IF(N(E1208)&gt;D1208,"Refund is more than the order",IF(AND(B1208&lt;&gt;"",COUNTIF($B$2:$B$5001,B1208)&gt;1),"Same order # twice - keep one row",""))))))))</f>
        <v/>
      </c>
      <c r="I1208" s="11" t="str">
        <f aca="false">IF(A1208="","",IF(ISNUMBER(A1208),INT(A1208),IFERROR(IF(TEXT(DATE(VALUE(LEFT(A1208,4)),VALUE(MID(A1208,6,2)),VALUE(MID(A1208,9,2))),"yyyy-mm-dd")=LEFT(A1208,10),DATE(VALUE(LEFT(A1208,4)),VALUE(MID(A1208,6,2)),VALUE(MID(A1208,9,2))),""),"")))</f>
        <v/>
      </c>
    </row>
    <row r="1209" customFormat="false" ht="15" hidden="false" customHeight="false" outlineLevel="0" collapsed="false">
      <c r="A1209" s="13"/>
      <c r="B1209" s="8"/>
      <c r="C1209" s="8"/>
      <c r="D1209" s="23"/>
      <c r="E1209" s="23"/>
      <c r="F1209" s="10" t="str">
        <f aca="false">IF(D1209="","",D1209-N(E1209))</f>
        <v/>
      </c>
      <c r="G1209" s="8"/>
      <c r="H1209" s="12" t="str">
        <f aca="false">IF(AND(A1209="",C1209="",D1209=""),"",IF(A1209="","Add the order date",IF(I1209="","Date not recognised - use YYYY-MM-DD",IF(C1209="","Add the customer email",IF(D1209="","Add the order total",IF(COUNTIF(Customers!$A$2:$A$2001,C1209)=0,"Customer not on Customers tab",IF(N(E1209)&gt;D1209,"Refund is more than the order",IF(AND(B1209&lt;&gt;"",COUNTIF($B$2:$B$5001,B1209)&gt;1),"Same order # twice - keep one row",""))))))))</f>
        <v/>
      </c>
      <c r="I1209" s="11" t="str">
        <f aca="false">IF(A1209="","",IF(ISNUMBER(A1209),INT(A1209),IFERROR(IF(TEXT(DATE(VALUE(LEFT(A1209,4)),VALUE(MID(A1209,6,2)),VALUE(MID(A1209,9,2))),"yyyy-mm-dd")=LEFT(A1209,10),DATE(VALUE(LEFT(A1209,4)),VALUE(MID(A1209,6,2)),VALUE(MID(A1209,9,2))),""),"")))</f>
        <v/>
      </c>
    </row>
    <row r="1210" customFormat="false" ht="15" hidden="false" customHeight="false" outlineLevel="0" collapsed="false">
      <c r="A1210" s="13"/>
      <c r="B1210" s="8"/>
      <c r="C1210" s="8"/>
      <c r="D1210" s="23"/>
      <c r="E1210" s="23"/>
      <c r="F1210" s="10" t="str">
        <f aca="false">IF(D1210="","",D1210-N(E1210))</f>
        <v/>
      </c>
      <c r="G1210" s="8"/>
      <c r="H1210" s="12" t="str">
        <f aca="false">IF(AND(A1210="",C1210="",D1210=""),"",IF(A1210="","Add the order date",IF(I1210="","Date not recognised - use YYYY-MM-DD",IF(C1210="","Add the customer email",IF(D1210="","Add the order total",IF(COUNTIF(Customers!$A$2:$A$2001,C1210)=0,"Customer not on Customers tab",IF(N(E1210)&gt;D1210,"Refund is more than the order",IF(AND(B1210&lt;&gt;"",COUNTIF($B$2:$B$5001,B1210)&gt;1),"Same order # twice - keep one row",""))))))))</f>
        <v/>
      </c>
      <c r="I1210" s="11" t="str">
        <f aca="false">IF(A1210="","",IF(ISNUMBER(A1210),INT(A1210),IFERROR(IF(TEXT(DATE(VALUE(LEFT(A1210,4)),VALUE(MID(A1210,6,2)),VALUE(MID(A1210,9,2))),"yyyy-mm-dd")=LEFT(A1210,10),DATE(VALUE(LEFT(A1210,4)),VALUE(MID(A1210,6,2)),VALUE(MID(A1210,9,2))),""),"")))</f>
        <v/>
      </c>
    </row>
    <row r="1211" customFormat="false" ht="15" hidden="false" customHeight="false" outlineLevel="0" collapsed="false">
      <c r="A1211" s="13"/>
      <c r="B1211" s="8"/>
      <c r="C1211" s="8"/>
      <c r="D1211" s="23"/>
      <c r="E1211" s="23"/>
      <c r="F1211" s="10" t="str">
        <f aca="false">IF(D1211="","",D1211-N(E1211))</f>
        <v/>
      </c>
      <c r="G1211" s="8"/>
      <c r="H1211" s="12" t="str">
        <f aca="false">IF(AND(A1211="",C1211="",D1211=""),"",IF(A1211="","Add the order date",IF(I1211="","Date not recognised - use YYYY-MM-DD",IF(C1211="","Add the customer email",IF(D1211="","Add the order total",IF(COUNTIF(Customers!$A$2:$A$2001,C1211)=0,"Customer not on Customers tab",IF(N(E1211)&gt;D1211,"Refund is more than the order",IF(AND(B1211&lt;&gt;"",COUNTIF($B$2:$B$5001,B1211)&gt;1),"Same order # twice - keep one row",""))))))))</f>
        <v/>
      </c>
      <c r="I1211" s="11" t="str">
        <f aca="false">IF(A1211="","",IF(ISNUMBER(A1211),INT(A1211),IFERROR(IF(TEXT(DATE(VALUE(LEFT(A1211,4)),VALUE(MID(A1211,6,2)),VALUE(MID(A1211,9,2))),"yyyy-mm-dd")=LEFT(A1211,10),DATE(VALUE(LEFT(A1211,4)),VALUE(MID(A1211,6,2)),VALUE(MID(A1211,9,2))),""),"")))</f>
        <v/>
      </c>
    </row>
    <row r="1212" customFormat="false" ht="15" hidden="false" customHeight="false" outlineLevel="0" collapsed="false">
      <c r="A1212" s="13"/>
      <c r="B1212" s="8"/>
      <c r="C1212" s="8"/>
      <c r="D1212" s="23"/>
      <c r="E1212" s="23"/>
      <c r="F1212" s="10" t="str">
        <f aca="false">IF(D1212="","",D1212-N(E1212))</f>
        <v/>
      </c>
      <c r="G1212" s="8"/>
      <c r="H1212" s="12" t="str">
        <f aca="false">IF(AND(A1212="",C1212="",D1212=""),"",IF(A1212="","Add the order date",IF(I1212="","Date not recognised - use YYYY-MM-DD",IF(C1212="","Add the customer email",IF(D1212="","Add the order total",IF(COUNTIF(Customers!$A$2:$A$2001,C1212)=0,"Customer not on Customers tab",IF(N(E1212)&gt;D1212,"Refund is more than the order",IF(AND(B1212&lt;&gt;"",COUNTIF($B$2:$B$5001,B1212)&gt;1),"Same order # twice - keep one row",""))))))))</f>
        <v/>
      </c>
      <c r="I1212" s="11" t="str">
        <f aca="false">IF(A1212="","",IF(ISNUMBER(A1212),INT(A1212),IFERROR(IF(TEXT(DATE(VALUE(LEFT(A1212,4)),VALUE(MID(A1212,6,2)),VALUE(MID(A1212,9,2))),"yyyy-mm-dd")=LEFT(A1212,10),DATE(VALUE(LEFT(A1212,4)),VALUE(MID(A1212,6,2)),VALUE(MID(A1212,9,2))),""),"")))</f>
        <v/>
      </c>
    </row>
    <row r="1213" customFormat="false" ht="15" hidden="false" customHeight="false" outlineLevel="0" collapsed="false">
      <c r="A1213" s="13"/>
      <c r="B1213" s="8"/>
      <c r="C1213" s="8"/>
      <c r="D1213" s="23"/>
      <c r="E1213" s="23"/>
      <c r="F1213" s="10" t="str">
        <f aca="false">IF(D1213="","",D1213-N(E1213))</f>
        <v/>
      </c>
      <c r="G1213" s="8"/>
      <c r="H1213" s="12" t="str">
        <f aca="false">IF(AND(A1213="",C1213="",D1213=""),"",IF(A1213="","Add the order date",IF(I1213="","Date not recognised - use YYYY-MM-DD",IF(C1213="","Add the customer email",IF(D1213="","Add the order total",IF(COUNTIF(Customers!$A$2:$A$2001,C1213)=0,"Customer not on Customers tab",IF(N(E1213)&gt;D1213,"Refund is more than the order",IF(AND(B1213&lt;&gt;"",COUNTIF($B$2:$B$5001,B1213)&gt;1),"Same order # twice - keep one row",""))))))))</f>
        <v/>
      </c>
      <c r="I1213" s="11" t="str">
        <f aca="false">IF(A1213="","",IF(ISNUMBER(A1213),INT(A1213),IFERROR(IF(TEXT(DATE(VALUE(LEFT(A1213,4)),VALUE(MID(A1213,6,2)),VALUE(MID(A1213,9,2))),"yyyy-mm-dd")=LEFT(A1213,10),DATE(VALUE(LEFT(A1213,4)),VALUE(MID(A1213,6,2)),VALUE(MID(A1213,9,2))),""),"")))</f>
        <v/>
      </c>
    </row>
    <row r="1214" customFormat="false" ht="15" hidden="false" customHeight="false" outlineLevel="0" collapsed="false">
      <c r="A1214" s="13"/>
      <c r="B1214" s="8"/>
      <c r="C1214" s="8"/>
      <c r="D1214" s="23"/>
      <c r="E1214" s="23"/>
      <c r="F1214" s="10" t="str">
        <f aca="false">IF(D1214="","",D1214-N(E1214))</f>
        <v/>
      </c>
      <c r="G1214" s="8"/>
      <c r="H1214" s="12" t="str">
        <f aca="false">IF(AND(A1214="",C1214="",D1214=""),"",IF(A1214="","Add the order date",IF(I1214="","Date not recognised - use YYYY-MM-DD",IF(C1214="","Add the customer email",IF(D1214="","Add the order total",IF(COUNTIF(Customers!$A$2:$A$2001,C1214)=0,"Customer not on Customers tab",IF(N(E1214)&gt;D1214,"Refund is more than the order",IF(AND(B1214&lt;&gt;"",COUNTIF($B$2:$B$5001,B1214)&gt;1),"Same order # twice - keep one row",""))))))))</f>
        <v/>
      </c>
      <c r="I1214" s="11" t="str">
        <f aca="false">IF(A1214="","",IF(ISNUMBER(A1214),INT(A1214),IFERROR(IF(TEXT(DATE(VALUE(LEFT(A1214,4)),VALUE(MID(A1214,6,2)),VALUE(MID(A1214,9,2))),"yyyy-mm-dd")=LEFT(A1214,10),DATE(VALUE(LEFT(A1214,4)),VALUE(MID(A1214,6,2)),VALUE(MID(A1214,9,2))),""),"")))</f>
        <v/>
      </c>
    </row>
    <row r="1215" customFormat="false" ht="15" hidden="false" customHeight="false" outlineLevel="0" collapsed="false">
      <c r="A1215" s="13"/>
      <c r="B1215" s="8"/>
      <c r="C1215" s="8"/>
      <c r="D1215" s="23"/>
      <c r="E1215" s="23"/>
      <c r="F1215" s="10" t="str">
        <f aca="false">IF(D1215="","",D1215-N(E1215))</f>
        <v/>
      </c>
      <c r="G1215" s="8"/>
      <c r="H1215" s="12" t="str">
        <f aca="false">IF(AND(A1215="",C1215="",D1215=""),"",IF(A1215="","Add the order date",IF(I1215="","Date not recognised - use YYYY-MM-DD",IF(C1215="","Add the customer email",IF(D1215="","Add the order total",IF(COUNTIF(Customers!$A$2:$A$2001,C1215)=0,"Customer not on Customers tab",IF(N(E1215)&gt;D1215,"Refund is more than the order",IF(AND(B1215&lt;&gt;"",COUNTIF($B$2:$B$5001,B1215)&gt;1),"Same order # twice - keep one row",""))))))))</f>
        <v/>
      </c>
      <c r="I1215" s="11" t="str">
        <f aca="false">IF(A1215="","",IF(ISNUMBER(A1215),INT(A1215),IFERROR(IF(TEXT(DATE(VALUE(LEFT(A1215,4)),VALUE(MID(A1215,6,2)),VALUE(MID(A1215,9,2))),"yyyy-mm-dd")=LEFT(A1215,10),DATE(VALUE(LEFT(A1215,4)),VALUE(MID(A1215,6,2)),VALUE(MID(A1215,9,2))),""),"")))</f>
        <v/>
      </c>
    </row>
    <row r="1216" customFormat="false" ht="15" hidden="false" customHeight="false" outlineLevel="0" collapsed="false">
      <c r="A1216" s="13"/>
      <c r="B1216" s="8"/>
      <c r="C1216" s="8"/>
      <c r="D1216" s="23"/>
      <c r="E1216" s="23"/>
      <c r="F1216" s="10" t="str">
        <f aca="false">IF(D1216="","",D1216-N(E1216))</f>
        <v/>
      </c>
      <c r="G1216" s="8"/>
      <c r="H1216" s="12" t="str">
        <f aca="false">IF(AND(A1216="",C1216="",D1216=""),"",IF(A1216="","Add the order date",IF(I1216="","Date not recognised - use YYYY-MM-DD",IF(C1216="","Add the customer email",IF(D1216="","Add the order total",IF(COUNTIF(Customers!$A$2:$A$2001,C1216)=0,"Customer not on Customers tab",IF(N(E1216)&gt;D1216,"Refund is more than the order",IF(AND(B1216&lt;&gt;"",COUNTIF($B$2:$B$5001,B1216)&gt;1),"Same order # twice - keep one row",""))))))))</f>
        <v/>
      </c>
      <c r="I1216" s="11" t="str">
        <f aca="false">IF(A1216="","",IF(ISNUMBER(A1216),INT(A1216),IFERROR(IF(TEXT(DATE(VALUE(LEFT(A1216,4)),VALUE(MID(A1216,6,2)),VALUE(MID(A1216,9,2))),"yyyy-mm-dd")=LEFT(A1216,10),DATE(VALUE(LEFT(A1216,4)),VALUE(MID(A1216,6,2)),VALUE(MID(A1216,9,2))),""),"")))</f>
        <v/>
      </c>
    </row>
    <row r="1217" customFormat="false" ht="15" hidden="false" customHeight="false" outlineLevel="0" collapsed="false">
      <c r="A1217" s="13"/>
      <c r="B1217" s="8"/>
      <c r="C1217" s="8"/>
      <c r="D1217" s="23"/>
      <c r="E1217" s="23"/>
      <c r="F1217" s="10" t="str">
        <f aca="false">IF(D1217="","",D1217-N(E1217))</f>
        <v/>
      </c>
      <c r="G1217" s="8"/>
      <c r="H1217" s="12" t="str">
        <f aca="false">IF(AND(A1217="",C1217="",D1217=""),"",IF(A1217="","Add the order date",IF(I1217="","Date not recognised - use YYYY-MM-DD",IF(C1217="","Add the customer email",IF(D1217="","Add the order total",IF(COUNTIF(Customers!$A$2:$A$2001,C1217)=0,"Customer not on Customers tab",IF(N(E1217)&gt;D1217,"Refund is more than the order",IF(AND(B1217&lt;&gt;"",COUNTIF($B$2:$B$5001,B1217)&gt;1),"Same order # twice - keep one row",""))))))))</f>
        <v/>
      </c>
      <c r="I1217" s="11" t="str">
        <f aca="false">IF(A1217="","",IF(ISNUMBER(A1217),INT(A1217),IFERROR(IF(TEXT(DATE(VALUE(LEFT(A1217,4)),VALUE(MID(A1217,6,2)),VALUE(MID(A1217,9,2))),"yyyy-mm-dd")=LEFT(A1217,10),DATE(VALUE(LEFT(A1217,4)),VALUE(MID(A1217,6,2)),VALUE(MID(A1217,9,2))),""),"")))</f>
        <v/>
      </c>
    </row>
    <row r="1218" customFormat="false" ht="15" hidden="false" customHeight="false" outlineLevel="0" collapsed="false">
      <c r="A1218" s="13"/>
      <c r="B1218" s="8"/>
      <c r="C1218" s="8"/>
      <c r="D1218" s="23"/>
      <c r="E1218" s="23"/>
      <c r="F1218" s="10" t="str">
        <f aca="false">IF(D1218="","",D1218-N(E1218))</f>
        <v/>
      </c>
      <c r="G1218" s="8"/>
      <c r="H1218" s="12" t="str">
        <f aca="false">IF(AND(A1218="",C1218="",D1218=""),"",IF(A1218="","Add the order date",IF(I1218="","Date not recognised - use YYYY-MM-DD",IF(C1218="","Add the customer email",IF(D1218="","Add the order total",IF(COUNTIF(Customers!$A$2:$A$2001,C1218)=0,"Customer not on Customers tab",IF(N(E1218)&gt;D1218,"Refund is more than the order",IF(AND(B1218&lt;&gt;"",COUNTIF($B$2:$B$5001,B1218)&gt;1),"Same order # twice - keep one row",""))))))))</f>
        <v/>
      </c>
      <c r="I1218" s="11" t="str">
        <f aca="false">IF(A1218="","",IF(ISNUMBER(A1218),INT(A1218),IFERROR(IF(TEXT(DATE(VALUE(LEFT(A1218,4)),VALUE(MID(A1218,6,2)),VALUE(MID(A1218,9,2))),"yyyy-mm-dd")=LEFT(A1218,10),DATE(VALUE(LEFT(A1218,4)),VALUE(MID(A1218,6,2)),VALUE(MID(A1218,9,2))),""),"")))</f>
        <v/>
      </c>
    </row>
    <row r="1219" customFormat="false" ht="15" hidden="false" customHeight="false" outlineLevel="0" collapsed="false">
      <c r="A1219" s="13"/>
      <c r="B1219" s="8"/>
      <c r="C1219" s="8"/>
      <c r="D1219" s="23"/>
      <c r="E1219" s="23"/>
      <c r="F1219" s="10" t="str">
        <f aca="false">IF(D1219="","",D1219-N(E1219))</f>
        <v/>
      </c>
      <c r="G1219" s="8"/>
      <c r="H1219" s="12" t="str">
        <f aca="false">IF(AND(A1219="",C1219="",D1219=""),"",IF(A1219="","Add the order date",IF(I1219="","Date not recognised - use YYYY-MM-DD",IF(C1219="","Add the customer email",IF(D1219="","Add the order total",IF(COUNTIF(Customers!$A$2:$A$2001,C1219)=0,"Customer not on Customers tab",IF(N(E1219)&gt;D1219,"Refund is more than the order",IF(AND(B1219&lt;&gt;"",COUNTIF($B$2:$B$5001,B1219)&gt;1),"Same order # twice - keep one row",""))))))))</f>
        <v/>
      </c>
      <c r="I1219" s="11" t="str">
        <f aca="false">IF(A1219="","",IF(ISNUMBER(A1219),INT(A1219),IFERROR(IF(TEXT(DATE(VALUE(LEFT(A1219,4)),VALUE(MID(A1219,6,2)),VALUE(MID(A1219,9,2))),"yyyy-mm-dd")=LEFT(A1219,10),DATE(VALUE(LEFT(A1219,4)),VALUE(MID(A1219,6,2)),VALUE(MID(A1219,9,2))),""),"")))</f>
        <v/>
      </c>
    </row>
    <row r="1220" customFormat="false" ht="15" hidden="false" customHeight="false" outlineLevel="0" collapsed="false">
      <c r="A1220" s="13"/>
      <c r="B1220" s="8"/>
      <c r="C1220" s="8"/>
      <c r="D1220" s="23"/>
      <c r="E1220" s="23"/>
      <c r="F1220" s="10" t="str">
        <f aca="false">IF(D1220="","",D1220-N(E1220))</f>
        <v/>
      </c>
      <c r="G1220" s="8"/>
      <c r="H1220" s="12" t="str">
        <f aca="false">IF(AND(A1220="",C1220="",D1220=""),"",IF(A1220="","Add the order date",IF(I1220="","Date not recognised - use YYYY-MM-DD",IF(C1220="","Add the customer email",IF(D1220="","Add the order total",IF(COUNTIF(Customers!$A$2:$A$2001,C1220)=0,"Customer not on Customers tab",IF(N(E1220)&gt;D1220,"Refund is more than the order",IF(AND(B1220&lt;&gt;"",COUNTIF($B$2:$B$5001,B1220)&gt;1),"Same order # twice - keep one row",""))))))))</f>
        <v/>
      </c>
      <c r="I1220" s="11" t="str">
        <f aca="false">IF(A1220="","",IF(ISNUMBER(A1220),INT(A1220),IFERROR(IF(TEXT(DATE(VALUE(LEFT(A1220,4)),VALUE(MID(A1220,6,2)),VALUE(MID(A1220,9,2))),"yyyy-mm-dd")=LEFT(A1220,10),DATE(VALUE(LEFT(A1220,4)),VALUE(MID(A1220,6,2)),VALUE(MID(A1220,9,2))),""),"")))</f>
        <v/>
      </c>
    </row>
    <row r="1221" customFormat="false" ht="15" hidden="false" customHeight="false" outlineLevel="0" collapsed="false">
      <c r="A1221" s="13"/>
      <c r="B1221" s="8"/>
      <c r="C1221" s="8"/>
      <c r="D1221" s="23"/>
      <c r="E1221" s="23"/>
      <c r="F1221" s="10" t="str">
        <f aca="false">IF(D1221="","",D1221-N(E1221))</f>
        <v/>
      </c>
      <c r="G1221" s="8"/>
      <c r="H1221" s="12" t="str">
        <f aca="false">IF(AND(A1221="",C1221="",D1221=""),"",IF(A1221="","Add the order date",IF(I1221="","Date not recognised - use YYYY-MM-DD",IF(C1221="","Add the customer email",IF(D1221="","Add the order total",IF(COUNTIF(Customers!$A$2:$A$2001,C1221)=0,"Customer not on Customers tab",IF(N(E1221)&gt;D1221,"Refund is more than the order",IF(AND(B1221&lt;&gt;"",COUNTIF($B$2:$B$5001,B1221)&gt;1),"Same order # twice - keep one row",""))))))))</f>
        <v/>
      </c>
      <c r="I1221" s="11" t="str">
        <f aca="false">IF(A1221="","",IF(ISNUMBER(A1221),INT(A1221),IFERROR(IF(TEXT(DATE(VALUE(LEFT(A1221,4)),VALUE(MID(A1221,6,2)),VALUE(MID(A1221,9,2))),"yyyy-mm-dd")=LEFT(A1221,10),DATE(VALUE(LEFT(A1221,4)),VALUE(MID(A1221,6,2)),VALUE(MID(A1221,9,2))),""),"")))</f>
        <v/>
      </c>
    </row>
    <row r="1222" customFormat="false" ht="15" hidden="false" customHeight="false" outlineLevel="0" collapsed="false">
      <c r="A1222" s="13"/>
      <c r="B1222" s="8"/>
      <c r="C1222" s="8"/>
      <c r="D1222" s="23"/>
      <c r="E1222" s="23"/>
      <c r="F1222" s="10" t="str">
        <f aca="false">IF(D1222="","",D1222-N(E1222))</f>
        <v/>
      </c>
      <c r="G1222" s="8"/>
      <c r="H1222" s="12" t="str">
        <f aca="false">IF(AND(A1222="",C1222="",D1222=""),"",IF(A1222="","Add the order date",IF(I1222="","Date not recognised - use YYYY-MM-DD",IF(C1222="","Add the customer email",IF(D1222="","Add the order total",IF(COUNTIF(Customers!$A$2:$A$2001,C1222)=0,"Customer not on Customers tab",IF(N(E1222)&gt;D1222,"Refund is more than the order",IF(AND(B1222&lt;&gt;"",COUNTIF($B$2:$B$5001,B1222)&gt;1),"Same order # twice - keep one row",""))))))))</f>
        <v/>
      </c>
      <c r="I1222" s="11" t="str">
        <f aca="false">IF(A1222="","",IF(ISNUMBER(A1222),INT(A1222),IFERROR(IF(TEXT(DATE(VALUE(LEFT(A1222,4)),VALUE(MID(A1222,6,2)),VALUE(MID(A1222,9,2))),"yyyy-mm-dd")=LEFT(A1222,10),DATE(VALUE(LEFT(A1222,4)),VALUE(MID(A1222,6,2)),VALUE(MID(A1222,9,2))),""),"")))</f>
        <v/>
      </c>
    </row>
    <row r="1223" customFormat="false" ht="15" hidden="false" customHeight="false" outlineLevel="0" collapsed="false">
      <c r="A1223" s="13"/>
      <c r="B1223" s="8"/>
      <c r="C1223" s="8"/>
      <c r="D1223" s="23"/>
      <c r="E1223" s="23"/>
      <c r="F1223" s="10" t="str">
        <f aca="false">IF(D1223="","",D1223-N(E1223))</f>
        <v/>
      </c>
      <c r="G1223" s="8"/>
      <c r="H1223" s="12" t="str">
        <f aca="false">IF(AND(A1223="",C1223="",D1223=""),"",IF(A1223="","Add the order date",IF(I1223="","Date not recognised - use YYYY-MM-DD",IF(C1223="","Add the customer email",IF(D1223="","Add the order total",IF(COUNTIF(Customers!$A$2:$A$2001,C1223)=0,"Customer not on Customers tab",IF(N(E1223)&gt;D1223,"Refund is more than the order",IF(AND(B1223&lt;&gt;"",COUNTIF($B$2:$B$5001,B1223)&gt;1),"Same order # twice - keep one row",""))))))))</f>
        <v/>
      </c>
      <c r="I1223" s="11" t="str">
        <f aca="false">IF(A1223="","",IF(ISNUMBER(A1223),INT(A1223),IFERROR(IF(TEXT(DATE(VALUE(LEFT(A1223,4)),VALUE(MID(A1223,6,2)),VALUE(MID(A1223,9,2))),"yyyy-mm-dd")=LEFT(A1223,10),DATE(VALUE(LEFT(A1223,4)),VALUE(MID(A1223,6,2)),VALUE(MID(A1223,9,2))),""),"")))</f>
        <v/>
      </c>
    </row>
    <row r="1224" customFormat="false" ht="15" hidden="false" customHeight="false" outlineLevel="0" collapsed="false">
      <c r="A1224" s="13"/>
      <c r="B1224" s="8"/>
      <c r="C1224" s="8"/>
      <c r="D1224" s="23"/>
      <c r="E1224" s="23"/>
      <c r="F1224" s="10" t="str">
        <f aca="false">IF(D1224="","",D1224-N(E1224))</f>
        <v/>
      </c>
      <c r="G1224" s="8"/>
      <c r="H1224" s="12" t="str">
        <f aca="false">IF(AND(A1224="",C1224="",D1224=""),"",IF(A1224="","Add the order date",IF(I1224="","Date not recognised - use YYYY-MM-DD",IF(C1224="","Add the customer email",IF(D1224="","Add the order total",IF(COUNTIF(Customers!$A$2:$A$2001,C1224)=0,"Customer not on Customers tab",IF(N(E1224)&gt;D1224,"Refund is more than the order",IF(AND(B1224&lt;&gt;"",COUNTIF($B$2:$B$5001,B1224)&gt;1),"Same order # twice - keep one row",""))))))))</f>
        <v/>
      </c>
      <c r="I1224" s="11" t="str">
        <f aca="false">IF(A1224="","",IF(ISNUMBER(A1224),INT(A1224),IFERROR(IF(TEXT(DATE(VALUE(LEFT(A1224,4)),VALUE(MID(A1224,6,2)),VALUE(MID(A1224,9,2))),"yyyy-mm-dd")=LEFT(A1224,10),DATE(VALUE(LEFT(A1224,4)),VALUE(MID(A1224,6,2)),VALUE(MID(A1224,9,2))),""),"")))</f>
        <v/>
      </c>
    </row>
    <row r="1225" customFormat="false" ht="15" hidden="false" customHeight="false" outlineLevel="0" collapsed="false">
      <c r="A1225" s="13"/>
      <c r="B1225" s="8"/>
      <c r="C1225" s="8"/>
      <c r="D1225" s="23"/>
      <c r="E1225" s="23"/>
      <c r="F1225" s="10" t="str">
        <f aca="false">IF(D1225="","",D1225-N(E1225))</f>
        <v/>
      </c>
      <c r="G1225" s="8"/>
      <c r="H1225" s="12" t="str">
        <f aca="false">IF(AND(A1225="",C1225="",D1225=""),"",IF(A1225="","Add the order date",IF(I1225="","Date not recognised - use YYYY-MM-DD",IF(C1225="","Add the customer email",IF(D1225="","Add the order total",IF(COUNTIF(Customers!$A$2:$A$2001,C1225)=0,"Customer not on Customers tab",IF(N(E1225)&gt;D1225,"Refund is more than the order",IF(AND(B1225&lt;&gt;"",COUNTIF($B$2:$B$5001,B1225)&gt;1),"Same order # twice - keep one row",""))))))))</f>
        <v/>
      </c>
      <c r="I1225" s="11" t="str">
        <f aca="false">IF(A1225="","",IF(ISNUMBER(A1225),INT(A1225),IFERROR(IF(TEXT(DATE(VALUE(LEFT(A1225,4)),VALUE(MID(A1225,6,2)),VALUE(MID(A1225,9,2))),"yyyy-mm-dd")=LEFT(A1225,10),DATE(VALUE(LEFT(A1225,4)),VALUE(MID(A1225,6,2)),VALUE(MID(A1225,9,2))),""),"")))</f>
        <v/>
      </c>
    </row>
    <row r="1226" customFormat="false" ht="15" hidden="false" customHeight="false" outlineLevel="0" collapsed="false">
      <c r="A1226" s="13"/>
      <c r="B1226" s="8"/>
      <c r="C1226" s="8"/>
      <c r="D1226" s="23"/>
      <c r="E1226" s="23"/>
      <c r="F1226" s="10" t="str">
        <f aca="false">IF(D1226="","",D1226-N(E1226))</f>
        <v/>
      </c>
      <c r="G1226" s="8"/>
      <c r="H1226" s="12" t="str">
        <f aca="false">IF(AND(A1226="",C1226="",D1226=""),"",IF(A1226="","Add the order date",IF(I1226="","Date not recognised - use YYYY-MM-DD",IF(C1226="","Add the customer email",IF(D1226="","Add the order total",IF(COUNTIF(Customers!$A$2:$A$2001,C1226)=0,"Customer not on Customers tab",IF(N(E1226)&gt;D1226,"Refund is more than the order",IF(AND(B1226&lt;&gt;"",COUNTIF($B$2:$B$5001,B1226)&gt;1),"Same order # twice - keep one row",""))))))))</f>
        <v/>
      </c>
      <c r="I1226" s="11" t="str">
        <f aca="false">IF(A1226="","",IF(ISNUMBER(A1226),INT(A1226),IFERROR(IF(TEXT(DATE(VALUE(LEFT(A1226,4)),VALUE(MID(A1226,6,2)),VALUE(MID(A1226,9,2))),"yyyy-mm-dd")=LEFT(A1226,10),DATE(VALUE(LEFT(A1226,4)),VALUE(MID(A1226,6,2)),VALUE(MID(A1226,9,2))),""),"")))</f>
        <v/>
      </c>
    </row>
    <row r="1227" customFormat="false" ht="15" hidden="false" customHeight="false" outlineLevel="0" collapsed="false">
      <c r="A1227" s="13"/>
      <c r="B1227" s="8"/>
      <c r="C1227" s="8"/>
      <c r="D1227" s="23"/>
      <c r="E1227" s="23"/>
      <c r="F1227" s="10" t="str">
        <f aca="false">IF(D1227="","",D1227-N(E1227))</f>
        <v/>
      </c>
      <c r="G1227" s="8"/>
      <c r="H1227" s="12" t="str">
        <f aca="false">IF(AND(A1227="",C1227="",D1227=""),"",IF(A1227="","Add the order date",IF(I1227="","Date not recognised - use YYYY-MM-DD",IF(C1227="","Add the customer email",IF(D1227="","Add the order total",IF(COUNTIF(Customers!$A$2:$A$2001,C1227)=0,"Customer not on Customers tab",IF(N(E1227)&gt;D1227,"Refund is more than the order",IF(AND(B1227&lt;&gt;"",COUNTIF($B$2:$B$5001,B1227)&gt;1),"Same order # twice - keep one row",""))))))))</f>
        <v/>
      </c>
      <c r="I1227" s="11" t="str">
        <f aca="false">IF(A1227="","",IF(ISNUMBER(A1227),INT(A1227),IFERROR(IF(TEXT(DATE(VALUE(LEFT(A1227,4)),VALUE(MID(A1227,6,2)),VALUE(MID(A1227,9,2))),"yyyy-mm-dd")=LEFT(A1227,10),DATE(VALUE(LEFT(A1227,4)),VALUE(MID(A1227,6,2)),VALUE(MID(A1227,9,2))),""),"")))</f>
        <v/>
      </c>
    </row>
    <row r="1228" customFormat="false" ht="15" hidden="false" customHeight="false" outlineLevel="0" collapsed="false">
      <c r="A1228" s="13"/>
      <c r="B1228" s="8"/>
      <c r="C1228" s="8"/>
      <c r="D1228" s="23"/>
      <c r="E1228" s="23"/>
      <c r="F1228" s="10" t="str">
        <f aca="false">IF(D1228="","",D1228-N(E1228))</f>
        <v/>
      </c>
      <c r="G1228" s="8"/>
      <c r="H1228" s="12" t="str">
        <f aca="false">IF(AND(A1228="",C1228="",D1228=""),"",IF(A1228="","Add the order date",IF(I1228="","Date not recognised - use YYYY-MM-DD",IF(C1228="","Add the customer email",IF(D1228="","Add the order total",IF(COUNTIF(Customers!$A$2:$A$2001,C1228)=0,"Customer not on Customers tab",IF(N(E1228)&gt;D1228,"Refund is more than the order",IF(AND(B1228&lt;&gt;"",COUNTIF($B$2:$B$5001,B1228)&gt;1),"Same order # twice - keep one row",""))))))))</f>
        <v/>
      </c>
      <c r="I1228" s="11" t="str">
        <f aca="false">IF(A1228="","",IF(ISNUMBER(A1228),INT(A1228),IFERROR(IF(TEXT(DATE(VALUE(LEFT(A1228,4)),VALUE(MID(A1228,6,2)),VALUE(MID(A1228,9,2))),"yyyy-mm-dd")=LEFT(A1228,10),DATE(VALUE(LEFT(A1228,4)),VALUE(MID(A1228,6,2)),VALUE(MID(A1228,9,2))),""),"")))</f>
        <v/>
      </c>
    </row>
    <row r="1229" customFormat="false" ht="15" hidden="false" customHeight="false" outlineLevel="0" collapsed="false">
      <c r="A1229" s="13"/>
      <c r="B1229" s="8"/>
      <c r="C1229" s="8"/>
      <c r="D1229" s="23"/>
      <c r="E1229" s="23"/>
      <c r="F1229" s="10" t="str">
        <f aca="false">IF(D1229="","",D1229-N(E1229))</f>
        <v/>
      </c>
      <c r="G1229" s="8"/>
      <c r="H1229" s="12" t="str">
        <f aca="false">IF(AND(A1229="",C1229="",D1229=""),"",IF(A1229="","Add the order date",IF(I1229="","Date not recognised - use YYYY-MM-DD",IF(C1229="","Add the customer email",IF(D1229="","Add the order total",IF(COUNTIF(Customers!$A$2:$A$2001,C1229)=0,"Customer not on Customers tab",IF(N(E1229)&gt;D1229,"Refund is more than the order",IF(AND(B1229&lt;&gt;"",COUNTIF($B$2:$B$5001,B1229)&gt;1),"Same order # twice - keep one row",""))))))))</f>
        <v/>
      </c>
      <c r="I1229" s="11" t="str">
        <f aca="false">IF(A1229="","",IF(ISNUMBER(A1229),INT(A1229),IFERROR(IF(TEXT(DATE(VALUE(LEFT(A1229,4)),VALUE(MID(A1229,6,2)),VALUE(MID(A1229,9,2))),"yyyy-mm-dd")=LEFT(A1229,10),DATE(VALUE(LEFT(A1229,4)),VALUE(MID(A1229,6,2)),VALUE(MID(A1229,9,2))),""),"")))</f>
        <v/>
      </c>
    </row>
    <row r="1230" customFormat="false" ht="15" hidden="false" customHeight="false" outlineLevel="0" collapsed="false">
      <c r="A1230" s="13"/>
      <c r="B1230" s="8"/>
      <c r="C1230" s="8"/>
      <c r="D1230" s="23"/>
      <c r="E1230" s="23"/>
      <c r="F1230" s="10" t="str">
        <f aca="false">IF(D1230="","",D1230-N(E1230))</f>
        <v/>
      </c>
      <c r="G1230" s="8"/>
      <c r="H1230" s="12" t="str">
        <f aca="false">IF(AND(A1230="",C1230="",D1230=""),"",IF(A1230="","Add the order date",IF(I1230="","Date not recognised - use YYYY-MM-DD",IF(C1230="","Add the customer email",IF(D1230="","Add the order total",IF(COUNTIF(Customers!$A$2:$A$2001,C1230)=0,"Customer not on Customers tab",IF(N(E1230)&gt;D1230,"Refund is more than the order",IF(AND(B1230&lt;&gt;"",COUNTIF($B$2:$B$5001,B1230)&gt;1),"Same order # twice - keep one row",""))))))))</f>
        <v/>
      </c>
      <c r="I1230" s="11" t="str">
        <f aca="false">IF(A1230="","",IF(ISNUMBER(A1230),INT(A1230),IFERROR(IF(TEXT(DATE(VALUE(LEFT(A1230,4)),VALUE(MID(A1230,6,2)),VALUE(MID(A1230,9,2))),"yyyy-mm-dd")=LEFT(A1230,10),DATE(VALUE(LEFT(A1230,4)),VALUE(MID(A1230,6,2)),VALUE(MID(A1230,9,2))),""),"")))</f>
        <v/>
      </c>
    </row>
    <row r="1231" customFormat="false" ht="15" hidden="false" customHeight="false" outlineLevel="0" collapsed="false">
      <c r="A1231" s="13"/>
      <c r="B1231" s="8"/>
      <c r="C1231" s="8"/>
      <c r="D1231" s="23"/>
      <c r="E1231" s="23"/>
      <c r="F1231" s="10" t="str">
        <f aca="false">IF(D1231="","",D1231-N(E1231))</f>
        <v/>
      </c>
      <c r="G1231" s="8"/>
      <c r="H1231" s="12" t="str">
        <f aca="false">IF(AND(A1231="",C1231="",D1231=""),"",IF(A1231="","Add the order date",IF(I1231="","Date not recognised - use YYYY-MM-DD",IF(C1231="","Add the customer email",IF(D1231="","Add the order total",IF(COUNTIF(Customers!$A$2:$A$2001,C1231)=0,"Customer not on Customers tab",IF(N(E1231)&gt;D1231,"Refund is more than the order",IF(AND(B1231&lt;&gt;"",COUNTIF($B$2:$B$5001,B1231)&gt;1),"Same order # twice - keep one row",""))))))))</f>
        <v/>
      </c>
      <c r="I1231" s="11" t="str">
        <f aca="false">IF(A1231="","",IF(ISNUMBER(A1231),INT(A1231),IFERROR(IF(TEXT(DATE(VALUE(LEFT(A1231,4)),VALUE(MID(A1231,6,2)),VALUE(MID(A1231,9,2))),"yyyy-mm-dd")=LEFT(A1231,10),DATE(VALUE(LEFT(A1231,4)),VALUE(MID(A1231,6,2)),VALUE(MID(A1231,9,2))),""),"")))</f>
        <v/>
      </c>
    </row>
    <row r="1232" customFormat="false" ht="15" hidden="false" customHeight="false" outlineLevel="0" collapsed="false">
      <c r="A1232" s="13"/>
      <c r="B1232" s="8"/>
      <c r="C1232" s="8"/>
      <c r="D1232" s="23"/>
      <c r="E1232" s="23"/>
      <c r="F1232" s="10" t="str">
        <f aca="false">IF(D1232="","",D1232-N(E1232))</f>
        <v/>
      </c>
      <c r="G1232" s="8"/>
      <c r="H1232" s="12" t="str">
        <f aca="false">IF(AND(A1232="",C1232="",D1232=""),"",IF(A1232="","Add the order date",IF(I1232="","Date not recognised - use YYYY-MM-DD",IF(C1232="","Add the customer email",IF(D1232="","Add the order total",IF(COUNTIF(Customers!$A$2:$A$2001,C1232)=0,"Customer not on Customers tab",IF(N(E1232)&gt;D1232,"Refund is more than the order",IF(AND(B1232&lt;&gt;"",COUNTIF($B$2:$B$5001,B1232)&gt;1),"Same order # twice - keep one row",""))))))))</f>
        <v/>
      </c>
      <c r="I1232" s="11" t="str">
        <f aca="false">IF(A1232="","",IF(ISNUMBER(A1232),INT(A1232),IFERROR(IF(TEXT(DATE(VALUE(LEFT(A1232,4)),VALUE(MID(A1232,6,2)),VALUE(MID(A1232,9,2))),"yyyy-mm-dd")=LEFT(A1232,10),DATE(VALUE(LEFT(A1232,4)),VALUE(MID(A1232,6,2)),VALUE(MID(A1232,9,2))),""),"")))</f>
        <v/>
      </c>
    </row>
    <row r="1233" customFormat="false" ht="15" hidden="false" customHeight="false" outlineLevel="0" collapsed="false">
      <c r="A1233" s="13"/>
      <c r="B1233" s="8"/>
      <c r="C1233" s="8"/>
      <c r="D1233" s="23"/>
      <c r="E1233" s="23"/>
      <c r="F1233" s="10" t="str">
        <f aca="false">IF(D1233="","",D1233-N(E1233))</f>
        <v/>
      </c>
      <c r="G1233" s="8"/>
      <c r="H1233" s="12" t="str">
        <f aca="false">IF(AND(A1233="",C1233="",D1233=""),"",IF(A1233="","Add the order date",IF(I1233="","Date not recognised - use YYYY-MM-DD",IF(C1233="","Add the customer email",IF(D1233="","Add the order total",IF(COUNTIF(Customers!$A$2:$A$2001,C1233)=0,"Customer not on Customers tab",IF(N(E1233)&gt;D1233,"Refund is more than the order",IF(AND(B1233&lt;&gt;"",COUNTIF($B$2:$B$5001,B1233)&gt;1),"Same order # twice - keep one row",""))))))))</f>
        <v/>
      </c>
      <c r="I1233" s="11" t="str">
        <f aca="false">IF(A1233="","",IF(ISNUMBER(A1233),INT(A1233),IFERROR(IF(TEXT(DATE(VALUE(LEFT(A1233,4)),VALUE(MID(A1233,6,2)),VALUE(MID(A1233,9,2))),"yyyy-mm-dd")=LEFT(A1233,10),DATE(VALUE(LEFT(A1233,4)),VALUE(MID(A1233,6,2)),VALUE(MID(A1233,9,2))),""),"")))</f>
        <v/>
      </c>
    </row>
    <row r="1234" customFormat="false" ht="15" hidden="false" customHeight="false" outlineLevel="0" collapsed="false">
      <c r="A1234" s="13"/>
      <c r="B1234" s="8"/>
      <c r="C1234" s="8"/>
      <c r="D1234" s="23"/>
      <c r="E1234" s="23"/>
      <c r="F1234" s="10" t="str">
        <f aca="false">IF(D1234="","",D1234-N(E1234))</f>
        <v/>
      </c>
      <c r="G1234" s="8"/>
      <c r="H1234" s="12" t="str">
        <f aca="false">IF(AND(A1234="",C1234="",D1234=""),"",IF(A1234="","Add the order date",IF(I1234="","Date not recognised - use YYYY-MM-DD",IF(C1234="","Add the customer email",IF(D1234="","Add the order total",IF(COUNTIF(Customers!$A$2:$A$2001,C1234)=0,"Customer not on Customers tab",IF(N(E1234)&gt;D1234,"Refund is more than the order",IF(AND(B1234&lt;&gt;"",COUNTIF($B$2:$B$5001,B1234)&gt;1),"Same order # twice - keep one row",""))))))))</f>
        <v/>
      </c>
      <c r="I1234" s="11" t="str">
        <f aca="false">IF(A1234="","",IF(ISNUMBER(A1234),INT(A1234),IFERROR(IF(TEXT(DATE(VALUE(LEFT(A1234,4)),VALUE(MID(A1234,6,2)),VALUE(MID(A1234,9,2))),"yyyy-mm-dd")=LEFT(A1234,10),DATE(VALUE(LEFT(A1234,4)),VALUE(MID(A1234,6,2)),VALUE(MID(A1234,9,2))),""),"")))</f>
        <v/>
      </c>
    </row>
    <row r="1235" customFormat="false" ht="15" hidden="false" customHeight="false" outlineLevel="0" collapsed="false">
      <c r="A1235" s="13"/>
      <c r="B1235" s="8"/>
      <c r="C1235" s="8"/>
      <c r="D1235" s="23"/>
      <c r="E1235" s="23"/>
      <c r="F1235" s="10" t="str">
        <f aca="false">IF(D1235="","",D1235-N(E1235))</f>
        <v/>
      </c>
      <c r="G1235" s="8"/>
      <c r="H1235" s="12" t="str">
        <f aca="false">IF(AND(A1235="",C1235="",D1235=""),"",IF(A1235="","Add the order date",IF(I1235="","Date not recognised - use YYYY-MM-DD",IF(C1235="","Add the customer email",IF(D1235="","Add the order total",IF(COUNTIF(Customers!$A$2:$A$2001,C1235)=0,"Customer not on Customers tab",IF(N(E1235)&gt;D1235,"Refund is more than the order",IF(AND(B1235&lt;&gt;"",COUNTIF($B$2:$B$5001,B1235)&gt;1),"Same order # twice - keep one row",""))))))))</f>
        <v/>
      </c>
      <c r="I1235" s="11" t="str">
        <f aca="false">IF(A1235="","",IF(ISNUMBER(A1235),INT(A1235),IFERROR(IF(TEXT(DATE(VALUE(LEFT(A1235,4)),VALUE(MID(A1235,6,2)),VALUE(MID(A1235,9,2))),"yyyy-mm-dd")=LEFT(A1235,10),DATE(VALUE(LEFT(A1235,4)),VALUE(MID(A1235,6,2)),VALUE(MID(A1235,9,2))),""),"")))</f>
        <v/>
      </c>
    </row>
    <row r="1236" customFormat="false" ht="15" hidden="false" customHeight="false" outlineLevel="0" collapsed="false">
      <c r="A1236" s="13"/>
      <c r="B1236" s="8"/>
      <c r="C1236" s="8"/>
      <c r="D1236" s="23"/>
      <c r="E1236" s="23"/>
      <c r="F1236" s="10" t="str">
        <f aca="false">IF(D1236="","",D1236-N(E1236))</f>
        <v/>
      </c>
      <c r="G1236" s="8"/>
      <c r="H1236" s="12" t="str">
        <f aca="false">IF(AND(A1236="",C1236="",D1236=""),"",IF(A1236="","Add the order date",IF(I1236="","Date not recognised - use YYYY-MM-DD",IF(C1236="","Add the customer email",IF(D1236="","Add the order total",IF(COUNTIF(Customers!$A$2:$A$2001,C1236)=0,"Customer not on Customers tab",IF(N(E1236)&gt;D1236,"Refund is more than the order",IF(AND(B1236&lt;&gt;"",COUNTIF($B$2:$B$5001,B1236)&gt;1),"Same order # twice - keep one row",""))))))))</f>
        <v/>
      </c>
      <c r="I1236" s="11" t="str">
        <f aca="false">IF(A1236="","",IF(ISNUMBER(A1236),INT(A1236),IFERROR(IF(TEXT(DATE(VALUE(LEFT(A1236,4)),VALUE(MID(A1236,6,2)),VALUE(MID(A1236,9,2))),"yyyy-mm-dd")=LEFT(A1236,10),DATE(VALUE(LEFT(A1236,4)),VALUE(MID(A1236,6,2)),VALUE(MID(A1236,9,2))),""),"")))</f>
        <v/>
      </c>
    </row>
    <row r="1237" customFormat="false" ht="15" hidden="false" customHeight="false" outlineLevel="0" collapsed="false">
      <c r="A1237" s="13"/>
      <c r="B1237" s="8"/>
      <c r="C1237" s="8"/>
      <c r="D1237" s="23"/>
      <c r="E1237" s="23"/>
      <c r="F1237" s="10" t="str">
        <f aca="false">IF(D1237="","",D1237-N(E1237))</f>
        <v/>
      </c>
      <c r="G1237" s="8"/>
      <c r="H1237" s="12" t="str">
        <f aca="false">IF(AND(A1237="",C1237="",D1237=""),"",IF(A1237="","Add the order date",IF(I1237="","Date not recognised - use YYYY-MM-DD",IF(C1237="","Add the customer email",IF(D1237="","Add the order total",IF(COUNTIF(Customers!$A$2:$A$2001,C1237)=0,"Customer not on Customers tab",IF(N(E1237)&gt;D1237,"Refund is more than the order",IF(AND(B1237&lt;&gt;"",COUNTIF($B$2:$B$5001,B1237)&gt;1),"Same order # twice - keep one row",""))))))))</f>
        <v/>
      </c>
      <c r="I1237" s="11" t="str">
        <f aca="false">IF(A1237="","",IF(ISNUMBER(A1237),INT(A1237),IFERROR(IF(TEXT(DATE(VALUE(LEFT(A1237,4)),VALUE(MID(A1237,6,2)),VALUE(MID(A1237,9,2))),"yyyy-mm-dd")=LEFT(A1237,10),DATE(VALUE(LEFT(A1237,4)),VALUE(MID(A1237,6,2)),VALUE(MID(A1237,9,2))),""),"")))</f>
        <v/>
      </c>
    </row>
    <row r="1238" customFormat="false" ht="15" hidden="false" customHeight="false" outlineLevel="0" collapsed="false">
      <c r="A1238" s="13"/>
      <c r="B1238" s="8"/>
      <c r="C1238" s="8"/>
      <c r="D1238" s="23"/>
      <c r="E1238" s="23"/>
      <c r="F1238" s="10" t="str">
        <f aca="false">IF(D1238="","",D1238-N(E1238))</f>
        <v/>
      </c>
      <c r="G1238" s="8"/>
      <c r="H1238" s="12" t="str">
        <f aca="false">IF(AND(A1238="",C1238="",D1238=""),"",IF(A1238="","Add the order date",IF(I1238="","Date not recognised - use YYYY-MM-DD",IF(C1238="","Add the customer email",IF(D1238="","Add the order total",IF(COUNTIF(Customers!$A$2:$A$2001,C1238)=0,"Customer not on Customers tab",IF(N(E1238)&gt;D1238,"Refund is more than the order",IF(AND(B1238&lt;&gt;"",COUNTIF($B$2:$B$5001,B1238)&gt;1),"Same order # twice - keep one row",""))))))))</f>
        <v/>
      </c>
      <c r="I1238" s="11" t="str">
        <f aca="false">IF(A1238="","",IF(ISNUMBER(A1238),INT(A1238),IFERROR(IF(TEXT(DATE(VALUE(LEFT(A1238,4)),VALUE(MID(A1238,6,2)),VALUE(MID(A1238,9,2))),"yyyy-mm-dd")=LEFT(A1238,10),DATE(VALUE(LEFT(A1238,4)),VALUE(MID(A1238,6,2)),VALUE(MID(A1238,9,2))),""),"")))</f>
        <v/>
      </c>
    </row>
    <row r="1239" customFormat="false" ht="15" hidden="false" customHeight="false" outlineLevel="0" collapsed="false">
      <c r="A1239" s="13"/>
      <c r="B1239" s="8"/>
      <c r="C1239" s="8"/>
      <c r="D1239" s="23"/>
      <c r="E1239" s="23"/>
      <c r="F1239" s="10" t="str">
        <f aca="false">IF(D1239="","",D1239-N(E1239))</f>
        <v/>
      </c>
      <c r="G1239" s="8"/>
      <c r="H1239" s="12" t="str">
        <f aca="false">IF(AND(A1239="",C1239="",D1239=""),"",IF(A1239="","Add the order date",IF(I1239="","Date not recognised - use YYYY-MM-DD",IF(C1239="","Add the customer email",IF(D1239="","Add the order total",IF(COUNTIF(Customers!$A$2:$A$2001,C1239)=0,"Customer not on Customers tab",IF(N(E1239)&gt;D1239,"Refund is more than the order",IF(AND(B1239&lt;&gt;"",COUNTIF($B$2:$B$5001,B1239)&gt;1),"Same order # twice - keep one row",""))))))))</f>
        <v/>
      </c>
      <c r="I1239" s="11" t="str">
        <f aca="false">IF(A1239="","",IF(ISNUMBER(A1239),INT(A1239),IFERROR(IF(TEXT(DATE(VALUE(LEFT(A1239,4)),VALUE(MID(A1239,6,2)),VALUE(MID(A1239,9,2))),"yyyy-mm-dd")=LEFT(A1239,10),DATE(VALUE(LEFT(A1239,4)),VALUE(MID(A1239,6,2)),VALUE(MID(A1239,9,2))),""),"")))</f>
        <v/>
      </c>
    </row>
    <row r="1240" customFormat="false" ht="15" hidden="false" customHeight="false" outlineLevel="0" collapsed="false">
      <c r="A1240" s="13"/>
      <c r="B1240" s="8"/>
      <c r="C1240" s="8"/>
      <c r="D1240" s="23"/>
      <c r="E1240" s="23"/>
      <c r="F1240" s="10" t="str">
        <f aca="false">IF(D1240="","",D1240-N(E1240))</f>
        <v/>
      </c>
      <c r="G1240" s="8"/>
      <c r="H1240" s="12" t="str">
        <f aca="false">IF(AND(A1240="",C1240="",D1240=""),"",IF(A1240="","Add the order date",IF(I1240="","Date not recognised - use YYYY-MM-DD",IF(C1240="","Add the customer email",IF(D1240="","Add the order total",IF(COUNTIF(Customers!$A$2:$A$2001,C1240)=0,"Customer not on Customers tab",IF(N(E1240)&gt;D1240,"Refund is more than the order",IF(AND(B1240&lt;&gt;"",COUNTIF($B$2:$B$5001,B1240)&gt;1),"Same order # twice - keep one row",""))))))))</f>
        <v/>
      </c>
      <c r="I1240" s="11" t="str">
        <f aca="false">IF(A1240="","",IF(ISNUMBER(A1240),INT(A1240),IFERROR(IF(TEXT(DATE(VALUE(LEFT(A1240,4)),VALUE(MID(A1240,6,2)),VALUE(MID(A1240,9,2))),"yyyy-mm-dd")=LEFT(A1240,10),DATE(VALUE(LEFT(A1240,4)),VALUE(MID(A1240,6,2)),VALUE(MID(A1240,9,2))),""),"")))</f>
        <v/>
      </c>
    </row>
    <row r="1241" customFormat="false" ht="15" hidden="false" customHeight="false" outlineLevel="0" collapsed="false">
      <c r="A1241" s="13"/>
      <c r="B1241" s="8"/>
      <c r="C1241" s="8"/>
      <c r="D1241" s="23"/>
      <c r="E1241" s="23"/>
      <c r="F1241" s="10" t="str">
        <f aca="false">IF(D1241="","",D1241-N(E1241))</f>
        <v/>
      </c>
      <c r="G1241" s="8"/>
      <c r="H1241" s="12" t="str">
        <f aca="false">IF(AND(A1241="",C1241="",D1241=""),"",IF(A1241="","Add the order date",IF(I1241="","Date not recognised - use YYYY-MM-DD",IF(C1241="","Add the customer email",IF(D1241="","Add the order total",IF(COUNTIF(Customers!$A$2:$A$2001,C1241)=0,"Customer not on Customers tab",IF(N(E1241)&gt;D1241,"Refund is more than the order",IF(AND(B1241&lt;&gt;"",COUNTIF($B$2:$B$5001,B1241)&gt;1),"Same order # twice - keep one row",""))))))))</f>
        <v/>
      </c>
      <c r="I1241" s="11" t="str">
        <f aca="false">IF(A1241="","",IF(ISNUMBER(A1241),INT(A1241),IFERROR(IF(TEXT(DATE(VALUE(LEFT(A1241,4)),VALUE(MID(A1241,6,2)),VALUE(MID(A1241,9,2))),"yyyy-mm-dd")=LEFT(A1241,10),DATE(VALUE(LEFT(A1241,4)),VALUE(MID(A1241,6,2)),VALUE(MID(A1241,9,2))),""),"")))</f>
        <v/>
      </c>
    </row>
    <row r="1242" customFormat="false" ht="15" hidden="false" customHeight="false" outlineLevel="0" collapsed="false">
      <c r="A1242" s="13"/>
      <c r="B1242" s="8"/>
      <c r="C1242" s="8"/>
      <c r="D1242" s="23"/>
      <c r="E1242" s="23"/>
      <c r="F1242" s="10" t="str">
        <f aca="false">IF(D1242="","",D1242-N(E1242))</f>
        <v/>
      </c>
      <c r="G1242" s="8"/>
      <c r="H1242" s="12" t="str">
        <f aca="false">IF(AND(A1242="",C1242="",D1242=""),"",IF(A1242="","Add the order date",IF(I1242="","Date not recognised - use YYYY-MM-DD",IF(C1242="","Add the customer email",IF(D1242="","Add the order total",IF(COUNTIF(Customers!$A$2:$A$2001,C1242)=0,"Customer not on Customers tab",IF(N(E1242)&gt;D1242,"Refund is more than the order",IF(AND(B1242&lt;&gt;"",COUNTIF($B$2:$B$5001,B1242)&gt;1),"Same order # twice - keep one row",""))))))))</f>
        <v/>
      </c>
      <c r="I1242" s="11" t="str">
        <f aca="false">IF(A1242="","",IF(ISNUMBER(A1242),INT(A1242),IFERROR(IF(TEXT(DATE(VALUE(LEFT(A1242,4)),VALUE(MID(A1242,6,2)),VALUE(MID(A1242,9,2))),"yyyy-mm-dd")=LEFT(A1242,10),DATE(VALUE(LEFT(A1242,4)),VALUE(MID(A1242,6,2)),VALUE(MID(A1242,9,2))),""),"")))</f>
        <v/>
      </c>
    </row>
    <row r="1243" customFormat="false" ht="15" hidden="false" customHeight="false" outlineLevel="0" collapsed="false">
      <c r="A1243" s="13"/>
      <c r="B1243" s="8"/>
      <c r="C1243" s="8"/>
      <c r="D1243" s="23"/>
      <c r="E1243" s="23"/>
      <c r="F1243" s="10" t="str">
        <f aca="false">IF(D1243="","",D1243-N(E1243))</f>
        <v/>
      </c>
      <c r="G1243" s="8"/>
      <c r="H1243" s="12" t="str">
        <f aca="false">IF(AND(A1243="",C1243="",D1243=""),"",IF(A1243="","Add the order date",IF(I1243="","Date not recognised - use YYYY-MM-DD",IF(C1243="","Add the customer email",IF(D1243="","Add the order total",IF(COUNTIF(Customers!$A$2:$A$2001,C1243)=0,"Customer not on Customers tab",IF(N(E1243)&gt;D1243,"Refund is more than the order",IF(AND(B1243&lt;&gt;"",COUNTIF($B$2:$B$5001,B1243)&gt;1),"Same order # twice - keep one row",""))))))))</f>
        <v/>
      </c>
      <c r="I1243" s="11" t="str">
        <f aca="false">IF(A1243="","",IF(ISNUMBER(A1243),INT(A1243),IFERROR(IF(TEXT(DATE(VALUE(LEFT(A1243,4)),VALUE(MID(A1243,6,2)),VALUE(MID(A1243,9,2))),"yyyy-mm-dd")=LEFT(A1243,10),DATE(VALUE(LEFT(A1243,4)),VALUE(MID(A1243,6,2)),VALUE(MID(A1243,9,2))),""),"")))</f>
        <v/>
      </c>
    </row>
    <row r="1244" customFormat="false" ht="15" hidden="false" customHeight="false" outlineLevel="0" collapsed="false">
      <c r="A1244" s="13"/>
      <c r="B1244" s="8"/>
      <c r="C1244" s="8"/>
      <c r="D1244" s="23"/>
      <c r="E1244" s="23"/>
      <c r="F1244" s="10" t="str">
        <f aca="false">IF(D1244="","",D1244-N(E1244))</f>
        <v/>
      </c>
      <c r="G1244" s="8"/>
      <c r="H1244" s="12" t="str">
        <f aca="false">IF(AND(A1244="",C1244="",D1244=""),"",IF(A1244="","Add the order date",IF(I1244="","Date not recognised - use YYYY-MM-DD",IF(C1244="","Add the customer email",IF(D1244="","Add the order total",IF(COUNTIF(Customers!$A$2:$A$2001,C1244)=0,"Customer not on Customers tab",IF(N(E1244)&gt;D1244,"Refund is more than the order",IF(AND(B1244&lt;&gt;"",COUNTIF($B$2:$B$5001,B1244)&gt;1),"Same order # twice - keep one row",""))))))))</f>
        <v/>
      </c>
      <c r="I1244" s="11" t="str">
        <f aca="false">IF(A1244="","",IF(ISNUMBER(A1244),INT(A1244),IFERROR(IF(TEXT(DATE(VALUE(LEFT(A1244,4)),VALUE(MID(A1244,6,2)),VALUE(MID(A1244,9,2))),"yyyy-mm-dd")=LEFT(A1244,10),DATE(VALUE(LEFT(A1244,4)),VALUE(MID(A1244,6,2)),VALUE(MID(A1244,9,2))),""),"")))</f>
        <v/>
      </c>
    </row>
    <row r="1245" customFormat="false" ht="15" hidden="false" customHeight="false" outlineLevel="0" collapsed="false">
      <c r="A1245" s="13"/>
      <c r="B1245" s="8"/>
      <c r="C1245" s="8"/>
      <c r="D1245" s="23"/>
      <c r="E1245" s="23"/>
      <c r="F1245" s="10" t="str">
        <f aca="false">IF(D1245="","",D1245-N(E1245))</f>
        <v/>
      </c>
      <c r="G1245" s="8"/>
      <c r="H1245" s="12" t="str">
        <f aca="false">IF(AND(A1245="",C1245="",D1245=""),"",IF(A1245="","Add the order date",IF(I1245="","Date not recognised - use YYYY-MM-DD",IF(C1245="","Add the customer email",IF(D1245="","Add the order total",IF(COUNTIF(Customers!$A$2:$A$2001,C1245)=0,"Customer not on Customers tab",IF(N(E1245)&gt;D1245,"Refund is more than the order",IF(AND(B1245&lt;&gt;"",COUNTIF($B$2:$B$5001,B1245)&gt;1),"Same order # twice - keep one row",""))))))))</f>
        <v/>
      </c>
      <c r="I1245" s="11" t="str">
        <f aca="false">IF(A1245="","",IF(ISNUMBER(A1245),INT(A1245),IFERROR(IF(TEXT(DATE(VALUE(LEFT(A1245,4)),VALUE(MID(A1245,6,2)),VALUE(MID(A1245,9,2))),"yyyy-mm-dd")=LEFT(A1245,10),DATE(VALUE(LEFT(A1245,4)),VALUE(MID(A1245,6,2)),VALUE(MID(A1245,9,2))),""),"")))</f>
        <v/>
      </c>
    </row>
    <row r="1246" customFormat="false" ht="15" hidden="false" customHeight="false" outlineLevel="0" collapsed="false">
      <c r="A1246" s="13"/>
      <c r="B1246" s="8"/>
      <c r="C1246" s="8"/>
      <c r="D1246" s="23"/>
      <c r="E1246" s="23"/>
      <c r="F1246" s="10" t="str">
        <f aca="false">IF(D1246="","",D1246-N(E1246))</f>
        <v/>
      </c>
      <c r="G1246" s="8"/>
      <c r="H1246" s="12" t="str">
        <f aca="false">IF(AND(A1246="",C1246="",D1246=""),"",IF(A1246="","Add the order date",IF(I1246="","Date not recognised - use YYYY-MM-DD",IF(C1246="","Add the customer email",IF(D1246="","Add the order total",IF(COUNTIF(Customers!$A$2:$A$2001,C1246)=0,"Customer not on Customers tab",IF(N(E1246)&gt;D1246,"Refund is more than the order",IF(AND(B1246&lt;&gt;"",COUNTIF($B$2:$B$5001,B1246)&gt;1),"Same order # twice - keep one row",""))))))))</f>
        <v/>
      </c>
      <c r="I1246" s="11" t="str">
        <f aca="false">IF(A1246="","",IF(ISNUMBER(A1246),INT(A1246),IFERROR(IF(TEXT(DATE(VALUE(LEFT(A1246,4)),VALUE(MID(A1246,6,2)),VALUE(MID(A1246,9,2))),"yyyy-mm-dd")=LEFT(A1246,10),DATE(VALUE(LEFT(A1246,4)),VALUE(MID(A1246,6,2)),VALUE(MID(A1246,9,2))),""),"")))</f>
        <v/>
      </c>
    </row>
    <row r="1247" customFormat="false" ht="15" hidden="false" customHeight="false" outlineLevel="0" collapsed="false">
      <c r="A1247" s="13"/>
      <c r="B1247" s="8"/>
      <c r="C1247" s="8"/>
      <c r="D1247" s="23"/>
      <c r="E1247" s="23"/>
      <c r="F1247" s="10" t="str">
        <f aca="false">IF(D1247="","",D1247-N(E1247))</f>
        <v/>
      </c>
      <c r="G1247" s="8"/>
      <c r="H1247" s="12" t="str">
        <f aca="false">IF(AND(A1247="",C1247="",D1247=""),"",IF(A1247="","Add the order date",IF(I1247="","Date not recognised - use YYYY-MM-DD",IF(C1247="","Add the customer email",IF(D1247="","Add the order total",IF(COUNTIF(Customers!$A$2:$A$2001,C1247)=0,"Customer not on Customers tab",IF(N(E1247)&gt;D1247,"Refund is more than the order",IF(AND(B1247&lt;&gt;"",COUNTIF($B$2:$B$5001,B1247)&gt;1),"Same order # twice - keep one row",""))))))))</f>
        <v/>
      </c>
      <c r="I1247" s="11" t="str">
        <f aca="false">IF(A1247="","",IF(ISNUMBER(A1247),INT(A1247),IFERROR(IF(TEXT(DATE(VALUE(LEFT(A1247,4)),VALUE(MID(A1247,6,2)),VALUE(MID(A1247,9,2))),"yyyy-mm-dd")=LEFT(A1247,10),DATE(VALUE(LEFT(A1247,4)),VALUE(MID(A1247,6,2)),VALUE(MID(A1247,9,2))),""),"")))</f>
        <v/>
      </c>
    </row>
    <row r="1248" customFormat="false" ht="15" hidden="false" customHeight="false" outlineLevel="0" collapsed="false">
      <c r="A1248" s="13"/>
      <c r="B1248" s="8"/>
      <c r="C1248" s="8"/>
      <c r="D1248" s="23"/>
      <c r="E1248" s="23"/>
      <c r="F1248" s="10" t="str">
        <f aca="false">IF(D1248="","",D1248-N(E1248))</f>
        <v/>
      </c>
      <c r="G1248" s="8"/>
      <c r="H1248" s="12" t="str">
        <f aca="false">IF(AND(A1248="",C1248="",D1248=""),"",IF(A1248="","Add the order date",IF(I1248="","Date not recognised - use YYYY-MM-DD",IF(C1248="","Add the customer email",IF(D1248="","Add the order total",IF(COUNTIF(Customers!$A$2:$A$2001,C1248)=0,"Customer not on Customers tab",IF(N(E1248)&gt;D1248,"Refund is more than the order",IF(AND(B1248&lt;&gt;"",COUNTIF($B$2:$B$5001,B1248)&gt;1),"Same order # twice - keep one row",""))))))))</f>
        <v/>
      </c>
      <c r="I1248" s="11" t="str">
        <f aca="false">IF(A1248="","",IF(ISNUMBER(A1248),INT(A1248),IFERROR(IF(TEXT(DATE(VALUE(LEFT(A1248,4)),VALUE(MID(A1248,6,2)),VALUE(MID(A1248,9,2))),"yyyy-mm-dd")=LEFT(A1248,10),DATE(VALUE(LEFT(A1248,4)),VALUE(MID(A1248,6,2)),VALUE(MID(A1248,9,2))),""),"")))</f>
        <v/>
      </c>
    </row>
    <row r="1249" customFormat="false" ht="15" hidden="false" customHeight="false" outlineLevel="0" collapsed="false">
      <c r="A1249" s="13"/>
      <c r="B1249" s="8"/>
      <c r="C1249" s="8"/>
      <c r="D1249" s="23"/>
      <c r="E1249" s="23"/>
      <c r="F1249" s="10" t="str">
        <f aca="false">IF(D1249="","",D1249-N(E1249))</f>
        <v/>
      </c>
      <c r="G1249" s="8"/>
      <c r="H1249" s="12" t="str">
        <f aca="false">IF(AND(A1249="",C1249="",D1249=""),"",IF(A1249="","Add the order date",IF(I1249="","Date not recognised - use YYYY-MM-DD",IF(C1249="","Add the customer email",IF(D1249="","Add the order total",IF(COUNTIF(Customers!$A$2:$A$2001,C1249)=0,"Customer not on Customers tab",IF(N(E1249)&gt;D1249,"Refund is more than the order",IF(AND(B1249&lt;&gt;"",COUNTIF($B$2:$B$5001,B1249)&gt;1),"Same order # twice - keep one row",""))))))))</f>
        <v/>
      </c>
      <c r="I1249" s="11" t="str">
        <f aca="false">IF(A1249="","",IF(ISNUMBER(A1249),INT(A1249),IFERROR(IF(TEXT(DATE(VALUE(LEFT(A1249,4)),VALUE(MID(A1249,6,2)),VALUE(MID(A1249,9,2))),"yyyy-mm-dd")=LEFT(A1249,10),DATE(VALUE(LEFT(A1249,4)),VALUE(MID(A1249,6,2)),VALUE(MID(A1249,9,2))),""),"")))</f>
        <v/>
      </c>
    </row>
    <row r="1250" customFormat="false" ht="15" hidden="false" customHeight="false" outlineLevel="0" collapsed="false">
      <c r="A1250" s="13"/>
      <c r="B1250" s="8"/>
      <c r="C1250" s="8"/>
      <c r="D1250" s="23"/>
      <c r="E1250" s="23"/>
      <c r="F1250" s="10" t="str">
        <f aca="false">IF(D1250="","",D1250-N(E1250))</f>
        <v/>
      </c>
      <c r="G1250" s="8"/>
      <c r="H1250" s="12" t="str">
        <f aca="false">IF(AND(A1250="",C1250="",D1250=""),"",IF(A1250="","Add the order date",IF(I1250="","Date not recognised - use YYYY-MM-DD",IF(C1250="","Add the customer email",IF(D1250="","Add the order total",IF(COUNTIF(Customers!$A$2:$A$2001,C1250)=0,"Customer not on Customers tab",IF(N(E1250)&gt;D1250,"Refund is more than the order",IF(AND(B1250&lt;&gt;"",COUNTIF($B$2:$B$5001,B1250)&gt;1),"Same order # twice - keep one row",""))))))))</f>
        <v/>
      </c>
      <c r="I1250" s="11" t="str">
        <f aca="false">IF(A1250="","",IF(ISNUMBER(A1250),INT(A1250),IFERROR(IF(TEXT(DATE(VALUE(LEFT(A1250,4)),VALUE(MID(A1250,6,2)),VALUE(MID(A1250,9,2))),"yyyy-mm-dd")=LEFT(A1250,10),DATE(VALUE(LEFT(A1250,4)),VALUE(MID(A1250,6,2)),VALUE(MID(A1250,9,2))),""),"")))</f>
        <v/>
      </c>
    </row>
    <row r="1251" customFormat="false" ht="15" hidden="false" customHeight="false" outlineLevel="0" collapsed="false">
      <c r="A1251" s="13"/>
      <c r="B1251" s="8"/>
      <c r="C1251" s="8"/>
      <c r="D1251" s="23"/>
      <c r="E1251" s="23"/>
      <c r="F1251" s="10" t="str">
        <f aca="false">IF(D1251="","",D1251-N(E1251))</f>
        <v/>
      </c>
      <c r="G1251" s="8"/>
      <c r="H1251" s="12" t="str">
        <f aca="false">IF(AND(A1251="",C1251="",D1251=""),"",IF(A1251="","Add the order date",IF(I1251="","Date not recognised - use YYYY-MM-DD",IF(C1251="","Add the customer email",IF(D1251="","Add the order total",IF(COUNTIF(Customers!$A$2:$A$2001,C1251)=0,"Customer not on Customers tab",IF(N(E1251)&gt;D1251,"Refund is more than the order",IF(AND(B1251&lt;&gt;"",COUNTIF($B$2:$B$5001,B1251)&gt;1),"Same order # twice - keep one row",""))))))))</f>
        <v/>
      </c>
      <c r="I1251" s="11" t="str">
        <f aca="false">IF(A1251="","",IF(ISNUMBER(A1251),INT(A1251),IFERROR(IF(TEXT(DATE(VALUE(LEFT(A1251,4)),VALUE(MID(A1251,6,2)),VALUE(MID(A1251,9,2))),"yyyy-mm-dd")=LEFT(A1251,10),DATE(VALUE(LEFT(A1251,4)),VALUE(MID(A1251,6,2)),VALUE(MID(A1251,9,2))),""),"")))</f>
        <v/>
      </c>
    </row>
    <row r="1252" customFormat="false" ht="15" hidden="false" customHeight="false" outlineLevel="0" collapsed="false">
      <c r="A1252" s="13"/>
      <c r="B1252" s="8"/>
      <c r="C1252" s="8"/>
      <c r="D1252" s="23"/>
      <c r="E1252" s="23"/>
      <c r="F1252" s="10" t="str">
        <f aca="false">IF(D1252="","",D1252-N(E1252))</f>
        <v/>
      </c>
      <c r="G1252" s="8"/>
      <c r="H1252" s="12" t="str">
        <f aca="false">IF(AND(A1252="",C1252="",D1252=""),"",IF(A1252="","Add the order date",IF(I1252="","Date not recognised - use YYYY-MM-DD",IF(C1252="","Add the customer email",IF(D1252="","Add the order total",IF(COUNTIF(Customers!$A$2:$A$2001,C1252)=0,"Customer not on Customers tab",IF(N(E1252)&gt;D1252,"Refund is more than the order",IF(AND(B1252&lt;&gt;"",COUNTIF($B$2:$B$5001,B1252)&gt;1),"Same order # twice - keep one row",""))))))))</f>
        <v/>
      </c>
      <c r="I1252" s="11" t="str">
        <f aca="false">IF(A1252="","",IF(ISNUMBER(A1252),INT(A1252),IFERROR(IF(TEXT(DATE(VALUE(LEFT(A1252,4)),VALUE(MID(A1252,6,2)),VALUE(MID(A1252,9,2))),"yyyy-mm-dd")=LEFT(A1252,10),DATE(VALUE(LEFT(A1252,4)),VALUE(MID(A1252,6,2)),VALUE(MID(A1252,9,2))),""),"")))</f>
        <v/>
      </c>
    </row>
    <row r="1253" customFormat="false" ht="15" hidden="false" customHeight="false" outlineLevel="0" collapsed="false">
      <c r="A1253" s="13"/>
      <c r="B1253" s="8"/>
      <c r="C1253" s="8"/>
      <c r="D1253" s="23"/>
      <c r="E1253" s="23"/>
      <c r="F1253" s="10" t="str">
        <f aca="false">IF(D1253="","",D1253-N(E1253))</f>
        <v/>
      </c>
      <c r="G1253" s="8"/>
      <c r="H1253" s="12" t="str">
        <f aca="false">IF(AND(A1253="",C1253="",D1253=""),"",IF(A1253="","Add the order date",IF(I1253="","Date not recognised - use YYYY-MM-DD",IF(C1253="","Add the customer email",IF(D1253="","Add the order total",IF(COUNTIF(Customers!$A$2:$A$2001,C1253)=0,"Customer not on Customers tab",IF(N(E1253)&gt;D1253,"Refund is more than the order",IF(AND(B1253&lt;&gt;"",COUNTIF($B$2:$B$5001,B1253)&gt;1),"Same order # twice - keep one row",""))))))))</f>
        <v/>
      </c>
      <c r="I1253" s="11" t="str">
        <f aca="false">IF(A1253="","",IF(ISNUMBER(A1253),INT(A1253),IFERROR(IF(TEXT(DATE(VALUE(LEFT(A1253,4)),VALUE(MID(A1253,6,2)),VALUE(MID(A1253,9,2))),"yyyy-mm-dd")=LEFT(A1253,10),DATE(VALUE(LEFT(A1253,4)),VALUE(MID(A1253,6,2)),VALUE(MID(A1253,9,2))),""),"")))</f>
        <v/>
      </c>
    </row>
    <row r="1254" customFormat="false" ht="15" hidden="false" customHeight="false" outlineLevel="0" collapsed="false">
      <c r="A1254" s="13"/>
      <c r="B1254" s="8"/>
      <c r="C1254" s="8"/>
      <c r="D1254" s="23"/>
      <c r="E1254" s="23"/>
      <c r="F1254" s="10" t="str">
        <f aca="false">IF(D1254="","",D1254-N(E1254))</f>
        <v/>
      </c>
      <c r="G1254" s="8"/>
      <c r="H1254" s="12" t="str">
        <f aca="false">IF(AND(A1254="",C1254="",D1254=""),"",IF(A1254="","Add the order date",IF(I1254="","Date not recognised - use YYYY-MM-DD",IF(C1254="","Add the customer email",IF(D1254="","Add the order total",IF(COUNTIF(Customers!$A$2:$A$2001,C1254)=0,"Customer not on Customers tab",IF(N(E1254)&gt;D1254,"Refund is more than the order",IF(AND(B1254&lt;&gt;"",COUNTIF($B$2:$B$5001,B1254)&gt;1),"Same order # twice - keep one row",""))))))))</f>
        <v/>
      </c>
      <c r="I1254" s="11" t="str">
        <f aca="false">IF(A1254="","",IF(ISNUMBER(A1254),INT(A1254),IFERROR(IF(TEXT(DATE(VALUE(LEFT(A1254,4)),VALUE(MID(A1254,6,2)),VALUE(MID(A1254,9,2))),"yyyy-mm-dd")=LEFT(A1254,10),DATE(VALUE(LEFT(A1254,4)),VALUE(MID(A1254,6,2)),VALUE(MID(A1254,9,2))),""),"")))</f>
        <v/>
      </c>
    </row>
    <row r="1255" customFormat="false" ht="15" hidden="false" customHeight="false" outlineLevel="0" collapsed="false">
      <c r="A1255" s="13"/>
      <c r="B1255" s="8"/>
      <c r="C1255" s="8"/>
      <c r="D1255" s="23"/>
      <c r="E1255" s="23"/>
      <c r="F1255" s="10" t="str">
        <f aca="false">IF(D1255="","",D1255-N(E1255))</f>
        <v/>
      </c>
      <c r="G1255" s="8"/>
      <c r="H1255" s="12" t="str">
        <f aca="false">IF(AND(A1255="",C1255="",D1255=""),"",IF(A1255="","Add the order date",IF(I1255="","Date not recognised - use YYYY-MM-DD",IF(C1255="","Add the customer email",IF(D1255="","Add the order total",IF(COUNTIF(Customers!$A$2:$A$2001,C1255)=0,"Customer not on Customers tab",IF(N(E1255)&gt;D1255,"Refund is more than the order",IF(AND(B1255&lt;&gt;"",COUNTIF($B$2:$B$5001,B1255)&gt;1),"Same order # twice - keep one row",""))))))))</f>
        <v/>
      </c>
      <c r="I1255" s="11" t="str">
        <f aca="false">IF(A1255="","",IF(ISNUMBER(A1255),INT(A1255),IFERROR(IF(TEXT(DATE(VALUE(LEFT(A1255,4)),VALUE(MID(A1255,6,2)),VALUE(MID(A1255,9,2))),"yyyy-mm-dd")=LEFT(A1255,10),DATE(VALUE(LEFT(A1255,4)),VALUE(MID(A1255,6,2)),VALUE(MID(A1255,9,2))),""),"")))</f>
        <v/>
      </c>
    </row>
    <row r="1256" customFormat="false" ht="15" hidden="false" customHeight="false" outlineLevel="0" collapsed="false">
      <c r="A1256" s="13"/>
      <c r="B1256" s="8"/>
      <c r="C1256" s="8"/>
      <c r="D1256" s="23"/>
      <c r="E1256" s="23"/>
      <c r="F1256" s="10" t="str">
        <f aca="false">IF(D1256="","",D1256-N(E1256))</f>
        <v/>
      </c>
      <c r="G1256" s="8"/>
      <c r="H1256" s="12" t="str">
        <f aca="false">IF(AND(A1256="",C1256="",D1256=""),"",IF(A1256="","Add the order date",IF(I1256="","Date not recognised - use YYYY-MM-DD",IF(C1256="","Add the customer email",IF(D1256="","Add the order total",IF(COUNTIF(Customers!$A$2:$A$2001,C1256)=0,"Customer not on Customers tab",IF(N(E1256)&gt;D1256,"Refund is more than the order",IF(AND(B1256&lt;&gt;"",COUNTIF($B$2:$B$5001,B1256)&gt;1),"Same order # twice - keep one row",""))))))))</f>
        <v/>
      </c>
      <c r="I1256" s="11" t="str">
        <f aca="false">IF(A1256="","",IF(ISNUMBER(A1256),INT(A1256),IFERROR(IF(TEXT(DATE(VALUE(LEFT(A1256,4)),VALUE(MID(A1256,6,2)),VALUE(MID(A1256,9,2))),"yyyy-mm-dd")=LEFT(A1256,10),DATE(VALUE(LEFT(A1256,4)),VALUE(MID(A1256,6,2)),VALUE(MID(A1256,9,2))),""),"")))</f>
        <v/>
      </c>
    </row>
    <row r="1257" customFormat="false" ht="15" hidden="false" customHeight="false" outlineLevel="0" collapsed="false">
      <c r="A1257" s="13"/>
      <c r="B1257" s="8"/>
      <c r="C1257" s="8"/>
      <c r="D1257" s="23"/>
      <c r="E1257" s="23"/>
      <c r="F1257" s="10" t="str">
        <f aca="false">IF(D1257="","",D1257-N(E1257))</f>
        <v/>
      </c>
      <c r="G1257" s="8"/>
      <c r="H1257" s="12" t="str">
        <f aca="false">IF(AND(A1257="",C1257="",D1257=""),"",IF(A1257="","Add the order date",IF(I1257="","Date not recognised - use YYYY-MM-DD",IF(C1257="","Add the customer email",IF(D1257="","Add the order total",IF(COUNTIF(Customers!$A$2:$A$2001,C1257)=0,"Customer not on Customers tab",IF(N(E1257)&gt;D1257,"Refund is more than the order",IF(AND(B1257&lt;&gt;"",COUNTIF($B$2:$B$5001,B1257)&gt;1),"Same order # twice - keep one row",""))))))))</f>
        <v/>
      </c>
      <c r="I1257" s="11" t="str">
        <f aca="false">IF(A1257="","",IF(ISNUMBER(A1257),INT(A1257),IFERROR(IF(TEXT(DATE(VALUE(LEFT(A1257,4)),VALUE(MID(A1257,6,2)),VALUE(MID(A1257,9,2))),"yyyy-mm-dd")=LEFT(A1257,10),DATE(VALUE(LEFT(A1257,4)),VALUE(MID(A1257,6,2)),VALUE(MID(A1257,9,2))),""),"")))</f>
        <v/>
      </c>
    </row>
    <row r="1258" customFormat="false" ht="15" hidden="false" customHeight="false" outlineLevel="0" collapsed="false">
      <c r="A1258" s="13"/>
      <c r="B1258" s="8"/>
      <c r="C1258" s="8"/>
      <c r="D1258" s="23"/>
      <c r="E1258" s="23"/>
      <c r="F1258" s="10" t="str">
        <f aca="false">IF(D1258="","",D1258-N(E1258))</f>
        <v/>
      </c>
      <c r="G1258" s="8"/>
      <c r="H1258" s="12" t="str">
        <f aca="false">IF(AND(A1258="",C1258="",D1258=""),"",IF(A1258="","Add the order date",IF(I1258="","Date not recognised - use YYYY-MM-DD",IF(C1258="","Add the customer email",IF(D1258="","Add the order total",IF(COUNTIF(Customers!$A$2:$A$2001,C1258)=0,"Customer not on Customers tab",IF(N(E1258)&gt;D1258,"Refund is more than the order",IF(AND(B1258&lt;&gt;"",COUNTIF($B$2:$B$5001,B1258)&gt;1),"Same order # twice - keep one row",""))))))))</f>
        <v/>
      </c>
      <c r="I1258" s="11" t="str">
        <f aca="false">IF(A1258="","",IF(ISNUMBER(A1258),INT(A1258),IFERROR(IF(TEXT(DATE(VALUE(LEFT(A1258,4)),VALUE(MID(A1258,6,2)),VALUE(MID(A1258,9,2))),"yyyy-mm-dd")=LEFT(A1258,10),DATE(VALUE(LEFT(A1258,4)),VALUE(MID(A1258,6,2)),VALUE(MID(A1258,9,2))),""),"")))</f>
        <v/>
      </c>
    </row>
    <row r="1259" customFormat="false" ht="15" hidden="false" customHeight="false" outlineLevel="0" collapsed="false">
      <c r="A1259" s="13"/>
      <c r="B1259" s="8"/>
      <c r="C1259" s="8"/>
      <c r="D1259" s="23"/>
      <c r="E1259" s="23"/>
      <c r="F1259" s="10" t="str">
        <f aca="false">IF(D1259="","",D1259-N(E1259))</f>
        <v/>
      </c>
      <c r="G1259" s="8"/>
      <c r="H1259" s="12" t="str">
        <f aca="false">IF(AND(A1259="",C1259="",D1259=""),"",IF(A1259="","Add the order date",IF(I1259="","Date not recognised - use YYYY-MM-DD",IF(C1259="","Add the customer email",IF(D1259="","Add the order total",IF(COUNTIF(Customers!$A$2:$A$2001,C1259)=0,"Customer not on Customers tab",IF(N(E1259)&gt;D1259,"Refund is more than the order",IF(AND(B1259&lt;&gt;"",COUNTIF($B$2:$B$5001,B1259)&gt;1),"Same order # twice - keep one row",""))))))))</f>
        <v/>
      </c>
      <c r="I1259" s="11" t="str">
        <f aca="false">IF(A1259="","",IF(ISNUMBER(A1259),INT(A1259),IFERROR(IF(TEXT(DATE(VALUE(LEFT(A1259,4)),VALUE(MID(A1259,6,2)),VALUE(MID(A1259,9,2))),"yyyy-mm-dd")=LEFT(A1259,10),DATE(VALUE(LEFT(A1259,4)),VALUE(MID(A1259,6,2)),VALUE(MID(A1259,9,2))),""),"")))</f>
        <v/>
      </c>
    </row>
    <row r="1260" customFormat="false" ht="15" hidden="false" customHeight="false" outlineLevel="0" collapsed="false">
      <c r="A1260" s="13"/>
      <c r="B1260" s="8"/>
      <c r="C1260" s="8"/>
      <c r="D1260" s="23"/>
      <c r="E1260" s="23"/>
      <c r="F1260" s="10" t="str">
        <f aca="false">IF(D1260="","",D1260-N(E1260))</f>
        <v/>
      </c>
      <c r="G1260" s="8"/>
      <c r="H1260" s="12" t="str">
        <f aca="false">IF(AND(A1260="",C1260="",D1260=""),"",IF(A1260="","Add the order date",IF(I1260="","Date not recognised - use YYYY-MM-DD",IF(C1260="","Add the customer email",IF(D1260="","Add the order total",IF(COUNTIF(Customers!$A$2:$A$2001,C1260)=0,"Customer not on Customers tab",IF(N(E1260)&gt;D1260,"Refund is more than the order",IF(AND(B1260&lt;&gt;"",COUNTIF($B$2:$B$5001,B1260)&gt;1),"Same order # twice - keep one row",""))))))))</f>
        <v/>
      </c>
      <c r="I1260" s="11" t="str">
        <f aca="false">IF(A1260="","",IF(ISNUMBER(A1260),INT(A1260),IFERROR(IF(TEXT(DATE(VALUE(LEFT(A1260,4)),VALUE(MID(A1260,6,2)),VALUE(MID(A1260,9,2))),"yyyy-mm-dd")=LEFT(A1260,10),DATE(VALUE(LEFT(A1260,4)),VALUE(MID(A1260,6,2)),VALUE(MID(A1260,9,2))),""),"")))</f>
        <v/>
      </c>
    </row>
    <row r="1261" customFormat="false" ht="15" hidden="false" customHeight="false" outlineLevel="0" collapsed="false">
      <c r="A1261" s="13"/>
      <c r="B1261" s="8"/>
      <c r="C1261" s="8"/>
      <c r="D1261" s="23"/>
      <c r="E1261" s="23"/>
      <c r="F1261" s="10" t="str">
        <f aca="false">IF(D1261="","",D1261-N(E1261))</f>
        <v/>
      </c>
      <c r="G1261" s="8"/>
      <c r="H1261" s="12" t="str">
        <f aca="false">IF(AND(A1261="",C1261="",D1261=""),"",IF(A1261="","Add the order date",IF(I1261="","Date not recognised - use YYYY-MM-DD",IF(C1261="","Add the customer email",IF(D1261="","Add the order total",IF(COUNTIF(Customers!$A$2:$A$2001,C1261)=0,"Customer not on Customers tab",IF(N(E1261)&gt;D1261,"Refund is more than the order",IF(AND(B1261&lt;&gt;"",COUNTIF($B$2:$B$5001,B1261)&gt;1),"Same order # twice - keep one row",""))))))))</f>
        <v/>
      </c>
      <c r="I1261" s="11" t="str">
        <f aca="false">IF(A1261="","",IF(ISNUMBER(A1261),INT(A1261),IFERROR(IF(TEXT(DATE(VALUE(LEFT(A1261,4)),VALUE(MID(A1261,6,2)),VALUE(MID(A1261,9,2))),"yyyy-mm-dd")=LEFT(A1261,10),DATE(VALUE(LEFT(A1261,4)),VALUE(MID(A1261,6,2)),VALUE(MID(A1261,9,2))),""),"")))</f>
        <v/>
      </c>
    </row>
    <row r="1262" customFormat="false" ht="15" hidden="false" customHeight="false" outlineLevel="0" collapsed="false">
      <c r="A1262" s="13"/>
      <c r="B1262" s="8"/>
      <c r="C1262" s="8"/>
      <c r="D1262" s="23"/>
      <c r="E1262" s="23"/>
      <c r="F1262" s="10" t="str">
        <f aca="false">IF(D1262="","",D1262-N(E1262))</f>
        <v/>
      </c>
      <c r="G1262" s="8"/>
      <c r="H1262" s="12" t="str">
        <f aca="false">IF(AND(A1262="",C1262="",D1262=""),"",IF(A1262="","Add the order date",IF(I1262="","Date not recognised - use YYYY-MM-DD",IF(C1262="","Add the customer email",IF(D1262="","Add the order total",IF(COUNTIF(Customers!$A$2:$A$2001,C1262)=0,"Customer not on Customers tab",IF(N(E1262)&gt;D1262,"Refund is more than the order",IF(AND(B1262&lt;&gt;"",COUNTIF($B$2:$B$5001,B1262)&gt;1),"Same order # twice - keep one row",""))))))))</f>
        <v/>
      </c>
      <c r="I1262" s="11" t="str">
        <f aca="false">IF(A1262="","",IF(ISNUMBER(A1262),INT(A1262),IFERROR(IF(TEXT(DATE(VALUE(LEFT(A1262,4)),VALUE(MID(A1262,6,2)),VALUE(MID(A1262,9,2))),"yyyy-mm-dd")=LEFT(A1262,10),DATE(VALUE(LEFT(A1262,4)),VALUE(MID(A1262,6,2)),VALUE(MID(A1262,9,2))),""),"")))</f>
        <v/>
      </c>
    </row>
    <row r="1263" customFormat="false" ht="15" hidden="false" customHeight="false" outlineLevel="0" collapsed="false">
      <c r="A1263" s="13"/>
      <c r="B1263" s="8"/>
      <c r="C1263" s="8"/>
      <c r="D1263" s="23"/>
      <c r="E1263" s="23"/>
      <c r="F1263" s="10" t="str">
        <f aca="false">IF(D1263="","",D1263-N(E1263))</f>
        <v/>
      </c>
      <c r="G1263" s="8"/>
      <c r="H1263" s="12" t="str">
        <f aca="false">IF(AND(A1263="",C1263="",D1263=""),"",IF(A1263="","Add the order date",IF(I1263="","Date not recognised - use YYYY-MM-DD",IF(C1263="","Add the customer email",IF(D1263="","Add the order total",IF(COUNTIF(Customers!$A$2:$A$2001,C1263)=0,"Customer not on Customers tab",IF(N(E1263)&gt;D1263,"Refund is more than the order",IF(AND(B1263&lt;&gt;"",COUNTIF($B$2:$B$5001,B1263)&gt;1),"Same order # twice - keep one row",""))))))))</f>
        <v/>
      </c>
      <c r="I1263" s="11" t="str">
        <f aca="false">IF(A1263="","",IF(ISNUMBER(A1263),INT(A1263),IFERROR(IF(TEXT(DATE(VALUE(LEFT(A1263,4)),VALUE(MID(A1263,6,2)),VALUE(MID(A1263,9,2))),"yyyy-mm-dd")=LEFT(A1263,10),DATE(VALUE(LEFT(A1263,4)),VALUE(MID(A1263,6,2)),VALUE(MID(A1263,9,2))),""),"")))</f>
        <v/>
      </c>
    </row>
    <row r="1264" customFormat="false" ht="15" hidden="false" customHeight="false" outlineLevel="0" collapsed="false">
      <c r="A1264" s="13"/>
      <c r="B1264" s="8"/>
      <c r="C1264" s="8"/>
      <c r="D1264" s="23"/>
      <c r="E1264" s="23"/>
      <c r="F1264" s="10" t="str">
        <f aca="false">IF(D1264="","",D1264-N(E1264))</f>
        <v/>
      </c>
      <c r="G1264" s="8"/>
      <c r="H1264" s="12" t="str">
        <f aca="false">IF(AND(A1264="",C1264="",D1264=""),"",IF(A1264="","Add the order date",IF(I1264="","Date not recognised - use YYYY-MM-DD",IF(C1264="","Add the customer email",IF(D1264="","Add the order total",IF(COUNTIF(Customers!$A$2:$A$2001,C1264)=0,"Customer not on Customers tab",IF(N(E1264)&gt;D1264,"Refund is more than the order",IF(AND(B1264&lt;&gt;"",COUNTIF($B$2:$B$5001,B1264)&gt;1),"Same order # twice - keep one row",""))))))))</f>
        <v/>
      </c>
      <c r="I1264" s="11" t="str">
        <f aca="false">IF(A1264="","",IF(ISNUMBER(A1264),INT(A1264),IFERROR(IF(TEXT(DATE(VALUE(LEFT(A1264,4)),VALUE(MID(A1264,6,2)),VALUE(MID(A1264,9,2))),"yyyy-mm-dd")=LEFT(A1264,10),DATE(VALUE(LEFT(A1264,4)),VALUE(MID(A1264,6,2)),VALUE(MID(A1264,9,2))),""),"")))</f>
        <v/>
      </c>
    </row>
    <row r="1265" customFormat="false" ht="15" hidden="false" customHeight="false" outlineLevel="0" collapsed="false">
      <c r="A1265" s="13"/>
      <c r="B1265" s="8"/>
      <c r="C1265" s="8"/>
      <c r="D1265" s="23"/>
      <c r="E1265" s="23"/>
      <c r="F1265" s="10" t="str">
        <f aca="false">IF(D1265="","",D1265-N(E1265))</f>
        <v/>
      </c>
      <c r="G1265" s="8"/>
      <c r="H1265" s="12" t="str">
        <f aca="false">IF(AND(A1265="",C1265="",D1265=""),"",IF(A1265="","Add the order date",IF(I1265="","Date not recognised - use YYYY-MM-DD",IF(C1265="","Add the customer email",IF(D1265="","Add the order total",IF(COUNTIF(Customers!$A$2:$A$2001,C1265)=0,"Customer not on Customers tab",IF(N(E1265)&gt;D1265,"Refund is more than the order",IF(AND(B1265&lt;&gt;"",COUNTIF($B$2:$B$5001,B1265)&gt;1),"Same order # twice - keep one row",""))))))))</f>
        <v/>
      </c>
      <c r="I1265" s="11" t="str">
        <f aca="false">IF(A1265="","",IF(ISNUMBER(A1265),INT(A1265),IFERROR(IF(TEXT(DATE(VALUE(LEFT(A1265,4)),VALUE(MID(A1265,6,2)),VALUE(MID(A1265,9,2))),"yyyy-mm-dd")=LEFT(A1265,10),DATE(VALUE(LEFT(A1265,4)),VALUE(MID(A1265,6,2)),VALUE(MID(A1265,9,2))),""),"")))</f>
        <v/>
      </c>
    </row>
    <row r="1266" customFormat="false" ht="15" hidden="false" customHeight="false" outlineLevel="0" collapsed="false">
      <c r="A1266" s="13"/>
      <c r="B1266" s="8"/>
      <c r="C1266" s="8"/>
      <c r="D1266" s="23"/>
      <c r="E1266" s="23"/>
      <c r="F1266" s="10" t="str">
        <f aca="false">IF(D1266="","",D1266-N(E1266))</f>
        <v/>
      </c>
      <c r="G1266" s="8"/>
      <c r="H1266" s="12" t="str">
        <f aca="false">IF(AND(A1266="",C1266="",D1266=""),"",IF(A1266="","Add the order date",IF(I1266="","Date not recognised - use YYYY-MM-DD",IF(C1266="","Add the customer email",IF(D1266="","Add the order total",IF(COUNTIF(Customers!$A$2:$A$2001,C1266)=0,"Customer not on Customers tab",IF(N(E1266)&gt;D1266,"Refund is more than the order",IF(AND(B1266&lt;&gt;"",COUNTIF($B$2:$B$5001,B1266)&gt;1),"Same order # twice - keep one row",""))))))))</f>
        <v/>
      </c>
      <c r="I1266" s="11" t="str">
        <f aca="false">IF(A1266="","",IF(ISNUMBER(A1266),INT(A1266),IFERROR(IF(TEXT(DATE(VALUE(LEFT(A1266,4)),VALUE(MID(A1266,6,2)),VALUE(MID(A1266,9,2))),"yyyy-mm-dd")=LEFT(A1266,10),DATE(VALUE(LEFT(A1266,4)),VALUE(MID(A1266,6,2)),VALUE(MID(A1266,9,2))),""),"")))</f>
        <v/>
      </c>
    </row>
    <row r="1267" customFormat="false" ht="15" hidden="false" customHeight="false" outlineLevel="0" collapsed="false">
      <c r="A1267" s="13"/>
      <c r="B1267" s="8"/>
      <c r="C1267" s="8"/>
      <c r="D1267" s="23"/>
      <c r="E1267" s="23"/>
      <c r="F1267" s="10" t="str">
        <f aca="false">IF(D1267="","",D1267-N(E1267))</f>
        <v/>
      </c>
      <c r="G1267" s="8"/>
      <c r="H1267" s="12" t="str">
        <f aca="false">IF(AND(A1267="",C1267="",D1267=""),"",IF(A1267="","Add the order date",IF(I1267="","Date not recognised - use YYYY-MM-DD",IF(C1267="","Add the customer email",IF(D1267="","Add the order total",IF(COUNTIF(Customers!$A$2:$A$2001,C1267)=0,"Customer not on Customers tab",IF(N(E1267)&gt;D1267,"Refund is more than the order",IF(AND(B1267&lt;&gt;"",COUNTIF($B$2:$B$5001,B1267)&gt;1),"Same order # twice - keep one row",""))))))))</f>
        <v/>
      </c>
      <c r="I1267" s="11" t="str">
        <f aca="false">IF(A1267="","",IF(ISNUMBER(A1267),INT(A1267),IFERROR(IF(TEXT(DATE(VALUE(LEFT(A1267,4)),VALUE(MID(A1267,6,2)),VALUE(MID(A1267,9,2))),"yyyy-mm-dd")=LEFT(A1267,10),DATE(VALUE(LEFT(A1267,4)),VALUE(MID(A1267,6,2)),VALUE(MID(A1267,9,2))),""),"")))</f>
        <v/>
      </c>
    </row>
    <row r="1268" customFormat="false" ht="15" hidden="false" customHeight="false" outlineLevel="0" collapsed="false">
      <c r="A1268" s="13"/>
      <c r="B1268" s="8"/>
      <c r="C1268" s="8"/>
      <c r="D1268" s="23"/>
      <c r="E1268" s="23"/>
      <c r="F1268" s="10" t="str">
        <f aca="false">IF(D1268="","",D1268-N(E1268))</f>
        <v/>
      </c>
      <c r="G1268" s="8"/>
      <c r="H1268" s="12" t="str">
        <f aca="false">IF(AND(A1268="",C1268="",D1268=""),"",IF(A1268="","Add the order date",IF(I1268="","Date not recognised - use YYYY-MM-DD",IF(C1268="","Add the customer email",IF(D1268="","Add the order total",IF(COUNTIF(Customers!$A$2:$A$2001,C1268)=0,"Customer not on Customers tab",IF(N(E1268)&gt;D1268,"Refund is more than the order",IF(AND(B1268&lt;&gt;"",COUNTIF($B$2:$B$5001,B1268)&gt;1),"Same order # twice - keep one row",""))))))))</f>
        <v/>
      </c>
      <c r="I1268" s="11" t="str">
        <f aca="false">IF(A1268="","",IF(ISNUMBER(A1268),INT(A1268),IFERROR(IF(TEXT(DATE(VALUE(LEFT(A1268,4)),VALUE(MID(A1268,6,2)),VALUE(MID(A1268,9,2))),"yyyy-mm-dd")=LEFT(A1268,10),DATE(VALUE(LEFT(A1268,4)),VALUE(MID(A1268,6,2)),VALUE(MID(A1268,9,2))),""),"")))</f>
        <v/>
      </c>
    </row>
    <row r="1269" customFormat="false" ht="15" hidden="false" customHeight="false" outlineLevel="0" collapsed="false">
      <c r="A1269" s="13"/>
      <c r="B1269" s="8"/>
      <c r="C1269" s="8"/>
      <c r="D1269" s="23"/>
      <c r="E1269" s="23"/>
      <c r="F1269" s="10" t="str">
        <f aca="false">IF(D1269="","",D1269-N(E1269))</f>
        <v/>
      </c>
      <c r="G1269" s="8"/>
      <c r="H1269" s="12" t="str">
        <f aca="false">IF(AND(A1269="",C1269="",D1269=""),"",IF(A1269="","Add the order date",IF(I1269="","Date not recognised - use YYYY-MM-DD",IF(C1269="","Add the customer email",IF(D1269="","Add the order total",IF(COUNTIF(Customers!$A$2:$A$2001,C1269)=0,"Customer not on Customers tab",IF(N(E1269)&gt;D1269,"Refund is more than the order",IF(AND(B1269&lt;&gt;"",COUNTIF($B$2:$B$5001,B1269)&gt;1),"Same order # twice - keep one row",""))))))))</f>
        <v/>
      </c>
      <c r="I1269" s="11" t="str">
        <f aca="false">IF(A1269="","",IF(ISNUMBER(A1269),INT(A1269),IFERROR(IF(TEXT(DATE(VALUE(LEFT(A1269,4)),VALUE(MID(A1269,6,2)),VALUE(MID(A1269,9,2))),"yyyy-mm-dd")=LEFT(A1269,10),DATE(VALUE(LEFT(A1269,4)),VALUE(MID(A1269,6,2)),VALUE(MID(A1269,9,2))),""),"")))</f>
        <v/>
      </c>
    </row>
    <row r="1270" customFormat="false" ht="15" hidden="false" customHeight="false" outlineLevel="0" collapsed="false">
      <c r="A1270" s="13"/>
      <c r="B1270" s="8"/>
      <c r="C1270" s="8"/>
      <c r="D1270" s="23"/>
      <c r="E1270" s="23"/>
      <c r="F1270" s="10" t="str">
        <f aca="false">IF(D1270="","",D1270-N(E1270))</f>
        <v/>
      </c>
      <c r="G1270" s="8"/>
      <c r="H1270" s="12" t="str">
        <f aca="false">IF(AND(A1270="",C1270="",D1270=""),"",IF(A1270="","Add the order date",IF(I1270="","Date not recognised - use YYYY-MM-DD",IF(C1270="","Add the customer email",IF(D1270="","Add the order total",IF(COUNTIF(Customers!$A$2:$A$2001,C1270)=0,"Customer not on Customers tab",IF(N(E1270)&gt;D1270,"Refund is more than the order",IF(AND(B1270&lt;&gt;"",COUNTIF($B$2:$B$5001,B1270)&gt;1),"Same order # twice - keep one row",""))))))))</f>
        <v/>
      </c>
      <c r="I1270" s="11" t="str">
        <f aca="false">IF(A1270="","",IF(ISNUMBER(A1270),INT(A1270),IFERROR(IF(TEXT(DATE(VALUE(LEFT(A1270,4)),VALUE(MID(A1270,6,2)),VALUE(MID(A1270,9,2))),"yyyy-mm-dd")=LEFT(A1270,10),DATE(VALUE(LEFT(A1270,4)),VALUE(MID(A1270,6,2)),VALUE(MID(A1270,9,2))),""),"")))</f>
        <v/>
      </c>
    </row>
    <row r="1271" customFormat="false" ht="15" hidden="false" customHeight="false" outlineLevel="0" collapsed="false">
      <c r="A1271" s="13"/>
      <c r="B1271" s="8"/>
      <c r="C1271" s="8"/>
      <c r="D1271" s="23"/>
      <c r="E1271" s="23"/>
      <c r="F1271" s="10" t="str">
        <f aca="false">IF(D1271="","",D1271-N(E1271))</f>
        <v/>
      </c>
      <c r="G1271" s="8"/>
      <c r="H1271" s="12" t="str">
        <f aca="false">IF(AND(A1271="",C1271="",D1271=""),"",IF(A1271="","Add the order date",IF(I1271="","Date not recognised - use YYYY-MM-DD",IF(C1271="","Add the customer email",IF(D1271="","Add the order total",IF(COUNTIF(Customers!$A$2:$A$2001,C1271)=0,"Customer not on Customers tab",IF(N(E1271)&gt;D1271,"Refund is more than the order",IF(AND(B1271&lt;&gt;"",COUNTIF($B$2:$B$5001,B1271)&gt;1),"Same order # twice - keep one row",""))))))))</f>
        <v/>
      </c>
      <c r="I1271" s="11" t="str">
        <f aca="false">IF(A1271="","",IF(ISNUMBER(A1271),INT(A1271),IFERROR(IF(TEXT(DATE(VALUE(LEFT(A1271,4)),VALUE(MID(A1271,6,2)),VALUE(MID(A1271,9,2))),"yyyy-mm-dd")=LEFT(A1271,10),DATE(VALUE(LEFT(A1271,4)),VALUE(MID(A1271,6,2)),VALUE(MID(A1271,9,2))),""),"")))</f>
        <v/>
      </c>
    </row>
    <row r="1272" customFormat="false" ht="15" hidden="false" customHeight="false" outlineLevel="0" collapsed="false">
      <c r="A1272" s="13"/>
      <c r="B1272" s="8"/>
      <c r="C1272" s="8"/>
      <c r="D1272" s="23"/>
      <c r="E1272" s="23"/>
      <c r="F1272" s="10" t="str">
        <f aca="false">IF(D1272="","",D1272-N(E1272))</f>
        <v/>
      </c>
      <c r="G1272" s="8"/>
      <c r="H1272" s="12" t="str">
        <f aca="false">IF(AND(A1272="",C1272="",D1272=""),"",IF(A1272="","Add the order date",IF(I1272="","Date not recognised - use YYYY-MM-DD",IF(C1272="","Add the customer email",IF(D1272="","Add the order total",IF(COUNTIF(Customers!$A$2:$A$2001,C1272)=0,"Customer not on Customers tab",IF(N(E1272)&gt;D1272,"Refund is more than the order",IF(AND(B1272&lt;&gt;"",COUNTIF($B$2:$B$5001,B1272)&gt;1),"Same order # twice - keep one row",""))))))))</f>
        <v/>
      </c>
      <c r="I1272" s="11" t="str">
        <f aca="false">IF(A1272="","",IF(ISNUMBER(A1272),INT(A1272),IFERROR(IF(TEXT(DATE(VALUE(LEFT(A1272,4)),VALUE(MID(A1272,6,2)),VALUE(MID(A1272,9,2))),"yyyy-mm-dd")=LEFT(A1272,10),DATE(VALUE(LEFT(A1272,4)),VALUE(MID(A1272,6,2)),VALUE(MID(A1272,9,2))),""),"")))</f>
        <v/>
      </c>
    </row>
    <row r="1273" customFormat="false" ht="15" hidden="false" customHeight="false" outlineLevel="0" collapsed="false">
      <c r="A1273" s="13"/>
      <c r="B1273" s="8"/>
      <c r="C1273" s="8"/>
      <c r="D1273" s="23"/>
      <c r="E1273" s="23"/>
      <c r="F1273" s="10" t="str">
        <f aca="false">IF(D1273="","",D1273-N(E1273))</f>
        <v/>
      </c>
      <c r="G1273" s="8"/>
      <c r="H1273" s="12" t="str">
        <f aca="false">IF(AND(A1273="",C1273="",D1273=""),"",IF(A1273="","Add the order date",IF(I1273="","Date not recognised - use YYYY-MM-DD",IF(C1273="","Add the customer email",IF(D1273="","Add the order total",IF(COUNTIF(Customers!$A$2:$A$2001,C1273)=0,"Customer not on Customers tab",IF(N(E1273)&gt;D1273,"Refund is more than the order",IF(AND(B1273&lt;&gt;"",COUNTIF($B$2:$B$5001,B1273)&gt;1),"Same order # twice - keep one row",""))))))))</f>
        <v/>
      </c>
      <c r="I1273" s="11" t="str">
        <f aca="false">IF(A1273="","",IF(ISNUMBER(A1273),INT(A1273),IFERROR(IF(TEXT(DATE(VALUE(LEFT(A1273,4)),VALUE(MID(A1273,6,2)),VALUE(MID(A1273,9,2))),"yyyy-mm-dd")=LEFT(A1273,10),DATE(VALUE(LEFT(A1273,4)),VALUE(MID(A1273,6,2)),VALUE(MID(A1273,9,2))),""),"")))</f>
        <v/>
      </c>
    </row>
    <row r="1274" customFormat="false" ht="15" hidden="false" customHeight="false" outlineLevel="0" collapsed="false">
      <c r="A1274" s="13"/>
      <c r="B1274" s="8"/>
      <c r="C1274" s="8"/>
      <c r="D1274" s="23"/>
      <c r="E1274" s="23"/>
      <c r="F1274" s="10" t="str">
        <f aca="false">IF(D1274="","",D1274-N(E1274))</f>
        <v/>
      </c>
      <c r="G1274" s="8"/>
      <c r="H1274" s="12" t="str">
        <f aca="false">IF(AND(A1274="",C1274="",D1274=""),"",IF(A1274="","Add the order date",IF(I1274="","Date not recognised - use YYYY-MM-DD",IF(C1274="","Add the customer email",IF(D1274="","Add the order total",IF(COUNTIF(Customers!$A$2:$A$2001,C1274)=0,"Customer not on Customers tab",IF(N(E1274)&gt;D1274,"Refund is more than the order",IF(AND(B1274&lt;&gt;"",COUNTIF($B$2:$B$5001,B1274)&gt;1),"Same order # twice - keep one row",""))))))))</f>
        <v/>
      </c>
      <c r="I1274" s="11" t="str">
        <f aca="false">IF(A1274="","",IF(ISNUMBER(A1274),INT(A1274),IFERROR(IF(TEXT(DATE(VALUE(LEFT(A1274,4)),VALUE(MID(A1274,6,2)),VALUE(MID(A1274,9,2))),"yyyy-mm-dd")=LEFT(A1274,10),DATE(VALUE(LEFT(A1274,4)),VALUE(MID(A1274,6,2)),VALUE(MID(A1274,9,2))),""),"")))</f>
        <v/>
      </c>
    </row>
    <row r="1275" customFormat="false" ht="15" hidden="false" customHeight="false" outlineLevel="0" collapsed="false">
      <c r="A1275" s="13"/>
      <c r="B1275" s="8"/>
      <c r="C1275" s="8"/>
      <c r="D1275" s="23"/>
      <c r="E1275" s="23"/>
      <c r="F1275" s="10" t="str">
        <f aca="false">IF(D1275="","",D1275-N(E1275))</f>
        <v/>
      </c>
      <c r="G1275" s="8"/>
      <c r="H1275" s="12" t="str">
        <f aca="false">IF(AND(A1275="",C1275="",D1275=""),"",IF(A1275="","Add the order date",IF(I1275="","Date not recognised - use YYYY-MM-DD",IF(C1275="","Add the customer email",IF(D1275="","Add the order total",IF(COUNTIF(Customers!$A$2:$A$2001,C1275)=0,"Customer not on Customers tab",IF(N(E1275)&gt;D1275,"Refund is more than the order",IF(AND(B1275&lt;&gt;"",COUNTIF($B$2:$B$5001,B1275)&gt;1),"Same order # twice - keep one row",""))))))))</f>
        <v/>
      </c>
      <c r="I1275" s="11" t="str">
        <f aca="false">IF(A1275="","",IF(ISNUMBER(A1275),INT(A1275),IFERROR(IF(TEXT(DATE(VALUE(LEFT(A1275,4)),VALUE(MID(A1275,6,2)),VALUE(MID(A1275,9,2))),"yyyy-mm-dd")=LEFT(A1275,10),DATE(VALUE(LEFT(A1275,4)),VALUE(MID(A1275,6,2)),VALUE(MID(A1275,9,2))),""),"")))</f>
        <v/>
      </c>
    </row>
    <row r="1276" customFormat="false" ht="15" hidden="false" customHeight="false" outlineLevel="0" collapsed="false">
      <c r="A1276" s="13"/>
      <c r="B1276" s="8"/>
      <c r="C1276" s="8"/>
      <c r="D1276" s="23"/>
      <c r="E1276" s="23"/>
      <c r="F1276" s="10" t="str">
        <f aca="false">IF(D1276="","",D1276-N(E1276))</f>
        <v/>
      </c>
      <c r="G1276" s="8"/>
      <c r="H1276" s="12" t="str">
        <f aca="false">IF(AND(A1276="",C1276="",D1276=""),"",IF(A1276="","Add the order date",IF(I1276="","Date not recognised - use YYYY-MM-DD",IF(C1276="","Add the customer email",IF(D1276="","Add the order total",IF(COUNTIF(Customers!$A$2:$A$2001,C1276)=0,"Customer not on Customers tab",IF(N(E1276)&gt;D1276,"Refund is more than the order",IF(AND(B1276&lt;&gt;"",COUNTIF($B$2:$B$5001,B1276)&gt;1),"Same order # twice - keep one row",""))))))))</f>
        <v/>
      </c>
      <c r="I1276" s="11" t="str">
        <f aca="false">IF(A1276="","",IF(ISNUMBER(A1276),INT(A1276),IFERROR(IF(TEXT(DATE(VALUE(LEFT(A1276,4)),VALUE(MID(A1276,6,2)),VALUE(MID(A1276,9,2))),"yyyy-mm-dd")=LEFT(A1276,10),DATE(VALUE(LEFT(A1276,4)),VALUE(MID(A1276,6,2)),VALUE(MID(A1276,9,2))),""),"")))</f>
        <v/>
      </c>
    </row>
    <row r="1277" customFormat="false" ht="15" hidden="false" customHeight="false" outlineLevel="0" collapsed="false">
      <c r="A1277" s="13"/>
      <c r="B1277" s="8"/>
      <c r="C1277" s="8"/>
      <c r="D1277" s="23"/>
      <c r="E1277" s="23"/>
      <c r="F1277" s="10" t="str">
        <f aca="false">IF(D1277="","",D1277-N(E1277))</f>
        <v/>
      </c>
      <c r="G1277" s="8"/>
      <c r="H1277" s="12" t="str">
        <f aca="false">IF(AND(A1277="",C1277="",D1277=""),"",IF(A1277="","Add the order date",IF(I1277="","Date not recognised - use YYYY-MM-DD",IF(C1277="","Add the customer email",IF(D1277="","Add the order total",IF(COUNTIF(Customers!$A$2:$A$2001,C1277)=0,"Customer not on Customers tab",IF(N(E1277)&gt;D1277,"Refund is more than the order",IF(AND(B1277&lt;&gt;"",COUNTIF($B$2:$B$5001,B1277)&gt;1),"Same order # twice - keep one row",""))))))))</f>
        <v/>
      </c>
      <c r="I1277" s="11" t="str">
        <f aca="false">IF(A1277="","",IF(ISNUMBER(A1277),INT(A1277),IFERROR(IF(TEXT(DATE(VALUE(LEFT(A1277,4)),VALUE(MID(A1277,6,2)),VALUE(MID(A1277,9,2))),"yyyy-mm-dd")=LEFT(A1277,10),DATE(VALUE(LEFT(A1277,4)),VALUE(MID(A1277,6,2)),VALUE(MID(A1277,9,2))),""),"")))</f>
        <v/>
      </c>
    </row>
    <row r="1278" customFormat="false" ht="15" hidden="false" customHeight="false" outlineLevel="0" collapsed="false">
      <c r="A1278" s="13"/>
      <c r="B1278" s="8"/>
      <c r="C1278" s="8"/>
      <c r="D1278" s="23"/>
      <c r="E1278" s="23"/>
      <c r="F1278" s="10" t="str">
        <f aca="false">IF(D1278="","",D1278-N(E1278))</f>
        <v/>
      </c>
      <c r="G1278" s="8"/>
      <c r="H1278" s="12" t="str">
        <f aca="false">IF(AND(A1278="",C1278="",D1278=""),"",IF(A1278="","Add the order date",IF(I1278="","Date not recognised - use YYYY-MM-DD",IF(C1278="","Add the customer email",IF(D1278="","Add the order total",IF(COUNTIF(Customers!$A$2:$A$2001,C1278)=0,"Customer not on Customers tab",IF(N(E1278)&gt;D1278,"Refund is more than the order",IF(AND(B1278&lt;&gt;"",COUNTIF($B$2:$B$5001,B1278)&gt;1),"Same order # twice - keep one row",""))))))))</f>
        <v/>
      </c>
      <c r="I1278" s="11" t="str">
        <f aca="false">IF(A1278="","",IF(ISNUMBER(A1278),INT(A1278),IFERROR(IF(TEXT(DATE(VALUE(LEFT(A1278,4)),VALUE(MID(A1278,6,2)),VALUE(MID(A1278,9,2))),"yyyy-mm-dd")=LEFT(A1278,10),DATE(VALUE(LEFT(A1278,4)),VALUE(MID(A1278,6,2)),VALUE(MID(A1278,9,2))),""),"")))</f>
        <v/>
      </c>
    </row>
    <row r="1279" customFormat="false" ht="15" hidden="false" customHeight="false" outlineLevel="0" collapsed="false">
      <c r="A1279" s="13"/>
      <c r="B1279" s="8"/>
      <c r="C1279" s="8"/>
      <c r="D1279" s="23"/>
      <c r="E1279" s="23"/>
      <c r="F1279" s="10" t="str">
        <f aca="false">IF(D1279="","",D1279-N(E1279))</f>
        <v/>
      </c>
      <c r="G1279" s="8"/>
      <c r="H1279" s="12" t="str">
        <f aca="false">IF(AND(A1279="",C1279="",D1279=""),"",IF(A1279="","Add the order date",IF(I1279="","Date not recognised - use YYYY-MM-DD",IF(C1279="","Add the customer email",IF(D1279="","Add the order total",IF(COUNTIF(Customers!$A$2:$A$2001,C1279)=0,"Customer not on Customers tab",IF(N(E1279)&gt;D1279,"Refund is more than the order",IF(AND(B1279&lt;&gt;"",COUNTIF($B$2:$B$5001,B1279)&gt;1),"Same order # twice - keep one row",""))))))))</f>
        <v/>
      </c>
      <c r="I1279" s="11" t="str">
        <f aca="false">IF(A1279="","",IF(ISNUMBER(A1279),INT(A1279),IFERROR(IF(TEXT(DATE(VALUE(LEFT(A1279,4)),VALUE(MID(A1279,6,2)),VALUE(MID(A1279,9,2))),"yyyy-mm-dd")=LEFT(A1279,10),DATE(VALUE(LEFT(A1279,4)),VALUE(MID(A1279,6,2)),VALUE(MID(A1279,9,2))),""),"")))</f>
        <v/>
      </c>
    </row>
    <row r="1280" customFormat="false" ht="15" hidden="false" customHeight="false" outlineLevel="0" collapsed="false">
      <c r="A1280" s="13"/>
      <c r="B1280" s="8"/>
      <c r="C1280" s="8"/>
      <c r="D1280" s="23"/>
      <c r="E1280" s="23"/>
      <c r="F1280" s="10" t="str">
        <f aca="false">IF(D1280="","",D1280-N(E1280))</f>
        <v/>
      </c>
      <c r="G1280" s="8"/>
      <c r="H1280" s="12" t="str">
        <f aca="false">IF(AND(A1280="",C1280="",D1280=""),"",IF(A1280="","Add the order date",IF(I1280="","Date not recognised - use YYYY-MM-DD",IF(C1280="","Add the customer email",IF(D1280="","Add the order total",IF(COUNTIF(Customers!$A$2:$A$2001,C1280)=0,"Customer not on Customers tab",IF(N(E1280)&gt;D1280,"Refund is more than the order",IF(AND(B1280&lt;&gt;"",COUNTIF($B$2:$B$5001,B1280)&gt;1),"Same order # twice - keep one row",""))))))))</f>
        <v/>
      </c>
      <c r="I1280" s="11" t="str">
        <f aca="false">IF(A1280="","",IF(ISNUMBER(A1280),INT(A1280),IFERROR(IF(TEXT(DATE(VALUE(LEFT(A1280,4)),VALUE(MID(A1280,6,2)),VALUE(MID(A1280,9,2))),"yyyy-mm-dd")=LEFT(A1280,10),DATE(VALUE(LEFT(A1280,4)),VALUE(MID(A1280,6,2)),VALUE(MID(A1280,9,2))),""),"")))</f>
        <v/>
      </c>
    </row>
    <row r="1281" customFormat="false" ht="15" hidden="false" customHeight="false" outlineLevel="0" collapsed="false">
      <c r="A1281" s="13"/>
      <c r="B1281" s="8"/>
      <c r="C1281" s="8"/>
      <c r="D1281" s="23"/>
      <c r="E1281" s="23"/>
      <c r="F1281" s="10" t="str">
        <f aca="false">IF(D1281="","",D1281-N(E1281))</f>
        <v/>
      </c>
      <c r="G1281" s="8"/>
      <c r="H1281" s="12" t="str">
        <f aca="false">IF(AND(A1281="",C1281="",D1281=""),"",IF(A1281="","Add the order date",IF(I1281="","Date not recognised - use YYYY-MM-DD",IF(C1281="","Add the customer email",IF(D1281="","Add the order total",IF(COUNTIF(Customers!$A$2:$A$2001,C1281)=0,"Customer not on Customers tab",IF(N(E1281)&gt;D1281,"Refund is more than the order",IF(AND(B1281&lt;&gt;"",COUNTIF($B$2:$B$5001,B1281)&gt;1),"Same order # twice - keep one row",""))))))))</f>
        <v/>
      </c>
      <c r="I1281" s="11" t="str">
        <f aca="false">IF(A1281="","",IF(ISNUMBER(A1281),INT(A1281),IFERROR(IF(TEXT(DATE(VALUE(LEFT(A1281,4)),VALUE(MID(A1281,6,2)),VALUE(MID(A1281,9,2))),"yyyy-mm-dd")=LEFT(A1281,10),DATE(VALUE(LEFT(A1281,4)),VALUE(MID(A1281,6,2)),VALUE(MID(A1281,9,2))),""),"")))</f>
        <v/>
      </c>
    </row>
    <row r="1282" customFormat="false" ht="15" hidden="false" customHeight="false" outlineLevel="0" collapsed="false">
      <c r="A1282" s="13"/>
      <c r="B1282" s="8"/>
      <c r="C1282" s="8"/>
      <c r="D1282" s="23"/>
      <c r="E1282" s="23"/>
      <c r="F1282" s="10" t="str">
        <f aca="false">IF(D1282="","",D1282-N(E1282))</f>
        <v/>
      </c>
      <c r="G1282" s="8"/>
      <c r="H1282" s="12" t="str">
        <f aca="false">IF(AND(A1282="",C1282="",D1282=""),"",IF(A1282="","Add the order date",IF(I1282="","Date not recognised - use YYYY-MM-DD",IF(C1282="","Add the customer email",IF(D1282="","Add the order total",IF(COUNTIF(Customers!$A$2:$A$2001,C1282)=0,"Customer not on Customers tab",IF(N(E1282)&gt;D1282,"Refund is more than the order",IF(AND(B1282&lt;&gt;"",COUNTIF($B$2:$B$5001,B1282)&gt;1),"Same order # twice - keep one row",""))))))))</f>
        <v/>
      </c>
      <c r="I1282" s="11" t="str">
        <f aca="false">IF(A1282="","",IF(ISNUMBER(A1282),INT(A1282),IFERROR(IF(TEXT(DATE(VALUE(LEFT(A1282,4)),VALUE(MID(A1282,6,2)),VALUE(MID(A1282,9,2))),"yyyy-mm-dd")=LEFT(A1282,10),DATE(VALUE(LEFT(A1282,4)),VALUE(MID(A1282,6,2)),VALUE(MID(A1282,9,2))),""),"")))</f>
        <v/>
      </c>
    </row>
    <row r="1283" customFormat="false" ht="15" hidden="false" customHeight="false" outlineLevel="0" collapsed="false">
      <c r="A1283" s="13"/>
      <c r="B1283" s="8"/>
      <c r="C1283" s="8"/>
      <c r="D1283" s="23"/>
      <c r="E1283" s="23"/>
      <c r="F1283" s="10" t="str">
        <f aca="false">IF(D1283="","",D1283-N(E1283))</f>
        <v/>
      </c>
      <c r="G1283" s="8"/>
      <c r="H1283" s="12" t="str">
        <f aca="false">IF(AND(A1283="",C1283="",D1283=""),"",IF(A1283="","Add the order date",IF(I1283="","Date not recognised - use YYYY-MM-DD",IF(C1283="","Add the customer email",IF(D1283="","Add the order total",IF(COUNTIF(Customers!$A$2:$A$2001,C1283)=0,"Customer not on Customers tab",IF(N(E1283)&gt;D1283,"Refund is more than the order",IF(AND(B1283&lt;&gt;"",COUNTIF($B$2:$B$5001,B1283)&gt;1),"Same order # twice - keep one row",""))))))))</f>
        <v/>
      </c>
      <c r="I1283" s="11" t="str">
        <f aca="false">IF(A1283="","",IF(ISNUMBER(A1283),INT(A1283),IFERROR(IF(TEXT(DATE(VALUE(LEFT(A1283,4)),VALUE(MID(A1283,6,2)),VALUE(MID(A1283,9,2))),"yyyy-mm-dd")=LEFT(A1283,10),DATE(VALUE(LEFT(A1283,4)),VALUE(MID(A1283,6,2)),VALUE(MID(A1283,9,2))),""),"")))</f>
        <v/>
      </c>
    </row>
    <row r="1284" customFormat="false" ht="15" hidden="false" customHeight="false" outlineLevel="0" collapsed="false">
      <c r="A1284" s="13"/>
      <c r="B1284" s="8"/>
      <c r="C1284" s="8"/>
      <c r="D1284" s="23"/>
      <c r="E1284" s="23"/>
      <c r="F1284" s="10" t="str">
        <f aca="false">IF(D1284="","",D1284-N(E1284))</f>
        <v/>
      </c>
      <c r="G1284" s="8"/>
      <c r="H1284" s="12" t="str">
        <f aca="false">IF(AND(A1284="",C1284="",D1284=""),"",IF(A1284="","Add the order date",IF(I1284="","Date not recognised - use YYYY-MM-DD",IF(C1284="","Add the customer email",IF(D1284="","Add the order total",IF(COUNTIF(Customers!$A$2:$A$2001,C1284)=0,"Customer not on Customers tab",IF(N(E1284)&gt;D1284,"Refund is more than the order",IF(AND(B1284&lt;&gt;"",COUNTIF($B$2:$B$5001,B1284)&gt;1),"Same order # twice - keep one row",""))))))))</f>
        <v/>
      </c>
      <c r="I1284" s="11" t="str">
        <f aca="false">IF(A1284="","",IF(ISNUMBER(A1284),INT(A1284),IFERROR(IF(TEXT(DATE(VALUE(LEFT(A1284,4)),VALUE(MID(A1284,6,2)),VALUE(MID(A1284,9,2))),"yyyy-mm-dd")=LEFT(A1284,10),DATE(VALUE(LEFT(A1284,4)),VALUE(MID(A1284,6,2)),VALUE(MID(A1284,9,2))),""),"")))</f>
        <v/>
      </c>
    </row>
    <row r="1285" customFormat="false" ht="15" hidden="false" customHeight="false" outlineLevel="0" collapsed="false">
      <c r="A1285" s="13"/>
      <c r="B1285" s="8"/>
      <c r="C1285" s="8"/>
      <c r="D1285" s="23"/>
      <c r="E1285" s="23"/>
      <c r="F1285" s="10" t="str">
        <f aca="false">IF(D1285="","",D1285-N(E1285))</f>
        <v/>
      </c>
      <c r="G1285" s="8"/>
      <c r="H1285" s="12" t="str">
        <f aca="false">IF(AND(A1285="",C1285="",D1285=""),"",IF(A1285="","Add the order date",IF(I1285="","Date not recognised - use YYYY-MM-DD",IF(C1285="","Add the customer email",IF(D1285="","Add the order total",IF(COUNTIF(Customers!$A$2:$A$2001,C1285)=0,"Customer not on Customers tab",IF(N(E1285)&gt;D1285,"Refund is more than the order",IF(AND(B1285&lt;&gt;"",COUNTIF($B$2:$B$5001,B1285)&gt;1),"Same order # twice - keep one row",""))))))))</f>
        <v/>
      </c>
      <c r="I1285" s="11" t="str">
        <f aca="false">IF(A1285="","",IF(ISNUMBER(A1285),INT(A1285),IFERROR(IF(TEXT(DATE(VALUE(LEFT(A1285,4)),VALUE(MID(A1285,6,2)),VALUE(MID(A1285,9,2))),"yyyy-mm-dd")=LEFT(A1285,10),DATE(VALUE(LEFT(A1285,4)),VALUE(MID(A1285,6,2)),VALUE(MID(A1285,9,2))),""),"")))</f>
        <v/>
      </c>
    </row>
    <row r="1286" customFormat="false" ht="15" hidden="false" customHeight="false" outlineLevel="0" collapsed="false">
      <c r="A1286" s="13"/>
      <c r="B1286" s="8"/>
      <c r="C1286" s="8"/>
      <c r="D1286" s="23"/>
      <c r="E1286" s="23"/>
      <c r="F1286" s="10" t="str">
        <f aca="false">IF(D1286="","",D1286-N(E1286))</f>
        <v/>
      </c>
      <c r="G1286" s="8"/>
      <c r="H1286" s="12" t="str">
        <f aca="false">IF(AND(A1286="",C1286="",D1286=""),"",IF(A1286="","Add the order date",IF(I1286="","Date not recognised - use YYYY-MM-DD",IF(C1286="","Add the customer email",IF(D1286="","Add the order total",IF(COUNTIF(Customers!$A$2:$A$2001,C1286)=0,"Customer not on Customers tab",IF(N(E1286)&gt;D1286,"Refund is more than the order",IF(AND(B1286&lt;&gt;"",COUNTIF($B$2:$B$5001,B1286)&gt;1),"Same order # twice - keep one row",""))))))))</f>
        <v/>
      </c>
      <c r="I1286" s="11" t="str">
        <f aca="false">IF(A1286="","",IF(ISNUMBER(A1286),INT(A1286),IFERROR(IF(TEXT(DATE(VALUE(LEFT(A1286,4)),VALUE(MID(A1286,6,2)),VALUE(MID(A1286,9,2))),"yyyy-mm-dd")=LEFT(A1286,10),DATE(VALUE(LEFT(A1286,4)),VALUE(MID(A1286,6,2)),VALUE(MID(A1286,9,2))),""),"")))</f>
        <v/>
      </c>
    </row>
    <row r="1287" customFormat="false" ht="15" hidden="false" customHeight="false" outlineLevel="0" collapsed="false">
      <c r="A1287" s="13"/>
      <c r="B1287" s="8"/>
      <c r="C1287" s="8"/>
      <c r="D1287" s="23"/>
      <c r="E1287" s="23"/>
      <c r="F1287" s="10" t="str">
        <f aca="false">IF(D1287="","",D1287-N(E1287))</f>
        <v/>
      </c>
      <c r="G1287" s="8"/>
      <c r="H1287" s="12" t="str">
        <f aca="false">IF(AND(A1287="",C1287="",D1287=""),"",IF(A1287="","Add the order date",IF(I1287="","Date not recognised - use YYYY-MM-DD",IF(C1287="","Add the customer email",IF(D1287="","Add the order total",IF(COUNTIF(Customers!$A$2:$A$2001,C1287)=0,"Customer not on Customers tab",IF(N(E1287)&gt;D1287,"Refund is more than the order",IF(AND(B1287&lt;&gt;"",COUNTIF($B$2:$B$5001,B1287)&gt;1),"Same order # twice - keep one row",""))))))))</f>
        <v/>
      </c>
      <c r="I1287" s="11" t="str">
        <f aca="false">IF(A1287="","",IF(ISNUMBER(A1287),INT(A1287),IFERROR(IF(TEXT(DATE(VALUE(LEFT(A1287,4)),VALUE(MID(A1287,6,2)),VALUE(MID(A1287,9,2))),"yyyy-mm-dd")=LEFT(A1287,10),DATE(VALUE(LEFT(A1287,4)),VALUE(MID(A1287,6,2)),VALUE(MID(A1287,9,2))),""),"")))</f>
        <v/>
      </c>
    </row>
    <row r="1288" customFormat="false" ht="15" hidden="false" customHeight="false" outlineLevel="0" collapsed="false">
      <c r="A1288" s="13"/>
      <c r="B1288" s="8"/>
      <c r="C1288" s="8"/>
      <c r="D1288" s="23"/>
      <c r="E1288" s="23"/>
      <c r="F1288" s="10" t="str">
        <f aca="false">IF(D1288="","",D1288-N(E1288))</f>
        <v/>
      </c>
      <c r="G1288" s="8"/>
      <c r="H1288" s="12" t="str">
        <f aca="false">IF(AND(A1288="",C1288="",D1288=""),"",IF(A1288="","Add the order date",IF(I1288="","Date not recognised - use YYYY-MM-DD",IF(C1288="","Add the customer email",IF(D1288="","Add the order total",IF(COUNTIF(Customers!$A$2:$A$2001,C1288)=0,"Customer not on Customers tab",IF(N(E1288)&gt;D1288,"Refund is more than the order",IF(AND(B1288&lt;&gt;"",COUNTIF($B$2:$B$5001,B1288)&gt;1),"Same order # twice - keep one row",""))))))))</f>
        <v/>
      </c>
      <c r="I1288" s="11" t="str">
        <f aca="false">IF(A1288="","",IF(ISNUMBER(A1288),INT(A1288),IFERROR(IF(TEXT(DATE(VALUE(LEFT(A1288,4)),VALUE(MID(A1288,6,2)),VALUE(MID(A1288,9,2))),"yyyy-mm-dd")=LEFT(A1288,10),DATE(VALUE(LEFT(A1288,4)),VALUE(MID(A1288,6,2)),VALUE(MID(A1288,9,2))),""),"")))</f>
        <v/>
      </c>
    </row>
    <row r="1289" customFormat="false" ht="15" hidden="false" customHeight="false" outlineLevel="0" collapsed="false">
      <c r="A1289" s="13"/>
      <c r="B1289" s="8"/>
      <c r="C1289" s="8"/>
      <c r="D1289" s="23"/>
      <c r="E1289" s="23"/>
      <c r="F1289" s="10" t="str">
        <f aca="false">IF(D1289="","",D1289-N(E1289))</f>
        <v/>
      </c>
      <c r="G1289" s="8"/>
      <c r="H1289" s="12" t="str">
        <f aca="false">IF(AND(A1289="",C1289="",D1289=""),"",IF(A1289="","Add the order date",IF(I1289="","Date not recognised - use YYYY-MM-DD",IF(C1289="","Add the customer email",IF(D1289="","Add the order total",IF(COUNTIF(Customers!$A$2:$A$2001,C1289)=0,"Customer not on Customers tab",IF(N(E1289)&gt;D1289,"Refund is more than the order",IF(AND(B1289&lt;&gt;"",COUNTIF($B$2:$B$5001,B1289)&gt;1),"Same order # twice - keep one row",""))))))))</f>
        <v/>
      </c>
      <c r="I1289" s="11" t="str">
        <f aca="false">IF(A1289="","",IF(ISNUMBER(A1289),INT(A1289),IFERROR(IF(TEXT(DATE(VALUE(LEFT(A1289,4)),VALUE(MID(A1289,6,2)),VALUE(MID(A1289,9,2))),"yyyy-mm-dd")=LEFT(A1289,10),DATE(VALUE(LEFT(A1289,4)),VALUE(MID(A1289,6,2)),VALUE(MID(A1289,9,2))),""),"")))</f>
        <v/>
      </c>
    </row>
    <row r="1290" customFormat="false" ht="15" hidden="false" customHeight="false" outlineLevel="0" collapsed="false">
      <c r="A1290" s="13"/>
      <c r="B1290" s="8"/>
      <c r="C1290" s="8"/>
      <c r="D1290" s="23"/>
      <c r="E1290" s="23"/>
      <c r="F1290" s="10" t="str">
        <f aca="false">IF(D1290="","",D1290-N(E1290))</f>
        <v/>
      </c>
      <c r="G1290" s="8"/>
      <c r="H1290" s="12" t="str">
        <f aca="false">IF(AND(A1290="",C1290="",D1290=""),"",IF(A1290="","Add the order date",IF(I1290="","Date not recognised - use YYYY-MM-DD",IF(C1290="","Add the customer email",IF(D1290="","Add the order total",IF(COUNTIF(Customers!$A$2:$A$2001,C1290)=0,"Customer not on Customers tab",IF(N(E1290)&gt;D1290,"Refund is more than the order",IF(AND(B1290&lt;&gt;"",COUNTIF($B$2:$B$5001,B1290)&gt;1),"Same order # twice - keep one row",""))))))))</f>
        <v/>
      </c>
      <c r="I1290" s="11" t="str">
        <f aca="false">IF(A1290="","",IF(ISNUMBER(A1290),INT(A1290),IFERROR(IF(TEXT(DATE(VALUE(LEFT(A1290,4)),VALUE(MID(A1290,6,2)),VALUE(MID(A1290,9,2))),"yyyy-mm-dd")=LEFT(A1290,10),DATE(VALUE(LEFT(A1290,4)),VALUE(MID(A1290,6,2)),VALUE(MID(A1290,9,2))),""),"")))</f>
        <v/>
      </c>
    </row>
    <row r="1291" customFormat="false" ht="15" hidden="false" customHeight="false" outlineLevel="0" collapsed="false">
      <c r="A1291" s="13"/>
      <c r="B1291" s="8"/>
      <c r="C1291" s="8"/>
      <c r="D1291" s="23"/>
      <c r="E1291" s="23"/>
      <c r="F1291" s="10" t="str">
        <f aca="false">IF(D1291="","",D1291-N(E1291))</f>
        <v/>
      </c>
      <c r="G1291" s="8"/>
      <c r="H1291" s="12" t="str">
        <f aca="false">IF(AND(A1291="",C1291="",D1291=""),"",IF(A1291="","Add the order date",IF(I1291="","Date not recognised - use YYYY-MM-DD",IF(C1291="","Add the customer email",IF(D1291="","Add the order total",IF(COUNTIF(Customers!$A$2:$A$2001,C1291)=0,"Customer not on Customers tab",IF(N(E1291)&gt;D1291,"Refund is more than the order",IF(AND(B1291&lt;&gt;"",COUNTIF($B$2:$B$5001,B1291)&gt;1),"Same order # twice - keep one row",""))))))))</f>
        <v/>
      </c>
      <c r="I1291" s="11" t="str">
        <f aca="false">IF(A1291="","",IF(ISNUMBER(A1291),INT(A1291),IFERROR(IF(TEXT(DATE(VALUE(LEFT(A1291,4)),VALUE(MID(A1291,6,2)),VALUE(MID(A1291,9,2))),"yyyy-mm-dd")=LEFT(A1291,10),DATE(VALUE(LEFT(A1291,4)),VALUE(MID(A1291,6,2)),VALUE(MID(A1291,9,2))),""),"")))</f>
        <v/>
      </c>
    </row>
    <row r="1292" customFormat="false" ht="15" hidden="false" customHeight="false" outlineLevel="0" collapsed="false">
      <c r="A1292" s="13"/>
      <c r="B1292" s="8"/>
      <c r="C1292" s="8"/>
      <c r="D1292" s="23"/>
      <c r="E1292" s="23"/>
      <c r="F1292" s="10" t="str">
        <f aca="false">IF(D1292="","",D1292-N(E1292))</f>
        <v/>
      </c>
      <c r="G1292" s="8"/>
      <c r="H1292" s="12" t="str">
        <f aca="false">IF(AND(A1292="",C1292="",D1292=""),"",IF(A1292="","Add the order date",IF(I1292="","Date not recognised - use YYYY-MM-DD",IF(C1292="","Add the customer email",IF(D1292="","Add the order total",IF(COUNTIF(Customers!$A$2:$A$2001,C1292)=0,"Customer not on Customers tab",IF(N(E1292)&gt;D1292,"Refund is more than the order",IF(AND(B1292&lt;&gt;"",COUNTIF($B$2:$B$5001,B1292)&gt;1),"Same order # twice - keep one row",""))))))))</f>
        <v/>
      </c>
      <c r="I1292" s="11" t="str">
        <f aca="false">IF(A1292="","",IF(ISNUMBER(A1292),INT(A1292),IFERROR(IF(TEXT(DATE(VALUE(LEFT(A1292,4)),VALUE(MID(A1292,6,2)),VALUE(MID(A1292,9,2))),"yyyy-mm-dd")=LEFT(A1292,10),DATE(VALUE(LEFT(A1292,4)),VALUE(MID(A1292,6,2)),VALUE(MID(A1292,9,2))),""),"")))</f>
        <v/>
      </c>
    </row>
    <row r="1293" customFormat="false" ht="15" hidden="false" customHeight="false" outlineLevel="0" collapsed="false">
      <c r="A1293" s="13"/>
      <c r="B1293" s="8"/>
      <c r="C1293" s="8"/>
      <c r="D1293" s="23"/>
      <c r="E1293" s="23"/>
      <c r="F1293" s="10" t="str">
        <f aca="false">IF(D1293="","",D1293-N(E1293))</f>
        <v/>
      </c>
      <c r="G1293" s="8"/>
      <c r="H1293" s="12" t="str">
        <f aca="false">IF(AND(A1293="",C1293="",D1293=""),"",IF(A1293="","Add the order date",IF(I1293="","Date not recognised - use YYYY-MM-DD",IF(C1293="","Add the customer email",IF(D1293="","Add the order total",IF(COUNTIF(Customers!$A$2:$A$2001,C1293)=0,"Customer not on Customers tab",IF(N(E1293)&gt;D1293,"Refund is more than the order",IF(AND(B1293&lt;&gt;"",COUNTIF($B$2:$B$5001,B1293)&gt;1),"Same order # twice - keep one row",""))))))))</f>
        <v/>
      </c>
      <c r="I1293" s="11" t="str">
        <f aca="false">IF(A1293="","",IF(ISNUMBER(A1293),INT(A1293),IFERROR(IF(TEXT(DATE(VALUE(LEFT(A1293,4)),VALUE(MID(A1293,6,2)),VALUE(MID(A1293,9,2))),"yyyy-mm-dd")=LEFT(A1293,10),DATE(VALUE(LEFT(A1293,4)),VALUE(MID(A1293,6,2)),VALUE(MID(A1293,9,2))),""),"")))</f>
        <v/>
      </c>
    </row>
    <row r="1294" customFormat="false" ht="15" hidden="false" customHeight="false" outlineLevel="0" collapsed="false">
      <c r="A1294" s="13"/>
      <c r="B1294" s="8"/>
      <c r="C1294" s="8"/>
      <c r="D1294" s="23"/>
      <c r="E1294" s="23"/>
      <c r="F1294" s="10" t="str">
        <f aca="false">IF(D1294="","",D1294-N(E1294))</f>
        <v/>
      </c>
      <c r="G1294" s="8"/>
      <c r="H1294" s="12" t="str">
        <f aca="false">IF(AND(A1294="",C1294="",D1294=""),"",IF(A1294="","Add the order date",IF(I1294="","Date not recognised - use YYYY-MM-DD",IF(C1294="","Add the customer email",IF(D1294="","Add the order total",IF(COUNTIF(Customers!$A$2:$A$2001,C1294)=0,"Customer not on Customers tab",IF(N(E1294)&gt;D1294,"Refund is more than the order",IF(AND(B1294&lt;&gt;"",COUNTIF($B$2:$B$5001,B1294)&gt;1),"Same order # twice - keep one row",""))))))))</f>
        <v/>
      </c>
      <c r="I1294" s="11" t="str">
        <f aca="false">IF(A1294="","",IF(ISNUMBER(A1294),INT(A1294),IFERROR(IF(TEXT(DATE(VALUE(LEFT(A1294,4)),VALUE(MID(A1294,6,2)),VALUE(MID(A1294,9,2))),"yyyy-mm-dd")=LEFT(A1294,10),DATE(VALUE(LEFT(A1294,4)),VALUE(MID(A1294,6,2)),VALUE(MID(A1294,9,2))),""),"")))</f>
        <v/>
      </c>
    </row>
    <row r="1295" customFormat="false" ht="15" hidden="false" customHeight="false" outlineLevel="0" collapsed="false">
      <c r="A1295" s="13"/>
      <c r="B1295" s="8"/>
      <c r="C1295" s="8"/>
      <c r="D1295" s="23"/>
      <c r="E1295" s="23"/>
      <c r="F1295" s="10" t="str">
        <f aca="false">IF(D1295="","",D1295-N(E1295))</f>
        <v/>
      </c>
      <c r="G1295" s="8"/>
      <c r="H1295" s="12" t="str">
        <f aca="false">IF(AND(A1295="",C1295="",D1295=""),"",IF(A1295="","Add the order date",IF(I1295="","Date not recognised - use YYYY-MM-DD",IF(C1295="","Add the customer email",IF(D1295="","Add the order total",IF(COUNTIF(Customers!$A$2:$A$2001,C1295)=0,"Customer not on Customers tab",IF(N(E1295)&gt;D1295,"Refund is more than the order",IF(AND(B1295&lt;&gt;"",COUNTIF($B$2:$B$5001,B1295)&gt;1),"Same order # twice - keep one row",""))))))))</f>
        <v/>
      </c>
      <c r="I1295" s="11" t="str">
        <f aca="false">IF(A1295="","",IF(ISNUMBER(A1295),INT(A1295),IFERROR(IF(TEXT(DATE(VALUE(LEFT(A1295,4)),VALUE(MID(A1295,6,2)),VALUE(MID(A1295,9,2))),"yyyy-mm-dd")=LEFT(A1295,10),DATE(VALUE(LEFT(A1295,4)),VALUE(MID(A1295,6,2)),VALUE(MID(A1295,9,2))),""),"")))</f>
        <v/>
      </c>
    </row>
    <row r="1296" customFormat="false" ht="15" hidden="false" customHeight="false" outlineLevel="0" collapsed="false">
      <c r="A1296" s="13"/>
      <c r="B1296" s="8"/>
      <c r="C1296" s="8"/>
      <c r="D1296" s="23"/>
      <c r="E1296" s="23"/>
      <c r="F1296" s="10" t="str">
        <f aca="false">IF(D1296="","",D1296-N(E1296))</f>
        <v/>
      </c>
      <c r="G1296" s="8"/>
      <c r="H1296" s="12" t="str">
        <f aca="false">IF(AND(A1296="",C1296="",D1296=""),"",IF(A1296="","Add the order date",IF(I1296="","Date not recognised - use YYYY-MM-DD",IF(C1296="","Add the customer email",IF(D1296="","Add the order total",IF(COUNTIF(Customers!$A$2:$A$2001,C1296)=0,"Customer not on Customers tab",IF(N(E1296)&gt;D1296,"Refund is more than the order",IF(AND(B1296&lt;&gt;"",COUNTIF($B$2:$B$5001,B1296)&gt;1),"Same order # twice - keep one row",""))))))))</f>
        <v/>
      </c>
      <c r="I1296" s="11" t="str">
        <f aca="false">IF(A1296="","",IF(ISNUMBER(A1296),INT(A1296),IFERROR(IF(TEXT(DATE(VALUE(LEFT(A1296,4)),VALUE(MID(A1296,6,2)),VALUE(MID(A1296,9,2))),"yyyy-mm-dd")=LEFT(A1296,10),DATE(VALUE(LEFT(A1296,4)),VALUE(MID(A1296,6,2)),VALUE(MID(A1296,9,2))),""),"")))</f>
        <v/>
      </c>
    </row>
    <row r="1297" customFormat="false" ht="15" hidden="false" customHeight="false" outlineLevel="0" collapsed="false">
      <c r="A1297" s="13"/>
      <c r="B1297" s="8"/>
      <c r="C1297" s="8"/>
      <c r="D1297" s="23"/>
      <c r="E1297" s="23"/>
      <c r="F1297" s="10" t="str">
        <f aca="false">IF(D1297="","",D1297-N(E1297))</f>
        <v/>
      </c>
      <c r="G1297" s="8"/>
      <c r="H1297" s="12" t="str">
        <f aca="false">IF(AND(A1297="",C1297="",D1297=""),"",IF(A1297="","Add the order date",IF(I1297="","Date not recognised - use YYYY-MM-DD",IF(C1297="","Add the customer email",IF(D1297="","Add the order total",IF(COUNTIF(Customers!$A$2:$A$2001,C1297)=0,"Customer not on Customers tab",IF(N(E1297)&gt;D1297,"Refund is more than the order",IF(AND(B1297&lt;&gt;"",COUNTIF($B$2:$B$5001,B1297)&gt;1),"Same order # twice - keep one row",""))))))))</f>
        <v/>
      </c>
      <c r="I1297" s="11" t="str">
        <f aca="false">IF(A1297="","",IF(ISNUMBER(A1297),INT(A1297),IFERROR(IF(TEXT(DATE(VALUE(LEFT(A1297,4)),VALUE(MID(A1297,6,2)),VALUE(MID(A1297,9,2))),"yyyy-mm-dd")=LEFT(A1297,10),DATE(VALUE(LEFT(A1297,4)),VALUE(MID(A1297,6,2)),VALUE(MID(A1297,9,2))),""),"")))</f>
        <v/>
      </c>
    </row>
    <row r="1298" customFormat="false" ht="15" hidden="false" customHeight="false" outlineLevel="0" collapsed="false">
      <c r="A1298" s="13"/>
      <c r="B1298" s="8"/>
      <c r="C1298" s="8"/>
      <c r="D1298" s="23"/>
      <c r="E1298" s="23"/>
      <c r="F1298" s="10" t="str">
        <f aca="false">IF(D1298="","",D1298-N(E1298))</f>
        <v/>
      </c>
      <c r="G1298" s="8"/>
      <c r="H1298" s="12" t="str">
        <f aca="false">IF(AND(A1298="",C1298="",D1298=""),"",IF(A1298="","Add the order date",IF(I1298="","Date not recognised - use YYYY-MM-DD",IF(C1298="","Add the customer email",IF(D1298="","Add the order total",IF(COUNTIF(Customers!$A$2:$A$2001,C1298)=0,"Customer not on Customers tab",IF(N(E1298)&gt;D1298,"Refund is more than the order",IF(AND(B1298&lt;&gt;"",COUNTIF($B$2:$B$5001,B1298)&gt;1),"Same order # twice - keep one row",""))))))))</f>
        <v/>
      </c>
      <c r="I1298" s="11" t="str">
        <f aca="false">IF(A1298="","",IF(ISNUMBER(A1298),INT(A1298),IFERROR(IF(TEXT(DATE(VALUE(LEFT(A1298,4)),VALUE(MID(A1298,6,2)),VALUE(MID(A1298,9,2))),"yyyy-mm-dd")=LEFT(A1298,10),DATE(VALUE(LEFT(A1298,4)),VALUE(MID(A1298,6,2)),VALUE(MID(A1298,9,2))),""),"")))</f>
        <v/>
      </c>
    </row>
    <row r="1299" customFormat="false" ht="15" hidden="false" customHeight="false" outlineLevel="0" collapsed="false">
      <c r="A1299" s="13"/>
      <c r="B1299" s="8"/>
      <c r="C1299" s="8"/>
      <c r="D1299" s="23"/>
      <c r="E1299" s="23"/>
      <c r="F1299" s="10" t="str">
        <f aca="false">IF(D1299="","",D1299-N(E1299))</f>
        <v/>
      </c>
      <c r="G1299" s="8"/>
      <c r="H1299" s="12" t="str">
        <f aca="false">IF(AND(A1299="",C1299="",D1299=""),"",IF(A1299="","Add the order date",IF(I1299="","Date not recognised - use YYYY-MM-DD",IF(C1299="","Add the customer email",IF(D1299="","Add the order total",IF(COUNTIF(Customers!$A$2:$A$2001,C1299)=0,"Customer not on Customers tab",IF(N(E1299)&gt;D1299,"Refund is more than the order",IF(AND(B1299&lt;&gt;"",COUNTIF($B$2:$B$5001,B1299)&gt;1),"Same order # twice - keep one row",""))))))))</f>
        <v/>
      </c>
      <c r="I1299" s="11" t="str">
        <f aca="false">IF(A1299="","",IF(ISNUMBER(A1299),INT(A1299),IFERROR(IF(TEXT(DATE(VALUE(LEFT(A1299,4)),VALUE(MID(A1299,6,2)),VALUE(MID(A1299,9,2))),"yyyy-mm-dd")=LEFT(A1299,10),DATE(VALUE(LEFT(A1299,4)),VALUE(MID(A1299,6,2)),VALUE(MID(A1299,9,2))),""),"")))</f>
        <v/>
      </c>
    </row>
    <row r="1300" customFormat="false" ht="15" hidden="false" customHeight="false" outlineLevel="0" collapsed="false">
      <c r="A1300" s="13"/>
      <c r="B1300" s="8"/>
      <c r="C1300" s="8"/>
      <c r="D1300" s="23"/>
      <c r="E1300" s="23"/>
      <c r="F1300" s="10" t="str">
        <f aca="false">IF(D1300="","",D1300-N(E1300))</f>
        <v/>
      </c>
      <c r="G1300" s="8"/>
      <c r="H1300" s="12" t="str">
        <f aca="false">IF(AND(A1300="",C1300="",D1300=""),"",IF(A1300="","Add the order date",IF(I1300="","Date not recognised - use YYYY-MM-DD",IF(C1300="","Add the customer email",IF(D1300="","Add the order total",IF(COUNTIF(Customers!$A$2:$A$2001,C1300)=0,"Customer not on Customers tab",IF(N(E1300)&gt;D1300,"Refund is more than the order",IF(AND(B1300&lt;&gt;"",COUNTIF($B$2:$B$5001,B1300)&gt;1),"Same order # twice - keep one row",""))))))))</f>
        <v/>
      </c>
      <c r="I1300" s="11" t="str">
        <f aca="false">IF(A1300="","",IF(ISNUMBER(A1300),INT(A1300),IFERROR(IF(TEXT(DATE(VALUE(LEFT(A1300,4)),VALUE(MID(A1300,6,2)),VALUE(MID(A1300,9,2))),"yyyy-mm-dd")=LEFT(A1300,10),DATE(VALUE(LEFT(A1300,4)),VALUE(MID(A1300,6,2)),VALUE(MID(A1300,9,2))),""),"")))</f>
        <v/>
      </c>
    </row>
    <row r="1301" customFormat="false" ht="15" hidden="false" customHeight="false" outlineLevel="0" collapsed="false">
      <c r="A1301" s="13"/>
      <c r="B1301" s="8"/>
      <c r="C1301" s="8"/>
      <c r="D1301" s="23"/>
      <c r="E1301" s="23"/>
      <c r="F1301" s="10" t="str">
        <f aca="false">IF(D1301="","",D1301-N(E1301))</f>
        <v/>
      </c>
      <c r="G1301" s="8"/>
      <c r="H1301" s="12" t="str">
        <f aca="false">IF(AND(A1301="",C1301="",D1301=""),"",IF(A1301="","Add the order date",IF(I1301="","Date not recognised - use YYYY-MM-DD",IF(C1301="","Add the customer email",IF(D1301="","Add the order total",IF(COUNTIF(Customers!$A$2:$A$2001,C1301)=0,"Customer not on Customers tab",IF(N(E1301)&gt;D1301,"Refund is more than the order",IF(AND(B1301&lt;&gt;"",COUNTIF($B$2:$B$5001,B1301)&gt;1),"Same order # twice - keep one row",""))))))))</f>
        <v/>
      </c>
      <c r="I1301" s="11" t="str">
        <f aca="false">IF(A1301="","",IF(ISNUMBER(A1301),INT(A1301),IFERROR(IF(TEXT(DATE(VALUE(LEFT(A1301,4)),VALUE(MID(A1301,6,2)),VALUE(MID(A1301,9,2))),"yyyy-mm-dd")=LEFT(A1301,10),DATE(VALUE(LEFT(A1301,4)),VALUE(MID(A1301,6,2)),VALUE(MID(A1301,9,2))),""),"")))</f>
        <v/>
      </c>
    </row>
    <row r="1302" customFormat="false" ht="15" hidden="false" customHeight="false" outlineLevel="0" collapsed="false">
      <c r="A1302" s="13"/>
      <c r="B1302" s="8"/>
      <c r="C1302" s="8"/>
      <c r="D1302" s="23"/>
      <c r="E1302" s="23"/>
      <c r="F1302" s="10" t="str">
        <f aca="false">IF(D1302="","",D1302-N(E1302))</f>
        <v/>
      </c>
      <c r="G1302" s="8"/>
      <c r="H1302" s="12" t="str">
        <f aca="false">IF(AND(A1302="",C1302="",D1302=""),"",IF(A1302="","Add the order date",IF(I1302="","Date not recognised - use YYYY-MM-DD",IF(C1302="","Add the customer email",IF(D1302="","Add the order total",IF(COUNTIF(Customers!$A$2:$A$2001,C1302)=0,"Customer not on Customers tab",IF(N(E1302)&gt;D1302,"Refund is more than the order",IF(AND(B1302&lt;&gt;"",COUNTIF($B$2:$B$5001,B1302)&gt;1),"Same order # twice - keep one row",""))))))))</f>
        <v/>
      </c>
      <c r="I1302" s="11" t="str">
        <f aca="false">IF(A1302="","",IF(ISNUMBER(A1302),INT(A1302),IFERROR(IF(TEXT(DATE(VALUE(LEFT(A1302,4)),VALUE(MID(A1302,6,2)),VALUE(MID(A1302,9,2))),"yyyy-mm-dd")=LEFT(A1302,10),DATE(VALUE(LEFT(A1302,4)),VALUE(MID(A1302,6,2)),VALUE(MID(A1302,9,2))),""),"")))</f>
        <v/>
      </c>
    </row>
    <row r="1303" customFormat="false" ht="15" hidden="false" customHeight="false" outlineLevel="0" collapsed="false">
      <c r="A1303" s="13"/>
      <c r="B1303" s="8"/>
      <c r="C1303" s="8"/>
      <c r="D1303" s="23"/>
      <c r="E1303" s="23"/>
      <c r="F1303" s="10" t="str">
        <f aca="false">IF(D1303="","",D1303-N(E1303))</f>
        <v/>
      </c>
      <c r="G1303" s="8"/>
      <c r="H1303" s="12" t="str">
        <f aca="false">IF(AND(A1303="",C1303="",D1303=""),"",IF(A1303="","Add the order date",IF(I1303="","Date not recognised - use YYYY-MM-DD",IF(C1303="","Add the customer email",IF(D1303="","Add the order total",IF(COUNTIF(Customers!$A$2:$A$2001,C1303)=0,"Customer not on Customers tab",IF(N(E1303)&gt;D1303,"Refund is more than the order",IF(AND(B1303&lt;&gt;"",COUNTIF($B$2:$B$5001,B1303)&gt;1),"Same order # twice - keep one row",""))))))))</f>
        <v/>
      </c>
      <c r="I1303" s="11" t="str">
        <f aca="false">IF(A1303="","",IF(ISNUMBER(A1303),INT(A1303),IFERROR(IF(TEXT(DATE(VALUE(LEFT(A1303,4)),VALUE(MID(A1303,6,2)),VALUE(MID(A1303,9,2))),"yyyy-mm-dd")=LEFT(A1303,10),DATE(VALUE(LEFT(A1303,4)),VALUE(MID(A1303,6,2)),VALUE(MID(A1303,9,2))),""),"")))</f>
        <v/>
      </c>
    </row>
    <row r="1304" customFormat="false" ht="15" hidden="false" customHeight="false" outlineLevel="0" collapsed="false">
      <c r="A1304" s="13"/>
      <c r="B1304" s="8"/>
      <c r="C1304" s="8"/>
      <c r="D1304" s="23"/>
      <c r="E1304" s="23"/>
      <c r="F1304" s="10" t="str">
        <f aca="false">IF(D1304="","",D1304-N(E1304))</f>
        <v/>
      </c>
      <c r="G1304" s="8"/>
      <c r="H1304" s="12" t="str">
        <f aca="false">IF(AND(A1304="",C1304="",D1304=""),"",IF(A1304="","Add the order date",IF(I1304="","Date not recognised - use YYYY-MM-DD",IF(C1304="","Add the customer email",IF(D1304="","Add the order total",IF(COUNTIF(Customers!$A$2:$A$2001,C1304)=0,"Customer not on Customers tab",IF(N(E1304)&gt;D1304,"Refund is more than the order",IF(AND(B1304&lt;&gt;"",COUNTIF($B$2:$B$5001,B1304)&gt;1),"Same order # twice - keep one row",""))))))))</f>
        <v/>
      </c>
      <c r="I1304" s="11" t="str">
        <f aca="false">IF(A1304="","",IF(ISNUMBER(A1304),INT(A1304),IFERROR(IF(TEXT(DATE(VALUE(LEFT(A1304,4)),VALUE(MID(A1304,6,2)),VALUE(MID(A1304,9,2))),"yyyy-mm-dd")=LEFT(A1304,10),DATE(VALUE(LEFT(A1304,4)),VALUE(MID(A1304,6,2)),VALUE(MID(A1304,9,2))),""),"")))</f>
        <v/>
      </c>
    </row>
    <row r="1305" customFormat="false" ht="15" hidden="false" customHeight="false" outlineLevel="0" collapsed="false">
      <c r="A1305" s="13"/>
      <c r="B1305" s="8"/>
      <c r="C1305" s="8"/>
      <c r="D1305" s="23"/>
      <c r="E1305" s="23"/>
      <c r="F1305" s="10" t="str">
        <f aca="false">IF(D1305="","",D1305-N(E1305))</f>
        <v/>
      </c>
      <c r="G1305" s="8"/>
      <c r="H1305" s="12" t="str">
        <f aca="false">IF(AND(A1305="",C1305="",D1305=""),"",IF(A1305="","Add the order date",IF(I1305="","Date not recognised - use YYYY-MM-DD",IF(C1305="","Add the customer email",IF(D1305="","Add the order total",IF(COUNTIF(Customers!$A$2:$A$2001,C1305)=0,"Customer not on Customers tab",IF(N(E1305)&gt;D1305,"Refund is more than the order",IF(AND(B1305&lt;&gt;"",COUNTIF($B$2:$B$5001,B1305)&gt;1),"Same order # twice - keep one row",""))))))))</f>
        <v/>
      </c>
      <c r="I1305" s="11" t="str">
        <f aca="false">IF(A1305="","",IF(ISNUMBER(A1305),INT(A1305),IFERROR(IF(TEXT(DATE(VALUE(LEFT(A1305,4)),VALUE(MID(A1305,6,2)),VALUE(MID(A1305,9,2))),"yyyy-mm-dd")=LEFT(A1305,10),DATE(VALUE(LEFT(A1305,4)),VALUE(MID(A1305,6,2)),VALUE(MID(A1305,9,2))),""),"")))</f>
        <v/>
      </c>
    </row>
    <row r="1306" customFormat="false" ht="15" hidden="false" customHeight="false" outlineLevel="0" collapsed="false">
      <c r="A1306" s="13"/>
      <c r="B1306" s="8"/>
      <c r="C1306" s="8"/>
      <c r="D1306" s="23"/>
      <c r="E1306" s="23"/>
      <c r="F1306" s="10" t="str">
        <f aca="false">IF(D1306="","",D1306-N(E1306))</f>
        <v/>
      </c>
      <c r="G1306" s="8"/>
      <c r="H1306" s="12" t="str">
        <f aca="false">IF(AND(A1306="",C1306="",D1306=""),"",IF(A1306="","Add the order date",IF(I1306="","Date not recognised - use YYYY-MM-DD",IF(C1306="","Add the customer email",IF(D1306="","Add the order total",IF(COUNTIF(Customers!$A$2:$A$2001,C1306)=0,"Customer not on Customers tab",IF(N(E1306)&gt;D1306,"Refund is more than the order",IF(AND(B1306&lt;&gt;"",COUNTIF($B$2:$B$5001,B1306)&gt;1),"Same order # twice - keep one row",""))))))))</f>
        <v/>
      </c>
      <c r="I1306" s="11" t="str">
        <f aca="false">IF(A1306="","",IF(ISNUMBER(A1306),INT(A1306),IFERROR(IF(TEXT(DATE(VALUE(LEFT(A1306,4)),VALUE(MID(A1306,6,2)),VALUE(MID(A1306,9,2))),"yyyy-mm-dd")=LEFT(A1306,10),DATE(VALUE(LEFT(A1306,4)),VALUE(MID(A1306,6,2)),VALUE(MID(A1306,9,2))),""),"")))</f>
        <v/>
      </c>
    </row>
    <row r="1307" customFormat="false" ht="15" hidden="false" customHeight="false" outlineLevel="0" collapsed="false">
      <c r="A1307" s="13"/>
      <c r="B1307" s="8"/>
      <c r="C1307" s="8"/>
      <c r="D1307" s="23"/>
      <c r="E1307" s="23"/>
      <c r="F1307" s="10" t="str">
        <f aca="false">IF(D1307="","",D1307-N(E1307))</f>
        <v/>
      </c>
      <c r="G1307" s="8"/>
      <c r="H1307" s="12" t="str">
        <f aca="false">IF(AND(A1307="",C1307="",D1307=""),"",IF(A1307="","Add the order date",IF(I1307="","Date not recognised - use YYYY-MM-DD",IF(C1307="","Add the customer email",IF(D1307="","Add the order total",IF(COUNTIF(Customers!$A$2:$A$2001,C1307)=0,"Customer not on Customers tab",IF(N(E1307)&gt;D1307,"Refund is more than the order",IF(AND(B1307&lt;&gt;"",COUNTIF($B$2:$B$5001,B1307)&gt;1),"Same order # twice - keep one row",""))))))))</f>
        <v/>
      </c>
      <c r="I1307" s="11" t="str">
        <f aca="false">IF(A1307="","",IF(ISNUMBER(A1307),INT(A1307),IFERROR(IF(TEXT(DATE(VALUE(LEFT(A1307,4)),VALUE(MID(A1307,6,2)),VALUE(MID(A1307,9,2))),"yyyy-mm-dd")=LEFT(A1307,10),DATE(VALUE(LEFT(A1307,4)),VALUE(MID(A1307,6,2)),VALUE(MID(A1307,9,2))),""),"")))</f>
        <v/>
      </c>
    </row>
    <row r="1308" customFormat="false" ht="15" hidden="false" customHeight="false" outlineLevel="0" collapsed="false">
      <c r="A1308" s="13"/>
      <c r="B1308" s="8"/>
      <c r="C1308" s="8"/>
      <c r="D1308" s="23"/>
      <c r="E1308" s="23"/>
      <c r="F1308" s="10" t="str">
        <f aca="false">IF(D1308="","",D1308-N(E1308))</f>
        <v/>
      </c>
      <c r="G1308" s="8"/>
      <c r="H1308" s="12" t="str">
        <f aca="false">IF(AND(A1308="",C1308="",D1308=""),"",IF(A1308="","Add the order date",IF(I1308="","Date not recognised - use YYYY-MM-DD",IF(C1308="","Add the customer email",IF(D1308="","Add the order total",IF(COUNTIF(Customers!$A$2:$A$2001,C1308)=0,"Customer not on Customers tab",IF(N(E1308)&gt;D1308,"Refund is more than the order",IF(AND(B1308&lt;&gt;"",COUNTIF($B$2:$B$5001,B1308)&gt;1),"Same order # twice - keep one row",""))))))))</f>
        <v/>
      </c>
      <c r="I1308" s="11" t="str">
        <f aca="false">IF(A1308="","",IF(ISNUMBER(A1308),INT(A1308),IFERROR(IF(TEXT(DATE(VALUE(LEFT(A1308,4)),VALUE(MID(A1308,6,2)),VALUE(MID(A1308,9,2))),"yyyy-mm-dd")=LEFT(A1308,10),DATE(VALUE(LEFT(A1308,4)),VALUE(MID(A1308,6,2)),VALUE(MID(A1308,9,2))),""),"")))</f>
        <v/>
      </c>
    </row>
    <row r="1309" customFormat="false" ht="15" hidden="false" customHeight="false" outlineLevel="0" collapsed="false">
      <c r="A1309" s="13"/>
      <c r="B1309" s="8"/>
      <c r="C1309" s="8"/>
      <c r="D1309" s="23"/>
      <c r="E1309" s="23"/>
      <c r="F1309" s="10" t="str">
        <f aca="false">IF(D1309="","",D1309-N(E1309))</f>
        <v/>
      </c>
      <c r="G1309" s="8"/>
      <c r="H1309" s="12" t="str">
        <f aca="false">IF(AND(A1309="",C1309="",D1309=""),"",IF(A1309="","Add the order date",IF(I1309="","Date not recognised - use YYYY-MM-DD",IF(C1309="","Add the customer email",IF(D1309="","Add the order total",IF(COUNTIF(Customers!$A$2:$A$2001,C1309)=0,"Customer not on Customers tab",IF(N(E1309)&gt;D1309,"Refund is more than the order",IF(AND(B1309&lt;&gt;"",COUNTIF($B$2:$B$5001,B1309)&gt;1),"Same order # twice - keep one row",""))))))))</f>
        <v/>
      </c>
      <c r="I1309" s="11" t="str">
        <f aca="false">IF(A1309="","",IF(ISNUMBER(A1309),INT(A1309),IFERROR(IF(TEXT(DATE(VALUE(LEFT(A1309,4)),VALUE(MID(A1309,6,2)),VALUE(MID(A1309,9,2))),"yyyy-mm-dd")=LEFT(A1309,10),DATE(VALUE(LEFT(A1309,4)),VALUE(MID(A1309,6,2)),VALUE(MID(A1309,9,2))),""),"")))</f>
        <v/>
      </c>
    </row>
    <row r="1310" customFormat="false" ht="15" hidden="false" customHeight="false" outlineLevel="0" collapsed="false">
      <c r="A1310" s="13"/>
      <c r="B1310" s="8"/>
      <c r="C1310" s="8"/>
      <c r="D1310" s="23"/>
      <c r="E1310" s="23"/>
      <c r="F1310" s="10" t="str">
        <f aca="false">IF(D1310="","",D1310-N(E1310))</f>
        <v/>
      </c>
      <c r="G1310" s="8"/>
      <c r="H1310" s="12" t="str">
        <f aca="false">IF(AND(A1310="",C1310="",D1310=""),"",IF(A1310="","Add the order date",IF(I1310="","Date not recognised - use YYYY-MM-DD",IF(C1310="","Add the customer email",IF(D1310="","Add the order total",IF(COUNTIF(Customers!$A$2:$A$2001,C1310)=0,"Customer not on Customers tab",IF(N(E1310)&gt;D1310,"Refund is more than the order",IF(AND(B1310&lt;&gt;"",COUNTIF($B$2:$B$5001,B1310)&gt;1),"Same order # twice - keep one row",""))))))))</f>
        <v/>
      </c>
      <c r="I1310" s="11" t="str">
        <f aca="false">IF(A1310="","",IF(ISNUMBER(A1310),INT(A1310),IFERROR(IF(TEXT(DATE(VALUE(LEFT(A1310,4)),VALUE(MID(A1310,6,2)),VALUE(MID(A1310,9,2))),"yyyy-mm-dd")=LEFT(A1310,10),DATE(VALUE(LEFT(A1310,4)),VALUE(MID(A1310,6,2)),VALUE(MID(A1310,9,2))),""),"")))</f>
        <v/>
      </c>
    </row>
    <row r="1311" customFormat="false" ht="15" hidden="false" customHeight="false" outlineLevel="0" collapsed="false">
      <c r="A1311" s="13"/>
      <c r="B1311" s="8"/>
      <c r="C1311" s="8"/>
      <c r="D1311" s="23"/>
      <c r="E1311" s="23"/>
      <c r="F1311" s="10" t="str">
        <f aca="false">IF(D1311="","",D1311-N(E1311))</f>
        <v/>
      </c>
      <c r="G1311" s="8"/>
      <c r="H1311" s="12" t="str">
        <f aca="false">IF(AND(A1311="",C1311="",D1311=""),"",IF(A1311="","Add the order date",IF(I1311="","Date not recognised - use YYYY-MM-DD",IF(C1311="","Add the customer email",IF(D1311="","Add the order total",IF(COUNTIF(Customers!$A$2:$A$2001,C1311)=0,"Customer not on Customers tab",IF(N(E1311)&gt;D1311,"Refund is more than the order",IF(AND(B1311&lt;&gt;"",COUNTIF($B$2:$B$5001,B1311)&gt;1),"Same order # twice - keep one row",""))))))))</f>
        <v/>
      </c>
      <c r="I1311" s="11" t="str">
        <f aca="false">IF(A1311="","",IF(ISNUMBER(A1311),INT(A1311),IFERROR(IF(TEXT(DATE(VALUE(LEFT(A1311,4)),VALUE(MID(A1311,6,2)),VALUE(MID(A1311,9,2))),"yyyy-mm-dd")=LEFT(A1311,10),DATE(VALUE(LEFT(A1311,4)),VALUE(MID(A1311,6,2)),VALUE(MID(A1311,9,2))),""),"")))</f>
        <v/>
      </c>
    </row>
    <row r="1312" customFormat="false" ht="15" hidden="false" customHeight="false" outlineLevel="0" collapsed="false">
      <c r="A1312" s="13"/>
      <c r="B1312" s="8"/>
      <c r="C1312" s="8"/>
      <c r="D1312" s="23"/>
      <c r="E1312" s="23"/>
      <c r="F1312" s="10" t="str">
        <f aca="false">IF(D1312="","",D1312-N(E1312))</f>
        <v/>
      </c>
      <c r="G1312" s="8"/>
      <c r="H1312" s="12" t="str">
        <f aca="false">IF(AND(A1312="",C1312="",D1312=""),"",IF(A1312="","Add the order date",IF(I1312="","Date not recognised - use YYYY-MM-DD",IF(C1312="","Add the customer email",IF(D1312="","Add the order total",IF(COUNTIF(Customers!$A$2:$A$2001,C1312)=0,"Customer not on Customers tab",IF(N(E1312)&gt;D1312,"Refund is more than the order",IF(AND(B1312&lt;&gt;"",COUNTIF($B$2:$B$5001,B1312)&gt;1),"Same order # twice - keep one row",""))))))))</f>
        <v/>
      </c>
      <c r="I1312" s="11" t="str">
        <f aca="false">IF(A1312="","",IF(ISNUMBER(A1312),INT(A1312),IFERROR(IF(TEXT(DATE(VALUE(LEFT(A1312,4)),VALUE(MID(A1312,6,2)),VALUE(MID(A1312,9,2))),"yyyy-mm-dd")=LEFT(A1312,10),DATE(VALUE(LEFT(A1312,4)),VALUE(MID(A1312,6,2)),VALUE(MID(A1312,9,2))),""),"")))</f>
        <v/>
      </c>
    </row>
    <row r="1313" customFormat="false" ht="15" hidden="false" customHeight="false" outlineLevel="0" collapsed="false">
      <c r="A1313" s="13"/>
      <c r="B1313" s="8"/>
      <c r="C1313" s="8"/>
      <c r="D1313" s="23"/>
      <c r="E1313" s="23"/>
      <c r="F1313" s="10" t="str">
        <f aca="false">IF(D1313="","",D1313-N(E1313))</f>
        <v/>
      </c>
      <c r="G1313" s="8"/>
      <c r="H1313" s="12" t="str">
        <f aca="false">IF(AND(A1313="",C1313="",D1313=""),"",IF(A1313="","Add the order date",IF(I1313="","Date not recognised - use YYYY-MM-DD",IF(C1313="","Add the customer email",IF(D1313="","Add the order total",IF(COUNTIF(Customers!$A$2:$A$2001,C1313)=0,"Customer not on Customers tab",IF(N(E1313)&gt;D1313,"Refund is more than the order",IF(AND(B1313&lt;&gt;"",COUNTIF($B$2:$B$5001,B1313)&gt;1),"Same order # twice - keep one row",""))))))))</f>
        <v/>
      </c>
      <c r="I1313" s="11" t="str">
        <f aca="false">IF(A1313="","",IF(ISNUMBER(A1313),INT(A1313),IFERROR(IF(TEXT(DATE(VALUE(LEFT(A1313,4)),VALUE(MID(A1313,6,2)),VALUE(MID(A1313,9,2))),"yyyy-mm-dd")=LEFT(A1313,10),DATE(VALUE(LEFT(A1313,4)),VALUE(MID(A1313,6,2)),VALUE(MID(A1313,9,2))),""),"")))</f>
        <v/>
      </c>
    </row>
    <row r="1314" customFormat="false" ht="15" hidden="false" customHeight="false" outlineLevel="0" collapsed="false">
      <c r="A1314" s="13"/>
      <c r="B1314" s="8"/>
      <c r="C1314" s="8"/>
      <c r="D1314" s="23"/>
      <c r="E1314" s="23"/>
      <c r="F1314" s="10" t="str">
        <f aca="false">IF(D1314="","",D1314-N(E1314))</f>
        <v/>
      </c>
      <c r="G1314" s="8"/>
      <c r="H1314" s="12" t="str">
        <f aca="false">IF(AND(A1314="",C1314="",D1314=""),"",IF(A1314="","Add the order date",IF(I1314="","Date not recognised - use YYYY-MM-DD",IF(C1314="","Add the customer email",IF(D1314="","Add the order total",IF(COUNTIF(Customers!$A$2:$A$2001,C1314)=0,"Customer not on Customers tab",IF(N(E1314)&gt;D1314,"Refund is more than the order",IF(AND(B1314&lt;&gt;"",COUNTIF($B$2:$B$5001,B1314)&gt;1),"Same order # twice - keep one row",""))))))))</f>
        <v/>
      </c>
      <c r="I1314" s="11" t="str">
        <f aca="false">IF(A1314="","",IF(ISNUMBER(A1314),INT(A1314),IFERROR(IF(TEXT(DATE(VALUE(LEFT(A1314,4)),VALUE(MID(A1314,6,2)),VALUE(MID(A1314,9,2))),"yyyy-mm-dd")=LEFT(A1314,10),DATE(VALUE(LEFT(A1314,4)),VALUE(MID(A1314,6,2)),VALUE(MID(A1314,9,2))),""),"")))</f>
        <v/>
      </c>
    </row>
    <row r="1315" customFormat="false" ht="15" hidden="false" customHeight="false" outlineLevel="0" collapsed="false">
      <c r="A1315" s="13"/>
      <c r="B1315" s="8"/>
      <c r="C1315" s="8"/>
      <c r="D1315" s="23"/>
      <c r="E1315" s="23"/>
      <c r="F1315" s="10" t="str">
        <f aca="false">IF(D1315="","",D1315-N(E1315))</f>
        <v/>
      </c>
      <c r="G1315" s="8"/>
      <c r="H1315" s="12" t="str">
        <f aca="false">IF(AND(A1315="",C1315="",D1315=""),"",IF(A1315="","Add the order date",IF(I1315="","Date not recognised - use YYYY-MM-DD",IF(C1315="","Add the customer email",IF(D1315="","Add the order total",IF(COUNTIF(Customers!$A$2:$A$2001,C1315)=0,"Customer not on Customers tab",IF(N(E1315)&gt;D1315,"Refund is more than the order",IF(AND(B1315&lt;&gt;"",COUNTIF($B$2:$B$5001,B1315)&gt;1),"Same order # twice - keep one row",""))))))))</f>
        <v/>
      </c>
      <c r="I1315" s="11" t="str">
        <f aca="false">IF(A1315="","",IF(ISNUMBER(A1315),INT(A1315),IFERROR(IF(TEXT(DATE(VALUE(LEFT(A1315,4)),VALUE(MID(A1315,6,2)),VALUE(MID(A1315,9,2))),"yyyy-mm-dd")=LEFT(A1315,10),DATE(VALUE(LEFT(A1315,4)),VALUE(MID(A1315,6,2)),VALUE(MID(A1315,9,2))),""),"")))</f>
        <v/>
      </c>
    </row>
    <row r="1316" customFormat="false" ht="15" hidden="false" customHeight="false" outlineLevel="0" collapsed="false">
      <c r="A1316" s="13"/>
      <c r="B1316" s="8"/>
      <c r="C1316" s="8"/>
      <c r="D1316" s="23"/>
      <c r="E1316" s="23"/>
      <c r="F1316" s="10" t="str">
        <f aca="false">IF(D1316="","",D1316-N(E1316))</f>
        <v/>
      </c>
      <c r="G1316" s="8"/>
      <c r="H1316" s="12" t="str">
        <f aca="false">IF(AND(A1316="",C1316="",D1316=""),"",IF(A1316="","Add the order date",IF(I1316="","Date not recognised - use YYYY-MM-DD",IF(C1316="","Add the customer email",IF(D1316="","Add the order total",IF(COUNTIF(Customers!$A$2:$A$2001,C1316)=0,"Customer not on Customers tab",IF(N(E1316)&gt;D1316,"Refund is more than the order",IF(AND(B1316&lt;&gt;"",COUNTIF($B$2:$B$5001,B1316)&gt;1),"Same order # twice - keep one row",""))))))))</f>
        <v/>
      </c>
      <c r="I1316" s="11" t="str">
        <f aca="false">IF(A1316="","",IF(ISNUMBER(A1316),INT(A1316),IFERROR(IF(TEXT(DATE(VALUE(LEFT(A1316,4)),VALUE(MID(A1316,6,2)),VALUE(MID(A1316,9,2))),"yyyy-mm-dd")=LEFT(A1316,10),DATE(VALUE(LEFT(A1316,4)),VALUE(MID(A1316,6,2)),VALUE(MID(A1316,9,2))),""),"")))</f>
        <v/>
      </c>
    </row>
    <row r="1317" customFormat="false" ht="15" hidden="false" customHeight="false" outlineLevel="0" collapsed="false">
      <c r="A1317" s="13"/>
      <c r="B1317" s="8"/>
      <c r="C1317" s="8"/>
      <c r="D1317" s="23"/>
      <c r="E1317" s="23"/>
      <c r="F1317" s="10" t="str">
        <f aca="false">IF(D1317="","",D1317-N(E1317))</f>
        <v/>
      </c>
      <c r="G1317" s="8"/>
      <c r="H1317" s="12" t="str">
        <f aca="false">IF(AND(A1317="",C1317="",D1317=""),"",IF(A1317="","Add the order date",IF(I1317="","Date not recognised - use YYYY-MM-DD",IF(C1317="","Add the customer email",IF(D1317="","Add the order total",IF(COUNTIF(Customers!$A$2:$A$2001,C1317)=0,"Customer not on Customers tab",IF(N(E1317)&gt;D1317,"Refund is more than the order",IF(AND(B1317&lt;&gt;"",COUNTIF($B$2:$B$5001,B1317)&gt;1),"Same order # twice - keep one row",""))))))))</f>
        <v/>
      </c>
      <c r="I1317" s="11" t="str">
        <f aca="false">IF(A1317="","",IF(ISNUMBER(A1317),INT(A1317),IFERROR(IF(TEXT(DATE(VALUE(LEFT(A1317,4)),VALUE(MID(A1317,6,2)),VALUE(MID(A1317,9,2))),"yyyy-mm-dd")=LEFT(A1317,10),DATE(VALUE(LEFT(A1317,4)),VALUE(MID(A1317,6,2)),VALUE(MID(A1317,9,2))),""),"")))</f>
        <v/>
      </c>
    </row>
    <row r="1318" customFormat="false" ht="15" hidden="false" customHeight="false" outlineLevel="0" collapsed="false">
      <c r="A1318" s="13"/>
      <c r="B1318" s="8"/>
      <c r="C1318" s="8"/>
      <c r="D1318" s="23"/>
      <c r="E1318" s="23"/>
      <c r="F1318" s="10" t="str">
        <f aca="false">IF(D1318="","",D1318-N(E1318))</f>
        <v/>
      </c>
      <c r="G1318" s="8"/>
      <c r="H1318" s="12" t="str">
        <f aca="false">IF(AND(A1318="",C1318="",D1318=""),"",IF(A1318="","Add the order date",IF(I1318="","Date not recognised - use YYYY-MM-DD",IF(C1318="","Add the customer email",IF(D1318="","Add the order total",IF(COUNTIF(Customers!$A$2:$A$2001,C1318)=0,"Customer not on Customers tab",IF(N(E1318)&gt;D1318,"Refund is more than the order",IF(AND(B1318&lt;&gt;"",COUNTIF($B$2:$B$5001,B1318)&gt;1),"Same order # twice - keep one row",""))))))))</f>
        <v/>
      </c>
      <c r="I1318" s="11" t="str">
        <f aca="false">IF(A1318="","",IF(ISNUMBER(A1318),INT(A1318),IFERROR(IF(TEXT(DATE(VALUE(LEFT(A1318,4)),VALUE(MID(A1318,6,2)),VALUE(MID(A1318,9,2))),"yyyy-mm-dd")=LEFT(A1318,10),DATE(VALUE(LEFT(A1318,4)),VALUE(MID(A1318,6,2)),VALUE(MID(A1318,9,2))),""),"")))</f>
        <v/>
      </c>
    </row>
    <row r="1319" customFormat="false" ht="15" hidden="false" customHeight="false" outlineLevel="0" collapsed="false">
      <c r="A1319" s="13"/>
      <c r="B1319" s="8"/>
      <c r="C1319" s="8"/>
      <c r="D1319" s="23"/>
      <c r="E1319" s="23"/>
      <c r="F1319" s="10" t="str">
        <f aca="false">IF(D1319="","",D1319-N(E1319))</f>
        <v/>
      </c>
      <c r="G1319" s="8"/>
      <c r="H1319" s="12" t="str">
        <f aca="false">IF(AND(A1319="",C1319="",D1319=""),"",IF(A1319="","Add the order date",IF(I1319="","Date not recognised - use YYYY-MM-DD",IF(C1319="","Add the customer email",IF(D1319="","Add the order total",IF(COUNTIF(Customers!$A$2:$A$2001,C1319)=0,"Customer not on Customers tab",IF(N(E1319)&gt;D1319,"Refund is more than the order",IF(AND(B1319&lt;&gt;"",COUNTIF($B$2:$B$5001,B1319)&gt;1),"Same order # twice - keep one row",""))))))))</f>
        <v/>
      </c>
      <c r="I1319" s="11" t="str">
        <f aca="false">IF(A1319="","",IF(ISNUMBER(A1319),INT(A1319),IFERROR(IF(TEXT(DATE(VALUE(LEFT(A1319,4)),VALUE(MID(A1319,6,2)),VALUE(MID(A1319,9,2))),"yyyy-mm-dd")=LEFT(A1319,10),DATE(VALUE(LEFT(A1319,4)),VALUE(MID(A1319,6,2)),VALUE(MID(A1319,9,2))),""),"")))</f>
        <v/>
      </c>
    </row>
    <row r="1320" customFormat="false" ht="15" hidden="false" customHeight="false" outlineLevel="0" collapsed="false">
      <c r="A1320" s="13"/>
      <c r="B1320" s="8"/>
      <c r="C1320" s="8"/>
      <c r="D1320" s="23"/>
      <c r="E1320" s="23"/>
      <c r="F1320" s="10" t="str">
        <f aca="false">IF(D1320="","",D1320-N(E1320))</f>
        <v/>
      </c>
      <c r="G1320" s="8"/>
      <c r="H1320" s="12" t="str">
        <f aca="false">IF(AND(A1320="",C1320="",D1320=""),"",IF(A1320="","Add the order date",IF(I1320="","Date not recognised - use YYYY-MM-DD",IF(C1320="","Add the customer email",IF(D1320="","Add the order total",IF(COUNTIF(Customers!$A$2:$A$2001,C1320)=0,"Customer not on Customers tab",IF(N(E1320)&gt;D1320,"Refund is more than the order",IF(AND(B1320&lt;&gt;"",COUNTIF($B$2:$B$5001,B1320)&gt;1),"Same order # twice - keep one row",""))))))))</f>
        <v/>
      </c>
      <c r="I1320" s="11" t="str">
        <f aca="false">IF(A1320="","",IF(ISNUMBER(A1320),INT(A1320),IFERROR(IF(TEXT(DATE(VALUE(LEFT(A1320,4)),VALUE(MID(A1320,6,2)),VALUE(MID(A1320,9,2))),"yyyy-mm-dd")=LEFT(A1320,10),DATE(VALUE(LEFT(A1320,4)),VALUE(MID(A1320,6,2)),VALUE(MID(A1320,9,2))),""),"")))</f>
        <v/>
      </c>
    </row>
    <row r="1321" customFormat="false" ht="15" hidden="false" customHeight="false" outlineLevel="0" collapsed="false">
      <c r="A1321" s="13"/>
      <c r="B1321" s="8"/>
      <c r="C1321" s="8"/>
      <c r="D1321" s="23"/>
      <c r="E1321" s="23"/>
      <c r="F1321" s="10" t="str">
        <f aca="false">IF(D1321="","",D1321-N(E1321))</f>
        <v/>
      </c>
      <c r="G1321" s="8"/>
      <c r="H1321" s="12" t="str">
        <f aca="false">IF(AND(A1321="",C1321="",D1321=""),"",IF(A1321="","Add the order date",IF(I1321="","Date not recognised - use YYYY-MM-DD",IF(C1321="","Add the customer email",IF(D1321="","Add the order total",IF(COUNTIF(Customers!$A$2:$A$2001,C1321)=0,"Customer not on Customers tab",IF(N(E1321)&gt;D1321,"Refund is more than the order",IF(AND(B1321&lt;&gt;"",COUNTIF($B$2:$B$5001,B1321)&gt;1),"Same order # twice - keep one row",""))))))))</f>
        <v/>
      </c>
      <c r="I1321" s="11" t="str">
        <f aca="false">IF(A1321="","",IF(ISNUMBER(A1321),INT(A1321),IFERROR(IF(TEXT(DATE(VALUE(LEFT(A1321,4)),VALUE(MID(A1321,6,2)),VALUE(MID(A1321,9,2))),"yyyy-mm-dd")=LEFT(A1321,10),DATE(VALUE(LEFT(A1321,4)),VALUE(MID(A1321,6,2)),VALUE(MID(A1321,9,2))),""),"")))</f>
        <v/>
      </c>
    </row>
    <row r="1322" customFormat="false" ht="15" hidden="false" customHeight="false" outlineLevel="0" collapsed="false">
      <c r="A1322" s="13"/>
      <c r="B1322" s="8"/>
      <c r="C1322" s="8"/>
      <c r="D1322" s="23"/>
      <c r="E1322" s="23"/>
      <c r="F1322" s="10" t="str">
        <f aca="false">IF(D1322="","",D1322-N(E1322))</f>
        <v/>
      </c>
      <c r="G1322" s="8"/>
      <c r="H1322" s="12" t="str">
        <f aca="false">IF(AND(A1322="",C1322="",D1322=""),"",IF(A1322="","Add the order date",IF(I1322="","Date not recognised - use YYYY-MM-DD",IF(C1322="","Add the customer email",IF(D1322="","Add the order total",IF(COUNTIF(Customers!$A$2:$A$2001,C1322)=0,"Customer not on Customers tab",IF(N(E1322)&gt;D1322,"Refund is more than the order",IF(AND(B1322&lt;&gt;"",COUNTIF($B$2:$B$5001,B1322)&gt;1),"Same order # twice - keep one row",""))))))))</f>
        <v/>
      </c>
      <c r="I1322" s="11" t="str">
        <f aca="false">IF(A1322="","",IF(ISNUMBER(A1322),INT(A1322),IFERROR(IF(TEXT(DATE(VALUE(LEFT(A1322,4)),VALUE(MID(A1322,6,2)),VALUE(MID(A1322,9,2))),"yyyy-mm-dd")=LEFT(A1322,10),DATE(VALUE(LEFT(A1322,4)),VALUE(MID(A1322,6,2)),VALUE(MID(A1322,9,2))),""),"")))</f>
        <v/>
      </c>
    </row>
    <row r="1323" customFormat="false" ht="15" hidden="false" customHeight="false" outlineLevel="0" collapsed="false">
      <c r="A1323" s="13"/>
      <c r="B1323" s="8"/>
      <c r="C1323" s="8"/>
      <c r="D1323" s="23"/>
      <c r="E1323" s="23"/>
      <c r="F1323" s="10" t="str">
        <f aca="false">IF(D1323="","",D1323-N(E1323))</f>
        <v/>
      </c>
      <c r="G1323" s="8"/>
      <c r="H1323" s="12" t="str">
        <f aca="false">IF(AND(A1323="",C1323="",D1323=""),"",IF(A1323="","Add the order date",IF(I1323="","Date not recognised - use YYYY-MM-DD",IF(C1323="","Add the customer email",IF(D1323="","Add the order total",IF(COUNTIF(Customers!$A$2:$A$2001,C1323)=0,"Customer not on Customers tab",IF(N(E1323)&gt;D1323,"Refund is more than the order",IF(AND(B1323&lt;&gt;"",COUNTIF($B$2:$B$5001,B1323)&gt;1),"Same order # twice - keep one row",""))))))))</f>
        <v/>
      </c>
      <c r="I1323" s="11" t="str">
        <f aca="false">IF(A1323="","",IF(ISNUMBER(A1323),INT(A1323),IFERROR(IF(TEXT(DATE(VALUE(LEFT(A1323,4)),VALUE(MID(A1323,6,2)),VALUE(MID(A1323,9,2))),"yyyy-mm-dd")=LEFT(A1323,10),DATE(VALUE(LEFT(A1323,4)),VALUE(MID(A1323,6,2)),VALUE(MID(A1323,9,2))),""),"")))</f>
        <v/>
      </c>
    </row>
    <row r="1324" customFormat="false" ht="15" hidden="false" customHeight="false" outlineLevel="0" collapsed="false">
      <c r="A1324" s="13"/>
      <c r="B1324" s="8"/>
      <c r="C1324" s="8"/>
      <c r="D1324" s="23"/>
      <c r="E1324" s="23"/>
      <c r="F1324" s="10" t="str">
        <f aca="false">IF(D1324="","",D1324-N(E1324))</f>
        <v/>
      </c>
      <c r="G1324" s="8"/>
      <c r="H1324" s="12" t="str">
        <f aca="false">IF(AND(A1324="",C1324="",D1324=""),"",IF(A1324="","Add the order date",IF(I1324="","Date not recognised - use YYYY-MM-DD",IF(C1324="","Add the customer email",IF(D1324="","Add the order total",IF(COUNTIF(Customers!$A$2:$A$2001,C1324)=0,"Customer not on Customers tab",IF(N(E1324)&gt;D1324,"Refund is more than the order",IF(AND(B1324&lt;&gt;"",COUNTIF($B$2:$B$5001,B1324)&gt;1),"Same order # twice - keep one row",""))))))))</f>
        <v/>
      </c>
      <c r="I1324" s="11" t="str">
        <f aca="false">IF(A1324="","",IF(ISNUMBER(A1324),INT(A1324),IFERROR(IF(TEXT(DATE(VALUE(LEFT(A1324,4)),VALUE(MID(A1324,6,2)),VALUE(MID(A1324,9,2))),"yyyy-mm-dd")=LEFT(A1324,10),DATE(VALUE(LEFT(A1324,4)),VALUE(MID(A1324,6,2)),VALUE(MID(A1324,9,2))),""),"")))</f>
        <v/>
      </c>
    </row>
    <row r="1325" customFormat="false" ht="15" hidden="false" customHeight="false" outlineLevel="0" collapsed="false">
      <c r="A1325" s="13"/>
      <c r="B1325" s="8"/>
      <c r="C1325" s="8"/>
      <c r="D1325" s="23"/>
      <c r="E1325" s="23"/>
      <c r="F1325" s="10" t="str">
        <f aca="false">IF(D1325="","",D1325-N(E1325))</f>
        <v/>
      </c>
      <c r="G1325" s="8"/>
      <c r="H1325" s="12" t="str">
        <f aca="false">IF(AND(A1325="",C1325="",D1325=""),"",IF(A1325="","Add the order date",IF(I1325="","Date not recognised - use YYYY-MM-DD",IF(C1325="","Add the customer email",IF(D1325="","Add the order total",IF(COUNTIF(Customers!$A$2:$A$2001,C1325)=0,"Customer not on Customers tab",IF(N(E1325)&gt;D1325,"Refund is more than the order",IF(AND(B1325&lt;&gt;"",COUNTIF($B$2:$B$5001,B1325)&gt;1),"Same order # twice - keep one row",""))))))))</f>
        <v/>
      </c>
      <c r="I1325" s="11" t="str">
        <f aca="false">IF(A1325="","",IF(ISNUMBER(A1325),INT(A1325),IFERROR(IF(TEXT(DATE(VALUE(LEFT(A1325,4)),VALUE(MID(A1325,6,2)),VALUE(MID(A1325,9,2))),"yyyy-mm-dd")=LEFT(A1325,10),DATE(VALUE(LEFT(A1325,4)),VALUE(MID(A1325,6,2)),VALUE(MID(A1325,9,2))),""),"")))</f>
        <v/>
      </c>
    </row>
    <row r="1326" customFormat="false" ht="15" hidden="false" customHeight="false" outlineLevel="0" collapsed="false">
      <c r="A1326" s="13"/>
      <c r="B1326" s="8"/>
      <c r="C1326" s="8"/>
      <c r="D1326" s="23"/>
      <c r="E1326" s="23"/>
      <c r="F1326" s="10" t="str">
        <f aca="false">IF(D1326="","",D1326-N(E1326))</f>
        <v/>
      </c>
      <c r="G1326" s="8"/>
      <c r="H1326" s="12" t="str">
        <f aca="false">IF(AND(A1326="",C1326="",D1326=""),"",IF(A1326="","Add the order date",IF(I1326="","Date not recognised - use YYYY-MM-DD",IF(C1326="","Add the customer email",IF(D1326="","Add the order total",IF(COUNTIF(Customers!$A$2:$A$2001,C1326)=0,"Customer not on Customers tab",IF(N(E1326)&gt;D1326,"Refund is more than the order",IF(AND(B1326&lt;&gt;"",COUNTIF($B$2:$B$5001,B1326)&gt;1),"Same order # twice - keep one row",""))))))))</f>
        <v/>
      </c>
      <c r="I1326" s="11" t="str">
        <f aca="false">IF(A1326="","",IF(ISNUMBER(A1326),INT(A1326),IFERROR(IF(TEXT(DATE(VALUE(LEFT(A1326,4)),VALUE(MID(A1326,6,2)),VALUE(MID(A1326,9,2))),"yyyy-mm-dd")=LEFT(A1326,10),DATE(VALUE(LEFT(A1326,4)),VALUE(MID(A1326,6,2)),VALUE(MID(A1326,9,2))),""),"")))</f>
        <v/>
      </c>
    </row>
    <row r="1327" customFormat="false" ht="15" hidden="false" customHeight="false" outlineLevel="0" collapsed="false">
      <c r="A1327" s="13"/>
      <c r="B1327" s="8"/>
      <c r="C1327" s="8"/>
      <c r="D1327" s="23"/>
      <c r="E1327" s="23"/>
      <c r="F1327" s="10" t="str">
        <f aca="false">IF(D1327="","",D1327-N(E1327))</f>
        <v/>
      </c>
      <c r="G1327" s="8"/>
      <c r="H1327" s="12" t="str">
        <f aca="false">IF(AND(A1327="",C1327="",D1327=""),"",IF(A1327="","Add the order date",IF(I1327="","Date not recognised - use YYYY-MM-DD",IF(C1327="","Add the customer email",IF(D1327="","Add the order total",IF(COUNTIF(Customers!$A$2:$A$2001,C1327)=0,"Customer not on Customers tab",IF(N(E1327)&gt;D1327,"Refund is more than the order",IF(AND(B1327&lt;&gt;"",COUNTIF($B$2:$B$5001,B1327)&gt;1),"Same order # twice - keep one row",""))))))))</f>
        <v/>
      </c>
      <c r="I1327" s="11" t="str">
        <f aca="false">IF(A1327="","",IF(ISNUMBER(A1327),INT(A1327),IFERROR(IF(TEXT(DATE(VALUE(LEFT(A1327,4)),VALUE(MID(A1327,6,2)),VALUE(MID(A1327,9,2))),"yyyy-mm-dd")=LEFT(A1327,10),DATE(VALUE(LEFT(A1327,4)),VALUE(MID(A1327,6,2)),VALUE(MID(A1327,9,2))),""),"")))</f>
        <v/>
      </c>
    </row>
    <row r="1328" customFormat="false" ht="15" hidden="false" customHeight="false" outlineLevel="0" collapsed="false">
      <c r="A1328" s="13"/>
      <c r="B1328" s="8"/>
      <c r="C1328" s="8"/>
      <c r="D1328" s="23"/>
      <c r="E1328" s="23"/>
      <c r="F1328" s="10" t="str">
        <f aca="false">IF(D1328="","",D1328-N(E1328))</f>
        <v/>
      </c>
      <c r="G1328" s="8"/>
      <c r="H1328" s="12" t="str">
        <f aca="false">IF(AND(A1328="",C1328="",D1328=""),"",IF(A1328="","Add the order date",IF(I1328="","Date not recognised - use YYYY-MM-DD",IF(C1328="","Add the customer email",IF(D1328="","Add the order total",IF(COUNTIF(Customers!$A$2:$A$2001,C1328)=0,"Customer not on Customers tab",IF(N(E1328)&gt;D1328,"Refund is more than the order",IF(AND(B1328&lt;&gt;"",COUNTIF($B$2:$B$5001,B1328)&gt;1),"Same order # twice - keep one row",""))))))))</f>
        <v/>
      </c>
      <c r="I1328" s="11" t="str">
        <f aca="false">IF(A1328="","",IF(ISNUMBER(A1328),INT(A1328),IFERROR(IF(TEXT(DATE(VALUE(LEFT(A1328,4)),VALUE(MID(A1328,6,2)),VALUE(MID(A1328,9,2))),"yyyy-mm-dd")=LEFT(A1328,10),DATE(VALUE(LEFT(A1328,4)),VALUE(MID(A1328,6,2)),VALUE(MID(A1328,9,2))),""),"")))</f>
        <v/>
      </c>
    </row>
    <row r="1329" customFormat="false" ht="15" hidden="false" customHeight="false" outlineLevel="0" collapsed="false">
      <c r="A1329" s="13"/>
      <c r="B1329" s="8"/>
      <c r="C1329" s="8"/>
      <c r="D1329" s="23"/>
      <c r="E1329" s="23"/>
      <c r="F1329" s="10" t="str">
        <f aca="false">IF(D1329="","",D1329-N(E1329))</f>
        <v/>
      </c>
      <c r="G1329" s="8"/>
      <c r="H1329" s="12" t="str">
        <f aca="false">IF(AND(A1329="",C1329="",D1329=""),"",IF(A1329="","Add the order date",IF(I1329="","Date not recognised - use YYYY-MM-DD",IF(C1329="","Add the customer email",IF(D1329="","Add the order total",IF(COUNTIF(Customers!$A$2:$A$2001,C1329)=0,"Customer not on Customers tab",IF(N(E1329)&gt;D1329,"Refund is more than the order",IF(AND(B1329&lt;&gt;"",COUNTIF($B$2:$B$5001,B1329)&gt;1),"Same order # twice - keep one row",""))))))))</f>
        <v/>
      </c>
      <c r="I1329" s="11" t="str">
        <f aca="false">IF(A1329="","",IF(ISNUMBER(A1329),INT(A1329),IFERROR(IF(TEXT(DATE(VALUE(LEFT(A1329,4)),VALUE(MID(A1329,6,2)),VALUE(MID(A1329,9,2))),"yyyy-mm-dd")=LEFT(A1329,10),DATE(VALUE(LEFT(A1329,4)),VALUE(MID(A1329,6,2)),VALUE(MID(A1329,9,2))),""),"")))</f>
        <v/>
      </c>
    </row>
    <row r="1330" customFormat="false" ht="15" hidden="false" customHeight="false" outlineLevel="0" collapsed="false">
      <c r="A1330" s="13"/>
      <c r="B1330" s="8"/>
      <c r="C1330" s="8"/>
      <c r="D1330" s="23"/>
      <c r="E1330" s="23"/>
      <c r="F1330" s="10" t="str">
        <f aca="false">IF(D1330="","",D1330-N(E1330))</f>
        <v/>
      </c>
      <c r="G1330" s="8"/>
      <c r="H1330" s="12" t="str">
        <f aca="false">IF(AND(A1330="",C1330="",D1330=""),"",IF(A1330="","Add the order date",IF(I1330="","Date not recognised - use YYYY-MM-DD",IF(C1330="","Add the customer email",IF(D1330="","Add the order total",IF(COUNTIF(Customers!$A$2:$A$2001,C1330)=0,"Customer not on Customers tab",IF(N(E1330)&gt;D1330,"Refund is more than the order",IF(AND(B1330&lt;&gt;"",COUNTIF($B$2:$B$5001,B1330)&gt;1),"Same order # twice - keep one row",""))))))))</f>
        <v/>
      </c>
      <c r="I1330" s="11" t="str">
        <f aca="false">IF(A1330="","",IF(ISNUMBER(A1330),INT(A1330),IFERROR(IF(TEXT(DATE(VALUE(LEFT(A1330,4)),VALUE(MID(A1330,6,2)),VALUE(MID(A1330,9,2))),"yyyy-mm-dd")=LEFT(A1330,10),DATE(VALUE(LEFT(A1330,4)),VALUE(MID(A1330,6,2)),VALUE(MID(A1330,9,2))),""),"")))</f>
        <v/>
      </c>
    </row>
    <row r="1331" customFormat="false" ht="15" hidden="false" customHeight="false" outlineLevel="0" collapsed="false">
      <c r="A1331" s="13"/>
      <c r="B1331" s="8"/>
      <c r="C1331" s="8"/>
      <c r="D1331" s="23"/>
      <c r="E1331" s="23"/>
      <c r="F1331" s="10" t="str">
        <f aca="false">IF(D1331="","",D1331-N(E1331))</f>
        <v/>
      </c>
      <c r="G1331" s="8"/>
      <c r="H1331" s="12" t="str">
        <f aca="false">IF(AND(A1331="",C1331="",D1331=""),"",IF(A1331="","Add the order date",IF(I1331="","Date not recognised - use YYYY-MM-DD",IF(C1331="","Add the customer email",IF(D1331="","Add the order total",IF(COUNTIF(Customers!$A$2:$A$2001,C1331)=0,"Customer not on Customers tab",IF(N(E1331)&gt;D1331,"Refund is more than the order",IF(AND(B1331&lt;&gt;"",COUNTIF($B$2:$B$5001,B1331)&gt;1),"Same order # twice - keep one row",""))))))))</f>
        <v/>
      </c>
      <c r="I1331" s="11" t="str">
        <f aca="false">IF(A1331="","",IF(ISNUMBER(A1331),INT(A1331),IFERROR(IF(TEXT(DATE(VALUE(LEFT(A1331,4)),VALUE(MID(A1331,6,2)),VALUE(MID(A1331,9,2))),"yyyy-mm-dd")=LEFT(A1331,10),DATE(VALUE(LEFT(A1331,4)),VALUE(MID(A1331,6,2)),VALUE(MID(A1331,9,2))),""),"")))</f>
        <v/>
      </c>
    </row>
    <row r="1332" customFormat="false" ht="15" hidden="false" customHeight="false" outlineLevel="0" collapsed="false">
      <c r="A1332" s="13"/>
      <c r="B1332" s="8"/>
      <c r="C1332" s="8"/>
      <c r="D1332" s="23"/>
      <c r="E1332" s="23"/>
      <c r="F1332" s="10" t="str">
        <f aca="false">IF(D1332="","",D1332-N(E1332))</f>
        <v/>
      </c>
      <c r="G1332" s="8"/>
      <c r="H1332" s="12" t="str">
        <f aca="false">IF(AND(A1332="",C1332="",D1332=""),"",IF(A1332="","Add the order date",IF(I1332="","Date not recognised - use YYYY-MM-DD",IF(C1332="","Add the customer email",IF(D1332="","Add the order total",IF(COUNTIF(Customers!$A$2:$A$2001,C1332)=0,"Customer not on Customers tab",IF(N(E1332)&gt;D1332,"Refund is more than the order",IF(AND(B1332&lt;&gt;"",COUNTIF($B$2:$B$5001,B1332)&gt;1),"Same order # twice - keep one row",""))))))))</f>
        <v/>
      </c>
      <c r="I1332" s="11" t="str">
        <f aca="false">IF(A1332="","",IF(ISNUMBER(A1332),INT(A1332),IFERROR(IF(TEXT(DATE(VALUE(LEFT(A1332,4)),VALUE(MID(A1332,6,2)),VALUE(MID(A1332,9,2))),"yyyy-mm-dd")=LEFT(A1332,10),DATE(VALUE(LEFT(A1332,4)),VALUE(MID(A1332,6,2)),VALUE(MID(A1332,9,2))),""),"")))</f>
        <v/>
      </c>
    </row>
    <row r="1333" customFormat="false" ht="15" hidden="false" customHeight="false" outlineLevel="0" collapsed="false">
      <c r="A1333" s="13"/>
      <c r="B1333" s="8"/>
      <c r="C1333" s="8"/>
      <c r="D1333" s="23"/>
      <c r="E1333" s="23"/>
      <c r="F1333" s="10" t="str">
        <f aca="false">IF(D1333="","",D1333-N(E1333))</f>
        <v/>
      </c>
      <c r="G1333" s="8"/>
      <c r="H1333" s="12" t="str">
        <f aca="false">IF(AND(A1333="",C1333="",D1333=""),"",IF(A1333="","Add the order date",IF(I1333="","Date not recognised - use YYYY-MM-DD",IF(C1333="","Add the customer email",IF(D1333="","Add the order total",IF(COUNTIF(Customers!$A$2:$A$2001,C1333)=0,"Customer not on Customers tab",IF(N(E1333)&gt;D1333,"Refund is more than the order",IF(AND(B1333&lt;&gt;"",COUNTIF($B$2:$B$5001,B1333)&gt;1),"Same order # twice - keep one row",""))))))))</f>
        <v/>
      </c>
      <c r="I1333" s="11" t="str">
        <f aca="false">IF(A1333="","",IF(ISNUMBER(A1333),INT(A1333),IFERROR(IF(TEXT(DATE(VALUE(LEFT(A1333,4)),VALUE(MID(A1333,6,2)),VALUE(MID(A1333,9,2))),"yyyy-mm-dd")=LEFT(A1333,10),DATE(VALUE(LEFT(A1333,4)),VALUE(MID(A1333,6,2)),VALUE(MID(A1333,9,2))),""),"")))</f>
        <v/>
      </c>
    </row>
    <row r="1334" customFormat="false" ht="15" hidden="false" customHeight="false" outlineLevel="0" collapsed="false">
      <c r="A1334" s="13"/>
      <c r="B1334" s="8"/>
      <c r="C1334" s="8"/>
      <c r="D1334" s="23"/>
      <c r="E1334" s="23"/>
      <c r="F1334" s="10" t="str">
        <f aca="false">IF(D1334="","",D1334-N(E1334))</f>
        <v/>
      </c>
      <c r="G1334" s="8"/>
      <c r="H1334" s="12" t="str">
        <f aca="false">IF(AND(A1334="",C1334="",D1334=""),"",IF(A1334="","Add the order date",IF(I1334="","Date not recognised - use YYYY-MM-DD",IF(C1334="","Add the customer email",IF(D1334="","Add the order total",IF(COUNTIF(Customers!$A$2:$A$2001,C1334)=0,"Customer not on Customers tab",IF(N(E1334)&gt;D1334,"Refund is more than the order",IF(AND(B1334&lt;&gt;"",COUNTIF($B$2:$B$5001,B1334)&gt;1),"Same order # twice - keep one row",""))))))))</f>
        <v/>
      </c>
      <c r="I1334" s="11" t="str">
        <f aca="false">IF(A1334="","",IF(ISNUMBER(A1334),INT(A1334),IFERROR(IF(TEXT(DATE(VALUE(LEFT(A1334,4)),VALUE(MID(A1334,6,2)),VALUE(MID(A1334,9,2))),"yyyy-mm-dd")=LEFT(A1334,10),DATE(VALUE(LEFT(A1334,4)),VALUE(MID(A1334,6,2)),VALUE(MID(A1334,9,2))),""),"")))</f>
        <v/>
      </c>
    </row>
    <row r="1335" customFormat="false" ht="15" hidden="false" customHeight="false" outlineLevel="0" collapsed="false">
      <c r="A1335" s="13"/>
      <c r="B1335" s="8"/>
      <c r="C1335" s="8"/>
      <c r="D1335" s="23"/>
      <c r="E1335" s="23"/>
      <c r="F1335" s="10" t="str">
        <f aca="false">IF(D1335="","",D1335-N(E1335))</f>
        <v/>
      </c>
      <c r="G1335" s="8"/>
      <c r="H1335" s="12" t="str">
        <f aca="false">IF(AND(A1335="",C1335="",D1335=""),"",IF(A1335="","Add the order date",IF(I1335="","Date not recognised - use YYYY-MM-DD",IF(C1335="","Add the customer email",IF(D1335="","Add the order total",IF(COUNTIF(Customers!$A$2:$A$2001,C1335)=0,"Customer not on Customers tab",IF(N(E1335)&gt;D1335,"Refund is more than the order",IF(AND(B1335&lt;&gt;"",COUNTIF($B$2:$B$5001,B1335)&gt;1),"Same order # twice - keep one row",""))))))))</f>
        <v/>
      </c>
      <c r="I1335" s="11" t="str">
        <f aca="false">IF(A1335="","",IF(ISNUMBER(A1335),INT(A1335),IFERROR(IF(TEXT(DATE(VALUE(LEFT(A1335,4)),VALUE(MID(A1335,6,2)),VALUE(MID(A1335,9,2))),"yyyy-mm-dd")=LEFT(A1335,10),DATE(VALUE(LEFT(A1335,4)),VALUE(MID(A1335,6,2)),VALUE(MID(A1335,9,2))),""),"")))</f>
        <v/>
      </c>
    </row>
    <row r="1336" customFormat="false" ht="15" hidden="false" customHeight="false" outlineLevel="0" collapsed="false">
      <c r="A1336" s="13"/>
      <c r="B1336" s="8"/>
      <c r="C1336" s="8"/>
      <c r="D1336" s="23"/>
      <c r="E1336" s="23"/>
      <c r="F1336" s="10" t="str">
        <f aca="false">IF(D1336="","",D1336-N(E1336))</f>
        <v/>
      </c>
      <c r="G1336" s="8"/>
      <c r="H1336" s="12" t="str">
        <f aca="false">IF(AND(A1336="",C1336="",D1336=""),"",IF(A1336="","Add the order date",IF(I1336="","Date not recognised - use YYYY-MM-DD",IF(C1336="","Add the customer email",IF(D1336="","Add the order total",IF(COUNTIF(Customers!$A$2:$A$2001,C1336)=0,"Customer not on Customers tab",IF(N(E1336)&gt;D1336,"Refund is more than the order",IF(AND(B1336&lt;&gt;"",COUNTIF($B$2:$B$5001,B1336)&gt;1),"Same order # twice - keep one row",""))))))))</f>
        <v/>
      </c>
      <c r="I1336" s="11" t="str">
        <f aca="false">IF(A1336="","",IF(ISNUMBER(A1336),INT(A1336),IFERROR(IF(TEXT(DATE(VALUE(LEFT(A1336,4)),VALUE(MID(A1336,6,2)),VALUE(MID(A1336,9,2))),"yyyy-mm-dd")=LEFT(A1336,10),DATE(VALUE(LEFT(A1336,4)),VALUE(MID(A1336,6,2)),VALUE(MID(A1336,9,2))),""),"")))</f>
        <v/>
      </c>
    </row>
    <row r="1337" customFormat="false" ht="15" hidden="false" customHeight="false" outlineLevel="0" collapsed="false">
      <c r="A1337" s="13"/>
      <c r="B1337" s="8"/>
      <c r="C1337" s="8"/>
      <c r="D1337" s="23"/>
      <c r="E1337" s="23"/>
      <c r="F1337" s="10" t="str">
        <f aca="false">IF(D1337="","",D1337-N(E1337))</f>
        <v/>
      </c>
      <c r="G1337" s="8"/>
      <c r="H1337" s="12" t="str">
        <f aca="false">IF(AND(A1337="",C1337="",D1337=""),"",IF(A1337="","Add the order date",IF(I1337="","Date not recognised - use YYYY-MM-DD",IF(C1337="","Add the customer email",IF(D1337="","Add the order total",IF(COUNTIF(Customers!$A$2:$A$2001,C1337)=0,"Customer not on Customers tab",IF(N(E1337)&gt;D1337,"Refund is more than the order",IF(AND(B1337&lt;&gt;"",COUNTIF($B$2:$B$5001,B1337)&gt;1),"Same order # twice - keep one row",""))))))))</f>
        <v/>
      </c>
      <c r="I1337" s="11" t="str">
        <f aca="false">IF(A1337="","",IF(ISNUMBER(A1337),INT(A1337),IFERROR(IF(TEXT(DATE(VALUE(LEFT(A1337,4)),VALUE(MID(A1337,6,2)),VALUE(MID(A1337,9,2))),"yyyy-mm-dd")=LEFT(A1337,10),DATE(VALUE(LEFT(A1337,4)),VALUE(MID(A1337,6,2)),VALUE(MID(A1337,9,2))),""),"")))</f>
        <v/>
      </c>
    </row>
    <row r="1338" customFormat="false" ht="15" hidden="false" customHeight="false" outlineLevel="0" collapsed="false">
      <c r="A1338" s="13"/>
      <c r="B1338" s="8"/>
      <c r="C1338" s="8"/>
      <c r="D1338" s="23"/>
      <c r="E1338" s="23"/>
      <c r="F1338" s="10" t="str">
        <f aca="false">IF(D1338="","",D1338-N(E1338))</f>
        <v/>
      </c>
      <c r="G1338" s="8"/>
      <c r="H1338" s="12" t="str">
        <f aca="false">IF(AND(A1338="",C1338="",D1338=""),"",IF(A1338="","Add the order date",IF(I1338="","Date not recognised - use YYYY-MM-DD",IF(C1338="","Add the customer email",IF(D1338="","Add the order total",IF(COUNTIF(Customers!$A$2:$A$2001,C1338)=0,"Customer not on Customers tab",IF(N(E1338)&gt;D1338,"Refund is more than the order",IF(AND(B1338&lt;&gt;"",COUNTIF($B$2:$B$5001,B1338)&gt;1),"Same order # twice - keep one row",""))))))))</f>
        <v/>
      </c>
      <c r="I1338" s="11" t="str">
        <f aca="false">IF(A1338="","",IF(ISNUMBER(A1338),INT(A1338),IFERROR(IF(TEXT(DATE(VALUE(LEFT(A1338,4)),VALUE(MID(A1338,6,2)),VALUE(MID(A1338,9,2))),"yyyy-mm-dd")=LEFT(A1338,10),DATE(VALUE(LEFT(A1338,4)),VALUE(MID(A1338,6,2)),VALUE(MID(A1338,9,2))),""),"")))</f>
        <v/>
      </c>
    </row>
    <row r="1339" customFormat="false" ht="15" hidden="false" customHeight="false" outlineLevel="0" collapsed="false">
      <c r="A1339" s="13"/>
      <c r="B1339" s="8"/>
      <c r="C1339" s="8"/>
      <c r="D1339" s="23"/>
      <c r="E1339" s="23"/>
      <c r="F1339" s="10" t="str">
        <f aca="false">IF(D1339="","",D1339-N(E1339))</f>
        <v/>
      </c>
      <c r="G1339" s="8"/>
      <c r="H1339" s="12" t="str">
        <f aca="false">IF(AND(A1339="",C1339="",D1339=""),"",IF(A1339="","Add the order date",IF(I1339="","Date not recognised - use YYYY-MM-DD",IF(C1339="","Add the customer email",IF(D1339="","Add the order total",IF(COUNTIF(Customers!$A$2:$A$2001,C1339)=0,"Customer not on Customers tab",IF(N(E1339)&gt;D1339,"Refund is more than the order",IF(AND(B1339&lt;&gt;"",COUNTIF($B$2:$B$5001,B1339)&gt;1),"Same order # twice - keep one row",""))))))))</f>
        <v/>
      </c>
      <c r="I1339" s="11" t="str">
        <f aca="false">IF(A1339="","",IF(ISNUMBER(A1339),INT(A1339),IFERROR(IF(TEXT(DATE(VALUE(LEFT(A1339,4)),VALUE(MID(A1339,6,2)),VALUE(MID(A1339,9,2))),"yyyy-mm-dd")=LEFT(A1339,10),DATE(VALUE(LEFT(A1339,4)),VALUE(MID(A1339,6,2)),VALUE(MID(A1339,9,2))),""),"")))</f>
        <v/>
      </c>
    </row>
    <row r="1340" customFormat="false" ht="15" hidden="false" customHeight="false" outlineLevel="0" collapsed="false">
      <c r="A1340" s="13"/>
      <c r="B1340" s="8"/>
      <c r="C1340" s="8"/>
      <c r="D1340" s="23"/>
      <c r="E1340" s="23"/>
      <c r="F1340" s="10" t="str">
        <f aca="false">IF(D1340="","",D1340-N(E1340))</f>
        <v/>
      </c>
      <c r="G1340" s="8"/>
      <c r="H1340" s="12" t="str">
        <f aca="false">IF(AND(A1340="",C1340="",D1340=""),"",IF(A1340="","Add the order date",IF(I1340="","Date not recognised - use YYYY-MM-DD",IF(C1340="","Add the customer email",IF(D1340="","Add the order total",IF(COUNTIF(Customers!$A$2:$A$2001,C1340)=0,"Customer not on Customers tab",IF(N(E1340)&gt;D1340,"Refund is more than the order",IF(AND(B1340&lt;&gt;"",COUNTIF($B$2:$B$5001,B1340)&gt;1),"Same order # twice - keep one row",""))))))))</f>
        <v/>
      </c>
      <c r="I1340" s="11" t="str">
        <f aca="false">IF(A1340="","",IF(ISNUMBER(A1340),INT(A1340),IFERROR(IF(TEXT(DATE(VALUE(LEFT(A1340,4)),VALUE(MID(A1340,6,2)),VALUE(MID(A1340,9,2))),"yyyy-mm-dd")=LEFT(A1340,10),DATE(VALUE(LEFT(A1340,4)),VALUE(MID(A1340,6,2)),VALUE(MID(A1340,9,2))),""),"")))</f>
        <v/>
      </c>
    </row>
    <row r="1341" customFormat="false" ht="15" hidden="false" customHeight="false" outlineLevel="0" collapsed="false">
      <c r="A1341" s="13"/>
      <c r="B1341" s="8"/>
      <c r="C1341" s="8"/>
      <c r="D1341" s="23"/>
      <c r="E1341" s="23"/>
      <c r="F1341" s="10" t="str">
        <f aca="false">IF(D1341="","",D1341-N(E1341))</f>
        <v/>
      </c>
      <c r="G1341" s="8"/>
      <c r="H1341" s="12" t="str">
        <f aca="false">IF(AND(A1341="",C1341="",D1341=""),"",IF(A1341="","Add the order date",IF(I1341="","Date not recognised - use YYYY-MM-DD",IF(C1341="","Add the customer email",IF(D1341="","Add the order total",IF(COUNTIF(Customers!$A$2:$A$2001,C1341)=0,"Customer not on Customers tab",IF(N(E1341)&gt;D1341,"Refund is more than the order",IF(AND(B1341&lt;&gt;"",COUNTIF($B$2:$B$5001,B1341)&gt;1),"Same order # twice - keep one row",""))))))))</f>
        <v/>
      </c>
      <c r="I1341" s="11" t="str">
        <f aca="false">IF(A1341="","",IF(ISNUMBER(A1341),INT(A1341),IFERROR(IF(TEXT(DATE(VALUE(LEFT(A1341,4)),VALUE(MID(A1341,6,2)),VALUE(MID(A1341,9,2))),"yyyy-mm-dd")=LEFT(A1341,10),DATE(VALUE(LEFT(A1341,4)),VALUE(MID(A1341,6,2)),VALUE(MID(A1341,9,2))),""),"")))</f>
        <v/>
      </c>
    </row>
    <row r="1342" customFormat="false" ht="15" hidden="false" customHeight="false" outlineLevel="0" collapsed="false">
      <c r="A1342" s="13"/>
      <c r="B1342" s="8"/>
      <c r="C1342" s="8"/>
      <c r="D1342" s="23"/>
      <c r="E1342" s="23"/>
      <c r="F1342" s="10" t="str">
        <f aca="false">IF(D1342="","",D1342-N(E1342))</f>
        <v/>
      </c>
      <c r="G1342" s="8"/>
      <c r="H1342" s="12" t="str">
        <f aca="false">IF(AND(A1342="",C1342="",D1342=""),"",IF(A1342="","Add the order date",IF(I1342="","Date not recognised - use YYYY-MM-DD",IF(C1342="","Add the customer email",IF(D1342="","Add the order total",IF(COUNTIF(Customers!$A$2:$A$2001,C1342)=0,"Customer not on Customers tab",IF(N(E1342)&gt;D1342,"Refund is more than the order",IF(AND(B1342&lt;&gt;"",COUNTIF($B$2:$B$5001,B1342)&gt;1),"Same order # twice - keep one row",""))))))))</f>
        <v/>
      </c>
      <c r="I1342" s="11" t="str">
        <f aca="false">IF(A1342="","",IF(ISNUMBER(A1342),INT(A1342),IFERROR(IF(TEXT(DATE(VALUE(LEFT(A1342,4)),VALUE(MID(A1342,6,2)),VALUE(MID(A1342,9,2))),"yyyy-mm-dd")=LEFT(A1342,10),DATE(VALUE(LEFT(A1342,4)),VALUE(MID(A1342,6,2)),VALUE(MID(A1342,9,2))),""),"")))</f>
        <v/>
      </c>
    </row>
    <row r="1343" customFormat="false" ht="15" hidden="false" customHeight="false" outlineLevel="0" collapsed="false">
      <c r="A1343" s="13"/>
      <c r="B1343" s="8"/>
      <c r="C1343" s="8"/>
      <c r="D1343" s="23"/>
      <c r="E1343" s="23"/>
      <c r="F1343" s="10" t="str">
        <f aca="false">IF(D1343="","",D1343-N(E1343))</f>
        <v/>
      </c>
      <c r="G1343" s="8"/>
      <c r="H1343" s="12" t="str">
        <f aca="false">IF(AND(A1343="",C1343="",D1343=""),"",IF(A1343="","Add the order date",IF(I1343="","Date not recognised - use YYYY-MM-DD",IF(C1343="","Add the customer email",IF(D1343="","Add the order total",IF(COUNTIF(Customers!$A$2:$A$2001,C1343)=0,"Customer not on Customers tab",IF(N(E1343)&gt;D1343,"Refund is more than the order",IF(AND(B1343&lt;&gt;"",COUNTIF($B$2:$B$5001,B1343)&gt;1),"Same order # twice - keep one row",""))))))))</f>
        <v/>
      </c>
      <c r="I1343" s="11" t="str">
        <f aca="false">IF(A1343="","",IF(ISNUMBER(A1343),INT(A1343),IFERROR(IF(TEXT(DATE(VALUE(LEFT(A1343,4)),VALUE(MID(A1343,6,2)),VALUE(MID(A1343,9,2))),"yyyy-mm-dd")=LEFT(A1343,10),DATE(VALUE(LEFT(A1343,4)),VALUE(MID(A1343,6,2)),VALUE(MID(A1343,9,2))),""),"")))</f>
        <v/>
      </c>
    </row>
    <row r="1344" customFormat="false" ht="15" hidden="false" customHeight="false" outlineLevel="0" collapsed="false">
      <c r="A1344" s="13"/>
      <c r="B1344" s="8"/>
      <c r="C1344" s="8"/>
      <c r="D1344" s="23"/>
      <c r="E1344" s="23"/>
      <c r="F1344" s="10" t="str">
        <f aca="false">IF(D1344="","",D1344-N(E1344))</f>
        <v/>
      </c>
      <c r="G1344" s="8"/>
      <c r="H1344" s="12" t="str">
        <f aca="false">IF(AND(A1344="",C1344="",D1344=""),"",IF(A1344="","Add the order date",IF(I1344="","Date not recognised - use YYYY-MM-DD",IF(C1344="","Add the customer email",IF(D1344="","Add the order total",IF(COUNTIF(Customers!$A$2:$A$2001,C1344)=0,"Customer not on Customers tab",IF(N(E1344)&gt;D1344,"Refund is more than the order",IF(AND(B1344&lt;&gt;"",COUNTIF($B$2:$B$5001,B1344)&gt;1),"Same order # twice - keep one row",""))))))))</f>
        <v/>
      </c>
      <c r="I1344" s="11" t="str">
        <f aca="false">IF(A1344="","",IF(ISNUMBER(A1344),INT(A1344),IFERROR(IF(TEXT(DATE(VALUE(LEFT(A1344,4)),VALUE(MID(A1344,6,2)),VALUE(MID(A1344,9,2))),"yyyy-mm-dd")=LEFT(A1344,10),DATE(VALUE(LEFT(A1344,4)),VALUE(MID(A1344,6,2)),VALUE(MID(A1344,9,2))),""),"")))</f>
        <v/>
      </c>
    </row>
    <row r="1345" customFormat="false" ht="15" hidden="false" customHeight="false" outlineLevel="0" collapsed="false">
      <c r="A1345" s="13"/>
      <c r="B1345" s="8"/>
      <c r="C1345" s="8"/>
      <c r="D1345" s="23"/>
      <c r="E1345" s="23"/>
      <c r="F1345" s="10" t="str">
        <f aca="false">IF(D1345="","",D1345-N(E1345))</f>
        <v/>
      </c>
      <c r="G1345" s="8"/>
      <c r="H1345" s="12" t="str">
        <f aca="false">IF(AND(A1345="",C1345="",D1345=""),"",IF(A1345="","Add the order date",IF(I1345="","Date not recognised - use YYYY-MM-DD",IF(C1345="","Add the customer email",IF(D1345="","Add the order total",IF(COUNTIF(Customers!$A$2:$A$2001,C1345)=0,"Customer not on Customers tab",IF(N(E1345)&gt;D1345,"Refund is more than the order",IF(AND(B1345&lt;&gt;"",COUNTIF($B$2:$B$5001,B1345)&gt;1),"Same order # twice - keep one row",""))))))))</f>
        <v/>
      </c>
      <c r="I1345" s="11" t="str">
        <f aca="false">IF(A1345="","",IF(ISNUMBER(A1345),INT(A1345),IFERROR(IF(TEXT(DATE(VALUE(LEFT(A1345,4)),VALUE(MID(A1345,6,2)),VALUE(MID(A1345,9,2))),"yyyy-mm-dd")=LEFT(A1345,10),DATE(VALUE(LEFT(A1345,4)),VALUE(MID(A1345,6,2)),VALUE(MID(A1345,9,2))),""),"")))</f>
        <v/>
      </c>
    </row>
    <row r="1346" customFormat="false" ht="15" hidden="false" customHeight="false" outlineLevel="0" collapsed="false">
      <c r="A1346" s="13"/>
      <c r="B1346" s="8"/>
      <c r="C1346" s="8"/>
      <c r="D1346" s="23"/>
      <c r="E1346" s="23"/>
      <c r="F1346" s="10" t="str">
        <f aca="false">IF(D1346="","",D1346-N(E1346))</f>
        <v/>
      </c>
      <c r="G1346" s="8"/>
      <c r="H1346" s="12" t="str">
        <f aca="false">IF(AND(A1346="",C1346="",D1346=""),"",IF(A1346="","Add the order date",IF(I1346="","Date not recognised - use YYYY-MM-DD",IF(C1346="","Add the customer email",IF(D1346="","Add the order total",IF(COUNTIF(Customers!$A$2:$A$2001,C1346)=0,"Customer not on Customers tab",IF(N(E1346)&gt;D1346,"Refund is more than the order",IF(AND(B1346&lt;&gt;"",COUNTIF($B$2:$B$5001,B1346)&gt;1),"Same order # twice - keep one row",""))))))))</f>
        <v/>
      </c>
      <c r="I1346" s="11" t="str">
        <f aca="false">IF(A1346="","",IF(ISNUMBER(A1346),INT(A1346),IFERROR(IF(TEXT(DATE(VALUE(LEFT(A1346,4)),VALUE(MID(A1346,6,2)),VALUE(MID(A1346,9,2))),"yyyy-mm-dd")=LEFT(A1346,10),DATE(VALUE(LEFT(A1346,4)),VALUE(MID(A1346,6,2)),VALUE(MID(A1346,9,2))),""),"")))</f>
        <v/>
      </c>
    </row>
    <row r="1347" customFormat="false" ht="15" hidden="false" customHeight="false" outlineLevel="0" collapsed="false">
      <c r="A1347" s="13"/>
      <c r="B1347" s="8"/>
      <c r="C1347" s="8"/>
      <c r="D1347" s="23"/>
      <c r="E1347" s="23"/>
      <c r="F1347" s="10" t="str">
        <f aca="false">IF(D1347="","",D1347-N(E1347))</f>
        <v/>
      </c>
      <c r="G1347" s="8"/>
      <c r="H1347" s="12" t="str">
        <f aca="false">IF(AND(A1347="",C1347="",D1347=""),"",IF(A1347="","Add the order date",IF(I1347="","Date not recognised - use YYYY-MM-DD",IF(C1347="","Add the customer email",IF(D1347="","Add the order total",IF(COUNTIF(Customers!$A$2:$A$2001,C1347)=0,"Customer not on Customers tab",IF(N(E1347)&gt;D1347,"Refund is more than the order",IF(AND(B1347&lt;&gt;"",COUNTIF($B$2:$B$5001,B1347)&gt;1),"Same order # twice - keep one row",""))))))))</f>
        <v/>
      </c>
      <c r="I1347" s="11" t="str">
        <f aca="false">IF(A1347="","",IF(ISNUMBER(A1347),INT(A1347),IFERROR(IF(TEXT(DATE(VALUE(LEFT(A1347,4)),VALUE(MID(A1347,6,2)),VALUE(MID(A1347,9,2))),"yyyy-mm-dd")=LEFT(A1347,10),DATE(VALUE(LEFT(A1347,4)),VALUE(MID(A1347,6,2)),VALUE(MID(A1347,9,2))),""),"")))</f>
        <v/>
      </c>
    </row>
    <row r="1348" customFormat="false" ht="15" hidden="false" customHeight="false" outlineLevel="0" collapsed="false">
      <c r="A1348" s="13"/>
      <c r="B1348" s="8"/>
      <c r="C1348" s="8"/>
      <c r="D1348" s="23"/>
      <c r="E1348" s="23"/>
      <c r="F1348" s="10" t="str">
        <f aca="false">IF(D1348="","",D1348-N(E1348))</f>
        <v/>
      </c>
      <c r="G1348" s="8"/>
      <c r="H1348" s="12" t="str">
        <f aca="false">IF(AND(A1348="",C1348="",D1348=""),"",IF(A1348="","Add the order date",IF(I1348="","Date not recognised - use YYYY-MM-DD",IF(C1348="","Add the customer email",IF(D1348="","Add the order total",IF(COUNTIF(Customers!$A$2:$A$2001,C1348)=0,"Customer not on Customers tab",IF(N(E1348)&gt;D1348,"Refund is more than the order",IF(AND(B1348&lt;&gt;"",COUNTIF($B$2:$B$5001,B1348)&gt;1),"Same order # twice - keep one row",""))))))))</f>
        <v/>
      </c>
      <c r="I1348" s="11" t="str">
        <f aca="false">IF(A1348="","",IF(ISNUMBER(A1348),INT(A1348),IFERROR(IF(TEXT(DATE(VALUE(LEFT(A1348,4)),VALUE(MID(A1348,6,2)),VALUE(MID(A1348,9,2))),"yyyy-mm-dd")=LEFT(A1348,10),DATE(VALUE(LEFT(A1348,4)),VALUE(MID(A1348,6,2)),VALUE(MID(A1348,9,2))),""),"")))</f>
        <v/>
      </c>
    </row>
    <row r="1349" customFormat="false" ht="15" hidden="false" customHeight="false" outlineLevel="0" collapsed="false">
      <c r="A1349" s="13"/>
      <c r="B1349" s="8"/>
      <c r="C1349" s="8"/>
      <c r="D1349" s="23"/>
      <c r="E1349" s="23"/>
      <c r="F1349" s="10" t="str">
        <f aca="false">IF(D1349="","",D1349-N(E1349))</f>
        <v/>
      </c>
      <c r="G1349" s="8"/>
      <c r="H1349" s="12" t="str">
        <f aca="false">IF(AND(A1349="",C1349="",D1349=""),"",IF(A1349="","Add the order date",IF(I1349="","Date not recognised - use YYYY-MM-DD",IF(C1349="","Add the customer email",IF(D1349="","Add the order total",IF(COUNTIF(Customers!$A$2:$A$2001,C1349)=0,"Customer not on Customers tab",IF(N(E1349)&gt;D1349,"Refund is more than the order",IF(AND(B1349&lt;&gt;"",COUNTIF($B$2:$B$5001,B1349)&gt;1),"Same order # twice - keep one row",""))))))))</f>
        <v/>
      </c>
      <c r="I1349" s="11" t="str">
        <f aca="false">IF(A1349="","",IF(ISNUMBER(A1349),INT(A1349),IFERROR(IF(TEXT(DATE(VALUE(LEFT(A1349,4)),VALUE(MID(A1349,6,2)),VALUE(MID(A1349,9,2))),"yyyy-mm-dd")=LEFT(A1349,10),DATE(VALUE(LEFT(A1349,4)),VALUE(MID(A1349,6,2)),VALUE(MID(A1349,9,2))),""),"")))</f>
        <v/>
      </c>
    </row>
    <row r="1350" customFormat="false" ht="15" hidden="false" customHeight="false" outlineLevel="0" collapsed="false">
      <c r="A1350" s="13"/>
      <c r="B1350" s="8"/>
      <c r="C1350" s="8"/>
      <c r="D1350" s="23"/>
      <c r="E1350" s="23"/>
      <c r="F1350" s="10" t="str">
        <f aca="false">IF(D1350="","",D1350-N(E1350))</f>
        <v/>
      </c>
      <c r="G1350" s="8"/>
      <c r="H1350" s="12" t="str">
        <f aca="false">IF(AND(A1350="",C1350="",D1350=""),"",IF(A1350="","Add the order date",IF(I1350="","Date not recognised - use YYYY-MM-DD",IF(C1350="","Add the customer email",IF(D1350="","Add the order total",IF(COUNTIF(Customers!$A$2:$A$2001,C1350)=0,"Customer not on Customers tab",IF(N(E1350)&gt;D1350,"Refund is more than the order",IF(AND(B1350&lt;&gt;"",COUNTIF($B$2:$B$5001,B1350)&gt;1),"Same order # twice - keep one row",""))))))))</f>
        <v/>
      </c>
      <c r="I1350" s="11" t="str">
        <f aca="false">IF(A1350="","",IF(ISNUMBER(A1350),INT(A1350),IFERROR(IF(TEXT(DATE(VALUE(LEFT(A1350,4)),VALUE(MID(A1350,6,2)),VALUE(MID(A1350,9,2))),"yyyy-mm-dd")=LEFT(A1350,10),DATE(VALUE(LEFT(A1350,4)),VALUE(MID(A1350,6,2)),VALUE(MID(A1350,9,2))),""),"")))</f>
        <v/>
      </c>
    </row>
    <row r="1351" customFormat="false" ht="15" hidden="false" customHeight="false" outlineLevel="0" collapsed="false">
      <c r="A1351" s="13"/>
      <c r="B1351" s="8"/>
      <c r="C1351" s="8"/>
      <c r="D1351" s="23"/>
      <c r="E1351" s="23"/>
      <c r="F1351" s="10" t="str">
        <f aca="false">IF(D1351="","",D1351-N(E1351))</f>
        <v/>
      </c>
      <c r="G1351" s="8"/>
      <c r="H1351" s="12" t="str">
        <f aca="false">IF(AND(A1351="",C1351="",D1351=""),"",IF(A1351="","Add the order date",IF(I1351="","Date not recognised - use YYYY-MM-DD",IF(C1351="","Add the customer email",IF(D1351="","Add the order total",IF(COUNTIF(Customers!$A$2:$A$2001,C1351)=0,"Customer not on Customers tab",IF(N(E1351)&gt;D1351,"Refund is more than the order",IF(AND(B1351&lt;&gt;"",COUNTIF($B$2:$B$5001,B1351)&gt;1),"Same order # twice - keep one row",""))))))))</f>
        <v/>
      </c>
      <c r="I1351" s="11" t="str">
        <f aca="false">IF(A1351="","",IF(ISNUMBER(A1351),INT(A1351),IFERROR(IF(TEXT(DATE(VALUE(LEFT(A1351,4)),VALUE(MID(A1351,6,2)),VALUE(MID(A1351,9,2))),"yyyy-mm-dd")=LEFT(A1351,10),DATE(VALUE(LEFT(A1351,4)),VALUE(MID(A1351,6,2)),VALUE(MID(A1351,9,2))),""),"")))</f>
        <v/>
      </c>
    </row>
    <row r="1352" customFormat="false" ht="15" hidden="false" customHeight="false" outlineLevel="0" collapsed="false">
      <c r="A1352" s="13"/>
      <c r="B1352" s="8"/>
      <c r="C1352" s="8"/>
      <c r="D1352" s="23"/>
      <c r="E1352" s="23"/>
      <c r="F1352" s="10" t="str">
        <f aca="false">IF(D1352="","",D1352-N(E1352))</f>
        <v/>
      </c>
      <c r="G1352" s="8"/>
      <c r="H1352" s="12" t="str">
        <f aca="false">IF(AND(A1352="",C1352="",D1352=""),"",IF(A1352="","Add the order date",IF(I1352="","Date not recognised - use YYYY-MM-DD",IF(C1352="","Add the customer email",IF(D1352="","Add the order total",IF(COUNTIF(Customers!$A$2:$A$2001,C1352)=0,"Customer not on Customers tab",IF(N(E1352)&gt;D1352,"Refund is more than the order",IF(AND(B1352&lt;&gt;"",COUNTIF($B$2:$B$5001,B1352)&gt;1),"Same order # twice - keep one row",""))))))))</f>
        <v/>
      </c>
      <c r="I1352" s="11" t="str">
        <f aca="false">IF(A1352="","",IF(ISNUMBER(A1352),INT(A1352),IFERROR(IF(TEXT(DATE(VALUE(LEFT(A1352,4)),VALUE(MID(A1352,6,2)),VALUE(MID(A1352,9,2))),"yyyy-mm-dd")=LEFT(A1352,10),DATE(VALUE(LEFT(A1352,4)),VALUE(MID(A1352,6,2)),VALUE(MID(A1352,9,2))),""),"")))</f>
        <v/>
      </c>
    </row>
    <row r="1353" customFormat="false" ht="15" hidden="false" customHeight="false" outlineLevel="0" collapsed="false">
      <c r="A1353" s="13"/>
      <c r="B1353" s="8"/>
      <c r="C1353" s="8"/>
      <c r="D1353" s="23"/>
      <c r="E1353" s="23"/>
      <c r="F1353" s="10" t="str">
        <f aca="false">IF(D1353="","",D1353-N(E1353))</f>
        <v/>
      </c>
      <c r="G1353" s="8"/>
      <c r="H1353" s="12" t="str">
        <f aca="false">IF(AND(A1353="",C1353="",D1353=""),"",IF(A1353="","Add the order date",IF(I1353="","Date not recognised - use YYYY-MM-DD",IF(C1353="","Add the customer email",IF(D1353="","Add the order total",IF(COUNTIF(Customers!$A$2:$A$2001,C1353)=0,"Customer not on Customers tab",IF(N(E1353)&gt;D1353,"Refund is more than the order",IF(AND(B1353&lt;&gt;"",COUNTIF($B$2:$B$5001,B1353)&gt;1),"Same order # twice - keep one row",""))))))))</f>
        <v/>
      </c>
      <c r="I1353" s="11" t="str">
        <f aca="false">IF(A1353="","",IF(ISNUMBER(A1353),INT(A1353),IFERROR(IF(TEXT(DATE(VALUE(LEFT(A1353,4)),VALUE(MID(A1353,6,2)),VALUE(MID(A1353,9,2))),"yyyy-mm-dd")=LEFT(A1353,10),DATE(VALUE(LEFT(A1353,4)),VALUE(MID(A1353,6,2)),VALUE(MID(A1353,9,2))),""),"")))</f>
        <v/>
      </c>
    </row>
    <row r="1354" customFormat="false" ht="15" hidden="false" customHeight="false" outlineLevel="0" collapsed="false">
      <c r="A1354" s="13"/>
      <c r="B1354" s="8"/>
      <c r="C1354" s="8"/>
      <c r="D1354" s="23"/>
      <c r="E1354" s="23"/>
      <c r="F1354" s="10" t="str">
        <f aca="false">IF(D1354="","",D1354-N(E1354))</f>
        <v/>
      </c>
      <c r="G1354" s="8"/>
      <c r="H1354" s="12" t="str">
        <f aca="false">IF(AND(A1354="",C1354="",D1354=""),"",IF(A1354="","Add the order date",IF(I1354="","Date not recognised - use YYYY-MM-DD",IF(C1354="","Add the customer email",IF(D1354="","Add the order total",IF(COUNTIF(Customers!$A$2:$A$2001,C1354)=0,"Customer not on Customers tab",IF(N(E1354)&gt;D1354,"Refund is more than the order",IF(AND(B1354&lt;&gt;"",COUNTIF($B$2:$B$5001,B1354)&gt;1),"Same order # twice - keep one row",""))))))))</f>
        <v/>
      </c>
      <c r="I1354" s="11" t="str">
        <f aca="false">IF(A1354="","",IF(ISNUMBER(A1354),INT(A1354),IFERROR(IF(TEXT(DATE(VALUE(LEFT(A1354,4)),VALUE(MID(A1354,6,2)),VALUE(MID(A1354,9,2))),"yyyy-mm-dd")=LEFT(A1354,10),DATE(VALUE(LEFT(A1354,4)),VALUE(MID(A1354,6,2)),VALUE(MID(A1354,9,2))),""),"")))</f>
        <v/>
      </c>
    </row>
    <row r="1355" customFormat="false" ht="15" hidden="false" customHeight="false" outlineLevel="0" collapsed="false">
      <c r="A1355" s="13"/>
      <c r="B1355" s="8"/>
      <c r="C1355" s="8"/>
      <c r="D1355" s="23"/>
      <c r="E1355" s="23"/>
      <c r="F1355" s="10" t="str">
        <f aca="false">IF(D1355="","",D1355-N(E1355))</f>
        <v/>
      </c>
      <c r="G1355" s="8"/>
      <c r="H1355" s="12" t="str">
        <f aca="false">IF(AND(A1355="",C1355="",D1355=""),"",IF(A1355="","Add the order date",IF(I1355="","Date not recognised - use YYYY-MM-DD",IF(C1355="","Add the customer email",IF(D1355="","Add the order total",IF(COUNTIF(Customers!$A$2:$A$2001,C1355)=0,"Customer not on Customers tab",IF(N(E1355)&gt;D1355,"Refund is more than the order",IF(AND(B1355&lt;&gt;"",COUNTIF($B$2:$B$5001,B1355)&gt;1),"Same order # twice - keep one row",""))))))))</f>
        <v/>
      </c>
      <c r="I1355" s="11" t="str">
        <f aca="false">IF(A1355="","",IF(ISNUMBER(A1355),INT(A1355),IFERROR(IF(TEXT(DATE(VALUE(LEFT(A1355,4)),VALUE(MID(A1355,6,2)),VALUE(MID(A1355,9,2))),"yyyy-mm-dd")=LEFT(A1355,10),DATE(VALUE(LEFT(A1355,4)),VALUE(MID(A1355,6,2)),VALUE(MID(A1355,9,2))),""),"")))</f>
        <v/>
      </c>
    </row>
    <row r="1356" customFormat="false" ht="15" hidden="false" customHeight="false" outlineLevel="0" collapsed="false">
      <c r="A1356" s="13"/>
      <c r="B1356" s="8"/>
      <c r="C1356" s="8"/>
      <c r="D1356" s="23"/>
      <c r="E1356" s="23"/>
      <c r="F1356" s="10" t="str">
        <f aca="false">IF(D1356="","",D1356-N(E1356))</f>
        <v/>
      </c>
      <c r="G1356" s="8"/>
      <c r="H1356" s="12" t="str">
        <f aca="false">IF(AND(A1356="",C1356="",D1356=""),"",IF(A1356="","Add the order date",IF(I1356="","Date not recognised - use YYYY-MM-DD",IF(C1356="","Add the customer email",IF(D1356="","Add the order total",IF(COUNTIF(Customers!$A$2:$A$2001,C1356)=0,"Customer not on Customers tab",IF(N(E1356)&gt;D1356,"Refund is more than the order",IF(AND(B1356&lt;&gt;"",COUNTIF($B$2:$B$5001,B1356)&gt;1),"Same order # twice - keep one row",""))))))))</f>
        <v/>
      </c>
      <c r="I1356" s="11" t="str">
        <f aca="false">IF(A1356="","",IF(ISNUMBER(A1356),INT(A1356),IFERROR(IF(TEXT(DATE(VALUE(LEFT(A1356,4)),VALUE(MID(A1356,6,2)),VALUE(MID(A1356,9,2))),"yyyy-mm-dd")=LEFT(A1356,10),DATE(VALUE(LEFT(A1356,4)),VALUE(MID(A1356,6,2)),VALUE(MID(A1356,9,2))),""),"")))</f>
        <v/>
      </c>
    </row>
    <row r="1357" customFormat="false" ht="15" hidden="false" customHeight="false" outlineLevel="0" collapsed="false">
      <c r="A1357" s="13"/>
      <c r="B1357" s="8"/>
      <c r="C1357" s="8"/>
      <c r="D1357" s="23"/>
      <c r="E1357" s="23"/>
      <c r="F1357" s="10" t="str">
        <f aca="false">IF(D1357="","",D1357-N(E1357))</f>
        <v/>
      </c>
      <c r="G1357" s="8"/>
      <c r="H1357" s="12" t="str">
        <f aca="false">IF(AND(A1357="",C1357="",D1357=""),"",IF(A1357="","Add the order date",IF(I1357="","Date not recognised - use YYYY-MM-DD",IF(C1357="","Add the customer email",IF(D1357="","Add the order total",IF(COUNTIF(Customers!$A$2:$A$2001,C1357)=0,"Customer not on Customers tab",IF(N(E1357)&gt;D1357,"Refund is more than the order",IF(AND(B1357&lt;&gt;"",COUNTIF($B$2:$B$5001,B1357)&gt;1),"Same order # twice - keep one row",""))))))))</f>
        <v/>
      </c>
      <c r="I1357" s="11" t="str">
        <f aca="false">IF(A1357="","",IF(ISNUMBER(A1357),INT(A1357),IFERROR(IF(TEXT(DATE(VALUE(LEFT(A1357,4)),VALUE(MID(A1357,6,2)),VALUE(MID(A1357,9,2))),"yyyy-mm-dd")=LEFT(A1357,10),DATE(VALUE(LEFT(A1357,4)),VALUE(MID(A1357,6,2)),VALUE(MID(A1357,9,2))),""),"")))</f>
        <v/>
      </c>
    </row>
    <row r="1358" customFormat="false" ht="15" hidden="false" customHeight="false" outlineLevel="0" collapsed="false">
      <c r="A1358" s="13"/>
      <c r="B1358" s="8"/>
      <c r="C1358" s="8"/>
      <c r="D1358" s="23"/>
      <c r="E1358" s="23"/>
      <c r="F1358" s="10" t="str">
        <f aca="false">IF(D1358="","",D1358-N(E1358))</f>
        <v/>
      </c>
      <c r="G1358" s="8"/>
      <c r="H1358" s="12" t="str">
        <f aca="false">IF(AND(A1358="",C1358="",D1358=""),"",IF(A1358="","Add the order date",IF(I1358="","Date not recognised - use YYYY-MM-DD",IF(C1358="","Add the customer email",IF(D1358="","Add the order total",IF(COUNTIF(Customers!$A$2:$A$2001,C1358)=0,"Customer not on Customers tab",IF(N(E1358)&gt;D1358,"Refund is more than the order",IF(AND(B1358&lt;&gt;"",COUNTIF($B$2:$B$5001,B1358)&gt;1),"Same order # twice - keep one row",""))))))))</f>
        <v/>
      </c>
      <c r="I1358" s="11" t="str">
        <f aca="false">IF(A1358="","",IF(ISNUMBER(A1358),INT(A1358),IFERROR(IF(TEXT(DATE(VALUE(LEFT(A1358,4)),VALUE(MID(A1358,6,2)),VALUE(MID(A1358,9,2))),"yyyy-mm-dd")=LEFT(A1358,10),DATE(VALUE(LEFT(A1358,4)),VALUE(MID(A1358,6,2)),VALUE(MID(A1358,9,2))),""),"")))</f>
        <v/>
      </c>
    </row>
    <row r="1359" customFormat="false" ht="15" hidden="false" customHeight="false" outlineLevel="0" collapsed="false">
      <c r="A1359" s="13"/>
      <c r="B1359" s="8"/>
      <c r="C1359" s="8"/>
      <c r="D1359" s="23"/>
      <c r="E1359" s="23"/>
      <c r="F1359" s="10" t="str">
        <f aca="false">IF(D1359="","",D1359-N(E1359))</f>
        <v/>
      </c>
      <c r="G1359" s="8"/>
      <c r="H1359" s="12" t="str">
        <f aca="false">IF(AND(A1359="",C1359="",D1359=""),"",IF(A1359="","Add the order date",IF(I1359="","Date not recognised - use YYYY-MM-DD",IF(C1359="","Add the customer email",IF(D1359="","Add the order total",IF(COUNTIF(Customers!$A$2:$A$2001,C1359)=0,"Customer not on Customers tab",IF(N(E1359)&gt;D1359,"Refund is more than the order",IF(AND(B1359&lt;&gt;"",COUNTIF($B$2:$B$5001,B1359)&gt;1),"Same order # twice - keep one row",""))))))))</f>
        <v/>
      </c>
      <c r="I1359" s="11" t="str">
        <f aca="false">IF(A1359="","",IF(ISNUMBER(A1359),INT(A1359),IFERROR(IF(TEXT(DATE(VALUE(LEFT(A1359,4)),VALUE(MID(A1359,6,2)),VALUE(MID(A1359,9,2))),"yyyy-mm-dd")=LEFT(A1359,10),DATE(VALUE(LEFT(A1359,4)),VALUE(MID(A1359,6,2)),VALUE(MID(A1359,9,2))),""),"")))</f>
        <v/>
      </c>
    </row>
    <row r="1360" customFormat="false" ht="15" hidden="false" customHeight="false" outlineLevel="0" collapsed="false">
      <c r="A1360" s="13"/>
      <c r="B1360" s="8"/>
      <c r="C1360" s="8"/>
      <c r="D1360" s="23"/>
      <c r="E1360" s="23"/>
      <c r="F1360" s="10" t="str">
        <f aca="false">IF(D1360="","",D1360-N(E1360))</f>
        <v/>
      </c>
      <c r="G1360" s="8"/>
      <c r="H1360" s="12" t="str">
        <f aca="false">IF(AND(A1360="",C1360="",D1360=""),"",IF(A1360="","Add the order date",IF(I1360="","Date not recognised - use YYYY-MM-DD",IF(C1360="","Add the customer email",IF(D1360="","Add the order total",IF(COUNTIF(Customers!$A$2:$A$2001,C1360)=0,"Customer not on Customers tab",IF(N(E1360)&gt;D1360,"Refund is more than the order",IF(AND(B1360&lt;&gt;"",COUNTIF($B$2:$B$5001,B1360)&gt;1),"Same order # twice - keep one row",""))))))))</f>
        <v/>
      </c>
      <c r="I1360" s="11" t="str">
        <f aca="false">IF(A1360="","",IF(ISNUMBER(A1360),INT(A1360),IFERROR(IF(TEXT(DATE(VALUE(LEFT(A1360,4)),VALUE(MID(A1360,6,2)),VALUE(MID(A1360,9,2))),"yyyy-mm-dd")=LEFT(A1360,10),DATE(VALUE(LEFT(A1360,4)),VALUE(MID(A1360,6,2)),VALUE(MID(A1360,9,2))),""),"")))</f>
        <v/>
      </c>
    </row>
    <row r="1361" customFormat="false" ht="15" hidden="false" customHeight="false" outlineLevel="0" collapsed="false">
      <c r="A1361" s="13"/>
      <c r="B1361" s="8"/>
      <c r="C1361" s="8"/>
      <c r="D1361" s="23"/>
      <c r="E1361" s="23"/>
      <c r="F1361" s="10" t="str">
        <f aca="false">IF(D1361="","",D1361-N(E1361))</f>
        <v/>
      </c>
      <c r="G1361" s="8"/>
      <c r="H1361" s="12" t="str">
        <f aca="false">IF(AND(A1361="",C1361="",D1361=""),"",IF(A1361="","Add the order date",IF(I1361="","Date not recognised - use YYYY-MM-DD",IF(C1361="","Add the customer email",IF(D1361="","Add the order total",IF(COUNTIF(Customers!$A$2:$A$2001,C1361)=0,"Customer not on Customers tab",IF(N(E1361)&gt;D1361,"Refund is more than the order",IF(AND(B1361&lt;&gt;"",COUNTIF($B$2:$B$5001,B1361)&gt;1),"Same order # twice - keep one row",""))))))))</f>
        <v/>
      </c>
      <c r="I1361" s="11" t="str">
        <f aca="false">IF(A1361="","",IF(ISNUMBER(A1361),INT(A1361),IFERROR(IF(TEXT(DATE(VALUE(LEFT(A1361,4)),VALUE(MID(A1361,6,2)),VALUE(MID(A1361,9,2))),"yyyy-mm-dd")=LEFT(A1361,10),DATE(VALUE(LEFT(A1361,4)),VALUE(MID(A1361,6,2)),VALUE(MID(A1361,9,2))),""),"")))</f>
        <v/>
      </c>
    </row>
    <row r="1362" customFormat="false" ht="15" hidden="false" customHeight="false" outlineLevel="0" collapsed="false">
      <c r="A1362" s="13"/>
      <c r="B1362" s="8"/>
      <c r="C1362" s="8"/>
      <c r="D1362" s="23"/>
      <c r="E1362" s="23"/>
      <c r="F1362" s="10" t="str">
        <f aca="false">IF(D1362="","",D1362-N(E1362))</f>
        <v/>
      </c>
      <c r="G1362" s="8"/>
      <c r="H1362" s="12" t="str">
        <f aca="false">IF(AND(A1362="",C1362="",D1362=""),"",IF(A1362="","Add the order date",IF(I1362="","Date not recognised - use YYYY-MM-DD",IF(C1362="","Add the customer email",IF(D1362="","Add the order total",IF(COUNTIF(Customers!$A$2:$A$2001,C1362)=0,"Customer not on Customers tab",IF(N(E1362)&gt;D1362,"Refund is more than the order",IF(AND(B1362&lt;&gt;"",COUNTIF($B$2:$B$5001,B1362)&gt;1),"Same order # twice - keep one row",""))))))))</f>
        <v/>
      </c>
      <c r="I1362" s="11" t="str">
        <f aca="false">IF(A1362="","",IF(ISNUMBER(A1362),INT(A1362),IFERROR(IF(TEXT(DATE(VALUE(LEFT(A1362,4)),VALUE(MID(A1362,6,2)),VALUE(MID(A1362,9,2))),"yyyy-mm-dd")=LEFT(A1362,10),DATE(VALUE(LEFT(A1362,4)),VALUE(MID(A1362,6,2)),VALUE(MID(A1362,9,2))),""),"")))</f>
        <v/>
      </c>
    </row>
    <row r="1363" customFormat="false" ht="15" hidden="false" customHeight="false" outlineLevel="0" collapsed="false">
      <c r="A1363" s="13"/>
      <c r="B1363" s="8"/>
      <c r="C1363" s="8"/>
      <c r="D1363" s="23"/>
      <c r="E1363" s="23"/>
      <c r="F1363" s="10" t="str">
        <f aca="false">IF(D1363="","",D1363-N(E1363))</f>
        <v/>
      </c>
      <c r="G1363" s="8"/>
      <c r="H1363" s="12" t="str">
        <f aca="false">IF(AND(A1363="",C1363="",D1363=""),"",IF(A1363="","Add the order date",IF(I1363="","Date not recognised - use YYYY-MM-DD",IF(C1363="","Add the customer email",IF(D1363="","Add the order total",IF(COUNTIF(Customers!$A$2:$A$2001,C1363)=0,"Customer not on Customers tab",IF(N(E1363)&gt;D1363,"Refund is more than the order",IF(AND(B1363&lt;&gt;"",COUNTIF($B$2:$B$5001,B1363)&gt;1),"Same order # twice - keep one row",""))))))))</f>
        <v/>
      </c>
      <c r="I1363" s="11" t="str">
        <f aca="false">IF(A1363="","",IF(ISNUMBER(A1363),INT(A1363),IFERROR(IF(TEXT(DATE(VALUE(LEFT(A1363,4)),VALUE(MID(A1363,6,2)),VALUE(MID(A1363,9,2))),"yyyy-mm-dd")=LEFT(A1363,10),DATE(VALUE(LEFT(A1363,4)),VALUE(MID(A1363,6,2)),VALUE(MID(A1363,9,2))),""),"")))</f>
        <v/>
      </c>
    </row>
    <row r="1364" customFormat="false" ht="15" hidden="false" customHeight="false" outlineLevel="0" collapsed="false">
      <c r="A1364" s="13"/>
      <c r="B1364" s="8"/>
      <c r="C1364" s="8"/>
      <c r="D1364" s="23"/>
      <c r="E1364" s="23"/>
      <c r="F1364" s="10" t="str">
        <f aca="false">IF(D1364="","",D1364-N(E1364))</f>
        <v/>
      </c>
      <c r="G1364" s="8"/>
      <c r="H1364" s="12" t="str">
        <f aca="false">IF(AND(A1364="",C1364="",D1364=""),"",IF(A1364="","Add the order date",IF(I1364="","Date not recognised - use YYYY-MM-DD",IF(C1364="","Add the customer email",IF(D1364="","Add the order total",IF(COUNTIF(Customers!$A$2:$A$2001,C1364)=0,"Customer not on Customers tab",IF(N(E1364)&gt;D1364,"Refund is more than the order",IF(AND(B1364&lt;&gt;"",COUNTIF($B$2:$B$5001,B1364)&gt;1),"Same order # twice - keep one row",""))))))))</f>
        <v/>
      </c>
      <c r="I1364" s="11" t="str">
        <f aca="false">IF(A1364="","",IF(ISNUMBER(A1364),INT(A1364),IFERROR(IF(TEXT(DATE(VALUE(LEFT(A1364,4)),VALUE(MID(A1364,6,2)),VALUE(MID(A1364,9,2))),"yyyy-mm-dd")=LEFT(A1364,10),DATE(VALUE(LEFT(A1364,4)),VALUE(MID(A1364,6,2)),VALUE(MID(A1364,9,2))),""),"")))</f>
        <v/>
      </c>
    </row>
    <row r="1365" customFormat="false" ht="15" hidden="false" customHeight="false" outlineLevel="0" collapsed="false">
      <c r="A1365" s="13"/>
      <c r="B1365" s="8"/>
      <c r="C1365" s="8"/>
      <c r="D1365" s="23"/>
      <c r="E1365" s="23"/>
      <c r="F1365" s="10" t="str">
        <f aca="false">IF(D1365="","",D1365-N(E1365))</f>
        <v/>
      </c>
      <c r="G1365" s="8"/>
      <c r="H1365" s="12" t="str">
        <f aca="false">IF(AND(A1365="",C1365="",D1365=""),"",IF(A1365="","Add the order date",IF(I1365="","Date not recognised - use YYYY-MM-DD",IF(C1365="","Add the customer email",IF(D1365="","Add the order total",IF(COUNTIF(Customers!$A$2:$A$2001,C1365)=0,"Customer not on Customers tab",IF(N(E1365)&gt;D1365,"Refund is more than the order",IF(AND(B1365&lt;&gt;"",COUNTIF($B$2:$B$5001,B1365)&gt;1),"Same order # twice - keep one row",""))))))))</f>
        <v/>
      </c>
      <c r="I1365" s="11" t="str">
        <f aca="false">IF(A1365="","",IF(ISNUMBER(A1365),INT(A1365),IFERROR(IF(TEXT(DATE(VALUE(LEFT(A1365,4)),VALUE(MID(A1365,6,2)),VALUE(MID(A1365,9,2))),"yyyy-mm-dd")=LEFT(A1365,10),DATE(VALUE(LEFT(A1365,4)),VALUE(MID(A1365,6,2)),VALUE(MID(A1365,9,2))),""),"")))</f>
        <v/>
      </c>
    </row>
    <row r="1366" customFormat="false" ht="15" hidden="false" customHeight="false" outlineLevel="0" collapsed="false">
      <c r="A1366" s="13"/>
      <c r="B1366" s="8"/>
      <c r="C1366" s="8"/>
      <c r="D1366" s="23"/>
      <c r="E1366" s="23"/>
      <c r="F1366" s="10" t="str">
        <f aca="false">IF(D1366="","",D1366-N(E1366))</f>
        <v/>
      </c>
      <c r="G1366" s="8"/>
      <c r="H1366" s="12" t="str">
        <f aca="false">IF(AND(A1366="",C1366="",D1366=""),"",IF(A1366="","Add the order date",IF(I1366="","Date not recognised - use YYYY-MM-DD",IF(C1366="","Add the customer email",IF(D1366="","Add the order total",IF(COUNTIF(Customers!$A$2:$A$2001,C1366)=0,"Customer not on Customers tab",IF(N(E1366)&gt;D1366,"Refund is more than the order",IF(AND(B1366&lt;&gt;"",COUNTIF($B$2:$B$5001,B1366)&gt;1),"Same order # twice - keep one row",""))))))))</f>
        <v/>
      </c>
      <c r="I1366" s="11" t="str">
        <f aca="false">IF(A1366="","",IF(ISNUMBER(A1366),INT(A1366),IFERROR(IF(TEXT(DATE(VALUE(LEFT(A1366,4)),VALUE(MID(A1366,6,2)),VALUE(MID(A1366,9,2))),"yyyy-mm-dd")=LEFT(A1366,10),DATE(VALUE(LEFT(A1366,4)),VALUE(MID(A1366,6,2)),VALUE(MID(A1366,9,2))),""),"")))</f>
        <v/>
      </c>
    </row>
    <row r="1367" customFormat="false" ht="15" hidden="false" customHeight="false" outlineLevel="0" collapsed="false">
      <c r="A1367" s="13"/>
      <c r="B1367" s="8"/>
      <c r="C1367" s="8"/>
      <c r="D1367" s="23"/>
      <c r="E1367" s="23"/>
      <c r="F1367" s="10" t="str">
        <f aca="false">IF(D1367="","",D1367-N(E1367))</f>
        <v/>
      </c>
      <c r="G1367" s="8"/>
      <c r="H1367" s="12" t="str">
        <f aca="false">IF(AND(A1367="",C1367="",D1367=""),"",IF(A1367="","Add the order date",IF(I1367="","Date not recognised - use YYYY-MM-DD",IF(C1367="","Add the customer email",IF(D1367="","Add the order total",IF(COUNTIF(Customers!$A$2:$A$2001,C1367)=0,"Customer not on Customers tab",IF(N(E1367)&gt;D1367,"Refund is more than the order",IF(AND(B1367&lt;&gt;"",COUNTIF($B$2:$B$5001,B1367)&gt;1),"Same order # twice - keep one row",""))))))))</f>
        <v/>
      </c>
      <c r="I1367" s="11" t="str">
        <f aca="false">IF(A1367="","",IF(ISNUMBER(A1367),INT(A1367),IFERROR(IF(TEXT(DATE(VALUE(LEFT(A1367,4)),VALUE(MID(A1367,6,2)),VALUE(MID(A1367,9,2))),"yyyy-mm-dd")=LEFT(A1367,10),DATE(VALUE(LEFT(A1367,4)),VALUE(MID(A1367,6,2)),VALUE(MID(A1367,9,2))),""),"")))</f>
        <v/>
      </c>
    </row>
    <row r="1368" customFormat="false" ht="15" hidden="false" customHeight="false" outlineLevel="0" collapsed="false">
      <c r="A1368" s="13"/>
      <c r="B1368" s="8"/>
      <c r="C1368" s="8"/>
      <c r="D1368" s="23"/>
      <c r="E1368" s="23"/>
      <c r="F1368" s="10" t="str">
        <f aca="false">IF(D1368="","",D1368-N(E1368))</f>
        <v/>
      </c>
      <c r="G1368" s="8"/>
      <c r="H1368" s="12" t="str">
        <f aca="false">IF(AND(A1368="",C1368="",D1368=""),"",IF(A1368="","Add the order date",IF(I1368="","Date not recognised - use YYYY-MM-DD",IF(C1368="","Add the customer email",IF(D1368="","Add the order total",IF(COUNTIF(Customers!$A$2:$A$2001,C1368)=0,"Customer not on Customers tab",IF(N(E1368)&gt;D1368,"Refund is more than the order",IF(AND(B1368&lt;&gt;"",COUNTIF($B$2:$B$5001,B1368)&gt;1),"Same order # twice - keep one row",""))))))))</f>
        <v/>
      </c>
      <c r="I1368" s="11" t="str">
        <f aca="false">IF(A1368="","",IF(ISNUMBER(A1368),INT(A1368),IFERROR(IF(TEXT(DATE(VALUE(LEFT(A1368,4)),VALUE(MID(A1368,6,2)),VALUE(MID(A1368,9,2))),"yyyy-mm-dd")=LEFT(A1368,10),DATE(VALUE(LEFT(A1368,4)),VALUE(MID(A1368,6,2)),VALUE(MID(A1368,9,2))),""),"")))</f>
        <v/>
      </c>
    </row>
    <row r="1369" customFormat="false" ht="15" hidden="false" customHeight="false" outlineLevel="0" collapsed="false">
      <c r="A1369" s="13"/>
      <c r="B1369" s="8"/>
      <c r="C1369" s="8"/>
      <c r="D1369" s="23"/>
      <c r="E1369" s="23"/>
      <c r="F1369" s="10" t="str">
        <f aca="false">IF(D1369="","",D1369-N(E1369))</f>
        <v/>
      </c>
      <c r="G1369" s="8"/>
      <c r="H1369" s="12" t="str">
        <f aca="false">IF(AND(A1369="",C1369="",D1369=""),"",IF(A1369="","Add the order date",IF(I1369="","Date not recognised - use YYYY-MM-DD",IF(C1369="","Add the customer email",IF(D1369="","Add the order total",IF(COUNTIF(Customers!$A$2:$A$2001,C1369)=0,"Customer not on Customers tab",IF(N(E1369)&gt;D1369,"Refund is more than the order",IF(AND(B1369&lt;&gt;"",COUNTIF($B$2:$B$5001,B1369)&gt;1),"Same order # twice - keep one row",""))))))))</f>
        <v/>
      </c>
      <c r="I1369" s="11" t="str">
        <f aca="false">IF(A1369="","",IF(ISNUMBER(A1369),INT(A1369),IFERROR(IF(TEXT(DATE(VALUE(LEFT(A1369,4)),VALUE(MID(A1369,6,2)),VALUE(MID(A1369,9,2))),"yyyy-mm-dd")=LEFT(A1369,10),DATE(VALUE(LEFT(A1369,4)),VALUE(MID(A1369,6,2)),VALUE(MID(A1369,9,2))),""),"")))</f>
        <v/>
      </c>
    </row>
    <row r="1370" customFormat="false" ht="15" hidden="false" customHeight="false" outlineLevel="0" collapsed="false">
      <c r="A1370" s="13"/>
      <c r="B1370" s="8"/>
      <c r="C1370" s="8"/>
      <c r="D1370" s="23"/>
      <c r="E1370" s="23"/>
      <c r="F1370" s="10" t="str">
        <f aca="false">IF(D1370="","",D1370-N(E1370))</f>
        <v/>
      </c>
      <c r="G1370" s="8"/>
      <c r="H1370" s="12" t="str">
        <f aca="false">IF(AND(A1370="",C1370="",D1370=""),"",IF(A1370="","Add the order date",IF(I1370="","Date not recognised - use YYYY-MM-DD",IF(C1370="","Add the customer email",IF(D1370="","Add the order total",IF(COUNTIF(Customers!$A$2:$A$2001,C1370)=0,"Customer not on Customers tab",IF(N(E1370)&gt;D1370,"Refund is more than the order",IF(AND(B1370&lt;&gt;"",COUNTIF($B$2:$B$5001,B1370)&gt;1),"Same order # twice - keep one row",""))))))))</f>
        <v/>
      </c>
      <c r="I1370" s="11" t="str">
        <f aca="false">IF(A1370="","",IF(ISNUMBER(A1370),INT(A1370),IFERROR(IF(TEXT(DATE(VALUE(LEFT(A1370,4)),VALUE(MID(A1370,6,2)),VALUE(MID(A1370,9,2))),"yyyy-mm-dd")=LEFT(A1370,10),DATE(VALUE(LEFT(A1370,4)),VALUE(MID(A1370,6,2)),VALUE(MID(A1370,9,2))),""),"")))</f>
        <v/>
      </c>
    </row>
    <row r="1371" customFormat="false" ht="15" hidden="false" customHeight="false" outlineLevel="0" collapsed="false">
      <c r="A1371" s="13"/>
      <c r="B1371" s="8"/>
      <c r="C1371" s="8"/>
      <c r="D1371" s="23"/>
      <c r="E1371" s="23"/>
      <c r="F1371" s="10" t="str">
        <f aca="false">IF(D1371="","",D1371-N(E1371))</f>
        <v/>
      </c>
      <c r="G1371" s="8"/>
      <c r="H1371" s="12" t="str">
        <f aca="false">IF(AND(A1371="",C1371="",D1371=""),"",IF(A1371="","Add the order date",IF(I1371="","Date not recognised - use YYYY-MM-DD",IF(C1371="","Add the customer email",IF(D1371="","Add the order total",IF(COUNTIF(Customers!$A$2:$A$2001,C1371)=0,"Customer not on Customers tab",IF(N(E1371)&gt;D1371,"Refund is more than the order",IF(AND(B1371&lt;&gt;"",COUNTIF($B$2:$B$5001,B1371)&gt;1),"Same order # twice - keep one row",""))))))))</f>
        <v/>
      </c>
      <c r="I1371" s="11" t="str">
        <f aca="false">IF(A1371="","",IF(ISNUMBER(A1371),INT(A1371),IFERROR(IF(TEXT(DATE(VALUE(LEFT(A1371,4)),VALUE(MID(A1371,6,2)),VALUE(MID(A1371,9,2))),"yyyy-mm-dd")=LEFT(A1371,10),DATE(VALUE(LEFT(A1371,4)),VALUE(MID(A1371,6,2)),VALUE(MID(A1371,9,2))),""),"")))</f>
        <v/>
      </c>
    </row>
    <row r="1372" customFormat="false" ht="15" hidden="false" customHeight="false" outlineLevel="0" collapsed="false">
      <c r="A1372" s="13"/>
      <c r="B1372" s="8"/>
      <c r="C1372" s="8"/>
      <c r="D1372" s="23"/>
      <c r="E1372" s="23"/>
      <c r="F1372" s="10" t="str">
        <f aca="false">IF(D1372="","",D1372-N(E1372))</f>
        <v/>
      </c>
      <c r="G1372" s="8"/>
      <c r="H1372" s="12" t="str">
        <f aca="false">IF(AND(A1372="",C1372="",D1372=""),"",IF(A1372="","Add the order date",IF(I1372="","Date not recognised - use YYYY-MM-DD",IF(C1372="","Add the customer email",IF(D1372="","Add the order total",IF(COUNTIF(Customers!$A$2:$A$2001,C1372)=0,"Customer not on Customers tab",IF(N(E1372)&gt;D1372,"Refund is more than the order",IF(AND(B1372&lt;&gt;"",COUNTIF($B$2:$B$5001,B1372)&gt;1),"Same order # twice - keep one row",""))))))))</f>
        <v/>
      </c>
      <c r="I1372" s="11" t="str">
        <f aca="false">IF(A1372="","",IF(ISNUMBER(A1372),INT(A1372),IFERROR(IF(TEXT(DATE(VALUE(LEFT(A1372,4)),VALUE(MID(A1372,6,2)),VALUE(MID(A1372,9,2))),"yyyy-mm-dd")=LEFT(A1372,10),DATE(VALUE(LEFT(A1372,4)),VALUE(MID(A1372,6,2)),VALUE(MID(A1372,9,2))),""),"")))</f>
        <v/>
      </c>
    </row>
    <row r="1373" customFormat="false" ht="15" hidden="false" customHeight="false" outlineLevel="0" collapsed="false">
      <c r="A1373" s="13"/>
      <c r="B1373" s="8"/>
      <c r="C1373" s="8"/>
      <c r="D1373" s="23"/>
      <c r="E1373" s="23"/>
      <c r="F1373" s="10" t="str">
        <f aca="false">IF(D1373="","",D1373-N(E1373))</f>
        <v/>
      </c>
      <c r="G1373" s="8"/>
      <c r="H1373" s="12" t="str">
        <f aca="false">IF(AND(A1373="",C1373="",D1373=""),"",IF(A1373="","Add the order date",IF(I1373="","Date not recognised - use YYYY-MM-DD",IF(C1373="","Add the customer email",IF(D1373="","Add the order total",IF(COUNTIF(Customers!$A$2:$A$2001,C1373)=0,"Customer not on Customers tab",IF(N(E1373)&gt;D1373,"Refund is more than the order",IF(AND(B1373&lt;&gt;"",COUNTIF($B$2:$B$5001,B1373)&gt;1),"Same order # twice - keep one row",""))))))))</f>
        <v/>
      </c>
      <c r="I1373" s="11" t="str">
        <f aca="false">IF(A1373="","",IF(ISNUMBER(A1373),INT(A1373),IFERROR(IF(TEXT(DATE(VALUE(LEFT(A1373,4)),VALUE(MID(A1373,6,2)),VALUE(MID(A1373,9,2))),"yyyy-mm-dd")=LEFT(A1373,10),DATE(VALUE(LEFT(A1373,4)),VALUE(MID(A1373,6,2)),VALUE(MID(A1373,9,2))),""),"")))</f>
        <v/>
      </c>
    </row>
    <row r="1374" customFormat="false" ht="15" hidden="false" customHeight="false" outlineLevel="0" collapsed="false">
      <c r="A1374" s="13"/>
      <c r="B1374" s="8"/>
      <c r="C1374" s="8"/>
      <c r="D1374" s="23"/>
      <c r="E1374" s="23"/>
      <c r="F1374" s="10" t="str">
        <f aca="false">IF(D1374="","",D1374-N(E1374))</f>
        <v/>
      </c>
      <c r="G1374" s="8"/>
      <c r="H1374" s="12" t="str">
        <f aca="false">IF(AND(A1374="",C1374="",D1374=""),"",IF(A1374="","Add the order date",IF(I1374="","Date not recognised - use YYYY-MM-DD",IF(C1374="","Add the customer email",IF(D1374="","Add the order total",IF(COUNTIF(Customers!$A$2:$A$2001,C1374)=0,"Customer not on Customers tab",IF(N(E1374)&gt;D1374,"Refund is more than the order",IF(AND(B1374&lt;&gt;"",COUNTIF($B$2:$B$5001,B1374)&gt;1),"Same order # twice - keep one row",""))))))))</f>
        <v/>
      </c>
      <c r="I1374" s="11" t="str">
        <f aca="false">IF(A1374="","",IF(ISNUMBER(A1374),INT(A1374),IFERROR(IF(TEXT(DATE(VALUE(LEFT(A1374,4)),VALUE(MID(A1374,6,2)),VALUE(MID(A1374,9,2))),"yyyy-mm-dd")=LEFT(A1374,10),DATE(VALUE(LEFT(A1374,4)),VALUE(MID(A1374,6,2)),VALUE(MID(A1374,9,2))),""),"")))</f>
        <v/>
      </c>
    </row>
    <row r="1375" customFormat="false" ht="15" hidden="false" customHeight="false" outlineLevel="0" collapsed="false">
      <c r="A1375" s="13"/>
      <c r="B1375" s="8"/>
      <c r="C1375" s="8"/>
      <c r="D1375" s="23"/>
      <c r="E1375" s="23"/>
      <c r="F1375" s="10" t="str">
        <f aca="false">IF(D1375="","",D1375-N(E1375))</f>
        <v/>
      </c>
      <c r="G1375" s="8"/>
      <c r="H1375" s="12" t="str">
        <f aca="false">IF(AND(A1375="",C1375="",D1375=""),"",IF(A1375="","Add the order date",IF(I1375="","Date not recognised - use YYYY-MM-DD",IF(C1375="","Add the customer email",IF(D1375="","Add the order total",IF(COUNTIF(Customers!$A$2:$A$2001,C1375)=0,"Customer not on Customers tab",IF(N(E1375)&gt;D1375,"Refund is more than the order",IF(AND(B1375&lt;&gt;"",COUNTIF($B$2:$B$5001,B1375)&gt;1),"Same order # twice - keep one row",""))))))))</f>
        <v/>
      </c>
      <c r="I1375" s="11" t="str">
        <f aca="false">IF(A1375="","",IF(ISNUMBER(A1375),INT(A1375),IFERROR(IF(TEXT(DATE(VALUE(LEFT(A1375,4)),VALUE(MID(A1375,6,2)),VALUE(MID(A1375,9,2))),"yyyy-mm-dd")=LEFT(A1375,10),DATE(VALUE(LEFT(A1375,4)),VALUE(MID(A1375,6,2)),VALUE(MID(A1375,9,2))),""),"")))</f>
        <v/>
      </c>
    </row>
    <row r="1376" customFormat="false" ht="15" hidden="false" customHeight="false" outlineLevel="0" collapsed="false">
      <c r="A1376" s="13"/>
      <c r="B1376" s="8"/>
      <c r="C1376" s="8"/>
      <c r="D1376" s="23"/>
      <c r="E1376" s="23"/>
      <c r="F1376" s="10" t="str">
        <f aca="false">IF(D1376="","",D1376-N(E1376))</f>
        <v/>
      </c>
      <c r="G1376" s="8"/>
      <c r="H1376" s="12" t="str">
        <f aca="false">IF(AND(A1376="",C1376="",D1376=""),"",IF(A1376="","Add the order date",IF(I1376="","Date not recognised - use YYYY-MM-DD",IF(C1376="","Add the customer email",IF(D1376="","Add the order total",IF(COUNTIF(Customers!$A$2:$A$2001,C1376)=0,"Customer not on Customers tab",IF(N(E1376)&gt;D1376,"Refund is more than the order",IF(AND(B1376&lt;&gt;"",COUNTIF($B$2:$B$5001,B1376)&gt;1),"Same order # twice - keep one row",""))))))))</f>
        <v/>
      </c>
      <c r="I1376" s="11" t="str">
        <f aca="false">IF(A1376="","",IF(ISNUMBER(A1376),INT(A1376),IFERROR(IF(TEXT(DATE(VALUE(LEFT(A1376,4)),VALUE(MID(A1376,6,2)),VALUE(MID(A1376,9,2))),"yyyy-mm-dd")=LEFT(A1376,10),DATE(VALUE(LEFT(A1376,4)),VALUE(MID(A1376,6,2)),VALUE(MID(A1376,9,2))),""),"")))</f>
        <v/>
      </c>
    </row>
    <row r="1377" customFormat="false" ht="15" hidden="false" customHeight="false" outlineLevel="0" collapsed="false">
      <c r="A1377" s="13"/>
      <c r="B1377" s="8"/>
      <c r="C1377" s="8"/>
      <c r="D1377" s="23"/>
      <c r="E1377" s="23"/>
      <c r="F1377" s="10" t="str">
        <f aca="false">IF(D1377="","",D1377-N(E1377))</f>
        <v/>
      </c>
      <c r="G1377" s="8"/>
      <c r="H1377" s="12" t="str">
        <f aca="false">IF(AND(A1377="",C1377="",D1377=""),"",IF(A1377="","Add the order date",IF(I1377="","Date not recognised - use YYYY-MM-DD",IF(C1377="","Add the customer email",IF(D1377="","Add the order total",IF(COUNTIF(Customers!$A$2:$A$2001,C1377)=0,"Customer not on Customers tab",IF(N(E1377)&gt;D1377,"Refund is more than the order",IF(AND(B1377&lt;&gt;"",COUNTIF($B$2:$B$5001,B1377)&gt;1),"Same order # twice - keep one row",""))))))))</f>
        <v/>
      </c>
      <c r="I1377" s="11" t="str">
        <f aca="false">IF(A1377="","",IF(ISNUMBER(A1377),INT(A1377),IFERROR(IF(TEXT(DATE(VALUE(LEFT(A1377,4)),VALUE(MID(A1377,6,2)),VALUE(MID(A1377,9,2))),"yyyy-mm-dd")=LEFT(A1377,10),DATE(VALUE(LEFT(A1377,4)),VALUE(MID(A1377,6,2)),VALUE(MID(A1377,9,2))),""),"")))</f>
        <v/>
      </c>
    </row>
    <row r="1378" customFormat="false" ht="15" hidden="false" customHeight="false" outlineLevel="0" collapsed="false">
      <c r="A1378" s="13"/>
      <c r="B1378" s="8"/>
      <c r="C1378" s="8"/>
      <c r="D1378" s="23"/>
      <c r="E1378" s="23"/>
      <c r="F1378" s="10" t="str">
        <f aca="false">IF(D1378="","",D1378-N(E1378))</f>
        <v/>
      </c>
      <c r="G1378" s="8"/>
      <c r="H1378" s="12" t="str">
        <f aca="false">IF(AND(A1378="",C1378="",D1378=""),"",IF(A1378="","Add the order date",IF(I1378="","Date not recognised - use YYYY-MM-DD",IF(C1378="","Add the customer email",IF(D1378="","Add the order total",IF(COUNTIF(Customers!$A$2:$A$2001,C1378)=0,"Customer not on Customers tab",IF(N(E1378)&gt;D1378,"Refund is more than the order",IF(AND(B1378&lt;&gt;"",COUNTIF($B$2:$B$5001,B1378)&gt;1),"Same order # twice - keep one row",""))))))))</f>
        <v/>
      </c>
      <c r="I1378" s="11" t="str">
        <f aca="false">IF(A1378="","",IF(ISNUMBER(A1378),INT(A1378),IFERROR(IF(TEXT(DATE(VALUE(LEFT(A1378,4)),VALUE(MID(A1378,6,2)),VALUE(MID(A1378,9,2))),"yyyy-mm-dd")=LEFT(A1378,10),DATE(VALUE(LEFT(A1378,4)),VALUE(MID(A1378,6,2)),VALUE(MID(A1378,9,2))),""),"")))</f>
        <v/>
      </c>
    </row>
    <row r="1379" customFormat="false" ht="15" hidden="false" customHeight="false" outlineLevel="0" collapsed="false">
      <c r="A1379" s="13"/>
      <c r="B1379" s="8"/>
      <c r="C1379" s="8"/>
      <c r="D1379" s="23"/>
      <c r="E1379" s="23"/>
      <c r="F1379" s="10" t="str">
        <f aca="false">IF(D1379="","",D1379-N(E1379))</f>
        <v/>
      </c>
      <c r="G1379" s="8"/>
      <c r="H1379" s="12" t="str">
        <f aca="false">IF(AND(A1379="",C1379="",D1379=""),"",IF(A1379="","Add the order date",IF(I1379="","Date not recognised - use YYYY-MM-DD",IF(C1379="","Add the customer email",IF(D1379="","Add the order total",IF(COUNTIF(Customers!$A$2:$A$2001,C1379)=0,"Customer not on Customers tab",IF(N(E1379)&gt;D1379,"Refund is more than the order",IF(AND(B1379&lt;&gt;"",COUNTIF($B$2:$B$5001,B1379)&gt;1),"Same order # twice - keep one row",""))))))))</f>
        <v/>
      </c>
      <c r="I1379" s="11" t="str">
        <f aca="false">IF(A1379="","",IF(ISNUMBER(A1379),INT(A1379),IFERROR(IF(TEXT(DATE(VALUE(LEFT(A1379,4)),VALUE(MID(A1379,6,2)),VALUE(MID(A1379,9,2))),"yyyy-mm-dd")=LEFT(A1379,10),DATE(VALUE(LEFT(A1379,4)),VALUE(MID(A1379,6,2)),VALUE(MID(A1379,9,2))),""),"")))</f>
        <v/>
      </c>
    </row>
    <row r="1380" customFormat="false" ht="15" hidden="false" customHeight="false" outlineLevel="0" collapsed="false">
      <c r="A1380" s="13"/>
      <c r="B1380" s="8"/>
      <c r="C1380" s="8"/>
      <c r="D1380" s="23"/>
      <c r="E1380" s="23"/>
      <c r="F1380" s="10" t="str">
        <f aca="false">IF(D1380="","",D1380-N(E1380))</f>
        <v/>
      </c>
      <c r="G1380" s="8"/>
      <c r="H1380" s="12" t="str">
        <f aca="false">IF(AND(A1380="",C1380="",D1380=""),"",IF(A1380="","Add the order date",IF(I1380="","Date not recognised - use YYYY-MM-DD",IF(C1380="","Add the customer email",IF(D1380="","Add the order total",IF(COUNTIF(Customers!$A$2:$A$2001,C1380)=0,"Customer not on Customers tab",IF(N(E1380)&gt;D1380,"Refund is more than the order",IF(AND(B1380&lt;&gt;"",COUNTIF($B$2:$B$5001,B1380)&gt;1),"Same order # twice - keep one row",""))))))))</f>
        <v/>
      </c>
      <c r="I1380" s="11" t="str">
        <f aca="false">IF(A1380="","",IF(ISNUMBER(A1380),INT(A1380),IFERROR(IF(TEXT(DATE(VALUE(LEFT(A1380,4)),VALUE(MID(A1380,6,2)),VALUE(MID(A1380,9,2))),"yyyy-mm-dd")=LEFT(A1380,10),DATE(VALUE(LEFT(A1380,4)),VALUE(MID(A1380,6,2)),VALUE(MID(A1380,9,2))),""),"")))</f>
        <v/>
      </c>
    </row>
    <row r="1381" customFormat="false" ht="15" hidden="false" customHeight="false" outlineLevel="0" collapsed="false">
      <c r="A1381" s="13"/>
      <c r="B1381" s="8"/>
      <c r="C1381" s="8"/>
      <c r="D1381" s="23"/>
      <c r="E1381" s="23"/>
      <c r="F1381" s="10" t="str">
        <f aca="false">IF(D1381="","",D1381-N(E1381))</f>
        <v/>
      </c>
      <c r="G1381" s="8"/>
      <c r="H1381" s="12" t="str">
        <f aca="false">IF(AND(A1381="",C1381="",D1381=""),"",IF(A1381="","Add the order date",IF(I1381="","Date not recognised - use YYYY-MM-DD",IF(C1381="","Add the customer email",IF(D1381="","Add the order total",IF(COUNTIF(Customers!$A$2:$A$2001,C1381)=0,"Customer not on Customers tab",IF(N(E1381)&gt;D1381,"Refund is more than the order",IF(AND(B1381&lt;&gt;"",COUNTIF($B$2:$B$5001,B1381)&gt;1),"Same order # twice - keep one row",""))))))))</f>
        <v/>
      </c>
      <c r="I1381" s="11" t="str">
        <f aca="false">IF(A1381="","",IF(ISNUMBER(A1381),INT(A1381),IFERROR(IF(TEXT(DATE(VALUE(LEFT(A1381,4)),VALUE(MID(A1381,6,2)),VALUE(MID(A1381,9,2))),"yyyy-mm-dd")=LEFT(A1381,10),DATE(VALUE(LEFT(A1381,4)),VALUE(MID(A1381,6,2)),VALUE(MID(A1381,9,2))),""),"")))</f>
        <v/>
      </c>
    </row>
    <row r="1382" customFormat="false" ht="15" hidden="false" customHeight="false" outlineLevel="0" collapsed="false">
      <c r="A1382" s="13"/>
      <c r="B1382" s="8"/>
      <c r="C1382" s="8"/>
      <c r="D1382" s="23"/>
      <c r="E1382" s="23"/>
      <c r="F1382" s="10" t="str">
        <f aca="false">IF(D1382="","",D1382-N(E1382))</f>
        <v/>
      </c>
      <c r="G1382" s="8"/>
      <c r="H1382" s="12" t="str">
        <f aca="false">IF(AND(A1382="",C1382="",D1382=""),"",IF(A1382="","Add the order date",IF(I1382="","Date not recognised - use YYYY-MM-DD",IF(C1382="","Add the customer email",IF(D1382="","Add the order total",IF(COUNTIF(Customers!$A$2:$A$2001,C1382)=0,"Customer not on Customers tab",IF(N(E1382)&gt;D1382,"Refund is more than the order",IF(AND(B1382&lt;&gt;"",COUNTIF($B$2:$B$5001,B1382)&gt;1),"Same order # twice - keep one row",""))))))))</f>
        <v/>
      </c>
      <c r="I1382" s="11" t="str">
        <f aca="false">IF(A1382="","",IF(ISNUMBER(A1382),INT(A1382),IFERROR(IF(TEXT(DATE(VALUE(LEFT(A1382,4)),VALUE(MID(A1382,6,2)),VALUE(MID(A1382,9,2))),"yyyy-mm-dd")=LEFT(A1382,10),DATE(VALUE(LEFT(A1382,4)),VALUE(MID(A1382,6,2)),VALUE(MID(A1382,9,2))),""),"")))</f>
        <v/>
      </c>
    </row>
    <row r="1383" customFormat="false" ht="15" hidden="false" customHeight="false" outlineLevel="0" collapsed="false">
      <c r="A1383" s="13"/>
      <c r="B1383" s="8"/>
      <c r="C1383" s="8"/>
      <c r="D1383" s="23"/>
      <c r="E1383" s="23"/>
      <c r="F1383" s="10" t="str">
        <f aca="false">IF(D1383="","",D1383-N(E1383))</f>
        <v/>
      </c>
      <c r="G1383" s="8"/>
      <c r="H1383" s="12" t="str">
        <f aca="false">IF(AND(A1383="",C1383="",D1383=""),"",IF(A1383="","Add the order date",IF(I1383="","Date not recognised - use YYYY-MM-DD",IF(C1383="","Add the customer email",IF(D1383="","Add the order total",IF(COUNTIF(Customers!$A$2:$A$2001,C1383)=0,"Customer not on Customers tab",IF(N(E1383)&gt;D1383,"Refund is more than the order",IF(AND(B1383&lt;&gt;"",COUNTIF($B$2:$B$5001,B1383)&gt;1),"Same order # twice - keep one row",""))))))))</f>
        <v/>
      </c>
      <c r="I1383" s="11" t="str">
        <f aca="false">IF(A1383="","",IF(ISNUMBER(A1383),INT(A1383),IFERROR(IF(TEXT(DATE(VALUE(LEFT(A1383,4)),VALUE(MID(A1383,6,2)),VALUE(MID(A1383,9,2))),"yyyy-mm-dd")=LEFT(A1383,10),DATE(VALUE(LEFT(A1383,4)),VALUE(MID(A1383,6,2)),VALUE(MID(A1383,9,2))),""),"")))</f>
        <v/>
      </c>
    </row>
    <row r="1384" customFormat="false" ht="15" hidden="false" customHeight="false" outlineLevel="0" collapsed="false">
      <c r="A1384" s="13"/>
      <c r="B1384" s="8"/>
      <c r="C1384" s="8"/>
      <c r="D1384" s="23"/>
      <c r="E1384" s="23"/>
      <c r="F1384" s="10" t="str">
        <f aca="false">IF(D1384="","",D1384-N(E1384))</f>
        <v/>
      </c>
      <c r="G1384" s="8"/>
      <c r="H1384" s="12" t="str">
        <f aca="false">IF(AND(A1384="",C1384="",D1384=""),"",IF(A1384="","Add the order date",IF(I1384="","Date not recognised - use YYYY-MM-DD",IF(C1384="","Add the customer email",IF(D1384="","Add the order total",IF(COUNTIF(Customers!$A$2:$A$2001,C1384)=0,"Customer not on Customers tab",IF(N(E1384)&gt;D1384,"Refund is more than the order",IF(AND(B1384&lt;&gt;"",COUNTIF($B$2:$B$5001,B1384)&gt;1),"Same order # twice - keep one row",""))))))))</f>
        <v/>
      </c>
      <c r="I1384" s="11" t="str">
        <f aca="false">IF(A1384="","",IF(ISNUMBER(A1384),INT(A1384),IFERROR(IF(TEXT(DATE(VALUE(LEFT(A1384,4)),VALUE(MID(A1384,6,2)),VALUE(MID(A1384,9,2))),"yyyy-mm-dd")=LEFT(A1384,10),DATE(VALUE(LEFT(A1384,4)),VALUE(MID(A1384,6,2)),VALUE(MID(A1384,9,2))),""),"")))</f>
        <v/>
      </c>
    </row>
    <row r="1385" customFormat="false" ht="15" hidden="false" customHeight="false" outlineLevel="0" collapsed="false">
      <c r="A1385" s="13"/>
      <c r="B1385" s="8"/>
      <c r="C1385" s="8"/>
      <c r="D1385" s="23"/>
      <c r="E1385" s="23"/>
      <c r="F1385" s="10" t="str">
        <f aca="false">IF(D1385="","",D1385-N(E1385))</f>
        <v/>
      </c>
      <c r="G1385" s="8"/>
      <c r="H1385" s="12" t="str">
        <f aca="false">IF(AND(A1385="",C1385="",D1385=""),"",IF(A1385="","Add the order date",IF(I1385="","Date not recognised - use YYYY-MM-DD",IF(C1385="","Add the customer email",IF(D1385="","Add the order total",IF(COUNTIF(Customers!$A$2:$A$2001,C1385)=0,"Customer not on Customers tab",IF(N(E1385)&gt;D1385,"Refund is more than the order",IF(AND(B1385&lt;&gt;"",COUNTIF($B$2:$B$5001,B1385)&gt;1),"Same order # twice - keep one row",""))))))))</f>
        <v/>
      </c>
      <c r="I1385" s="11" t="str">
        <f aca="false">IF(A1385="","",IF(ISNUMBER(A1385),INT(A1385),IFERROR(IF(TEXT(DATE(VALUE(LEFT(A1385,4)),VALUE(MID(A1385,6,2)),VALUE(MID(A1385,9,2))),"yyyy-mm-dd")=LEFT(A1385,10),DATE(VALUE(LEFT(A1385,4)),VALUE(MID(A1385,6,2)),VALUE(MID(A1385,9,2))),""),"")))</f>
        <v/>
      </c>
    </row>
    <row r="1386" customFormat="false" ht="15" hidden="false" customHeight="false" outlineLevel="0" collapsed="false">
      <c r="A1386" s="13"/>
      <c r="B1386" s="8"/>
      <c r="C1386" s="8"/>
      <c r="D1386" s="23"/>
      <c r="E1386" s="23"/>
      <c r="F1386" s="10" t="str">
        <f aca="false">IF(D1386="","",D1386-N(E1386))</f>
        <v/>
      </c>
      <c r="G1386" s="8"/>
      <c r="H1386" s="12" t="str">
        <f aca="false">IF(AND(A1386="",C1386="",D1386=""),"",IF(A1386="","Add the order date",IF(I1386="","Date not recognised - use YYYY-MM-DD",IF(C1386="","Add the customer email",IF(D1386="","Add the order total",IF(COUNTIF(Customers!$A$2:$A$2001,C1386)=0,"Customer not on Customers tab",IF(N(E1386)&gt;D1386,"Refund is more than the order",IF(AND(B1386&lt;&gt;"",COUNTIF($B$2:$B$5001,B1386)&gt;1),"Same order # twice - keep one row",""))))))))</f>
        <v/>
      </c>
      <c r="I1386" s="11" t="str">
        <f aca="false">IF(A1386="","",IF(ISNUMBER(A1386),INT(A1386),IFERROR(IF(TEXT(DATE(VALUE(LEFT(A1386,4)),VALUE(MID(A1386,6,2)),VALUE(MID(A1386,9,2))),"yyyy-mm-dd")=LEFT(A1386,10),DATE(VALUE(LEFT(A1386,4)),VALUE(MID(A1386,6,2)),VALUE(MID(A1386,9,2))),""),"")))</f>
        <v/>
      </c>
    </row>
    <row r="1387" customFormat="false" ht="15" hidden="false" customHeight="false" outlineLevel="0" collapsed="false">
      <c r="A1387" s="13"/>
      <c r="B1387" s="8"/>
      <c r="C1387" s="8"/>
      <c r="D1387" s="23"/>
      <c r="E1387" s="23"/>
      <c r="F1387" s="10" t="str">
        <f aca="false">IF(D1387="","",D1387-N(E1387))</f>
        <v/>
      </c>
      <c r="G1387" s="8"/>
      <c r="H1387" s="12" t="str">
        <f aca="false">IF(AND(A1387="",C1387="",D1387=""),"",IF(A1387="","Add the order date",IF(I1387="","Date not recognised - use YYYY-MM-DD",IF(C1387="","Add the customer email",IF(D1387="","Add the order total",IF(COUNTIF(Customers!$A$2:$A$2001,C1387)=0,"Customer not on Customers tab",IF(N(E1387)&gt;D1387,"Refund is more than the order",IF(AND(B1387&lt;&gt;"",COUNTIF($B$2:$B$5001,B1387)&gt;1),"Same order # twice - keep one row",""))))))))</f>
        <v/>
      </c>
      <c r="I1387" s="11" t="str">
        <f aca="false">IF(A1387="","",IF(ISNUMBER(A1387),INT(A1387),IFERROR(IF(TEXT(DATE(VALUE(LEFT(A1387,4)),VALUE(MID(A1387,6,2)),VALUE(MID(A1387,9,2))),"yyyy-mm-dd")=LEFT(A1387,10),DATE(VALUE(LEFT(A1387,4)),VALUE(MID(A1387,6,2)),VALUE(MID(A1387,9,2))),""),"")))</f>
        <v/>
      </c>
    </row>
    <row r="1388" customFormat="false" ht="15" hidden="false" customHeight="false" outlineLevel="0" collapsed="false">
      <c r="A1388" s="13"/>
      <c r="B1388" s="8"/>
      <c r="C1388" s="8"/>
      <c r="D1388" s="23"/>
      <c r="E1388" s="23"/>
      <c r="F1388" s="10" t="str">
        <f aca="false">IF(D1388="","",D1388-N(E1388))</f>
        <v/>
      </c>
      <c r="G1388" s="8"/>
      <c r="H1388" s="12" t="str">
        <f aca="false">IF(AND(A1388="",C1388="",D1388=""),"",IF(A1388="","Add the order date",IF(I1388="","Date not recognised - use YYYY-MM-DD",IF(C1388="","Add the customer email",IF(D1388="","Add the order total",IF(COUNTIF(Customers!$A$2:$A$2001,C1388)=0,"Customer not on Customers tab",IF(N(E1388)&gt;D1388,"Refund is more than the order",IF(AND(B1388&lt;&gt;"",COUNTIF($B$2:$B$5001,B1388)&gt;1),"Same order # twice - keep one row",""))))))))</f>
        <v/>
      </c>
      <c r="I1388" s="11" t="str">
        <f aca="false">IF(A1388="","",IF(ISNUMBER(A1388),INT(A1388),IFERROR(IF(TEXT(DATE(VALUE(LEFT(A1388,4)),VALUE(MID(A1388,6,2)),VALUE(MID(A1388,9,2))),"yyyy-mm-dd")=LEFT(A1388,10),DATE(VALUE(LEFT(A1388,4)),VALUE(MID(A1388,6,2)),VALUE(MID(A1388,9,2))),""),"")))</f>
        <v/>
      </c>
    </row>
    <row r="1389" customFormat="false" ht="15" hidden="false" customHeight="false" outlineLevel="0" collapsed="false">
      <c r="A1389" s="13"/>
      <c r="B1389" s="8"/>
      <c r="C1389" s="8"/>
      <c r="D1389" s="23"/>
      <c r="E1389" s="23"/>
      <c r="F1389" s="10" t="str">
        <f aca="false">IF(D1389="","",D1389-N(E1389))</f>
        <v/>
      </c>
      <c r="G1389" s="8"/>
      <c r="H1389" s="12" t="str">
        <f aca="false">IF(AND(A1389="",C1389="",D1389=""),"",IF(A1389="","Add the order date",IF(I1389="","Date not recognised - use YYYY-MM-DD",IF(C1389="","Add the customer email",IF(D1389="","Add the order total",IF(COUNTIF(Customers!$A$2:$A$2001,C1389)=0,"Customer not on Customers tab",IF(N(E1389)&gt;D1389,"Refund is more than the order",IF(AND(B1389&lt;&gt;"",COUNTIF($B$2:$B$5001,B1389)&gt;1),"Same order # twice - keep one row",""))))))))</f>
        <v/>
      </c>
      <c r="I1389" s="11" t="str">
        <f aca="false">IF(A1389="","",IF(ISNUMBER(A1389),INT(A1389),IFERROR(IF(TEXT(DATE(VALUE(LEFT(A1389,4)),VALUE(MID(A1389,6,2)),VALUE(MID(A1389,9,2))),"yyyy-mm-dd")=LEFT(A1389,10),DATE(VALUE(LEFT(A1389,4)),VALUE(MID(A1389,6,2)),VALUE(MID(A1389,9,2))),""),"")))</f>
        <v/>
      </c>
    </row>
    <row r="1390" customFormat="false" ht="15" hidden="false" customHeight="false" outlineLevel="0" collapsed="false">
      <c r="A1390" s="13"/>
      <c r="B1390" s="8"/>
      <c r="C1390" s="8"/>
      <c r="D1390" s="23"/>
      <c r="E1390" s="23"/>
      <c r="F1390" s="10" t="str">
        <f aca="false">IF(D1390="","",D1390-N(E1390))</f>
        <v/>
      </c>
      <c r="G1390" s="8"/>
      <c r="H1390" s="12" t="str">
        <f aca="false">IF(AND(A1390="",C1390="",D1390=""),"",IF(A1390="","Add the order date",IF(I1390="","Date not recognised - use YYYY-MM-DD",IF(C1390="","Add the customer email",IF(D1390="","Add the order total",IF(COUNTIF(Customers!$A$2:$A$2001,C1390)=0,"Customer not on Customers tab",IF(N(E1390)&gt;D1390,"Refund is more than the order",IF(AND(B1390&lt;&gt;"",COUNTIF($B$2:$B$5001,B1390)&gt;1),"Same order # twice - keep one row",""))))))))</f>
        <v/>
      </c>
      <c r="I1390" s="11" t="str">
        <f aca="false">IF(A1390="","",IF(ISNUMBER(A1390),INT(A1390),IFERROR(IF(TEXT(DATE(VALUE(LEFT(A1390,4)),VALUE(MID(A1390,6,2)),VALUE(MID(A1390,9,2))),"yyyy-mm-dd")=LEFT(A1390,10),DATE(VALUE(LEFT(A1390,4)),VALUE(MID(A1390,6,2)),VALUE(MID(A1390,9,2))),""),"")))</f>
        <v/>
      </c>
    </row>
    <row r="1391" customFormat="false" ht="15" hidden="false" customHeight="false" outlineLevel="0" collapsed="false">
      <c r="A1391" s="13"/>
      <c r="B1391" s="8"/>
      <c r="C1391" s="8"/>
      <c r="D1391" s="23"/>
      <c r="E1391" s="23"/>
      <c r="F1391" s="10" t="str">
        <f aca="false">IF(D1391="","",D1391-N(E1391))</f>
        <v/>
      </c>
      <c r="G1391" s="8"/>
      <c r="H1391" s="12" t="str">
        <f aca="false">IF(AND(A1391="",C1391="",D1391=""),"",IF(A1391="","Add the order date",IF(I1391="","Date not recognised - use YYYY-MM-DD",IF(C1391="","Add the customer email",IF(D1391="","Add the order total",IF(COUNTIF(Customers!$A$2:$A$2001,C1391)=0,"Customer not on Customers tab",IF(N(E1391)&gt;D1391,"Refund is more than the order",IF(AND(B1391&lt;&gt;"",COUNTIF($B$2:$B$5001,B1391)&gt;1),"Same order # twice - keep one row",""))))))))</f>
        <v/>
      </c>
      <c r="I1391" s="11" t="str">
        <f aca="false">IF(A1391="","",IF(ISNUMBER(A1391),INT(A1391),IFERROR(IF(TEXT(DATE(VALUE(LEFT(A1391,4)),VALUE(MID(A1391,6,2)),VALUE(MID(A1391,9,2))),"yyyy-mm-dd")=LEFT(A1391,10),DATE(VALUE(LEFT(A1391,4)),VALUE(MID(A1391,6,2)),VALUE(MID(A1391,9,2))),""),"")))</f>
        <v/>
      </c>
    </row>
    <row r="1392" customFormat="false" ht="15" hidden="false" customHeight="false" outlineLevel="0" collapsed="false">
      <c r="A1392" s="13"/>
      <c r="B1392" s="8"/>
      <c r="C1392" s="8"/>
      <c r="D1392" s="23"/>
      <c r="E1392" s="23"/>
      <c r="F1392" s="10" t="str">
        <f aca="false">IF(D1392="","",D1392-N(E1392))</f>
        <v/>
      </c>
      <c r="G1392" s="8"/>
      <c r="H1392" s="12" t="str">
        <f aca="false">IF(AND(A1392="",C1392="",D1392=""),"",IF(A1392="","Add the order date",IF(I1392="","Date not recognised - use YYYY-MM-DD",IF(C1392="","Add the customer email",IF(D1392="","Add the order total",IF(COUNTIF(Customers!$A$2:$A$2001,C1392)=0,"Customer not on Customers tab",IF(N(E1392)&gt;D1392,"Refund is more than the order",IF(AND(B1392&lt;&gt;"",COUNTIF($B$2:$B$5001,B1392)&gt;1),"Same order # twice - keep one row",""))))))))</f>
        <v/>
      </c>
      <c r="I1392" s="11" t="str">
        <f aca="false">IF(A1392="","",IF(ISNUMBER(A1392),INT(A1392),IFERROR(IF(TEXT(DATE(VALUE(LEFT(A1392,4)),VALUE(MID(A1392,6,2)),VALUE(MID(A1392,9,2))),"yyyy-mm-dd")=LEFT(A1392,10),DATE(VALUE(LEFT(A1392,4)),VALUE(MID(A1392,6,2)),VALUE(MID(A1392,9,2))),""),"")))</f>
        <v/>
      </c>
    </row>
    <row r="1393" customFormat="false" ht="15" hidden="false" customHeight="false" outlineLevel="0" collapsed="false">
      <c r="A1393" s="13"/>
      <c r="B1393" s="8"/>
      <c r="C1393" s="8"/>
      <c r="D1393" s="23"/>
      <c r="E1393" s="23"/>
      <c r="F1393" s="10" t="str">
        <f aca="false">IF(D1393="","",D1393-N(E1393))</f>
        <v/>
      </c>
      <c r="G1393" s="8"/>
      <c r="H1393" s="12" t="str">
        <f aca="false">IF(AND(A1393="",C1393="",D1393=""),"",IF(A1393="","Add the order date",IF(I1393="","Date not recognised - use YYYY-MM-DD",IF(C1393="","Add the customer email",IF(D1393="","Add the order total",IF(COUNTIF(Customers!$A$2:$A$2001,C1393)=0,"Customer not on Customers tab",IF(N(E1393)&gt;D1393,"Refund is more than the order",IF(AND(B1393&lt;&gt;"",COUNTIF($B$2:$B$5001,B1393)&gt;1),"Same order # twice - keep one row",""))))))))</f>
        <v/>
      </c>
      <c r="I1393" s="11" t="str">
        <f aca="false">IF(A1393="","",IF(ISNUMBER(A1393),INT(A1393),IFERROR(IF(TEXT(DATE(VALUE(LEFT(A1393,4)),VALUE(MID(A1393,6,2)),VALUE(MID(A1393,9,2))),"yyyy-mm-dd")=LEFT(A1393,10),DATE(VALUE(LEFT(A1393,4)),VALUE(MID(A1393,6,2)),VALUE(MID(A1393,9,2))),""),"")))</f>
        <v/>
      </c>
    </row>
    <row r="1394" customFormat="false" ht="15" hidden="false" customHeight="false" outlineLevel="0" collapsed="false">
      <c r="A1394" s="13"/>
      <c r="B1394" s="8"/>
      <c r="C1394" s="8"/>
      <c r="D1394" s="23"/>
      <c r="E1394" s="23"/>
      <c r="F1394" s="10" t="str">
        <f aca="false">IF(D1394="","",D1394-N(E1394))</f>
        <v/>
      </c>
      <c r="G1394" s="8"/>
      <c r="H1394" s="12" t="str">
        <f aca="false">IF(AND(A1394="",C1394="",D1394=""),"",IF(A1394="","Add the order date",IF(I1394="","Date not recognised - use YYYY-MM-DD",IF(C1394="","Add the customer email",IF(D1394="","Add the order total",IF(COUNTIF(Customers!$A$2:$A$2001,C1394)=0,"Customer not on Customers tab",IF(N(E1394)&gt;D1394,"Refund is more than the order",IF(AND(B1394&lt;&gt;"",COUNTIF($B$2:$B$5001,B1394)&gt;1),"Same order # twice - keep one row",""))))))))</f>
        <v/>
      </c>
      <c r="I1394" s="11" t="str">
        <f aca="false">IF(A1394="","",IF(ISNUMBER(A1394),INT(A1394),IFERROR(IF(TEXT(DATE(VALUE(LEFT(A1394,4)),VALUE(MID(A1394,6,2)),VALUE(MID(A1394,9,2))),"yyyy-mm-dd")=LEFT(A1394,10),DATE(VALUE(LEFT(A1394,4)),VALUE(MID(A1394,6,2)),VALUE(MID(A1394,9,2))),""),"")))</f>
        <v/>
      </c>
    </row>
    <row r="1395" customFormat="false" ht="15" hidden="false" customHeight="false" outlineLevel="0" collapsed="false">
      <c r="A1395" s="13"/>
      <c r="B1395" s="8"/>
      <c r="C1395" s="8"/>
      <c r="D1395" s="23"/>
      <c r="E1395" s="23"/>
      <c r="F1395" s="10" t="str">
        <f aca="false">IF(D1395="","",D1395-N(E1395))</f>
        <v/>
      </c>
      <c r="G1395" s="8"/>
      <c r="H1395" s="12" t="str">
        <f aca="false">IF(AND(A1395="",C1395="",D1395=""),"",IF(A1395="","Add the order date",IF(I1395="","Date not recognised - use YYYY-MM-DD",IF(C1395="","Add the customer email",IF(D1395="","Add the order total",IF(COUNTIF(Customers!$A$2:$A$2001,C1395)=0,"Customer not on Customers tab",IF(N(E1395)&gt;D1395,"Refund is more than the order",IF(AND(B1395&lt;&gt;"",COUNTIF($B$2:$B$5001,B1395)&gt;1),"Same order # twice - keep one row",""))))))))</f>
        <v/>
      </c>
      <c r="I1395" s="11" t="str">
        <f aca="false">IF(A1395="","",IF(ISNUMBER(A1395),INT(A1395),IFERROR(IF(TEXT(DATE(VALUE(LEFT(A1395,4)),VALUE(MID(A1395,6,2)),VALUE(MID(A1395,9,2))),"yyyy-mm-dd")=LEFT(A1395,10),DATE(VALUE(LEFT(A1395,4)),VALUE(MID(A1395,6,2)),VALUE(MID(A1395,9,2))),""),"")))</f>
        <v/>
      </c>
    </row>
    <row r="1396" customFormat="false" ht="15" hidden="false" customHeight="false" outlineLevel="0" collapsed="false">
      <c r="A1396" s="13"/>
      <c r="B1396" s="8"/>
      <c r="C1396" s="8"/>
      <c r="D1396" s="23"/>
      <c r="E1396" s="23"/>
      <c r="F1396" s="10" t="str">
        <f aca="false">IF(D1396="","",D1396-N(E1396))</f>
        <v/>
      </c>
      <c r="G1396" s="8"/>
      <c r="H1396" s="12" t="str">
        <f aca="false">IF(AND(A1396="",C1396="",D1396=""),"",IF(A1396="","Add the order date",IF(I1396="","Date not recognised - use YYYY-MM-DD",IF(C1396="","Add the customer email",IF(D1396="","Add the order total",IF(COUNTIF(Customers!$A$2:$A$2001,C1396)=0,"Customer not on Customers tab",IF(N(E1396)&gt;D1396,"Refund is more than the order",IF(AND(B1396&lt;&gt;"",COUNTIF($B$2:$B$5001,B1396)&gt;1),"Same order # twice - keep one row",""))))))))</f>
        <v/>
      </c>
      <c r="I1396" s="11" t="str">
        <f aca="false">IF(A1396="","",IF(ISNUMBER(A1396),INT(A1396),IFERROR(IF(TEXT(DATE(VALUE(LEFT(A1396,4)),VALUE(MID(A1396,6,2)),VALUE(MID(A1396,9,2))),"yyyy-mm-dd")=LEFT(A1396,10),DATE(VALUE(LEFT(A1396,4)),VALUE(MID(A1396,6,2)),VALUE(MID(A1396,9,2))),""),"")))</f>
        <v/>
      </c>
    </row>
    <row r="1397" customFormat="false" ht="15" hidden="false" customHeight="false" outlineLevel="0" collapsed="false">
      <c r="A1397" s="13"/>
      <c r="B1397" s="8"/>
      <c r="C1397" s="8"/>
      <c r="D1397" s="23"/>
      <c r="E1397" s="23"/>
      <c r="F1397" s="10" t="str">
        <f aca="false">IF(D1397="","",D1397-N(E1397))</f>
        <v/>
      </c>
      <c r="G1397" s="8"/>
      <c r="H1397" s="12" t="str">
        <f aca="false">IF(AND(A1397="",C1397="",D1397=""),"",IF(A1397="","Add the order date",IF(I1397="","Date not recognised - use YYYY-MM-DD",IF(C1397="","Add the customer email",IF(D1397="","Add the order total",IF(COUNTIF(Customers!$A$2:$A$2001,C1397)=0,"Customer not on Customers tab",IF(N(E1397)&gt;D1397,"Refund is more than the order",IF(AND(B1397&lt;&gt;"",COUNTIF($B$2:$B$5001,B1397)&gt;1),"Same order # twice - keep one row",""))))))))</f>
        <v/>
      </c>
      <c r="I1397" s="11" t="str">
        <f aca="false">IF(A1397="","",IF(ISNUMBER(A1397),INT(A1397),IFERROR(IF(TEXT(DATE(VALUE(LEFT(A1397,4)),VALUE(MID(A1397,6,2)),VALUE(MID(A1397,9,2))),"yyyy-mm-dd")=LEFT(A1397,10),DATE(VALUE(LEFT(A1397,4)),VALUE(MID(A1397,6,2)),VALUE(MID(A1397,9,2))),""),"")))</f>
        <v/>
      </c>
    </row>
    <row r="1398" customFormat="false" ht="15" hidden="false" customHeight="false" outlineLevel="0" collapsed="false">
      <c r="A1398" s="13"/>
      <c r="B1398" s="8"/>
      <c r="C1398" s="8"/>
      <c r="D1398" s="23"/>
      <c r="E1398" s="23"/>
      <c r="F1398" s="10" t="str">
        <f aca="false">IF(D1398="","",D1398-N(E1398))</f>
        <v/>
      </c>
      <c r="G1398" s="8"/>
      <c r="H1398" s="12" t="str">
        <f aca="false">IF(AND(A1398="",C1398="",D1398=""),"",IF(A1398="","Add the order date",IF(I1398="","Date not recognised - use YYYY-MM-DD",IF(C1398="","Add the customer email",IF(D1398="","Add the order total",IF(COUNTIF(Customers!$A$2:$A$2001,C1398)=0,"Customer not on Customers tab",IF(N(E1398)&gt;D1398,"Refund is more than the order",IF(AND(B1398&lt;&gt;"",COUNTIF($B$2:$B$5001,B1398)&gt;1),"Same order # twice - keep one row",""))))))))</f>
        <v/>
      </c>
      <c r="I1398" s="11" t="str">
        <f aca="false">IF(A1398="","",IF(ISNUMBER(A1398),INT(A1398),IFERROR(IF(TEXT(DATE(VALUE(LEFT(A1398,4)),VALUE(MID(A1398,6,2)),VALUE(MID(A1398,9,2))),"yyyy-mm-dd")=LEFT(A1398,10),DATE(VALUE(LEFT(A1398,4)),VALUE(MID(A1398,6,2)),VALUE(MID(A1398,9,2))),""),"")))</f>
        <v/>
      </c>
    </row>
    <row r="1399" customFormat="false" ht="15" hidden="false" customHeight="false" outlineLevel="0" collapsed="false">
      <c r="A1399" s="13"/>
      <c r="B1399" s="8"/>
      <c r="C1399" s="8"/>
      <c r="D1399" s="23"/>
      <c r="E1399" s="23"/>
      <c r="F1399" s="10" t="str">
        <f aca="false">IF(D1399="","",D1399-N(E1399))</f>
        <v/>
      </c>
      <c r="G1399" s="8"/>
      <c r="H1399" s="12" t="str">
        <f aca="false">IF(AND(A1399="",C1399="",D1399=""),"",IF(A1399="","Add the order date",IF(I1399="","Date not recognised - use YYYY-MM-DD",IF(C1399="","Add the customer email",IF(D1399="","Add the order total",IF(COUNTIF(Customers!$A$2:$A$2001,C1399)=0,"Customer not on Customers tab",IF(N(E1399)&gt;D1399,"Refund is more than the order",IF(AND(B1399&lt;&gt;"",COUNTIF($B$2:$B$5001,B1399)&gt;1),"Same order # twice - keep one row",""))))))))</f>
        <v/>
      </c>
      <c r="I1399" s="11" t="str">
        <f aca="false">IF(A1399="","",IF(ISNUMBER(A1399),INT(A1399),IFERROR(IF(TEXT(DATE(VALUE(LEFT(A1399,4)),VALUE(MID(A1399,6,2)),VALUE(MID(A1399,9,2))),"yyyy-mm-dd")=LEFT(A1399,10),DATE(VALUE(LEFT(A1399,4)),VALUE(MID(A1399,6,2)),VALUE(MID(A1399,9,2))),""),"")))</f>
        <v/>
      </c>
    </row>
    <row r="1400" customFormat="false" ht="15" hidden="false" customHeight="false" outlineLevel="0" collapsed="false">
      <c r="A1400" s="13"/>
      <c r="B1400" s="8"/>
      <c r="C1400" s="8"/>
      <c r="D1400" s="23"/>
      <c r="E1400" s="23"/>
      <c r="F1400" s="10" t="str">
        <f aca="false">IF(D1400="","",D1400-N(E1400))</f>
        <v/>
      </c>
      <c r="G1400" s="8"/>
      <c r="H1400" s="12" t="str">
        <f aca="false">IF(AND(A1400="",C1400="",D1400=""),"",IF(A1400="","Add the order date",IF(I1400="","Date not recognised - use YYYY-MM-DD",IF(C1400="","Add the customer email",IF(D1400="","Add the order total",IF(COUNTIF(Customers!$A$2:$A$2001,C1400)=0,"Customer not on Customers tab",IF(N(E1400)&gt;D1400,"Refund is more than the order",IF(AND(B1400&lt;&gt;"",COUNTIF($B$2:$B$5001,B1400)&gt;1),"Same order # twice - keep one row",""))))))))</f>
        <v/>
      </c>
      <c r="I1400" s="11" t="str">
        <f aca="false">IF(A1400="","",IF(ISNUMBER(A1400),INT(A1400),IFERROR(IF(TEXT(DATE(VALUE(LEFT(A1400,4)),VALUE(MID(A1400,6,2)),VALUE(MID(A1400,9,2))),"yyyy-mm-dd")=LEFT(A1400,10),DATE(VALUE(LEFT(A1400,4)),VALUE(MID(A1400,6,2)),VALUE(MID(A1400,9,2))),""),"")))</f>
        <v/>
      </c>
    </row>
    <row r="1401" customFormat="false" ht="15" hidden="false" customHeight="false" outlineLevel="0" collapsed="false">
      <c r="A1401" s="13"/>
      <c r="B1401" s="8"/>
      <c r="C1401" s="8"/>
      <c r="D1401" s="23"/>
      <c r="E1401" s="23"/>
      <c r="F1401" s="10" t="str">
        <f aca="false">IF(D1401="","",D1401-N(E1401))</f>
        <v/>
      </c>
      <c r="G1401" s="8"/>
      <c r="H1401" s="12" t="str">
        <f aca="false">IF(AND(A1401="",C1401="",D1401=""),"",IF(A1401="","Add the order date",IF(I1401="","Date not recognised - use YYYY-MM-DD",IF(C1401="","Add the customer email",IF(D1401="","Add the order total",IF(COUNTIF(Customers!$A$2:$A$2001,C1401)=0,"Customer not on Customers tab",IF(N(E1401)&gt;D1401,"Refund is more than the order",IF(AND(B1401&lt;&gt;"",COUNTIF($B$2:$B$5001,B1401)&gt;1),"Same order # twice - keep one row",""))))))))</f>
        <v/>
      </c>
      <c r="I1401" s="11" t="str">
        <f aca="false">IF(A1401="","",IF(ISNUMBER(A1401),INT(A1401),IFERROR(IF(TEXT(DATE(VALUE(LEFT(A1401,4)),VALUE(MID(A1401,6,2)),VALUE(MID(A1401,9,2))),"yyyy-mm-dd")=LEFT(A1401,10),DATE(VALUE(LEFT(A1401,4)),VALUE(MID(A1401,6,2)),VALUE(MID(A1401,9,2))),""),"")))</f>
        <v/>
      </c>
    </row>
    <row r="1402" customFormat="false" ht="15" hidden="false" customHeight="false" outlineLevel="0" collapsed="false">
      <c r="A1402" s="13"/>
      <c r="B1402" s="8"/>
      <c r="C1402" s="8"/>
      <c r="D1402" s="23"/>
      <c r="E1402" s="23"/>
      <c r="F1402" s="10" t="str">
        <f aca="false">IF(D1402="","",D1402-N(E1402))</f>
        <v/>
      </c>
      <c r="G1402" s="8"/>
      <c r="H1402" s="12" t="str">
        <f aca="false">IF(AND(A1402="",C1402="",D1402=""),"",IF(A1402="","Add the order date",IF(I1402="","Date not recognised - use YYYY-MM-DD",IF(C1402="","Add the customer email",IF(D1402="","Add the order total",IF(COUNTIF(Customers!$A$2:$A$2001,C1402)=0,"Customer not on Customers tab",IF(N(E1402)&gt;D1402,"Refund is more than the order",IF(AND(B1402&lt;&gt;"",COUNTIF($B$2:$B$5001,B1402)&gt;1),"Same order # twice - keep one row",""))))))))</f>
        <v/>
      </c>
      <c r="I1402" s="11" t="str">
        <f aca="false">IF(A1402="","",IF(ISNUMBER(A1402),INT(A1402),IFERROR(IF(TEXT(DATE(VALUE(LEFT(A1402,4)),VALUE(MID(A1402,6,2)),VALUE(MID(A1402,9,2))),"yyyy-mm-dd")=LEFT(A1402,10),DATE(VALUE(LEFT(A1402,4)),VALUE(MID(A1402,6,2)),VALUE(MID(A1402,9,2))),""),"")))</f>
        <v/>
      </c>
    </row>
    <row r="1403" customFormat="false" ht="15" hidden="false" customHeight="false" outlineLevel="0" collapsed="false">
      <c r="A1403" s="13"/>
      <c r="B1403" s="8"/>
      <c r="C1403" s="8"/>
      <c r="D1403" s="23"/>
      <c r="E1403" s="23"/>
      <c r="F1403" s="10" t="str">
        <f aca="false">IF(D1403="","",D1403-N(E1403))</f>
        <v/>
      </c>
      <c r="G1403" s="8"/>
      <c r="H1403" s="12" t="str">
        <f aca="false">IF(AND(A1403="",C1403="",D1403=""),"",IF(A1403="","Add the order date",IF(I1403="","Date not recognised - use YYYY-MM-DD",IF(C1403="","Add the customer email",IF(D1403="","Add the order total",IF(COUNTIF(Customers!$A$2:$A$2001,C1403)=0,"Customer not on Customers tab",IF(N(E1403)&gt;D1403,"Refund is more than the order",IF(AND(B1403&lt;&gt;"",COUNTIF($B$2:$B$5001,B1403)&gt;1),"Same order # twice - keep one row",""))))))))</f>
        <v/>
      </c>
      <c r="I1403" s="11" t="str">
        <f aca="false">IF(A1403="","",IF(ISNUMBER(A1403),INT(A1403),IFERROR(IF(TEXT(DATE(VALUE(LEFT(A1403,4)),VALUE(MID(A1403,6,2)),VALUE(MID(A1403,9,2))),"yyyy-mm-dd")=LEFT(A1403,10),DATE(VALUE(LEFT(A1403,4)),VALUE(MID(A1403,6,2)),VALUE(MID(A1403,9,2))),""),"")))</f>
        <v/>
      </c>
    </row>
    <row r="1404" customFormat="false" ht="15" hidden="false" customHeight="false" outlineLevel="0" collapsed="false">
      <c r="A1404" s="13"/>
      <c r="B1404" s="8"/>
      <c r="C1404" s="8"/>
      <c r="D1404" s="23"/>
      <c r="E1404" s="23"/>
      <c r="F1404" s="10" t="str">
        <f aca="false">IF(D1404="","",D1404-N(E1404))</f>
        <v/>
      </c>
      <c r="G1404" s="8"/>
      <c r="H1404" s="12" t="str">
        <f aca="false">IF(AND(A1404="",C1404="",D1404=""),"",IF(A1404="","Add the order date",IF(I1404="","Date not recognised - use YYYY-MM-DD",IF(C1404="","Add the customer email",IF(D1404="","Add the order total",IF(COUNTIF(Customers!$A$2:$A$2001,C1404)=0,"Customer not on Customers tab",IF(N(E1404)&gt;D1404,"Refund is more than the order",IF(AND(B1404&lt;&gt;"",COUNTIF($B$2:$B$5001,B1404)&gt;1),"Same order # twice - keep one row",""))))))))</f>
        <v/>
      </c>
      <c r="I1404" s="11" t="str">
        <f aca="false">IF(A1404="","",IF(ISNUMBER(A1404),INT(A1404),IFERROR(IF(TEXT(DATE(VALUE(LEFT(A1404,4)),VALUE(MID(A1404,6,2)),VALUE(MID(A1404,9,2))),"yyyy-mm-dd")=LEFT(A1404,10),DATE(VALUE(LEFT(A1404,4)),VALUE(MID(A1404,6,2)),VALUE(MID(A1404,9,2))),""),"")))</f>
        <v/>
      </c>
    </row>
    <row r="1405" customFormat="false" ht="15" hidden="false" customHeight="false" outlineLevel="0" collapsed="false">
      <c r="A1405" s="13"/>
      <c r="B1405" s="8"/>
      <c r="C1405" s="8"/>
      <c r="D1405" s="23"/>
      <c r="E1405" s="23"/>
      <c r="F1405" s="10" t="str">
        <f aca="false">IF(D1405="","",D1405-N(E1405))</f>
        <v/>
      </c>
      <c r="G1405" s="8"/>
      <c r="H1405" s="12" t="str">
        <f aca="false">IF(AND(A1405="",C1405="",D1405=""),"",IF(A1405="","Add the order date",IF(I1405="","Date not recognised - use YYYY-MM-DD",IF(C1405="","Add the customer email",IF(D1405="","Add the order total",IF(COUNTIF(Customers!$A$2:$A$2001,C1405)=0,"Customer not on Customers tab",IF(N(E1405)&gt;D1405,"Refund is more than the order",IF(AND(B1405&lt;&gt;"",COUNTIF($B$2:$B$5001,B1405)&gt;1),"Same order # twice - keep one row",""))))))))</f>
        <v/>
      </c>
      <c r="I1405" s="11" t="str">
        <f aca="false">IF(A1405="","",IF(ISNUMBER(A1405),INT(A1405),IFERROR(IF(TEXT(DATE(VALUE(LEFT(A1405,4)),VALUE(MID(A1405,6,2)),VALUE(MID(A1405,9,2))),"yyyy-mm-dd")=LEFT(A1405,10),DATE(VALUE(LEFT(A1405,4)),VALUE(MID(A1405,6,2)),VALUE(MID(A1405,9,2))),""),"")))</f>
        <v/>
      </c>
    </row>
    <row r="1406" customFormat="false" ht="15" hidden="false" customHeight="false" outlineLevel="0" collapsed="false">
      <c r="A1406" s="13"/>
      <c r="B1406" s="8"/>
      <c r="C1406" s="8"/>
      <c r="D1406" s="23"/>
      <c r="E1406" s="23"/>
      <c r="F1406" s="10" t="str">
        <f aca="false">IF(D1406="","",D1406-N(E1406))</f>
        <v/>
      </c>
      <c r="G1406" s="8"/>
      <c r="H1406" s="12" t="str">
        <f aca="false">IF(AND(A1406="",C1406="",D1406=""),"",IF(A1406="","Add the order date",IF(I1406="","Date not recognised - use YYYY-MM-DD",IF(C1406="","Add the customer email",IF(D1406="","Add the order total",IF(COUNTIF(Customers!$A$2:$A$2001,C1406)=0,"Customer not on Customers tab",IF(N(E1406)&gt;D1406,"Refund is more than the order",IF(AND(B1406&lt;&gt;"",COUNTIF($B$2:$B$5001,B1406)&gt;1),"Same order # twice - keep one row",""))))))))</f>
        <v/>
      </c>
      <c r="I1406" s="11" t="str">
        <f aca="false">IF(A1406="","",IF(ISNUMBER(A1406),INT(A1406),IFERROR(IF(TEXT(DATE(VALUE(LEFT(A1406,4)),VALUE(MID(A1406,6,2)),VALUE(MID(A1406,9,2))),"yyyy-mm-dd")=LEFT(A1406,10),DATE(VALUE(LEFT(A1406,4)),VALUE(MID(A1406,6,2)),VALUE(MID(A1406,9,2))),""),"")))</f>
        <v/>
      </c>
    </row>
    <row r="1407" customFormat="false" ht="15" hidden="false" customHeight="false" outlineLevel="0" collapsed="false">
      <c r="A1407" s="13"/>
      <c r="B1407" s="8"/>
      <c r="C1407" s="8"/>
      <c r="D1407" s="23"/>
      <c r="E1407" s="23"/>
      <c r="F1407" s="10" t="str">
        <f aca="false">IF(D1407="","",D1407-N(E1407))</f>
        <v/>
      </c>
      <c r="G1407" s="8"/>
      <c r="H1407" s="12" t="str">
        <f aca="false">IF(AND(A1407="",C1407="",D1407=""),"",IF(A1407="","Add the order date",IF(I1407="","Date not recognised - use YYYY-MM-DD",IF(C1407="","Add the customer email",IF(D1407="","Add the order total",IF(COUNTIF(Customers!$A$2:$A$2001,C1407)=0,"Customer not on Customers tab",IF(N(E1407)&gt;D1407,"Refund is more than the order",IF(AND(B1407&lt;&gt;"",COUNTIF($B$2:$B$5001,B1407)&gt;1),"Same order # twice - keep one row",""))))))))</f>
        <v/>
      </c>
      <c r="I1407" s="11" t="str">
        <f aca="false">IF(A1407="","",IF(ISNUMBER(A1407),INT(A1407),IFERROR(IF(TEXT(DATE(VALUE(LEFT(A1407,4)),VALUE(MID(A1407,6,2)),VALUE(MID(A1407,9,2))),"yyyy-mm-dd")=LEFT(A1407,10),DATE(VALUE(LEFT(A1407,4)),VALUE(MID(A1407,6,2)),VALUE(MID(A1407,9,2))),""),"")))</f>
        <v/>
      </c>
    </row>
    <row r="1408" customFormat="false" ht="15" hidden="false" customHeight="false" outlineLevel="0" collapsed="false">
      <c r="A1408" s="13"/>
      <c r="B1408" s="8"/>
      <c r="C1408" s="8"/>
      <c r="D1408" s="23"/>
      <c r="E1408" s="23"/>
      <c r="F1408" s="10" t="str">
        <f aca="false">IF(D1408="","",D1408-N(E1408))</f>
        <v/>
      </c>
      <c r="G1408" s="8"/>
      <c r="H1408" s="12" t="str">
        <f aca="false">IF(AND(A1408="",C1408="",D1408=""),"",IF(A1408="","Add the order date",IF(I1408="","Date not recognised - use YYYY-MM-DD",IF(C1408="","Add the customer email",IF(D1408="","Add the order total",IF(COUNTIF(Customers!$A$2:$A$2001,C1408)=0,"Customer not on Customers tab",IF(N(E1408)&gt;D1408,"Refund is more than the order",IF(AND(B1408&lt;&gt;"",COUNTIF($B$2:$B$5001,B1408)&gt;1),"Same order # twice - keep one row",""))))))))</f>
        <v/>
      </c>
      <c r="I1408" s="11" t="str">
        <f aca="false">IF(A1408="","",IF(ISNUMBER(A1408),INT(A1408),IFERROR(IF(TEXT(DATE(VALUE(LEFT(A1408,4)),VALUE(MID(A1408,6,2)),VALUE(MID(A1408,9,2))),"yyyy-mm-dd")=LEFT(A1408,10),DATE(VALUE(LEFT(A1408,4)),VALUE(MID(A1408,6,2)),VALUE(MID(A1408,9,2))),""),"")))</f>
        <v/>
      </c>
    </row>
    <row r="1409" customFormat="false" ht="15" hidden="false" customHeight="false" outlineLevel="0" collapsed="false">
      <c r="A1409" s="13"/>
      <c r="B1409" s="8"/>
      <c r="C1409" s="8"/>
      <c r="D1409" s="23"/>
      <c r="E1409" s="23"/>
      <c r="F1409" s="10" t="str">
        <f aca="false">IF(D1409="","",D1409-N(E1409))</f>
        <v/>
      </c>
      <c r="G1409" s="8"/>
      <c r="H1409" s="12" t="str">
        <f aca="false">IF(AND(A1409="",C1409="",D1409=""),"",IF(A1409="","Add the order date",IF(I1409="","Date not recognised - use YYYY-MM-DD",IF(C1409="","Add the customer email",IF(D1409="","Add the order total",IF(COUNTIF(Customers!$A$2:$A$2001,C1409)=0,"Customer not on Customers tab",IF(N(E1409)&gt;D1409,"Refund is more than the order",IF(AND(B1409&lt;&gt;"",COUNTIF($B$2:$B$5001,B1409)&gt;1),"Same order # twice - keep one row",""))))))))</f>
        <v/>
      </c>
      <c r="I1409" s="11" t="str">
        <f aca="false">IF(A1409="","",IF(ISNUMBER(A1409),INT(A1409),IFERROR(IF(TEXT(DATE(VALUE(LEFT(A1409,4)),VALUE(MID(A1409,6,2)),VALUE(MID(A1409,9,2))),"yyyy-mm-dd")=LEFT(A1409,10),DATE(VALUE(LEFT(A1409,4)),VALUE(MID(A1409,6,2)),VALUE(MID(A1409,9,2))),""),"")))</f>
        <v/>
      </c>
    </row>
    <row r="1410" customFormat="false" ht="15" hidden="false" customHeight="false" outlineLevel="0" collapsed="false">
      <c r="A1410" s="13"/>
      <c r="B1410" s="8"/>
      <c r="C1410" s="8"/>
      <c r="D1410" s="23"/>
      <c r="E1410" s="23"/>
      <c r="F1410" s="10" t="str">
        <f aca="false">IF(D1410="","",D1410-N(E1410))</f>
        <v/>
      </c>
      <c r="G1410" s="8"/>
      <c r="H1410" s="12" t="str">
        <f aca="false">IF(AND(A1410="",C1410="",D1410=""),"",IF(A1410="","Add the order date",IF(I1410="","Date not recognised - use YYYY-MM-DD",IF(C1410="","Add the customer email",IF(D1410="","Add the order total",IF(COUNTIF(Customers!$A$2:$A$2001,C1410)=0,"Customer not on Customers tab",IF(N(E1410)&gt;D1410,"Refund is more than the order",IF(AND(B1410&lt;&gt;"",COUNTIF($B$2:$B$5001,B1410)&gt;1),"Same order # twice - keep one row",""))))))))</f>
        <v/>
      </c>
      <c r="I1410" s="11" t="str">
        <f aca="false">IF(A1410="","",IF(ISNUMBER(A1410),INT(A1410),IFERROR(IF(TEXT(DATE(VALUE(LEFT(A1410,4)),VALUE(MID(A1410,6,2)),VALUE(MID(A1410,9,2))),"yyyy-mm-dd")=LEFT(A1410,10),DATE(VALUE(LEFT(A1410,4)),VALUE(MID(A1410,6,2)),VALUE(MID(A1410,9,2))),""),"")))</f>
        <v/>
      </c>
    </row>
    <row r="1411" customFormat="false" ht="15" hidden="false" customHeight="false" outlineLevel="0" collapsed="false">
      <c r="A1411" s="13"/>
      <c r="B1411" s="8"/>
      <c r="C1411" s="8"/>
      <c r="D1411" s="23"/>
      <c r="E1411" s="23"/>
      <c r="F1411" s="10" t="str">
        <f aca="false">IF(D1411="","",D1411-N(E1411))</f>
        <v/>
      </c>
      <c r="G1411" s="8"/>
      <c r="H1411" s="12" t="str">
        <f aca="false">IF(AND(A1411="",C1411="",D1411=""),"",IF(A1411="","Add the order date",IF(I1411="","Date not recognised - use YYYY-MM-DD",IF(C1411="","Add the customer email",IF(D1411="","Add the order total",IF(COUNTIF(Customers!$A$2:$A$2001,C1411)=0,"Customer not on Customers tab",IF(N(E1411)&gt;D1411,"Refund is more than the order",IF(AND(B1411&lt;&gt;"",COUNTIF($B$2:$B$5001,B1411)&gt;1),"Same order # twice - keep one row",""))))))))</f>
        <v/>
      </c>
      <c r="I1411" s="11" t="str">
        <f aca="false">IF(A1411="","",IF(ISNUMBER(A1411),INT(A1411),IFERROR(IF(TEXT(DATE(VALUE(LEFT(A1411,4)),VALUE(MID(A1411,6,2)),VALUE(MID(A1411,9,2))),"yyyy-mm-dd")=LEFT(A1411,10),DATE(VALUE(LEFT(A1411,4)),VALUE(MID(A1411,6,2)),VALUE(MID(A1411,9,2))),""),"")))</f>
        <v/>
      </c>
    </row>
    <row r="1412" customFormat="false" ht="15" hidden="false" customHeight="false" outlineLevel="0" collapsed="false">
      <c r="A1412" s="13"/>
      <c r="B1412" s="8"/>
      <c r="C1412" s="8"/>
      <c r="D1412" s="23"/>
      <c r="E1412" s="23"/>
      <c r="F1412" s="10" t="str">
        <f aca="false">IF(D1412="","",D1412-N(E1412))</f>
        <v/>
      </c>
      <c r="G1412" s="8"/>
      <c r="H1412" s="12" t="str">
        <f aca="false">IF(AND(A1412="",C1412="",D1412=""),"",IF(A1412="","Add the order date",IF(I1412="","Date not recognised - use YYYY-MM-DD",IF(C1412="","Add the customer email",IF(D1412="","Add the order total",IF(COUNTIF(Customers!$A$2:$A$2001,C1412)=0,"Customer not on Customers tab",IF(N(E1412)&gt;D1412,"Refund is more than the order",IF(AND(B1412&lt;&gt;"",COUNTIF($B$2:$B$5001,B1412)&gt;1),"Same order # twice - keep one row",""))))))))</f>
        <v/>
      </c>
      <c r="I1412" s="11" t="str">
        <f aca="false">IF(A1412="","",IF(ISNUMBER(A1412),INT(A1412),IFERROR(IF(TEXT(DATE(VALUE(LEFT(A1412,4)),VALUE(MID(A1412,6,2)),VALUE(MID(A1412,9,2))),"yyyy-mm-dd")=LEFT(A1412,10),DATE(VALUE(LEFT(A1412,4)),VALUE(MID(A1412,6,2)),VALUE(MID(A1412,9,2))),""),"")))</f>
        <v/>
      </c>
    </row>
    <row r="1413" customFormat="false" ht="15" hidden="false" customHeight="false" outlineLevel="0" collapsed="false">
      <c r="A1413" s="13"/>
      <c r="B1413" s="8"/>
      <c r="C1413" s="8"/>
      <c r="D1413" s="23"/>
      <c r="E1413" s="23"/>
      <c r="F1413" s="10" t="str">
        <f aca="false">IF(D1413="","",D1413-N(E1413))</f>
        <v/>
      </c>
      <c r="G1413" s="8"/>
      <c r="H1413" s="12" t="str">
        <f aca="false">IF(AND(A1413="",C1413="",D1413=""),"",IF(A1413="","Add the order date",IF(I1413="","Date not recognised - use YYYY-MM-DD",IF(C1413="","Add the customer email",IF(D1413="","Add the order total",IF(COUNTIF(Customers!$A$2:$A$2001,C1413)=0,"Customer not on Customers tab",IF(N(E1413)&gt;D1413,"Refund is more than the order",IF(AND(B1413&lt;&gt;"",COUNTIF($B$2:$B$5001,B1413)&gt;1),"Same order # twice - keep one row",""))))))))</f>
        <v/>
      </c>
      <c r="I1413" s="11" t="str">
        <f aca="false">IF(A1413="","",IF(ISNUMBER(A1413),INT(A1413),IFERROR(IF(TEXT(DATE(VALUE(LEFT(A1413,4)),VALUE(MID(A1413,6,2)),VALUE(MID(A1413,9,2))),"yyyy-mm-dd")=LEFT(A1413,10),DATE(VALUE(LEFT(A1413,4)),VALUE(MID(A1413,6,2)),VALUE(MID(A1413,9,2))),""),"")))</f>
        <v/>
      </c>
    </row>
    <row r="1414" customFormat="false" ht="15" hidden="false" customHeight="false" outlineLevel="0" collapsed="false">
      <c r="A1414" s="13"/>
      <c r="B1414" s="8"/>
      <c r="C1414" s="8"/>
      <c r="D1414" s="23"/>
      <c r="E1414" s="23"/>
      <c r="F1414" s="10" t="str">
        <f aca="false">IF(D1414="","",D1414-N(E1414))</f>
        <v/>
      </c>
      <c r="G1414" s="8"/>
      <c r="H1414" s="12" t="str">
        <f aca="false">IF(AND(A1414="",C1414="",D1414=""),"",IF(A1414="","Add the order date",IF(I1414="","Date not recognised - use YYYY-MM-DD",IF(C1414="","Add the customer email",IF(D1414="","Add the order total",IF(COUNTIF(Customers!$A$2:$A$2001,C1414)=0,"Customer not on Customers tab",IF(N(E1414)&gt;D1414,"Refund is more than the order",IF(AND(B1414&lt;&gt;"",COUNTIF($B$2:$B$5001,B1414)&gt;1),"Same order # twice - keep one row",""))))))))</f>
        <v/>
      </c>
      <c r="I1414" s="11" t="str">
        <f aca="false">IF(A1414="","",IF(ISNUMBER(A1414),INT(A1414),IFERROR(IF(TEXT(DATE(VALUE(LEFT(A1414,4)),VALUE(MID(A1414,6,2)),VALUE(MID(A1414,9,2))),"yyyy-mm-dd")=LEFT(A1414,10),DATE(VALUE(LEFT(A1414,4)),VALUE(MID(A1414,6,2)),VALUE(MID(A1414,9,2))),""),"")))</f>
        <v/>
      </c>
    </row>
    <row r="1415" customFormat="false" ht="15" hidden="false" customHeight="false" outlineLevel="0" collapsed="false">
      <c r="A1415" s="13"/>
      <c r="B1415" s="8"/>
      <c r="C1415" s="8"/>
      <c r="D1415" s="23"/>
      <c r="E1415" s="23"/>
      <c r="F1415" s="10" t="str">
        <f aca="false">IF(D1415="","",D1415-N(E1415))</f>
        <v/>
      </c>
      <c r="G1415" s="8"/>
      <c r="H1415" s="12" t="str">
        <f aca="false">IF(AND(A1415="",C1415="",D1415=""),"",IF(A1415="","Add the order date",IF(I1415="","Date not recognised - use YYYY-MM-DD",IF(C1415="","Add the customer email",IF(D1415="","Add the order total",IF(COUNTIF(Customers!$A$2:$A$2001,C1415)=0,"Customer not on Customers tab",IF(N(E1415)&gt;D1415,"Refund is more than the order",IF(AND(B1415&lt;&gt;"",COUNTIF($B$2:$B$5001,B1415)&gt;1),"Same order # twice - keep one row",""))))))))</f>
        <v/>
      </c>
      <c r="I1415" s="11" t="str">
        <f aca="false">IF(A1415="","",IF(ISNUMBER(A1415),INT(A1415),IFERROR(IF(TEXT(DATE(VALUE(LEFT(A1415,4)),VALUE(MID(A1415,6,2)),VALUE(MID(A1415,9,2))),"yyyy-mm-dd")=LEFT(A1415,10),DATE(VALUE(LEFT(A1415,4)),VALUE(MID(A1415,6,2)),VALUE(MID(A1415,9,2))),""),"")))</f>
        <v/>
      </c>
    </row>
    <row r="1416" customFormat="false" ht="15" hidden="false" customHeight="false" outlineLevel="0" collapsed="false">
      <c r="A1416" s="13"/>
      <c r="B1416" s="8"/>
      <c r="C1416" s="8"/>
      <c r="D1416" s="23"/>
      <c r="E1416" s="23"/>
      <c r="F1416" s="10" t="str">
        <f aca="false">IF(D1416="","",D1416-N(E1416))</f>
        <v/>
      </c>
      <c r="G1416" s="8"/>
      <c r="H1416" s="12" t="str">
        <f aca="false">IF(AND(A1416="",C1416="",D1416=""),"",IF(A1416="","Add the order date",IF(I1416="","Date not recognised - use YYYY-MM-DD",IF(C1416="","Add the customer email",IF(D1416="","Add the order total",IF(COUNTIF(Customers!$A$2:$A$2001,C1416)=0,"Customer not on Customers tab",IF(N(E1416)&gt;D1416,"Refund is more than the order",IF(AND(B1416&lt;&gt;"",COUNTIF($B$2:$B$5001,B1416)&gt;1),"Same order # twice - keep one row",""))))))))</f>
        <v/>
      </c>
      <c r="I1416" s="11" t="str">
        <f aca="false">IF(A1416="","",IF(ISNUMBER(A1416),INT(A1416),IFERROR(IF(TEXT(DATE(VALUE(LEFT(A1416,4)),VALUE(MID(A1416,6,2)),VALUE(MID(A1416,9,2))),"yyyy-mm-dd")=LEFT(A1416,10),DATE(VALUE(LEFT(A1416,4)),VALUE(MID(A1416,6,2)),VALUE(MID(A1416,9,2))),""),"")))</f>
        <v/>
      </c>
    </row>
    <row r="1417" customFormat="false" ht="15" hidden="false" customHeight="false" outlineLevel="0" collapsed="false">
      <c r="A1417" s="13"/>
      <c r="B1417" s="8"/>
      <c r="C1417" s="8"/>
      <c r="D1417" s="23"/>
      <c r="E1417" s="23"/>
      <c r="F1417" s="10" t="str">
        <f aca="false">IF(D1417="","",D1417-N(E1417))</f>
        <v/>
      </c>
      <c r="G1417" s="8"/>
      <c r="H1417" s="12" t="str">
        <f aca="false">IF(AND(A1417="",C1417="",D1417=""),"",IF(A1417="","Add the order date",IF(I1417="","Date not recognised - use YYYY-MM-DD",IF(C1417="","Add the customer email",IF(D1417="","Add the order total",IF(COUNTIF(Customers!$A$2:$A$2001,C1417)=0,"Customer not on Customers tab",IF(N(E1417)&gt;D1417,"Refund is more than the order",IF(AND(B1417&lt;&gt;"",COUNTIF($B$2:$B$5001,B1417)&gt;1),"Same order # twice - keep one row",""))))))))</f>
        <v/>
      </c>
      <c r="I1417" s="11" t="str">
        <f aca="false">IF(A1417="","",IF(ISNUMBER(A1417),INT(A1417),IFERROR(IF(TEXT(DATE(VALUE(LEFT(A1417,4)),VALUE(MID(A1417,6,2)),VALUE(MID(A1417,9,2))),"yyyy-mm-dd")=LEFT(A1417,10),DATE(VALUE(LEFT(A1417,4)),VALUE(MID(A1417,6,2)),VALUE(MID(A1417,9,2))),""),"")))</f>
        <v/>
      </c>
    </row>
    <row r="1418" customFormat="false" ht="15" hidden="false" customHeight="false" outlineLevel="0" collapsed="false">
      <c r="A1418" s="13"/>
      <c r="B1418" s="8"/>
      <c r="C1418" s="8"/>
      <c r="D1418" s="23"/>
      <c r="E1418" s="23"/>
      <c r="F1418" s="10" t="str">
        <f aca="false">IF(D1418="","",D1418-N(E1418))</f>
        <v/>
      </c>
      <c r="G1418" s="8"/>
      <c r="H1418" s="12" t="str">
        <f aca="false">IF(AND(A1418="",C1418="",D1418=""),"",IF(A1418="","Add the order date",IF(I1418="","Date not recognised - use YYYY-MM-DD",IF(C1418="","Add the customer email",IF(D1418="","Add the order total",IF(COUNTIF(Customers!$A$2:$A$2001,C1418)=0,"Customer not on Customers tab",IF(N(E1418)&gt;D1418,"Refund is more than the order",IF(AND(B1418&lt;&gt;"",COUNTIF($B$2:$B$5001,B1418)&gt;1),"Same order # twice - keep one row",""))))))))</f>
        <v/>
      </c>
      <c r="I1418" s="11" t="str">
        <f aca="false">IF(A1418="","",IF(ISNUMBER(A1418),INT(A1418),IFERROR(IF(TEXT(DATE(VALUE(LEFT(A1418,4)),VALUE(MID(A1418,6,2)),VALUE(MID(A1418,9,2))),"yyyy-mm-dd")=LEFT(A1418,10),DATE(VALUE(LEFT(A1418,4)),VALUE(MID(A1418,6,2)),VALUE(MID(A1418,9,2))),""),"")))</f>
        <v/>
      </c>
    </row>
    <row r="1419" customFormat="false" ht="15" hidden="false" customHeight="false" outlineLevel="0" collapsed="false">
      <c r="A1419" s="13"/>
      <c r="B1419" s="8"/>
      <c r="C1419" s="8"/>
      <c r="D1419" s="23"/>
      <c r="E1419" s="23"/>
      <c r="F1419" s="10" t="str">
        <f aca="false">IF(D1419="","",D1419-N(E1419))</f>
        <v/>
      </c>
      <c r="G1419" s="8"/>
      <c r="H1419" s="12" t="str">
        <f aca="false">IF(AND(A1419="",C1419="",D1419=""),"",IF(A1419="","Add the order date",IF(I1419="","Date not recognised - use YYYY-MM-DD",IF(C1419="","Add the customer email",IF(D1419="","Add the order total",IF(COUNTIF(Customers!$A$2:$A$2001,C1419)=0,"Customer not on Customers tab",IF(N(E1419)&gt;D1419,"Refund is more than the order",IF(AND(B1419&lt;&gt;"",COUNTIF($B$2:$B$5001,B1419)&gt;1),"Same order # twice - keep one row",""))))))))</f>
        <v/>
      </c>
      <c r="I1419" s="11" t="str">
        <f aca="false">IF(A1419="","",IF(ISNUMBER(A1419),INT(A1419),IFERROR(IF(TEXT(DATE(VALUE(LEFT(A1419,4)),VALUE(MID(A1419,6,2)),VALUE(MID(A1419,9,2))),"yyyy-mm-dd")=LEFT(A1419,10),DATE(VALUE(LEFT(A1419,4)),VALUE(MID(A1419,6,2)),VALUE(MID(A1419,9,2))),""),"")))</f>
        <v/>
      </c>
    </row>
    <row r="1420" customFormat="false" ht="15" hidden="false" customHeight="false" outlineLevel="0" collapsed="false">
      <c r="A1420" s="13"/>
      <c r="B1420" s="8"/>
      <c r="C1420" s="8"/>
      <c r="D1420" s="23"/>
      <c r="E1420" s="23"/>
      <c r="F1420" s="10" t="str">
        <f aca="false">IF(D1420="","",D1420-N(E1420))</f>
        <v/>
      </c>
      <c r="G1420" s="8"/>
      <c r="H1420" s="12" t="str">
        <f aca="false">IF(AND(A1420="",C1420="",D1420=""),"",IF(A1420="","Add the order date",IF(I1420="","Date not recognised - use YYYY-MM-DD",IF(C1420="","Add the customer email",IF(D1420="","Add the order total",IF(COUNTIF(Customers!$A$2:$A$2001,C1420)=0,"Customer not on Customers tab",IF(N(E1420)&gt;D1420,"Refund is more than the order",IF(AND(B1420&lt;&gt;"",COUNTIF($B$2:$B$5001,B1420)&gt;1),"Same order # twice - keep one row",""))))))))</f>
        <v/>
      </c>
      <c r="I1420" s="11" t="str">
        <f aca="false">IF(A1420="","",IF(ISNUMBER(A1420),INT(A1420),IFERROR(IF(TEXT(DATE(VALUE(LEFT(A1420,4)),VALUE(MID(A1420,6,2)),VALUE(MID(A1420,9,2))),"yyyy-mm-dd")=LEFT(A1420,10),DATE(VALUE(LEFT(A1420,4)),VALUE(MID(A1420,6,2)),VALUE(MID(A1420,9,2))),""),"")))</f>
        <v/>
      </c>
    </row>
    <row r="1421" customFormat="false" ht="15" hidden="false" customHeight="false" outlineLevel="0" collapsed="false">
      <c r="A1421" s="13"/>
      <c r="B1421" s="8"/>
      <c r="C1421" s="8"/>
      <c r="D1421" s="23"/>
      <c r="E1421" s="23"/>
      <c r="F1421" s="10" t="str">
        <f aca="false">IF(D1421="","",D1421-N(E1421))</f>
        <v/>
      </c>
      <c r="G1421" s="8"/>
      <c r="H1421" s="12" t="str">
        <f aca="false">IF(AND(A1421="",C1421="",D1421=""),"",IF(A1421="","Add the order date",IF(I1421="","Date not recognised - use YYYY-MM-DD",IF(C1421="","Add the customer email",IF(D1421="","Add the order total",IF(COUNTIF(Customers!$A$2:$A$2001,C1421)=0,"Customer not on Customers tab",IF(N(E1421)&gt;D1421,"Refund is more than the order",IF(AND(B1421&lt;&gt;"",COUNTIF($B$2:$B$5001,B1421)&gt;1),"Same order # twice - keep one row",""))))))))</f>
        <v/>
      </c>
      <c r="I1421" s="11" t="str">
        <f aca="false">IF(A1421="","",IF(ISNUMBER(A1421),INT(A1421),IFERROR(IF(TEXT(DATE(VALUE(LEFT(A1421,4)),VALUE(MID(A1421,6,2)),VALUE(MID(A1421,9,2))),"yyyy-mm-dd")=LEFT(A1421,10),DATE(VALUE(LEFT(A1421,4)),VALUE(MID(A1421,6,2)),VALUE(MID(A1421,9,2))),""),"")))</f>
        <v/>
      </c>
    </row>
    <row r="1422" customFormat="false" ht="15" hidden="false" customHeight="false" outlineLevel="0" collapsed="false">
      <c r="A1422" s="13"/>
      <c r="B1422" s="8"/>
      <c r="C1422" s="8"/>
      <c r="D1422" s="23"/>
      <c r="E1422" s="23"/>
      <c r="F1422" s="10" t="str">
        <f aca="false">IF(D1422="","",D1422-N(E1422))</f>
        <v/>
      </c>
      <c r="G1422" s="8"/>
      <c r="H1422" s="12" t="str">
        <f aca="false">IF(AND(A1422="",C1422="",D1422=""),"",IF(A1422="","Add the order date",IF(I1422="","Date not recognised - use YYYY-MM-DD",IF(C1422="","Add the customer email",IF(D1422="","Add the order total",IF(COUNTIF(Customers!$A$2:$A$2001,C1422)=0,"Customer not on Customers tab",IF(N(E1422)&gt;D1422,"Refund is more than the order",IF(AND(B1422&lt;&gt;"",COUNTIF($B$2:$B$5001,B1422)&gt;1),"Same order # twice - keep one row",""))))))))</f>
        <v/>
      </c>
      <c r="I1422" s="11" t="str">
        <f aca="false">IF(A1422="","",IF(ISNUMBER(A1422),INT(A1422),IFERROR(IF(TEXT(DATE(VALUE(LEFT(A1422,4)),VALUE(MID(A1422,6,2)),VALUE(MID(A1422,9,2))),"yyyy-mm-dd")=LEFT(A1422,10),DATE(VALUE(LEFT(A1422,4)),VALUE(MID(A1422,6,2)),VALUE(MID(A1422,9,2))),""),"")))</f>
        <v/>
      </c>
    </row>
    <row r="1423" customFormat="false" ht="15" hidden="false" customHeight="false" outlineLevel="0" collapsed="false">
      <c r="A1423" s="13"/>
      <c r="B1423" s="8"/>
      <c r="C1423" s="8"/>
      <c r="D1423" s="23"/>
      <c r="E1423" s="23"/>
      <c r="F1423" s="10" t="str">
        <f aca="false">IF(D1423="","",D1423-N(E1423))</f>
        <v/>
      </c>
      <c r="G1423" s="8"/>
      <c r="H1423" s="12" t="str">
        <f aca="false">IF(AND(A1423="",C1423="",D1423=""),"",IF(A1423="","Add the order date",IF(I1423="","Date not recognised - use YYYY-MM-DD",IF(C1423="","Add the customer email",IF(D1423="","Add the order total",IF(COUNTIF(Customers!$A$2:$A$2001,C1423)=0,"Customer not on Customers tab",IF(N(E1423)&gt;D1423,"Refund is more than the order",IF(AND(B1423&lt;&gt;"",COUNTIF($B$2:$B$5001,B1423)&gt;1),"Same order # twice - keep one row",""))))))))</f>
        <v/>
      </c>
      <c r="I1423" s="11" t="str">
        <f aca="false">IF(A1423="","",IF(ISNUMBER(A1423),INT(A1423),IFERROR(IF(TEXT(DATE(VALUE(LEFT(A1423,4)),VALUE(MID(A1423,6,2)),VALUE(MID(A1423,9,2))),"yyyy-mm-dd")=LEFT(A1423,10),DATE(VALUE(LEFT(A1423,4)),VALUE(MID(A1423,6,2)),VALUE(MID(A1423,9,2))),""),"")))</f>
        <v/>
      </c>
    </row>
    <row r="1424" customFormat="false" ht="15" hidden="false" customHeight="false" outlineLevel="0" collapsed="false">
      <c r="A1424" s="13"/>
      <c r="B1424" s="8"/>
      <c r="C1424" s="8"/>
      <c r="D1424" s="23"/>
      <c r="E1424" s="23"/>
      <c r="F1424" s="10" t="str">
        <f aca="false">IF(D1424="","",D1424-N(E1424))</f>
        <v/>
      </c>
      <c r="G1424" s="8"/>
      <c r="H1424" s="12" t="str">
        <f aca="false">IF(AND(A1424="",C1424="",D1424=""),"",IF(A1424="","Add the order date",IF(I1424="","Date not recognised - use YYYY-MM-DD",IF(C1424="","Add the customer email",IF(D1424="","Add the order total",IF(COUNTIF(Customers!$A$2:$A$2001,C1424)=0,"Customer not on Customers tab",IF(N(E1424)&gt;D1424,"Refund is more than the order",IF(AND(B1424&lt;&gt;"",COUNTIF($B$2:$B$5001,B1424)&gt;1),"Same order # twice - keep one row",""))))))))</f>
        <v/>
      </c>
      <c r="I1424" s="11" t="str">
        <f aca="false">IF(A1424="","",IF(ISNUMBER(A1424),INT(A1424),IFERROR(IF(TEXT(DATE(VALUE(LEFT(A1424,4)),VALUE(MID(A1424,6,2)),VALUE(MID(A1424,9,2))),"yyyy-mm-dd")=LEFT(A1424,10),DATE(VALUE(LEFT(A1424,4)),VALUE(MID(A1424,6,2)),VALUE(MID(A1424,9,2))),""),"")))</f>
        <v/>
      </c>
    </row>
    <row r="1425" customFormat="false" ht="15" hidden="false" customHeight="false" outlineLevel="0" collapsed="false">
      <c r="A1425" s="13"/>
      <c r="B1425" s="8"/>
      <c r="C1425" s="8"/>
      <c r="D1425" s="23"/>
      <c r="E1425" s="23"/>
      <c r="F1425" s="10" t="str">
        <f aca="false">IF(D1425="","",D1425-N(E1425))</f>
        <v/>
      </c>
      <c r="G1425" s="8"/>
      <c r="H1425" s="12" t="str">
        <f aca="false">IF(AND(A1425="",C1425="",D1425=""),"",IF(A1425="","Add the order date",IF(I1425="","Date not recognised - use YYYY-MM-DD",IF(C1425="","Add the customer email",IF(D1425="","Add the order total",IF(COUNTIF(Customers!$A$2:$A$2001,C1425)=0,"Customer not on Customers tab",IF(N(E1425)&gt;D1425,"Refund is more than the order",IF(AND(B1425&lt;&gt;"",COUNTIF($B$2:$B$5001,B1425)&gt;1),"Same order # twice - keep one row",""))))))))</f>
        <v/>
      </c>
      <c r="I1425" s="11" t="str">
        <f aca="false">IF(A1425="","",IF(ISNUMBER(A1425),INT(A1425),IFERROR(IF(TEXT(DATE(VALUE(LEFT(A1425,4)),VALUE(MID(A1425,6,2)),VALUE(MID(A1425,9,2))),"yyyy-mm-dd")=LEFT(A1425,10),DATE(VALUE(LEFT(A1425,4)),VALUE(MID(A1425,6,2)),VALUE(MID(A1425,9,2))),""),"")))</f>
        <v/>
      </c>
    </row>
    <row r="1426" customFormat="false" ht="15" hidden="false" customHeight="false" outlineLevel="0" collapsed="false">
      <c r="A1426" s="13"/>
      <c r="B1426" s="8"/>
      <c r="C1426" s="8"/>
      <c r="D1426" s="23"/>
      <c r="E1426" s="23"/>
      <c r="F1426" s="10" t="str">
        <f aca="false">IF(D1426="","",D1426-N(E1426))</f>
        <v/>
      </c>
      <c r="G1426" s="8"/>
      <c r="H1426" s="12" t="str">
        <f aca="false">IF(AND(A1426="",C1426="",D1426=""),"",IF(A1426="","Add the order date",IF(I1426="","Date not recognised - use YYYY-MM-DD",IF(C1426="","Add the customer email",IF(D1426="","Add the order total",IF(COUNTIF(Customers!$A$2:$A$2001,C1426)=0,"Customer not on Customers tab",IF(N(E1426)&gt;D1426,"Refund is more than the order",IF(AND(B1426&lt;&gt;"",COUNTIF($B$2:$B$5001,B1426)&gt;1),"Same order # twice - keep one row",""))))))))</f>
        <v/>
      </c>
      <c r="I1426" s="11" t="str">
        <f aca="false">IF(A1426="","",IF(ISNUMBER(A1426),INT(A1426),IFERROR(IF(TEXT(DATE(VALUE(LEFT(A1426,4)),VALUE(MID(A1426,6,2)),VALUE(MID(A1426,9,2))),"yyyy-mm-dd")=LEFT(A1426,10),DATE(VALUE(LEFT(A1426,4)),VALUE(MID(A1426,6,2)),VALUE(MID(A1426,9,2))),""),"")))</f>
        <v/>
      </c>
    </row>
    <row r="1427" customFormat="false" ht="15" hidden="false" customHeight="false" outlineLevel="0" collapsed="false">
      <c r="A1427" s="13"/>
      <c r="B1427" s="8"/>
      <c r="C1427" s="8"/>
      <c r="D1427" s="23"/>
      <c r="E1427" s="23"/>
      <c r="F1427" s="10" t="str">
        <f aca="false">IF(D1427="","",D1427-N(E1427))</f>
        <v/>
      </c>
      <c r="G1427" s="8"/>
      <c r="H1427" s="12" t="str">
        <f aca="false">IF(AND(A1427="",C1427="",D1427=""),"",IF(A1427="","Add the order date",IF(I1427="","Date not recognised - use YYYY-MM-DD",IF(C1427="","Add the customer email",IF(D1427="","Add the order total",IF(COUNTIF(Customers!$A$2:$A$2001,C1427)=0,"Customer not on Customers tab",IF(N(E1427)&gt;D1427,"Refund is more than the order",IF(AND(B1427&lt;&gt;"",COUNTIF($B$2:$B$5001,B1427)&gt;1),"Same order # twice - keep one row",""))))))))</f>
        <v/>
      </c>
      <c r="I1427" s="11" t="str">
        <f aca="false">IF(A1427="","",IF(ISNUMBER(A1427),INT(A1427),IFERROR(IF(TEXT(DATE(VALUE(LEFT(A1427,4)),VALUE(MID(A1427,6,2)),VALUE(MID(A1427,9,2))),"yyyy-mm-dd")=LEFT(A1427,10),DATE(VALUE(LEFT(A1427,4)),VALUE(MID(A1427,6,2)),VALUE(MID(A1427,9,2))),""),"")))</f>
        <v/>
      </c>
    </row>
    <row r="1428" customFormat="false" ht="15" hidden="false" customHeight="false" outlineLevel="0" collapsed="false">
      <c r="A1428" s="13"/>
      <c r="B1428" s="8"/>
      <c r="C1428" s="8"/>
      <c r="D1428" s="23"/>
      <c r="E1428" s="23"/>
      <c r="F1428" s="10" t="str">
        <f aca="false">IF(D1428="","",D1428-N(E1428))</f>
        <v/>
      </c>
      <c r="G1428" s="8"/>
      <c r="H1428" s="12" t="str">
        <f aca="false">IF(AND(A1428="",C1428="",D1428=""),"",IF(A1428="","Add the order date",IF(I1428="","Date not recognised - use YYYY-MM-DD",IF(C1428="","Add the customer email",IF(D1428="","Add the order total",IF(COUNTIF(Customers!$A$2:$A$2001,C1428)=0,"Customer not on Customers tab",IF(N(E1428)&gt;D1428,"Refund is more than the order",IF(AND(B1428&lt;&gt;"",COUNTIF($B$2:$B$5001,B1428)&gt;1),"Same order # twice - keep one row",""))))))))</f>
        <v/>
      </c>
      <c r="I1428" s="11" t="str">
        <f aca="false">IF(A1428="","",IF(ISNUMBER(A1428),INT(A1428),IFERROR(IF(TEXT(DATE(VALUE(LEFT(A1428,4)),VALUE(MID(A1428,6,2)),VALUE(MID(A1428,9,2))),"yyyy-mm-dd")=LEFT(A1428,10),DATE(VALUE(LEFT(A1428,4)),VALUE(MID(A1428,6,2)),VALUE(MID(A1428,9,2))),""),"")))</f>
        <v/>
      </c>
    </row>
    <row r="1429" customFormat="false" ht="15" hidden="false" customHeight="false" outlineLevel="0" collapsed="false">
      <c r="A1429" s="13"/>
      <c r="B1429" s="8"/>
      <c r="C1429" s="8"/>
      <c r="D1429" s="23"/>
      <c r="E1429" s="23"/>
      <c r="F1429" s="10" t="str">
        <f aca="false">IF(D1429="","",D1429-N(E1429))</f>
        <v/>
      </c>
      <c r="G1429" s="8"/>
      <c r="H1429" s="12" t="str">
        <f aca="false">IF(AND(A1429="",C1429="",D1429=""),"",IF(A1429="","Add the order date",IF(I1429="","Date not recognised - use YYYY-MM-DD",IF(C1429="","Add the customer email",IF(D1429="","Add the order total",IF(COUNTIF(Customers!$A$2:$A$2001,C1429)=0,"Customer not on Customers tab",IF(N(E1429)&gt;D1429,"Refund is more than the order",IF(AND(B1429&lt;&gt;"",COUNTIF($B$2:$B$5001,B1429)&gt;1),"Same order # twice - keep one row",""))))))))</f>
        <v/>
      </c>
      <c r="I1429" s="11" t="str">
        <f aca="false">IF(A1429="","",IF(ISNUMBER(A1429),INT(A1429),IFERROR(IF(TEXT(DATE(VALUE(LEFT(A1429,4)),VALUE(MID(A1429,6,2)),VALUE(MID(A1429,9,2))),"yyyy-mm-dd")=LEFT(A1429,10),DATE(VALUE(LEFT(A1429,4)),VALUE(MID(A1429,6,2)),VALUE(MID(A1429,9,2))),""),"")))</f>
        <v/>
      </c>
    </row>
    <row r="1430" customFormat="false" ht="15" hidden="false" customHeight="false" outlineLevel="0" collapsed="false">
      <c r="A1430" s="13"/>
      <c r="B1430" s="8"/>
      <c r="C1430" s="8"/>
      <c r="D1430" s="23"/>
      <c r="E1430" s="23"/>
      <c r="F1430" s="10" t="str">
        <f aca="false">IF(D1430="","",D1430-N(E1430))</f>
        <v/>
      </c>
      <c r="G1430" s="8"/>
      <c r="H1430" s="12" t="str">
        <f aca="false">IF(AND(A1430="",C1430="",D1430=""),"",IF(A1430="","Add the order date",IF(I1430="","Date not recognised - use YYYY-MM-DD",IF(C1430="","Add the customer email",IF(D1430="","Add the order total",IF(COUNTIF(Customers!$A$2:$A$2001,C1430)=0,"Customer not on Customers tab",IF(N(E1430)&gt;D1430,"Refund is more than the order",IF(AND(B1430&lt;&gt;"",COUNTIF($B$2:$B$5001,B1430)&gt;1),"Same order # twice - keep one row",""))))))))</f>
        <v/>
      </c>
      <c r="I1430" s="11" t="str">
        <f aca="false">IF(A1430="","",IF(ISNUMBER(A1430),INT(A1430),IFERROR(IF(TEXT(DATE(VALUE(LEFT(A1430,4)),VALUE(MID(A1430,6,2)),VALUE(MID(A1430,9,2))),"yyyy-mm-dd")=LEFT(A1430,10),DATE(VALUE(LEFT(A1430,4)),VALUE(MID(A1430,6,2)),VALUE(MID(A1430,9,2))),""),"")))</f>
        <v/>
      </c>
    </row>
    <row r="1431" customFormat="false" ht="15" hidden="false" customHeight="false" outlineLevel="0" collapsed="false">
      <c r="A1431" s="13"/>
      <c r="B1431" s="8"/>
      <c r="C1431" s="8"/>
      <c r="D1431" s="23"/>
      <c r="E1431" s="23"/>
      <c r="F1431" s="10" t="str">
        <f aca="false">IF(D1431="","",D1431-N(E1431))</f>
        <v/>
      </c>
      <c r="G1431" s="8"/>
      <c r="H1431" s="12" t="str">
        <f aca="false">IF(AND(A1431="",C1431="",D1431=""),"",IF(A1431="","Add the order date",IF(I1431="","Date not recognised - use YYYY-MM-DD",IF(C1431="","Add the customer email",IF(D1431="","Add the order total",IF(COUNTIF(Customers!$A$2:$A$2001,C1431)=0,"Customer not on Customers tab",IF(N(E1431)&gt;D1431,"Refund is more than the order",IF(AND(B1431&lt;&gt;"",COUNTIF($B$2:$B$5001,B1431)&gt;1),"Same order # twice - keep one row",""))))))))</f>
        <v/>
      </c>
      <c r="I1431" s="11" t="str">
        <f aca="false">IF(A1431="","",IF(ISNUMBER(A1431),INT(A1431),IFERROR(IF(TEXT(DATE(VALUE(LEFT(A1431,4)),VALUE(MID(A1431,6,2)),VALUE(MID(A1431,9,2))),"yyyy-mm-dd")=LEFT(A1431,10),DATE(VALUE(LEFT(A1431,4)),VALUE(MID(A1431,6,2)),VALUE(MID(A1431,9,2))),""),"")))</f>
        <v/>
      </c>
    </row>
    <row r="1432" customFormat="false" ht="15" hidden="false" customHeight="false" outlineLevel="0" collapsed="false">
      <c r="A1432" s="13"/>
      <c r="B1432" s="8"/>
      <c r="C1432" s="8"/>
      <c r="D1432" s="23"/>
      <c r="E1432" s="23"/>
      <c r="F1432" s="10" t="str">
        <f aca="false">IF(D1432="","",D1432-N(E1432))</f>
        <v/>
      </c>
      <c r="G1432" s="8"/>
      <c r="H1432" s="12" t="str">
        <f aca="false">IF(AND(A1432="",C1432="",D1432=""),"",IF(A1432="","Add the order date",IF(I1432="","Date not recognised - use YYYY-MM-DD",IF(C1432="","Add the customer email",IF(D1432="","Add the order total",IF(COUNTIF(Customers!$A$2:$A$2001,C1432)=0,"Customer not on Customers tab",IF(N(E1432)&gt;D1432,"Refund is more than the order",IF(AND(B1432&lt;&gt;"",COUNTIF($B$2:$B$5001,B1432)&gt;1),"Same order # twice - keep one row",""))))))))</f>
        <v/>
      </c>
      <c r="I1432" s="11" t="str">
        <f aca="false">IF(A1432="","",IF(ISNUMBER(A1432),INT(A1432),IFERROR(IF(TEXT(DATE(VALUE(LEFT(A1432,4)),VALUE(MID(A1432,6,2)),VALUE(MID(A1432,9,2))),"yyyy-mm-dd")=LEFT(A1432,10),DATE(VALUE(LEFT(A1432,4)),VALUE(MID(A1432,6,2)),VALUE(MID(A1432,9,2))),""),"")))</f>
        <v/>
      </c>
    </row>
    <row r="1433" customFormat="false" ht="15" hidden="false" customHeight="false" outlineLevel="0" collapsed="false">
      <c r="A1433" s="13"/>
      <c r="B1433" s="8"/>
      <c r="C1433" s="8"/>
      <c r="D1433" s="23"/>
      <c r="E1433" s="23"/>
      <c r="F1433" s="10" t="str">
        <f aca="false">IF(D1433="","",D1433-N(E1433))</f>
        <v/>
      </c>
      <c r="G1433" s="8"/>
      <c r="H1433" s="12" t="str">
        <f aca="false">IF(AND(A1433="",C1433="",D1433=""),"",IF(A1433="","Add the order date",IF(I1433="","Date not recognised - use YYYY-MM-DD",IF(C1433="","Add the customer email",IF(D1433="","Add the order total",IF(COUNTIF(Customers!$A$2:$A$2001,C1433)=0,"Customer not on Customers tab",IF(N(E1433)&gt;D1433,"Refund is more than the order",IF(AND(B1433&lt;&gt;"",COUNTIF($B$2:$B$5001,B1433)&gt;1),"Same order # twice - keep one row",""))))))))</f>
        <v/>
      </c>
      <c r="I1433" s="11" t="str">
        <f aca="false">IF(A1433="","",IF(ISNUMBER(A1433),INT(A1433),IFERROR(IF(TEXT(DATE(VALUE(LEFT(A1433,4)),VALUE(MID(A1433,6,2)),VALUE(MID(A1433,9,2))),"yyyy-mm-dd")=LEFT(A1433,10),DATE(VALUE(LEFT(A1433,4)),VALUE(MID(A1433,6,2)),VALUE(MID(A1433,9,2))),""),"")))</f>
        <v/>
      </c>
    </row>
    <row r="1434" customFormat="false" ht="15" hidden="false" customHeight="false" outlineLevel="0" collapsed="false">
      <c r="A1434" s="13"/>
      <c r="B1434" s="8"/>
      <c r="C1434" s="8"/>
      <c r="D1434" s="23"/>
      <c r="E1434" s="23"/>
      <c r="F1434" s="10" t="str">
        <f aca="false">IF(D1434="","",D1434-N(E1434))</f>
        <v/>
      </c>
      <c r="G1434" s="8"/>
      <c r="H1434" s="12" t="str">
        <f aca="false">IF(AND(A1434="",C1434="",D1434=""),"",IF(A1434="","Add the order date",IF(I1434="","Date not recognised - use YYYY-MM-DD",IF(C1434="","Add the customer email",IF(D1434="","Add the order total",IF(COUNTIF(Customers!$A$2:$A$2001,C1434)=0,"Customer not on Customers tab",IF(N(E1434)&gt;D1434,"Refund is more than the order",IF(AND(B1434&lt;&gt;"",COUNTIF($B$2:$B$5001,B1434)&gt;1),"Same order # twice - keep one row",""))))))))</f>
        <v/>
      </c>
      <c r="I1434" s="11" t="str">
        <f aca="false">IF(A1434="","",IF(ISNUMBER(A1434),INT(A1434),IFERROR(IF(TEXT(DATE(VALUE(LEFT(A1434,4)),VALUE(MID(A1434,6,2)),VALUE(MID(A1434,9,2))),"yyyy-mm-dd")=LEFT(A1434,10),DATE(VALUE(LEFT(A1434,4)),VALUE(MID(A1434,6,2)),VALUE(MID(A1434,9,2))),""),"")))</f>
        <v/>
      </c>
    </row>
    <row r="1435" customFormat="false" ht="15" hidden="false" customHeight="false" outlineLevel="0" collapsed="false">
      <c r="A1435" s="13"/>
      <c r="B1435" s="8"/>
      <c r="C1435" s="8"/>
      <c r="D1435" s="23"/>
      <c r="E1435" s="23"/>
      <c r="F1435" s="10" t="str">
        <f aca="false">IF(D1435="","",D1435-N(E1435))</f>
        <v/>
      </c>
      <c r="G1435" s="8"/>
      <c r="H1435" s="12" t="str">
        <f aca="false">IF(AND(A1435="",C1435="",D1435=""),"",IF(A1435="","Add the order date",IF(I1435="","Date not recognised - use YYYY-MM-DD",IF(C1435="","Add the customer email",IF(D1435="","Add the order total",IF(COUNTIF(Customers!$A$2:$A$2001,C1435)=0,"Customer not on Customers tab",IF(N(E1435)&gt;D1435,"Refund is more than the order",IF(AND(B1435&lt;&gt;"",COUNTIF($B$2:$B$5001,B1435)&gt;1),"Same order # twice - keep one row",""))))))))</f>
        <v/>
      </c>
      <c r="I1435" s="11" t="str">
        <f aca="false">IF(A1435="","",IF(ISNUMBER(A1435),INT(A1435),IFERROR(IF(TEXT(DATE(VALUE(LEFT(A1435,4)),VALUE(MID(A1435,6,2)),VALUE(MID(A1435,9,2))),"yyyy-mm-dd")=LEFT(A1435,10),DATE(VALUE(LEFT(A1435,4)),VALUE(MID(A1435,6,2)),VALUE(MID(A1435,9,2))),""),"")))</f>
        <v/>
      </c>
    </row>
    <row r="1436" customFormat="false" ht="15" hidden="false" customHeight="false" outlineLevel="0" collapsed="false">
      <c r="A1436" s="13"/>
      <c r="B1436" s="8"/>
      <c r="C1436" s="8"/>
      <c r="D1436" s="23"/>
      <c r="E1436" s="23"/>
      <c r="F1436" s="10" t="str">
        <f aca="false">IF(D1436="","",D1436-N(E1436))</f>
        <v/>
      </c>
      <c r="G1436" s="8"/>
      <c r="H1436" s="12" t="str">
        <f aca="false">IF(AND(A1436="",C1436="",D1436=""),"",IF(A1436="","Add the order date",IF(I1436="","Date not recognised - use YYYY-MM-DD",IF(C1436="","Add the customer email",IF(D1436="","Add the order total",IF(COUNTIF(Customers!$A$2:$A$2001,C1436)=0,"Customer not on Customers tab",IF(N(E1436)&gt;D1436,"Refund is more than the order",IF(AND(B1436&lt;&gt;"",COUNTIF($B$2:$B$5001,B1436)&gt;1),"Same order # twice - keep one row",""))))))))</f>
        <v/>
      </c>
      <c r="I1436" s="11" t="str">
        <f aca="false">IF(A1436="","",IF(ISNUMBER(A1436),INT(A1436),IFERROR(IF(TEXT(DATE(VALUE(LEFT(A1436,4)),VALUE(MID(A1436,6,2)),VALUE(MID(A1436,9,2))),"yyyy-mm-dd")=LEFT(A1436,10),DATE(VALUE(LEFT(A1436,4)),VALUE(MID(A1436,6,2)),VALUE(MID(A1436,9,2))),""),"")))</f>
        <v/>
      </c>
    </row>
    <row r="1437" customFormat="false" ht="15" hidden="false" customHeight="false" outlineLevel="0" collapsed="false">
      <c r="A1437" s="13"/>
      <c r="B1437" s="8"/>
      <c r="C1437" s="8"/>
      <c r="D1437" s="23"/>
      <c r="E1437" s="23"/>
      <c r="F1437" s="10" t="str">
        <f aca="false">IF(D1437="","",D1437-N(E1437))</f>
        <v/>
      </c>
      <c r="G1437" s="8"/>
      <c r="H1437" s="12" t="str">
        <f aca="false">IF(AND(A1437="",C1437="",D1437=""),"",IF(A1437="","Add the order date",IF(I1437="","Date not recognised - use YYYY-MM-DD",IF(C1437="","Add the customer email",IF(D1437="","Add the order total",IF(COUNTIF(Customers!$A$2:$A$2001,C1437)=0,"Customer not on Customers tab",IF(N(E1437)&gt;D1437,"Refund is more than the order",IF(AND(B1437&lt;&gt;"",COUNTIF($B$2:$B$5001,B1437)&gt;1),"Same order # twice - keep one row",""))))))))</f>
        <v/>
      </c>
      <c r="I1437" s="11" t="str">
        <f aca="false">IF(A1437="","",IF(ISNUMBER(A1437),INT(A1437),IFERROR(IF(TEXT(DATE(VALUE(LEFT(A1437,4)),VALUE(MID(A1437,6,2)),VALUE(MID(A1437,9,2))),"yyyy-mm-dd")=LEFT(A1437,10),DATE(VALUE(LEFT(A1437,4)),VALUE(MID(A1437,6,2)),VALUE(MID(A1437,9,2))),""),"")))</f>
        <v/>
      </c>
    </row>
    <row r="1438" customFormat="false" ht="15" hidden="false" customHeight="false" outlineLevel="0" collapsed="false">
      <c r="A1438" s="13"/>
      <c r="B1438" s="8"/>
      <c r="C1438" s="8"/>
      <c r="D1438" s="23"/>
      <c r="E1438" s="23"/>
      <c r="F1438" s="10" t="str">
        <f aca="false">IF(D1438="","",D1438-N(E1438))</f>
        <v/>
      </c>
      <c r="G1438" s="8"/>
      <c r="H1438" s="12" t="str">
        <f aca="false">IF(AND(A1438="",C1438="",D1438=""),"",IF(A1438="","Add the order date",IF(I1438="","Date not recognised - use YYYY-MM-DD",IF(C1438="","Add the customer email",IF(D1438="","Add the order total",IF(COUNTIF(Customers!$A$2:$A$2001,C1438)=0,"Customer not on Customers tab",IF(N(E1438)&gt;D1438,"Refund is more than the order",IF(AND(B1438&lt;&gt;"",COUNTIF($B$2:$B$5001,B1438)&gt;1),"Same order # twice - keep one row",""))))))))</f>
        <v/>
      </c>
      <c r="I1438" s="11" t="str">
        <f aca="false">IF(A1438="","",IF(ISNUMBER(A1438),INT(A1438),IFERROR(IF(TEXT(DATE(VALUE(LEFT(A1438,4)),VALUE(MID(A1438,6,2)),VALUE(MID(A1438,9,2))),"yyyy-mm-dd")=LEFT(A1438,10),DATE(VALUE(LEFT(A1438,4)),VALUE(MID(A1438,6,2)),VALUE(MID(A1438,9,2))),""),"")))</f>
        <v/>
      </c>
    </row>
    <row r="1439" customFormat="false" ht="15" hidden="false" customHeight="false" outlineLevel="0" collapsed="false">
      <c r="A1439" s="13"/>
      <c r="B1439" s="8"/>
      <c r="C1439" s="8"/>
      <c r="D1439" s="23"/>
      <c r="E1439" s="23"/>
      <c r="F1439" s="10" t="str">
        <f aca="false">IF(D1439="","",D1439-N(E1439))</f>
        <v/>
      </c>
      <c r="G1439" s="8"/>
      <c r="H1439" s="12" t="str">
        <f aca="false">IF(AND(A1439="",C1439="",D1439=""),"",IF(A1439="","Add the order date",IF(I1439="","Date not recognised - use YYYY-MM-DD",IF(C1439="","Add the customer email",IF(D1439="","Add the order total",IF(COUNTIF(Customers!$A$2:$A$2001,C1439)=0,"Customer not on Customers tab",IF(N(E1439)&gt;D1439,"Refund is more than the order",IF(AND(B1439&lt;&gt;"",COUNTIF($B$2:$B$5001,B1439)&gt;1),"Same order # twice - keep one row",""))))))))</f>
        <v/>
      </c>
      <c r="I1439" s="11" t="str">
        <f aca="false">IF(A1439="","",IF(ISNUMBER(A1439),INT(A1439),IFERROR(IF(TEXT(DATE(VALUE(LEFT(A1439,4)),VALUE(MID(A1439,6,2)),VALUE(MID(A1439,9,2))),"yyyy-mm-dd")=LEFT(A1439,10),DATE(VALUE(LEFT(A1439,4)),VALUE(MID(A1439,6,2)),VALUE(MID(A1439,9,2))),""),"")))</f>
        <v/>
      </c>
    </row>
    <row r="1440" customFormat="false" ht="15" hidden="false" customHeight="false" outlineLevel="0" collapsed="false">
      <c r="A1440" s="13"/>
      <c r="B1440" s="8"/>
      <c r="C1440" s="8"/>
      <c r="D1440" s="23"/>
      <c r="E1440" s="23"/>
      <c r="F1440" s="10" t="str">
        <f aca="false">IF(D1440="","",D1440-N(E1440))</f>
        <v/>
      </c>
      <c r="G1440" s="8"/>
      <c r="H1440" s="12" t="str">
        <f aca="false">IF(AND(A1440="",C1440="",D1440=""),"",IF(A1440="","Add the order date",IF(I1440="","Date not recognised - use YYYY-MM-DD",IF(C1440="","Add the customer email",IF(D1440="","Add the order total",IF(COUNTIF(Customers!$A$2:$A$2001,C1440)=0,"Customer not on Customers tab",IF(N(E1440)&gt;D1440,"Refund is more than the order",IF(AND(B1440&lt;&gt;"",COUNTIF($B$2:$B$5001,B1440)&gt;1),"Same order # twice - keep one row",""))))))))</f>
        <v/>
      </c>
      <c r="I1440" s="11" t="str">
        <f aca="false">IF(A1440="","",IF(ISNUMBER(A1440),INT(A1440),IFERROR(IF(TEXT(DATE(VALUE(LEFT(A1440,4)),VALUE(MID(A1440,6,2)),VALUE(MID(A1440,9,2))),"yyyy-mm-dd")=LEFT(A1440,10),DATE(VALUE(LEFT(A1440,4)),VALUE(MID(A1440,6,2)),VALUE(MID(A1440,9,2))),""),"")))</f>
        <v/>
      </c>
    </row>
    <row r="1441" customFormat="false" ht="15" hidden="false" customHeight="false" outlineLevel="0" collapsed="false">
      <c r="A1441" s="13"/>
      <c r="B1441" s="8"/>
      <c r="C1441" s="8"/>
      <c r="D1441" s="23"/>
      <c r="E1441" s="23"/>
      <c r="F1441" s="10" t="str">
        <f aca="false">IF(D1441="","",D1441-N(E1441))</f>
        <v/>
      </c>
      <c r="G1441" s="8"/>
      <c r="H1441" s="12" t="str">
        <f aca="false">IF(AND(A1441="",C1441="",D1441=""),"",IF(A1441="","Add the order date",IF(I1441="","Date not recognised - use YYYY-MM-DD",IF(C1441="","Add the customer email",IF(D1441="","Add the order total",IF(COUNTIF(Customers!$A$2:$A$2001,C1441)=0,"Customer not on Customers tab",IF(N(E1441)&gt;D1441,"Refund is more than the order",IF(AND(B1441&lt;&gt;"",COUNTIF($B$2:$B$5001,B1441)&gt;1),"Same order # twice - keep one row",""))))))))</f>
        <v/>
      </c>
      <c r="I1441" s="11" t="str">
        <f aca="false">IF(A1441="","",IF(ISNUMBER(A1441),INT(A1441),IFERROR(IF(TEXT(DATE(VALUE(LEFT(A1441,4)),VALUE(MID(A1441,6,2)),VALUE(MID(A1441,9,2))),"yyyy-mm-dd")=LEFT(A1441,10),DATE(VALUE(LEFT(A1441,4)),VALUE(MID(A1441,6,2)),VALUE(MID(A1441,9,2))),""),"")))</f>
        <v/>
      </c>
    </row>
    <row r="1442" customFormat="false" ht="15" hidden="false" customHeight="false" outlineLevel="0" collapsed="false">
      <c r="A1442" s="13"/>
      <c r="B1442" s="8"/>
      <c r="C1442" s="8"/>
      <c r="D1442" s="23"/>
      <c r="E1442" s="23"/>
      <c r="F1442" s="10" t="str">
        <f aca="false">IF(D1442="","",D1442-N(E1442))</f>
        <v/>
      </c>
      <c r="G1442" s="8"/>
      <c r="H1442" s="12" t="str">
        <f aca="false">IF(AND(A1442="",C1442="",D1442=""),"",IF(A1442="","Add the order date",IF(I1442="","Date not recognised - use YYYY-MM-DD",IF(C1442="","Add the customer email",IF(D1442="","Add the order total",IF(COUNTIF(Customers!$A$2:$A$2001,C1442)=0,"Customer not on Customers tab",IF(N(E1442)&gt;D1442,"Refund is more than the order",IF(AND(B1442&lt;&gt;"",COUNTIF($B$2:$B$5001,B1442)&gt;1),"Same order # twice - keep one row",""))))))))</f>
        <v/>
      </c>
      <c r="I1442" s="11" t="str">
        <f aca="false">IF(A1442="","",IF(ISNUMBER(A1442),INT(A1442),IFERROR(IF(TEXT(DATE(VALUE(LEFT(A1442,4)),VALUE(MID(A1442,6,2)),VALUE(MID(A1442,9,2))),"yyyy-mm-dd")=LEFT(A1442,10),DATE(VALUE(LEFT(A1442,4)),VALUE(MID(A1442,6,2)),VALUE(MID(A1442,9,2))),""),"")))</f>
        <v/>
      </c>
    </row>
    <row r="1443" customFormat="false" ht="15" hidden="false" customHeight="false" outlineLevel="0" collapsed="false">
      <c r="A1443" s="13"/>
      <c r="B1443" s="8"/>
      <c r="C1443" s="8"/>
      <c r="D1443" s="23"/>
      <c r="E1443" s="23"/>
      <c r="F1443" s="10" t="str">
        <f aca="false">IF(D1443="","",D1443-N(E1443))</f>
        <v/>
      </c>
      <c r="G1443" s="8"/>
      <c r="H1443" s="12" t="str">
        <f aca="false">IF(AND(A1443="",C1443="",D1443=""),"",IF(A1443="","Add the order date",IF(I1443="","Date not recognised - use YYYY-MM-DD",IF(C1443="","Add the customer email",IF(D1443="","Add the order total",IF(COUNTIF(Customers!$A$2:$A$2001,C1443)=0,"Customer not on Customers tab",IF(N(E1443)&gt;D1443,"Refund is more than the order",IF(AND(B1443&lt;&gt;"",COUNTIF($B$2:$B$5001,B1443)&gt;1),"Same order # twice - keep one row",""))))))))</f>
        <v/>
      </c>
      <c r="I1443" s="11" t="str">
        <f aca="false">IF(A1443="","",IF(ISNUMBER(A1443),INT(A1443),IFERROR(IF(TEXT(DATE(VALUE(LEFT(A1443,4)),VALUE(MID(A1443,6,2)),VALUE(MID(A1443,9,2))),"yyyy-mm-dd")=LEFT(A1443,10),DATE(VALUE(LEFT(A1443,4)),VALUE(MID(A1443,6,2)),VALUE(MID(A1443,9,2))),""),"")))</f>
        <v/>
      </c>
    </row>
    <row r="1444" customFormat="false" ht="15" hidden="false" customHeight="false" outlineLevel="0" collapsed="false">
      <c r="A1444" s="13"/>
      <c r="B1444" s="8"/>
      <c r="C1444" s="8"/>
      <c r="D1444" s="23"/>
      <c r="E1444" s="23"/>
      <c r="F1444" s="10" t="str">
        <f aca="false">IF(D1444="","",D1444-N(E1444))</f>
        <v/>
      </c>
      <c r="G1444" s="8"/>
      <c r="H1444" s="12" t="str">
        <f aca="false">IF(AND(A1444="",C1444="",D1444=""),"",IF(A1444="","Add the order date",IF(I1444="","Date not recognised - use YYYY-MM-DD",IF(C1444="","Add the customer email",IF(D1444="","Add the order total",IF(COUNTIF(Customers!$A$2:$A$2001,C1444)=0,"Customer not on Customers tab",IF(N(E1444)&gt;D1444,"Refund is more than the order",IF(AND(B1444&lt;&gt;"",COUNTIF($B$2:$B$5001,B1444)&gt;1),"Same order # twice - keep one row",""))))))))</f>
        <v/>
      </c>
      <c r="I1444" s="11" t="str">
        <f aca="false">IF(A1444="","",IF(ISNUMBER(A1444),INT(A1444),IFERROR(IF(TEXT(DATE(VALUE(LEFT(A1444,4)),VALUE(MID(A1444,6,2)),VALUE(MID(A1444,9,2))),"yyyy-mm-dd")=LEFT(A1444,10),DATE(VALUE(LEFT(A1444,4)),VALUE(MID(A1444,6,2)),VALUE(MID(A1444,9,2))),""),"")))</f>
        <v/>
      </c>
    </row>
    <row r="1445" customFormat="false" ht="15" hidden="false" customHeight="false" outlineLevel="0" collapsed="false">
      <c r="A1445" s="13"/>
      <c r="B1445" s="8"/>
      <c r="C1445" s="8"/>
      <c r="D1445" s="23"/>
      <c r="E1445" s="23"/>
      <c r="F1445" s="10" t="str">
        <f aca="false">IF(D1445="","",D1445-N(E1445))</f>
        <v/>
      </c>
      <c r="G1445" s="8"/>
      <c r="H1445" s="12" t="str">
        <f aca="false">IF(AND(A1445="",C1445="",D1445=""),"",IF(A1445="","Add the order date",IF(I1445="","Date not recognised - use YYYY-MM-DD",IF(C1445="","Add the customer email",IF(D1445="","Add the order total",IF(COUNTIF(Customers!$A$2:$A$2001,C1445)=0,"Customer not on Customers tab",IF(N(E1445)&gt;D1445,"Refund is more than the order",IF(AND(B1445&lt;&gt;"",COUNTIF($B$2:$B$5001,B1445)&gt;1),"Same order # twice - keep one row",""))))))))</f>
        <v/>
      </c>
      <c r="I1445" s="11" t="str">
        <f aca="false">IF(A1445="","",IF(ISNUMBER(A1445),INT(A1445),IFERROR(IF(TEXT(DATE(VALUE(LEFT(A1445,4)),VALUE(MID(A1445,6,2)),VALUE(MID(A1445,9,2))),"yyyy-mm-dd")=LEFT(A1445,10),DATE(VALUE(LEFT(A1445,4)),VALUE(MID(A1445,6,2)),VALUE(MID(A1445,9,2))),""),"")))</f>
        <v/>
      </c>
    </row>
    <row r="1446" customFormat="false" ht="15" hidden="false" customHeight="false" outlineLevel="0" collapsed="false">
      <c r="A1446" s="13"/>
      <c r="B1446" s="8"/>
      <c r="C1446" s="8"/>
      <c r="D1446" s="23"/>
      <c r="E1446" s="23"/>
      <c r="F1446" s="10" t="str">
        <f aca="false">IF(D1446="","",D1446-N(E1446))</f>
        <v/>
      </c>
      <c r="G1446" s="8"/>
      <c r="H1446" s="12" t="str">
        <f aca="false">IF(AND(A1446="",C1446="",D1446=""),"",IF(A1446="","Add the order date",IF(I1446="","Date not recognised - use YYYY-MM-DD",IF(C1446="","Add the customer email",IF(D1446="","Add the order total",IF(COUNTIF(Customers!$A$2:$A$2001,C1446)=0,"Customer not on Customers tab",IF(N(E1446)&gt;D1446,"Refund is more than the order",IF(AND(B1446&lt;&gt;"",COUNTIF($B$2:$B$5001,B1446)&gt;1),"Same order # twice - keep one row",""))))))))</f>
        <v/>
      </c>
      <c r="I1446" s="11" t="str">
        <f aca="false">IF(A1446="","",IF(ISNUMBER(A1446),INT(A1446),IFERROR(IF(TEXT(DATE(VALUE(LEFT(A1446,4)),VALUE(MID(A1446,6,2)),VALUE(MID(A1446,9,2))),"yyyy-mm-dd")=LEFT(A1446,10),DATE(VALUE(LEFT(A1446,4)),VALUE(MID(A1446,6,2)),VALUE(MID(A1446,9,2))),""),"")))</f>
        <v/>
      </c>
    </row>
    <row r="1447" customFormat="false" ht="15" hidden="false" customHeight="false" outlineLevel="0" collapsed="false">
      <c r="A1447" s="13"/>
      <c r="B1447" s="8"/>
      <c r="C1447" s="8"/>
      <c r="D1447" s="23"/>
      <c r="E1447" s="23"/>
      <c r="F1447" s="10" t="str">
        <f aca="false">IF(D1447="","",D1447-N(E1447))</f>
        <v/>
      </c>
      <c r="G1447" s="8"/>
      <c r="H1447" s="12" t="str">
        <f aca="false">IF(AND(A1447="",C1447="",D1447=""),"",IF(A1447="","Add the order date",IF(I1447="","Date not recognised - use YYYY-MM-DD",IF(C1447="","Add the customer email",IF(D1447="","Add the order total",IF(COUNTIF(Customers!$A$2:$A$2001,C1447)=0,"Customer not on Customers tab",IF(N(E1447)&gt;D1447,"Refund is more than the order",IF(AND(B1447&lt;&gt;"",COUNTIF($B$2:$B$5001,B1447)&gt;1),"Same order # twice - keep one row",""))))))))</f>
        <v/>
      </c>
      <c r="I1447" s="11" t="str">
        <f aca="false">IF(A1447="","",IF(ISNUMBER(A1447),INT(A1447),IFERROR(IF(TEXT(DATE(VALUE(LEFT(A1447,4)),VALUE(MID(A1447,6,2)),VALUE(MID(A1447,9,2))),"yyyy-mm-dd")=LEFT(A1447,10),DATE(VALUE(LEFT(A1447,4)),VALUE(MID(A1447,6,2)),VALUE(MID(A1447,9,2))),""),"")))</f>
        <v/>
      </c>
    </row>
    <row r="1448" customFormat="false" ht="15" hidden="false" customHeight="false" outlineLevel="0" collapsed="false">
      <c r="A1448" s="13"/>
      <c r="B1448" s="8"/>
      <c r="C1448" s="8"/>
      <c r="D1448" s="23"/>
      <c r="E1448" s="23"/>
      <c r="F1448" s="10" t="str">
        <f aca="false">IF(D1448="","",D1448-N(E1448))</f>
        <v/>
      </c>
      <c r="G1448" s="8"/>
      <c r="H1448" s="12" t="str">
        <f aca="false">IF(AND(A1448="",C1448="",D1448=""),"",IF(A1448="","Add the order date",IF(I1448="","Date not recognised - use YYYY-MM-DD",IF(C1448="","Add the customer email",IF(D1448="","Add the order total",IF(COUNTIF(Customers!$A$2:$A$2001,C1448)=0,"Customer not on Customers tab",IF(N(E1448)&gt;D1448,"Refund is more than the order",IF(AND(B1448&lt;&gt;"",COUNTIF($B$2:$B$5001,B1448)&gt;1),"Same order # twice - keep one row",""))))))))</f>
        <v/>
      </c>
      <c r="I1448" s="11" t="str">
        <f aca="false">IF(A1448="","",IF(ISNUMBER(A1448),INT(A1448),IFERROR(IF(TEXT(DATE(VALUE(LEFT(A1448,4)),VALUE(MID(A1448,6,2)),VALUE(MID(A1448,9,2))),"yyyy-mm-dd")=LEFT(A1448,10),DATE(VALUE(LEFT(A1448,4)),VALUE(MID(A1448,6,2)),VALUE(MID(A1448,9,2))),""),"")))</f>
        <v/>
      </c>
    </row>
    <row r="1449" customFormat="false" ht="15" hidden="false" customHeight="false" outlineLevel="0" collapsed="false">
      <c r="A1449" s="13"/>
      <c r="B1449" s="8"/>
      <c r="C1449" s="8"/>
      <c r="D1449" s="23"/>
      <c r="E1449" s="23"/>
      <c r="F1449" s="10" t="str">
        <f aca="false">IF(D1449="","",D1449-N(E1449))</f>
        <v/>
      </c>
      <c r="G1449" s="8"/>
      <c r="H1449" s="12" t="str">
        <f aca="false">IF(AND(A1449="",C1449="",D1449=""),"",IF(A1449="","Add the order date",IF(I1449="","Date not recognised - use YYYY-MM-DD",IF(C1449="","Add the customer email",IF(D1449="","Add the order total",IF(COUNTIF(Customers!$A$2:$A$2001,C1449)=0,"Customer not on Customers tab",IF(N(E1449)&gt;D1449,"Refund is more than the order",IF(AND(B1449&lt;&gt;"",COUNTIF($B$2:$B$5001,B1449)&gt;1),"Same order # twice - keep one row",""))))))))</f>
        <v/>
      </c>
      <c r="I1449" s="11" t="str">
        <f aca="false">IF(A1449="","",IF(ISNUMBER(A1449),INT(A1449),IFERROR(IF(TEXT(DATE(VALUE(LEFT(A1449,4)),VALUE(MID(A1449,6,2)),VALUE(MID(A1449,9,2))),"yyyy-mm-dd")=LEFT(A1449,10),DATE(VALUE(LEFT(A1449,4)),VALUE(MID(A1449,6,2)),VALUE(MID(A1449,9,2))),""),"")))</f>
        <v/>
      </c>
    </row>
    <row r="1450" customFormat="false" ht="15" hidden="false" customHeight="false" outlineLevel="0" collapsed="false">
      <c r="A1450" s="13"/>
      <c r="B1450" s="8"/>
      <c r="C1450" s="8"/>
      <c r="D1450" s="23"/>
      <c r="E1450" s="23"/>
      <c r="F1450" s="10" t="str">
        <f aca="false">IF(D1450="","",D1450-N(E1450))</f>
        <v/>
      </c>
      <c r="G1450" s="8"/>
      <c r="H1450" s="12" t="str">
        <f aca="false">IF(AND(A1450="",C1450="",D1450=""),"",IF(A1450="","Add the order date",IF(I1450="","Date not recognised - use YYYY-MM-DD",IF(C1450="","Add the customer email",IF(D1450="","Add the order total",IF(COUNTIF(Customers!$A$2:$A$2001,C1450)=0,"Customer not on Customers tab",IF(N(E1450)&gt;D1450,"Refund is more than the order",IF(AND(B1450&lt;&gt;"",COUNTIF($B$2:$B$5001,B1450)&gt;1),"Same order # twice - keep one row",""))))))))</f>
        <v/>
      </c>
      <c r="I1450" s="11" t="str">
        <f aca="false">IF(A1450="","",IF(ISNUMBER(A1450),INT(A1450),IFERROR(IF(TEXT(DATE(VALUE(LEFT(A1450,4)),VALUE(MID(A1450,6,2)),VALUE(MID(A1450,9,2))),"yyyy-mm-dd")=LEFT(A1450,10),DATE(VALUE(LEFT(A1450,4)),VALUE(MID(A1450,6,2)),VALUE(MID(A1450,9,2))),""),"")))</f>
        <v/>
      </c>
    </row>
    <row r="1451" customFormat="false" ht="15" hidden="false" customHeight="false" outlineLevel="0" collapsed="false">
      <c r="A1451" s="13"/>
      <c r="B1451" s="8"/>
      <c r="C1451" s="8"/>
      <c r="D1451" s="23"/>
      <c r="E1451" s="23"/>
      <c r="F1451" s="10" t="str">
        <f aca="false">IF(D1451="","",D1451-N(E1451))</f>
        <v/>
      </c>
      <c r="G1451" s="8"/>
      <c r="H1451" s="12" t="str">
        <f aca="false">IF(AND(A1451="",C1451="",D1451=""),"",IF(A1451="","Add the order date",IF(I1451="","Date not recognised - use YYYY-MM-DD",IF(C1451="","Add the customer email",IF(D1451="","Add the order total",IF(COUNTIF(Customers!$A$2:$A$2001,C1451)=0,"Customer not on Customers tab",IF(N(E1451)&gt;D1451,"Refund is more than the order",IF(AND(B1451&lt;&gt;"",COUNTIF($B$2:$B$5001,B1451)&gt;1),"Same order # twice - keep one row",""))))))))</f>
        <v/>
      </c>
      <c r="I1451" s="11" t="str">
        <f aca="false">IF(A1451="","",IF(ISNUMBER(A1451),INT(A1451),IFERROR(IF(TEXT(DATE(VALUE(LEFT(A1451,4)),VALUE(MID(A1451,6,2)),VALUE(MID(A1451,9,2))),"yyyy-mm-dd")=LEFT(A1451,10),DATE(VALUE(LEFT(A1451,4)),VALUE(MID(A1451,6,2)),VALUE(MID(A1451,9,2))),""),"")))</f>
        <v/>
      </c>
    </row>
    <row r="1452" customFormat="false" ht="15" hidden="false" customHeight="false" outlineLevel="0" collapsed="false">
      <c r="A1452" s="13"/>
      <c r="B1452" s="8"/>
      <c r="C1452" s="8"/>
      <c r="D1452" s="23"/>
      <c r="E1452" s="23"/>
      <c r="F1452" s="10" t="str">
        <f aca="false">IF(D1452="","",D1452-N(E1452))</f>
        <v/>
      </c>
      <c r="G1452" s="8"/>
      <c r="H1452" s="12" t="str">
        <f aca="false">IF(AND(A1452="",C1452="",D1452=""),"",IF(A1452="","Add the order date",IF(I1452="","Date not recognised - use YYYY-MM-DD",IF(C1452="","Add the customer email",IF(D1452="","Add the order total",IF(COUNTIF(Customers!$A$2:$A$2001,C1452)=0,"Customer not on Customers tab",IF(N(E1452)&gt;D1452,"Refund is more than the order",IF(AND(B1452&lt;&gt;"",COUNTIF($B$2:$B$5001,B1452)&gt;1),"Same order # twice - keep one row",""))))))))</f>
        <v/>
      </c>
      <c r="I1452" s="11" t="str">
        <f aca="false">IF(A1452="","",IF(ISNUMBER(A1452),INT(A1452),IFERROR(IF(TEXT(DATE(VALUE(LEFT(A1452,4)),VALUE(MID(A1452,6,2)),VALUE(MID(A1452,9,2))),"yyyy-mm-dd")=LEFT(A1452,10),DATE(VALUE(LEFT(A1452,4)),VALUE(MID(A1452,6,2)),VALUE(MID(A1452,9,2))),""),"")))</f>
        <v/>
      </c>
    </row>
    <row r="1453" customFormat="false" ht="15" hidden="false" customHeight="false" outlineLevel="0" collapsed="false">
      <c r="A1453" s="13"/>
      <c r="B1453" s="8"/>
      <c r="C1453" s="8"/>
      <c r="D1453" s="23"/>
      <c r="E1453" s="23"/>
      <c r="F1453" s="10" t="str">
        <f aca="false">IF(D1453="","",D1453-N(E1453))</f>
        <v/>
      </c>
      <c r="G1453" s="8"/>
      <c r="H1453" s="12" t="str">
        <f aca="false">IF(AND(A1453="",C1453="",D1453=""),"",IF(A1453="","Add the order date",IF(I1453="","Date not recognised - use YYYY-MM-DD",IF(C1453="","Add the customer email",IF(D1453="","Add the order total",IF(COUNTIF(Customers!$A$2:$A$2001,C1453)=0,"Customer not on Customers tab",IF(N(E1453)&gt;D1453,"Refund is more than the order",IF(AND(B1453&lt;&gt;"",COUNTIF($B$2:$B$5001,B1453)&gt;1),"Same order # twice - keep one row",""))))))))</f>
        <v/>
      </c>
      <c r="I1453" s="11" t="str">
        <f aca="false">IF(A1453="","",IF(ISNUMBER(A1453),INT(A1453),IFERROR(IF(TEXT(DATE(VALUE(LEFT(A1453,4)),VALUE(MID(A1453,6,2)),VALUE(MID(A1453,9,2))),"yyyy-mm-dd")=LEFT(A1453,10),DATE(VALUE(LEFT(A1453,4)),VALUE(MID(A1453,6,2)),VALUE(MID(A1453,9,2))),""),"")))</f>
        <v/>
      </c>
    </row>
    <row r="1454" customFormat="false" ht="15" hidden="false" customHeight="false" outlineLevel="0" collapsed="false">
      <c r="A1454" s="13"/>
      <c r="B1454" s="8"/>
      <c r="C1454" s="8"/>
      <c r="D1454" s="23"/>
      <c r="E1454" s="23"/>
      <c r="F1454" s="10" t="str">
        <f aca="false">IF(D1454="","",D1454-N(E1454))</f>
        <v/>
      </c>
      <c r="G1454" s="8"/>
      <c r="H1454" s="12" t="str">
        <f aca="false">IF(AND(A1454="",C1454="",D1454=""),"",IF(A1454="","Add the order date",IF(I1454="","Date not recognised - use YYYY-MM-DD",IF(C1454="","Add the customer email",IF(D1454="","Add the order total",IF(COUNTIF(Customers!$A$2:$A$2001,C1454)=0,"Customer not on Customers tab",IF(N(E1454)&gt;D1454,"Refund is more than the order",IF(AND(B1454&lt;&gt;"",COUNTIF($B$2:$B$5001,B1454)&gt;1),"Same order # twice - keep one row",""))))))))</f>
        <v/>
      </c>
      <c r="I1454" s="11" t="str">
        <f aca="false">IF(A1454="","",IF(ISNUMBER(A1454),INT(A1454),IFERROR(IF(TEXT(DATE(VALUE(LEFT(A1454,4)),VALUE(MID(A1454,6,2)),VALUE(MID(A1454,9,2))),"yyyy-mm-dd")=LEFT(A1454,10),DATE(VALUE(LEFT(A1454,4)),VALUE(MID(A1454,6,2)),VALUE(MID(A1454,9,2))),""),"")))</f>
        <v/>
      </c>
    </row>
    <row r="1455" customFormat="false" ht="15" hidden="false" customHeight="false" outlineLevel="0" collapsed="false">
      <c r="A1455" s="13"/>
      <c r="B1455" s="8"/>
      <c r="C1455" s="8"/>
      <c r="D1455" s="23"/>
      <c r="E1455" s="23"/>
      <c r="F1455" s="10" t="str">
        <f aca="false">IF(D1455="","",D1455-N(E1455))</f>
        <v/>
      </c>
      <c r="G1455" s="8"/>
      <c r="H1455" s="12" t="str">
        <f aca="false">IF(AND(A1455="",C1455="",D1455=""),"",IF(A1455="","Add the order date",IF(I1455="","Date not recognised - use YYYY-MM-DD",IF(C1455="","Add the customer email",IF(D1455="","Add the order total",IF(COUNTIF(Customers!$A$2:$A$2001,C1455)=0,"Customer not on Customers tab",IF(N(E1455)&gt;D1455,"Refund is more than the order",IF(AND(B1455&lt;&gt;"",COUNTIF($B$2:$B$5001,B1455)&gt;1),"Same order # twice - keep one row",""))))))))</f>
        <v/>
      </c>
      <c r="I1455" s="11" t="str">
        <f aca="false">IF(A1455="","",IF(ISNUMBER(A1455),INT(A1455),IFERROR(IF(TEXT(DATE(VALUE(LEFT(A1455,4)),VALUE(MID(A1455,6,2)),VALUE(MID(A1455,9,2))),"yyyy-mm-dd")=LEFT(A1455,10),DATE(VALUE(LEFT(A1455,4)),VALUE(MID(A1455,6,2)),VALUE(MID(A1455,9,2))),""),"")))</f>
        <v/>
      </c>
    </row>
    <row r="1456" customFormat="false" ht="15" hidden="false" customHeight="false" outlineLevel="0" collapsed="false">
      <c r="A1456" s="13"/>
      <c r="B1456" s="8"/>
      <c r="C1456" s="8"/>
      <c r="D1456" s="23"/>
      <c r="E1456" s="23"/>
      <c r="F1456" s="10" t="str">
        <f aca="false">IF(D1456="","",D1456-N(E1456))</f>
        <v/>
      </c>
      <c r="G1456" s="8"/>
      <c r="H1456" s="12" t="str">
        <f aca="false">IF(AND(A1456="",C1456="",D1456=""),"",IF(A1456="","Add the order date",IF(I1456="","Date not recognised - use YYYY-MM-DD",IF(C1456="","Add the customer email",IF(D1456="","Add the order total",IF(COUNTIF(Customers!$A$2:$A$2001,C1456)=0,"Customer not on Customers tab",IF(N(E1456)&gt;D1456,"Refund is more than the order",IF(AND(B1456&lt;&gt;"",COUNTIF($B$2:$B$5001,B1456)&gt;1),"Same order # twice - keep one row",""))))))))</f>
        <v/>
      </c>
      <c r="I1456" s="11" t="str">
        <f aca="false">IF(A1456="","",IF(ISNUMBER(A1456),INT(A1456),IFERROR(IF(TEXT(DATE(VALUE(LEFT(A1456,4)),VALUE(MID(A1456,6,2)),VALUE(MID(A1456,9,2))),"yyyy-mm-dd")=LEFT(A1456,10),DATE(VALUE(LEFT(A1456,4)),VALUE(MID(A1456,6,2)),VALUE(MID(A1456,9,2))),""),"")))</f>
        <v/>
      </c>
    </row>
    <row r="1457" customFormat="false" ht="15" hidden="false" customHeight="false" outlineLevel="0" collapsed="false">
      <c r="A1457" s="13"/>
      <c r="B1457" s="8"/>
      <c r="C1457" s="8"/>
      <c r="D1457" s="23"/>
      <c r="E1457" s="23"/>
      <c r="F1457" s="10" t="str">
        <f aca="false">IF(D1457="","",D1457-N(E1457))</f>
        <v/>
      </c>
      <c r="G1457" s="8"/>
      <c r="H1457" s="12" t="str">
        <f aca="false">IF(AND(A1457="",C1457="",D1457=""),"",IF(A1457="","Add the order date",IF(I1457="","Date not recognised - use YYYY-MM-DD",IF(C1457="","Add the customer email",IF(D1457="","Add the order total",IF(COUNTIF(Customers!$A$2:$A$2001,C1457)=0,"Customer not on Customers tab",IF(N(E1457)&gt;D1457,"Refund is more than the order",IF(AND(B1457&lt;&gt;"",COUNTIF($B$2:$B$5001,B1457)&gt;1),"Same order # twice - keep one row",""))))))))</f>
        <v/>
      </c>
      <c r="I1457" s="11" t="str">
        <f aca="false">IF(A1457="","",IF(ISNUMBER(A1457),INT(A1457),IFERROR(IF(TEXT(DATE(VALUE(LEFT(A1457,4)),VALUE(MID(A1457,6,2)),VALUE(MID(A1457,9,2))),"yyyy-mm-dd")=LEFT(A1457,10),DATE(VALUE(LEFT(A1457,4)),VALUE(MID(A1457,6,2)),VALUE(MID(A1457,9,2))),""),"")))</f>
        <v/>
      </c>
    </row>
    <row r="1458" customFormat="false" ht="15" hidden="false" customHeight="false" outlineLevel="0" collapsed="false">
      <c r="A1458" s="13"/>
      <c r="B1458" s="8"/>
      <c r="C1458" s="8"/>
      <c r="D1458" s="23"/>
      <c r="E1458" s="23"/>
      <c r="F1458" s="10" t="str">
        <f aca="false">IF(D1458="","",D1458-N(E1458))</f>
        <v/>
      </c>
      <c r="G1458" s="8"/>
      <c r="H1458" s="12" t="str">
        <f aca="false">IF(AND(A1458="",C1458="",D1458=""),"",IF(A1458="","Add the order date",IF(I1458="","Date not recognised - use YYYY-MM-DD",IF(C1458="","Add the customer email",IF(D1458="","Add the order total",IF(COUNTIF(Customers!$A$2:$A$2001,C1458)=0,"Customer not on Customers tab",IF(N(E1458)&gt;D1458,"Refund is more than the order",IF(AND(B1458&lt;&gt;"",COUNTIF($B$2:$B$5001,B1458)&gt;1),"Same order # twice - keep one row",""))))))))</f>
        <v/>
      </c>
      <c r="I1458" s="11" t="str">
        <f aca="false">IF(A1458="","",IF(ISNUMBER(A1458),INT(A1458),IFERROR(IF(TEXT(DATE(VALUE(LEFT(A1458,4)),VALUE(MID(A1458,6,2)),VALUE(MID(A1458,9,2))),"yyyy-mm-dd")=LEFT(A1458,10),DATE(VALUE(LEFT(A1458,4)),VALUE(MID(A1458,6,2)),VALUE(MID(A1458,9,2))),""),"")))</f>
        <v/>
      </c>
    </row>
    <row r="1459" customFormat="false" ht="15" hidden="false" customHeight="false" outlineLevel="0" collapsed="false">
      <c r="A1459" s="13"/>
      <c r="B1459" s="8"/>
      <c r="C1459" s="8"/>
      <c r="D1459" s="23"/>
      <c r="E1459" s="23"/>
      <c r="F1459" s="10" t="str">
        <f aca="false">IF(D1459="","",D1459-N(E1459))</f>
        <v/>
      </c>
      <c r="G1459" s="8"/>
      <c r="H1459" s="12" t="str">
        <f aca="false">IF(AND(A1459="",C1459="",D1459=""),"",IF(A1459="","Add the order date",IF(I1459="","Date not recognised - use YYYY-MM-DD",IF(C1459="","Add the customer email",IF(D1459="","Add the order total",IF(COUNTIF(Customers!$A$2:$A$2001,C1459)=0,"Customer not on Customers tab",IF(N(E1459)&gt;D1459,"Refund is more than the order",IF(AND(B1459&lt;&gt;"",COUNTIF($B$2:$B$5001,B1459)&gt;1),"Same order # twice - keep one row",""))))))))</f>
        <v/>
      </c>
      <c r="I1459" s="11" t="str">
        <f aca="false">IF(A1459="","",IF(ISNUMBER(A1459),INT(A1459),IFERROR(IF(TEXT(DATE(VALUE(LEFT(A1459,4)),VALUE(MID(A1459,6,2)),VALUE(MID(A1459,9,2))),"yyyy-mm-dd")=LEFT(A1459,10),DATE(VALUE(LEFT(A1459,4)),VALUE(MID(A1459,6,2)),VALUE(MID(A1459,9,2))),""),"")))</f>
        <v/>
      </c>
    </row>
    <row r="1460" customFormat="false" ht="15" hidden="false" customHeight="false" outlineLevel="0" collapsed="false">
      <c r="A1460" s="13"/>
      <c r="B1460" s="8"/>
      <c r="C1460" s="8"/>
      <c r="D1460" s="23"/>
      <c r="E1460" s="23"/>
      <c r="F1460" s="10" t="str">
        <f aca="false">IF(D1460="","",D1460-N(E1460))</f>
        <v/>
      </c>
      <c r="G1460" s="8"/>
      <c r="H1460" s="12" t="str">
        <f aca="false">IF(AND(A1460="",C1460="",D1460=""),"",IF(A1460="","Add the order date",IF(I1460="","Date not recognised - use YYYY-MM-DD",IF(C1460="","Add the customer email",IF(D1460="","Add the order total",IF(COUNTIF(Customers!$A$2:$A$2001,C1460)=0,"Customer not on Customers tab",IF(N(E1460)&gt;D1460,"Refund is more than the order",IF(AND(B1460&lt;&gt;"",COUNTIF($B$2:$B$5001,B1460)&gt;1),"Same order # twice - keep one row",""))))))))</f>
        <v/>
      </c>
      <c r="I1460" s="11" t="str">
        <f aca="false">IF(A1460="","",IF(ISNUMBER(A1460),INT(A1460),IFERROR(IF(TEXT(DATE(VALUE(LEFT(A1460,4)),VALUE(MID(A1460,6,2)),VALUE(MID(A1460,9,2))),"yyyy-mm-dd")=LEFT(A1460,10),DATE(VALUE(LEFT(A1460,4)),VALUE(MID(A1460,6,2)),VALUE(MID(A1460,9,2))),""),"")))</f>
        <v/>
      </c>
    </row>
    <row r="1461" customFormat="false" ht="15" hidden="false" customHeight="false" outlineLevel="0" collapsed="false">
      <c r="A1461" s="13"/>
      <c r="B1461" s="8"/>
      <c r="C1461" s="8"/>
      <c r="D1461" s="23"/>
      <c r="E1461" s="23"/>
      <c r="F1461" s="10" t="str">
        <f aca="false">IF(D1461="","",D1461-N(E1461))</f>
        <v/>
      </c>
      <c r="G1461" s="8"/>
      <c r="H1461" s="12" t="str">
        <f aca="false">IF(AND(A1461="",C1461="",D1461=""),"",IF(A1461="","Add the order date",IF(I1461="","Date not recognised - use YYYY-MM-DD",IF(C1461="","Add the customer email",IF(D1461="","Add the order total",IF(COUNTIF(Customers!$A$2:$A$2001,C1461)=0,"Customer not on Customers tab",IF(N(E1461)&gt;D1461,"Refund is more than the order",IF(AND(B1461&lt;&gt;"",COUNTIF($B$2:$B$5001,B1461)&gt;1),"Same order # twice - keep one row",""))))))))</f>
        <v/>
      </c>
      <c r="I1461" s="11" t="str">
        <f aca="false">IF(A1461="","",IF(ISNUMBER(A1461),INT(A1461),IFERROR(IF(TEXT(DATE(VALUE(LEFT(A1461,4)),VALUE(MID(A1461,6,2)),VALUE(MID(A1461,9,2))),"yyyy-mm-dd")=LEFT(A1461,10),DATE(VALUE(LEFT(A1461,4)),VALUE(MID(A1461,6,2)),VALUE(MID(A1461,9,2))),""),"")))</f>
        <v/>
      </c>
    </row>
    <row r="1462" customFormat="false" ht="15" hidden="false" customHeight="false" outlineLevel="0" collapsed="false">
      <c r="A1462" s="13"/>
      <c r="B1462" s="8"/>
      <c r="C1462" s="8"/>
      <c r="D1462" s="23"/>
      <c r="E1462" s="23"/>
      <c r="F1462" s="10" t="str">
        <f aca="false">IF(D1462="","",D1462-N(E1462))</f>
        <v/>
      </c>
      <c r="G1462" s="8"/>
      <c r="H1462" s="12" t="str">
        <f aca="false">IF(AND(A1462="",C1462="",D1462=""),"",IF(A1462="","Add the order date",IF(I1462="","Date not recognised - use YYYY-MM-DD",IF(C1462="","Add the customer email",IF(D1462="","Add the order total",IF(COUNTIF(Customers!$A$2:$A$2001,C1462)=0,"Customer not on Customers tab",IF(N(E1462)&gt;D1462,"Refund is more than the order",IF(AND(B1462&lt;&gt;"",COUNTIF($B$2:$B$5001,B1462)&gt;1),"Same order # twice - keep one row",""))))))))</f>
        <v/>
      </c>
      <c r="I1462" s="11" t="str">
        <f aca="false">IF(A1462="","",IF(ISNUMBER(A1462),INT(A1462),IFERROR(IF(TEXT(DATE(VALUE(LEFT(A1462,4)),VALUE(MID(A1462,6,2)),VALUE(MID(A1462,9,2))),"yyyy-mm-dd")=LEFT(A1462,10),DATE(VALUE(LEFT(A1462,4)),VALUE(MID(A1462,6,2)),VALUE(MID(A1462,9,2))),""),"")))</f>
        <v/>
      </c>
    </row>
    <row r="1463" customFormat="false" ht="15" hidden="false" customHeight="false" outlineLevel="0" collapsed="false">
      <c r="A1463" s="13"/>
      <c r="B1463" s="8"/>
      <c r="C1463" s="8"/>
      <c r="D1463" s="23"/>
      <c r="E1463" s="23"/>
      <c r="F1463" s="10" t="str">
        <f aca="false">IF(D1463="","",D1463-N(E1463))</f>
        <v/>
      </c>
      <c r="G1463" s="8"/>
      <c r="H1463" s="12" t="str">
        <f aca="false">IF(AND(A1463="",C1463="",D1463=""),"",IF(A1463="","Add the order date",IF(I1463="","Date not recognised - use YYYY-MM-DD",IF(C1463="","Add the customer email",IF(D1463="","Add the order total",IF(COUNTIF(Customers!$A$2:$A$2001,C1463)=0,"Customer not on Customers tab",IF(N(E1463)&gt;D1463,"Refund is more than the order",IF(AND(B1463&lt;&gt;"",COUNTIF($B$2:$B$5001,B1463)&gt;1),"Same order # twice - keep one row",""))))))))</f>
        <v/>
      </c>
      <c r="I1463" s="11" t="str">
        <f aca="false">IF(A1463="","",IF(ISNUMBER(A1463),INT(A1463),IFERROR(IF(TEXT(DATE(VALUE(LEFT(A1463,4)),VALUE(MID(A1463,6,2)),VALUE(MID(A1463,9,2))),"yyyy-mm-dd")=LEFT(A1463,10),DATE(VALUE(LEFT(A1463,4)),VALUE(MID(A1463,6,2)),VALUE(MID(A1463,9,2))),""),"")))</f>
        <v/>
      </c>
    </row>
    <row r="1464" customFormat="false" ht="15" hidden="false" customHeight="false" outlineLevel="0" collapsed="false">
      <c r="A1464" s="13"/>
      <c r="B1464" s="8"/>
      <c r="C1464" s="8"/>
      <c r="D1464" s="23"/>
      <c r="E1464" s="23"/>
      <c r="F1464" s="10" t="str">
        <f aca="false">IF(D1464="","",D1464-N(E1464))</f>
        <v/>
      </c>
      <c r="G1464" s="8"/>
      <c r="H1464" s="12" t="str">
        <f aca="false">IF(AND(A1464="",C1464="",D1464=""),"",IF(A1464="","Add the order date",IF(I1464="","Date not recognised - use YYYY-MM-DD",IF(C1464="","Add the customer email",IF(D1464="","Add the order total",IF(COUNTIF(Customers!$A$2:$A$2001,C1464)=0,"Customer not on Customers tab",IF(N(E1464)&gt;D1464,"Refund is more than the order",IF(AND(B1464&lt;&gt;"",COUNTIF($B$2:$B$5001,B1464)&gt;1),"Same order # twice - keep one row",""))))))))</f>
        <v/>
      </c>
      <c r="I1464" s="11" t="str">
        <f aca="false">IF(A1464="","",IF(ISNUMBER(A1464),INT(A1464),IFERROR(IF(TEXT(DATE(VALUE(LEFT(A1464,4)),VALUE(MID(A1464,6,2)),VALUE(MID(A1464,9,2))),"yyyy-mm-dd")=LEFT(A1464,10),DATE(VALUE(LEFT(A1464,4)),VALUE(MID(A1464,6,2)),VALUE(MID(A1464,9,2))),""),"")))</f>
        <v/>
      </c>
    </row>
    <row r="1465" customFormat="false" ht="15" hidden="false" customHeight="false" outlineLevel="0" collapsed="false">
      <c r="A1465" s="13"/>
      <c r="B1465" s="8"/>
      <c r="C1465" s="8"/>
      <c r="D1465" s="23"/>
      <c r="E1465" s="23"/>
      <c r="F1465" s="10" t="str">
        <f aca="false">IF(D1465="","",D1465-N(E1465))</f>
        <v/>
      </c>
      <c r="G1465" s="8"/>
      <c r="H1465" s="12" t="str">
        <f aca="false">IF(AND(A1465="",C1465="",D1465=""),"",IF(A1465="","Add the order date",IF(I1465="","Date not recognised - use YYYY-MM-DD",IF(C1465="","Add the customer email",IF(D1465="","Add the order total",IF(COUNTIF(Customers!$A$2:$A$2001,C1465)=0,"Customer not on Customers tab",IF(N(E1465)&gt;D1465,"Refund is more than the order",IF(AND(B1465&lt;&gt;"",COUNTIF($B$2:$B$5001,B1465)&gt;1),"Same order # twice - keep one row",""))))))))</f>
        <v/>
      </c>
      <c r="I1465" s="11" t="str">
        <f aca="false">IF(A1465="","",IF(ISNUMBER(A1465),INT(A1465),IFERROR(IF(TEXT(DATE(VALUE(LEFT(A1465,4)),VALUE(MID(A1465,6,2)),VALUE(MID(A1465,9,2))),"yyyy-mm-dd")=LEFT(A1465,10),DATE(VALUE(LEFT(A1465,4)),VALUE(MID(A1465,6,2)),VALUE(MID(A1465,9,2))),""),"")))</f>
        <v/>
      </c>
    </row>
    <row r="1466" customFormat="false" ht="15" hidden="false" customHeight="false" outlineLevel="0" collapsed="false">
      <c r="A1466" s="13"/>
      <c r="B1466" s="8"/>
      <c r="C1466" s="8"/>
      <c r="D1466" s="23"/>
      <c r="E1466" s="23"/>
      <c r="F1466" s="10" t="str">
        <f aca="false">IF(D1466="","",D1466-N(E1466))</f>
        <v/>
      </c>
      <c r="G1466" s="8"/>
      <c r="H1466" s="12" t="str">
        <f aca="false">IF(AND(A1466="",C1466="",D1466=""),"",IF(A1466="","Add the order date",IF(I1466="","Date not recognised - use YYYY-MM-DD",IF(C1466="","Add the customer email",IF(D1466="","Add the order total",IF(COUNTIF(Customers!$A$2:$A$2001,C1466)=0,"Customer not on Customers tab",IF(N(E1466)&gt;D1466,"Refund is more than the order",IF(AND(B1466&lt;&gt;"",COUNTIF($B$2:$B$5001,B1466)&gt;1),"Same order # twice - keep one row",""))))))))</f>
        <v/>
      </c>
      <c r="I1466" s="11" t="str">
        <f aca="false">IF(A1466="","",IF(ISNUMBER(A1466),INT(A1466),IFERROR(IF(TEXT(DATE(VALUE(LEFT(A1466,4)),VALUE(MID(A1466,6,2)),VALUE(MID(A1466,9,2))),"yyyy-mm-dd")=LEFT(A1466,10),DATE(VALUE(LEFT(A1466,4)),VALUE(MID(A1466,6,2)),VALUE(MID(A1466,9,2))),""),"")))</f>
        <v/>
      </c>
    </row>
    <row r="1467" customFormat="false" ht="15" hidden="false" customHeight="false" outlineLevel="0" collapsed="false">
      <c r="A1467" s="13"/>
      <c r="B1467" s="8"/>
      <c r="C1467" s="8"/>
      <c r="D1467" s="23"/>
      <c r="E1467" s="23"/>
      <c r="F1467" s="10" t="str">
        <f aca="false">IF(D1467="","",D1467-N(E1467))</f>
        <v/>
      </c>
      <c r="G1467" s="8"/>
      <c r="H1467" s="12" t="str">
        <f aca="false">IF(AND(A1467="",C1467="",D1467=""),"",IF(A1467="","Add the order date",IF(I1467="","Date not recognised - use YYYY-MM-DD",IF(C1467="","Add the customer email",IF(D1467="","Add the order total",IF(COUNTIF(Customers!$A$2:$A$2001,C1467)=0,"Customer not on Customers tab",IF(N(E1467)&gt;D1467,"Refund is more than the order",IF(AND(B1467&lt;&gt;"",COUNTIF($B$2:$B$5001,B1467)&gt;1),"Same order # twice - keep one row",""))))))))</f>
        <v/>
      </c>
      <c r="I1467" s="11" t="str">
        <f aca="false">IF(A1467="","",IF(ISNUMBER(A1467),INT(A1467),IFERROR(IF(TEXT(DATE(VALUE(LEFT(A1467,4)),VALUE(MID(A1467,6,2)),VALUE(MID(A1467,9,2))),"yyyy-mm-dd")=LEFT(A1467,10),DATE(VALUE(LEFT(A1467,4)),VALUE(MID(A1467,6,2)),VALUE(MID(A1467,9,2))),""),"")))</f>
        <v/>
      </c>
    </row>
    <row r="1468" customFormat="false" ht="15" hidden="false" customHeight="false" outlineLevel="0" collapsed="false">
      <c r="A1468" s="13"/>
      <c r="B1468" s="8"/>
      <c r="C1468" s="8"/>
      <c r="D1468" s="23"/>
      <c r="E1468" s="23"/>
      <c r="F1468" s="10" t="str">
        <f aca="false">IF(D1468="","",D1468-N(E1468))</f>
        <v/>
      </c>
      <c r="G1468" s="8"/>
      <c r="H1468" s="12" t="str">
        <f aca="false">IF(AND(A1468="",C1468="",D1468=""),"",IF(A1468="","Add the order date",IF(I1468="","Date not recognised - use YYYY-MM-DD",IF(C1468="","Add the customer email",IF(D1468="","Add the order total",IF(COUNTIF(Customers!$A$2:$A$2001,C1468)=0,"Customer not on Customers tab",IF(N(E1468)&gt;D1468,"Refund is more than the order",IF(AND(B1468&lt;&gt;"",COUNTIF($B$2:$B$5001,B1468)&gt;1),"Same order # twice - keep one row",""))))))))</f>
        <v/>
      </c>
      <c r="I1468" s="11" t="str">
        <f aca="false">IF(A1468="","",IF(ISNUMBER(A1468),INT(A1468),IFERROR(IF(TEXT(DATE(VALUE(LEFT(A1468,4)),VALUE(MID(A1468,6,2)),VALUE(MID(A1468,9,2))),"yyyy-mm-dd")=LEFT(A1468,10),DATE(VALUE(LEFT(A1468,4)),VALUE(MID(A1468,6,2)),VALUE(MID(A1468,9,2))),""),"")))</f>
        <v/>
      </c>
    </row>
    <row r="1469" customFormat="false" ht="15" hidden="false" customHeight="false" outlineLevel="0" collapsed="false">
      <c r="A1469" s="13"/>
      <c r="B1469" s="8"/>
      <c r="C1469" s="8"/>
      <c r="D1469" s="23"/>
      <c r="E1469" s="23"/>
      <c r="F1469" s="10" t="str">
        <f aca="false">IF(D1469="","",D1469-N(E1469))</f>
        <v/>
      </c>
      <c r="G1469" s="8"/>
      <c r="H1469" s="12" t="str">
        <f aca="false">IF(AND(A1469="",C1469="",D1469=""),"",IF(A1469="","Add the order date",IF(I1469="","Date not recognised - use YYYY-MM-DD",IF(C1469="","Add the customer email",IF(D1469="","Add the order total",IF(COUNTIF(Customers!$A$2:$A$2001,C1469)=0,"Customer not on Customers tab",IF(N(E1469)&gt;D1469,"Refund is more than the order",IF(AND(B1469&lt;&gt;"",COUNTIF($B$2:$B$5001,B1469)&gt;1),"Same order # twice - keep one row",""))))))))</f>
        <v/>
      </c>
      <c r="I1469" s="11" t="str">
        <f aca="false">IF(A1469="","",IF(ISNUMBER(A1469),INT(A1469),IFERROR(IF(TEXT(DATE(VALUE(LEFT(A1469,4)),VALUE(MID(A1469,6,2)),VALUE(MID(A1469,9,2))),"yyyy-mm-dd")=LEFT(A1469,10),DATE(VALUE(LEFT(A1469,4)),VALUE(MID(A1469,6,2)),VALUE(MID(A1469,9,2))),""),"")))</f>
        <v/>
      </c>
    </row>
    <row r="1470" customFormat="false" ht="15" hidden="false" customHeight="false" outlineLevel="0" collapsed="false">
      <c r="A1470" s="13"/>
      <c r="B1470" s="8"/>
      <c r="C1470" s="8"/>
      <c r="D1470" s="23"/>
      <c r="E1470" s="23"/>
      <c r="F1470" s="10" t="str">
        <f aca="false">IF(D1470="","",D1470-N(E1470))</f>
        <v/>
      </c>
      <c r="G1470" s="8"/>
      <c r="H1470" s="12" t="str">
        <f aca="false">IF(AND(A1470="",C1470="",D1470=""),"",IF(A1470="","Add the order date",IF(I1470="","Date not recognised - use YYYY-MM-DD",IF(C1470="","Add the customer email",IF(D1470="","Add the order total",IF(COUNTIF(Customers!$A$2:$A$2001,C1470)=0,"Customer not on Customers tab",IF(N(E1470)&gt;D1470,"Refund is more than the order",IF(AND(B1470&lt;&gt;"",COUNTIF($B$2:$B$5001,B1470)&gt;1),"Same order # twice - keep one row",""))))))))</f>
        <v/>
      </c>
      <c r="I1470" s="11" t="str">
        <f aca="false">IF(A1470="","",IF(ISNUMBER(A1470),INT(A1470),IFERROR(IF(TEXT(DATE(VALUE(LEFT(A1470,4)),VALUE(MID(A1470,6,2)),VALUE(MID(A1470,9,2))),"yyyy-mm-dd")=LEFT(A1470,10),DATE(VALUE(LEFT(A1470,4)),VALUE(MID(A1470,6,2)),VALUE(MID(A1470,9,2))),""),"")))</f>
        <v/>
      </c>
    </row>
    <row r="1471" customFormat="false" ht="15" hidden="false" customHeight="false" outlineLevel="0" collapsed="false">
      <c r="A1471" s="13"/>
      <c r="B1471" s="8"/>
      <c r="C1471" s="8"/>
      <c r="D1471" s="23"/>
      <c r="E1471" s="23"/>
      <c r="F1471" s="10" t="str">
        <f aca="false">IF(D1471="","",D1471-N(E1471))</f>
        <v/>
      </c>
      <c r="G1471" s="8"/>
      <c r="H1471" s="12" t="str">
        <f aca="false">IF(AND(A1471="",C1471="",D1471=""),"",IF(A1471="","Add the order date",IF(I1471="","Date not recognised - use YYYY-MM-DD",IF(C1471="","Add the customer email",IF(D1471="","Add the order total",IF(COUNTIF(Customers!$A$2:$A$2001,C1471)=0,"Customer not on Customers tab",IF(N(E1471)&gt;D1471,"Refund is more than the order",IF(AND(B1471&lt;&gt;"",COUNTIF($B$2:$B$5001,B1471)&gt;1),"Same order # twice - keep one row",""))))))))</f>
        <v/>
      </c>
      <c r="I1471" s="11" t="str">
        <f aca="false">IF(A1471="","",IF(ISNUMBER(A1471),INT(A1471),IFERROR(IF(TEXT(DATE(VALUE(LEFT(A1471,4)),VALUE(MID(A1471,6,2)),VALUE(MID(A1471,9,2))),"yyyy-mm-dd")=LEFT(A1471,10),DATE(VALUE(LEFT(A1471,4)),VALUE(MID(A1471,6,2)),VALUE(MID(A1471,9,2))),""),"")))</f>
        <v/>
      </c>
    </row>
    <row r="1472" customFormat="false" ht="15" hidden="false" customHeight="false" outlineLevel="0" collapsed="false">
      <c r="A1472" s="13"/>
      <c r="B1472" s="8"/>
      <c r="C1472" s="8"/>
      <c r="D1472" s="23"/>
      <c r="E1472" s="23"/>
      <c r="F1472" s="10" t="str">
        <f aca="false">IF(D1472="","",D1472-N(E1472))</f>
        <v/>
      </c>
      <c r="G1472" s="8"/>
      <c r="H1472" s="12" t="str">
        <f aca="false">IF(AND(A1472="",C1472="",D1472=""),"",IF(A1472="","Add the order date",IF(I1472="","Date not recognised - use YYYY-MM-DD",IF(C1472="","Add the customer email",IF(D1472="","Add the order total",IF(COUNTIF(Customers!$A$2:$A$2001,C1472)=0,"Customer not on Customers tab",IF(N(E1472)&gt;D1472,"Refund is more than the order",IF(AND(B1472&lt;&gt;"",COUNTIF($B$2:$B$5001,B1472)&gt;1),"Same order # twice - keep one row",""))))))))</f>
        <v/>
      </c>
      <c r="I1472" s="11" t="str">
        <f aca="false">IF(A1472="","",IF(ISNUMBER(A1472),INT(A1472),IFERROR(IF(TEXT(DATE(VALUE(LEFT(A1472,4)),VALUE(MID(A1472,6,2)),VALUE(MID(A1472,9,2))),"yyyy-mm-dd")=LEFT(A1472,10),DATE(VALUE(LEFT(A1472,4)),VALUE(MID(A1472,6,2)),VALUE(MID(A1472,9,2))),""),"")))</f>
        <v/>
      </c>
    </row>
    <row r="1473" customFormat="false" ht="15" hidden="false" customHeight="false" outlineLevel="0" collapsed="false">
      <c r="A1473" s="13"/>
      <c r="B1473" s="8"/>
      <c r="C1473" s="8"/>
      <c r="D1473" s="23"/>
      <c r="E1473" s="23"/>
      <c r="F1473" s="10" t="str">
        <f aca="false">IF(D1473="","",D1473-N(E1473))</f>
        <v/>
      </c>
      <c r="G1473" s="8"/>
      <c r="H1473" s="12" t="str">
        <f aca="false">IF(AND(A1473="",C1473="",D1473=""),"",IF(A1473="","Add the order date",IF(I1473="","Date not recognised - use YYYY-MM-DD",IF(C1473="","Add the customer email",IF(D1473="","Add the order total",IF(COUNTIF(Customers!$A$2:$A$2001,C1473)=0,"Customer not on Customers tab",IF(N(E1473)&gt;D1473,"Refund is more than the order",IF(AND(B1473&lt;&gt;"",COUNTIF($B$2:$B$5001,B1473)&gt;1),"Same order # twice - keep one row",""))))))))</f>
        <v/>
      </c>
      <c r="I1473" s="11" t="str">
        <f aca="false">IF(A1473="","",IF(ISNUMBER(A1473),INT(A1473),IFERROR(IF(TEXT(DATE(VALUE(LEFT(A1473,4)),VALUE(MID(A1473,6,2)),VALUE(MID(A1473,9,2))),"yyyy-mm-dd")=LEFT(A1473,10),DATE(VALUE(LEFT(A1473,4)),VALUE(MID(A1473,6,2)),VALUE(MID(A1473,9,2))),""),"")))</f>
        <v/>
      </c>
    </row>
    <row r="1474" customFormat="false" ht="15" hidden="false" customHeight="false" outlineLevel="0" collapsed="false">
      <c r="A1474" s="13"/>
      <c r="B1474" s="8"/>
      <c r="C1474" s="8"/>
      <c r="D1474" s="23"/>
      <c r="E1474" s="23"/>
      <c r="F1474" s="10" t="str">
        <f aca="false">IF(D1474="","",D1474-N(E1474))</f>
        <v/>
      </c>
      <c r="G1474" s="8"/>
      <c r="H1474" s="12" t="str">
        <f aca="false">IF(AND(A1474="",C1474="",D1474=""),"",IF(A1474="","Add the order date",IF(I1474="","Date not recognised - use YYYY-MM-DD",IF(C1474="","Add the customer email",IF(D1474="","Add the order total",IF(COUNTIF(Customers!$A$2:$A$2001,C1474)=0,"Customer not on Customers tab",IF(N(E1474)&gt;D1474,"Refund is more than the order",IF(AND(B1474&lt;&gt;"",COUNTIF($B$2:$B$5001,B1474)&gt;1),"Same order # twice - keep one row",""))))))))</f>
        <v/>
      </c>
      <c r="I1474" s="11" t="str">
        <f aca="false">IF(A1474="","",IF(ISNUMBER(A1474),INT(A1474),IFERROR(IF(TEXT(DATE(VALUE(LEFT(A1474,4)),VALUE(MID(A1474,6,2)),VALUE(MID(A1474,9,2))),"yyyy-mm-dd")=LEFT(A1474,10),DATE(VALUE(LEFT(A1474,4)),VALUE(MID(A1474,6,2)),VALUE(MID(A1474,9,2))),""),"")))</f>
        <v/>
      </c>
    </row>
    <row r="1475" customFormat="false" ht="15" hidden="false" customHeight="false" outlineLevel="0" collapsed="false">
      <c r="A1475" s="13"/>
      <c r="B1475" s="8"/>
      <c r="C1475" s="8"/>
      <c r="D1475" s="23"/>
      <c r="E1475" s="23"/>
      <c r="F1475" s="10" t="str">
        <f aca="false">IF(D1475="","",D1475-N(E1475))</f>
        <v/>
      </c>
      <c r="G1475" s="8"/>
      <c r="H1475" s="12" t="str">
        <f aca="false">IF(AND(A1475="",C1475="",D1475=""),"",IF(A1475="","Add the order date",IF(I1475="","Date not recognised - use YYYY-MM-DD",IF(C1475="","Add the customer email",IF(D1475="","Add the order total",IF(COUNTIF(Customers!$A$2:$A$2001,C1475)=0,"Customer not on Customers tab",IF(N(E1475)&gt;D1475,"Refund is more than the order",IF(AND(B1475&lt;&gt;"",COUNTIF($B$2:$B$5001,B1475)&gt;1),"Same order # twice - keep one row",""))))))))</f>
        <v/>
      </c>
      <c r="I1475" s="11" t="str">
        <f aca="false">IF(A1475="","",IF(ISNUMBER(A1475),INT(A1475),IFERROR(IF(TEXT(DATE(VALUE(LEFT(A1475,4)),VALUE(MID(A1475,6,2)),VALUE(MID(A1475,9,2))),"yyyy-mm-dd")=LEFT(A1475,10),DATE(VALUE(LEFT(A1475,4)),VALUE(MID(A1475,6,2)),VALUE(MID(A1475,9,2))),""),"")))</f>
        <v/>
      </c>
    </row>
    <row r="1476" customFormat="false" ht="15" hidden="false" customHeight="false" outlineLevel="0" collapsed="false">
      <c r="A1476" s="13"/>
      <c r="B1476" s="8"/>
      <c r="C1476" s="8"/>
      <c r="D1476" s="23"/>
      <c r="E1476" s="23"/>
      <c r="F1476" s="10" t="str">
        <f aca="false">IF(D1476="","",D1476-N(E1476))</f>
        <v/>
      </c>
      <c r="G1476" s="8"/>
      <c r="H1476" s="12" t="str">
        <f aca="false">IF(AND(A1476="",C1476="",D1476=""),"",IF(A1476="","Add the order date",IF(I1476="","Date not recognised - use YYYY-MM-DD",IF(C1476="","Add the customer email",IF(D1476="","Add the order total",IF(COUNTIF(Customers!$A$2:$A$2001,C1476)=0,"Customer not on Customers tab",IF(N(E1476)&gt;D1476,"Refund is more than the order",IF(AND(B1476&lt;&gt;"",COUNTIF($B$2:$B$5001,B1476)&gt;1),"Same order # twice - keep one row",""))))))))</f>
        <v/>
      </c>
      <c r="I1476" s="11" t="str">
        <f aca="false">IF(A1476="","",IF(ISNUMBER(A1476),INT(A1476),IFERROR(IF(TEXT(DATE(VALUE(LEFT(A1476,4)),VALUE(MID(A1476,6,2)),VALUE(MID(A1476,9,2))),"yyyy-mm-dd")=LEFT(A1476,10),DATE(VALUE(LEFT(A1476,4)),VALUE(MID(A1476,6,2)),VALUE(MID(A1476,9,2))),""),"")))</f>
        <v/>
      </c>
    </row>
    <row r="1477" customFormat="false" ht="15" hidden="false" customHeight="false" outlineLevel="0" collapsed="false">
      <c r="A1477" s="13"/>
      <c r="B1477" s="8"/>
      <c r="C1477" s="8"/>
      <c r="D1477" s="23"/>
      <c r="E1477" s="23"/>
      <c r="F1477" s="10" t="str">
        <f aca="false">IF(D1477="","",D1477-N(E1477))</f>
        <v/>
      </c>
      <c r="G1477" s="8"/>
      <c r="H1477" s="12" t="str">
        <f aca="false">IF(AND(A1477="",C1477="",D1477=""),"",IF(A1477="","Add the order date",IF(I1477="","Date not recognised - use YYYY-MM-DD",IF(C1477="","Add the customer email",IF(D1477="","Add the order total",IF(COUNTIF(Customers!$A$2:$A$2001,C1477)=0,"Customer not on Customers tab",IF(N(E1477)&gt;D1477,"Refund is more than the order",IF(AND(B1477&lt;&gt;"",COUNTIF($B$2:$B$5001,B1477)&gt;1),"Same order # twice - keep one row",""))))))))</f>
        <v/>
      </c>
      <c r="I1477" s="11" t="str">
        <f aca="false">IF(A1477="","",IF(ISNUMBER(A1477),INT(A1477),IFERROR(IF(TEXT(DATE(VALUE(LEFT(A1477,4)),VALUE(MID(A1477,6,2)),VALUE(MID(A1477,9,2))),"yyyy-mm-dd")=LEFT(A1477,10),DATE(VALUE(LEFT(A1477,4)),VALUE(MID(A1477,6,2)),VALUE(MID(A1477,9,2))),""),"")))</f>
        <v/>
      </c>
    </row>
    <row r="1478" customFormat="false" ht="15" hidden="false" customHeight="false" outlineLevel="0" collapsed="false">
      <c r="A1478" s="13"/>
      <c r="B1478" s="8"/>
      <c r="C1478" s="8"/>
      <c r="D1478" s="23"/>
      <c r="E1478" s="23"/>
      <c r="F1478" s="10" t="str">
        <f aca="false">IF(D1478="","",D1478-N(E1478))</f>
        <v/>
      </c>
      <c r="G1478" s="8"/>
      <c r="H1478" s="12" t="str">
        <f aca="false">IF(AND(A1478="",C1478="",D1478=""),"",IF(A1478="","Add the order date",IF(I1478="","Date not recognised - use YYYY-MM-DD",IF(C1478="","Add the customer email",IF(D1478="","Add the order total",IF(COUNTIF(Customers!$A$2:$A$2001,C1478)=0,"Customer not on Customers tab",IF(N(E1478)&gt;D1478,"Refund is more than the order",IF(AND(B1478&lt;&gt;"",COUNTIF($B$2:$B$5001,B1478)&gt;1),"Same order # twice - keep one row",""))))))))</f>
        <v/>
      </c>
      <c r="I1478" s="11" t="str">
        <f aca="false">IF(A1478="","",IF(ISNUMBER(A1478),INT(A1478),IFERROR(IF(TEXT(DATE(VALUE(LEFT(A1478,4)),VALUE(MID(A1478,6,2)),VALUE(MID(A1478,9,2))),"yyyy-mm-dd")=LEFT(A1478,10),DATE(VALUE(LEFT(A1478,4)),VALUE(MID(A1478,6,2)),VALUE(MID(A1478,9,2))),""),"")))</f>
        <v/>
      </c>
    </row>
    <row r="1479" customFormat="false" ht="15" hidden="false" customHeight="false" outlineLevel="0" collapsed="false">
      <c r="A1479" s="13"/>
      <c r="B1479" s="8"/>
      <c r="C1479" s="8"/>
      <c r="D1479" s="23"/>
      <c r="E1479" s="23"/>
      <c r="F1479" s="10" t="str">
        <f aca="false">IF(D1479="","",D1479-N(E1479))</f>
        <v/>
      </c>
      <c r="G1479" s="8"/>
      <c r="H1479" s="12" t="str">
        <f aca="false">IF(AND(A1479="",C1479="",D1479=""),"",IF(A1479="","Add the order date",IF(I1479="","Date not recognised - use YYYY-MM-DD",IF(C1479="","Add the customer email",IF(D1479="","Add the order total",IF(COUNTIF(Customers!$A$2:$A$2001,C1479)=0,"Customer not on Customers tab",IF(N(E1479)&gt;D1479,"Refund is more than the order",IF(AND(B1479&lt;&gt;"",COUNTIF($B$2:$B$5001,B1479)&gt;1),"Same order # twice - keep one row",""))))))))</f>
        <v/>
      </c>
      <c r="I1479" s="11" t="str">
        <f aca="false">IF(A1479="","",IF(ISNUMBER(A1479),INT(A1479),IFERROR(IF(TEXT(DATE(VALUE(LEFT(A1479,4)),VALUE(MID(A1479,6,2)),VALUE(MID(A1479,9,2))),"yyyy-mm-dd")=LEFT(A1479,10),DATE(VALUE(LEFT(A1479,4)),VALUE(MID(A1479,6,2)),VALUE(MID(A1479,9,2))),""),"")))</f>
        <v/>
      </c>
    </row>
    <row r="1480" customFormat="false" ht="15" hidden="false" customHeight="false" outlineLevel="0" collapsed="false">
      <c r="A1480" s="13"/>
      <c r="B1480" s="8"/>
      <c r="C1480" s="8"/>
      <c r="D1480" s="23"/>
      <c r="E1480" s="23"/>
      <c r="F1480" s="10" t="str">
        <f aca="false">IF(D1480="","",D1480-N(E1480))</f>
        <v/>
      </c>
      <c r="G1480" s="8"/>
      <c r="H1480" s="12" t="str">
        <f aca="false">IF(AND(A1480="",C1480="",D1480=""),"",IF(A1480="","Add the order date",IF(I1480="","Date not recognised - use YYYY-MM-DD",IF(C1480="","Add the customer email",IF(D1480="","Add the order total",IF(COUNTIF(Customers!$A$2:$A$2001,C1480)=0,"Customer not on Customers tab",IF(N(E1480)&gt;D1480,"Refund is more than the order",IF(AND(B1480&lt;&gt;"",COUNTIF($B$2:$B$5001,B1480)&gt;1),"Same order # twice - keep one row",""))))))))</f>
        <v/>
      </c>
      <c r="I1480" s="11" t="str">
        <f aca="false">IF(A1480="","",IF(ISNUMBER(A1480),INT(A1480),IFERROR(IF(TEXT(DATE(VALUE(LEFT(A1480,4)),VALUE(MID(A1480,6,2)),VALUE(MID(A1480,9,2))),"yyyy-mm-dd")=LEFT(A1480,10),DATE(VALUE(LEFT(A1480,4)),VALUE(MID(A1480,6,2)),VALUE(MID(A1480,9,2))),""),"")))</f>
        <v/>
      </c>
    </row>
    <row r="1481" customFormat="false" ht="15" hidden="false" customHeight="false" outlineLevel="0" collapsed="false">
      <c r="A1481" s="13"/>
      <c r="B1481" s="8"/>
      <c r="C1481" s="8"/>
      <c r="D1481" s="23"/>
      <c r="E1481" s="23"/>
      <c r="F1481" s="10" t="str">
        <f aca="false">IF(D1481="","",D1481-N(E1481))</f>
        <v/>
      </c>
      <c r="G1481" s="8"/>
      <c r="H1481" s="12" t="str">
        <f aca="false">IF(AND(A1481="",C1481="",D1481=""),"",IF(A1481="","Add the order date",IF(I1481="","Date not recognised - use YYYY-MM-DD",IF(C1481="","Add the customer email",IF(D1481="","Add the order total",IF(COUNTIF(Customers!$A$2:$A$2001,C1481)=0,"Customer not on Customers tab",IF(N(E1481)&gt;D1481,"Refund is more than the order",IF(AND(B1481&lt;&gt;"",COUNTIF($B$2:$B$5001,B1481)&gt;1),"Same order # twice - keep one row",""))))))))</f>
        <v/>
      </c>
      <c r="I1481" s="11" t="str">
        <f aca="false">IF(A1481="","",IF(ISNUMBER(A1481),INT(A1481),IFERROR(IF(TEXT(DATE(VALUE(LEFT(A1481,4)),VALUE(MID(A1481,6,2)),VALUE(MID(A1481,9,2))),"yyyy-mm-dd")=LEFT(A1481,10),DATE(VALUE(LEFT(A1481,4)),VALUE(MID(A1481,6,2)),VALUE(MID(A1481,9,2))),""),"")))</f>
        <v/>
      </c>
    </row>
    <row r="1482" customFormat="false" ht="15" hidden="false" customHeight="false" outlineLevel="0" collapsed="false">
      <c r="A1482" s="13"/>
      <c r="B1482" s="8"/>
      <c r="C1482" s="8"/>
      <c r="D1482" s="23"/>
      <c r="E1482" s="23"/>
      <c r="F1482" s="10" t="str">
        <f aca="false">IF(D1482="","",D1482-N(E1482))</f>
        <v/>
      </c>
      <c r="G1482" s="8"/>
      <c r="H1482" s="12" t="str">
        <f aca="false">IF(AND(A1482="",C1482="",D1482=""),"",IF(A1482="","Add the order date",IF(I1482="","Date not recognised - use YYYY-MM-DD",IF(C1482="","Add the customer email",IF(D1482="","Add the order total",IF(COUNTIF(Customers!$A$2:$A$2001,C1482)=0,"Customer not on Customers tab",IF(N(E1482)&gt;D1482,"Refund is more than the order",IF(AND(B1482&lt;&gt;"",COUNTIF($B$2:$B$5001,B1482)&gt;1),"Same order # twice - keep one row",""))))))))</f>
        <v/>
      </c>
      <c r="I1482" s="11" t="str">
        <f aca="false">IF(A1482="","",IF(ISNUMBER(A1482),INT(A1482),IFERROR(IF(TEXT(DATE(VALUE(LEFT(A1482,4)),VALUE(MID(A1482,6,2)),VALUE(MID(A1482,9,2))),"yyyy-mm-dd")=LEFT(A1482,10),DATE(VALUE(LEFT(A1482,4)),VALUE(MID(A1482,6,2)),VALUE(MID(A1482,9,2))),""),"")))</f>
        <v/>
      </c>
    </row>
    <row r="1483" customFormat="false" ht="15" hidden="false" customHeight="false" outlineLevel="0" collapsed="false">
      <c r="A1483" s="13"/>
      <c r="B1483" s="8"/>
      <c r="C1483" s="8"/>
      <c r="D1483" s="23"/>
      <c r="E1483" s="23"/>
      <c r="F1483" s="10" t="str">
        <f aca="false">IF(D1483="","",D1483-N(E1483))</f>
        <v/>
      </c>
      <c r="G1483" s="8"/>
      <c r="H1483" s="12" t="str">
        <f aca="false">IF(AND(A1483="",C1483="",D1483=""),"",IF(A1483="","Add the order date",IF(I1483="","Date not recognised - use YYYY-MM-DD",IF(C1483="","Add the customer email",IF(D1483="","Add the order total",IF(COUNTIF(Customers!$A$2:$A$2001,C1483)=0,"Customer not on Customers tab",IF(N(E1483)&gt;D1483,"Refund is more than the order",IF(AND(B1483&lt;&gt;"",COUNTIF($B$2:$B$5001,B1483)&gt;1),"Same order # twice - keep one row",""))))))))</f>
        <v/>
      </c>
      <c r="I1483" s="11" t="str">
        <f aca="false">IF(A1483="","",IF(ISNUMBER(A1483),INT(A1483),IFERROR(IF(TEXT(DATE(VALUE(LEFT(A1483,4)),VALUE(MID(A1483,6,2)),VALUE(MID(A1483,9,2))),"yyyy-mm-dd")=LEFT(A1483,10),DATE(VALUE(LEFT(A1483,4)),VALUE(MID(A1483,6,2)),VALUE(MID(A1483,9,2))),""),"")))</f>
        <v/>
      </c>
    </row>
    <row r="1484" customFormat="false" ht="15" hidden="false" customHeight="false" outlineLevel="0" collapsed="false">
      <c r="A1484" s="13"/>
      <c r="B1484" s="8"/>
      <c r="C1484" s="8"/>
      <c r="D1484" s="23"/>
      <c r="E1484" s="23"/>
      <c r="F1484" s="10" t="str">
        <f aca="false">IF(D1484="","",D1484-N(E1484))</f>
        <v/>
      </c>
      <c r="G1484" s="8"/>
      <c r="H1484" s="12" t="str">
        <f aca="false">IF(AND(A1484="",C1484="",D1484=""),"",IF(A1484="","Add the order date",IF(I1484="","Date not recognised - use YYYY-MM-DD",IF(C1484="","Add the customer email",IF(D1484="","Add the order total",IF(COUNTIF(Customers!$A$2:$A$2001,C1484)=0,"Customer not on Customers tab",IF(N(E1484)&gt;D1484,"Refund is more than the order",IF(AND(B1484&lt;&gt;"",COUNTIF($B$2:$B$5001,B1484)&gt;1),"Same order # twice - keep one row",""))))))))</f>
        <v/>
      </c>
      <c r="I1484" s="11" t="str">
        <f aca="false">IF(A1484="","",IF(ISNUMBER(A1484),INT(A1484),IFERROR(IF(TEXT(DATE(VALUE(LEFT(A1484,4)),VALUE(MID(A1484,6,2)),VALUE(MID(A1484,9,2))),"yyyy-mm-dd")=LEFT(A1484,10),DATE(VALUE(LEFT(A1484,4)),VALUE(MID(A1484,6,2)),VALUE(MID(A1484,9,2))),""),"")))</f>
        <v/>
      </c>
    </row>
    <row r="1485" customFormat="false" ht="15" hidden="false" customHeight="false" outlineLevel="0" collapsed="false">
      <c r="A1485" s="13"/>
      <c r="B1485" s="8"/>
      <c r="C1485" s="8"/>
      <c r="D1485" s="23"/>
      <c r="E1485" s="23"/>
      <c r="F1485" s="10" t="str">
        <f aca="false">IF(D1485="","",D1485-N(E1485))</f>
        <v/>
      </c>
      <c r="G1485" s="8"/>
      <c r="H1485" s="12" t="str">
        <f aca="false">IF(AND(A1485="",C1485="",D1485=""),"",IF(A1485="","Add the order date",IF(I1485="","Date not recognised - use YYYY-MM-DD",IF(C1485="","Add the customer email",IF(D1485="","Add the order total",IF(COUNTIF(Customers!$A$2:$A$2001,C1485)=0,"Customer not on Customers tab",IF(N(E1485)&gt;D1485,"Refund is more than the order",IF(AND(B1485&lt;&gt;"",COUNTIF($B$2:$B$5001,B1485)&gt;1),"Same order # twice - keep one row",""))))))))</f>
        <v/>
      </c>
      <c r="I1485" s="11" t="str">
        <f aca="false">IF(A1485="","",IF(ISNUMBER(A1485),INT(A1485),IFERROR(IF(TEXT(DATE(VALUE(LEFT(A1485,4)),VALUE(MID(A1485,6,2)),VALUE(MID(A1485,9,2))),"yyyy-mm-dd")=LEFT(A1485,10),DATE(VALUE(LEFT(A1485,4)),VALUE(MID(A1485,6,2)),VALUE(MID(A1485,9,2))),""),"")))</f>
        <v/>
      </c>
    </row>
    <row r="1486" customFormat="false" ht="15" hidden="false" customHeight="false" outlineLevel="0" collapsed="false">
      <c r="A1486" s="13"/>
      <c r="B1486" s="8"/>
      <c r="C1486" s="8"/>
      <c r="D1486" s="23"/>
      <c r="E1486" s="23"/>
      <c r="F1486" s="10" t="str">
        <f aca="false">IF(D1486="","",D1486-N(E1486))</f>
        <v/>
      </c>
      <c r="G1486" s="8"/>
      <c r="H1486" s="12" t="str">
        <f aca="false">IF(AND(A1486="",C1486="",D1486=""),"",IF(A1486="","Add the order date",IF(I1486="","Date not recognised - use YYYY-MM-DD",IF(C1486="","Add the customer email",IF(D1486="","Add the order total",IF(COUNTIF(Customers!$A$2:$A$2001,C1486)=0,"Customer not on Customers tab",IF(N(E1486)&gt;D1486,"Refund is more than the order",IF(AND(B1486&lt;&gt;"",COUNTIF($B$2:$B$5001,B1486)&gt;1),"Same order # twice - keep one row",""))))))))</f>
        <v/>
      </c>
      <c r="I1486" s="11" t="str">
        <f aca="false">IF(A1486="","",IF(ISNUMBER(A1486),INT(A1486),IFERROR(IF(TEXT(DATE(VALUE(LEFT(A1486,4)),VALUE(MID(A1486,6,2)),VALUE(MID(A1486,9,2))),"yyyy-mm-dd")=LEFT(A1486,10),DATE(VALUE(LEFT(A1486,4)),VALUE(MID(A1486,6,2)),VALUE(MID(A1486,9,2))),""),"")))</f>
        <v/>
      </c>
    </row>
    <row r="1487" customFormat="false" ht="15" hidden="false" customHeight="false" outlineLevel="0" collapsed="false">
      <c r="A1487" s="13"/>
      <c r="B1487" s="8"/>
      <c r="C1487" s="8"/>
      <c r="D1487" s="23"/>
      <c r="E1487" s="23"/>
      <c r="F1487" s="10" t="str">
        <f aca="false">IF(D1487="","",D1487-N(E1487))</f>
        <v/>
      </c>
      <c r="G1487" s="8"/>
      <c r="H1487" s="12" t="str">
        <f aca="false">IF(AND(A1487="",C1487="",D1487=""),"",IF(A1487="","Add the order date",IF(I1487="","Date not recognised - use YYYY-MM-DD",IF(C1487="","Add the customer email",IF(D1487="","Add the order total",IF(COUNTIF(Customers!$A$2:$A$2001,C1487)=0,"Customer not on Customers tab",IF(N(E1487)&gt;D1487,"Refund is more than the order",IF(AND(B1487&lt;&gt;"",COUNTIF($B$2:$B$5001,B1487)&gt;1),"Same order # twice - keep one row",""))))))))</f>
        <v/>
      </c>
      <c r="I1487" s="11" t="str">
        <f aca="false">IF(A1487="","",IF(ISNUMBER(A1487),INT(A1487),IFERROR(IF(TEXT(DATE(VALUE(LEFT(A1487,4)),VALUE(MID(A1487,6,2)),VALUE(MID(A1487,9,2))),"yyyy-mm-dd")=LEFT(A1487,10),DATE(VALUE(LEFT(A1487,4)),VALUE(MID(A1487,6,2)),VALUE(MID(A1487,9,2))),""),"")))</f>
        <v/>
      </c>
    </row>
    <row r="1488" customFormat="false" ht="15" hidden="false" customHeight="false" outlineLevel="0" collapsed="false">
      <c r="A1488" s="13"/>
      <c r="B1488" s="8"/>
      <c r="C1488" s="8"/>
      <c r="D1488" s="23"/>
      <c r="E1488" s="23"/>
      <c r="F1488" s="10" t="str">
        <f aca="false">IF(D1488="","",D1488-N(E1488))</f>
        <v/>
      </c>
      <c r="G1488" s="8"/>
      <c r="H1488" s="12" t="str">
        <f aca="false">IF(AND(A1488="",C1488="",D1488=""),"",IF(A1488="","Add the order date",IF(I1488="","Date not recognised - use YYYY-MM-DD",IF(C1488="","Add the customer email",IF(D1488="","Add the order total",IF(COUNTIF(Customers!$A$2:$A$2001,C1488)=0,"Customer not on Customers tab",IF(N(E1488)&gt;D1488,"Refund is more than the order",IF(AND(B1488&lt;&gt;"",COUNTIF($B$2:$B$5001,B1488)&gt;1),"Same order # twice - keep one row",""))))))))</f>
        <v/>
      </c>
      <c r="I1488" s="11" t="str">
        <f aca="false">IF(A1488="","",IF(ISNUMBER(A1488),INT(A1488),IFERROR(IF(TEXT(DATE(VALUE(LEFT(A1488,4)),VALUE(MID(A1488,6,2)),VALUE(MID(A1488,9,2))),"yyyy-mm-dd")=LEFT(A1488,10),DATE(VALUE(LEFT(A1488,4)),VALUE(MID(A1488,6,2)),VALUE(MID(A1488,9,2))),""),"")))</f>
        <v/>
      </c>
    </row>
    <row r="1489" customFormat="false" ht="15" hidden="false" customHeight="false" outlineLevel="0" collapsed="false">
      <c r="A1489" s="13"/>
      <c r="B1489" s="8"/>
      <c r="C1489" s="8"/>
      <c r="D1489" s="23"/>
      <c r="E1489" s="23"/>
      <c r="F1489" s="10" t="str">
        <f aca="false">IF(D1489="","",D1489-N(E1489))</f>
        <v/>
      </c>
      <c r="G1489" s="8"/>
      <c r="H1489" s="12" t="str">
        <f aca="false">IF(AND(A1489="",C1489="",D1489=""),"",IF(A1489="","Add the order date",IF(I1489="","Date not recognised - use YYYY-MM-DD",IF(C1489="","Add the customer email",IF(D1489="","Add the order total",IF(COUNTIF(Customers!$A$2:$A$2001,C1489)=0,"Customer not on Customers tab",IF(N(E1489)&gt;D1489,"Refund is more than the order",IF(AND(B1489&lt;&gt;"",COUNTIF($B$2:$B$5001,B1489)&gt;1),"Same order # twice - keep one row",""))))))))</f>
        <v/>
      </c>
      <c r="I1489" s="11" t="str">
        <f aca="false">IF(A1489="","",IF(ISNUMBER(A1489),INT(A1489),IFERROR(IF(TEXT(DATE(VALUE(LEFT(A1489,4)),VALUE(MID(A1489,6,2)),VALUE(MID(A1489,9,2))),"yyyy-mm-dd")=LEFT(A1489,10),DATE(VALUE(LEFT(A1489,4)),VALUE(MID(A1489,6,2)),VALUE(MID(A1489,9,2))),""),"")))</f>
        <v/>
      </c>
    </row>
    <row r="1490" customFormat="false" ht="15" hidden="false" customHeight="false" outlineLevel="0" collapsed="false">
      <c r="A1490" s="13"/>
      <c r="B1490" s="8"/>
      <c r="C1490" s="8"/>
      <c r="D1490" s="23"/>
      <c r="E1490" s="23"/>
      <c r="F1490" s="10" t="str">
        <f aca="false">IF(D1490="","",D1490-N(E1490))</f>
        <v/>
      </c>
      <c r="G1490" s="8"/>
      <c r="H1490" s="12" t="str">
        <f aca="false">IF(AND(A1490="",C1490="",D1490=""),"",IF(A1490="","Add the order date",IF(I1490="","Date not recognised - use YYYY-MM-DD",IF(C1490="","Add the customer email",IF(D1490="","Add the order total",IF(COUNTIF(Customers!$A$2:$A$2001,C1490)=0,"Customer not on Customers tab",IF(N(E1490)&gt;D1490,"Refund is more than the order",IF(AND(B1490&lt;&gt;"",COUNTIF($B$2:$B$5001,B1490)&gt;1),"Same order # twice - keep one row",""))))))))</f>
        <v/>
      </c>
      <c r="I1490" s="11" t="str">
        <f aca="false">IF(A1490="","",IF(ISNUMBER(A1490),INT(A1490),IFERROR(IF(TEXT(DATE(VALUE(LEFT(A1490,4)),VALUE(MID(A1490,6,2)),VALUE(MID(A1490,9,2))),"yyyy-mm-dd")=LEFT(A1490,10),DATE(VALUE(LEFT(A1490,4)),VALUE(MID(A1490,6,2)),VALUE(MID(A1490,9,2))),""),"")))</f>
        <v/>
      </c>
    </row>
    <row r="1491" customFormat="false" ht="15" hidden="false" customHeight="false" outlineLevel="0" collapsed="false">
      <c r="A1491" s="13"/>
      <c r="B1491" s="8"/>
      <c r="C1491" s="8"/>
      <c r="D1491" s="23"/>
      <c r="E1491" s="23"/>
      <c r="F1491" s="10" t="str">
        <f aca="false">IF(D1491="","",D1491-N(E1491))</f>
        <v/>
      </c>
      <c r="G1491" s="8"/>
      <c r="H1491" s="12" t="str">
        <f aca="false">IF(AND(A1491="",C1491="",D1491=""),"",IF(A1491="","Add the order date",IF(I1491="","Date not recognised - use YYYY-MM-DD",IF(C1491="","Add the customer email",IF(D1491="","Add the order total",IF(COUNTIF(Customers!$A$2:$A$2001,C1491)=0,"Customer not on Customers tab",IF(N(E1491)&gt;D1491,"Refund is more than the order",IF(AND(B1491&lt;&gt;"",COUNTIF($B$2:$B$5001,B1491)&gt;1),"Same order # twice - keep one row",""))))))))</f>
        <v/>
      </c>
      <c r="I1491" s="11" t="str">
        <f aca="false">IF(A1491="","",IF(ISNUMBER(A1491),INT(A1491),IFERROR(IF(TEXT(DATE(VALUE(LEFT(A1491,4)),VALUE(MID(A1491,6,2)),VALUE(MID(A1491,9,2))),"yyyy-mm-dd")=LEFT(A1491,10),DATE(VALUE(LEFT(A1491,4)),VALUE(MID(A1491,6,2)),VALUE(MID(A1491,9,2))),""),"")))</f>
        <v/>
      </c>
    </row>
    <row r="1492" customFormat="false" ht="15" hidden="false" customHeight="false" outlineLevel="0" collapsed="false">
      <c r="A1492" s="13"/>
      <c r="B1492" s="8"/>
      <c r="C1492" s="8"/>
      <c r="D1492" s="23"/>
      <c r="E1492" s="23"/>
      <c r="F1492" s="10" t="str">
        <f aca="false">IF(D1492="","",D1492-N(E1492))</f>
        <v/>
      </c>
      <c r="G1492" s="8"/>
      <c r="H1492" s="12" t="str">
        <f aca="false">IF(AND(A1492="",C1492="",D1492=""),"",IF(A1492="","Add the order date",IF(I1492="","Date not recognised - use YYYY-MM-DD",IF(C1492="","Add the customer email",IF(D1492="","Add the order total",IF(COUNTIF(Customers!$A$2:$A$2001,C1492)=0,"Customer not on Customers tab",IF(N(E1492)&gt;D1492,"Refund is more than the order",IF(AND(B1492&lt;&gt;"",COUNTIF($B$2:$B$5001,B1492)&gt;1),"Same order # twice - keep one row",""))))))))</f>
        <v/>
      </c>
      <c r="I1492" s="11" t="str">
        <f aca="false">IF(A1492="","",IF(ISNUMBER(A1492),INT(A1492),IFERROR(IF(TEXT(DATE(VALUE(LEFT(A1492,4)),VALUE(MID(A1492,6,2)),VALUE(MID(A1492,9,2))),"yyyy-mm-dd")=LEFT(A1492,10),DATE(VALUE(LEFT(A1492,4)),VALUE(MID(A1492,6,2)),VALUE(MID(A1492,9,2))),""),"")))</f>
        <v/>
      </c>
    </row>
    <row r="1493" customFormat="false" ht="15" hidden="false" customHeight="false" outlineLevel="0" collapsed="false">
      <c r="A1493" s="13"/>
      <c r="B1493" s="8"/>
      <c r="C1493" s="8"/>
      <c r="D1493" s="23"/>
      <c r="E1493" s="23"/>
      <c r="F1493" s="10" t="str">
        <f aca="false">IF(D1493="","",D1493-N(E1493))</f>
        <v/>
      </c>
      <c r="G1493" s="8"/>
      <c r="H1493" s="12" t="str">
        <f aca="false">IF(AND(A1493="",C1493="",D1493=""),"",IF(A1493="","Add the order date",IF(I1493="","Date not recognised - use YYYY-MM-DD",IF(C1493="","Add the customer email",IF(D1493="","Add the order total",IF(COUNTIF(Customers!$A$2:$A$2001,C1493)=0,"Customer not on Customers tab",IF(N(E1493)&gt;D1493,"Refund is more than the order",IF(AND(B1493&lt;&gt;"",COUNTIF($B$2:$B$5001,B1493)&gt;1),"Same order # twice - keep one row",""))))))))</f>
        <v/>
      </c>
      <c r="I1493" s="11" t="str">
        <f aca="false">IF(A1493="","",IF(ISNUMBER(A1493),INT(A1493),IFERROR(IF(TEXT(DATE(VALUE(LEFT(A1493,4)),VALUE(MID(A1493,6,2)),VALUE(MID(A1493,9,2))),"yyyy-mm-dd")=LEFT(A1493,10),DATE(VALUE(LEFT(A1493,4)),VALUE(MID(A1493,6,2)),VALUE(MID(A1493,9,2))),""),"")))</f>
        <v/>
      </c>
    </row>
    <row r="1494" customFormat="false" ht="15" hidden="false" customHeight="false" outlineLevel="0" collapsed="false">
      <c r="A1494" s="13"/>
      <c r="B1494" s="8"/>
      <c r="C1494" s="8"/>
      <c r="D1494" s="23"/>
      <c r="E1494" s="23"/>
      <c r="F1494" s="10" t="str">
        <f aca="false">IF(D1494="","",D1494-N(E1494))</f>
        <v/>
      </c>
      <c r="G1494" s="8"/>
      <c r="H1494" s="12" t="str">
        <f aca="false">IF(AND(A1494="",C1494="",D1494=""),"",IF(A1494="","Add the order date",IF(I1494="","Date not recognised - use YYYY-MM-DD",IF(C1494="","Add the customer email",IF(D1494="","Add the order total",IF(COUNTIF(Customers!$A$2:$A$2001,C1494)=0,"Customer not on Customers tab",IF(N(E1494)&gt;D1494,"Refund is more than the order",IF(AND(B1494&lt;&gt;"",COUNTIF($B$2:$B$5001,B1494)&gt;1),"Same order # twice - keep one row",""))))))))</f>
        <v/>
      </c>
      <c r="I1494" s="11" t="str">
        <f aca="false">IF(A1494="","",IF(ISNUMBER(A1494),INT(A1494),IFERROR(IF(TEXT(DATE(VALUE(LEFT(A1494,4)),VALUE(MID(A1494,6,2)),VALUE(MID(A1494,9,2))),"yyyy-mm-dd")=LEFT(A1494,10),DATE(VALUE(LEFT(A1494,4)),VALUE(MID(A1494,6,2)),VALUE(MID(A1494,9,2))),""),"")))</f>
        <v/>
      </c>
    </row>
    <row r="1495" customFormat="false" ht="15" hidden="false" customHeight="false" outlineLevel="0" collapsed="false">
      <c r="A1495" s="13"/>
      <c r="B1495" s="8"/>
      <c r="C1495" s="8"/>
      <c r="D1495" s="23"/>
      <c r="E1495" s="23"/>
      <c r="F1495" s="10" t="str">
        <f aca="false">IF(D1495="","",D1495-N(E1495))</f>
        <v/>
      </c>
      <c r="G1495" s="8"/>
      <c r="H1495" s="12" t="str">
        <f aca="false">IF(AND(A1495="",C1495="",D1495=""),"",IF(A1495="","Add the order date",IF(I1495="","Date not recognised - use YYYY-MM-DD",IF(C1495="","Add the customer email",IF(D1495="","Add the order total",IF(COUNTIF(Customers!$A$2:$A$2001,C1495)=0,"Customer not on Customers tab",IF(N(E1495)&gt;D1495,"Refund is more than the order",IF(AND(B1495&lt;&gt;"",COUNTIF($B$2:$B$5001,B1495)&gt;1),"Same order # twice - keep one row",""))))))))</f>
        <v/>
      </c>
      <c r="I1495" s="11" t="str">
        <f aca="false">IF(A1495="","",IF(ISNUMBER(A1495),INT(A1495),IFERROR(IF(TEXT(DATE(VALUE(LEFT(A1495,4)),VALUE(MID(A1495,6,2)),VALUE(MID(A1495,9,2))),"yyyy-mm-dd")=LEFT(A1495,10),DATE(VALUE(LEFT(A1495,4)),VALUE(MID(A1495,6,2)),VALUE(MID(A1495,9,2))),""),"")))</f>
        <v/>
      </c>
    </row>
    <row r="1496" customFormat="false" ht="15" hidden="false" customHeight="false" outlineLevel="0" collapsed="false">
      <c r="A1496" s="13"/>
      <c r="B1496" s="8"/>
      <c r="C1496" s="8"/>
      <c r="D1496" s="23"/>
      <c r="E1496" s="23"/>
      <c r="F1496" s="10" t="str">
        <f aca="false">IF(D1496="","",D1496-N(E1496))</f>
        <v/>
      </c>
      <c r="G1496" s="8"/>
      <c r="H1496" s="12" t="str">
        <f aca="false">IF(AND(A1496="",C1496="",D1496=""),"",IF(A1496="","Add the order date",IF(I1496="","Date not recognised - use YYYY-MM-DD",IF(C1496="","Add the customer email",IF(D1496="","Add the order total",IF(COUNTIF(Customers!$A$2:$A$2001,C1496)=0,"Customer not on Customers tab",IF(N(E1496)&gt;D1496,"Refund is more than the order",IF(AND(B1496&lt;&gt;"",COUNTIF($B$2:$B$5001,B1496)&gt;1),"Same order # twice - keep one row",""))))))))</f>
        <v/>
      </c>
      <c r="I1496" s="11" t="str">
        <f aca="false">IF(A1496="","",IF(ISNUMBER(A1496),INT(A1496),IFERROR(IF(TEXT(DATE(VALUE(LEFT(A1496,4)),VALUE(MID(A1496,6,2)),VALUE(MID(A1496,9,2))),"yyyy-mm-dd")=LEFT(A1496,10),DATE(VALUE(LEFT(A1496,4)),VALUE(MID(A1496,6,2)),VALUE(MID(A1496,9,2))),""),"")))</f>
        <v/>
      </c>
    </row>
    <row r="1497" customFormat="false" ht="15" hidden="false" customHeight="false" outlineLevel="0" collapsed="false">
      <c r="A1497" s="13"/>
      <c r="B1497" s="8"/>
      <c r="C1497" s="8"/>
      <c r="D1497" s="23"/>
      <c r="E1497" s="23"/>
      <c r="F1497" s="10" t="str">
        <f aca="false">IF(D1497="","",D1497-N(E1497))</f>
        <v/>
      </c>
      <c r="G1497" s="8"/>
      <c r="H1497" s="12" t="str">
        <f aca="false">IF(AND(A1497="",C1497="",D1497=""),"",IF(A1497="","Add the order date",IF(I1497="","Date not recognised - use YYYY-MM-DD",IF(C1497="","Add the customer email",IF(D1497="","Add the order total",IF(COUNTIF(Customers!$A$2:$A$2001,C1497)=0,"Customer not on Customers tab",IF(N(E1497)&gt;D1497,"Refund is more than the order",IF(AND(B1497&lt;&gt;"",COUNTIF($B$2:$B$5001,B1497)&gt;1),"Same order # twice - keep one row",""))))))))</f>
        <v/>
      </c>
      <c r="I1497" s="11" t="str">
        <f aca="false">IF(A1497="","",IF(ISNUMBER(A1497),INT(A1497),IFERROR(IF(TEXT(DATE(VALUE(LEFT(A1497,4)),VALUE(MID(A1497,6,2)),VALUE(MID(A1497,9,2))),"yyyy-mm-dd")=LEFT(A1497,10),DATE(VALUE(LEFT(A1497,4)),VALUE(MID(A1497,6,2)),VALUE(MID(A1497,9,2))),""),"")))</f>
        <v/>
      </c>
    </row>
    <row r="1498" customFormat="false" ht="15" hidden="false" customHeight="false" outlineLevel="0" collapsed="false">
      <c r="A1498" s="13"/>
      <c r="B1498" s="8"/>
      <c r="C1498" s="8"/>
      <c r="D1498" s="23"/>
      <c r="E1498" s="23"/>
      <c r="F1498" s="10" t="str">
        <f aca="false">IF(D1498="","",D1498-N(E1498))</f>
        <v/>
      </c>
      <c r="G1498" s="8"/>
      <c r="H1498" s="12" t="str">
        <f aca="false">IF(AND(A1498="",C1498="",D1498=""),"",IF(A1498="","Add the order date",IF(I1498="","Date not recognised - use YYYY-MM-DD",IF(C1498="","Add the customer email",IF(D1498="","Add the order total",IF(COUNTIF(Customers!$A$2:$A$2001,C1498)=0,"Customer not on Customers tab",IF(N(E1498)&gt;D1498,"Refund is more than the order",IF(AND(B1498&lt;&gt;"",COUNTIF($B$2:$B$5001,B1498)&gt;1),"Same order # twice - keep one row",""))))))))</f>
        <v/>
      </c>
      <c r="I1498" s="11" t="str">
        <f aca="false">IF(A1498="","",IF(ISNUMBER(A1498),INT(A1498),IFERROR(IF(TEXT(DATE(VALUE(LEFT(A1498,4)),VALUE(MID(A1498,6,2)),VALUE(MID(A1498,9,2))),"yyyy-mm-dd")=LEFT(A1498,10),DATE(VALUE(LEFT(A1498,4)),VALUE(MID(A1498,6,2)),VALUE(MID(A1498,9,2))),""),"")))</f>
        <v/>
      </c>
    </row>
    <row r="1499" customFormat="false" ht="15" hidden="false" customHeight="false" outlineLevel="0" collapsed="false">
      <c r="A1499" s="13"/>
      <c r="B1499" s="8"/>
      <c r="C1499" s="8"/>
      <c r="D1499" s="23"/>
      <c r="E1499" s="23"/>
      <c r="F1499" s="10" t="str">
        <f aca="false">IF(D1499="","",D1499-N(E1499))</f>
        <v/>
      </c>
      <c r="G1499" s="8"/>
      <c r="H1499" s="12" t="str">
        <f aca="false">IF(AND(A1499="",C1499="",D1499=""),"",IF(A1499="","Add the order date",IF(I1499="","Date not recognised - use YYYY-MM-DD",IF(C1499="","Add the customer email",IF(D1499="","Add the order total",IF(COUNTIF(Customers!$A$2:$A$2001,C1499)=0,"Customer not on Customers tab",IF(N(E1499)&gt;D1499,"Refund is more than the order",IF(AND(B1499&lt;&gt;"",COUNTIF($B$2:$B$5001,B1499)&gt;1),"Same order # twice - keep one row",""))))))))</f>
        <v/>
      </c>
      <c r="I1499" s="11" t="str">
        <f aca="false">IF(A1499="","",IF(ISNUMBER(A1499),INT(A1499),IFERROR(IF(TEXT(DATE(VALUE(LEFT(A1499,4)),VALUE(MID(A1499,6,2)),VALUE(MID(A1499,9,2))),"yyyy-mm-dd")=LEFT(A1499,10),DATE(VALUE(LEFT(A1499,4)),VALUE(MID(A1499,6,2)),VALUE(MID(A1499,9,2))),""),"")))</f>
        <v/>
      </c>
    </row>
    <row r="1500" customFormat="false" ht="15" hidden="false" customHeight="false" outlineLevel="0" collapsed="false">
      <c r="A1500" s="13"/>
      <c r="B1500" s="8"/>
      <c r="C1500" s="8"/>
      <c r="D1500" s="23"/>
      <c r="E1500" s="23"/>
      <c r="F1500" s="10" t="str">
        <f aca="false">IF(D1500="","",D1500-N(E1500))</f>
        <v/>
      </c>
      <c r="G1500" s="8"/>
      <c r="H1500" s="12" t="str">
        <f aca="false">IF(AND(A1500="",C1500="",D1500=""),"",IF(A1500="","Add the order date",IF(I1500="","Date not recognised - use YYYY-MM-DD",IF(C1500="","Add the customer email",IF(D1500="","Add the order total",IF(COUNTIF(Customers!$A$2:$A$2001,C1500)=0,"Customer not on Customers tab",IF(N(E1500)&gt;D1500,"Refund is more than the order",IF(AND(B1500&lt;&gt;"",COUNTIF($B$2:$B$5001,B1500)&gt;1),"Same order # twice - keep one row",""))))))))</f>
        <v/>
      </c>
      <c r="I1500" s="11" t="str">
        <f aca="false">IF(A1500="","",IF(ISNUMBER(A1500),INT(A1500),IFERROR(IF(TEXT(DATE(VALUE(LEFT(A1500,4)),VALUE(MID(A1500,6,2)),VALUE(MID(A1500,9,2))),"yyyy-mm-dd")=LEFT(A1500,10),DATE(VALUE(LEFT(A1500,4)),VALUE(MID(A1500,6,2)),VALUE(MID(A1500,9,2))),""),"")))</f>
        <v/>
      </c>
    </row>
    <row r="1501" customFormat="false" ht="15" hidden="false" customHeight="false" outlineLevel="0" collapsed="false">
      <c r="A1501" s="13"/>
      <c r="B1501" s="8"/>
      <c r="C1501" s="8"/>
      <c r="D1501" s="23"/>
      <c r="E1501" s="23"/>
      <c r="F1501" s="10" t="str">
        <f aca="false">IF(D1501="","",D1501-N(E1501))</f>
        <v/>
      </c>
      <c r="G1501" s="8"/>
      <c r="H1501" s="12" t="str">
        <f aca="false">IF(AND(A1501="",C1501="",D1501=""),"",IF(A1501="","Add the order date",IF(I1501="","Date not recognised - use YYYY-MM-DD",IF(C1501="","Add the customer email",IF(D1501="","Add the order total",IF(COUNTIF(Customers!$A$2:$A$2001,C1501)=0,"Customer not on Customers tab",IF(N(E1501)&gt;D1501,"Refund is more than the order",IF(AND(B1501&lt;&gt;"",COUNTIF($B$2:$B$5001,B1501)&gt;1),"Same order # twice - keep one row",""))))))))</f>
        <v/>
      </c>
      <c r="I1501" s="11" t="str">
        <f aca="false">IF(A1501="","",IF(ISNUMBER(A1501),INT(A1501),IFERROR(IF(TEXT(DATE(VALUE(LEFT(A1501,4)),VALUE(MID(A1501,6,2)),VALUE(MID(A1501,9,2))),"yyyy-mm-dd")=LEFT(A1501,10),DATE(VALUE(LEFT(A1501,4)),VALUE(MID(A1501,6,2)),VALUE(MID(A1501,9,2))),""),"")))</f>
        <v/>
      </c>
    </row>
    <row r="1502" customFormat="false" ht="15" hidden="false" customHeight="false" outlineLevel="0" collapsed="false">
      <c r="A1502" s="13"/>
      <c r="B1502" s="8"/>
      <c r="C1502" s="8"/>
      <c r="D1502" s="23"/>
      <c r="E1502" s="23"/>
      <c r="F1502" s="10" t="str">
        <f aca="false">IF(D1502="","",D1502-N(E1502))</f>
        <v/>
      </c>
      <c r="G1502" s="8"/>
      <c r="H1502" s="12" t="str">
        <f aca="false">IF(AND(A1502="",C1502="",D1502=""),"",IF(A1502="","Add the order date",IF(I1502="","Date not recognised - use YYYY-MM-DD",IF(C1502="","Add the customer email",IF(D1502="","Add the order total",IF(COUNTIF(Customers!$A$2:$A$2001,C1502)=0,"Customer not on Customers tab",IF(N(E1502)&gt;D1502,"Refund is more than the order",IF(AND(B1502&lt;&gt;"",COUNTIF($B$2:$B$5001,B1502)&gt;1),"Same order # twice - keep one row",""))))))))</f>
        <v/>
      </c>
      <c r="I1502" s="11" t="str">
        <f aca="false">IF(A1502="","",IF(ISNUMBER(A1502),INT(A1502),IFERROR(IF(TEXT(DATE(VALUE(LEFT(A1502,4)),VALUE(MID(A1502,6,2)),VALUE(MID(A1502,9,2))),"yyyy-mm-dd")=LEFT(A1502,10),DATE(VALUE(LEFT(A1502,4)),VALUE(MID(A1502,6,2)),VALUE(MID(A1502,9,2))),""),"")))</f>
        <v/>
      </c>
    </row>
    <row r="1503" customFormat="false" ht="15" hidden="false" customHeight="false" outlineLevel="0" collapsed="false">
      <c r="A1503" s="13"/>
      <c r="B1503" s="8"/>
      <c r="C1503" s="8"/>
      <c r="D1503" s="23"/>
      <c r="E1503" s="23"/>
      <c r="F1503" s="10" t="str">
        <f aca="false">IF(D1503="","",D1503-N(E1503))</f>
        <v/>
      </c>
      <c r="G1503" s="8"/>
      <c r="H1503" s="12" t="str">
        <f aca="false">IF(AND(A1503="",C1503="",D1503=""),"",IF(A1503="","Add the order date",IF(I1503="","Date not recognised - use YYYY-MM-DD",IF(C1503="","Add the customer email",IF(D1503="","Add the order total",IF(COUNTIF(Customers!$A$2:$A$2001,C1503)=0,"Customer not on Customers tab",IF(N(E1503)&gt;D1503,"Refund is more than the order",IF(AND(B1503&lt;&gt;"",COUNTIF($B$2:$B$5001,B1503)&gt;1),"Same order # twice - keep one row",""))))))))</f>
        <v/>
      </c>
      <c r="I1503" s="11" t="str">
        <f aca="false">IF(A1503="","",IF(ISNUMBER(A1503),INT(A1503),IFERROR(IF(TEXT(DATE(VALUE(LEFT(A1503,4)),VALUE(MID(A1503,6,2)),VALUE(MID(A1503,9,2))),"yyyy-mm-dd")=LEFT(A1503,10),DATE(VALUE(LEFT(A1503,4)),VALUE(MID(A1503,6,2)),VALUE(MID(A1503,9,2))),""),"")))</f>
        <v/>
      </c>
    </row>
    <row r="1504" customFormat="false" ht="15" hidden="false" customHeight="false" outlineLevel="0" collapsed="false">
      <c r="A1504" s="13"/>
      <c r="B1504" s="8"/>
      <c r="C1504" s="8"/>
      <c r="D1504" s="23"/>
      <c r="E1504" s="23"/>
      <c r="F1504" s="10" t="str">
        <f aca="false">IF(D1504="","",D1504-N(E1504))</f>
        <v/>
      </c>
      <c r="G1504" s="8"/>
      <c r="H1504" s="12" t="str">
        <f aca="false">IF(AND(A1504="",C1504="",D1504=""),"",IF(A1504="","Add the order date",IF(I1504="","Date not recognised - use YYYY-MM-DD",IF(C1504="","Add the customer email",IF(D1504="","Add the order total",IF(COUNTIF(Customers!$A$2:$A$2001,C1504)=0,"Customer not on Customers tab",IF(N(E1504)&gt;D1504,"Refund is more than the order",IF(AND(B1504&lt;&gt;"",COUNTIF($B$2:$B$5001,B1504)&gt;1),"Same order # twice - keep one row",""))))))))</f>
        <v/>
      </c>
      <c r="I1504" s="11" t="str">
        <f aca="false">IF(A1504="","",IF(ISNUMBER(A1504),INT(A1504),IFERROR(IF(TEXT(DATE(VALUE(LEFT(A1504,4)),VALUE(MID(A1504,6,2)),VALUE(MID(A1504,9,2))),"yyyy-mm-dd")=LEFT(A1504,10),DATE(VALUE(LEFT(A1504,4)),VALUE(MID(A1504,6,2)),VALUE(MID(A1504,9,2))),""),"")))</f>
        <v/>
      </c>
    </row>
    <row r="1505" customFormat="false" ht="15" hidden="false" customHeight="false" outlineLevel="0" collapsed="false">
      <c r="A1505" s="13"/>
      <c r="B1505" s="8"/>
      <c r="C1505" s="8"/>
      <c r="D1505" s="23"/>
      <c r="E1505" s="23"/>
      <c r="F1505" s="10" t="str">
        <f aca="false">IF(D1505="","",D1505-N(E1505))</f>
        <v/>
      </c>
      <c r="G1505" s="8"/>
      <c r="H1505" s="12" t="str">
        <f aca="false">IF(AND(A1505="",C1505="",D1505=""),"",IF(A1505="","Add the order date",IF(I1505="","Date not recognised - use YYYY-MM-DD",IF(C1505="","Add the customer email",IF(D1505="","Add the order total",IF(COUNTIF(Customers!$A$2:$A$2001,C1505)=0,"Customer not on Customers tab",IF(N(E1505)&gt;D1505,"Refund is more than the order",IF(AND(B1505&lt;&gt;"",COUNTIF($B$2:$B$5001,B1505)&gt;1),"Same order # twice - keep one row",""))))))))</f>
        <v/>
      </c>
      <c r="I1505" s="11" t="str">
        <f aca="false">IF(A1505="","",IF(ISNUMBER(A1505),INT(A1505),IFERROR(IF(TEXT(DATE(VALUE(LEFT(A1505,4)),VALUE(MID(A1505,6,2)),VALUE(MID(A1505,9,2))),"yyyy-mm-dd")=LEFT(A1505,10),DATE(VALUE(LEFT(A1505,4)),VALUE(MID(A1505,6,2)),VALUE(MID(A1505,9,2))),""),"")))</f>
        <v/>
      </c>
    </row>
    <row r="1506" customFormat="false" ht="15" hidden="false" customHeight="false" outlineLevel="0" collapsed="false">
      <c r="A1506" s="13"/>
      <c r="B1506" s="8"/>
      <c r="C1506" s="8"/>
      <c r="D1506" s="23"/>
      <c r="E1506" s="23"/>
      <c r="F1506" s="10" t="str">
        <f aca="false">IF(D1506="","",D1506-N(E1506))</f>
        <v/>
      </c>
      <c r="G1506" s="8"/>
      <c r="H1506" s="12" t="str">
        <f aca="false">IF(AND(A1506="",C1506="",D1506=""),"",IF(A1506="","Add the order date",IF(I1506="","Date not recognised - use YYYY-MM-DD",IF(C1506="","Add the customer email",IF(D1506="","Add the order total",IF(COUNTIF(Customers!$A$2:$A$2001,C1506)=0,"Customer not on Customers tab",IF(N(E1506)&gt;D1506,"Refund is more than the order",IF(AND(B1506&lt;&gt;"",COUNTIF($B$2:$B$5001,B1506)&gt;1),"Same order # twice - keep one row",""))))))))</f>
        <v/>
      </c>
      <c r="I1506" s="11" t="str">
        <f aca="false">IF(A1506="","",IF(ISNUMBER(A1506),INT(A1506),IFERROR(IF(TEXT(DATE(VALUE(LEFT(A1506,4)),VALUE(MID(A1506,6,2)),VALUE(MID(A1506,9,2))),"yyyy-mm-dd")=LEFT(A1506,10),DATE(VALUE(LEFT(A1506,4)),VALUE(MID(A1506,6,2)),VALUE(MID(A1506,9,2))),""),"")))</f>
        <v/>
      </c>
    </row>
    <row r="1507" customFormat="false" ht="15" hidden="false" customHeight="false" outlineLevel="0" collapsed="false">
      <c r="A1507" s="13"/>
      <c r="B1507" s="8"/>
      <c r="C1507" s="8"/>
      <c r="D1507" s="23"/>
      <c r="E1507" s="23"/>
      <c r="F1507" s="10" t="str">
        <f aca="false">IF(D1507="","",D1507-N(E1507))</f>
        <v/>
      </c>
      <c r="G1507" s="8"/>
      <c r="H1507" s="12" t="str">
        <f aca="false">IF(AND(A1507="",C1507="",D1507=""),"",IF(A1507="","Add the order date",IF(I1507="","Date not recognised - use YYYY-MM-DD",IF(C1507="","Add the customer email",IF(D1507="","Add the order total",IF(COUNTIF(Customers!$A$2:$A$2001,C1507)=0,"Customer not on Customers tab",IF(N(E1507)&gt;D1507,"Refund is more than the order",IF(AND(B1507&lt;&gt;"",COUNTIF($B$2:$B$5001,B1507)&gt;1),"Same order # twice - keep one row",""))))))))</f>
        <v/>
      </c>
      <c r="I1507" s="11" t="str">
        <f aca="false">IF(A1507="","",IF(ISNUMBER(A1507),INT(A1507),IFERROR(IF(TEXT(DATE(VALUE(LEFT(A1507,4)),VALUE(MID(A1507,6,2)),VALUE(MID(A1507,9,2))),"yyyy-mm-dd")=LEFT(A1507,10),DATE(VALUE(LEFT(A1507,4)),VALUE(MID(A1507,6,2)),VALUE(MID(A1507,9,2))),""),"")))</f>
        <v/>
      </c>
    </row>
    <row r="1508" customFormat="false" ht="15" hidden="false" customHeight="false" outlineLevel="0" collapsed="false">
      <c r="A1508" s="13"/>
      <c r="B1508" s="8"/>
      <c r="C1508" s="8"/>
      <c r="D1508" s="23"/>
      <c r="E1508" s="23"/>
      <c r="F1508" s="10" t="str">
        <f aca="false">IF(D1508="","",D1508-N(E1508))</f>
        <v/>
      </c>
      <c r="G1508" s="8"/>
      <c r="H1508" s="12" t="str">
        <f aca="false">IF(AND(A1508="",C1508="",D1508=""),"",IF(A1508="","Add the order date",IF(I1508="","Date not recognised - use YYYY-MM-DD",IF(C1508="","Add the customer email",IF(D1508="","Add the order total",IF(COUNTIF(Customers!$A$2:$A$2001,C1508)=0,"Customer not on Customers tab",IF(N(E1508)&gt;D1508,"Refund is more than the order",IF(AND(B1508&lt;&gt;"",COUNTIF($B$2:$B$5001,B1508)&gt;1),"Same order # twice - keep one row",""))))))))</f>
        <v/>
      </c>
      <c r="I1508" s="11" t="str">
        <f aca="false">IF(A1508="","",IF(ISNUMBER(A1508),INT(A1508),IFERROR(IF(TEXT(DATE(VALUE(LEFT(A1508,4)),VALUE(MID(A1508,6,2)),VALUE(MID(A1508,9,2))),"yyyy-mm-dd")=LEFT(A1508,10),DATE(VALUE(LEFT(A1508,4)),VALUE(MID(A1508,6,2)),VALUE(MID(A1508,9,2))),""),"")))</f>
        <v/>
      </c>
    </row>
    <row r="1509" customFormat="false" ht="15" hidden="false" customHeight="false" outlineLevel="0" collapsed="false">
      <c r="A1509" s="13"/>
      <c r="B1509" s="8"/>
      <c r="C1509" s="8"/>
      <c r="D1509" s="23"/>
      <c r="E1509" s="23"/>
      <c r="F1509" s="10" t="str">
        <f aca="false">IF(D1509="","",D1509-N(E1509))</f>
        <v/>
      </c>
      <c r="G1509" s="8"/>
      <c r="H1509" s="12" t="str">
        <f aca="false">IF(AND(A1509="",C1509="",D1509=""),"",IF(A1509="","Add the order date",IF(I1509="","Date not recognised - use YYYY-MM-DD",IF(C1509="","Add the customer email",IF(D1509="","Add the order total",IF(COUNTIF(Customers!$A$2:$A$2001,C1509)=0,"Customer not on Customers tab",IF(N(E1509)&gt;D1509,"Refund is more than the order",IF(AND(B1509&lt;&gt;"",COUNTIF($B$2:$B$5001,B1509)&gt;1),"Same order # twice - keep one row",""))))))))</f>
        <v/>
      </c>
      <c r="I1509" s="11" t="str">
        <f aca="false">IF(A1509="","",IF(ISNUMBER(A1509),INT(A1509),IFERROR(IF(TEXT(DATE(VALUE(LEFT(A1509,4)),VALUE(MID(A1509,6,2)),VALUE(MID(A1509,9,2))),"yyyy-mm-dd")=LEFT(A1509,10),DATE(VALUE(LEFT(A1509,4)),VALUE(MID(A1509,6,2)),VALUE(MID(A1509,9,2))),""),"")))</f>
        <v/>
      </c>
    </row>
    <row r="1510" customFormat="false" ht="15" hidden="false" customHeight="false" outlineLevel="0" collapsed="false">
      <c r="A1510" s="13"/>
      <c r="B1510" s="8"/>
      <c r="C1510" s="8"/>
      <c r="D1510" s="23"/>
      <c r="E1510" s="23"/>
      <c r="F1510" s="10" t="str">
        <f aca="false">IF(D1510="","",D1510-N(E1510))</f>
        <v/>
      </c>
      <c r="G1510" s="8"/>
      <c r="H1510" s="12" t="str">
        <f aca="false">IF(AND(A1510="",C1510="",D1510=""),"",IF(A1510="","Add the order date",IF(I1510="","Date not recognised - use YYYY-MM-DD",IF(C1510="","Add the customer email",IF(D1510="","Add the order total",IF(COUNTIF(Customers!$A$2:$A$2001,C1510)=0,"Customer not on Customers tab",IF(N(E1510)&gt;D1510,"Refund is more than the order",IF(AND(B1510&lt;&gt;"",COUNTIF($B$2:$B$5001,B1510)&gt;1),"Same order # twice - keep one row",""))))))))</f>
        <v/>
      </c>
      <c r="I1510" s="11" t="str">
        <f aca="false">IF(A1510="","",IF(ISNUMBER(A1510),INT(A1510),IFERROR(IF(TEXT(DATE(VALUE(LEFT(A1510,4)),VALUE(MID(A1510,6,2)),VALUE(MID(A1510,9,2))),"yyyy-mm-dd")=LEFT(A1510,10),DATE(VALUE(LEFT(A1510,4)),VALUE(MID(A1510,6,2)),VALUE(MID(A1510,9,2))),""),"")))</f>
        <v/>
      </c>
    </row>
    <row r="1511" customFormat="false" ht="15" hidden="false" customHeight="false" outlineLevel="0" collapsed="false">
      <c r="A1511" s="13"/>
      <c r="B1511" s="8"/>
      <c r="C1511" s="8"/>
      <c r="D1511" s="23"/>
      <c r="E1511" s="23"/>
      <c r="F1511" s="10" t="str">
        <f aca="false">IF(D1511="","",D1511-N(E1511))</f>
        <v/>
      </c>
      <c r="G1511" s="8"/>
      <c r="H1511" s="12" t="str">
        <f aca="false">IF(AND(A1511="",C1511="",D1511=""),"",IF(A1511="","Add the order date",IF(I1511="","Date not recognised - use YYYY-MM-DD",IF(C1511="","Add the customer email",IF(D1511="","Add the order total",IF(COUNTIF(Customers!$A$2:$A$2001,C1511)=0,"Customer not on Customers tab",IF(N(E1511)&gt;D1511,"Refund is more than the order",IF(AND(B1511&lt;&gt;"",COUNTIF($B$2:$B$5001,B1511)&gt;1),"Same order # twice - keep one row",""))))))))</f>
        <v/>
      </c>
      <c r="I1511" s="11" t="str">
        <f aca="false">IF(A1511="","",IF(ISNUMBER(A1511),INT(A1511),IFERROR(IF(TEXT(DATE(VALUE(LEFT(A1511,4)),VALUE(MID(A1511,6,2)),VALUE(MID(A1511,9,2))),"yyyy-mm-dd")=LEFT(A1511,10),DATE(VALUE(LEFT(A1511,4)),VALUE(MID(A1511,6,2)),VALUE(MID(A1511,9,2))),""),"")))</f>
        <v/>
      </c>
    </row>
    <row r="1512" customFormat="false" ht="15" hidden="false" customHeight="false" outlineLevel="0" collapsed="false">
      <c r="A1512" s="13"/>
      <c r="B1512" s="8"/>
      <c r="C1512" s="8"/>
      <c r="D1512" s="23"/>
      <c r="E1512" s="23"/>
      <c r="F1512" s="10" t="str">
        <f aca="false">IF(D1512="","",D1512-N(E1512))</f>
        <v/>
      </c>
      <c r="G1512" s="8"/>
      <c r="H1512" s="12" t="str">
        <f aca="false">IF(AND(A1512="",C1512="",D1512=""),"",IF(A1512="","Add the order date",IF(I1512="","Date not recognised - use YYYY-MM-DD",IF(C1512="","Add the customer email",IF(D1512="","Add the order total",IF(COUNTIF(Customers!$A$2:$A$2001,C1512)=0,"Customer not on Customers tab",IF(N(E1512)&gt;D1512,"Refund is more than the order",IF(AND(B1512&lt;&gt;"",COUNTIF($B$2:$B$5001,B1512)&gt;1),"Same order # twice - keep one row",""))))))))</f>
        <v/>
      </c>
      <c r="I1512" s="11" t="str">
        <f aca="false">IF(A1512="","",IF(ISNUMBER(A1512),INT(A1512),IFERROR(IF(TEXT(DATE(VALUE(LEFT(A1512,4)),VALUE(MID(A1512,6,2)),VALUE(MID(A1512,9,2))),"yyyy-mm-dd")=LEFT(A1512,10),DATE(VALUE(LEFT(A1512,4)),VALUE(MID(A1512,6,2)),VALUE(MID(A1512,9,2))),""),"")))</f>
        <v/>
      </c>
    </row>
    <row r="1513" customFormat="false" ht="15" hidden="false" customHeight="false" outlineLevel="0" collapsed="false">
      <c r="A1513" s="13"/>
      <c r="B1513" s="8"/>
      <c r="C1513" s="8"/>
      <c r="D1513" s="23"/>
      <c r="E1513" s="23"/>
      <c r="F1513" s="10" t="str">
        <f aca="false">IF(D1513="","",D1513-N(E1513))</f>
        <v/>
      </c>
      <c r="G1513" s="8"/>
      <c r="H1513" s="12" t="str">
        <f aca="false">IF(AND(A1513="",C1513="",D1513=""),"",IF(A1513="","Add the order date",IF(I1513="","Date not recognised - use YYYY-MM-DD",IF(C1513="","Add the customer email",IF(D1513="","Add the order total",IF(COUNTIF(Customers!$A$2:$A$2001,C1513)=0,"Customer not on Customers tab",IF(N(E1513)&gt;D1513,"Refund is more than the order",IF(AND(B1513&lt;&gt;"",COUNTIF($B$2:$B$5001,B1513)&gt;1),"Same order # twice - keep one row",""))))))))</f>
        <v/>
      </c>
      <c r="I1513" s="11" t="str">
        <f aca="false">IF(A1513="","",IF(ISNUMBER(A1513),INT(A1513),IFERROR(IF(TEXT(DATE(VALUE(LEFT(A1513,4)),VALUE(MID(A1513,6,2)),VALUE(MID(A1513,9,2))),"yyyy-mm-dd")=LEFT(A1513,10),DATE(VALUE(LEFT(A1513,4)),VALUE(MID(A1513,6,2)),VALUE(MID(A1513,9,2))),""),"")))</f>
        <v/>
      </c>
    </row>
    <row r="1514" customFormat="false" ht="15" hidden="false" customHeight="false" outlineLevel="0" collapsed="false">
      <c r="A1514" s="13"/>
      <c r="B1514" s="8"/>
      <c r="C1514" s="8"/>
      <c r="D1514" s="23"/>
      <c r="E1514" s="23"/>
      <c r="F1514" s="10" t="str">
        <f aca="false">IF(D1514="","",D1514-N(E1514))</f>
        <v/>
      </c>
      <c r="G1514" s="8"/>
      <c r="H1514" s="12" t="str">
        <f aca="false">IF(AND(A1514="",C1514="",D1514=""),"",IF(A1514="","Add the order date",IF(I1514="","Date not recognised - use YYYY-MM-DD",IF(C1514="","Add the customer email",IF(D1514="","Add the order total",IF(COUNTIF(Customers!$A$2:$A$2001,C1514)=0,"Customer not on Customers tab",IF(N(E1514)&gt;D1514,"Refund is more than the order",IF(AND(B1514&lt;&gt;"",COUNTIF($B$2:$B$5001,B1514)&gt;1),"Same order # twice - keep one row",""))))))))</f>
        <v/>
      </c>
      <c r="I1514" s="11" t="str">
        <f aca="false">IF(A1514="","",IF(ISNUMBER(A1514),INT(A1514),IFERROR(IF(TEXT(DATE(VALUE(LEFT(A1514,4)),VALUE(MID(A1514,6,2)),VALUE(MID(A1514,9,2))),"yyyy-mm-dd")=LEFT(A1514,10),DATE(VALUE(LEFT(A1514,4)),VALUE(MID(A1514,6,2)),VALUE(MID(A1514,9,2))),""),"")))</f>
        <v/>
      </c>
    </row>
    <row r="1515" customFormat="false" ht="15" hidden="false" customHeight="false" outlineLevel="0" collapsed="false">
      <c r="A1515" s="13"/>
      <c r="B1515" s="8"/>
      <c r="C1515" s="8"/>
      <c r="D1515" s="23"/>
      <c r="E1515" s="23"/>
      <c r="F1515" s="10" t="str">
        <f aca="false">IF(D1515="","",D1515-N(E1515))</f>
        <v/>
      </c>
      <c r="G1515" s="8"/>
      <c r="H1515" s="12" t="str">
        <f aca="false">IF(AND(A1515="",C1515="",D1515=""),"",IF(A1515="","Add the order date",IF(I1515="","Date not recognised - use YYYY-MM-DD",IF(C1515="","Add the customer email",IF(D1515="","Add the order total",IF(COUNTIF(Customers!$A$2:$A$2001,C1515)=0,"Customer not on Customers tab",IF(N(E1515)&gt;D1515,"Refund is more than the order",IF(AND(B1515&lt;&gt;"",COUNTIF($B$2:$B$5001,B1515)&gt;1),"Same order # twice - keep one row",""))))))))</f>
        <v/>
      </c>
      <c r="I1515" s="11" t="str">
        <f aca="false">IF(A1515="","",IF(ISNUMBER(A1515),INT(A1515),IFERROR(IF(TEXT(DATE(VALUE(LEFT(A1515,4)),VALUE(MID(A1515,6,2)),VALUE(MID(A1515,9,2))),"yyyy-mm-dd")=LEFT(A1515,10),DATE(VALUE(LEFT(A1515,4)),VALUE(MID(A1515,6,2)),VALUE(MID(A1515,9,2))),""),"")))</f>
        <v/>
      </c>
    </row>
    <row r="1516" customFormat="false" ht="15" hidden="false" customHeight="false" outlineLevel="0" collapsed="false">
      <c r="A1516" s="13"/>
      <c r="B1516" s="8"/>
      <c r="C1516" s="8"/>
      <c r="D1516" s="23"/>
      <c r="E1516" s="23"/>
      <c r="F1516" s="10" t="str">
        <f aca="false">IF(D1516="","",D1516-N(E1516))</f>
        <v/>
      </c>
      <c r="G1516" s="8"/>
      <c r="H1516" s="12" t="str">
        <f aca="false">IF(AND(A1516="",C1516="",D1516=""),"",IF(A1516="","Add the order date",IF(I1516="","Date not recognised - use YYYY-MM-DD",IF(C1516="","Add the customer email",IF(D1516="","Add the order total",IF(COUNTIF(Customers!$A$2:$A$2001,C1516)=0,"Customer not on Customers tab",IF(N(E1516)&gt;D1516,"Refund is more than the order",IF(AND(B1516&lt;&gt;"",COUNTIF($B$2:$B$5001,B1516)&gt;1),"Same order # twice - keep one row",""))))))))</f>
        <v/>
      </c>
      <c r="I1516" s="11" t="str">
        <f aca="false">IF(A1516="","",IF(ISNUMBER(A1516),INT(A1516),IFERROR(IF(TEXT(DATE(VALUE(LEFT(A1516,4)),VALUE(MID(A1516,6,2)),VALUE(MID(A1516,9,2))),"yyyy-mm-dd")=LEFT(A1516,10),DATE(VALUE(LEFT(A1516,4)),VALUE(MID(A1516,6,2)),VALUE(MID(A1516,9,2))),""),"")))</f>
        <v/>
      </c>
    </row>
    <row r="1517" customFormat="false" ht="15" hidden="false" customHeight="false" outlineLevel="0" collapsed="false">
      <c r="A1517" s="13"/>
      <c r="B1517" s="8"/>
      <c r="C1517" s="8"/>
      <c r="D1517" s="23"/>
      <c r="E1517" s="23"/>
      <c r="F1517" s="10" t="str">
        <f aca="false">IF(D1517="","",D1517-N(E1517))</f>
        <v/>
      </c>
      <c r="G1517" s="8"/>
      <c r="H1517" s="12" t="str">
        <f aca="false">IF(AND(A1517="",C1517="",D1517=""),"",IF(A1517="","Add the order date",IF(I1517="","Date not recognised - use YYYY-MM-DD",IF(C1517="","Add the customer email",IF(D1517="","Add the order total",IF(COUNTIF(Customers!$A$2:$A$2001,C1517)=0,"Customer not on Customers tab",IF(N(E1517)&gt;D1517,"Refund is more than the order",IF(AND(B1517&lt;&gt;"",COUNTIF($B$2:$B$5001,B1517)&gt;1),"Same order # twice - keep one row",""))))))))</f>
        <v/>
      </c>
      <c r="I1517" s="11" t="str">
        <f aca="false">IF(A1517="","",IF(ISNUMBER(A1517),INT(A1517),IFERROR(IF(TEXT(DATE(VALUE(LEFT(A1517,4)),VALUE(MID(A1517,6,2)),VALUE(MID(A1517,9,2))),"yyyy-mm-dd")=LEFT(A1517,10),DATE(VALUE(LEFT(A1517,4)),VALUE(MID(A1517,6,2)),VALUE(MID(A1517,9,2))),""),"")))</f>
        <v/>
      </c>
    </row>
    <row r="1518" customFormat="false" ht="15" hidden="false" customHeight="false" outlineLevel="0" collapsed="false">
      <c r="A1518" s="13"/>
      <c r="B1518" s="8"/>
      <c r="C1518" s="8"/>
      <c r="D1518" s="23"/>
      <c r="E1518" s="23"/>
      <c r="F1518" s="10" t="str">
        <f aca="false">IF(D1518="","",D1518-N(E1518))</f>
        <v/>
      </c>
      <c r="G1518" s="8"/>
      <c r="H1518" s="12" t="str">
        <f aca="false">IF(AND(A1518="",C1518="",D1518=""),"",IF(A1518="","Add the order date",IF(I1518="","Date not recognised - use YYYY-MM-DD",IF(C1518="","Add the customer email",IF(D1518="","Add the order total",IF(COUNTIF(Customers!$A$2:$A$2001,C1518)=0,"Customer not on Customers tab",IF(N(E1518)&gt;D1518,"Refund is more than the order",IF(AND(B1518&lt;&gt;"",COUNTIF($B$2:$B$5001,B1518)&gt;1),"Same order # twice - keep one row",""))))))))</f>
        <v/>
      </c>
      <c r="I1518" s="11" t="str">
        <f aca="false">IF(A1518="","",IF(ISNUMBER(A1518),INT(A1518),IFERROR(IF(TEXT(DATE(VALUE(LEFT(A1518,4)),VALUE(MID(A1518,6,2)),VALUE(MID(A1518,9,2))),"yyyy-mm-dd")=LEFT(A1518,10),DATE(VALUE(LEFT(A1518,4)),VALUE(MID(A1518,6,2)),VALUE(MID(A1518,9,2))),""),"")))</f>
        <v/>
      </c>
    </row>
    <row r="1519" customFormat="false" ht="15" hidden="false" customHeight="false" outlineLevel="0" collapsed="false">
      <c r="A1519" s="13"/>
      <c r="B1519" s="8"/>
      <c r="C1519" s="8"/>
      <c r="D1519" s="23"/>
      <c r="E1519" s="23"/>
      <c r="F1519" s="10" t="str">
        <f aca="false">IF(D1519="","",D1519-N(E1519))</f>
        <v/>
      </c>
      <c r="G1519" s="8"/>
      <c r="H1519" s="12" t="str">
        <f aca="false">IF(AND(A1519="",C1519="",D1519=""),"",IF(A1519="","Add the order date",IF(I1519="","Date not recognised - use YYYY-MM-DD",IF(C1519="","Add the customer email",IF(D1519="","Add the order total",IF(COUNTIF(Customers!$A$2:$A$2001,C1519)=0,"Customer not on Customers tab",IF(N(E1519)&gt;D1519,"Refund is more than the order",IF(AND(B1519&lt;&gt;"",COUNTIF($B$2:$B$5001,B1519)&gt;1),"Same order # twice - keep one row",""))))))))</f>
        <v/>
      </c>
      <c r="I1519" s="11" t="str">
        <f aca="false">IF(A1519="","",IF(ISNUMBER(A1519),INT(A1519),IFERROR(IF(TEXT(DATE(VALUE(LEFT(A1519,4)),VALUE(MID(A1519,6,2)),VALUE(MID(A1519,9,2))),"yyyy-mm-dd")=LEFT(A1519,10),DATE(VALUE(LEFT(A1519,4)),VALUE(MID(A1519,6,2)),VALUE(MID(A1519,9,2))),""),"")))</f>
        <v/>
      </c>
    </row>
    <row r="1520" customFormat="false" ht="15" hidden="false" customHeight="false" outlineLevel="0" collapsed="false">
      <c r="A1520" s="13"/>
      <c r="B1520" s="8"/>
      <c r="C1520" s="8"/>
      <c r="D1520" s="23"/>
      <c r="E1520" s="23"/>
      <c r="F1520" s="10" t="str">
        <f aca="false">IF(D1520="","",D1520-N(E1520))</f>
        <v/>
      </c>
      <c r="G1520" s="8"/>
      <c r="H1520" s="12" t="str">
        <f aca="false">IF(AND(A1520="",C1520="",D1520=""),"",IF(A1520="","Add the order date",IF(I1520="","Date not recognised - use YYYY-MM-DD",IF(C1520="","Add the customer email",IF(D1520="","Add the order total",IF(COUNTIF(Customers!$A$2:$A$2001,C1520)=0,"Customer not on Customers tab",IF(N(E1520)&gt;D1520,"Refund is more than the order",IF(AND(B1520&lt;&gt;"",COUNTIF($B$2:$B$5001,B1520)&gt;1),"Same order # twice - keep one row",""))))))))</f>
        <v/>
      </c>
      <c r="I1520" s="11" t="str">
        <f aca="false">IF(A1520="","",IF(ISNUMBER(A1520),INT(A1520),IFERROR(IF(TEXT(DATE(VALUE(LEFT(A1520,4)),VALUE(MID(A1520,6,2)),VALUE(MID(A1520,9,2))),"yyyy-mm-dd")=LEFT(A1520,10),DATE(VALUE(LEFT(A1520,4)),VALUE(MID(A1520,6,2)),VALUE(MID(A1520,9,2))),""),"")))</f>
        <v/>
      </c>
    </row>
    <row r="1521" customFormat="false" ht="15" hidden="false" customHeight="false" outlineLevel="0" collapsed="false">
      <c r="A1521" s="13"/>
      <c r="B1521" s="8"/>
      <c r="C1521" s="8"/>
      <c r="D1521" s="23"/>
      <c r="E1521" s="23"/>
      <c r="F1521" s="10" t="str">
        <f aca="false">IF(D1521="","",D1521-N(E1521))</f>
        <v/>
      </c>
      <c r="G1521" s="8"/>
      <c r="H1521" s="12" t="str">
        <f aca="false">IF(AND(A1521="",C1521="",D1521=""),"",IF(A1521="","Add the order date",IF(I1521="","Date not recognised - use YYYY-MM-DD",IF(C1521="","Add the customer email",IF(D1521="","Add the order total",IF(COUNTIF(Customers!$A$2:$A$2001,C1521)=0,"Customer not on Customers tab",IF(N(E1521)&gt;D1521,"Refund is more than the order",IF(AND(B1521&lt;&gt;"",COUNTIF($B$2:$B$5001,B1521)&gt;1),"Same order # twice - keep one row",""))))))))</f>
        <v/>
      </c>
      <c r="I1521" s="11" t="str">
        <f aca="false">IF(A1521="","",IF(ISNUMBER(A1521),INT(A1521),IFERROR(IF(TEXT(DATE(VALUE(LEFT(A1521,4)),VALUE(MID(A1521,6,2)),VALUE(MID(A1521,9,2))),"yyyy-mm-dd")=LEFT(A1521,10),DATE(VALUE(LEFT(A1521,4)),VALUE(MID(A1521,6,2)),VALUE(MID(A1521,9,2))),""),"")))</f>
        <v/>
      </c>
    </row>
    <row r="1522" customFormat="false" ht="15" hidden="false" customHeight="false" outlineLevel="0" collapsed="false">
      <c r="A1522" s="13"/>
      <c r="B1522" s="8"/>
      <c r="C1522" s="8"/>
      <c r="D1522" s="23"/>
      <c r="E1522" s="23"/>
      <c r="F1522" s="10" t="str">
        <f aca="false">IF(D1522="","",D1522-N(E1522))</f>
        <v/>
      </c>
      <c r="G1522" s="8"/>
      <c r="H1522" s="12" t="str">
        <f aca="false">IF(AND(A1522="",C1522="",D1522=""),"",IF(A1522="","Add the order date",IF(I1522="","Date not recognised - use YYYY-MM-DD",IF(C1522="","Add the customer email",IF(D1522="","Add the order total",IF(COUNTIF(Customers!$A$2:$A$2001,C1522)=0,"Customer not on Customers tab",IF(N(E1522)&gt;D1522,"Refund is more than the order",IF(AND(B1522&lt;&gt;"",COUNTIF($B$2:$B$5001,B1522)&gt;1),"Same order # twice - keep one row",""))))))))</f>
        <v/>
      </c>
      <c r="I1522" s="11" t="str">
        <f aca="false">IF(A1522="","",IF(ISNUMBER(A1522),INT(A1522),IFERROR(IF(TEXT(DATE(VALUE(LEFT(A1522,4)),VALUE(MID(A1522,6,2)),VALUE(MID(A1522,9,2))),"yyyy-mm-dd")=LEFT(A1522,10),DATE(VALUE(LEFT(A1522,4)),VALUE(MID(A1522,6,2)),VALUE(MID(A1522,9,2))),""),"")))</f>
        <v/>
      </c>
    </row>
    <row r="1523" customFormat="false" ht="15" hidden="false" customHeight="false" outlineLevel="0" collapsed="false">
      <c r="A1523" s="13"/>
      <c r="B1523" s="8"/>
      <c r="C1523" s="8"/>
      <c r="D1523" s="23"/>
      <c r="E1523" s="23"/>
      <c r="F1523" s="10" t="str">
        <f aca="false">IF(D1523="","",D1523-N(E1523))</f>
        <v/>
      </c>
      <c r="G1523" s="8"/>
      <c r="H1523" s="12" t="str">
        <f aca="false">IF(AND(A1523="",C1523="",D1523=""),"",IF(A1523="","Add the order date",IF(I1523="","Date not recognised - use YYYY-MM-DD",IF(C1523="","Add the customer email",IF(D1523="","Add the order total",IF(COUNTIF(Customers!$A$2:$A$2001,C1523)=0,"Customer not on Customers tab",IF(N(E1523)&gt;D1523,"Refund is more than the order",IF(AND(B1523&lt;&gt;"",COUNTIF($B$2:$B$5001,B1523)&gt;1),"Same order # twice - keep one row",""))))))))</f>
        <v/>
      </c>
      <c r="I1523" s="11" t="str">
        <f aca="false">IF(A1523="","",IF(ISNUMBER(A1523),INT(A1523),IFERROR(IF(TEXT(DATE(VALUE(LEFT(A1523,4)),VALUE(MID(A1523,6,2)),VALUE(MID(A1523,9,2))),"yyyy-mm-dd")=LEFT(A1523,10),DATE(VALUE(LEFT(A1523,4)),VALUE(MID(A1523,6,2)),VALUE(MID(A1523,9,2))),""),"")))</f>
        <v/>
      </c>
    </row>
    <row r="1524" customFormat="false" ht="15" hidden="false" customHeight="false" outlineLevel="0" collapsed="false">
      <c r="A1524" s="13"/>
      <c r="B1524" s="8"/>
      <c r="C1524" s="8"/>
      <c r="D1524" s="23"/>
      <c r="E1524" s="23"/>
      <c r="F1524" s="10" t="str">
        <f aca="false">IF(D1524="","",D1524-N(E1524))</f>
        <v/>
      </c>
      <c r="G1524" s="8"/>
      <c r="H1524" s="12" t="str">
        <f aca="false">IF(AND(A1524="",C1524="",D1524=""),"",IF(A1524="","Add the order date",IF(I1524="","Date not recognised - use YYYY-MM-DD",IF(C1524="","Add the customer email",IF(D1524="","Add the order total",IF(COUNTIF(Customers!$A$2:$A$2001,C1524)=0,"Customer not on Customers tab",IF(N(E1524)&gt;D1524,"Refund is more than the order",IF(AND(B1524&lt;&gt;"",COUNTIF($B$2:$B$5001,B1524)&gt;1),"Same order # twice - keep one row",""))))))))</f>
        <v/>
      </c>
      <c r="I1524" s="11" t="str">
        <f aca="false">IF(A1524="","",IF(ISNUMBER(A1524),INT(A1524),IFERROR(IF(TEXT(DATE(VALUE(LEFT(A1524,4)),VALUE(MID(A1524,6,2)),VALUE(MID(A1524,9,2))),"yyyy-mm-dd")=LEFT(A1524,10),DATE(VALUE(LEFT(A1524,4)),VALUE(MID(A1524,6,2)),VALUE(MID(A1524,9,2))),""),"")))</f>
        <v/>
      </c>
    </row>
    <row r="1525" customFormat="false" ht="15" hidden="false" customHeight="false" outlineLevel="0" collapsed="false">
      <c r="A1525" s="13"/>
      <c r="B1525" s="8"/>
      <c r="C1525" s="8"/>
      <c r="D1525" s="23"/>
      <c r="E1525" s="23"/>
      <c r="F1525" s="10" t="str">
        <f aca="false">IF(D1525="","",D1525-N(E1525))</f>
        <v/>
      </c>
      <c r="G1525" s="8"/>
      <c r="H1525" s="12" t="str">
        <f aca="false">IF(AND(A1525="",C1525="",D1525=""),"",IF(A1525="","Add the order date",IF(I1525="","Date not recognised - use YYYY-MM-DD",IF(C1525="","Add the customer email",IF(D1525="","Add the order total",IF(COUNTIF(Customers!$A$2:$A$2001,C1525)=0,"Customer not on Customers tab",IF(N(E1525)&gt;D1525,"Refund is more than the order",IF(AND(B1525&lt;&gt;"",COUNTIF($B$2:$B$5001,B1525)&gt;1),"Same order # twice - keep one row",""))))))))</f>
        <v/>
      </c>
      <c r="I1525" s="11" t="str">
        <f aca="false">IF(A1525="","",IF(ISNUMBER(A1525),INT(A1525),IFERROR(IF(TEXT(DATE(VALUE(LEFT(A1525,4)),VALUE(MID(A1525,6,2)),VALUE(MID(A1525,9,2))),"yyyy-mm-dd")=LEFT(A1525,10),DATE(VALUE(LEFT(A1525,4)),VALUE(MID(A1525,6,2)),VALUE(MID(A1525,9,2))),""),"")))</f>
        <v/>
      </c>
    </row>
    <row r="1526" customFormat="false" ht="15" hidden="false" customHeight="false" outlineLevel="0" collapsed="false">
      <c r="A1526" s="13"/>
      <c r="B1526" s="8"/>
      <c r="C1526" s="8"/>
      <c r="D1526" s="23"/>
      <c r="E1526" s="23"/>
      <c r="F1526" s="10" t="str">
        <f aca="false">IF(D1526="","",D1526-N(E1526))</f>
        <v/>
      </c>
      <c r="G1526" s="8"/>
      <c r="H1526" s="12" t="str">
        <f aca="false">IF(AND(A1526="",C1526="",D1526=""),"",IF(A1526="","Add the order date",IF(I1526="","Date not recognised - use YYYY-MM-DD",IF(C1526="","Add the customer email",IF(D1526="","Add the order total",IF(COUNTIF(Customers!$A$2:$A$2001,C1526)=0,"Customer not on Customers tab",IF(N(E1526)&gt;D1526,"Refund is more than the order",IF(AND(B1526&lt;&gt;"",COUNTIF($B$2:$B$5001,B1526)&gt;1),"Same order # twice - keep one row",""))))))))</f>
        <v/>
      </c>
      <c r="I1526" s="11" t="str">
        <f aca="false">IF(A1526="","",IF(ISNUMBER(A1526),INT(A1526),IFERROR(IF(TEXT(DATE(VALUE(LEFT(A1526,4)),VALUE(MID(A1526,6,2)),VALUE(MID(A1526,9,2))),"yyyy-mm-dd")=LEFT(A1526,10),DATE(VALUE(LEFT(A1526,4)),VALUE(MID(A1526,6,2)),VALUE(MID(A1526,9,2))),""),"")))</f>
        <v/>
      </c>
    </row>
    <row r="1527" customFormat="false" ht="15" hidden="false" customHeight="false" outlineLevel="0" collapsed="false">
      <c r="A1527" s="13"/>
      <c r="B1527" s="8"/>
      <c r="C1527" s="8"/>
      <c r="D1527" s="23"/>
      <c r="E1527" s="23"/>
      <c r="F1527" s="10" t="str">
        <f aca="false">IF(D1527="","",D1527-N(E1527))</f>
        <v/>
      </c>
      <c r="G1527" s="8"/>
      <c r="H1527" s="12" t="str">
        <f aca="false">IF(AND(A1527="",C1527="",D1527=""),"",IF(A1527="","Add the order date",IF(I1527="","Date not recognised - use YYYY-MM-DD",IF(C1527="","Add the customer email",IF(D1527="","Add the order total",IF(COUNTIF(Customers!$A$2:$A$2001,C1527)=0,"Customer not on Customers tab",IF(N(E1527)&gt;D1527,"Refund is more than the order",IF(AND(B1527&lt;&gt;"",COUNTIF($B$2:$B$5001,B1527)&gt;1),"Same order # twice - keep one row",""))))))))</f>
        <v/>
      </c>
      <c r="I1527" s="11" t="str">
        <f aca="false">IF(A1527="","",IF(ISNUMBER(A1527),INT(A1527),IFERROR(IF(TEXT(DATE(VALUE(LEFT(A1527,4)),VALUE(MID(A1527,6,2)),VALUE(MID(A1527,9,2))),"yyyy-mm-dd")=LEFT(A1527,10),DATE(VALUE(LEFT(A1527,4)),VALUE(MID(A1527,6,2)),VALUE(MID(A1527,9,2))),""),"")))</f>
        <v/>
      </c>
    </row>
    <row r="1528" customFormat="false" ht="15" hidden="false" customHeight="false" outlineLevel="0" collapsed="false">
      <c r="A1528" s="13"/>
      <c r="B1528" s="8"/>
      <c r="C1528" s="8"/>
      <c r="D1528" s="23"/>
      <c r="E1528" s="23"/>
      <c r="F1528" s="10" t="str">
        <f aca="false">IF(D1528="","",D1528-N(E1528))</f>
        <v/>
      </c>
      <c r="G1528" s="8"/>
      <c r="H1528" s="12" t="str">
        <f aca="false">IF(AND(A1528="",C1528="",D1528=""),"",IF(A1528="","Add the order date",IF(I1528="","Date not recognised - use YYYY-MM-DD",IF(C1528="","Add the customer email",IF(D1528="","Add the order total",IF(COUNTIF(Customers!$A$2:$A$2001,C1528)=0,"Customer not on Customers tab",IF(N(E1528)&gt;D1528,"Refund is more than the order",IF(AND(B1528&lt;&gt;"",COUNTIF($B$2:$B$5001,B1528)&gt;1),"Same order # twice - keep one row",""))))))))</f>
        <v/>
      </c>
      <c r="I1528" s="11" t="str">
        <f aca="false">IF(A1528="","",IF(ISNUMBER(A1528),INT(A1528),IFERROR(IF(TEXT(DATE(VALUE(LEFT(A1528,4)),VALUE(MID(A1528,6,2)),VALUE(MID(A1528,9,2))),"yyyy-mm-dd")=LEFT(A1528,10),DATE(VALUE(LEFT(A1528,4)),VALUE(MID(A1528,6,2)),VALUE(MID(A1528,9,2))),""),"")))</f>
        <v/>
      </c>
    </row>
    <row r="1529" customFormat="false" ht="15" hidden="false" customHeight="false" outlineLevel="0" collapsed="false">
      <c r="A1529" s="13"/>
      <c r="B1529" s="8"/>
      <c r="C1529" s="8"/>
      <c r="D1529" s="23"/>
      <c r="E1529" s="23"/>
      <c r="F1529" s="10" t="str">
        <f aca="false">IF(D1529="","",D1529-N(E1529))</f>
        <v/>
      </c>
      <c r="G1529" s="8"/>
      <c r="H1529" s="12" t="str">
        <f aca="false">IF(AND(A1529="",C1529="",D1529=""),"",IF(A1529="","Add the order date",IF(I1529="","Date not recognised - use YYYY-MM-DD",IF(C1529="","Add the customer email",IF(D1529="","Add the order total",IF(COUNTIF(Customers!$A$2:$A$2001,C1529)=0,"Customer not on Customers tab",IF(N(E1529)&gt;D1529,"Refund is more than the order",IF(AND(B1529&lt;&gt;"",COUNTIF($B$2:$B$5001,B1529)&gt;1),"Same order # twice - keep one row",""))))))))</f>
        <v/>
      </c>
      <c r="I1529" s="11" t="str">
        <f aca="false">IF(A1529="","",IF(ISNUMBER(A1529),INT(A1529),IFERROR(IF(TEXT(DATE(VALUE(LEFT(A1529,4)),VALUE(MID(A1529,6,2)),VALUE(MID(A1529,9,2))),"yyyy-mm-dd")=LEFT(A1529,10),DATE(VALUE(LEFT(A1529,4)),VALUE(MID(A1529,6,2)),VALUE(MID(A1529,9,2))),""),"")))</f>
        <v/>
      </c>
    </row>
    <row r="1530" customFormat="false" ht="15" hidden="false" customHeight="false" outlineLevel="0" collapsed="false">
      <c r="A1530" s="13"/>
      <c r="B1530" s="8"/>
      <c r="C1530" s="8"/>
      <c r="D1530" s="23"/>
      <c r="E1530" s="23"/>
      <c r="F1530" s="10" t="str">
        <f aca="false">IF(D1530="","",D1530-N(E1530))</f>
        <v/>
      </c>
      <c r="G1530" s="8"/>
      <c r="H1530" s="12" t="str">
        <f aca="false">IF(AND(A1530="",C1530="",D1530=""),"",IF(A1530="","Add the order date",IF(I1530="","Date not recognised - use YYYY-MM-DD",IF(C1530="","Add the customer email",IF(D1530="","Add the order total",IF(COUNTIF(Customers!$A$2:$A$2001,C1530)=0,"Customer not on Customers tab",IF(N(E1530)&gt;D1530,"Refund is more than the order",IF(AND(B1530&lt;&gt;"",COUNTIF($B$2:$B$5001,B1530)&gt;1),"Same order # twice - keep one row",""))))))))</f>
        <v/>
      </c>
      <c r="I1530" s="11" t="str">
        <f aca="false">IF(A1530="","",IF(ISNUMBER(A1530),INT(A1530),IFERROR(IF(TEXT(DATE(VALUE(LEFT(A1530,4)),VALUE(MID(A1530,6,2)),VALUE(MID(A1530,9,2))),"yyyy-mm-dd")=LEFT(A1530,10),DATE(VALUE(LEFT(A1530,4)),VALUE(MID(A1530,6,2)),VALUE(MID(A1530,9,2))),""),"")))</f>
        <v/>
      </c>
    </row>
    <row r="1531" customFormat="false" ht="15" hidden="false" customHeight="false" outlineLevel="0" collapsed="false">
      <c r="A1531" s="13"/>
      <c r="B1531" s="8"/>
      <c r="C1531" s="8"/>
      <c r="D1531" s="23"/>
      <c r="E1531" s="23"/>
      <c r="F1531" s="10" t="str">
        <f aca="false">IF(D1531="","",D1531-N(E1531))</f>
        <v/>
      </c>
      <c r="G1531" s="8"/>
      <c r="H1531" s="12" t="str">
        <f aca="false">IF(AND(A1531="",C1531="",D1531=""),"",IF(A1531="","Add the order date",IF(I1531="","Date not recognised - use YYYY-MM-DD",IF(C1531="","Add the customer email",IF(D1531="","Add the order total",IF(COUNTIF(Customers!$A$2:$A$2001,C1531)=0,"Customer not on Customers tab",IF(N(E1531)&gt;D1531,"Refund is more than the order",IF(AND(B1531&lt;&gt;"",COUNTIF($B$2:$B$5001,B1531)&gt;1),"Same order # twice - keep one row",""))))))))</f>
        <v/>
      </c>
      <c r="I1531" s="11" t="str">
        <f aca="false">IF(A1531="","",IF(ISNUMBER(A1531),INT(A1531),IFERROR(IF(TEXT(DATE(VALUE(LEFT(A1531,4)),VALUE(MID(A1531,6,2)),VALUE(MID(A1531,9,2))),"yyyy-mm-dd")=LEFT(A1531,10),DATE(VALUE(LEFT(A1531,4)),VALUE(MID(A1531,6,2)),VALUE(MID(A1531,9,2))),""),"")))</f>
        <v/>
      </c>
    </row>
    <row r="1532" customFormat="false" ht="15" hidden="false" customHeight="false" outlineLevel="0" collapsed="false">
      <c r="A1532" s="13"/>
      <c r="B1532" s="8"/>
      <c r="C1532" s="8"/>
      <c r="D1532" s="23"/>
      <c r="E1532" s="23"/>
      <c r="F1532" s="10" t="str">
        <f aca="false">IF(D1532="","",D1532-N(E1532))</f>
        <v/>
      </c>
      <c r="G1532" s="8"/>
      <c r="H1532" s="12" t="str">
        <f aca="false">IF(AND(A1532="",C1532="",D1532=""),"",IF(A1532="","Add the order date",IF(I1532="","Date not recognised - use YYYY-MM-DD",IF(C1532="","Add the customer email",IF(D1532="","Add the order total",IF(COUNTIF(Customers!$A$2:$A$2001,C1532)=0,"Customer not on Customers tab",IF(N(E1532)&gt;D1532,"Refund is more than the order",IF(AND(B1532&lt;&gt;"",COUNTIF($B$2:$B$5001,B1532)&gt;1),"Same order # twice - keep one row",""))))))))</f>
        <v/>
      </c>
      <c r="I1532" s="11" t="str">
        <f aca="false">IF(A1532="","",IF(ISNUMBER(A1532),INT(A1532),IFERROR(IF(TEXT(DATE(VALUE(LEFT(A1532,4)),VALUE(MID(A1532,6,2)),VALUE(MID(A1532,9,2))),"yyyy-mm-dd")=LEFT(A1532,10),DATE(VALUE(LEFT(A1532,4)),VALUE(MID(A1532,6,2)),VALUE(MID(A1532,9,2))),""),"")))</f>
        <v/>
      </c>
    </row>
    <row r="1533" customFormat="false" ht="15" hidden="false" customHeight="false" outlineLevel="0" collapsed="false">
      <c r="A1533" s="13"/>
      <c r="B1533" s="8"/>
      <c r="C1533" s="8"/>
      <c r="D1533" s="23"/>
      <c r="E1533" s="23"/>
      <c r="F1533" s="10" t="str">
        <f aca="false">IF(D1533="","",D1533-N(E1533))</f>
        <v/>
      </c>
      <c r="G1533" s="8"/>
      <c r="H1533" s="12" t="str">
        <f aca="false">IF(AND(A1533="",C1533="",D1533=""),"",IF(A1533="","Add the order date",IF(I1533="","Date not recognised - use YYYY-MM-DD",IF(C1533="","Add the customer email",IF(D1533="","Add the order total",IF(COUNTIF(Customers!$A$2:$A$2001,C1533)=0,"Customer not on Customers tab",IF(N(E1533)&gt;D1533,"Refund is more than the order",IF(AND(B1533&lt;&gt;"",COUNTIF($B$2:$B$5001,B1533)&gt;1),"Same order # twice - keep one row",""))))))))</f>
        <v/>
      </c>
      <c r="I1533" s="11" t="str">
        <f aca="false">IF(A1533="","",IF(ISNUMBER(A1533),INT(A1533),IFERROR(IF(TEXT(DATE(VALUE(LEFT(A1533,4)),VALUE(MID(A1533,6,2)),VALUE(MID(A1533,9,2))),"yyyy-mm-dd")=LEFT(A1533,10),DATE(VALUE(LEFT(A1533,4)),VALUE(MID(A1533,6,2)),VALUE(MID(A1533,9,2))),""),"")))</f>
        <v/>
      </c>
    </row>
    <row r="1534" customFormat="false" ht="15" hidden="false" customHeight="false" outlineLevel="0" collapsed="false">
      <c r="A1534" s="13"/>
      <c r="B1534" s="8"/>
      <c r="C1534" s="8"/>
      <c r="D1534" s="23"/>
      <c r="E1534" s="23"/>
      <c r="F1534" s="10" t="str">
        <f aca="false">IF(D1534="","",D1534-N(E1534))</f>
        <v/>
      </c>
      <c r="G1534" s="8"/>
      <c r="H1534" s="12" t="str">
        <f aca="false">IF(AND(A1534="",C1534="",D1534=""),"",IF(A1534="","Add the order date",IF(I1534="","Date not recognised - use YYYY-MM-DD",IF(C1534="","Add the customer email",IF(D1534="","Add the order total",IF(COUNTIF(Customers!$A$2:$A$2001,C1534)=0,"Customer not on Customers tab",IF(N(E1534)&gt;D1534,"Refund is more than the order",IF(AND(B1534&lt;&gt;"",COUNTIF($B$2:$B$5001,B1534)&gt;1),"Same order # twice - keep one row",""))))))))</f>
        <v/>
      </c>
      <c r="I1534" s="11" t="str">
        <f aca="false">IF(A1534="","",IF(ISNUMBER(A1534),INT(A1534),IFERROR(IF(TEXT(DATE(VALUE(LEFT(A1534,4)),VALUE(MID(A1534,6,2)),VALUE(MID(A1534,9,2))),"yyyy-mm-dd")=LEFT(A1534,10),DATE(VALUE(LEFT(A1534,4)),VALUE(MID(A1534,6,2)),VALUE(MID(A1534,9,2))),""),"")))</f>
        <v/>
      </c>
    </row>
    <row r="1535" customFormat="false" ht="15" hidden="false" customHeight="false" outlineLevel="0" collapsed="false">
      <c r="A1535" s="13"/>
      <c r="B1535" s="8"/>
      <c r="C1535" s="8"/>
      <c r="D1535" s="23"/>
      <c r="E1535" s="23"/>
      <c r="F1535" s="10" t="str">
        <f aca="false">IF(D1535="","",D1535-N(E1535))</f>
        <v/>
      </c>
      <c r="G1535" s="8"/>
      <c r="H1535" s="12" t="str">
        <f aca="false">IF(AND(A1535="",C1535="",D1535=""),"",IF(A1535="","Add the order date",IF(I1535="","Date not recognised - use YYYY-MM-DD",IF(C1535="","Add the customer email",IF(D1535="","Add the order total",IF(COUNTIF(Customers!$A$2:$A$2001,C1535)=0,"Customer not on Customers tab",IF(N(E1535)&gt;D1535,"Refund is more than the order",IF(AND(B1535&lt;&gt;"",COUNTIF($B$2:$B$5001,B1535)&gt;1),"Same order # twice - keep one row",""))))))))</f>
        <v/>
      </c>
      <c r="I1535" s="11" t="str">
        <f aca="false">IF(A1535="","",IF(ISNUMBER(A1535),INT(A1535),IFERROR(IF(TEXT(DATE(VALUE(LEFT(A1535,4)),VALUE(MID(A1535,6,2)),VALUE(MID(A1535,9,2))),"yyyy-mm-dd")=LEFT(A1535,10),DATE(VALUE(LEFT(A1535,4)),VALUE(MID(A1535,6,2)),VALUE(MID(A1535,9,2))),""),"")))</f>
        <v/>
      </c>
    </row>
    <row r="1536" customFormat="false" ht="15" hidden="false" customHeight="false" outlineLevel="0" collapsed="false">
      <c r="A1536" s="13"/>
      <c r="B1536" s="8"/>
      <c r="C1536" s="8"/>
      <c r="D1536" s="23"/>
      <c r="E1536" s="23"/>
      <c r="F1536" s="10" t="str">
        <f aca="false">IF(D1536="","",D1536-N(E1536))</f>
        <v/>
      </c>
      <c r="G1536" s="8"/>
      <c r="H1536" s="12" t="str">
        <f aca="false">IF(AND(A1536="",C1536="",D1536=""),"",IF(A1536="","Add the order date",IF(I1536="","Date not recognised - use YYYY-MM-DD",IF(C1536="","Add the customer email",IF(D1536="","Add the order total",IF(COUNTIF(Customers!$A$2:$A$2001,C1536)=0,"Customer not on Customers tab",IF(N(E1536)&gt;D1536,"Refund is more than the order",IF(AND(B1536&lt;&gt;"",COUNTIF($B$2:$B$5001,B1536)&gt;1),"Same order # twice - keep one row",""))))))))</f>
        <v/>
      </c>
      <c r="I1536" s="11" t="str">
        <f aca="false">IF(A1536="","",IF(ISNUMBER(A1536),INT(A1536),IFERROR(IF(TEXT(DATE(VALUE(LEFT(A1536,4)),VALUE(MID(A1536,6,2)),VALUE(MID(A1536,9,2))),"yyyy-mm-dd")=LEFT(A1536,10),DATE(VALUE(LEFT(A1536,4)),VALUE(MID(A1536,6,2)),VALUE(MID(A1536,9,2))),""),"")))</f>
        <v/>
      </c>
    </row>
    <row r="1537" customFormat="false" ht="15" hidden="false" customHeight="false" outlineLevel="0" collapsed="false">
      <c r="A1537" s="13"/>
      <c r="B1537" s="8"/>
      <c r="C1537" s="8"/>
      <c r="D1537" s="23"/>
      <c r="E1537" s="23"/>
      <c r="F1537" s="10" t="str">
        <f aca="false">IF(D1537="","",D1537-N(E1537))</f>
        <v/>
      </c>
      <c r="G1537" s="8"/>
      <c r="H1537" s="12" t="str">
        <f aca="false">IF(AND(A1537="",C1537="",D1537=""),"",IF(A1537="","Add the order date",IF(I1537="","Date not recognised - use YYYY-MM-DD",IF(C1537="","Add the customer email",IF(D1537="","Add the order total",IF(COUNTIF(Customers!$A$2:$A$2001,C1537)=0,"Customer not on Customers tab",IF(N(E1537)&gt;D1537,"Refund is more than the order",IF(AND(B1537&lt;&gt;"",COUNTIF($B$2:$B$5001,B1537)&gt;1),"Same order # twice - keep one row",""))))))))</f>
        <v/>
      </c>
      <c r="I1537" s="11" t="str">
        <f aca="false">IF(A1537="","",IF(ISNUMBER(A1537),INT(A1537),IFERROR(IF(TEXT(DATE(VALUE(LEFT(A1537,4)),VALUE(MID(A1537,6,2)),VALUE(MID(A1537,9,2))),"yyyy-mm-dd")=LEFT(A1537,10),DATE(VALUE(LEFT(A1537,4)),VALUE(MID(A1537,6,2)),VALUE(MID(A1537,9,2))),""),"")))</f>
        <v/>
      </c>
    </row>
    <row r="1538" customFormat="false" ht="15" hidden="false" customHeight="false" outlineLevel="0" collapsed="false">
      <c r="A1538" s="13"/>
      <c r="B1538" s="8"/>
      <c r="C1538" s="8"/>
      <c r="D1538" s="23"/>
      <c r="E1538" s="23"/>
      <c r="F1538" s="10" t="str">
        <f aca="false">IF(D1538="","",D1538-N(E1538))</f>
        <v/>
      </c>
      <c r="G1538" s="8"/>
      <c r="H1538" s="12" t="str">
        <f aca="false">IF(AND(A1538="",C1538="",D1538=""),"",IF(A1538="","Add the order date",IF(I1538="","Date not recognised - use YYYY-MM-DD",IF(C1538="","Add the customer email",IF(D1538="","Add the order total",IF(COUNTIF(Customers!$A$2:$A$2001,C1538)=0,"Customer not on Customers tab",IF(N(E1538)&gt;D1538,"Refund is more than the order",IF(AND(B1538&lt;&gt;"",COUNTIF($B$2:$B$5001,B1538)&gt;1),"Same order # twice - keep one row",""))))))))</f>
        <v/>
      </c>
      <c r="I1538" s="11" t="str">
        <f aca="false">IF(A1538="","",IF(ISNUMBER(A1538),INT(A1538),IFERROR(IF(TEXT(DATE(VALUE(LEFT(A1538,4)),VALUE(MID(A1538,6,2)),VALUE(MID(A1538,9,2))),"yyyy-mm-dd")=LEFT(A1538,10),DATE(VALUE(LEFT(A1538,4)),VALUE(MID(A1538,6,2)),VALUE(MID(A1538,9,2))),""),"")))</f>
        <v/>
      </c>
    </row>
    <row r="1539" customFormat="false" ht="15" hidden="false" customHeight="false" outlineLevel="0" collapsed="false">
      <c r="A1539" s="13"/>
      <c r="B1539" s="8"/>
      <c r="C1539" s="8"/>
      <c r="D1539" s="23"/>
      <c r="E1539" s="23"/>
      <c r="F1539" s="10" t="str">
        <f aca="false">IF(D1539="","",D1539-N(E1539))</f>
        <v/>
      </c>
      <c r="G1539" s="8"/>
      <c r="H1539" s="12" t="str">
        <f aca="false">IF(AND(A1539="",C1539="",D1539=""),"",IF(A1539="","Add the order date",IF(I1539="","Date not recognised - use YYYY-MM-DD",IF(C1539="","Add the customer email",IF(D1539="","Add the order total",IF(COUNTIF(Customers!$A$2:$A$2001,C1539)=0,"Customer not on Customers tab",IF(N(E1539)&gt;D1539,"Refund is more than the order",IF(AND(B1539&lt;&gt;"",COUNTIF($B$2:$B$5001,B1539)&gt;1),"Same order # twice - keep one row",""))))))))</f>
        <v/>
      </c>
      <c r="I1539" s="11" t="str">
        <f aca="false">IF(A1539="","",IF(ISNUMBER(A1539),INT(A1539),IFERROR(IF(TEXT(DATE(VALUE(LEFT(A1539,4)),VALUE(MID(A1539,6,2)),VALUE(MID(A1539,9,2))),"yyyy-mm-dd")=LEFT(A1539,10),DATE(VALUE(LEFT(A1539,4)),VALUE(MID(A1539,6,2)),VALUE(MID(A1539,9,2))),""),"")))</f>
        <v/>
      </c>
    </row>
    <row r="1540" customFormat="false" ht="15" hidden="false" customHeight="false" outlineLevel="0" collapsed="false">
      <c r="A1540" s="13"/>
      <c r="B1540" s="8"/>
      <c r="C1540" s="8"/>
      <c r="D1540" s="23"/>
      <c r="E1540" s="23"/>
      <c r="F1540" s="10" t="str">
        <f aca="false">IF(D1540="","",D1540-N(E1540))</f>
        <v/>
      </c>
      <c r="G1540" s="8"/>
      <c r="H1540" s="12" t="str">
        <f aca="false">IF(AND(A1540="",C1540="",D1540=""),"",IF(A1540="","Add the order date",IF(I1540="","Date not recognised - use YYYY-MM-DD",IF(C1540="","Add the customer email",IF(D1540="","Add the order total",IF(COUNTIF(Customers!$A$2:$A$2001,C1540)=0,"Customer not on Customers tab",IF(N(E1540)&gt;D1540,"Refund is more than the order",IF(AND(B1540&lt;&gt;"",COUNTIF($B$2:$B$5001,B1540)&gt;1),"Same order # twice - keep one row",""))))))))</f>
        <v/>
      </c>
      <c r="I1540" s="11" t="str">
        <f aca="false">IF(A1540="","",IF(ISNUMBER(A1540),INT(A1540),IFERROR(IF(TEXT(DATE(VALUE(LEFT(A1540,4)),VALUE(MID(A1540,6,2)),VALUE(MID(A1540,9,2))),"yyyy-mm-dd")=LEFT(A1540,10),DATE(VALUE(LEFT(A1540,4)),VALUE(MID(A1540,6,2)),VALUE(MID(A1540,9,2))),""),"")))</f>
        <v/>
      </c>
    </row>
    <row r="1541" customFormat="false" ht="15" hidden="false" customHeight="false" outlineLevel="0" collapsed="false">
      <c r="A1541" s="13"/>
      <c r="B1541" s="8"/>
      <c r="C1541" s="8"/>
      <c r="D1541" s="23"/>
      <c r="E1541" s="23"/>
      <c r="F1541" s="10" t="str">
        <f aca="false">IF(D1541="","",D1541-N(E1541))</f>
        <v/>
      </c>
      <c r="G1541" s="8"/>
      <c r="H1541" s="12" t="str">
        <f aca="false">IF(AND(A1541="",C1541="",D1541=""),"",IF(A1541="","Add the order date",IF(I1541="","Date not recognised - use YYYY-MM-DD",IF(C1541="","Add the customer email",IF(D1541="","Add the order total",IF(COUNTIF(Customers!$A$2:$A$2001,C1541)=0,"Customer not on Customers tab",IF(N(E1541)&gt;D1541,"Refund is more than the order",IF(AND(B1541&lt;&gt;"",COUNTIF($B$2:$B$5001,B1541)&gt;1),"Same order # twice - keep one row",""))))))))</f>
        <v/>
      </c>
      <c r="I1541" s="11" t="str">
        <f aca="false">IF(A1541="","",IF(ISNUMBER(A1541),INT(A1541),IFERROR(IF(TEXT(DATE(VALUE(LEFT(A1541,4)),VALUE(MID(A1541,6,2)),VALUE(MID(A1541,9,2))),"yyyy-mm-dd")=LEFT(A1541,10),DATE(VALUE(LEFT(A1541,4)),VALUE(MID(A1541,6,2)),VALUE(MID(A1541,9,2))),""),"")))</f>
        <v/>
      </c>
    </row>
    <row r="1542" customFormat="false" ht="15" hidden="false" customHeight="false" outlineLevel="0" collapsed="false">
      <c r="A1542" s="13"/>
      <c r="B1542" s="8"/>
      <c r="C1542" s="8"/>
      <c r="D1542" s="23"/>
      <c r="E1542" s="23"/>
      <c r="F1542" s="10" t="str">
        <f aca="false">IF(D1542="","",D1542-N(E1542))</f>
        <v/>
      </c>
      <c r="G1542" s="8"/>
      <c r="H1542" s="12" t="str">
        <f aca="false">IF(AND(A1542="",C1542="",D1542=""),"",IF(A1542="","Add the order date",IF(I1542="","Date not recognised - use YYYY-MM-DD",IF(C1542="","Add the customer email",IF(D1542="","Add the order total",IF(COUNTIF(Customers!$A$2:$A$2001,C1542)=0,"Customer not on Customers tab",IF(N(E1542)&gt;D1542,"Refund is more than the order",IF(AND(B1542&lt;&gt;"",COUNTIF($B$2:$B$5001,B1542)&gt;1),"Same order # twice - keep one row",""))))))))</f>
        <v/>
      </c>
      <c r="I1542" s="11" t="str">
        <f aca="false">IF(A1542="","",IF(ISNUMBER(A1542),INT(A1542),IFERROR(IF(TEXT(DATE(VALUE(LEFT(A1542,4)),VALUE(MID(A1542,6,2)),VALUE(MID(A1542,9,2))),"yyyy-mm-dd")=LEFT(A1542,10),DATE(VALUE(LEFT(A1542,4)),VALUE(MID(A1542,6,2)),VALUE(MID(A1542,9,2))),""),"")))</f>
        <v/>
      </c>
    </row>
    <row r="1543" customFormat="false" ht="15" hidden="false" customHeight="false" outlineLevel="0" collapsed="false">
      <c r="A1543" s="13"/>
      <c r="B1543" s="8"/>
      <c r="C1543" s="8"/>
      <c r="D1543" s="23"/>
      <c r="E1543" s="23"/>
      <c r="F1543" s="10" t="str">
        <f aca="false">IF(D1543="","",D1543-N(E1543))</f>
        <v/>
      </c>
      <c r="G1543" s="8"/>
      <c r="H1543" s="12" t="str">
        <f aca="false">IF(AND(A1543="",C1543="",D1543=""),"",IF(A1543="","Add the order date",IF(I1543="","Date not recognised - use YYYY-MM-DD",IF(C1543="","Add the customer email",IF(D1543="","Add the order total",IF(COUNTIF(Customers!$A$2:$A$2001,C1543)=0,"Customer not on Customers tab",IF(N(E1543)&gt;D1543,"Refund is more than the order",IF(AND(B1543&lt;&gt;"",COUNTIF($B$2:$B$5001,B1543)&gt;1),"Same order # twice - keep one row",""))))))))</f>
        <v/>
      </c>
      <c r="I1543" s="11" t="str">
        <f aca="false">IF(A1543="","",IF(ISNUMBER(A1543),INT(A1543),IFERROR(IF(TEXT(DATE(VALUE(LEFT(A1543,4)),VALUE(MID(A1543,6,2)),VALUE(MID(A1543,9,2))),"yyyy-mm-dd")=LEFT(A1543,10),DATE(VALUE(LEFT(A1543,4)),VALUE(MID(A1543,6,2)),VALUE(MID(A1543,9,2))),""),"")))</f>
        <v/>
      </c>
    </row>
    <row r="1544" customFormat="false" ht="15" hidden="false" customHeight="false" outlineLevel="0" collapsed="false">
      <c r="A1544" s="13"/>
      <c r="B1544" s="8"/>
      <c r="C1544" s="8"/>
      <c r="D1544" s="23"/>
      <c r="E1544" s="23"/>
      <c r="F1544" s="10" t="str">
        <f aca="false">IF(D1544="","",D1544-N(E1544))</f>
        <v/>
      </c>
      <c r="G1544" s="8"/>
      <c r="H1544" s="12" t="str">
        <f aca="false">IF(AND(A1544="",C1544="",D1544=""),"",IF(A1544="","Add the order date",IF(I1544="","Date not recognised - use YYYY-MM-DD",IF(C1544="","Add the customer email",IF(D1544="","Add the order total",IF(COUNTIF(Customers!$A$2:$A$2001,C1544)=0,"Customer not on Customers tab",IF(N(E1544)&gt;D1544,"Refund is more than the order",IF(AND(B1544&lt;&gt;"",COUNTIF($B$2:$B$5001,B1544)&gt;1),"Same order # twice - keep one row",""))))))))</f>
        <v/>
      </c>
      <c r="I1544" s="11" t="str">
        <f aca="false">IF(A1544="","",IF(ISNUMBER(A1544),INT(A1544),IFERROR(IF(TEXT(DATE(VALUE(LEFT(A1544,4)),VALUE(MID(A1544,6,2)),VALUE(MID(A1544,9,2))),"yyyy-mm-dd")=LEFT(A1544,10),DATE(VALUE(LEFT(A1544,4)),VALUE(MID(A1544,6,2)),VALUE(MID(A1544,9,2))),""),"")))</f>
        <v/>
      </c>
    </row>
    <row r="1545" customFormat="false" ht="15" hidden="false" customHeight="false" outlineLevel="0" collapsed="false">
      <c r="A1545" s="13"/>
      <c r="B1545" s="8"/>
      <c r="C1545" s="8"/>
      <c r="D1545" s="23"/>
      <c r="E1545" s="23"/>
      <c r="F1545" s="10" t="str">
        <f aca="false">IF(D1545="","",D1545-N(E1545))</f>
        <v/>
      </c>
      <c r="G1545" s="8"/>
      <c r="H1545" s="12" t="str">
        <f aca="false">IF(AND(A1545="",C1545="",D1545=""),"",IF(A1545="","Add the order date",IF(I1545="","Date not recognised - use YYYY-MM-DD",IF(C1545="","Add the customer email",IF(D1545="","Add the order total",IF(COUNTIF(Customers!$A$2:$A$2001,C1545)=0,"Customer not on Customers tab",IF(N(E1545)&gt;D1545,"Refund is more than the order",IF(AND(B1545&lt;&gt;"",COUNTIF($B$2:$B$5001,B1545)&gt;1),"Same order # twice - keep one row",""))))))))</f>
        <v/>
      </c>
      <c r="I1545" s="11" t="str">
        <f aca="false">IF(A1545="","",IF(ISNUMBER(A1545),INT(A1545),IFERROR(IF(TEXT(DATE(VALUE(LEFT(A1545,4)),VALUE(MID(A1545,6,2)),VALUE(MID(A1545,9,2))),"yyyy-mm-dd")=LEFT(A1545,10),DATE(VALUE(LEFT(A1545,4)),VALUE(MID(A1545,6,2)),VALUE(MID(A1545,9,2))),""),"")))</f>
        <v/>
      </c>
    </row>
    <row r="1546" customFormat="false" ht="15" hidden="false" customHeight="false" outlineLevel="0" collapsed="false">
      <c r="A1546" s="13"/>
      <c r="B1546" s="8"/>
      <c r="C1546" s="8"/>
      <c r="D1546" s="23"/>
      <c r="E1546" s="23"/>
      <c r="F1546" s="10" t="str">
        <f aca="false">IF(D1546="","",D1546-N(E1546))</f>
        <v/>
      </c>
      <c r="G1546" s="8"/>
      <c r="H1546" s="12" t="str">
        <f aca="false">IF(AND(A1546="",C1546="",D1546=""),"",IF(A1546="","Add the order date",IF(I1546="","Date not recognised - use YYYY-MM-DD",IF(C1546="","Add the customer email",IF(D1546="","Add the order total",IF(COUNTIF(Customers!$A$2:$A$2001,C1546)=0,"Customer not on Customers tab",IF(N(E1546)&gt;D1546,"Refund is more than the order",IF(AND(B1546&lt;&gt;"",COUNTIF($B$2:$B$5001,B1546)&gt;1),"Same order # twice - keep one row",""))))))))</f>
        <v/>
      </c>
      <c r="I1546" s="11" t="str">
        <f aca="false">IF(A1546="","",IF(ISNUMBER(A1546),INT(A1546),IFERROR(IF(TEXT(DATE(VALUE(LEFT(A1546,4)),VALUE(MID(A1546,6,2)),VALUE(MID(A1546,9,2))),"yyyy-mm-dd")=LEFT(A1546,10),DATE(VALUE(LEFT(A1546,4)),VALUE(MID(A1546,6,2)),VALUE(MID(A1546,9,2))),""),"")))</f>
        <v/>
      </c>
    </row>
    <row r="1547" customFormat="false" ht="15" hidden="false" customHeight="false" outlineLevel="0" collapsed="false">
      <c r="A1547" s="13"/>
      <c r="B1547" s="8"/>
      <c r="C1547" s="8"/>
      <c r="D1547" s="23"/>
      <c r="E1547" s="23"/>
      <c r="F1547" s="10" t="str">
        <f aca="false">IF(D1547="","",D1547-N(E1547))</f>
        <v/>
      </c>
      <c r="G1547" s="8"/>
      <c r="H1547" s="12" t="str">
        <f aca="false">IF(AND(A1547="",C1547="",D1547=""),"",IF(A1547="","Add the order date",IF(I1547="","Date not recognised - use YYYY-MM-DD",IF(C1547="","Add the customer email",IF(D1547="","Add the order total",IF(COUNTIF(Customers!$A$2:$A$2001,C1547)=0,"Customer not on Customers tab",IF(N(E1547)&gt;D1547,"Refund is more than the order",IF(AND(B1547&lt;&gt;"",COUNTIF($B$2:$B$5001,B1547)&gt;1),"Same order # twice - keep one row",""))))))))</f>
        <v/>
      </c>
      <c r="I1547" s="11" t="str">
        <f aca="false">IF(A1547="","",IF(ISNUMBER(A1547),INT(A1547),IFERROR(IF(TEXT(DATE(VALUE(LEFT(A1547,4)),VALUE(MID(A1547,6,2)),VALUE(MID(A1547,9,2))),"yyyy-mm-dd")=LEFT(A1547,10),DATE(VALUE(LEFT(A1547,4)),VALUE(MID(A1547,6,2)),VALUE(MID(A1547,9,2))),""),"")))</f>
        <v/>
      </c>
    </row>
    <row r="1548" customFormat="false" ht="15" hidden="false" customHeight="false" outlineLevel="0" collapsed="false">
      <c r="A1548" s="13"/>
      <c r="B1548" s="8"/>
      <c r="C1548" s="8"/>
      <c r="D1548" s="23"/>
      <c r="E1548" s="23"/>
      <c r="F1548" s="10" t="str">
        <f aca="false">IF(D1548="","",D1548-N(E1548))</f>
        <v/>
      </c>
      <c r="G1548" s="8"/>
      <c r="H1548" s="12" t="str">
        <f aca="false">IF(AND(A1548="",C1548="",D1548=""),"",IF(A1548="","Add the order date",IF(I1548="","Date not recognised - use YYYY-MM-DD",IF(C1548="","Add the customer email",IF(D1548="","Add the order total",IF(COUNTIF(Customers!$A$2:$A$2001,C1548)=0,"Customer not on Customers tab",IF(N(E1548)&gt;D1548,"Refund is more than the order",IF(AND(B1548&lt;&gt;"",COUNTIF($B$2:$B$5001,B1548)&gt;1),"Same order # twice - keep one row",""))))))))</f>
        <v/>
      </c>
      <c r="I1548" s="11" t="str">
        <f aca="false">IF(A1548="","",IF(ISNUMBER(A1548),INT(A1548),IFERROR(IF(TEXT(DATE(VALUE(LEFT(A1548,4)),VALUE(MID(A1548,6,2)),VALUE(MID(A1548,9,2))),"yyyy-mm-dd")=LEFT(A1548,10),DATE(VALUE(LEFT(A1548,4)),VALUE(MID(A1548,6,2)),VALUE(MID(A1548,9,2))),""),"")))</f>
        <v/>
      </c>
    </row>
    <row r="1549" customFormat="false" ht="15" hidden="false" customHeight="false" outlineLevel="0" collapsed="false">
      <c r="A1549" s="13"/>
      <c r="B1549" s="8"/>
      <c r="C1549" s="8"/>
      <c r="D1549" s="23"/>
      <c r="E1549" s="23"/>
      <c r="F1549" s="10" t="str">
        <f aca="false">IF(D1549="","",D1549-N(E1549))</f>
        <v/>
      </c>
      <c r="G1549" s="8"/>
      <c r="H1549" s="12" t="str">
        <f aca="false">IF(AND(A1549="",C1549="",D1549=""),"",IF(A1549="","Add the order date",IF(I1549="","Date not recognised - use YYYY-MM-DD",IF(C1549="","Add the customer email",IF(D1549="","Add the order total",IF(COUNTIF(Customers!$A$2:$A$2001,C1549)=0,"Customer not on Customers tab",IF(N(E1549)&gt;D1549,"Refund is more than the order",IF(AND(B1549&lt;&gt;"",COUNTIF($B$2:$B$5001,B1549)&gt;1),"Same order # twice - keep one row",""))))))))</f>
        <v/>
      </c>
      <c r="I1549" s="11" t="str">
        <f aca="false">IF(A1549="","",IF(ISNUMBER(A1549),INT(A1549),IFERROR(IF(TEXT(DATE(VALUE(LEFT(A1549,4)),VALUE(MID(A1549,6,2)),VALUE(MID(A1549,9,2))),"yyyy-mm-dd")=LEFT(A1549,10),DATE(VALUE(LEFT(A1549,4)),VALUE(MID(A1549,6,2)),VALUE(MID(A1549,9,2))),""),"")))</f>
        <v/>
      </c>
    </row>
    <row r="1550" customFormat="false" ht="15" hidden="false" customHeight="false" outlineLevel="0" collapsed="false">
      <c r="A1550" s="13"/>
      <c r="B1550" s="8"/>
      <c r="C1550" s="8"/>
      <c r="D1550" s="23"/>
      <c r="E1550" s="23"/>
      <c r="F1550" s="10" t="str">
        <f aca="false">IF(D1550="","",D1550-N(E1550))</f>
        <v/>
      </c>
      <c r="G1550" s="8"/>
      <c r="H1550" s="12" t="str">
        <f aca="false">IF(AND(A1550="",C1550="",D1550=""),"",IF(A1550="","Add the order date",IF(I1550="","Date not recognised - use YYYY-MM-DD",IF(C1550="","Add the customer email",IF(D1550="","Add the order total",IF(COUNTIF(Customers!$A$2:$A$2001,C1550)=0,"Customer not on Customers tab",IF(N(E1550)&gt;D1550,"Refund is more than the order",IF(AND(B1550&lt;&gt;"",COUNTIF($B$2:$B$5001,B1550)&gt;1),"Same order # twice - keep one row",""))))))))</f>
        <v/>
      </c>
      <c r="I1550" s="11" t="str">
        <f aca="false">IF(A1550="","",IF(ISNUMBER(A1550),INT(A1550),IFERROR(IF(TEXT(DATE(VALUE(LEFT(A1550,4)),VALUE(MID(A1550,6,2)),VALUE(MID(A1550,9,2))),"yyyy-mm-dd")=LEFT(A1550,10),DATE(VALUE(LEFT(A1550,4)),VALUE(MID(A1550,6,2)),VALUE(MID(A1550,9,2))),""),"")))</f>
        <v/>
      </c>
    </row>
    <row r="1551" customFormat="false" ht="15" hidden="false" customHeight="false" outlineLevel="0" collapsed="false">
      <c r="A1551" s="13"/>
      <c r="B1551" s="8"/>
      <c r="C1551" s="8"/>
      <c r="D1551" s="23"/>
      <c r="E1551" s="23"/>
      <c r="F1551" s="10" t="str">
        <f aca="false">IF(D1551="","",D1551-N(E1551))</f>
        <v/>
      </c>
      <c r="G1551" s="8"/>
      <c r="H1551" s="12" t="str">
        <f aca="false">IF(AND(A1551="",C1551="",D1551=""),"",IF(A1551="","Add the order date",IF(I1551="","Date not recognised - use YYYY-MM-DD",IF(C1551="","Add the customer email",IF(D1551="","Add the order total",IF(COUNTIF(Customers!$A$2:$A$2001,C1551)=0,"Customer not on Customers tab",IF(N(E1551)&gt;D1551,"Refund is more than the order",IF(AND(B1551&lt;&gt;"",COUNTIF($B$2:$B$5001,B1551)&gt;1),"Same order # twice - keep one row",""))))))))</f>
        <v/>
      </c>
      <c r="I1551" s="11" t="str">
        <f aca="false">IF(A1551="","",IF(ISNUMBER(A1551),INT(A1551),IFERROR(IF(TEXT(DATE(VALUE(LEFT(A1551,4)),VALUE(MID(A1551,6,2)),VALUE(MID(A1551,9,2))),"yyyy-mm-dd")=LEFT(A1551,10),DATE(VALUE(LEFT(A1551,4)),VALUE(MID(A1551,6,2)),VALUE(MID(A1551,9,2))),""),"")))</f>
        <v/>
      </c>
    </row>
    <row r="1552" customFormat="false" ht="15" hidden="false" customHeight="false" outlineLevel="0" collapsed="false">
      <c r="A1552" s="13"/>
      <c r="B1552" s="8"/>
      <c r="C1552" s="8"/>
      <c r="D1552" s="23"/>
      <c r="E1552" s="23"/>
      <c r="F1552" s="10" t="str">
        <f aca="false">IF(D1552="","",D1552-N(E1552))</f>
        <v/>
      </c>
      <c r="G1552" s="8"/>
      <c r="H1552" s="12" t="str">
        <f aca="false">IF(AND(A1552="",C1552="",D1552=""),"",IF(A1552="","Add the order date",IF(I1552="","Date not recognised - use YYYY-MM-DD",IF(C1552="","Add the customer email",IF(D1552="","Add the order total",IF(COUNTIF(Customers!$A$2:$A$2001,C1552)=0,"Customer not on Customers tab",IF(N(E1552)&gt;D1552,"Refund is more than the order",IF(AND(B1552&lt;&gt;"",COUNTIF($B$2:$B$5001,B1552)&gt;1),"Same order # twice - keep one row",""))))))))</f>
        <v/>
      </c>
      <c r="I1552" s="11" t="str">
        <f aca="false">IF(A1552="","",IF(ISNUMBER(A1552),INT(A1552),IFERROR(IF(TEXT(DATE(VALUE(LEFT(A1552,4)),VALUE(MID(A1552,6,2)),VALUE(MID(A1552,9,2))),"yyyy-mm-dd")=LEFT(A1552,10),DATE(VALUE(LEFT(A1552,4)),VALUE(MID(A1552,6,2)),VALUE(MID(A1552,9,2))),""),"")))</f>
        <v/>
      </c>
    </row>
    <row r="1553" customFormat="false" ht="15" hidden="false" customHeight="false" outlineLevel="0" collapsed="false">
      <c r="A1553" s="13"/>
      <c r="B1553" s="8"/>
      <c r="C1553" s="8"/>
      <c r="D1553" s="23"/>
      <c r="E1553" s="23"/>
      <c r="F1553" s="10" t="str">
        <f aca="false">IF(D1553="","",D1553-N(E1553))</f>
        <v/>
      </c>
      <c r="G1553" s="8"/>
      <c r="H1553" s="12" t="str">
        <f aca="false">IF(AND(A1553="",C1553="",D1553=""),"",IF(A1553="","Add the order date",IF(I1553="","Date not recognised - use YYYY-MM-DD",IF(C1553="","Add the customer email",IF(D1553="","Add the order total",IF(COUNTIF(Customers!$A$2:$A$2001,C1553)=0,"Customer not on Customers tab",IF(N(E1553)&gt;D1553,"Refund is more than the order",IF(AND(B1553&lt;&gt;"",COUNTIF($B$2:$B$5001,B1553)&gt;1),"Same order # twice - keep one row",""))))))))</f>
        <v/>
      </c>
      <c r="I1553" s="11" t="str">
        <f aca="false">IF(A1553="","",IF(ISNUMBER(A1553),INT(A1553),IFERROR(IF(TEXT(DATE(VALUE(LEFT(A1553,4)),VALUE(MID(A1553,6,2)),VALUE(MID(A1553,9,2))),"yyyy-mm-dd")=LEFT(A1553,10),DATE(VALUE(LEFT(A1553,4)),VALUE(MID(A1553,6,2)),VALUE(MID(A1553,9,2))),""),"")))</f>
        <v/>
      </c>
    </row>
    <row r="1554" customFormat="false" ht="15" hidden="false" customHeight="false" outlineLevel="0" collapsed="false">
      <c r="A1554" s="13"/>
      <c r="B1554" s="8"/>
      <c r="C1554" s="8"/>
      <c r="D1554" s="23"/>
      <c r="E1554" s="23"/>
      <c r="F1554" s="10" t="str">
        <f aca="false">IF(D1554="","",D1554-N(E1554))</f>
        <v/>
      </c>
      <c r="G1554" s="8"/>
      <c r="H1554" s="12" t="str">
        <f aca="false">IF(AND(A1554="",C1554="",D1554=""),"",IF(A1554="","Add the order date",IF(I1554="","Date not recognised - use YYYY-MM-DD",IF(C1554="","Add the customer email",IF(D1554="","Add the order total",IF(COUNTIF(Customers!$A$2:$A$2001,C1554)=0,"Customer not on Customers tab",IF(N(E1554)&gt;D1554,"Refund is more than the order",IF(AND(B1554&lt;&gt;"",COUNTIF($B$2:$B$5001,B1554)&gt;1),"Same order # twice - keep one row",""))))))))</f>
        <v/>
      </c>
      <c r="I1554" s="11" t="str">
        <f aca="false">IF(A1554="","",IF(ISNUMBER(A1554),INT(A1554),IFERROR(IF(TEXT(DATE(VALUE(LEFT(A1554,4)),VALUE(MID(A1554,6,2)),VALUE(MID(A1554,9,2))),"yyyy-mm-dd")=LEFT(A1554,10),DATE(VALUE(LEFT(A1554,4)),VALUE(MID(A1554,6,2)),VALUE(MID(A1554,9,2))),""),"")))</f>
        <v/>
      </c>
    </row>
    <row r="1555" customFormat="false" ht="15" hidden="false" customHeight="false" outlineLevel="0" collapsed="false">
      <c r="A1555" s="13"/>
      <c r="B1555" s="8"/>
      <c r="C1555" s="8"/>
      <c r="D1555" s="23"/>
      <c r="E1555" s="23"/>
      <c r="F1555" s="10" t="str">
        <f aca="false">IF(D1555="","",D1555-N(E1555))</f>
        <v/>
      </c>
      <c r="G1555" s="8"/>
      <c r="H1555" s="12" t="str">
        <f aca="false">IF(AND(A1555="",C1555="",D1555=""),"",IF(A1555="","Add the order date",IF(I1555="","Date not recognised - use YYYY-MM-DD",IF(C1555="","Add the customer email",IF(D1555="","Add the order total",IF(COUNTIF(Customers!$A$2:$A$2001,C1555)=0,"Customer not on Customers tab",IF(N(E1555)&gt;D1555,"Refund is more than the order",IF(AND(B1555&lt;&gt;"",COUNTIF($B$2:$B$5001,B1555)&gt;1),"Same order # twice - keep one row",""))))))))</f>
        <v/>
      </c>
      <c r="I1555" s="11" t="str">
        <f aca="false">IF(A1555="","",IF(ISNUMBER(A1555),INT(A1555),IFERROR(IF(TEXT(DATE(VALUE(LEFT(A1555,4)),VALUE(MID(A1555,6,2)),VALUE(MID(A1555,9,2))),"yyyy-mm-dd")=LEFT(A1555,10),DATE(VALUE(LEFT(A1555,4)),VALUE(MID(A1555,6,2)),VALUE(MID(A1555,9,2))),""),"")))</f>
        <v/>
      </c>
    </row>
    <row r="1556" customFormat="false" ht="15" hidden="false" customHeight="false" outlineLevel="0" collapsed="false">
      <c r="A1556" s="13"/>
      <c r="B1556" s="8"/>
      <c r="C1556" s="8"/>
      <c r="D1556" s="23"/>
      <c r="E1556" s="23"/>
      <c r="F1556" s="10" t="str">
        <f aca="false">IF(D1556="","",D1556-N(E1556))</f>
        <v/>
      </c>
      <c r="G1556" s="8"/>
      <c r="H1556" s="12" t="str">
        <f aca="false">IF(AND(A1556="",C1556="",D1556=""),"",IF(A1556="","Add the order date",IF(I1556="","Date not recognised - use YYYY-MM-DD",IF(C1556="","Add the customer email",IF(D1556="","Add the order total",IF(COUNTIF(Customers!$A$2:$A$2001,C1556)=0,"Customer not on Customers tab",IF(N(E1556)&gt;D1556,"Refund is more than the order",IF(AND(B1556&lt;&gt;"",COUNTIF($B$2:$B$5001,B1556)&gt;1),"Same order # twice - keep one row",""))))))))</f>
        <v/>
      </c>
      <c r="I1556" s="11" t="str">
        <f aca="false">IF(A1556="","",IF(ISNUMBER(A1556),INT(A1556),IFERROR(IF(TEXT(DATE(VALUE(LEFT(A1556,4)),VALUE(MID(A1556,6,2)),VALUE(MID(A1556,9,2))),"yyyy-mm-dd")=LEFT(A1556,10),DATE(VALUE(LEFT(A1556,4)),VALUE(MID(A1556,6,2)),VALUE(MID(A1556,9,2))),""),"")))</f>
        <v/>
      </c>
    </row>
    <row r="1557" customFormat="false" ht="15" hidden="false" customHeight="false" outlineLevel="0" collapsed="false">
      <c r="A1557" s="13"/>
      <c r="B1557" s="8"/>
      <c r="C1557" s="8"/>
      <c r="D1557" s="23"/>
      <c r="E1557" s="23"/>
      <c r="F1557" s="10" t="str">
        <f aca="false">IF(D1557="","",D1557-N(E1557))</f>
        <v/>
      </c>
      <c r="G1557" s="8"/>
      <c r="H1557" s="12" t="str">
        <f aca="false">IF(AND(A1557="",C1557="",D1557=""),"",IF(A1557="","Add the order date",IF(I1557="","Date not recognised - use YYYY-MM-DD",IF(C1557="","Add the customer email",IF(D1557="","Add the order total",IF(COUNTIF(Customers!$A$2:$A$2001,C1557)=0,"Customer not on Customers tab",IF(N(E1557)&gt;D1557,"Refund is more than the order",IF(AND(B1557&lt;&gt;"",COUNTIF($B$2:$B$5001,B1557)&gt;1),"Same order # twice - keep one row",""))))))))</f>
        <v/>
      </c>
      <c r="I1557" s="11" t="str">
        <f aca="false">IF(A1557="","",IF(ISNUMBER(A1557),INT(A1557),IFERROR(IF(TEXT(DATE(VALUE(LEFT(A1557,4)),VALUE(MID(A1557,6,2)),VALUE(MID(A1557,9,2))),"yyyy-mm-dd")=LEFT(A1557,10),DATE(VALUE(LEFT(A1557,4)),VALUE(MID(A1557,6,2)),VALUE(MID(A1557,9,2))),""),"")))</f>
        <v/>
      </c>
    </row>
    <row r="1558" customFormat="false" ht="15" hidden="false" customHeight="false" outlineLevel="0" collapsed="false">
      <c r="A1558" s="13"/>
      <c r="B1558" s="8"/>
      <c r="C1558" s="8"/>
      <c r="D1558" s="23"/>
      <c r="E1558" s="23"/>
      <c r="F1558" s="10" t="str">
        <f aca="false">IF(D1558="","",D1558-N(E1558))</f>
        <v/>
      </c>
      <c r="G1558" s="8"/>
      <c r="H1558" s="12" t="str">
        <f aca="false">IF(AND(A1558="",C1558="",D1558=""),"",IF(A1558="","Add the order date",IF(I1558="","Date not recognised - use YYYY-MM-DD",IF(C1558="","Add the customer email",IF(D1558="","Add the order total",IF(COUNTIF(Customers!$A$2:$A$2001,C1558)=0,"Customer not on Customers tab",IF(N(E1558)&gt;D1558,"Refund is more than the order",IF(AND(B1558&lt;&gt;"",COUNTIF($B$2:$B$5001,B1558)&gt;1),"Same order # twice - keep one row",""))))))))</f>
        <v/>
      </c>
      <c r="I1558" s="11" t="str">
        <f aca="false">IF(A1558="","",IF(ISNUMBER(A1558),INT(A1558),IFERROR(IF(TEXT(DATE(VALUE(LEFT(A1558,4)),VALUE(MID(A1558,6,2)),VALUE(MID(A1558,9,2))),"yyyy-mm-dd")=LEFT(A1558,10),DATE(VALUE(LEFT(A1558,4)),VALUE(MID(A1558,6,2)),VALUE(MID(A1558,9,2))),""),"")))</f>
        <v/>
      </c>
    </row>
    <row r="1559" customFormat="false" ht="15" hidden="false" customHeight="false" outlineLevel="0" collapsed="false">
      <c r="A1559" s="13"/>
      <c r="B1559" s="8"/>
      <c r="C1559" s="8"/>
      <c r="D1559" s="23"/>
      <c r="E1559" s="23"/>
      <c r="F1559" s="10" t="str">
        <f aca="false">IF(D1559="","",D1559-N(E1559))</f>
        <v/>
      </c>
      <c r="G1559" s="8"/>
      <c r="H1559" s="12" t="str">
        <f aca="false">IF(AND(A1559="",C1559="",D1559=""),"",IF(A1559="","Add the order date",IF(I1559="","Date not recognised - use YYYY-MM-DD",IF(C1559="","Add the customer email",IF(D1559="","Add the order total",IF(COUNTIF(Customers!$A$2:$A$2001,C1559)=0,"Customer not on Customers tab",IF(N(E1559)&gt;D1559,"Refund is more than the order",IF(AND(B1559&lt;&gt;"",COUNTIF($B$2:$B$5001,B1559)&gt;1),"Same order # twice - keep one row",""))))))))</f>
        <v/>
      </c>
      <c r="I1559" s="11" t="str">
        <f aca="false">IF(A1559="","",IF(ISNUMBER(A1559),INT(A1559),IFERROR(IF(TEXT(DATE(VALUE(LEFT(A1559,4)),VALUE(MID(A1559,6,2)),VALUE(MID(A1559,9,2))),"yyyy-mm-dd")=LEFT(A1559,10),DATE(VALUE(LEFT(A1559,4)),VALUE(MID(A1559,6,2)),VALUE(MID(A1559,9,2))),""),"")))</f>
        <v/>
      </c>
    </row>
    <row r="1560" customFormat="false" ht="15" hidden="false" customHeight="false" outlineLevel="0" collapsed="false">
      <c r="A1560" s="13"/>
      <c r="B1560" s="8"/>
      <c r="C1560" s="8"/>
      <c r="D1560" s="23"/>
      <c r="E1560" s="23"/>
      <c r="F1560" s="10" t="str">
        <f aca="false">IF(D1560="","",D1560-N(E1560))</f>
        <v/>
      </c>
      <c r="G1560" s="8"/>
      <c r="H1560" s="12" t="str">
        <f aca="false">IF(AND(A1560="",C1560="",D1560=""),"",IF(A1560="","Add the order date",IF(I1560="","Date not recognised - use YYYY-MM-DD",IF(C1560="","Add the customer email",IF(D1560="","Add the order total",IF(COUNTIF(Customers!$A$2:$A$2001,C1560)=0,"Customer not on Customers tab",IF(N(E1560)&gt;D1560,"Refund is more than the order",IF(AND(B1560&lt;&gt;"",COUNTIF($B$2:$B$5001,B1560)&gt;1),"Same order # twice - keep one row",""))))))))</f>
        <v/>
      </c>
      <c r="I1560" s="11" t="str">
        <f aca="false">IF(A1560="","",IF(ISNUMBER(A1560),INT(A1560),IFERROR(IF(TEXT(DATE(VALUE(LEFT(A1560,4)),VALUE(MID(A1560,6,2)),VALUE(MID(A1560,9,2))),"yyyy-mm-dd")=LEFT(A1560,10),DATE(VALUE(LEFT(A1560,4)),VALUE(MID(A1560,6,2)),VALUE(MID(A1560,9,2))),""),"")))</f>
        <v/>
      </c>
    </row>
    <row r="1561" customFormat="false" ht="15" hidden="false" customHeight="false" outlineLevel="0" collapsed="false">
      <c r="A1561" s="13"/>
      <c r="B1561" s="8"/>
      <c r="C1561" s="8"/>
      <c r="D1561" s="23"/>
      <c r="E1561" s="23"/>
      <c r="F1561" s="10" t="str">
        <f aca="false">IF(D1561="","",D1561-N(E1561))</f>
        <v/>
      </c>
      <c r="G1561" s="8"/>
      <c r="H1561" s="12" t="str">
        <f aca="false">IF(AND(A1561="",C1561="",D1561=""),"",IF(A1561="","Add the order date",IF(I1561="","Date not recognised - use YYYY-MM-DD",IF(C1561="","Add the customer email",IF(D1561="","Add the order total",IF(COUNTIF(Customers!$A$2:$A$2001,C1561)=0,"Customer not on Customers tab",IF(N(E1561)&gt;D1561,"Refund is more than the order",IF(AND(B1561&lt;&gt;"",COUNTIF($B$2:$B$5001,B1561)&gt;1),"Same order # twice - keep one row",""))))))))</f>
        <v/>
      </c>
      <c r="I1561" s="11" t="str">
        <f aca="false">IF(A1561="","",IF(ISNUMBER(A1561),INT(A1561),IFERROR(IF(TEXT(DATE(VALUE(LEFT(A1561,4)),VALUE(MID(A1561,6,2)),VALUE(MID(A1561,9,2))),"yyyy-mm-dd")=LEFT(A1561,10),DATE(VALUE(LEFT(A1561,4)),VALUE(MID(A1561,6,2)),VALUE(MID(A1561,9,2))),""),"")))</f>
        <v/>
      </c>
    </row>
    <row r="1562" customFormat="false" ht="15" hidden="false" customHeight="false" outlineLevel="0" collapsed="false">
      <c r="A1562" s="13"/>
      <c r="B1562" s="8"/>
      <c r="C1562" s="8"/>
      <c r="D1562" s="23"/>
      <c r="E1562" s="23"/>
      <c r="F1562" s="10" t="str">
        <f aca="false">IF(D1562="","",D1562-N(E1562))</f>
        <v/>
      </c>
      <c r="G1562" s="8"/>
      <c r="H1562" s="12" t="str">
        <f aca="false">IF(AND(A1562="",C1562="",D1562=""),"",IF(A1562="","Add the order date",IF(I1562="","Date not recognised - use YYYY-MM-DD",IF(C1562="","Add the customer email",IF(D1562="","Add the order total",IF(COUNTIF(Customers!$A$2:$A$2001,C1562)=0,"Customer not on Customers tab",IF(N(E1562)&gt;D1562,"Refund is more than the order",IF(AND(B1562&lt;&gt;"",COUNTIF($B$2:$B$5001,B1562)&gt;1),"Same order # twice - keep one row",""))))))))</f>
        <v/>
      </c>
      <c r="I1562" s="11" t="str">
        <f aca="false">IF(A1562="","",IF(ISNUMBER(A1562),INT(A1562),IFERROR(IF(TEXT(DATE(VALUE(LEFT(A1562,4)),VALUE(MID(A1562,6,2)),VALUE(MID(A1562,9,2))),"yyyy-mm-dd")=LEFT(A1562,10),DATE(VALUE(LEFT(A1562,4)),VALUE(MID(A1562,6,2)),VALUE(MID(A1562,9,2))),""),"")))</f>
        <v/>
      </c>
    </row>
    <row r="1563" customFormat="false" ht="15" hidden="false" customHeight="false" outlineLevel="0" collapsed="false">
      <c r="A1563" s="13"/>
      <c r="B1563" s="8"/>
      <c r="C1563" s="8"/>
      <c r="D1563" s="23"/>
      <c r="E1563" s="23"/>
      <c r="F1563" s="10" t="str">
        <f aca="false">IF(D1563="","",D1563-N(E1563))</f>
        <v/>
      </c>
      <c r="G1563" s="8"/>
      <c r="H1563" s="12" t="str">
        <f aca="false">IF(AND(A1563="",C1563="",D1563=""),"",IF(A1563="","Add the order date",IF(I1563="","Date not recognised - use YYYY-MM-DD",IF(C1563="","Add the customer email",IF(D1563="","Add the order total",IF(COUNTIF(Customers!$A$2:$A$2001,C1563)=0,"Customer not on Customers tab",IF(N(E1563)&gt;D1563,"Refund is more than the order",IF(AND(B1563&lt;&gt;"",COUNTIF($B$2:$B$5001,B1563)&gt;1),"Same order # twice - keep one row",""))))))))</f>
        <v/>
      </c>
      <c r="I1563" s="11" t="str">
        <f aca="false">IF(A1563="","",IF(ISNUMBER(A1563),INT(A1563),IFERROR(IF(TEXT(DATE(VALUE(LEFT(A1563,4)),VALUE(MID(A1563,6,2)),VALUE(MID(A1563,9,2))),"yyyy-mm-dd")=LEFT(A1563,10),DATE(VALUE(LEFT(A1563,4)),VALUE(MID(A1563,6,2)),VALUE(MID(A1563,9,2))),""),"")))</f>
        <v/>
      </c>
    </row>
    <row r="1564" customFormat="false" ht="15" hidden="false" customHeight="false" outlineLevel="0" collapsed="false">
      <c r="A1564" s="13"/>
      <c r="B1564" s="8"/>
      <c r="C1564" s="8"/>
      <c r="D1564" s="23"/>
      <c r="E1564" s="23"/>
      <c r="F1564" s="10" t="str">
        <f aca="false">IF(D1564="","",D1564-N(E1564))</f>
        <v/>
      </c>
      <c r="G1564" s="8"/>
      <c r="H1564" s="12" t="str">
        <f aca="false">IF(AND(A1564="",C1564="",D1564=""),"",IF(A1564="","Add the order date",IF(I1564="","Date not recognised - use YYYY-MM-DD",IF(C1564="","Add the customer email",IF(D1564="","Add the order total",IF(COUNTIF(Customers!$A$2:$A$2001,C1564)=0,"Customer not on Customers tab",IF(N(E1564)&gt;D1564,"Refund is more than the order",IF(AND(B1564&lt;&gt;"",COUNTIF($B$2:$B$5001,B1564)&gt;1),"Same order # twice - keep one row",""))))))))</f>
        <v/>
      </c>
      <c r="I1564" s="11" t="str">
        <f aca="false">IF(A1564="","",IF(ISNUMBER(A1564),INT(A1564),IFERROR(IF(TEXT(DATE(VALUE(LEFT(A1564,4)),VALUE(MID(A1564,6,2)),VALUE(MID(A1564,9,2))),"yyyy-mm-dd")=LEFT(A1564,10),DATE(VALUE(LEFT(A1564,4)),VALUE(MID(A1564,6,2)),VALUE(MID(A1564,9,2))),""),"")))</f>
        <v/>
      </c>
    </row>
    <row r="1565" customFormat="false" ht="15" hidden="false" customHeight="false" outlineLevel="0" collapsed="false">
      <c r="A1565" s="13"/>
      <c r="B1565" s="8"/>
      <c r="C1565" s="8"/>
      <c r="D1565" s="23"/>
      <c r="E1565" s="23"/>
      <c r="F1565" s="10" t="str">
        <f aca="false">IF(D1565="","",D1565-N(E1565))</f>
        <v/>
      </c>
      <c r="G1565" s="8"/>
      <c r="H1565" s="12" t="str">
        <f aca="false">IF(AND(A1565="",C1565="",D1565=""),"",IF(A1565="","Add the order date",IF(I1565="","Date not recognised - use YYYY-MM-DD",IF(C1565="","Add the customer email",IF(D1565="","Add the order total",IF(COUNTIF(Customers!$A$2:$A$2001,C1565)=0,"Customer not on Customers tab",IF(N(E1565)&gt;D1565,"Refund is more than the order",IF(AND(B1565&lt;&gt;"",COUNTIF($B$2:$B$5001,B1565)&gt;1),"Same order # twice - keep one row",""))))))))</f>
        <v/>
      </c>
      <c r="I1565" s="11" t="str">
        <f aca="false">IF(A1565="","",IF(ISNUMBER(A1565),INT(A1565),IFERROR(IF(TEXT(DATE(VALUE(LEFT(A1565,4)),VALUE(MID(A1565,6,2)),VALUE(MID(A1565,9,2))),"yyyy-mm-dd")=LEFT(A1565,10),DATE(VALUE(LEFT(A1565,4)),VALUE(MID(A1565,6,2)),VALUE(MID(A1565,9,2))),""),"")))</f>
        <v/>
      </c>
    </row>
    <row r="1566" customFormat="false" ht="15" hidden="false" customHeight="false" outlineLevel="0" collapsed="false">
      <c r="A1566" s="13"/>
      <c r="B1566" s="8"/>
      <c r="C1566" s="8"/>
      <c r="D1566" s="23"/>
      <c r="E1566" s="23"/>
      <c r="F1566" s="10" t="str">
        <f aca="false">IF(D1566="","",D1566-N(E1566))</f>
        <v/>
      </c>
      <c r="G1566" s="8"/>
      <c r="H1566" s="12" t="str">
        <f aca="false">IF(AND(A1566="",C1566="",D1566=""),"",IF(A1566="","Add the order date",IF(I1566="","Date not recognised - use YYYY-MM-DD",IF(C1566="","Add the customer email",IF(D1566="","Add the order total",IF(COUNTIF(Customers!$A$2:$A$2001,C1566)=0,"Customer not on Customers tab",IF(N(E1566)&gt;D1566,"Refund is more than the order",IF(AND(B1566&lt;&gt;"",COUNTIF($B$2:$B$5001,B1566)&gt;1),"Same order # twice - keep one row",""))))))))</f>
        <v/>
      </c>
      <c r="I1566" s="11" t="str">
        <f aca="false">IF(A1566="","",IF(ISNUMBER(A1566),INT(A1566),IFERROR(IF(TEXT(DATE(VALUE(LEFT(A1566,4)),VALUE(MID(A1566,6,2)),VALUE(MID(A1566,9,2))),"yyyy-mm-dd")=LEFT(A1566,10),DATE(VALUE(LEFT(A1566,4)),VALUE(MID(A1566,6,2)),VALUE(MID(A1566,9,2))),""),"")))</f>
        <v/>
      </c>
    </row>
    <row r="1567" customFormat="false" ht="15" hidden="false" customHeight="false" outlineLevel="0" collapsed="false">
      <c r="A1567" s="13"/>
      <c r="B1567" s="8"/>
      <c r="C1567" s="8"/>
      <c r="D1567" s="23"/>
      <c r="E1567" s="23"/>
      <c r="F1567" s="10" t="str">
        <f aca="false">IF(D1567="","",D1567-N(E1567))</f>
        <v/>
      </c>
      <c r="G1567" s="8"/>
      <c r="H1567" s="12" t="str">
        <f aca="false">IF(AND(A1567="",C1567="",D1567=""),"",IF(A1567="","Add the order date",IF(I1567="","Date not recognised - use YYYY-MM-DD",IF(C1567="","Add the customer email",IF(D1567="","Add the order total",IF(COUNTIF(Customers!$A$2:$A$2001,C1567)=0,"Customer not on Customers tab",IF(N(E1567)&gt;D1567,"Refund is more than the order",IF(AND(B1567&lt;&gt;"",COUNTIF($B$2:$B$5001,B1567)&gt;1),"Same order # twice - keep one row",""))))))))</f>
        <v/>
      </c>
      <c r="I1567" s="11" t="str">
        <f aca="false">IF(A1567="","",IF(ISNUMBER(A1567),INT(A1567),IFERROR(IF(TEXT(DATE(VALUE(LEFT(A1567,4)),VALUE(MID(A1567,6,2)),VALUE(MID(A1567,9,2))),"yyyy-mm-dd")=LEFT(A1567,10),DATE(VALUE(LEFT(A1567,4)),VALUE(MID(A1567,6,2)),VALUE(MID(A1567,9,2))),""),"")))</f>
        <v/>
      </c>
    </row>
    <row r="1568" customFormat="false" ht="15" hidden="false" customHeight="false" outlineLevel="0" collapsed="false">
      <c r="A1568" s="13"/>
      <c r="B1568" s="8"/>
      <c r="C1568" s="8"/>
      <c r="D1568" s="23"/>
      <c r="E1568" s="23"/>
      <c r="F1568" s="10" t="str">
        <f aca="false">IF(D1568="","",D1568-N(E1568))</f>
        <v/>
      </c>
      <c r="G1568" s="8"/>
      <c r="H1568" s="12" t="str">
        <f aca="false">IF(AND(A1568="",C1568="",D1568=""),"",IF(A1568="","Add the order date",IF(I1568="","Date not recognised - use YYYY-MM-DD",IF(C1568="","Add the customer email",IF(D1568="","Add the order total",IF(COUNTIF(Customers!$A$2:$A$2001,C1568)=0,"Customer not on Customers tab",IF(N(E1568)&gt;D1568,"Refund is more than the order",IF(AND(B1568&lt;&gt;"",COUNTIF($B$2:$B$5001,B1568)&gt;1),"Same order # twice - keep one row",""))))))))</f>
        <v/>
      </c>
      <c r="I1568" s="11" t="str">
        <f aca="false">IF(A1568="","",IF(ISNUMBER(A1568),INT(A1568),IFERROR(IF(TEXT(DATE(VALUE(LEFT(A1568,4)),VALUE(MID(A1568,6,2)),VALUE(MID(A1568,9,2))),"yyyy-mm-dd")=LEFT(A1568,10),DATE(VALUE(LEFT(A1568,4)),VALUE(MID(A1568,6,2)),VALUE(MID(A1568,9,2))),""),"")))</f>
        <v/>
      </c>
    </row>
    <row r="1569" customFormat="false" ht="15" hidden="false" customHeight="false" outlineLevel="0" collapsed="false">
      <c r="A1569" s="13"/>
      <c r="B1569" s="8"/>
      <c r="C1569" s="8"/>
      <c r="D1569" s="23"/>
      <c r="E1569" s="23"/>
      <c r="F1569" s="10" t="str">
        <f aca="false">IF(D1569="","",D1569-N(E1569))</f>
        <v/>
      </c>
      <c r="G1569" s="8"/>
      <c r="H1569" s="12" t="str">
        <f aca="false">IF(AND(A1569="",C1569="",D1569=""),"",IF(A1569="","Add the order date",IF(I1569="","Date not recognised - use YYYY-MM-DD",IF(C1569="","Add the customer email",IF(D1569="","Add the order total",IF(COUNTIF(Customers!$A$2:$A$2001,C1569)=0,"Customer not on Customers tab",IF(N(E1569)&gt;D1569,"Refund is more than the order",IF(AND(B1569&lt;&gt;"",COUNTIF($B$2:$B$5001,B1569)&gt;1),"Same order # twice - keep one row",""))))))))</f>
        <v/>
      </c>
      <c r="I1569" s="11" t="str">
        <f aca="false">IF(A1569="","",IF(ISNUMBER(A1569),INT(A1569),IFERROR(IF(TEXT(DATE(VALUE(LEFT(A1569,4)),VALUE(MID(A1569,6,2)),VALUE(MID(A1569,9,2))),"yyyy-mm-dd")=LEFT(A1569,10),DATE(VALUE(LEFT(A1569,4)),VALUE(MID(A1569,6,2)),VALUE(MID(A1569,9,2))),""),"")))</f>
        <v/>
      </c>
    </row>
    <row r="1570" customFormat="false" ht="15" hidden="false" customHeight="false" outlineLevel="0" collapsed="false">
      <c r="A1570" s="13"/>
      <c r="B1570" s="8"/>
      <c r="C1570" s="8"/>
      <c r="D1570" s="23"/>
      <c r="E1570" s="23"/>
      <c r="F1570" s="10" t="str">
        <f aca="false">IF(D1570="","",D1570-N(E1570))</f>
        <v/>
      </c>
      <c r="G1570" s="8"/>
      <c r="H1570" s="12" t="str">
        <f aca="false">IF(AND(A1570="",C1570="",D1570=""),"",IF(A1570="","Add the order date",IF(I1570="","Date not recognised - use YYYY-MM-DD",IF(C1570="","Add the customer email",IF(D1570="","Add the order total",IF(COUNTIF(Customers!$A$2:$A$2001,C1570)=0,"Customer not on Customers tab",IF(N(E1570)&gt;D1570,"Refund is more than the order",IF(AND(B1570&lt;&gt;"",COUNTIF($B$2:$B$5001,B1570)&gt;1),"Same order # twice - keep one row",""))))))))</f>
        <v/>
      </c>
      <c r="I1570" s="11" t="str">
        <f aca="false">IF(A1570="","",IF(ISNUMBER(A1570),INT(A1570),IFERROR(IF(TEXT(DATE(VALUE(LEFT(A1570,4)),VALUE(MID(A1570,6,2)),VALUE(MID(A1570,9,2))),"yyyy-mm-dd")=LEFT(A1570,10),DATE(VALUE(LEFT(A1570,4)),VALUE(MID(A1570,6,2)),VALUE(MID(A1570,9,2))),""),"")))</f>
        <v/>
      </c>
    </row>
    <row r="1571" customFormat="false" ht="15" hidden="false" customHeight="false" outlineLevel="0" collapsed="false">
      <c r="A1571" s="13"/>
      <c r="B1571" s="8"/>
      <c r="C1571" s="8"/>
      <c r="D1571" s="23"/>
      <c r="E1571" s="23"/>
      <c r="F1571" s="10" t="str">
        <f aca="false">IF(D1571="","",D1571-N(E1571))</f>
        <v/>
      </c>
      <c r="G1571" s="8"/>
      <c r="H1571" s="12" t="str">
        <f aca="false">IF(AND(A1571="",C1571="",D1571=""),"",IF(A1571="","Add the order date",IF(I1571="","Date not recognised - use YYYY-MM-DD",IF(C1571="","Add the customer email",IF(D1571="","Add the order total",IF(COUNTIF(Customers!$A$2:$A$2001,C1571)=0,"Customer not on Customers tab",IF(N(E1571)&gt;D1571,"Refund is more than the order",IF(AND(B1571&lt;&gt;"",COUNTIF($B$2:$B$5001,B1571)&gt;1),"Same order # twice - keep one row",""))))))))</f>
        <v/>
      </c>
      <c r="I1571" s="11" t="str">
        <f aca="false">IF(A1571="","",IF(ISNUMBER(A1571),INT(A1571),IFERROR(IF(TEXT(DATE(VALUE(LEFT(A1571,4)),VALUE(MID(A1571,6,2)),VALUE(MID(A1571,9,2))),"yyyy-mm-dd")=LEFT(A1571,10),DATE(VALUE(LEFT(A1571,4)),VALUE(MID(A1571,6,2)),VALUE(MID(A1571,9,2))),""),"")))</f>
        <v/>
      </c>
    </row>
    <row r="1572" customFormat="false" ht="15" hidden="false" customHeight="false" outlineLevel="0" collapsed="false">
      <c r="A1572" s="13"/>
      <c r="B1572" s="8"/>
      <c r="C1572" s="8"/>
      <c r="D1572" s="23"/>
      <c r="E1572" s="23"/>
      <c r="F1572" s="10" t="str">
        <f aca="false">IF(D1572="","",D1572-N(E1572))</f>
        <v/>
      </c>
      <c r="G1572" s="8"/>
      <c r="H1572" s="12" t="str">
        <f aca="false">IF(AND(A1572="",C1572="",D1572=""),"",IF(A1572="","Add the order date",IF(I1572="","Date not recognised - use YYYY-MM-DD",IF(C1572="","Add the customer email",IF(D1572="","Add the order total",IF(COUNTIF(Customers!$A$2:$A$2001,C1572)=0,"Customer not on Customers tab",IF(N(E1572)&gt;D1572,"Refund is more than the order",IF(AND(B1572&lt;&gt;"",COUNTIF($B$2:$B$5001,B1572)&gt;1),"Same order # twice - keep one row",""))))))))</f>
        <v/>
      </c>
      <c r="I1572" s="11" t="str">
        <f aca="false">IF(A1572="","",IF(ISNUMBER(A1572),INT(A1572),IFERROR(IF(TEXT(DATE(VALUE(LEFT(A1572,4)),VALUE(MID(A1572,6,2)),VALUE(MID(A1572,9,2))),"yyyy-mm-dd")=LEFT(A1572,10),DATE(VALUE(LEFT(A1572,4)),VALUE(MID(A1572,6,2)),VALUE(MID(A1572,9,2))),""),"")))</f>
        <v/>
      </c>
    </row>
    <row r="1573" customFormat="false" ht="15" hidden="false" customHeight="false" outlineLevel="0" collapsed="false">
      <c r="A1573" s="13"/>
      <c r="B1573" s="8"/>
      <c r="C1573" s="8"/>
      <c r="D1573" s="23"/>
      <c r="E1573" s="23"/>
      <c r="F1573" s="10" t="str">
        <f aca="false">IF(D1573="","",D1573-N(E1573))</f>
        <v/>
      </c>
      <c r="G1573" s="8"/>
      <c r="H1573" s="12" t="str">
        <f aca="false">IF(AND(A1573="",C1573="",D1573=""),"",IF(A1573="","Add the order date",IF(I1573="","Date not recognised - use YYYY-MM-DD",IF(C1573="","Add the customer email",IF(D1573="","Add the order total",IF(COUNTIF(Customers!$A$2:$A$2001,C1573)=0,"Customer not on Customers tab",IF(N(E1573)&gt;D1573,"Refund is more than the order",IF(AND(B1573&lt;&gt;"",COUNTIF($B$2:$B$5001,B1573)&gt;1),"Same order # twice - keep one row",""))))))))</f>
        <v/>
      </c>
      <c r="I1573" s="11" t="str">
        <f aca="false">IF(A1573="","",IF(ISNUMBER(A1573),INT(A1573),IFERROR(IF(TEXT(DATE(VALUE(LEFT(A1573,4)),VALUE(MID(A1573,6,2)),VALUE(MID(A1573,9,2))),"yyyy-mm-dd")=LEFT(A1573,10),DATE(VALUE(LEFT(A1573,4)),VALUE(MID(A1573,6,2)),VALUE(MID(A1573,9,2))),""),"")))</f>
        <v/>
      </c>
    </row>
    <row r="1574" customFormat="false" ht="15" hidden="false" customHeight="false" outlineLevel="0" collapsed="false">
      <c r="A1574" s="13"/>
      <c r="B1574" s="8"/>
      <c r="C1574" s="8"/>
      <c r="D1574" s="23"/>
      <c r="E1574" s="23"/>
      <c r="F1574" s="10" t="str">
        <f aca="false">IF(D1574="","",D1574-N(E1574))</f>
        <v/>
      </c>
      <c r="G1574" s="8"/>
      <c r="H1574" s="12" t="str">
        <f aca="false">IF(AND(A1574="",C1574="",D1574=""),"",IF(A1574="","Add the order date",IF(I1574="","Date not recognised - use YYYY-MM-DD",IF(C1574="","Add the customer email",IF(D1574="","Add the order total",IF(COUNTIF(Customers!$A$2:$A$2001,C1574)=0,"Customer not on Customers tab",IF(N(E1574)&gt;D1574,"Refund is more than the order",IF(AND(B1574&lt;&gt;"",COUNTIF($B$2:$B$5001,B1574)&gt;1),"Same order # twice - keep one row",""))))))))</f>
        <v/>
      </c>
      <c r="I1574" s="11" t="str">
        <f aca="false">IF(A1574="","",IF(ISNUMBER(A1574),INT(A1574),IFERROR(IF(TEXT(DATE(VALUE(LEFT(A1574,4)),VALUE(MID(A1574,6,2)),VALUE(MID(A1574,9,2))),"yyyy-mm-dd")=LEFT(A1574,10),DATE(VALUE(LEFT(A1574,4)),VALUE(MID(A1574,6,2)),VALUE(MID(A1574,9,2))),""),"")))</f>
        <v/>
      </c>
    </row>
    <row r="1575" customFormat="false" ht="15" hidden="false" customHeight="false" outlineLevel="0" collapsed="false">
      <c r="A1575" s="13"/>
      <c r="B1575" s="8"/>
      <c r="C1575" s="8"/>
      <c r="D1575" s="23"/>
      <c r="E1575" s="23"/>
      <c r="F1575" s="10" t="str">
        <f aca="false">IF(D1575="","",D1575-N(E1575))</f>
        <v/>
      </c>
      <c r="G1575" s="8"/>
      <c r="H1575" s="12" t="str">
        <f aca="false">IF(AND(A1575="",C1575="",D1575=""),"",IF(A1575="","Add the order date",IF(I1575="","Date not recognised - use YYYY-MM-DD",IF(C1575="","Add the customer email",IF(D1575="","Add the order total",IF(COUNTIF(Customers!$A$2:$A$2001,C1575)=0,"Customer not on Customers tab",IF(N(E1575)&gt;D1575,"Refund is more than the order",IF(AND(B1575&lt;&gt;"",COUNTIF($B$2:$B$5001,B1575)&gt;1),"Same order # twice - keep one row",""))))))))</f>
        <v/>
      </c>
      <c r="I1575" s="11" t="str">
        <f aca="false">IF(A1575="","",IF(ISNUMBER(A1575),INT(A1575),IFERROR(IF(TEXT(DATE(VALUE(LEFT(A1575,4)),VALUE(MID(A1575,6,2)),VALUE(MID(A1575,9,2))),"yyyy-mm-dd")=LEFT(A1575,10),DATE(VALUE(LEFT(A1575,4)),VALUE(MID(A1575,6,2)),VALUE(MID(A1575,9,2))),""),"")))</f>
        <v/>
      </c>
    </row>
    <row r="1576" customFormat="false" ht="15" hidden="false" customHeight="false" outlineLevel="0" collapsed="false">
      <c r="A1576" s="13"/>
      <c r="B1576" s="8"/>
      <c r="C1576" s="8"/>
      <c r="D1576" s="23"/>
      <c r="E1576" s="23"/>
      <c r="F1576" s="10" t="str">
        <f aca="false">IF(D1576="","",D1576-N(E1576))</f>
        <v/>
      </c>
      <c r="G1576" s="8"/>
      <c r="H1576" s="12" t="str">
        <f aca="false">IF(AND(A1576="",C1576="",D1576=""),"",IF(A1576="","Add the order date",IF(I1576="","Date not recognised - use YYYY-MM-DD",IF(C1576="","Add the customer email",IF(D1576="","Add the order total",IF(COUNTIF(Customers!$A$2:$A$2001,C1576)=0,"Customer not on Customers tab",IF(N(E1576)&gt;D1576,"Refund is more than the order",IF(AND(B1576&lt;&gt;"",COUNTIF($B$2:$B$5001,B1576)&gt;1),"Same order # twice - keep one row",""))))))))</f>
        <v/>
      </c>
      <c r="I1576" s="11" t="str">
        <f aca="false">IF(A1576="","",IF(ISNUMBER(A1576),INT(A1576),IFERROR(IF(TEXT(DATE(VALUE(LEFT(A1576,4)),VALUE(MID(A1576,6,2)),VALUE(MID(A1576,9,2))),"yyyy-mm-dd")=LEFT(A1576,10),DATE(VALUE(LEFT(A1576,4)),VALUE(MID(A1576,6,2)),VALUE(MID(A1576,9,2))),""),"")))</f>
        <v/>
      </c>
    </row>
    <row r="1577" customFormat="false" ht="15" hidden="false" customHeight="false" outlineLevel="0" collapsed="false">
      <c r="A1577" s="13"/>
      <c r="B1577" s="8"/>
      <c r="C1577" s="8"/>
      <c r="D1577" s="23"/>
      <c r="E1577" s="23"/>
      <c r="F1577" s="10" t="str">
        <f aca="false">IF(D1577="","",D1577-N(E1577))</f>
        <v/>
      </c>
      <c r="G1577" s="8"/>
      <c r="H1577" s="12" t="str">
        <f aca="false">IF(AND(A1577="",C1577="",D1577=""),"",IF(A1577="","Add the order date",IF(I1577="","Date not recognised - use YYYY-MM-DD",IF(C1577="","Add the customer email",IF(D1577="","Add the order total",IF(COUNTIF(Customers!$A$2:$A$2001,C1577)=0,"Customer not on Customers tab",IF(N(E1577)&gt;D1577,"Refund is more than the order",IF(AND(B1577&lt;&gt;"",COUNTIF($B$2:$B$5001,B1577)&gt;1),"Same order # twice - keep one row",""))))))))</f>
        <v/>
      </c>
      <c r="I1577" s="11" t="str">
        <f aca="false">IF(A1577="","",IF(ISNUMBER(A1577),INT(A1577),IFERROR(IF(TEXT(DATE(VALUE(LEFT(A1577,4)),VALUE(MID(A1577,6,2)),VALUE(MID(A1577,9,2))),"yyyy-mm-dd")=LEFT(A1577,10),DATE(VALUE(LEFT(A1577,4)),VALUE(MID(A1577,6,2)),VALUE(MID(A1577,9,2))),""),"")))</f>
        <v/>
      </c>
    </row>
    <row r="1578" customFormat="false" ht="15" hidden="false" customHeight="false" outlineLevel="0" collapsed="false">
      <c r="A1578" s="13"/>
      <c r="B1578" s="8"/>
      <c r="C1578" s="8"/>
      <c r="D1578" s="23"/>
      <c r="E1578" s="23"/>
      <c r="F1578" s="10" t="str">
        <f aca="false">IF(D1578="","",D1578-N(E1578))</f>
        <v/>
      </c>
      <c r="G1578" s="8"/>
      <c r="H1578" s="12" t="str">
        <f aca="false">IF(AND(A1578="",C1578="",D1578=""),"",IF(A1578="","Add the order date",IF(I1578="","Date not recognised - use YYYY-MM-DD",IF(C1578="","Add the customer email",IF(D1578="","Add the order total",IF(COUNTIF(Customers!$A$2:$A$2001,C1578)=0,"Customer not on Customers tab",IF(N(E1578)&gt;D1578,"Refund is more than the order",IF(AND(B1578&lt;&gt;"",COUNTIF($B$2:$B$5001,B1578)&gt;1),"Same order # twice - keep one row",""))))))))</f>
        <v/>
      </c>
      <c r="I1578" s="11" t="str">
        <f aca="false">IF(A1578="","",IF(ISNUMBER(A1578),INT(A1578),IFERROR(IF(TEXT(DATE(VALUE(LEFT(A1578,4)),VALUE(MID(A1578,6,2)),VALUE(MID(A1578,9,2))),"yyyy-mm-dd")=LEFT(A1578,10),DATE(VALUE(LEFT(A1578,4)),VALUE(MID(A1578,6,2)),VALUE(MID(A1578,9,2))),""),"")))</f>
        <v/>
      </c>
    </row>
    <row r="1579" customFormat="false" ht="15" hidden="false" customHeight="false" outlineLevel="0" collapsed="false">
      <c r="A1579" s="13"/>
      <c r="B1579" s="8"/>
      <c r="C1579" s="8"/>
      <c r="D1579" s="23"/>
      <c r="E1579" s="23"/>
      <c r="F1579" s="10" t="str">
        <f aca="false">IF(D1579="","",D1579-N(E1579))</f>
        <v/>
      </c>
      <c r="G1579" s="8"/>
      <c r="H1579" s="12" t="str">
        <f aca="false">IF(AND(A1579="",C1579="",D1579=""),"",IF(A1579="","Add the order date",IF(I1579="","Date not recognised - use YYYY-MM-DD",IF(C1579="","Add the customer email",IF(D1579="","Add the order total",IF(COUNTIF(Customers!$A$2:$A$2001,C1579)=0,"Customer not on Customers tab",IF(N(E1579)&gt;D1579,"Refund is more than the order",IF(AND(B1579&lt;&gt;"",COUNTIF($B$2:$B$5001,B1579)&gt;1),"Same order # twice - keep one row",""))))))))</f>
        <v/>
      </c>
      <c r="I1579" s="11" t="str">
        <f aca="false">IF(A1579="","",IF(ISNUMBER(A1579),INT(A1579),IFERROR(IF(TEXT(DATE(VALUE(LEFT(A1579,4)),VALUE(MID(A1579,6,2)),VALUE(MID(A1579,9,2))),"yyyy-mm-dd")=LEFT(A1579,10),DATE(VALUE(LEFT(A1579,4)),VALUE(MID(A1579,6,2)),VALUE(MID(A1579,9,2))),""),"")))</f>
        <v/>
      </c>
    </row>
    <row r="1580" customFormat="false" ht="15" hidden="false" customHeight="false" outlineLevel="0" collapsed="false">
      <c r="A1580" s="13"/>
      <c r="B1580" s="8"/>
      <c r="C1580" s="8"/>
      <c r="D1580" s="23"/>
      <c r="E1580" s="23"/>
      <c r="F1580" s="10" t="str">
        <f aca="false">IF(D1580="","",D1580-N(E1580))</f>
        <v/>
      </c>
      <c r="G1580" s="8"/>
      <c r="H1580" s="12" t="str">
        <f aca="false">IF(AND(A1580="",C1580="",D1580=""),"",IF(A1580="","Add the order date",IF(I1580="","Date not recognised - use YYYY-MM-DD",IF(C1580="","Add the customer email",IF(D1580="","Add the order total",IF(COUNTIF(Customers!$A$2:$A$2001,C1580)=0,"Customer not on Customers tab",IF(N(E1580)&gt;D1580,"Refund is more than the order",IF(AND(B1580&lt;&gt;"",COUNTIF($B$2:$B$5001,B1580)&gt;1),"Same order # twice - keep one row",""))))))))</f>
        <v/>
      </c>
      <c r="I1580" s="11" t="str">
        <f aca="false">IF(A1580="","",IF(ISNUMBER(A1580),INT(A1580),IFERROR(IF(TEXT(DATE(VALUE(LEFT(A1580,4)),VALUE(MID(A1580,6,2)),VALUE(MID(A1580,9,2))),"yyyy-mm-dd")=LEFT(A1580,10),DATE(VALUE(LEFT(A1580,4)),VALUE(MID(A1580,6,2)),VALUE(MID(A1580,9,2))),""),"")))</f>
        <v/>
      </c>
    </row>
    <row r="1581" customFormat="false" ht="15" hidden="false" customHeight="false" outlineLevel="0" collapsed="false">
      <c r="A1581" s="13"/>
      <c r="B1581" s="8"/>
      <c r="C1581" s="8"/>
      <c r="D1581" s="23"/>
      <c r="E1581" s="23"/>
      <c r="F1581" s="10" t="str">
        <f aca="false">IF(D1581="","",D1581-N(E1581))</f>
        <v/>
      </c>
      <c r="G1581" s="8"/>
      <c r="H1581" s="12" t="str">
        <f aca="false">IF(AND(A1581="",C1581="",D1581=""),"",IF(A1581="","Add the order date",IF(I1581="","Date not recognised - use YYYY-MM-DD",IF(C1581="","Add the customer email",IF(D1581="","Add the order total",IF(COUNTIF(Customers!$A$2:$A$2001,C1581)=0,"Customer not on Customers tab",IF(N(E1581)&gt;D1581,"Refund is more than the order",IF(AND(B1581&lt;&gt;"",COUNTIF($B$2:$B$5001,B1581)&gt;1),"Same order # twice - keep one row",""))))))))</f>
        <v/>
      </c>
      <c r="I1581" s="11" t="str">
        <f aca="false">IF(A1581="","",IF(ISNUMBER(A1581),INT(A1581),IFERROR(IF(TEXT(DATE(VALUE(LEFT(A1581,4)),VALUE(MID(A1581,6,2)),VALUE(MID(A1581,9,2))),"yyyy-mm-dd")=LEFT(A1581,10),DATE(VALUE(LEFT(A1581,4)),VALUE(MID(A1581,6,2)),VALUE(MID(A1581,9,2))),""),"")))</f>
        <v/>
      </c>
    </row>
    <row r="1582" customFormat="false" ht="15" hidden="false" customHeight="false" outlineLevel="0" collapsed="false">
      <c r="A1582" s="13"/>
      <c r="B1582" s="8"/>
      <c r="C1582" s="8"/>
      <c r="D1582" s="23"/>
      <c r="E1582" s="23"/>
      <c r="F1582" s="10" t="str">
        <f aca="false">IF(D1582="","",D1582-N(E1582))</f>
        <v/>
      </c>
      <c r="G1582" s="8"/>
      <c r="H1582" s="12" t="str">
        <f aca="false">IF(AND(A1582="",C1582="",D1582=""),"",IF(A1582="","Add the order date",IF(I1582="","Date not recognised - use YYYY-MM-DD",IF(C1582="","Add the customer email",IF(D1582="","Add the order total",IF(COUNTIF(Customers!$A$2:$A$2001,C1582)=0,"Customer not on Customers tab",IF(N(E1582)&gt;D1582,"Refund is more than the order",IF(AND(B1582&lt;&gt;"",COUNTIF($B$2:$B$5001,B1582)&gt;1),"Same order # twice - keep one row",""))))))))</f>
        <v/>
      </c>
      <c r="I1582" s="11" t="str">
        <f aca="false">IF(A1582="","",IF(ISNUMBER(A1582),INT(A1582),IFERROR(IF(TEXT(DATE(VALUE(LEFT(A1582,4)),VALUE(MID(A1582,6,2)),VALUE(MID(A1582,9,2))),"yyyy-mm-dd")=LEFT(A1582,10),DATE(VALUE(LEFT(A1582,4)),VALUE(MID(A1582,6,2)),VALUE(MID(A1582,9,2))),""),"")))</f>
        <v/>
      </c>
    </row>
    <row r="1583" customFormat="false" ht="15" hidden="false" customHeight="false" outlineLevel="0" collapsed="false">
      <c r="A1583" s="13"/>
      <c r="B1583" s="8"/>
      <c r="C1583" s="8"/>
      <c r="D1583" s="23"/>
      <c r="E1583" s="23"/>
      <c r="F1583" s="10" t="str">
        <f aca="false">IF(D1583="","",D1583-N(E1583))</f>
        <v/>
      </c>
      <c r="G1583" s="8"/>
      <c r="H1583" s="12" t="str">
        <f aca="false">IF(AND(A1583="",C1583="",D1583=""),"",IF(A1583="","Add the order date",IF(I1583="","Date not recognised - use YYYY-MM-DD",IF(C1583="","Add the customer email",IF(D1583="","Add the order total",IF(COUNTIF(Customers!$A$2:$A$2001,C1583)=0,"Customer not on Customers tab",IF(N(E1583)&gt;D1583,"Refund is more than the order",IF(AND(B1583&lt;&gt;"",COUNTIF($B$2:$B$5001,B1583)&gt;1),"Same order # twice - keep one row",""))))))))</f>
        <v/>
      </c>
      <c r="I1583" s="11" t="str">
        <f aca="false">IF(A1583="","",IF(ISNUMBER(A1583),INT(A1583),IFERROR(IF(TEXT(DATE(VALUE(LEFT(A1583,4)),VALUE(MID(A1583,6,2)),VALUE(MID(A1583,9,2))),"yyyy-mm-dd")=LEFT(A1583,10),DATE(VALUE(LEFT(A1583,4)),VALUE(MID(A1583,6,2)),VALUE(MID(A1583,9,2))),""),"")))</f>
        <v/>
      </c>
    </row>
    <row r="1584" customFormat="false" ht="15" hidden="false" customHeight="false" outlineLevel="0" collapsed="false">
      <c r="A1584" s="13"/>
      <c r="B1584" s="8"/>
      <c r="C1584" s="8"/>
      <c r="D1584" s="23"/>
      <c r="E1584" s="23"/>
      <c r="F1584" s="10" t="str">
        <f aca="false">IF(D1584="","",D1584-N(E1584))</f>
        <v/>
      </c>
      <c r="G1584" s="8"/>
      <c r="H1584" s="12" t="str">
        <f aca="false">IF(AND(A1584="",C1584="",D1584=""),"",IF(A1584="","Add the order date",IF(I1584="","Date not recognised - use YYYY-MM-DD",IF(C1584="","Add the customer email",IF(D1584="","Add the order total",IF(COUNTIF(Customers!$A$2:$A$2001,C1584)=0,"Customer not on Customers tab",IF(N(E1584)&gt;D1584,"Refund is more than the order",IF(AND(B1584&lt;&gt;"",COUNTIF($B$2:$B$5001,B1584)&gt;1),"Same order # twice - keep one row",""))))))))</f>
        <v/>
      </c>
      <c r="I1584" s="11" t="str">
        <f aca="false">IF(A1584="","",IF(ISNUMBER(A1584),INT(A1584),IFERROR(IF(TEXT(DATE(VALUE(LEFT(A1584,4)),VALUE(MID(A1584,6,2)),VALUE(MID(A1584,9,2))),"yyyy-mm-dd")=LEFT(A1584,10),DATE(VALUE(LEFT(A1584,4)),VALUE(MID(A1584,6,2)),VALUE(MID(A1584,9,2))),""),"")))</f>
        <v/>
      </c>
    </row>
    <row r="1585" customFormat="false" ht="15" hidden="false" customHeight="false" outlineLevel="0" collapsed="false">
      <c r="A1585" s="13"/>
      <c r="B1585" s="8"/>
      <c r="C1585" s="8"/>
      <c r="D1585" s="23"/>
      <c r="E1585" s="23"/>
      <c r="F1585" s="10" t="str">
        <f aca="false">IF(D1585="","",D1585-N(E1585))</f>
        <v/>
      </c>
      <c r="G1585" s="8"/>
      <c r="H1585" s="12" t="str">
        <f aca="false">IF(AND(A1585="",C1585="",D1585=""),"",IF(A1585="","Add the order date",IF(I1585="","Date not recognised - use YYYY-MM-DD",IF(C1585="","Add the customer email",IF(D1585="","Add the order total",IF(COUNTIF(Customers!$A$2:$A$2001,C1585)=0,"Customer not on Customers tab",IF(N(E1585)&gt;D1585,"Refund is more than the order",IF(AND(B1585&lt;&gt;"",COUNTIF($B$2:$B$5001,B1585)&gt;1),"Same order # twice - keep one row",""))))))))</f>
        <v/>
      </c>
      <c r="I1585" s="11" t="str">
        <f aca="false">IF(A1585="","",IF(ISNUMBER(A1585),INT(A1585),IFERROR(IF(TEXT(DATE(VALUE(LEFT(A1585,4)),VALUE(MID(A1585,6,2)),VALUE(MID(A1585,9,2))),"yyyy-mm-dd")=LEFT(A1585,10),DATE(VALUE(LEFT(A1585,4)),VALUE(MID(A1585,6,2)),VALUE(MID(A1585,9,2))),""),"")))</f>
        <v/>
      </c>
    </row>
    <row r="1586" customFormat="false" ht="15" hidden="false" customHeight="false" outlineLevel="0" collapsed="false">
      <c r="A1586" s="13"/>
      <c r="B1586" s="8"/>
      <c r="C1586" s="8"/>
      <c r="D1586" s="23"/>
      <c r="E1586" s="23"/>
      <c r="F1586" s="10" t="str">
        <f aca="false">IF(D1586="","",D1586-N(E1586))</f>
        <v/>
      </c>
      <c r="G1586" s="8"/>
      <c r="H1586" s="12" t="str">
        <f aca="false">IF(AND(A1586="",C1586="",D1586=""),"",IF(A1586="","Add the order date",IF(I1586="","Date not recognised - use YYYY-MM-DD",IF(C1586="","Add the customer email",IF(D1586="","Add the order total",IF(COUNTIF(Customers!$A$2:$A$2001,C1586)=0,"Customer not on Customers tab",IF(N(E1586)&gt;D1586,"Refund is more than the order",IF(AND(B1586&lt;&gt;"",COUNTIF($B$2:$B$5001,B1586)&gt;1),"Same order # twice - keep one row",""))))))))</f>
        <v/>
      </c>
      <c r="I1586" s="11" t="str">
        <f aca="false">IF(A1586="","",IF(ISNUMBER(A1586),INT(A1586),IFERROR(IF(TEXT(DATE(VALUE(LEFT(A1586,4)),VALUE(MID(A1586,6,2)),VALUE(MID(A1586,9,2))),"yyyy-mm-dd")=LEFT(A1586,10),DATE(VALUE(LEFT(A1586,4)),VALUE(MID(A1586,6,2)),VALUE(MID(A1586,9,2))),""),"")))</f>
        <v/>
      </c>
    </row>
    <row r="1587" customFormat="false" ht="15" hidden="false" customHeight="false" outlineLevel="0" collapsed="false">
      <c r="A1587" s="13"/>
      <c r="B1587" s="8"/>
      <c r="C1587" s="8"/>
      <c r="D1587" s="23"/>
      <c r="E1587" s="23"/>
      <c r="F1587" s="10" t="str">
        <f aca="false">IF(D1587="","",D1587-N(E1587))</f>
        <v/>
      </c>
      <c r="G1587" s="8"/>
      <c r="H1587" s="12" t="str">
        <f aca="false">IF(AND(A1587="",C1587="",D1587=""),"",IF(A1587="","Add the order date",IF(I1587="","Date not recognised - use YYYY-MM-DD",IF(C1587="","Add the customer email",IF(D1587="","Add the order total",IF(COUNTIF(Customers!$A$2:$A$2001,C1587)=0,"Customer not on Customers tab",IF(N(E1587)&gt;D1587,"Refund is more than the order",IF(AND(B1587&lt;&gt;"",COUNTIF($B$2:$B$5001,B1587)&gt;1),"Same order # twice - keep one row",""))))))))</f>
        <v/>
      </c>
      <c r="I1587" s="11" t="str">
        <f aca="false">IF(A1587="","",IF(ISNUMBER(A1587),INT(A1587),IFERROR(IF(TEXT(DATE(VALUE(LEFT(A1587,4)),VALUE(MID(A1587,6,2)),VALUE(MID(A1587,9,2))),"yyyy-mm-dd")=LEFT(A1587,10),DATE(VALUE(LEFT(A1587,4)),VALUE(MID(A1587,6,2)),VALUE(MID(A1587,9,2))),""),"")))</f>
        <v/>
      </c>
    </row>
    <row r="1588" customFormat="false" ht="15" hidden="false" customHeight="false" outlineLevel="0" collapsed="false">
      <c r="A1588" s="13"/>
      <c r="B1588" s="8"/>
      <c r="C1588" s="8"/>
      <c r="D1588" s="23"/>
      <c r="E1588" s="23"/>
      <c r="F1588" s="10" t="str">
        <f aca="false">IF(D1588="","",D1588-N(E1588))</f>
        <v/>
      </c>
      <c r="G1588" s="8"/>
      <c r="H1588" s="12" t="str">
        <f aca="false">IF(AND(A1588="",C1588="",D1588=""),"",IF(A1588="","Add the order date",IF(I1588="","Date not recognised - use YYYY-MM-DD",IF(C1588="","Add the customer email",IF(D1588="","Add the order total",IF(COUNTIF(Customers!$A$2:$A$2001,C1588)=0,"Customer not on Customers tab",IF(N(E1588)&gt;D1588,"Refund is more than the order",IF(AND(B1588&lt;&gt;"",COUNTIF($B$2:$B$5001,B1588)&gt;1),"Same order # twice - keep one row",""))))))))</f>
        <v/>
      </c>
      <c r="I1588" s="11" t="str">
        <f aca="false">IF(A1588="","",IF(ISNUMBER(A1588),INT(A1588),IFERROR(IF(TEXT(DATE(VALUE(LEFT(A1588,4)),VALUE(MID(A1588,6,2)),VALUE(MID(A1588,9,2))),"yyyy-mm-dd")=LEFT(A1588,10),DATE(VALUE(LEFT(A1588,4)),VALUE(MID(A1588,6,2)),VALUE(MID(A1588,9,2))),""),"")))</f>
        <v/>
      </c>
    </row>
    <row r="1589" customFormat="false" ht="15" hidden="false" customHeight="false" outlineLevel="0" collapsed="false">
      <c r="A1589" s="13"/>
      <c r="B1589" s="8"/>
      <c r="C1589" s="8"/>
      <c r="D1589" s="23"/>
      <c r="E1589" s="23"/>
      <c r="F1589" s="10" t="str">
        <f aca="false">IF(D1589="","",D1589-N(E1589))</f>
        <v/>
      </c>
      <c r="G1589" s="8"/>
      <c r="H1589" s="12" t="str">
        <f aca="false">IF(AND(A1589="",C1589="",D1589=""),"",IF(A1589="","Add the order date",IF(I1589="","Date not recognised - use YYYY-MM-DD",IF(C1589="","Add the customer email",IF(D1589="","Add the order total",IF(COUNTIF(Customers!$A$2:$A$2001,C1589)=0,"Customer not on Customers tab",IF(N(E1589)&gt;D1589,"Refund is more than the order",IF(AND(B1589&lt;&gt;"",COUNTIF($B$2:$B$5001,B1589)&gt;1),"Same order # twice - keep one row",""))))))))</f>
        <v/>
      </c>
      <c r="I1589" s="11" t="str">
        <f aca="false">IF(A1589="","",IF(ISNUMBER(A1589),INT(A1589),IFERROR(IF(TEXT(DATE(VALUE(LEFT(A1589,4)),VALUE(MID(A1589,6,2)),VALUE(MID(A1589,9,2))),"yyyy-mm-dd")=LEFT(A1589,10),DATE(VALUE(LEFT(A1589,4)),VALUE(MID(A1589,6,2)),VALUE(MID(A1589,9,2))),""),"")))</f>
        <v/>
      </c>
    </row>
    <row r="1590" customFormat="false" ht="15" hidden="false" customHeight="false" outlineLevel="0" collapsed="false">
      <c r="A1590" s="13"/>
      <c r="B1590" s="8"/>
      <c r="C1590" s="8"/>
      <c r="D1590" s="23"/>
      <c r="E1590" s="23"/>
      <c r="F1590" s="10" t="str">
        <f aca="false">IF(D1590="","",D1590-N(E1590))</f>
        <v/>
      </c>
      <c r="G1590" s="8"/>
      <c r="H1590" s="12" t="str">
        <f aca="false">IF(AND(A1590="",C1590="",D1590=""),"",IF(A1590="","Add the order date",IF(I1590="","Date not recognised - use YYYY-MM-DD",IF(C1590="","Add the customer email",IF(D1590="","Add the order total",IF(COUNTIF(Customers!$A$2:$A$2001,C1590)=0,"Customer not on Customers tab",IF(N(E1590)&gt;D1590,"Refund is more than the order",IF(AND(B1590&lt;&gt;"",COUNTIF($B$2:$B$5001,B1590)&gt;1),"Same order # twice - keep one row",""))))))))</f>
        <v/>
      </c>
      <c r="I1590" s="11" t="str">
        <f aca="false">IF(A1590="","",IF(ISNUMBER(A1590),INT(A1590),IFERROR(IF(TEXT(DATE(VALUE(LEFT(A1590,4)),VALUE(MID(A1590,6,2)),VALUE(MID(A1590,9,2))),"yyyy-mm-dd")=LEFT(A1590,10),DATE(VALUE(LEFT(A1590,4)),VALUE(MID(A1590,6,2)),VALUE(MID(A1590,9,2))),""),"")))</f>
        <v/>
      </c>
    </row>
    <row r="1591" customFormat="false" ht="15" hidden="false" customHeight="false" outlineLevel="0" collapsed="false">
      <c r="A1591" s="13"/>
      <c r="B1591" s="8"/>
      <c r="C1591" s="8"/>
      <c r="D1591" s="23"/>
      <c r="E1591" s="23"/>
      <c r="F1591" s="10" t="str">
        <f aca="false">IF(D1591="","",D1591-N(E1591))</f>
        <v/>
      </c>
      <c r="G1591" s="8"/>
      <c r="H1591" s="12" t="str">
        <f aca="false">IF(AND(A1591="",C1591="",D1591=""),"",IF(A1591="","Add the order date",IF(I1591="","Date not recognised - use YYYY-MM-DD",IF(C1591="","Add the customer email",IF(D1591="","Add the order total",IF(COUNTIF(Customers!$A$2:$A$2001,C1591)=0,"Customer not on Customers tab",IF(N(E1591)&gt;D1591,"Refund is more than the order",IF(AND(B1591&lt;&gt;"",COUNTIF($B$2:$B$5001,B1591)&gt;1),"Same order # twice - keep one row",""))))))))</f>
        <v/>
      </c>
      <c r="I1591" s="11" t="str">
        <f aca="false">IF(A1591="","",IF(ISNUMBER(A1591),INT(A1591),IFERROR(IF(TEXT(DATE(VALUE(LEFT(A1591,4)),VALUE(MID(A1591,6,2)),VALUE(MID(A1591,9,2))),"yyyy-mm-dd")=LEFT(A1591,10),DATE(VALUE(LEFT(A1591,4)),VALUE(MID(A1591,6,2)),VALUE(MID(A1591,9,2))),""),"")))</f>
        <v/>
      </c>
    </row>
    <row r="1592" customFormat="false" ht="15" hidden="false" customHeight="false" outlineLevel="0" collapsed="false">
      <c r="A1592" s="13"/>
      <c r="B1592" s="8"/>
      <c r="C1592" s="8"/>
      <c r="D1592" s="23"/>
      <c r="E1592" s="23"/>
      <c r="F1592" s="10" t="str">
        <f aca="false">IF(D1592="","",D1592-N(E1592))</f>
        <v/>
      </c>
      <c r="G1592" s="8"/>
      <c r="H1592" s="12" t="str">
        <f aca="false">IF(AND(A1592="",C1592="",D1592=""),"",IF(A1592="","Add the order date",IF(I1592="","Date not recognised - use YYYY-MM-DD",IF(C1592="","Add the customer email",IF(D1592="","Add the order total",IF(COUNTIF(Customers!$A$2:$A$2001,C1592)=0,"Customer not on Customers tab",IF(N(E1592)&gt;D1592,"Refund is more than the order",IF(AND(B1592&lt;&gt;"",COUNTIF($B$2:$B$5001,B1592)&gt;1),"Same order # twice - keep one row",""))))))))</f>
        <v/>
      </c>
      <c r="I1592" s="11" t="str">
        <f aca="false">IF(A1592="","",IF(ISNUMBER(A1592),INT(A1592),IFERROR(IF(TEXT(DATE(VALUE(LEFT(A1592,4)),VALUE(MID(A1592,6,2)),VALUE(MID(A1592,9,2))),"yyyy-mm-dd")=LEFT(A1592,10),DATE(VALUE(LEFT(A1592,4)),VALUE(MID(A1592,6,2)),VALUE(MID(A1592,9,2))),""),"")))</f>
        <v/>
      </c>
    </row>
    <row r="1593" customFormat="false" ht="15" hidden="false" customHeight="false" outlineLevel="0" collapsed="false">
      <c r="A1593" s="13"/>
      <c r="B1593" s="8"/>
      <c r="C1593" s="8"/>
      <c r="D1593" s="23"/>
      <c r="E1593" s="23"/>
      <c r="F1593" s="10" t="str">
        <f aca="false">IF(D1593="","",D1593-N(E1593))</f>
        <v/>
      </c>
      <c r="G1593" s="8"/>
      <c r="H1593" s="12" t="str">
        <f aca="false">IF(AND(A1593="",C1593="",D1593=""),"",IF(A1593="","Add the order date",IF(I1593="","Date not recognised - use YYYY-MM-DD",IF(C1593="","Add the customer email",IF(D1593="","Add the order total",IF(COUNTIF(Customers!$A$2:$A$2001,C1593)=0,"Customer not on Customers tab",IF(N(E1593)&gt;D1593,"Refund is more than the order",IF(AND(B1593&lt;&gt;"",COUNTIF($B$2:$B$5001,B1593)&gt;1),"Same order # twice - keep one row",""))))))))</f>
        <v/>
      </c>
      <c r="I1593" s="11" t="str">
        <f aca="false">IF(A1593="","",IF(ISNUMBER(A1593),INT(A1593),IFERROR(IF(TEXT(DATE(VALUE(LEFT(A1593,4)),VALUE(MID(A1593,6,2)),VALUE(MID(A1593,9,2))),"yyyy-mm-dd")=LEFT(A1593,10),DATE(VALUE(LEFT(A1593,4)),VALUE(MID(A1593,6,2)),VALUE(MID(A1593,9,2))),""),"")))</f>
        <v/>
      </c>
    </row>
    <row r="1594" customFormat="false" ht="15" hidden="false" customHeight="false" outlineLevel="0" collapsed="false">
      <c r="A1594" s="13"/>
      <c r="B1594" s="8"/>
      <c r="C1594" s="8"/>
      <c r="D1594" s="23"/>
      <c r="E1594" s="23"/>
      <c r="F1594" s="10" t="str">
        <f aca="false">IF(D1594="","",D1594-N(E1594))</f>
        <v/>
      </c>
      <c r="G1594" s="8"/>
      <c r="H1594" s="12" t="str">
        <f aca="false">IF(AND(A1594="",C1594="",D1594=""),"",IF(A1594="","Add the order date",IF(I1594="","Date not recognised - use YYYY-MM-DD",IF(C1594="","Add the customer email",IF(D1594="","Add the order total",IF(COUNTIF(Customers!$A$2:$A$2001,C1594)=0,"Customer not on Customers tab",IF(N(E1594)&gt;D1594,"Refund is more than the order",IF(AND(B1594&lt;&gt;"",COUNTIF($B$2:$B$5001,B1594)&gt;1),"Same order # twice - keep one row",""))))))))</f>
        <v/>
      </c>
      <c r="I1594" s="11" t="str">
        <f aca="false">IF(A1594="","",IF(ISNUMBER(A1594),INT(A1594),IFERROR(IF(TEXT(DATE(VALUE(LEFT(A1594,4)),VALUE(MID(A1594,6,2)),VALUE(MID(A1594,9,2))),"yyyy-mm-dd")=LEFT(A1594,10),DATE(VALUE(LEFT(A1594,4)),VALUE(MID(A1594,6,2)),VALUE(MID(A1594,9,2))),""),"")))</f>
        <v/>
      </c>
    </row>
    <row r="1595" customFormat="false" ht="15" hidden="false" customHeight="false" outlineLevel="0" collapsed="false">
      <c r="A1595" s="13"/>
      <c r="B1595" s="8"/>
      <c r="C1595" s="8"/>
      <c r="D1595" s="23"/>
      <c r="E1595" s="23"/>
      <c r="F1595" s="10" t="str">
        <f aca="false">IF(D1595="","",D1595-N(E1595))</f>
        <v/>
      </c>
      <c r="G1595" s="8"/>
      <c r="H1595" s="12" t="str">
        <f aca="false">IF(AND(A1595="",C1595="",D1595=""),"",IF(A1595="","Add the order date",IF(I1595="","Date not recognised - use YYYY-MM-DD",IF(C1595="","Add the customer email",IF(D1595="","Add the order total",IF(COUNTIF(Customers!$A$2:$A$2001,C1595)=0,"Customer not on Customers tab",IF(N(E1595)&gt;D1595,"Refund is more than the order",IF(AND(B1595&lt;&gt;"",COUNTIF($B$2:$B$5001,B1595)&gt;1),"Same order # twice - keep one row",""))))))))</f>
        <v/>
      </c>
      <c r="I1595" s="11" t="str">
        <f aca="false">IF(A1595="","",IF(ISNUMBER(A1595),INT(A1595),IFERROR(IF(TEXT(DATE(VALUE(LEFT(A1595,4)),VALUE(MID(A1595,6,2)),VALUE(MID(A1595,9,2))),"yyyy-mm-dd")=LEFT(A1595,10),DATE(VALUE(LEFT(A1595,4)),VALUE(MID(A1595,6,2)),VALUE(MID(A1595,9,2))),""),"")))</f>
        <v/>
      </c>
    </row>
    <row r="1596" customFormat="false" ht="15" hidden="false" customHeight="false" outlineLevel="0" collapsed="false">
      <c r="A1596" s="13"/>
      <c r="B1596" s="8"/>
      <c r="C1596" s="8"/>
      <c r="D1596" s="23"/>
      <c r="E1596" s="23"/>
      <c r="F1596" s="10" t="str">
        <f aca="false">IF(D1596="","",D1596-N(E1596))</f>
        <v/>
      </c>
      <c r="G1596" s="8"/>
      <c r="H1596" s="12" t="str">
        <f aca="false">IF(AND(A1596="",C1596="",D1596=""),"",IF(A1596="","Add the order date",IF(I1596="","Date not recognised - use YYYY-MM-DD",IF(C1596="","Add the customer email",IF(D1596="","Add the order total",IF(COUNTIF(Customers!$A$2:$A$2001,C1596)=0,"Customer not on Customers tab",IF(N(E1596)&gt;D1596,"Refund is more than the order",IF(AND(B1596&lt;&gt;"",COUNTIF($B$2:$B$5001,B1596)&gt;1),"Same order # twice - keep one row",""))))))))</f>
        <v/>
      </c>
      <c r="I1596" s="11" t="str">
        <f aca="false">IF(A1596="","",IF(ISNUMBER(A1596),INT(A1596),IFERROR(IF(TEXT(DATE(VALUE(LEFT(A1596,4)),VALUE(MID(A1596,6,2)),VALUE(MID(A1596,9,2))),"yyyy-mm-dd")=LEFT(A1596,10),DATE(VALUE(LEFT(A1596,4)),VALUE(MID(A1596,6,2)),VALUE(MID(A1596,9,2))),""),"")))</f>
        <v/>
      </c>
    </row>
    <row r="1597" customFormat="false" ht="15" hidden="false" customHeight="false" outlineLevel="0" collapsed="false">
      <c r="A1597" s="13"/>
      <c r="B1597" s="8"/>
      <c r="C1597" s="8"/>
      <c r="D1597" s="23"/>
      <c r="E1597" s="23"/>
      <c r="F1597" s="10" t="str">
        <f aca="false">IF(D1597="","",D1597-N(E1597))</f>
        <v/>
      </c>
      <c r="G1597" s="8"/>
      <c r="H1597" s="12" t="str">
        <f aca="false">IF(AND(A1597="",C1597="",D1597=""),"",IF(A1597="","Add the order date",IF(I1597="","Date not recognised - use YYYY-MM-DD",IF(C1597="","Add the customer email",IF(D1597="","Add the order total",IF(COUNTIF(Customers!$A$2:$A$2001,C1597)=0,"Customer not on Customers tab",IF(N(E1597)&gt;D1597,"Refund is more than the order",IF(AND(B1597&lt;&gt;"",COUNTIF($B$2:$B$5001,B1597)&gt;1),"Same order # twice - keep one row",""))))))))</f>
        <v/>
      </c>
      <c r="I1597" s="11" t="str">
        <f aca="false">IF(A1597="","",IF(ISNUMBER(A1597),INT(A1597),IFERROR(IF(TEXT(DATE(VALUE(LEFT(A1597,4)),VALUE(MID(A1597,6,2)),VALUE(MID(A1597,9,2))),"yyyy-mm-dd")=LEFT(A1597,10),DATE(VALUE(LEFT(A1597,4)),VALUE(MID(A1597,6,2)),VALUE(MID(A1597,9,2))),""),"")))</f>
        <v/>
      </c>
    </row>
    <row r="1598" customFormat="false" ht="15" hidden="false" customHeight="false" outlineLevel="0" collapsed="false">
      <c r="A1598" s="13"/>
      <c r="B1598" s="8"/>
      <c r="C1598" s="8"/>
      <c r="D1598" s="23"/>
      <c r="E1598" s="23"/>
      <c r="F1598" s="10" t="str">
        <f aca="false">IF(D1598="","",D1598-N(E1598))</f>
        <v/>
      </c>
      <c r="G1598" s="8"/>
      <c r="H1598" s="12" t="str">
        <f aca="false">IF(AND(A1598="",C1598="",D1598=""),"",IF(A1598="","Add the order date",IF(I1598="","Date not recognised - use YYYY-MM-DD",IF(C1598="","Add the customer email",IF(D1598="","Add the order total",IF(COUNTIF(Customers!$A$2:$A$2001,C1598)=0,"Customer not on Customers tab",IF(N(E1598)&gt;D1598,"Refund is more than the order",IF(AND(B1598&lt;&gt;"",COUNTIF($B$2:$B$5001,B1598)&gt;1),"Same order # twice - keep one row",""))))))))</f>
        <v/>
      </c>
      <c r="I1598" s="11" t="str">
        <f aca="false">IF(A1598="","",IF(ISNUMBER(A1598),INT(A1598),IFERROR(IF(TEXT(DATE(VALUE(LEFT(A1598,4)),VALUE(MID(A1598,6,2)),VALUE(MID(A1598,9,2))),"yyyy-mm-dd")=LEFT(A1598,10),DATE(VALUE(LEFT(A1598,4)),VALUE(MID(A1598,6,2)),VALUE(MID(A1598,9,2))),""),"")))</f>
        <v/>
      </c>
    </row>
    <row r="1599" customFormat="false" ht="15" hidden="false" customHeight="false" outlineLevel="0" collapsed="false">
      <c r="A1599" s="13"/>
      <c r="B1599" s="8"/>
      <c r="C1599" s="8"/>
      <c r="D1599" s="23"/>
      <c r="E1599" s="23"/>
      <c r="F1599" s="10" t="str">
        <f aca="false">IF(D1599="","",D1599-N(E1599))</f>
        <v/>
      </c>
      <c r="G1599" s="8"/>
      <c r="H1599" s="12" t="str">
        <f aca="false">IF(AND(A1599="",C1599="",D1599=""),"",IF(A1599="","Add the order date",IF(I1599="","Date not recognised - use YYYY-MM-DD",IF(C1599="","Add the customer email",IF(D1599="","Add the order total",IF(COUNTIF(Customers!$A$2:$A$2001,C1599)=0,"Customer not on Customers tab",IF(N(E1599)&gt;D1599,"Refund is more than the order",IF(AND(B1599&lt;&gt;"",COUNTIF($B$2:$B$5001,B1599)&gt;1),"Same order # twice - keep one row",""))))))))</f>
        <v/>
      </c>
      <c r="I1599" s="11" t="str">
        <f aca="false">IF(A1599="","",IF(ISNUMBER(A1599),INT(A1599),IFERROR(IF(TEXT(DATE(VALUE(LEFT(A1599,4)),VALUE(MID(A1599,6,2)),VALUE(MID(A1599,9,2))),"yyyy-mm-dd")=LEFT(A1599,10),DATE(VALUE(LEFT(A1599,4)),VALUE(MID(A1599,6,2)),VALUE(MID(A1599,9,2))),""),"")))</f>
        <v/>
      </c>
    </row>
    <row r="1600" customFormat="false" ht="15" hidden="false" customHeight="false" outlineLevel="0" collapsed="false">
      <c r="A1600" s="13"/>
      <c r="B1600" s="8"/>
      <c r="C1600" s="8"/>
      <c r="D1600" s="23"/>
      <c r="E1600" s="23"/>
      <c r="F1600" s="10" t="str">
        <f aca="false">IF(D1600="","",D1600-N(E1600))</f>
        <v/>
      </c>
      <c r="G1600" s="8"/>
      <c r="H1600" s="12" t="str">
        <f aca="false">IF(AND(A1600="",C1600="",D1600=""),"",IF(A1600="","Add the order date",IF(I1600="","Date not recognised - use YYYY-MM-DD",IF(C1600="","Add the customer email",IF(D1600="","Add the order total",IF(COUNTIF(Customers!$A$2:$A$2001,C1600)=0,"Customer not on Customers tab",IF(N(E1600)&gt;D1600,"Refund is more than the order",IF(AND(B1600&lt;&gt;"",COUNTIF($B$2:$B$5001,B1600)&gt;1),"Same order # twice - keep one row",""))))))))</f>
        <v/>
      </c>
      <c r="I1600" s="11" t="str">
        <f aca="false">IF(A1600="","",IF(ISNUMBER(A1600),INT(A1600),IFERROR(IF(TEXT(DATE(VALUE(LEFT(A1600,4)),VALUE(MID(A1600,6,2)),VALUE(MID(A1600,9,2))),"yyyy-mm-dd")=LEFT(A1600,10),DATE(VALUE(LEFT(A1600,4)),VALUE(MID(A1600,6,2)),VALUE(MID(A1600,9,2))),""),"")))</f>
        <v/>
      </c>
    </row>
    <row r="1601" customFormat="false" ht="15" hidden="false" customHeight="false" outlineLevel="0" collapsed="false">
      <c r="A1601" s="13"/>
      <c r="B1601" s="8"/>
      <c r="C1601" s="8"/>
      <c r="D1601" s="23"/>
      <c r="E1601" s="23"/>
      <c r="F1601" s="10" t="str">
        <f aca="false">IF(D1601="","",D1601-N(E1601))</f>
        <v/>
      </c>
      <c r="G1601" s="8"/>
      <c r="H1601" s="12" t="str">
        <f aca="false">IF(AND(A1601="",C1601="",D1601=""),"",IF(A1601="","Add the order date",IF(I1601="","Date not recognised - use YYYY-MM-DD",IF(C1601="","Add the customer email",IF(D1601="","Add the order total",IF(COUNTIF(Customers!$A$2:$A$2001,C1601)=0,"Customer not on Customers tab",IF(N(E1601)&gt;D1601,"Refund is more than the order",IF(AND(B1601&lt;&gt;"",COUNTIF($B$2:$B$5001,B1601)&gt;1),"Same order # twice - keep one row",""))))))))</f>
        <v/>
      </c>
      <c r="I1601" s="11" t="str">
        <f aca="false">IF(A1601="","",IF(ISNUMBER(A1601),INT(A1601),IFERROR(IF(TEXT(DATE(VALUE(LEFT(A1601,4)),VALUE(MID(A1601,6,2)),VALUE(MID(A1601,9,2))),"yyyy-mm-dd")=LEFT(A1601,10),DATE(VALUE(LEFT(A1601,4)),VALUE(MID(A1601,6,2)),VALUE(MID(A1601,9,2))),""),"")))</f>
        <v/>
      </c>
    </row>
    <row r="1602" customFormat="false" ht="15" hidden="false" customHeight="false" outlineLevel="0" collapsed="false">
      <c r="A1602" s="13"/>
      <c r="B1602" s="8"/>
      <c r="C1602" s="8"/>
      <c r="D1602" s="23"/>
      <c r="E1602" s="23"/>
      <c r="F1602" s="10" t="str">
        <f aca="false">IF(D1602="","",D1602-N(E1602))</f>
        <v/>
      </c>
      <c r="G1602" s="8"/>
      <c r="H1602" s="12" t="str">
        <f aca="false">IF(AND(A1602="",C1602="",D1602=""),"",IF(A1602="","Add the order date",IF(I1602="","Date not recognised - use YYYY-MM-DD",IF(C1602="","Add the customer email",IF(D1602="","Add the order total",IF(COUNTIF(Customers!$A$2:$A$2001,C1602)=0,"Customer not on Customers tab",IF(N(E1602)&gt;D1602,"Refund is more than the order",IF(AND(B1602&lt;&gt;"",COUNTIF($B$2:$B$5001,B1602)&gt;1),"Same order # twice - keep one row",""))))))))</f>
        <v/>
      </c>
      <c r="I1602" s="11" t="str">
        <f aca="false">IF(A1602="","",IF(ISNUMBER(A1602),INT(A1602),IFERROR(IF(TEXT(DATE(VALUE(LEFT(A1602,4)),VALUE(MID(A1602,6,2)),VALUE(MID(A1602,9,2))),"yyyy-mm-dd")=LEFT(A1602,10),DATE(VALUE(LEFT(A1602,4)),VALUE(MID(A1602,6,2)),VALUE(MID(A1602,9,2))),""),"")))</f>
        <v/>
      </c>
    </row>
    <row r="1603" customFormat="false" ht="15" hidden="false" customHeight="false" outlineLevel="0" collapsed="false">
      <c r="A1603" s="13"/>
      <c r="B1603" s="8"/>
      <c r="C1603" s="8"/>
      <c r="D1603" s="23"/>
      <c r="E1603" s="23"/>
      <c r="F1603" s="10" t="str">
        <f aca="false">IF(D1603="","",D1603-N(E1603))</f>
        <v/>
      </c>
      <c r="G1603" s="8"/>
      <c r="H1603" s="12" t="str">
        <f aca="false">IF(AND(A1603="",C1603="",D1603=""),"",IF(A1603="","Add the order date",IF(I1603="","Date not recognised - use YYYY-MM-DD",IF(C1603="","Add the customer email",IF(D1603="","Add the order total",IF(COUNTIF(Customers!$A$2:$A$2001,C1603)=0,"Customer not on Customers tab",IF(N(E1603)&gt;D1603,"Refund is more than the order",IF(AND(B1603&lt;&gt;"",COUNTIF($B$2:$B$5001,B1603)&gt;1),"Same order # twice - keep one row",""))))))))</f>
        <v/>
      </c>
      <c r="I1603" s="11" t="str">
        <f aca="false">IF(A1603="","",IF(ISNUMBER(A1603),INT(A1603),IFERROR(IF(TEXT(DATE(VALUE(LEFT(A1603,4)),VALUE(MID(A1603,6,2)),VALUE(MID(A1603,9,2))),"yyyy-mm-dd")=LEFT(A1603,10),DATE(VALUE(LEFT(A1603,4)),VALUE(MID(A1603,6,2)),VALUE(MID(A1603,9,2))),""),"")))</f>
        <v/>
      </c>
    </row>
    <row r="1604" customFormat="false" ht="15" hidden="false" customHeight="false" outlineLevel="0" collapsed="false">
      <c r="A1604" s="13"/>
      <c r="B1604" s="8"/>
      <c r="C1604" s="8"/>
      <c r="D1604" s="23"/>
      <c r="E1604" s="23"/>
      <c r="F1604" s="10" t="str">
        <f aca="false">IF(D1604="","",D1604-N(E1604))</f>
        <v/>
      </c>
      <c r="G1604" s="8"/>
      <c r="H1604" s="12" t="str">
        <f aca="false">IF(AND(A1604="",C1604="",D1604=""),"",IF(A1604="","Add the order date",IF(I1604="","Date not recognised - use YYYY-MM-DD",IF(C1604="","Add the customer email",IF(D1604="","Add the order total",IF(COUNTIF(Customers!$A$2:$A$2001,C1604)=0,"Customer not on Customers tab",IF(N(E1604)&gt;D1604,"Refund is more than the order",IF(AND(B1604&lt;&gt;"",COUNTIF($B$2:$B$5001,B1604)&gt;1),"Same order # twice - keep one row",""))))))))</f>
        <v/>
      </c>
      <c r="I1604" s="11" t="str">
        <f aca="false">IF(A1604="","",IF(ISNUMBER(A1604),INT(A1604),IFERROR(IF(TEXT(DATE(VALUE(LEFT(A1604,4)),VALUE(MID(A1604,6,2)),VALUE(MID(A1604,9,2))),"yyyy-mm-dd")=LEFT(A1604,10),DATE(VALUE(LEFT(A1604,4)),VALUE(MID(A1604,6,2)),VALUE(MID(A1604,9,2))),""),"")))</f>
        <v/>
      </c>
    </row>
    <row r="1605" customFormat="false" ht="15" hidden="false" customHeight="false" outlineLevel="0" collapsed="false">
      <c r="A1605" s="13"/>
      <c r="B1605" s="8"/>
      <c r="C1605" s="8"/>
      <c r="D1605" s="23"/>
      <c r="E1605" s="23"/>
      <c r="F1605" s="10" t="str">
        <f aca="false">IF(D1605="","",D1605-N(E1605))</f>
        <v/>
      </c>
      <c r="G1605" s="8"/>
      <c r="H1605" s="12" t="str">
        <f aca="false">IF(AND(A1605="",C1605="",D1605=""),"",IF(A1605="","Add the order date",IF(I1605="","Date not recognised - use YYYY-MM-DD",IF(C1605="","Add the customer email",IF(D1605="","Add the order total",IF(COUNTIF(Customers!$A$2:$A$2001,C1605)=0,"Customer not on Customers tab",IF(N(E1605)&gt;D1605,"Refund is more than the order",IF(AND(B1605&lt;&gt;"",COUNTIF($B$2:$B$5001,B1605)&gt;1),"Same order # twice - keep one row",""))))))))</f>
        <v/>
      </c>
      <c r="I1605" s="11" t="str">
        <f aca="false">IF(A1605="","",IF(ISNUMBER(A1605),INT(A1605),IFERROR(IF(TEXT(DATE(VALUE(LEFT(A1605,4)),VALUE(MID(A1605,6,2)),VALUE(MID(A1605,9,2))),"yyyy-mm-dd")=LEFT(A1605,10),DATE(VALUE(LEFT(A1605,4)),VALUE(MID(A1605,6,2)),VALUE(MID(A1605,9,2))),""),"")))</f>
        <v/>
      </c>
    </row>
    <row r="1606" customFormat="false" ht="15" hidden="false" customHeight="false" outlineLevel="0" collapsed="false">
      <c r="A1606" s="13"/>
      <c r="B1606" s="8"/>
      <c r="C1606" s="8"/>
      <c r="D1606" s="23"/>
      <c r="E1606" s="23"/>
      <c r="F1606" s="10" t="str">
        <f aca="false">IF(D1606="","",D1606-N(E1606))</f>
        <v/>
      </c>
      <c r="G1606" s="8"/>
      <c r="H1606" s="12" t="str">
        <f aca="false">IF(AND(A1606="",C1606="",D1606=""),"",IF(A1606="","Add the order date",IF(I1606="","Date not recognised - use YYYY-MM-DD",IF(C1606="","Add the customer email",IF(D1606="","Add the order total",IF(COUNTIF(Customers!$A$2:$A$2001,C1606)=0,"Customer not on Customers tab",IF(N(E1606)&gt;D1606,"Refund is more than the order",IF(AND(B1606&lt;&gt;"",COUNTIF($B$2:$B$5001,B1606)&gt;1),"Same order # twice - keep one row",""))))))))</f>
        <v/>
      </c>
      <c r="I1606" s="11" t="str">
        <f aca="false">IF(A1606="","",IF(ISNUMBER(A1606),INT(A1606),IFERROR(IF(TEXT(DATE(VALUE(LEFT(A1606,4)),VALUE(MID(A1606,6,2)),VALUE(MID(A1606,9,2))),"yyyy-mm-dd")=LEFT(A1606,10),DATE(VALUE(LEFT(A1606,4)),VALUE(MID(A1606,6,2)),VALUE(MID(A1606,9,2))),""),"")))</f>
        <v/>
      </c>
    </row>
    <row r="1607" customFormat="false" ht="15" hidden="false" customHeight="false" outlineLevel="0" collapsed="false">
      <c r="A1607" s="13"/>
      <c r="B1607" s="8"/>
      <c r="C1607" s="8"/>
      <c r="D1607" s="23"/>
      <c r="E1607" s="23"/>
      <c r="F1607" s="10" t="str">
        <f aca="false">IF(D1607="","",D1607-N(E1607))</f>
        <v/>
      </c>
      <c r="G1607" s="8"/>
      <c r="H1607" s="12" t="str">
        <f aca="false">IF(AND(A1607="",C1607="",D1607=""),"",IF(A1607="","Add the order date",IF(I1607="","Date not recognised - use YYYY-MM-DD",IF(C1607="","Add the customer email",IF(D1607="","Add the order total",IF(COUNTIF(Customers!$A$2:$A$2001,C1607)=0,"Customer not on Customers tab",IF(N(E1607)&gt;D1607,"Refund is more than the order",IF(AND(B1607&lt;&gt;"",COUNTIF($B$2:$B$5001,B1607)&gt;1),"Same order # twice - keep one row",""))))))))</f>
        <v/>
      </c>
      <c r="I1607" s="11" t="str">
        <f aca="false">IF(A1607="","",IF(ISNUMBER(A1607),INT(A1607),IFERROR(IF(TEXT(DATE(VALUE(LEFT(A1607,4)),VALUE(MID(A1607,6,2)),VALUE(MID(A1607,9,2))),"yyyy-mm-dd")=LEFT(A1607,10),DATE(VALUE(LEFT(A1607,4)),VALUE(MID(A1607,6,2)),VALUE(MID(A1607,9,2))),""),"")))</f>
        <v/>
      </c>
    </row>
    <row r="1608" customFormat="false" ht="15" hidden="false" customHeight="false" outlineLevel="0" collapsed="false">
      <c r="A1608" s="13"/>
      <c r="B1608" s="8"/>
      <c r="C1608" s="8"/>
      <c r="D1608" s="23"/>
      <c r="E1608" s="23"/>
      <c r="F1608" s="10" t="str">
        <f aca="false">IF(D1608="","",D1608-N(E1608))</f>
        <v/>
      </c>
      <c r="G1608" s="8"/>
      <c r="H1608" s="12" t="str">
        <f aca="false">IF(AND(A1608="",C1608="",D1608=""),"",IF(A1608="","Add the order date",IF(I1608="","Date not recognised - use YYYY-MM-DD",IF(C1608="","Add the customer email",IF(D1608="","Add the order total",IF(COUNTIF(Customers!$A$2:$A$2001,C1608)=0,"Customer not on Customers tab",IF(N(E1608)&gt;D1608,"Refund is more than the order",IF(AND(B1608&lt;&gt;"",COUNTIF($B$2:$B$5001,B1608)&gt;1),"Same order # twice - keep one row",""))))))))</f>
        <v/>
      </c>
      <c r="I1608" s="11" t="str">
        <f aca="false">IF(A1608="","",IF(ISNUMBER(A1608),INT(A1608),IFERROR(IF(TEXT(DATE(VALUE(LEFT(A1608,4)),VALUE(MID(A1608,6,2)),VALUE(MID(A1608,9,2))),"yyyy-mm-dd")=LEFT(A1608,10),DATE(VALUE(LEFT(A1608,4)),VALUE(MID(A1608,6,2)),VALUE(MID(A1608,9,2))),""),"")))</f>
        <v/>
      </c>
    </row>
    <row r="1609" customFormat="false" ht="15" hidden="false" customHeight="false" outlineLevel="0" collapsed="false">
      <c r="A1609" s="13"/>
      <c r="B1609" s="8"/>
      <c r="C1609" s="8"/>
      <c r="D1609" s="23"/>
      <c r="E1609" s="23"/>
      <c r="F1609" s="10" t="str">
        <f aca="false">IF(D1609="","",D1609-N(E1609))</f>
        <v/>
      </c>
      <c r="G1609" s="8"/>
      <c r="H1609" s="12" t="str">
        <f aca="false">IF(AND(A1609="",C1609="",D1609=""),"",IF(A1609="","Add the order date",IF(I1609="","Date not recognised - use YYYY-MM-DD",IF(C1609="","Add the customer email",IF(D1609="","Add the order total",IF(COUNTIF(Customers!$A$2:$A$2001,C1609)=0,"Customer not on Customers tab",IF(N(E1609)&gt;D1609,"Refund is more than the order",IF(AND(B1609&lt;&gt;"",COUNTIF($B$2:$B$5001,B1609)&gt;1),"Same order # twice - keep one row",""))))))))</f>
        <v/>
      </c>
      <c r="I1609" s="11" t="str">
        <f aca="false">IF(A1609="","",IF(ISNUMBER(A1609),INT(A1609),IFERROR(IF(TEXT(DATE(VALUE(LEFT(A1609,4)),VALUE(MID(A1609,6,2)),VALUE(MID(A1609,9,2))),"yyyy-mm-dd")=LEFT(A1609,10),DATE(VALUE(LEFT(A1609,4)),VALUE(MID(A1609,6,2)),VALUE(MID(A1609,9,2))),""),"")))</f>
        <v/>
      </c>
    </row>
    <row r="1610" customFormat="false" ht="15" hidden="false" customHeight="false" outlineLevel="0" collapsed="false">
      <c r="A1610" s="13"/>
      <c r="B1610" s="8"/>
      <c r="C1610" s="8"/>
      <c r="D1610" s="23"/>
      <c r="E1610" s="23"/>
      <c r="F1610" s="10" t="str">
        <f aca="false">IF(D1610="","",D1610-N(E1610))</f>
        <v/>
      </c>
      <c r="G1610" s="8"/>
      <c r="H1610" s="12" t="str">
        <f aca="false">IF(AND(A1610="",C1610="",D1610=""),"",IF(A1610="","Add the order date",IF(I1610="","Date not recognised - use YYYY-MM-DD",IF(C1610="","Add the customer email",IF(D1610="","Add the order total",IF(COUNTIF(Customers!$A$2:$A$2001,C1610)=0,"Customer not on Customers tab",IF(N(E1610)&gt;D1610,"Refund is more than the order",IF(AND(B1610&lt;&gt;"",COUNTIF($B$2:$B$5001,B1610)&gt;1),"Same order # twice - keep one row",""))))))))</f>
        <v/>
      </c>
      <c r="I1610" s="11" t="str">
        <f aca="false">IF(A1610="","",IF(ISNUMBER(A1610),INT(A1610),IFERROR(IF(TEXT(DATE(VALUE(LEFT(A1610,4)),VALUE(MID(A1610,6,2)),VALUE(MID(A1610,9,2))),"yyyy-mm-dd")=LEFT(A1610,10),DATE(VALUE(LEFT(A1610,4)),VALUE(MID(A1610,6,2)),VALUE(MID(A1610,9,2))),""),"")))</f>
        <v/>
      </c>
    </row>
    <row r="1611" customFormat="false" ht="15" hidden="false" customHeight="false" outlineLevel="0" collapsed="false">
      <c r="A1611" s="13"/>
      <c r="B1611" s="8"/>
      <c r="C1611" s="8"/>
      <c r="D1611" s="23"/>
      <c r="E1611" s="23"/>
      <c r="F1611" s="10" t="str">
        <f aca="false">IF(D1611="","",D1611-N(E1611))</f>
        <v/>
      </c>
      <c r="G1611" s="8"/>
      <c r="H1611" s="12" t="str">
        <f aca="false">IF(AND(A1611="",C1611="",D1611=""),"",IF(A1611="","Add the order date",IF(I1611="","Date not recognised - use YYYY-MM-DD",IF(C1611="","Add the customer email",IF(D1611="","Add the order total",IF(COUNTIF(Customers!$A$2:$A$2001,C1611)=0,"Customer not on Customers tab",IF(N(E1611)&gt;D1611,"Refund is more than the order",IF(AND(B1611&lt;&gt;"",COUNTIF($B$2:$B$5001,B1611)&gt;1),"Same order # twice - keep one row",""))))))))</f>
        <v/>
      </c>
      <c r="I1611" s="11" t="str">
        <f aca="false">IF(A1611="","",IF(ISNUMBER(A1611),INT(A1611),IFERROR(IF(TEXT(DATE(VALUE(LEFT(A1611,4)),VALUE(MID(A1611,6,2)),VALUE(MID(A1611,9,2))),"yyyy-mm-dd")=LEFT(A1611,10),DATE(VALUE(LEFT(A1611,4)),VALUE(MID(A1611,6,2)),VALUE(MID(A1611,9,2))),""),"")))</f>
        <v/>
      </c>
    </row>
    <row r="1612" customFormat="false" ht="15" hidden="false" customHeight="false" outlineLevel="0" collapsed="false">
      <c r="A1612" s="13"/>
      <c r="B1612" s="8"/>
      <c r="C1612" s="8"/>
      <c r="D1612" s="23"/>
      <c r="E1612" s="23"/>
      <c r="F1612" s="10" t="str">
        <f aca="false">IF(D1612="","",D1612-N(E1612))</f>
        <v/>
      </c>
      <c r="G1612" s="8"/>
      <c r="H1612" s="12" t="str">
        <f aca="false">IF(AND(A1612="",C1612="",D1612=""),"",IF(A1612="","Add the order date",IF(I1612="","Date not recognised - use YYYY-MM-DD",IF(C1612="","Add the customer email",IF(D1612="","Add the order total",IF(COUNTIF(Customers!$A$2:$A$2001,C1612)=0,"Customer not on Customers tab",IF(N(E1612)&gt;D1612,"Refund is more than the order",IF(AND(B1612&lt;&gt;"",COUNTIF($B$2:$B$5001,B1612)&gt;1),"Same order # twice - keep one row",""))))))))</f>
        <v/>
      </c>
      <c r="I1612" s="11" t="str">
        <f aca="false">IF(A1612="","",IF(ISNUMBER(A1612),INT(A1612),IFERROR(IF(TEXT(DATE(VALUE(LEFT(A1612,4)),VALUE(MID(A1612,6,2)),VALUE(MID(A1612,9,2))),"yyyy-mm-dd")=LEFT(A1612,10),DATE(VALUE(LEFT(A1612,4)),VALUE(MID(A1612,6,2)),VALUE(MID(A1612,9,2))),""),"")))</f>
        <v/>
      </c>
    </row>
    <row r="1613" customFormat="false" ht="15" hidden="false" customHeight="false" outlineLevel="0" collapsed="false">
      <c r="A1613" s="13"/>
      <c r="B1613" s="8"/>
      <c r="C1613" s="8"/>
      <c r="D1613" s="23"/>
      <c r="E1613" s="23"/>
      <c r="F1613" s="10" t="str">
        <f aca="false">IF(D1613="","",D1613-N(E1613))</f>
        <v/>
      </c>
      <c r="G1613" s="8"/>
      <c r="H1613" s="12" t="str">
        <f aca="false">IF(AND(A1613="",C1613="",D1613=""),"",IF(A1613="","Add the order date",IF(I1613="","Date not recognised - use YYYY-MM-DD",IF(C1613="","Add the customer email",IF(D1613="","Add the order total",IF(COUNTIF(Customers!$A$2:$A$2001,C1613)=0,"Customer not on Customers tab",IF(N(E1613)&gt;D1613,"Refund is more than the order",IF(AND(B1613&lt;&gt;"",COUNTIF($B$2:$B$5001,B1613)&gt;1),"Same order # twice - keep one row",""))))))))</f>
        <v/>
      </c>
      <c r="I1613" s="11" t="str">
        <f aca="false">IF(A1613="","",IF(ISNUMBER(A1613),INT(A1613),IFERROR(IF(TEXT(DATE(VALUE(LEFT(A1613,4)),VALUE(MID(A1613,6,2)),VALUE(MID(A1613,9,2))),"yyyy-mm-dd")=LEFT(A1613,10),DATE(VALUE(LEFT(A1613,4)),VALUE(MID(A1613,6,2)),VALUE(MID(A1613,9,2))),""),"")))</f>
        <v/>
      </c>
    </row>
    <row r="1614" customFormat="false" ht="15" hidden="false" customHeight="false" outlineLevel="0" collapsed="false">
      <c r="A1614" s="13"/>
      <c r="B1614" s="8"/>
      <c r="C1614" s="8"/>
      <c r="D1614" s="23"/>
      <c r="E1614" s="23"/>
      <c r="F1614" s="10" t="str">
        <f aca="false">IF(D1614="","",D1614-N(E1614))</f>
        <v/>
      </c>
      <c r="G1614" s="8"/>
      <c r="H1614" s="12" t="str">
        <f aca="false">IF(AND(A1614="",C1614="",D1614=""),"",IF(A1614="","Add the order date",IF(I1614="","Date not recognised - use YYYY-MM-DD",IF(C1614="","Add the customer email",IF(D1614="","Add the order total",IF(COUNTIF(Customers!$A$2:$A$2001,C1614)=0,"Customer not on Customers tab",IF(N(E1614)&gt;D1614,"Refund is more than the order",IF(AND(B1614&lt;&gt;"",COUNTIF($B$2:$B$5001,B1614)&gt;1),"Same order # twice - keep one row",""))))))))</f>
        <v/>
      </c>
      <c r="I1614" s="11" t="str">
        <f aca="false">IF(A1614="","",IF(ISNUMBER(A1614),INT(A1614),IFERROR(IF(TEXT(DATE(VALUE(LEFT(A1614,4)),VALUE(MID(A1614,6,2)),VALUE(MID(A1614,9,2))),"yyyy-mm-dd")=LEFT(A1614,10),DATE(VALUE(LEFT(A1614,4)),VALUE(MID(A1614,6,2)),VALUE(MID(A1614,9,2))),""),"")))</f>
        <v/>
      </c>
    </row>
    <row r="1615" customFormat="false" ht="15" hidden="false" customHeight="false" outlineLevel="0" collapsed="false">
      <c r="A1615" s="13"/>
      <c r="B1615" s="8"/>
      <c r="C1615" s="8"/>
      <c r="D1615" s="23"/>
      <c r="E1615" s="23"/>
      <c r="F1615" s="10" t="str">
        <f aca="false">IF(D1615="","",D1615-N(E1615))</f>
        <v/>
      </c>
      <c r="G1615" s="8"/>
      <c r="H1615" s="12" t="str">
        <f aca="false">IF(AND(A1615="",C1615="",D1615=""),"",IF(A1615="","Add the order date",IF(I1615="","Date not recognised - use YYYY-MM-DD",IF(C1615="","Add the customer email",IF(D1615="","Add the order total",IF(COUNTIF(Customers!$A$2:$A$2001,C1615)=0,"Customer not on Customers tab",IF(N(E1615)&gt;D1615,"Refund is more than the order",IF(AND(B1615&lt;&gt;"",COUNTIF($B$2:$B$5001,B1615)&gt;1),"Same order # twice - keep one row",""))))))))</f>
        <v/>
      </c>
      <c r="I1615" s="11" t="str">
        <f aca="false">IF(A1615="","",IF(ISNUMBER(A1615),INT(A1615),IFERROR(IF(TEXT(DATE(VALUE(LEFT(A1615,4)),VALUE(MID(A1615,6,2)),VALUE(MID(A1615,9,2))),"yyyy-mm-dd")=LEFT(A1615,10),DATE(VALUE(LEFT(A1615,4)),VALUE(MID(A1615,6,2)),VALUE(MID(A1615,9,2))),""),"")))</f>
        <v/>
      </c>
    </row>
    <row r="1616" customFormat="false" ht="15" hidden="false" customHeight="false" outlineLevel="0" collapsed="false">
      <c r="A1616" s="13"/>
      <c r="B1616" s="8"/>
      <c r="C1616" s="8"/>
      <c r="D1616" s="23"/>
      <c r="E1616" s="23"/>
      <c r="F1616" s="10" t="str">
        <f aca="false">IF(D1616="","",D1616-N(E1616))</f>
        <v/>
      </c>
      <c r="G1616" s="8"/>
      <c r="H1616" s="12" t="str">
        <f aca="false">IF(AND(A1616="",C1616="",D1616=""),"",IF(A1616="","Add the order date",IF(I1616="","Date not recognised - use YYYY-MM-DD",IF(C1616="","Add the customer email",IF(D1616="","Add the order total",IF(COUNTIF(Customers!$A$2:$A$2001,C1616)=0,"Customer not on Customers tab",IF(N(E1616)&gt;D1616,"Refund is more than the order",IF(AND(B1616&lt;&gt;"",COUNTIF($B$2:$B$5001,B1616)&gt;1),"Same order # twice - keep one row",""))))))))</f>
        <v/>
      </c>
      <c r="I1616" s="11" t="str">
        <f aca="false">IF(A1616="","",IF(ISNUMBER(A1616),INT(A1616),IFERROR(IF(TEXT(DATE(VALUE(LEFT(A1616,4)),VALUE(MID(A1616,6,2)),VALUE(MID(A1616,9,2))),"yyyy-mm-dd")=LEFT(A1616,10),DATE(VALUE(LEFT(A1616,4)),VALUE(MID(A1616,6,2)),VALUE(MID(A1616,9,2))),""),"")))</f>
        <v/>
      </c>
    </row>
    <row r="1617" customFormat="false" ht="15" hidden="false" customHeight="false" outlineLevel="0" collapsed="false">
      <c r="A1617" s="13"/>
      <c r="B1617" s="8"/>
      <c r="C1617" s="8"/>
      <c r="D1617" s="23"/>
      <c r="E1617" s="23"/>
      <c r="F1617" s="10" t="str">
        <f aca="false">IF(D1617="","",D1617-N(E1617))</f>
        <v/>
      </c>
      <c r="G1617" s="8"/>
      <c r="H1617" s="12" t="str">
        <f aca="false">IF(AND(A1617="",C1617="",D1617=""),"",IF(A1617="","Add the order date",IF(I1617="","Date not recognised - use YYYY-MM-DD",IF(C1617="","Add the customer email",IF(D1617="","Add the order total",IF(COUNTIF(Customers!$A$2:$A$2001,C1617)=0,"Customer not on Customers tab",IF(N(E1617)&gt;D1617,"Refund is more than the order",IF(AND(B1617&lt;&gt;"",COUNTIF($B$2:$B$5001,B1617)&gt;1),"Same order # twice - keep one row",""))))))))</f>
        <v/>
      </c>
      <c r="I1617" s="11" t="str">
        <f aca="false">IF(A1617="","",IF(ISNUMBER(A1617),INT(A1617),IFERROR(IF(TEXT(DATE(VALUE(LEFT(A1617,4)),VALUE(MID(A1617,6,2)),VALUE(MID(A1617,9,2))),"yyyy-mm-dd")=LEFT(A1617,10),DATE(VALUE(LEFT(A1617,4)),VALUE(MID(A1617,6,2)),VALUE(MID(A1617,9,2))),""),"")))</f>
        <v/>
      </c>
    </row>
    <row r="1618" customFormat="false" ht="15" hidden="false" customHeight="false" outlineLevel="0" collapsed="false">
      <c r="A1618" s="13"/>
      <c r="B1618" s="8"/>
      <c r="C1618" s="8"/>
      <c r="D1618" s="23"/>
      <c r="E1618" s="23"/>
      <c r="F1618" s="10" t="str">
        <f aca="false">IF(D1618="","",D1618-N(E1618))</f>
        <v/>
      </c>
      <c r="G1618" s="8"/>
      <c r="H1618" s="12" t="str">
        <f aca="false">IF(AND(A1618="",C1618="",D1618=""),"",IF(A1618="","Add the order date",IF(I1618="","Date not recognised - use YYYY-MM-DD",IF(C1618="","Add the customer email",IF(D1618="","Add the order total",IF(COUNTIF(Customers!$A$2:$A$2001,C1618)=0,"Customer not on Customers tab",IF(N(E1618)&gt;D1618,"Refund is more than the order",IF(AND(B1618&lt;&gt;"",COUNTIF($B$2:$B$5001,B1618)&gt;1),"Same order # twice - keep one row",""))))))))</f>
        <v/>
      </c>
      <c r="I1618" s="11" t="str">
        <f aca="false">IF(A1618="","",IF(ISNUMBER(A1618),INT(A1618),IFERROR(IF(TEXT(DATE(VALUE(LEFT(A1618,4)),VALUE(MID(A1618,6,2)),VALUE(MID(A1618,9,2))),"yyyy-mm-dd")=LEFT(A1618,10),DATE(VALUE(LEFT(A1618,4)),VALUE(MID(A1618,6,2)),VALUE(MID(A1618,9,2))),""),"")))</f>
        <v/>
      </c>
    </row>
    <row r="1619" customFormat="false" ht="15" hidden="false" customHeight="false" outlineLevel="0" collapsed="false">
      <c r="A1619" s="13"/>
      <c r="B1619" s="8"/>
      <c r="C1619" s="8"/>
      <c r="D1619" s="23"/>
      <c r="E1619" s="23"/>
      <c r="F1619" s="10" t="str">
        <f aca="false">IF(D1619="","",D1619-N(E1619))</f>
        <v/>
      </c>
      <c r="G1619" s="8"/>
      <c r="H1619" s="12" t="str">
        <f aca="false">IF(AND(A1619="",C1619="",D1619=""),"",IF(A1619="","Add the order date",IF(I1619="","Date not recognised - use YYYY-MM-DD",IF(C1619="","Add the customer email",IF(D1619="","Add the order total",IF(COUNTIF(Customers!$A$2:$A$2001,C1619)=0,"Customer not on Customers tab",IF(N(E1619)&gt;D1619,"Refund is more than the order",IF(AND(B1619&lt;&gt;"",COUNTIF($B$2:$B$5001,B1619)&gt;1),"Same order # twice - keep one row",""))))))))</f>
        <v/>
      </c>
      <c r="I1619" s="11" t="str">
        <f aca="false">IF(A1619="","",IF(ISNUMBER(A1619),INT(A1619),IFERROR(IF(TEXT(DATE(VALUE(LEFT(A1619,4)),VALUE(MID(A1619,6,2)),VALUE(MID(A1619,9,2))),"yyyy-mm-dd")=LEFT(A1619,10),DATE(VALUE(LEFT(A1619,4)),VALUE(MID(A1619,6,2)),VALUE(MID(A1619,9,2))),""),"")))</f>
        <v/>
      </c>
    </row>
    <row r="1620" customFormat="false" ht="15" hidden="false" customHeight="false" outlineLevel="0" collapsed="false">
      <c r="A1620" s="13"/>
      <c r="B1620" s="8"/>
      <c r="C1620" s="8"/>
      <c r="D1620" s="23"/>
      <c r="E1620" s="23"/>
      <c r="F1620" s="10" t="str">
        <f aca="false">IF(D1620="","",D1620-N(E1620))</f>
        <v/>
      </c>
      <c r="G1620" s="8"/>
      <c r="H1620" s="12" t="str">
        <f aca="false">IF(AND(A1620="",C1620="",D1620=""),"",IF(A1620="","Add the order date",IF(I1620="","Date not recognised - use YYYY-MM-DD",IF(C1620="","Add the customer email",IF(D1620="","Add the order total",IF(COUNTIF(Customers!$A$2:$A$2001,C1620)=0,"Customer not on Customers tab",IF(N(E1620)&gt;D1620,"Refund is more than the order",IF(AND(B1620&lt;&gt;"",COUNTIF($B$2:$B$5001,B1620)&gt;1),"Same order # twice - keep one row",""))))))))</f>
        <v/>
      </c>
      <c r="I1620" s="11" t="str">
        <f aca="false">IF(A1620="","",IF(ISNUMBER(A1620),INT(A1620),IFERROR(IF(TEXT(DATE(VALUE(LEFT(A1620,4)),VALUE(MID(A1620,6,2)),VALUE(MID(A1620,9,2))),"yyyy-mm-dd")=LEFT(A1620,10),DATE(VALUE(LEFT(A1620,4)),VALUE(MID(A1620,6,2)),VALUE(MID(A1620,9,2))),""),"")))</f>
        <v/>
      </c>
    </row>
    <row r="1621" customFormat="false" ht="15" hidden="false" customHeight="false" outlineLevel="0" collapsed="false">
      <c r="A1621" s="13"/>
      <c r="B1621" s="8"/>
      <c r="C1621" s="8"/>
      <c r="D1621" s="23"/>
      <c r="E1621" s="23"/>
      <c r="F1621" s="10" t="str">
        <f aca="false">IF(D1621="","",D1621-N(E1621))</f>
        <v/>
      </c>
      <c r="G1621" s="8"/>
      <c r="H1621" s="12" t="str">
        <f aca="false">IF(AND(A1621="",C1621="",D1621=""),"",IF(A1621="","Add the order date",IF(I1621="","Date not recognised - use YYYY-MM-DD",IF(C1621="","Add the customer email",IF(D1621="","Add the order total",IF(COUNTIF(Customers!$A$2:$A$2001,C1621)=0,"Customer not on Customers tab",IF(N(E1621)&gt;D1621,"Refund is more than the order",IF(AND(B1621&lt;&gt;"",COUNTIF($B$2:$B$5001,B1621)&gt;1),"Same order # twice - keep one row",""))))))))</f>
        <v/>
      </c>
      <c r="I1621" s="11" t="str">
        <f aca="false">IF(A1621="","",IF(ISNUMBER(A1621),INT(A1621),IFERROR(IF(TEXT(DATE(VALUE(LEFT(A1621,4)),VALUE(MID(A1621,6,2)),VALUE(MID(A1621,9,2))),"yyyy-mm-dd")=LEFT(A1621,10),DATE(VALUE(LEFT(A1621,4)),VALUE(MID(A1621,6,2)),VALUE(MID(A1621,9,2))),""),"")))</f>
        <v/>
      </c>
    </row>
    <row r="1622" customFormat="false" ht="15" hidden="false" customHeight="false" outlineLevel="0" collapsed="false">
      <c r="A1622" s="13"/>
      <c r="B1622" s="8"/>
      <c r="C1622" s="8"/>
      <c r="D1622" s="23"/>
      <c r="E1622" s="23"/>
      <c r="F1622" s="10" t="str">
        <f aca="false">IF(D1622="","",D1622-N(E1622))</f>
        <v/>
      </c>
      <c r="G1622" s="8"/>
      <c r="H1622" s="12" t="str">
        <f aca="false">IF(AND(A1622="",C1622="",D1622=""),"",IF(A1622="","Add the order date",IF(I1622="","Date not recognised - use YYYY-MM-DD",IF(C1622="","Add the customer email",IF(D1622="","Add the order total",IF(COUNTIF(Customers!$A$2:$A$2001,C1622)=0,"Customer not on Customers tab",IF(N(E1622)&gt;D1622,"Refund is more than the order",IF(AND(B1622&lt;&gt;"",COUNTIF($B$2:$B$5001,B1622)&gt;1),"Same order # twice - keep one row",""))))))))</f>
        <v/>
      </c>
      <c r="I1622" s="11" t="str">
        <f aca="false">IF(A1622="","",IF(ISNUMBER(A1622),INT(A1622),IFERROR(IF(TEXT(DATE(VALUE(LEFT(A1622,4)),VALUE(MID(A1622,6,2)),VALUE(MID(A1622,9,2))),"yyyy-mm-dd")=LEFT(A1622,10),DATE(VALUE(LEFT(A1622,4)),VALUE(MID(A1622,6,2)),VALUE(MID(A1622,9,2))),""),"")))</f>
        <v/>
      </c>
    </row>
    <row r="1623" customFormat="false" ht="15" hidden="false" customHeight="false" outlineLevel="0" collapsed="false">
      <c r="A1623" s="13"/>
      <c r="B1623" s="8"/>
      <c r="C1623" s="8"/>
      <c r="D1623" s="23"/>
      <c r="E1623" s="23"/>
      <c r="F1623" s="10" t="str">
        <f aca="false">IF(D1623="","",D1623-N(E1623))</f>
        <v/>
      </c>
      <c r="G1623" s="8"/>
      <c r="H1623" s="12" t="str">
        <f aca="false">IF(AND(A1623="",C1623="",D1623=""),"",IF(A1623="","Add the order date",IF(I1623="","Date not recognised - use YYYY-MM-DD",IF(C1623="","Add the customer email",IF(D1623="","Add the order total",IF(COUNTIF(Customers!$A$2:$A$2001,C1623)=0,"Customer not on Customers tab",IF(N(E1623)&gt;D1623,"Refund is more than the order",IF(AND(B1623&lt;&gt;"",COUNTIF($B$2:$B$5001,B1623)&gt;1),"Same order # twice - keep one row",""))))))))</f>
        <v/>
      </c>
      <c r="I1623" s="11" t="str">
        <f aca="false">IF(A1623="","",IF(ISNUMBER(A1623),INT(A1623),IFERROR(IF(TEXT(DATE(VALUE(LEFT(A1623,4)),VALUE(MID(A1623,6,2)),VALUE(MID(A1623,9,2))),"yyyy-mm-dd")=LEFT(A1623,10),DATE(VALUE(LEFT(A1623,4)),VALUE(MID(A1623,6,2)),VALUE(MID(A1623,9,2))),""),"")))</f>
        <v/>
      </c>
    </row>
    <row r="1624" customFormat="false" ht="15" hidden="false" customHeight="false" outlineLevel="0" collapsed="false">
      <c r="A1624" s="13"/>
      <c r="B1624" s="8"/>
      <c r="C1624" s="8"/>
      <c r="D1624" s="23"/>
      <c r="E1624" s="23"/>
      <c r="F1624" s="10" t="str">
        <f aca="false">IF(D1624="","",D1624-N(E1624))</f>
        <v/>
      </c>
      <c r="G1624" s="8"/>
      <c r="H1624" s="12" t="str">
        <f aca="false">IF(AND(A1624="",C1624="",D1624=""),"",IF(A1624="","Add the order date",IF(I1624="","Date not recognised - use YYYY-MM-DD",IF(C1624="","Add the customer email",IF(D1624="","Add the order total",IF(COUNTIF(Customers!$A$2:$A$2001,C1624)=0,"Customer not on Customers tab",IF(N(E1624)&gt;D1624,"Refund is more than the order",IF(AND(B1624&lt;&gt;"",COUNTIF($B$2:$B$5001,B1624)&gt;1),"Same order # twice - keep one row",""))))))))</f>
        <v/>
      </c>
      <c r="I1624" s="11" t="str">
        <f aca="false">IF(A1624="","",IF(ISNUMBER(A1624),INT(A1624),IFERROR(IF(TEXT(DATE(VALUE(LEFT(A1624,4)),VALUE(MID(A1624,6,2)),VALUE(MID(A1624,9,2))),"yyyy-mm-dd")=LEFT(A1624,10),DATE(VALUE(LEFT(A1624,4)),VALUE(MID(A1624,6,2)),VALUE(MID(A1624,9,2))),""),"")))</f>
        <v/>
      </c>
    </row>
    <row r="1625" customFormat="false" ht="15" hidden="false" customHeight="false" outlineLevel="0" collapsed="false">
      <c r="A1625" s="13"/>
      <c r="B1625" s="8"/>
      <c r="C1625" s="8"/>
      <c r="D1625" s="23"/>
      <c r="E1625" s="23"/>
      <c r="F1625" s="10" t="str">
        <f aca="false">IF(D1625="","",D1625-N(E1625))</f>
        <v/>
      </c>
      <c r="G1625" s="8"/>
      <c r="H1625" s="12" t="str">
        <f aca="false">IF(AND(A1625="",C1625="",D1625=""),"",IF(A1625="","Add the order date",IF(I1625="","Date not recognised - use YYYY-MM-DD",IF(C1625="","Add the customer email",IF(D1625="","Add the order total",IF(COUNTIF(Customers!$A$2:$A$2001,C1625)=0,"Customer not on Customers tab",IF(N(E1625)&gt;D1625,"Refund is more than the order",IF(AND(B1625&lt;&gt;"",COUNTIF($B$2:$B$5001,B1625)&gt;1),"Same order # twice - keep one row",""))))))))</f>
        <v/>
      </c>
      <c r="I1625" s="11" t="str">
        <f aca="false">IF(A1625="","",IF(ISNUMBER(A1625),INT(A1625),IFERROR(IF(TEXT(DATE(VALUE(LEFT(A1625,4)),VALUE(MID(A1625,6,2)),VALUE(MID(A1625,9,2))),"yyyy-mm-dd")=LEFT(A1625,10),DATE(VALUE(LEFT(A1625,4)),VALUE(MID(A1625,6,2)),VALUE(MID(A1625,9,2))),""),"")))</f>
        <v/>
      </c>
    </row>
    <row r="1626" customFormat="false" ht="15" hidden="false" customHeight="false" outlineLevel="0" collapsed="false">
      <c r="A1626" s="13"/>
      <c r="B1626" s="8"/>
      <c r="C1626" s="8"/>
      <c r="D1626" s="23"/>
      <c r="E1626" s="23"/>
      <c r="F1626" s="10" t="str">
        <f aca="false">IF(D1626="","",D1626-N(E1626))</f>
        <v/>
      </c>
      <c r="G1626" s="8"/>
      <c r="H1626" s="12" t="str">
        <f aca="false">IF(AND(A1626="",C1626="",D1626=""),"",IF(A1626="","Add the order date",IF(I1626="","Date not recognised - use YYYY-MM-DD",IF(C1626="","Add the customer email",IF(D1626="","Add the order total",IF(COUNTIF(Customers!$A$2:$A$2001,C1626)=0,"Customer not on Customers tab",IF(N(E1626)&gt;D1626,"Refund is more than the order",IF(AND(B1626&lt;&gt;"",COUNTIF($B$2:$B$5001,B1626)&gt;1),"Same order # twice - keep one row",""))))))))</f>
        <v/>
      </c>
      <c r="I1626" s="11" t="str">
        <f aca="false">IF(A1626="","",IF(ISNUMBER(A1626),INT(A1626),IFERROR(IF(TEXT(DATE(VALUE(LEFT(A1626,4)),VALUE(MID(A1626,6,2)),VALUE(MID(A1626,9,2))),"yyyy-mm-dd")=LEFT(A1626,10),DATE(VALUE(LEFT(A1626,4)),VALUE(MID(A1626,6,2)),VALUE(MID(A1626,9,2))),""),"")))</f>
        <v/>
      </c>
    </row>
    <row r="1627" customFormat="false" ht="15" hidden="false" customHeight="false" outlineLevel="0" collapsed="false">
      <c r="A1627" s="13"/>
      <c r="B1627" s="8"/>
      <c r="C1627" s="8"/>
      <c r="D1627" s="23"/>
      <c r="E1627" s="23"/>
      <c r="F1627" s="10" t="str">
        <f aca="false">IF(D1627="","",D1627-N(E1627))</f>
        <v/>
      </c>
      <c r="G1627" s="8"/>
      <c r="H1627" s="12" t="str">
        <f aca="false">IF(AND(A1627="",C1627="",D1627=""),"",IF(A1627="","Add the order date",IF(I1627="","Date not recognised - use YYYY-MM-DD",IF(C1627="","Add the customer email",IF(D1627="","Add the order total",IF(COUNTIF(Customers!$A$2:$A$2001,C1627)=0,"Customer not on Customers tab",IF(N(E1627)&gt;D1627,"Refund is more than the order",IF(AND(B1627&lt;&gt;"",COUNTIF($B$2:$B$5001,B1627)&gt;1),"Same order # twice - keep one row",""))))))))</f>
        <v/>
      </c>
      <c r="I1627" s="11" t="str">
        <f aca="false">IF(A1627="","",IF(ISNUMBER(A1627),INT(A1627),IFERROR(IF(TEXT(DATE(VALUE(LEFT(A1627,4)),VALUE(MID(A1627,6,2)),VALUE(MID(A1627,9,2))),"yyyy-mm-dd")=LEFT(A1627,10),DATE(VALUE(LEFT(A1627,4)),VALUE(MID(A1627,6,2)),VALUE(MID(A1627,9,2))),""),"")))</f>
        <v/>
      </c>
    </row>
    <row r="1628" customFormat="false" ht="15" hidden="false" customHeight="false" outlineLevel="0" collapsed="false">
      <c r="A1628" s="13"/>
      <c r="B1628" s="8"/>
      <c r="C1628" s="8"/>
      <c r="D1628" s="23"/>
      <c r="E1628" s="23"/>
      <c r="F1628" s="10" t="str">
        <f aca="false">IF(D1628="","",D1628-N(E1628))</f>
        <v/>
      </c>
      <c r="G1628" s="8"/>
      <c r="H1628" s="12" t="str">
        <f aca="false">IF(AND(A1628="",C1628="",D1628=""),"",IF(A1628="","Add the order date",IF(I1628="","Date not recognised - use YYYY-MM-DD",IF(C1628="","Add the customer email",IF(D1628="","Add the order total",IF(COUNTIF(Customers!$A$2:$A$2001,C1628)=0,"Customer not on Customers tab",IF(N(E1628)&gt;D1628,"Refund is more than the order",IF(AND(B1628&lt;&gt;"",COUNTIF($B$2:$B$5001,B1628)&gt;1),"Same order # twice - keep one row",""))))))))</f>
        <v/>
      </c>
      <c r="I1628" s="11" t="str">
        <f aca="false">IF(A1628="","",IF(ISNUMBER(A1628),INT(A1628),IFERROR(IF(TEXT(DATE(VALUE(LEFT(A1628,4)),VALUE(MID(A1628,6,2)),VALUE(MID(A1628,9,2))),"yyyy-mm-dd")=LEFT(A1628,10),DATE(VALUE(LEFT(A1628,4)),VALUE(MID(A1628,6,2)),VALUE(MID(A1628,9,2))),""),"")))</f>
        <v/>
      </c>
    </row>
    <row r="1629" customFormat="false" ht="15" hidden="false" customHeight="false" outlineLevel="0" collapsed="false">
      <c r="A1629" s="13"/>
      <c r="B1629" s="8"/>
      <c r="C1629" s="8"/>
      <c r="D1629" s="23"/>
      <c r="E1629" s="23"/>
      <c r="F1629" s="10" t="str">
        <f aca="false">IF(D1629="","",D1629-N(E1629))</f>
        <v/>
      </c>
      <c r="G1629" s="8"/>
      <c r="H1629" s="12" t="str">
        <f aca="false">IF(AND(A1629="",C1629="",D1629=""),"",IF(A1629="","Add the order date",IF(I1629="","Date not recognised - use YYYY-MM-DD",IF(C1629="","Add the customer email",IF(D1629="","Add the order total",IF(COUNTIF(Customers!$A$2:$A$2001,C1629)=0,"Customer not on Customers tab",IF(N(E1629)&gt;D1629,"Refund is more than the order",IF(AND(B1629&lt;&gt;"",COUNTIF($B$2:$B$5001,B1629)&gt;1),"Same order # twice - keep one row",""))))))))</f>
        <v/>
      </c>
      <c r="I1629" s="11" t="str">
        <f aca="false">IF(A1629="","",IF(ISNUMBER(A1629),INT(A1629),IFERROR(IF(TEXT(DATE(VALUE(LEFT(A1629,4)),VALUE(MID(A1629,6,2)),VALUE(MID(A1629,9,2))),"yyyy-mm-dd")=LEFT(A1629,10),DATE(VALUE(LEFT(A1629,4)),VALUE(MID(A1629,6,2)),VALUE(MID(A1629,9,2))),""),"")))</f>
        <v/>
      </c>
    </row>
    <row r="1630" customFormat="false" ht="15" hidden="false" customHeight="false" outlineLevel="0" collapsed="false">
      <c r="A1630" s="13"/>
      <c r="B1630" s="8"/>
      <c r="C1630" s="8"/>
      <c r="D1630" s="23"/>
      <c r="E1630" s="23"/>
      <c r="F1630" s="10" t="str">
        <f aca="false">IF(D1630="","",D1630-N(E1630))</f>
        <v/>
      </c>
      <c r="G1630" s="8"/>
      <c r="H1630" s="12" t="str">
        <f aca="false">IF(AND(A1630="",C1630="",D1630=""),"",IF(A1630="","Add the order date",IF(I1630="","Date not recognised - use YYYY-MM-DD",IF(C1630="","Add the customer email",IF(D1630="","Add the order total",IF(COUNTIF(Customers!$A$2:$A$2001,C1630)=0,"Customer not on Customers tab",IF(N(E1630)&gt;D1630,"Refund is more than the order",IF(AND(B1630&lt;&gt;"",COUNTIF($B$2:$B$5001,B1630)&gt;1),"Same order # twice - keep one row",""))))))))</f>
        <v/>
      </c>
      <c r="I1630" s="11" t="str">
        <f aca="false">IF(A1630="","",IF(ISNUMBER(A1630),INT(A1630),IFERROR(IF(TEXT(DATE(VALUE(LEFT(A1630,4)),VALUE(MID(A1630,6,2)),VALUE(MID(A1630,9,2))),"yyyy-mm-dd")=LEFT(A1630,10),DATE(VALUE(LEFT(A1630,4)),VALUE(MID(A1630,6,2)),VALUE(MID(A1630,9,2))),""),"")))</f>
        <v/>
      </c>
    </row>
    <row r="1631" customFormat="false" ht="15" hidden="false" customHeight="false" outlineLevel="0" collapsed="false">
      <c r="A1631" s="13"/>
      <c r="B1631" s="8"/>
      <c r="C1631" s="8"/>
      <c r="D1631" s="23"/>
      <c r="E1631" s="23"/>
      <c r="F1631" s="10" t="str">
        <f aca="false">IF(D1631="","",D1631-N(E1631))</f>
        <v/>
      </c>
      <c r="G1631" s="8"/>
      <c r="H1631" s="12" t="str">
        <f aca="false">IF(AND(A1631="",C1631="",D1631=""),"",IF(A1631="","Add the order date",IF(I1631="","Date not recognised - use YYYY-MM-DD",IF(C1631="","Add the customer email",IF(D1631="","Add the order total",IF(COUNTIF(Customers!$A$2:$A$2001,C1631)=0,"Customer not on Customers tab",IF(N(E1631)&gt;D1631,"Refund is more than the order",IF(AND(B1631&lt;&gt;"",COUNTIF($B$2:$B$5001,B1631)&gt;1),"Same order # twice - keep one row",""))))))))</f>
        <v/>
      </c>
      <c r="I1631" s="11" t="str">
        <f aca="false">IF(A1631="","",IF(ISNUMBER(A1631),INT(A1631),IFERROR(IF(TEXT(DATE(VALUE(LEFT(A1631,4)),VALUE(MID(A1631,6,2)),VALUE(MID(A1631,9,2))),"yyyy-mm-dd")=LEFT(A1631,10),DATE(VALUE(LEFT(A1631,4)),VALUE(MID(A1631,6,2)),VALUE(MID(A1631,9,2))),""),"")))</f>
        <v/>
      </c>
    </row>
    <row r="1632" customFormat="false" ht="15" hidden="false" customHeight="false" outlineLevel="0" collapsed="false">
      <c r="A1632" s="13"/>
      <c r="B1632" s="8"/>
      <c r="C1632" s="8"/>
      <c r="D1632" s="23"/>
      <c r="E1632" s="23"/>
      <c r="F1632" s="10" t="str">
        <f aca="false">IF(D1632="","",D1632-N(E1632))</f>
        <v/>
      </c>
      <c r="G1632" s="8"/>
      <c r="H1632" s="12" t="str">
        <f aca="false">IF(AND(A1632="",C1632="",D1632=""),"",IF(A1632="","Add the order date",IF(I1632="","Date not recognised - use YYYY-MM-DD",IF(C1632="","Add the customer email",IF(D1632="","Add the order total",IF(COUNTIF(Customers!$A$2:$A$2001,C1632)=0,"Customer not on Customers tab",IF(N(E1632)&gt;D1632,"Refund is more than the order",IF(AND(B1632&lt;&gt;"",COUNTIF($B$2:$B$5001,B1632)&gt;1),"Same order # twice - keep one row",""))))))))</f>
        <v/>
      </c>
      <c r="I1632" s="11" t="str">
        <f aca="false">IF(A1632="","",IF(ISNUMBER(A1632),INT(A1632),IFERROR(IF(TEXT(DATE(VALUE(LEFT(A1632,4)),VALUE(MID(A1632,6,2)),VALUE(MID(A1632,9,2))),"yyyy-mm-dd")=LEFT(A1632,10),DATE(VALUE(LEFT(A1632,4)),VALUE(MID(A1632,6,2)),VALUE(MID(A1632,9,2))),""),"")))</f>
        <v/>
      </c>
    </row>
    <row r="1633" customFormat="false" ht="15" hidden="false" customHeight="false" outlineLevel="0" collapsed="false">
      <c r="A1633" s="13"/>
      <c r="B1633" s="8"/>
      <c r="C1633" s="8"/>
      <c r="D1633" s="23"/>
      <c r="E1633" s="23"/>
      <c r="F1633" s="10" t="str">
        <f aca="false">IF(D1633="","",D1633-N(E1633))</f>
        <v/>
      </c>
      <c r="G1633" s="8"/>
      <c r="H1633" s="12" t="str">
        <f aca="false">IF(AND(A1633="",C1633="",D1633=""),"",IF(A1633="","Add the order date",IF(I1633="","Date not recognised - use YYYY-MM-DD",IF(C1633="","Add the customer email",IF(D1633="","Add the order total",IF(COUNTIF(Customers!$A$2:$A$2001,C1633)=0,"Customer not on Customers tab",IF(N(E1633)&gt;D1633,"Refund is more than the order",IF(AND(B1633&lt;&gt;"",COUNTIF($B$2:$B$5001,B1633)&gt;1),"Same order # twice - keep one row",""))))))))</f>
        <v/>
      </c>
      <c r="I1633" s="11" t="str">
        <f aca="false">IF(A1633="","",IF(ISNUMBER(A1633),INT(A1633),IFERROR(IF(TEXT(DATE(VALUE(LEFT(A1633,4)),VALUE(MID(A1633,6,2)),VALUE(MID(A1633,9,2))),"yyyy-mm-dd")=LEFT(A1633,10),DATE(VALUE(LEFT(A1633,4)),VALUE(MID(A1633,6,2)),VALUE(MID(A1633,9,2))),""),"")))</f>
        <v/>
      </c>
    </row>
    <row r="1634" customFormat="false" ht="15" hidden="false" customHeight="false" outlineLevel="0" collapsed="false">
      <c r="A1634" s="13"/>
      <c r="B1634" s="8"/>
      <c r="C1634" s="8"/>
      <c r="D1634" s="23"/>
      <c r="E1634" s="23"/>
      <c r="F1634" s="10" t="str">
        <f aca="false">IF(D1634="","",D1634-N(E1634))</f>
        <v/>
      </c>
      <c r="G1634" s="8"/>
      <c r="H1634" s="12" t="str">
        <f aca="false">IF(AND(A1634="",C1634="",D1634=""),"",IF(A1634="","Add the order date",IF(I1634="","Date not recognised - use YYYY-MM-DD",IF(C1634="","Add the customer email",IF(D1634="","Add the order total",IF(COUNTIF(Customers!$A$2:$A$2001,C1634)=0,"Customer not on Customers tab",IF(N(E1634)&gt;D1634,"Refund is more than the order",IF(AND(B1634&lt;&gt;"",COUNTIF($B$2:$B$5001,B1634)&gt;1),"Same order # twice - keep one row",""))))))))</f>
        <v/>
      </c>
      <c r="I1634" s="11" t="str">
        <f aca="false">IF(A1634="","",IF(ISNUMBER(A1634),INT(A1634),IFERROR(IF(TEXT(DATE(VALUE(LEFT(A1634,4)),VALUE(MID(A1634,6,2)),VALUE(MID(A1634,9,2))),"yyyy-mm-dd")=LEFT(A1634,10),DATE(VALUE(LEFT(A1634,4)),VALUE(MID(A1634,6,2)),VALUE(MID(A1634,9,2))),""),"")))</f>
        <v/>
      </c>
    </row>
    <row r="1635" customFormat="false" ht="15" hidden="false" customHeight="false" outlineLevel="0" collapsed="false">
      <c r="A1635" s="13"/>
      <c r="B1635" s="8"/>
      <c r="C1635" s="8"/>
      <c r="D1635" s="23"/>
      <c r="E1635" s="23"/>
      <c r="F1635" s="10" t="str">
        <f aca="false">IF(D1635="","",D1635-N(E1635))</f>
        <v/>
      </c>
      <c r="G1635" s="8"/>
      <c r="H1635" s="12" t="str">
        <f aca="false">IF(AND(A1635="",C1635="",D1635=""),"",IF(A1635="","Add the order date",IF(I1635="","Date not recognised - use YYYY-MM-DD",IF(C1635="","Add the customer email",IF(D1635="","Add the order total",IF(COUNTIF(Customers!$A$2:$A$2001,C1635)=0,"Customer not on Customers tab",IF(N(E1635)&gt;D1635,"Refund is more than the order",IF(AND(B1635&lt;&gt;"",COUNTIF($B$2:$B$5001,B1635)&gt;1),"Same order # twice - keep one row",""))))))))</f>
        <v/>
      </c>
      <c r="I1635" s="11" t="str">
        <f aca="false">IF(A1635="","",IF(ISNUMBER(A1635),INT(A1635),IFERROR(IF(TEXT(DATE(VALUE(LEFT(A1635,4)),VALUE(MID(A1635,6,2)),VALUE(MID(A1635,9,2))),"yyyy-mm-dd")=LEFT(A1635,10),DATE(VALUE(LEFT(A1635,4)),VALUE(MID(A1635,6,2)),VALUE(MID(A1635,9,2))),""),"")))</f>
        <v/>
      </c>
    </row>
    <row r="1636" customFormat="false" ht="15" hidden="false" customHeight="false" outlineLevel="0" collapsed="false">
      <c r="A1636" s="13"/>
      <c r="B1636" s="8"/>
      <c r="C1636" s="8"/>
      <c r="D1636" s="23"/>
      <c r="E1636" s="23"/>
      <c r="F1636" s="10" t="str">
        <f aca="false">IF(D1636="","",D1636-N(E1636))</f>
        <v/>
      </c>
      <c r="G1636" s="8"/>
      <c r="H1636" s="12" t="str">
        <f aca="false">IF(AND(A1636="",C1636="",D1636=""),"",IF(A1636="","Add the order date",IF(I1636="","Date not recognised - use YYYY-MM-DD",IF(C1636="","Add the customer email",IF(D1636="","Add the order total",IF(COUNTIF(Customers!$A$2:$A$2001,C1636)=0,"Customer not on Customers tab",IF(N(E1636)&gt;D1636,"Refund is more than the order",IF(AND(B1636&lt;&gt;"",COUNTIF($B$2:$B$5001,B1636)&gt;1),"Same order # twice - keep one row",""))))))))</f>
        <v/>
      </c>
      <c r="I1636" s="11" t="str">
        <f aca="false">IF(A1636="","",IF(ISNUMBER(A1636),INT(A1636),IFERROR(IF(TEXT(DATE(VALUE(LEFT(A1636,4)),VALUE(MID(A1636,6,2)),VALUE(MID(A1636,9,2))),"yyyy-mm-dd")=LEFT(A1636,10),DATE(VALUE(LEFT(A1636,4)),VALUE(MID(A1636,6,2)),VALUE(MID(A1636,9,2))),""),"")))</f>
        <v/>
      </c>
    </row>
    <row r="1637" customFormat="false" ht="15" hidden="false" customHeight="false" outlineLevel="0" collapsed="false">
      <c r="A1637" s="13"/>
      <c r="B1637" s="8"/>
      <c r="C1637" s="8"/>
      <c r="D1637" s="23"/>
      <c r="E1637" s="23"/>
      <c r="F1637" s="10" t="str">
        <f aca="false">IF(D1637="","",D1637-N(E1637))</f>
        <v/>
      </c>
      <c r="G1637" s="8"/>
      <c r="H1637" s="12" t="str">
        <f aca="false">IF(AND(A1637="",C1637="",D1637=""),"",IF(A1637="","Add the order date",IF(I1637="","Date not recognised - use YYYY-MM-DD",IF(C1637="","Add the customer email",IF(D1637="","Add the order total",IF(COUNTIF(Customers!$A$2:$A$2001,C1637)=0,"Customer not on Customers tab",IF(N(E1637)&gt;D1637,"Refund is more than the order",IF(AND(B1637&lt;&gt;"",COUNTIF($B$2:$B$5001,B1637)&gt;1),"Same order # twice - keep one row",""))))))))</f>
        <v/>
      </c>
      <c r="I1637" s="11" t="str">
        <f aca="false">IF(A1637="","",IF(ISNUMBER(A1637),INT(A1637),IFERROR(IF(TEXT(DATE(VALUE(LEFT(A1637,4)),VALUE(MID(A1637,6,2)),VALUE(MID(A1637,9,2))),"yyyy-mm-dd")=LEFT(A1637,10),DATE(VALUE(LEFT(A1637,4)),VALUE(MID(A1637,6,2)),VALUE(MID(A1637,9,2))),""),"")))</f>
        <v/>
      </c>
    </row>
    <row r="1638" customFormat="false" ht="15" hidden="false" customHeight="false" outlineLevel="0" collapsed="false">
      <c r="A1638" s="13"/>
      <c r="B1638" s="8"/>
      <c r="C1638" s="8"/>
      <c r="D1638" s="23"/>
      <c r="E1638" s="23"/>
      <c r="F1638" s="10" t="str">
        <f aca="false">IF(D1638="","",D1638-N(E1638))</f>
        <v/>
      </c>
      <c r="G1638" s="8"/>
      <c r="H1638" s="12" t="str">
        <f aca="false">IF(AND(A1638="",C1638="",D1638=""),"",IF(A1638="","Add the order date",IF(I1638="","Date not recognised - use YYYY-MM-DD",IF(C1638="","Add the customer email",IF(D1638="","Add the order total",IF(COUNTIF(Customers!$A$2:$A$2001,C1638)=0,"Customer not on Customers tab",IF(N(E1638)&gt;D1638,"Refund is more than the order",IF(AND(B1638&lt;&gt;"",COUNTIF($B$2:$B$5001,B1638)&gt;1),"Same order # twice - keep one row",""))))))))</f>
        <v/>
      </c>
      <c r="I1638" s="11" t="str">
        <f aca="false">IF(A1638="","",IF(ISNUMBER(A1638),INT(A1638),IFERROR(IF(TEXT(DATE(VALUE(LEFT(A1638,4)),VALUE(MID(A1638,6,2)),VALUE(MID(A1638,9,2))),"yyyy-mm-dd")=LEFT(A1638,10),DATE(VALUE(LEFT(A1638,4)),VALUE(MID(A1638,6,2)),VALUE(MID(A1638,9,2))),""),"")))</f>
        <v/>
      </c>
    </row>
    <row r="1639" customFormat="false" ht="15" hidden="false" customHeight="false" outlineLevel="0" collapsed="false">
      <c r="A1639" s="13"/>
      <c r="B1639" s="8"/>
      <c r="C1639" s="8"/>
      <c r="D1639" s="23"/>
      <c r="E1639" s="23"/>
      <c r="F1639" s="10" t="str">
        <f aca="false">IF(D1639="","",D1639-N(E1639))</f>
        <v/>
      </c>
      <c r="G1639" s="8"/>
      <c r="H1639" s="12" t="str">
        <f aca="false">IF(AND(A1639="",C1639="",D1639=""),"",IF(A1639="","Add the order date",IF(I1639="","Date not recognised - use YYYY-MM-DD",IF(C1639="","Add the customer email",IF(D1639="","Add the order total",IF(COUNTIF(Customers!$A$2:$A$2001,C1639)=0,"Customer not on Customers tab",IF(N(E1639)&gt;D1639,"Refund is more than the order",IF(AND(B1639&lt;&gt;"",COUNTIF($B$2:$B$5001,B1639)&gt;1),"Same order # twice - keep one row",""))))))))</f>
        <v/>
      </c>
      <c r="I1639" s="11" t="str">
        <f aca="false">IF(A1639="","",IF(ISNUMBER(A1639),INT(A1639),IFERROR(IF(TEXT(DATE(VALUE(LEFT(A1639,4)),VALUE(MID(A1639,6,2)),VALUE(MID(A1639,9,2))),"yyyy-mm-dd")=LEFT(A1639,10),DATE(VALUE(LEFT(A1639,4)),VALUE(MID(A1639,6,2)),VALUE(MID(A1639,9,2))),""),"")))</f>
        <v/>
      </c>
    </row>
    <row r="1640" customFormat="false" ht="15" hidden="false" customHeight="false" outlineLevel="0" collapsed="false">
      <c r="A1640" s="13"/>
      <c r="B1640" s="8"/>
      <c r="C1640" s="8"/>
      <c r="D1640" s="23"/>
      <c r="E1640" s="23"/>
      <c r="F1640" s="10" t="str">
        <f aca="false">IF(D1640="","",D1640-N(E1640))</f>
        <v/>
      </c>
      <c r="G1640" s="8"/>
      <c r="H1640" s="12" t="str">
        <f aca="false">IF(AND(A1640="",C1640="",D1640=""),"",IF(A1640="","Add the order date",IF(I1640="","Date not recognised - use YYYY-MM-DD",IF(C1640="","Add the customer email",IF(D1640="","Add the order total",IF(COUNTIF(Customers!$A$2:$A$2001,C1640)=0,"Customer not on Customers tab",IF(N(E1640)&gt;D1640,"Refund is more than the order",IF(AND(B1640&lt;&gt;"",COUNTIF($B$2:$B$5001,B1640)&gt;1),"Same order # twice - keep one row",""))))))))</f>
        <v/>
      </c>
      <c r="I1640" s="11" t="str">
        <f aca="false">IF(A1640="","",IF(ISNUMBER(A1640),INT(A1640),IFERROR(IF(TEXT(DATE(VALUE(LEFT(A1640,4)),VALUE(MID(A1640,6,2)),VALUE(MID(A1640,9,2))),"yyyy-mm-dd")=LEFT(A1640,10),DATE(VALUE(LEFT(A1640,4)),VALUE(MID(A1640,6,2)),VALUE(MID(A1640,9,2))),""),"")))</f>
        <v/>
      </c>
    </row>
    <row r="1641" customFormat="false" ht="15" hidden="false" customHeight="false" outlineLevel="0" collapsed="false">
      <c r="A1641" s="13"/>
      <c r="B1641" s="8"/>
      <c r="C1641" s="8"/>
      <c r="D1641" s="23"/>
      <c r="E1641" s="23"/>
      <c r="F1641" s="10" t="str">
        <f aca="false">IF(D1641="","",D1641-N(E1641))</f>
        <v/>
      </c>
      <c r="G1641" s="8"/>
      <c r="H1641" s="12" t="str">
        <f aca="false">IF(AND(A1641="",C1641="",D1641=""),"",IF(A1641="","Add the order date",IF(I1641="","Date not recognised - use YYYY-MM-DD",IF(C1641="","Add the customer email",IF(D1641="","Add the order total",IF(COUNTIF(Customers!$A$2:$A$2001,C1641)=0,"Customer not on Customers tab",IF(N(E1641)&gt;D1641,"Refund is more than the order",IF(AND(B1641&lt;&gt;"",COUNTIF($B$2:$B$5001,B1641)&gt;1),"Same order # twice - keep one row",""))))))))</f>
        <v/>
      </c>
      <c r="I1641" s="11" t="str">
        <f aca="false">IF(A1641="","",IF(ISNUMBER(A1641),INT(A1641),IFERROR(IF(TEXT(DATE(VALUE(LEFT(A1641,4)),VALUE(MID(A1641,6,2)),VALUE(MID(A1641,9,2))),"yyyy-mm-dd")=LEFT(A1641,10),DATE(VALUE(LEFT(A1641,4)),VALUE(MID(A1641,6,2)),VALUE(MID(A1641,9,2))),""),"")))</f>
        <v/>
      </c>
    </row>
    <row r="1642" customFormat="false" ht="15" hidden="false" customHeight="false" outlineLevel="0" collapsed="false">
      <c r="A1642" s="13"/>
      <c r="B1642" s="8"/>
      <c r="C1642" s="8"/>
      <c r="D1642" s="23"/>
      <c r="E1642" s="23"/>
      <c r="F1642" s="10" t="str">
        <f aca="false">IF(D1642="","",D1642-N(E1642))</f>
        <v/>
      </c>
      <c r="G1642" s="8"/>
      <c r="H1642" s="12" t="str">
        <f aca="false">IF(AND(A1642="",C1642="",D1642=""),"",IF(A1642="","Add the order date",IF(I1642="","Date not recognised - use YYYY-MM-DD",IF(C1642="","Add the customer email",IF(D1642="","Add the order total",IF(COUNTIF(Customers!$A$2:$A$2001,C1642)=0,"Customer not on Customers tab",IF(N(E1642)&gt;D1642,"Refund is more than the order",IF(AND(B1642&lt;&gt;"",COUNTIF($B$2:$B$5001,B1642)&gt;1),"Same order # twice - keep one row",""))))))))</f>
        <v/>
      </c>
      <c r="I1642" s="11" t="str">
        <f aca="false">IF(A1642="","",IF(ISNUMBER(A1642),INT(A1642),IFERROR(IF(TEXT(DATE(VALUE(LEFT(A1642,4)),VALUE(MID(A1642,6,2)),VALUE(MID(A1642,9,2))),"yyyy-mm-dd")=LEFT(A1642,10),DATE(VALUE(LEFT(A1642,4)),VALUE(MID(A1642,6,2)),VALUE(MID(A1642,9,2))),""),"")))</f>
        <v/>
      </c>
    </row>
    <row r="1643" customFormat="false" ht="15" hidden="false" customHeight="false" outlineLevel="0" collapsed="false">
      <c r="A1643" s="13"/>
      <c r="B1643" s="8"/>
      <c r="C1643" s="8"/>
      <c r="D1643" s="23"/>
      <c r="E1643" s="23"/>
      <c r="F1643" s="10" t="str">
        <f aca="false">IF(D1643="","",D1643-N(E1643))</f>
        <v/>
      </c>
      <c r="G1643" s="8"/>
      <c r="H1643" s="12" t="str">
        <f aca="false">IF(AND(A1643="",C1643="",D1643=""),"",IF(A1643="","Add the order date",IF(I1643="","Date not recognised - use YYYY-MM-DD",IF(C1643="","Add the customer email",IF(D1643="","Add the order total",IF(COUNTIF(Customers!$A$2:$A$2001,C1643)=0,"Customer not on Customers tab",IF(N(E1643)&gt;D1643,"Refund is more than the order",IF(AND(B1643&lt;&gt;"",COUNTIF($B$2:$B$5001,B1643)&gt;1),"Same order # twice - keep one row",""))))))))</f>
        <v/>
      </c>
      <c r="I1643" s="11" t="str">
        <f aca="false">IF(A1643="","",IF(ISNUMBER(A1643),INT(A1643),IFERROR(IF(TEXT(DATE(VALUE(LEFT(A1643,4)),VALUE(MID(A1643,6,2)),VALUE(MID(A1643,9,2))),"yyyy-mm-dd")=LEFT(A1643,10),DATE(VALUE(LEFT(A1643,4)),VALUE(MID(A1643,6,2)),VALUE(MID(A1643,9,2))),""),"")))</f>
        <v/>
      </c>
    </row>
    <row r="1644" customFormat="false" ht="15" hidden="false" customHeight="false" outlineLevel="0" collapsed="false">
      <c r="A1644" s="13"/>
      <c r="B1644" s="8"/>
      <c r="C1644" s="8"/>
      <c r="D1644" s="23"/>
      <c r="E1644" s="23"/>
      <c r="F1644" s="10" t="str">
        <f aca="false">IF(D1644="","",D1644-N(E1644))</f>
        <v/>
      </c>
      <c r="G1644" s="8"/>
      <c r="H1644" s="12" t="str">
        <f aca="false">IF(AND(A1644="",C1644="",D1644=""),"",IF(A1644="","Add the order date",IF(I1644="","Date not recognised - use YYYY-MM-DD",IF(C1644="","Add the customer email",IF(D1644="","Add the order total",IF(COUNTIF(Customers!$A$2:$A$2001,C1644)=0,"Customer not on Customers tab",IF(N(E1644)&gt;D1644,"Refund is more than the order",IF(AND(B1644&lt;&gt;"",COUNTIF($B$2:$B$5001,B1644)&gt;1),"Same order # twice - keep one row",""))))))))</f>
        <v/>
      </c>
      <c r="I1644" s="11" t="str">
        <f aca="false">IF(A1644="","",IF(ISNUMBER(A1644),INT(A1644),IFERROR(IF(TEXT(DATE(VALUE(LEFT(A1644,4)),VALUE(MID(A1644,6,2)),VALUE(MID(A1644,9,2))),"yyyy-mm-dd")=LEFT(A1644,10),DATE(VALUE(LEFT(A1644,4)),VALUE(MID(A1644,6,2)),VALUE(MID(A1644,9,2))),""),"")))</f>
        <v/>
      </c>
    </row>
    <row r="1645" customFormat="false" ht="15" hidden="false" customHeight="false" outlineLevel="0" collapsed="false">
      <c r="A1645" s="13"/>
      <c r="B1645" s="8"/>
      <c r="C1645" s="8"/>
      <c r="D1645" s="23"/>
      <c r="E1645" s="23"/>
      <c r="F1645" s="10" t="str">
        <f aca="false">IF(D1645="","",D1645-N(E1645))</f>
        <v/>
      </c>
      <c r="G1645" s="8"/>
      <c r="H1645" s="12" t="str">
        <f aca="false">IF(AND(A1645="",C1645="",D1645=""),"",IF(A1645="","Add the order date",IF(I1645="","Date not recognised - use YYYY-MM-DD",IF(C1645="","Add the customer email",IF(D1645="","Add the order total",IF(COUNTIF(Customers!$A$2:$A$2001,C1645)=0,"Customer not on Customers tab",IF(N(E1645)&gt;D1645,"Refund is more than the order",IF(AND(B1645&lt;&gt;"",COUNTIF($B$2:$B$5001,B1645)&gt;1),"Same order # twice - keep one row",""))))))))</f>
        <v/>
      </c>
      <c r="I1645" s="11" t="str">
        <f aca="false">IF(A1645="","",IF(ISNUMBER(A1645),INT(A1645),IFERROR(IF(TEXT(DATE(VALUE(LEFT(A1645,4)),VALUE(MID(A1645,6,2)),VALUE(MID(A1645,9,2))),"yyyy-mm-dd")=LEFT(A1645,10),DATE(VALUE(LEFT(A1645,4)),VALUE(MID(A1645,6,2)),VALUE(MID(A1645,9,2))),""),"")))</f>
        <v/>
      </c>
    </row>
    <row r="1646" customFormat="false" ht="15" hidden="false" customHeight="false" outlineLevel="0" collapsed="false">
      <c r="A1646" s="13"/>
      <c r="B1646" s="8"/>
      <c r="C1646" s="8"/>
      <c r="D1646" s="23"/>
      <c r="E1646" s="23"/>
      <c r="F1646" s="10" t="str">
        <f aca="false">IF(D1646="","",D1646-N(E1646))</f>
        <v/>
      </c>
      <c r="G1646" s="8"/>
      <c r="H1646" s="12" t="str">
        <f aca="false">IF(AND(A1646="",C1646="",D1646=""),"",IF(A1646="","Add the order date",IF(I1646="","Date not recognised - use YYYY-MM-DD",IF(C1646="","Add the customer email",IF(D1646="","Add the order total",IF(COUNTIF(Customers!$A$2:$A$2001,C1646)=0,"Customer not on Customers tab",IF(N(E1646)&gt;D1646,"Refund is more than the order",IF(AND(B1646&lt;&gt;"",COUNTIF($B$2:$B$5001,B1646)&gt;1),"Same order # twice - keep one row",""))))))))</f>
        <v/>
      </c>
      <c r="I1646" s="11" t="str">
        <f aca="false">IF(A1646="","",IF(ISNUMBER(A1646),INT(A1646),IFERROR(IF(TEXT(DATE(VALUE(LEFT(A1646,4)),VALUE(MID(A1646,6,2)),VALUE(MID(A1646,9,2))),"yyyy-mm-dd")=LEFT(A1646,10),DATE(VALUE(LEFT(A1646,4)),VALUE(MID(A1646,6,2)),VALUE(MID(A1646,9,2))),""),"")))</f>
        <v/>
      </c>
    </row>
    <row r="1647" customFormat="false" ht="15" hidden="false" customHeight="false" outlineLevel="0" collapsed="false">
      <c r="A1647" s="13"/>
      <c r="B1647" s="8"/>
      <c r="C1647" s="8"/>
      <c r="D1647" s="23"/>
      <c r="E1647" s="23"/>
      <c r="F1647" s="10" t="str">
        <f aca="false">IF(D1647="","",D1647-N(E1647))</f>
        <v/>
      </c>
      <c r="G1647" s="8"/>
      <c r="H1647" s="12" t="str">
        <f aca="false">IF(AND(A1647="",C1647="",D1647=""),"",IF(A1647="","Add the order date",IF(I1647="","Date not recognised - use YYYY-MM-DD",IF(C1647="","Add the customer email",IF(D1647="","Add the order total",IF(COUNTIF(Customers!$A$2:$A$2001,C1647)=0,"Customer not on Customers tab",IF(N(E1647)&gt;D1647,"Refund is more than the order",IF(AND(B1647&lt;&gt;"",COUNTIF($B$2:$B$5001,B1647)&gt;1),"Same order # twice - keep one row",""))))))))</f>
        <v/>
      </c>
      <c r="I1647" s="11" t="str">
        <f aca="false">IF(A1647="","",IF(ISNUMBER(A1647),INT(A1647),IFERROR(IF(TEXT(DATE(VALUE(LEFT(A1647,4)),VALUE(MID(A1647,6,2)),VALUE(MID(A1647,9,2))),"yyyy-mm-dd")=LEFT(A1647,10),DATE(VALUE(LEFT(A1647,4)),VALUE(MID(A1647,6,2)),VALUE(MID(A1647,9,2))),""),"")))</f>
        <v/>
      </c>
    </row>
    <row r="1648" customFormat="false" ht="15" hidden="false" customHeight="false" outlineLevel="0" collapsed="false">
      <c r="A1648" s="13"/>
      <c r="B1648" s="8"/>
      <c r="C1648" s="8"/>
      <c r="D1648" s="23"/>
      <c r="E1648" s="23"/>
      <c r="F1648" s="10" t="str">
        <f aca="false">IF(D1648="","",D1648-N(E1648))</f>
        <v/>
      </c>
      <c r="G1648" s="8"/>
      <c r="H1648" s="12" t="str">
        <f aca="false">IF(AND(A1648="",C1648="",D1648=""),"",IF(A1648="","Add the order date",IF(I1648="","Date not recognised - use YYYY-MM-DD",IF(C1648="","Add the customer email",IF(D1648="","Add the order total",IF(COUNTIF(Customers!$A$2:$A$2001,C1648)=0,"Customer not on Customers tab",IF(N(E1648)&gt;D1648,"Refund is more than the order",IF(AND(B1648&lt;&gt;"",COUNTIF($B$2:$B$5001,B1648)&gt;1),"Same order # twice - keep one row",""))))))))</f>
        <v/>
      </c>
      <c r="I1648" s="11" t="str">
        <f aca="false">IF(A1648="","",IF(ISNUMBER(A1648),INT(A1648),IFERROR(IF(TEXT(DATE(VALUE(LEFT(A1648,4)),VALUE(MID(A1648,6,2)),VALUE(MID(A1648,9,2))),"yyyy-mm-dd")=LEFT(A1648,10),DATE(VALUE(LEFT(A1648,4)),VALUE(MID(A1648,6,2)),VALUE(MID(A1648,9,2))),""),"")))</f>
        <v/>
      </c>
    </row>
    <row r="1649" customFormat="false" ht="15" hidden="false" customHeight="false" outlineLevel="0" collapsed="false">
      <c r="A1649" s="13"/>
      <c r="B1649" s="8"/>
      <c r="C1649" s="8"/>
      <c r="D1649" s="23"/>
      <c r="E1649" s="23"/>
      <c r="F1649" s="10" t="str">
        <f aca="false">IF(D1649="","",D1649-N(E1649))</f>
        <v/>
      </c>
      <c r="G1649" s="8"/>
      <c r="H1649" s="12" t="str">
        <f aca="false">IF(AND(A1649="",C1649="",D1649=""),"",IF(A1649="","Add the order date",IF(I1649="","Date not recognised - use YYYY-MM-DD",IF(C1649="","Add the customer email",IF(D1649="","Add the order total",IF(COUNTIF(Customers!$A$2:$A$2001,C1649)=0,"Customer not on Customers tab",IF(N(E1649)&gt;D1649,"Refund is more than the order",IF(AND(B1649&lt;&gt;"",COUNTIF($B$2:$B$5001,B1649)&gt;1),"Same order # twice - keep one row",""))))))))</f>
        <v/>
      </c>
      <c r="I1649" s="11" t="str">
        <f aca="false">IF(A1649="","",IF(ISNUMBER(A1649),INT(A1649),IFERROR(IF(TEXT(DATE(VALUE(LEFT(A1649,4)),VALUE(MID(A1649,6,2)),VALUE(MID(A1649,9,2))),"yyyy-mm-dd")=LEFT(A1649,10),DATE(VALUE(LEFT(A1649,4)),VALUE(MID(A1649,6,2)),VALUE(MID(A1649,9,2))),""),"")))</f>
        <v/>
      </c>
    </row>
    <row r="1650" customFormat="false" ht="15" hidden="false" customHeight="false" outlineLevel="0" collapsed="false">
      <c r="A1650" s="13"/>
      <c r="B1650" s="8"/>
      <c r="C1650" s="8"/>
      <c r="D1650" s="23"/>
      <c r="E1650" s="23"/>
      <c r="F1650" s="10" t="str">
        <f aca="false">IF(D1650="","",D1650-N(E1650))</f>
        <v/>
      </c>
      <c r="G1650" s="8"/>
      <c r="H1650" s="12" t="str">
        <f aca="false">IF(AND(A1650="",C1650="",D1650=""),"",IF(A1650="","Add the order date",IF(I1650="","Date not recognised - use YYYY-MM-DD",IF(C1650="","Add the customer email",IF(D1650="","Add the order total",IF(COUNTIF(Customers!$A$2:$A$2001,C1650)=0,"Customer not on Customers tab",IF(N(E1650)&gt;D1650,"Refund is more than the order",IF(AND(B1650&lt;&gt;"",COUNTIF($B$2:$B$5001,B1650)&gt;1),"Same order # twice - keep one row",""))))))))</f>
        <v/>
      </c>
      <c r="I1650" s="11" t="str">
        <f aca="false">IF(A1650="","",IF(ISNUMBER(A1650),INT(A1650),IFERROR(IF(TEXT(DATE(VALUE(LEFT(A1650,4)),VALUE(MID(A1650,6,2)),VALUE(MID(A1650,9,2))),"yyyy-mm-dd")=LEFT(A1650,10),DATE(VALUE(LEFT(A1650,4)),VALUE(MID(A1650,6,2)),VALUE(MID(A1650,9,2))),""),"")))</f>
        <v/>
      </c>
    </row>
    <row r="1651" customFormat="false" ht="15" hidden="false" customHeight="false" outlineLevel="0" collapsed="false">
      <c r="A1651" s="13"/>
      <c r="B1651" s="8"/>
      <c r="C1651" s="8"/>
      <c r="D1651" s="23"/>
      <c r="E1651" s="23"/>
      <c r="F1651" s="10" t="str">
        <f aca="false">IF(D1651="","",D1651-N(E1651))</f>
        <v/>
      </c>
      <c r="G1651" s="8"/>
      <c r="H1651" s="12" t="str">
        <f aca="false">IF(AND(A1651="",C1651="",D1651=""),"",IF(A1651="","Add the order date",IF(I1651="","Date not recognised - use YYYY-MM-DD",IF(C1651="","Add the customer email",IF(D1651="","Add the order total",IF(COUNTIF(Customers!$A$2:$A$2001,C1651)=0,"Customer not on Customers tab",IF(N(E1651)&gt;D1651,"Refund is more than the order",IF(AND(B1651&lt;&gt;"",COUNTIF($B$2:$B$5001,B1651)&gt;1),"Same order # twice - keep one row",""))))))))</f>
        <v/>
      </c>
      <c r="I1651" s="11" t="str">
        <f aca="false">IF(A1651="","",IF(ISNUMBER(A1651),INT(A1651),IFERROR(IF(TEXT(DATE(VALUE(LEFT(A1651,4)),VALUE(MID(A1651,6,2)),VALUE(MID(A1651,9,2))),"yyyy-mm-dd")=LEFT(A1651,10),DATE(VALUE(LEFT(A1651,4)),VALUE(MID(A1651,6,2)),VALUE(MID(A1651,9,2))),""),"")))</f>
        <v/>
      </c>
    </row>
    <row r="1652" customFormat="false" ht="15" hidden="false" customHeight="false" outlineLevel="0" collapsed="false">
      <c r="A1652" s="13"/>
      <c r="B1652" s="8"/>
      <c r="C1652" s="8"/>
      <c r="D1652" s="23"/>
      <c r="E1652" s="23"/>
      <c r="F1652" s="10" t="str">
        <f aca="false">IF(D1652="","",D1652-N(E1652))</f>
        <v/>
      </c>
      <c r="G1652" s="8"/>
      <c r="H1652" s="12" t="str">
        <f aca="false">IF(AND(A1652="",C1652="",D1652=""),"",IF(A1652="","Add the order date",IF(I1652="","Date not recognised - use YYYY-MM-DD",IF(C1652="","Add the customer email",IF(D1652="","Add the order total",IF(COUNTIF(Customers!$A$2:$A$2001,C1652)=0,"Customer not on Customers tab",IF(N(E1652)&gt;D1652,"Refund is more than the order",IF(AND(B1652&lt;&gt;"",COUNTIF($B$2:$B$5001,B1652)&gt;1),"Same order # twice - keep one row",""))))))))</f>
        <v/>
      </c>
      <c r="I1652" s="11" t="str">
        <f aca="false">IF(A1652="","",IF(ISNUMBER(A1652),INT(A1652),IFERROR(IF(TEXT(DATE(VALUE(LEFT(A1652,4)),VALUE(MID(A1652,6,2)),VALUE(MID(A1652,9,2))),"yyyy-mm-dd")=LEFT(A1652,10),DATE(VALUE(LEFT(A1652,4)),VALUE(MID(A1652,6,2)),VALUE(MID(A1652,9,2))),""),"")))</f>
        <v/>
      </c>
    </row>
    <row r="1653" customFormat="false" ht="15" hidden="false" customHeight="false" outlineLevel="0" collapsed="false">
      <c r="A1653" s="13"/>
      <c r="B1653" s="8"/>
      <c r="C1653" s="8"/>
      <c r="D1653" s="23"/>
      <c r="E1653" s="23"/>
      <c r="F1653" s="10" t="str">
        <f aca="false">IF(D1653="","",D1653-N(E1653))</f>
        <v/>
      </c>
      <c r="G1653" s="8"/>
      <c r="H1653" s="12" t="str">
        <f aca="false">IF(AND(A1653="",C1653="",D1653=""),"",IF(A1653="","Add the order date",IF(I1653="","Date not recognised - use YYYY-MM-DD",IF(C1653="","Add the customer email",IF(D1653="","Add the order total",IF(COUNTIF(Customers!$A$2:$A$2001,C1653)=0,"Customer not on Customers tab",IF(N(E1653)&gt;D1653,"Refund is more than the order",IF(AND(B1653&lt;&gt;"",COUNTIF($B$2:$B$5001,B1653)&gt;1),"Same order # twice - keep one row",""))))))))</f>
        <v/>
      </c>
      <c r="I1653" s="11" t="str">
        <f aca="false">IF(A1653="","",IF(ISNUMBER(A1653),INT(A1653),IFERROR(IF(TEXT(DATE(VALUE(LEFT(A1653,4)),VALUE(MID(A1653,6,2)),VALUE(MID(A1653,9,2))),"yyyy-mm-dd")=LEFT(A1653,10),DATE(VALUE(LEFT(A1653,4)),VALUE(MID(A1653,6,2)),VALUE(MID(A1653,9,2))),""),"")))</f>
        <v/>
      </c>
    </row>
    <row r="1654" customFormat="false" ht="15" hidden="false" customHeight="false" outlineLevel="0" collapsed="false">
      <c r="A1654" s="13"/>
      <c r="B1654" s="8"/>
      <c r="C1654" s="8"/>
      <c r="D1654" s="23"/>
      <c r="E1654" s="23"/>
      <c r="F1654" s="10" t="str">
        <f aca="false">IF(D1654="","",D1654-N(E1654))</f>
        <v/>
      </c>
      <c r="G1654" s="8"/>
      <c r="H1654" s="12" t="str">
        <f aca="false">IF(AND(A1654="",C1654="",D1654=""),"",IF(A1654="","Add the order date",IF(I1654="","Date not recognised - use YYYY-MM-DD",IF(C1654="","Add the customer email",IF(D1654="","Add the order total",IF(COUNTIF(Customers!$A$2:$A$2001,C1654)=0,"Customer not on Customers tab",IF(N(E1654)&gt;D1654,"Refund is more than the order",IF(AND(B1654&lt;&gt;"",COUNTIF($B$2:$B$5001,B1654)&gt;1),"Same order # twice - keep one row",""))))))))</f>
        <v/>
      </c>
      <c r="I1654" s="11" t="str">
        <f aca="false">IF(A1654="","",IF(ISNUMBER(A1654),INT(A1654),IFERROR(IF(TEXT(DATE(VALUE(LEFT(A1654,4)),VALUE(MID(A1654,6,2)),VALUE(MID(A1654,9,2))),"yyyy-mm-dd")=LEFT(A1654,10),DATE(VALUE(LEFT(A1654,4)),VALUE(MID(A1654,6,2)),VALUE(MID(A1654,9,2))),""),"")))</f>
        <v/>
      </c>
    </row>
    <row r="1655" customFormat="false" ht="15" hidden="false" customHeight="false" outlineLevel="0" collapsed="false">
      <c r="A1655" s="13"/>
      <c r="B1655" s="8"/>
      <c r="C1655" s="8"/>
      <c r="D1655" s="23"/>
      <c r="E1655" s="23"/>
      <c r="F1655" s="10" t="str">
        <f aca="false">IF(D1655="","",D1655-N(E1655))</f>
        <v/>
      </c>
      <c r="G1655" s="8"/>
      <c r="H1655" s="12" t="str">
        <f aca="false">IF(AND(A1655="",C1655="",D1655=""),"",IF(A1655="","Add the order date",IF(I1655="","Date not recognised - use YYYY-MM-DD",IF(C1655="","Add the customer email",IF(D1655="","Add the order total",IF(COUNTIF(Customers!$A$2:$A$2001,C1655)=0,"Customer not on Customers tab",IF(N(E1655)&gt;D1655,"Refund is more than the order",IF(AND(B1655&lt;&gt;"",COUNTIF($B$2:$B$5001,B1655)&gt;1),"Same order # twice - keep one row",""))))))))</f>
        <v/>
      </c>
      <c r="I1655" s="11" t="str">
        <f aca="false">IF(A1655="","",IF(ISNUMBER(A1655),INT(A1655),IFERROR(IF(TEXT(DATE(VALUE(LEFT(A1655,4)),VALUE(MID(A1655,6,2)),VALUE(MID(A1655,9,2))),"yyyy-mm-dd")=LEFT(A1655,10),DATE(VALUE(LEFT(A1655,4)),VALUE(MID(A1655,6,2)),VALUE(MID(A1655,9,2))),""),"")))</f>
        <v/>
      </c>
    </row>
    <row r="1656" customFormat="false" ht="15" hidden="false" customHeight="false" outlineLevel="0" collapsed="false">
      <c r="A1656" s="13"/>
      <c r="B1656" s="8"/>
      <c r="C1656" s="8"/>
      <c r="D1656" s="23"/>
      <c r="E1656" s="23"/>
      <c r="F1656" s="10" t="str">
        <f aca="false">IF(D1656="","",D1656-N(E1656))</f>
        <v/>
      </c>
      <c r="G1656" s="8"/>
      <c r="H1656" s="12" t="str">
        <f aca="false">IF(AND(A1656="",C1656="",D1656=""),"",IF(A1656="","Add the order date",IF(I1656="","Date not recognised - use YYYY-MM-DD",IF(C1656="","Add the customer email",IF(D1656="","Add the order total",IF(COUNTIF(Customers!$A$2:$A$2001,C1656)=0,"Customer not on Customers tab",IF(N(E1656)&gt;D1656,"Refund is more than the order",IF(AND(B1656&lt;&gt;"",COUNTIF($B$2:$B$5001,B1656)&gt;1),"Same order # twice - keep one row",""))))))))</f>
        <v/>
      </c>
      <c r="I1656" s="11" t="str">
        <f aca="false">IF(A1656="","",IF(ISNUMBER(A1656),INT(A1656),IFERROR(IF(TEXT(DATE(VALUE(LEFT(A1656,4)),VALUE(MID(A1656,6,2)),VALUE(MID(A1656,9,2))),"yyyy-mm-dd")=LEFT(A1656,10),DATE(VALUE(LEFT(A1656,4)),VALUE(MID(A1656,6,2)),VALUE(MID(A1656,9,2))),""),"")))</f>
        <v/>
      </c>
    </row>
    <row r="1657" customFormat="false" ht="15" hidden="false" customHeight="false" outlineLevel="0" collapsed="false">
      <c r="A1657" s="13"/>
      <c r="B1657" s="8"/>
      <c r="C1657" s="8"/>
      <c r="D1657" s="23"/>
      <c r="E1657" s="23"/>
      <c r="F1657" s="10" t="str">
        <f aca="false">IF(D1657="","",D1657-N(E1657))</f>
        <v/>
      </c>
      <c r="G1657" s="8"/>
      <c r="H1657" s="12" t="str">
        <f aca="false">IF(AND(A1657="",C1657="",D1657=""),"",IF(A1657="","Add the order date",IF(I1657="","Date not recognised - use YYYY-MM-DD",IF(C1657="","Add the customer email",IF(D1657="","Add the order total",IF(COUNTIF(Customers!$A$2:$A$2001,C1657)=0,"Customer not on Customers tab",IF(N(E1657)&gt;D1657,"Refund is more than the order",IF(AND(B1657&lt;&gt;"",COUNTIF($B$2:$B$5001,B1657)&gt;1),"Same order # twice - keep one row",""))))))))</f>
        <v/>
      </c>
      <c r="I1657" s="11" t="str">
        <f aca="false">IF(A1657="","",IF(ISNUMBER(A1657),INT(A1657),IFERROR(IF(TEXT(DATE(VALUE(LEFT(A1657,4)),VALUE(MID(A1657,6,2)),VALUE(MID(A1657,9,2))),"yyyy-mm-dd")=LEFT(A1657,10),DATE(VALUE(LEFT(A1657,4)),VALUE(MID(A1657,6,2)),VALUE(MID(A1657,9,2))),""),"")))</f>
        <v/>
      </c>
    </row>
    <row r="1658" customFormat="false" ht="15" hidden="false" customHeight="false" outlineLevel="0" collapsed="false">
      <c r="A1658" s="13"/>
      <c r="B1658" s="8"/>
      <c r="C1658" s="8"/>
      <c r="D1658" s="23"/>
      <c r="E1658" s="23"/>
      <c r="F1658" s="10" t="str">
        <f aca="false">IF(D1658="","",D1658-N(E1658))</f>
        <v/>
      </c>
      <c r="G1658" s="8"/>
      <c r="H1658" s="12" t="str">
        <f aca="false">IF(AND(A1658="",C1658="",D1658=""),"",IF(A1658="","Add the order date",IF(I1658="","Date not recognised - use YYYY-MM-DD",IF(C1658="","Add the customer email",IF(D1658="","Add the order total",IF(COUNTIF(Customers!$A$2:$A$2001,C1658)=0,"Customer not on Customers tab",IF(N(E1658)&gt;D1658,"Refund is more than the order",IF(AND(B1658&lt;&gt;"",COUNTIF($B$2:$B$5001,B1658)&gt;1),"Same order # twice - keep one row",""))))))))</f>
        <v/>
      </c>
      <c r="I1658" s="11" t="str">
        <f aca="false">IF(A1658="","",IF(ISNUMBER(A1658),INT(A1658),IFERROR(IF(TEXT(DATE(VALUE(LEFT(A1658,4)),VALUE(MID(A1658,6,2)),VALUE(MID(A1658,9,2))),"yyyy-mm-dd")=LEFT(A1658,10),DATE(VALUE(LEFT(A1658,4)),VALUE(MID(A1658,6,2)),VALUE(MID(A1658,9,2))),""),"")))</f>
        <v/>
      </c>
    </row>
    <row r="1659" customFormat="false" ht="15" hidden="false" customHeight="false" outlineLevel="0" collapsed="false">
      <c r="A1659" s="13"/>
      <c r="B1659" s="8"/>
      <c r="C1659" s="8"/>
      <c r="D1659" s="23"/>
      <c r="E1659" s="23"/>
      <c r="F1659" s="10" t="str">
        <f aca="false">IF(D1659="","",D1659-N(E1659))</f>
        <v/>
      </c>
      <c r="G1659" s="8"/>
      <c r="H1659" s="12" t="str">
        <f aca="false">IF(AND(A1659="",C1659="",D1659=""),"",IF(A1659="","Add the order date",IF(I1659="","Date not recognised - use YYYY-MM-DD",IF(C1659="","Add the customer email",IF(D1659="","Add the order total",IF(COUNTIF(Customers!$A$2:$A$2001,C1659)=0,"Customer not on Customers tab",IF(N(E1659)&gt;D1659,"Refund is more than the order",IF(AND(B1659&lt;&gt;"",COUNTIF($B$2:$B$5001,B1659)&gt;1),"Same order # twice - keep one row",""))))))))</f>
        <v/>
      </c>
      <c r="I1659" s="11" t="str">
        <f aca="false">IF(A1659="","",IF(ISNUMBER(A1659),INT(A1659),IFERROR(IF(TEXT(DATE(VALUE(LEFT(A1659,4)),VALUE(MID(A1659,6,2)),VALUE(MID(A1659,9,2))),"yyyy-mm-dd")=LEFT(A1659,10),DATE(VALUE(LEFT(A1659,4)),VALUE(MID(A1659,6,2)),VALUE(MID(A1659,9,2))),""),"")))</f>
        <v/>
      </c>
    </row>
    <row r="1660" customFormat="false" ht="15" hidden="false" customHeight="false" outlineLevel="0" collapsed="false">
      <c r="A1660" s="13"/>
      <c r="B1660" s="8"/>
      <c r="C1660" s="8"/>
      <c r="D1660" s="23"/>
      <c r="E1660" s="23"/>
      <c r="F1660" s="10" t="str">
        <f aca="false">IF(D1660="","",D1660-N(E1660))</f>
        <v/>
      </c>
      <c r="G1660" s="8"/>
      <c r="H1660" s="12" t="str">
        <f aca="false">IF(AND(A1660="",C1660="",D1660=""),"",IF(A1660="","Add the order date",IF(I1660="","Date not recognised - use YYYY-MM-DD",IF(C1660="","Add the customer email",IF(D1660="","Add the order total",IF(COUNTIF(Customers!$A$2:$A$2001,C1660)=0,"Customer not on Customers tab",IF(N(E1660)&gt;D1660,"Refund is more than the order",IF(AND(B1660&lt;&gt;"",COUNTIF($B$2:$B$5001,B1660)&gt;1),"Same order # twice - keep one row",""))))))))</f>
        <v/>
      </c>
      <c r="I1660" s="11" t="str">
        <f aca="false">IF(A1660="","",IF(ISNUMBER(A1660),INT(A1660),IFERROR(IF(TEXT(DATE(VALUE(LEFT(A1660,4)),VALUE(MID(A1660,6,2)),VALUE(MID(A1660,9,2))),"yyyy-mm-dd")=LEFT(A1660,10),DATE(VALUE(LEFT(A1660,4)),VALUE(MID(A1660,6,2)),VALUE(MID(A1660,9,2))),""),"")))</f>
        <v/>
      </c>
    </row>
    <row r="1661" customFormat="false" ht="15" hidden="false" customHeight="false" outlineLevel="0" collapsed="false">
      <c r="A1661" s="13"/>
      <c r="B1661" s="8"/>
      <c r="C1661" s="8"/>
      <c r="D1661" s="23"/>
      <c r="E1661" s="23"/>
      <c r="F1661" s="10" t="str">
        <f aca="false">IF(D1661="","",D1661-N(E1661))</f>
        <v/>
      </c>
      <c r="G1661" s="8"/>
      <c r="H1661" s="12" t="str">
        <f aca="false">IF(AND(A1661="",C1661="",D1661=""),"",IF(A1661="","Add the order date",IF(I1661="","Date not recognised - use YYYY-MM-DD",IF(C1661="","Add the customer email",IF(D1661="","Add the order total",IF(COUNTIF(Customers!$A$2:$A$2001,C1661)=0,"Customer not on Customers tab",IF(N(E1661)&gt;D1661,"Refund is more than the order",IF(AND(B1661&lt;&gt;"",COUNTIF($B$2:$B$5001,B1661)&gt;1),"Same order # twice - keep one row",""))))))))</f>
        <v/>
      </c>
      <c r="I1661" s="11" t="str">
        <f aca="false">IF(A1661="","",IF(ISNUMBER(A1661),INT(A1661),IFERROR(IF(TEXT(DATE(VALUE(LEFT(A1661,4)),VALUE(MID(A1661,6,2)),VALUE(MID(A1661,9,2))),"yyyy-mm-dd")=LEFT(A1661,10),DATE(VALUE(LEFT(A1661,4)),VALUE(MID(A1661,6,2)),VALUE(MID(A1661,9,2))),""),"")))</f>
        <v/>
      </c>
    </row>
    <row r="1662" customFormat="false" ht="15" hidden="false" customHeight="false" outlineLevel="0" collapsed="false">
      <c r="A1662" s="13"/>
      <c r="B1662" s="8"/>
      <c r="C1662" s="8"/>
      <c r="D1662" s="23"/>
      <c r="E1662" s="23"/>
      <c r="F1662" s="10" t="str">
        <f aca="false">IF(D1662="","",D1662-N(E1662))</f>
        <v/>
      </c>
      <c r="G1662" s="8"/>
      <c r="H1662" s="12" t="str">
        <f aca="false">IF(AND(A1662="",C1662="",D1662=""),"",IF(A1662="","Add the order date",IF(I1662="","Date not recognised - use YYYY-MM-DD",IF(C1662="","Add the customer email",IF(D1662="","Add the order total",IF(COUNTIF(Customers!$A$2:$A$2001,C1662)=0,"Customer not on Customers tab",IF(N(E1662)&gt;D1662,"Refund is more than the order",IF(AND(B1662&lt;&gt;"",COUNTIF($B$2:$B$5001,B1662)&gt;1),"Same order # twice - keep one row",""))))))))</f>
        <v/>
      </c>
      <c r="I1662" s="11" t="str">
        <f aca="false">IF(A1662="","",IF(ISNUMBER(A1662),INT(A1662),IFERROR(IF(TEXT(DATE(VALUE(LEFT(A1662,4)),VALUE(MID(A1662,6,2)),VALUE(MID(A1662,9,2))),"yyyy-mm-dd")=LEFT(A1662,10),DATE(VALUE(LEFT(A1662,4)),VALUE(MID(A1662,6,2)),VALUE(MID(A1662,9,2))),""),"")))</f>
        <v/>
      </c>
    </row>
    <row r="1663" customFormat="false" ht="15" hidden="false" customHeight="false" outlineLevel="0" collapsed="false">
      <c r="A1663" s="13"/>
      <c r="B1663" s="8"/>
      <c r="C1663" s="8"/>
      <c r="D1663" s="23"/>
      <c r="E1663" s="23"/>
      <c r="F1663" s="10" t="str">
        <f aca="false">IF(D1663="","",D1663-N(E1663))</f>
        <v/>
      </c>
      <c r="G1663" s="8"/>
      <c r="H1663" s="12" t="str">
        <f aca="false">IF(AND(A1663="",C1663="",D1663=""),"",IF(A1663="","Add the order date",IF(I1663="","Date not recognised - use YYYY-MM-DD",IF(C1663="","Add the customer email",IF(D1663="","Add the order total",IF(COUNTIF(Customers!$A$2:$A$2001,C1663)=0,"Customer not on Customers tab",IF(N(E1663)&gt;D1663,"Refund is more than the order",IF(AND(B1663&lt;&gt;"",COUNTIF($B$2:$B$5001,B1663)&gt;1),"Same order # twice - keep one row",""))))))))</f>
        <v/>
      </c>
      <c r="I1663" s="11" t="str">
        <f aca="false">IF(A1663="","",IF(ISNUMBER(A1663),INT(A1663),IFERROR(IF(TEXT(DATE(VALUE(LEFT(A1663,4)),VALUE(MID(A1663,6,2)),VALUE(MID(A1663,9,2))),"yyyy-mm-dd")=LEFT(A1663,10),DATE(VALUE(LEFT(A1663,4)),VALUE(MID(A1663,6,2)),VALUE(MID(A1663,9,2))),""),"")))</f>
        <v/>
      </c>
    </row>
    <row r="1664" customFormat="false" ht="15" hidden="false" customHeight="false" outlineLevel="0" collapsed="false">
      <c r="A1664" s="13"/>
      <c r="B1664" s="8"/>
      <c r="C1664" s="8"/>
      <c r="D1664" s="23"/>
      <c r="E1664" s="23"/>
      <c r="F1664" s="10" t="str">
        <f aca="false">IF(D1664="","",D1664-N(E1664))</f>
        <v/>
      </c>
      <c r="G1664" s="8"/>
      <c r="H1664" s="12" t="str">
        <f aca="false">IF(AND(A1664="",C1664="",D1664=""),"",IF(A1664="","Add the order date",IF(I1664="","Date not recognised - use YYYY-MM-DD",IF(C1664="","Add the customer email",IF(D1664="","Add the order total",IF(COUNTIF(Customers!$A$2:$A$2001,C1664)=0,"Customer not on Customers tab",IF(N(E1664)&gt;D1664,"Refund is more than the order",IF(AND(B1664&lt;&gt;"",COUNTIF($B$2:$B$5001,B1664)&gt;1),"Same order # twice - keep one row",""))))))))</f>
        <v/>
      </c>
      <c r="I1664" s="11" t="str">
        <f aca="false">IF(A1664="","",IF(ISNUMBER(A1664),INT(A1664),IFERROR(IF(TEXT(DATE(VALUE(LEFT(A1664,4)),VALUE(MID(A1664,6,2)),VALUE(MID(A1664,9,2))),"yyyy-mm-dd")=LEFT(A1664,10),DATE(VALUE(LEFT(A1664,4)),VALUE(MID(A1664,6,2)),VALUE(MID(A1664,9,2))),""),"")))</f>
        <v/>
      </c>
    </row>
    <row r="1665" customFormat="false" ht="15" hidden="false" customHeight="false" outlineLevel="0" collapsed="false">
      <c r="A1665" s="13"/>
      <c r="B1665" s="8"/>
      <c r="C1665" s="8"/>
      <c r="D1665" s="23"/>
      <c r="E1665" s="23"/>
      <c r="F1665" s="10" t="str">
        <f aca="false">IF(D1665="","",D1665-N(E1665))</f>
        <v/>
      </c>
      <c r="G1665" s="8"/>
      <c r="H1665" s="12" t="str">
        <f aca="false">IF(AND(A1665="",C1665="",D1665=""),"",IF(A1665="","Add the order date",IF(I1665="","Date not recognised - use YYYY-MM-DD",IF(C1665="","Add the customer email",IF(D1665="","Add the order total",IF(COUNTIF(Customers!$A$2:$A$2001,C1665)=0,"Customer not on Customers tab",IF(N(E1665)&gt;D1665,"Refund is more than the order",IF(AND(B1665&lt;&gt;"",COUNTIF($B$2:$B$5001,B1665)&gt;1),"Same order # twice - keep one row",""))))))))</f>
        <v/>
      </c>
      <c r="I1665" s="11" t="str">
        <f aca="false">IF(A1665="","",IF(ISNUMBER(A1665),INT(A1665),IFERROR(IF(TEXT(DATE(VALUE(LEFT(A1665,4)),VALUE(MID(A1665,6,2)),VALUE(MID(A1665,9,2))),"yyyy-mm-dd")=LEFT(A1665,10),DATE(VALUE(LEFT(A1665,4)),VALUE(MID(A1665,6,2)),VALUE(MID(A1665,9,2))),""),"")))</f>
        <v/>
      </c>
    </row>
    <row r="1666" customFormat="false" ht="15" hidden="false" customHeight="false" outlineLevel="0" collapsed="false">
      <c r="A1666" s="13"/>
      <c r="B1666" s="8"/>
      <c r="C1666" s="8"/>
      <c r="D1666" s="23"/>
      <c r="E1666" s="23"/>
      <c r="F1666" s="10" t="str">
        <f aca="false">IF(D1666="","",D1666-N(E1666))</f>
        <v/>
      </c>
      <c r="G1666" s="8"/>
      <c r="H1666" s="12" t="str">
        <f aca="false">IF(AND(A1666="",C1666="",D1666=""),"",IF(A1666="","Add the order date",IF(I1666="","Date not recognised - use YYYY-MM-DD",IF(C1666="","Add the customer email",IF(D1666="","Add the order total",IF(COUNTIF(Customers!$A$2:$A$2001,C1666)=0,"Customer not on Customers tab",IF(N(E1666)&gt;D1666,"Refund is more than the order",IF(AND(B1666&lt;&gt;"",COUNTIF($B$2:$B$5001,B1666)&gt;1),"Same order # twice - keep one row",""))))))))</f>
        <v/>
      </c>
      <c r="I1666" s="11" t="str">
        <f aca="false">IF(A1666="","",IF(ISNUMBER(A1666),INT(A1666),IFERROR(IF(TEXT(DATE(VALUE(LEFT(A1666,4)),VALUE(MID(A1666,6,2)),VALUE(MID(A1666,9,2))),"yyyy-mm-dd")=LEFT(A1666,10),DATE(VALUE(LEFT(A1666,4)),VALUE(MID(A1666,6,2)),VALUE(MID(A1666,9,2))),""),"")))</f>
        <v/>
      </c>
    </row>
    <row r="1667" customFormat="false" ht="15" hidden="false" customHeight="false" outlineLevel="0" collapsed="false">
      <c r="A1667" s="13"/>
      <c r="B1667" s="8"/>
      <c r="C1667" s="8"/>
      <c r="D1667" s="23"/>
      <c r="E1667" s="23"/>
      <c r="F1667" s="10" t="str">
        <f aca="false">IF(D1667="","",D1667-N(E1667))</f>
        <v/>
      </c>
      <c r="G1667" s="8"/>
      <c r="H1667" s="12" t="str">
        <f aca="false">IF(AND(A1667="",C1667="",D1667=""),"",IF(A1667="","Add the order date",IF(I1667="","Date not recognised - use YYYY-MM-DD",IF(C1667="","Add the customer email",IF(D1667="","Add the order total",IF(COUNTIF(Customers!$A$2:$A$2001,C1667)=0,"Customer not on Customers tab",IF(N(E1667)&gt;D1667,"Refund is more than the order",IF(AND(B1667&lt;&gt;"",COUNTIF($B$2:$B$5001,B1667)&gt;1),"Same order # twice - keep one row",""))))))))</f>
        <v/>
      </c>
      <c r="I1667" s="11" t="str">
        <f aca="false">IF(A1667="","",IF(ISNUMBER(A1667),INT(A1667),IFERROR(IF(TEXT(DATE(VALUE(LEFT(A1667,4)),VALUE(MID(A1667,6,2)),VALUE(MID(A1667,9,2))),"yyyy-mm-dd")=LEFT(A1667,10),DATE(VALUE(LEFT(A1667,4)),VALUE(MID(A1667,6,2)),VALUE(MID(A1667,9,2))),""),"")))</f>
        <v/>
      </c>
    </row>
    <row r="1668" customFormat="false" ht="15" hidden="false" customHeight="false" outlineLevel="0" collapsed="false">
      <c r="A1668" s="13"/>
      <c r="B1668" s="8"/>
      <c r="C1668" s="8"/>
      <c r="D1668" s="23"/>
      <c r="E1668" s="23"/>
      <c r="F1668" s="10" t="str">
        <f aca="false">IF(D1668="","",D1668-N(E1668))</f>
        <v/>
      </c>
      <c r="G1668" s="8"/>
      <c r="H1668" s="12" t="str">
        <f aca="false">IF(AND(A1668="",C1668="",D1668=""),"",IF(A1668="","Add the order date",IF(I1668="","Date not recognised - use YYYY-MM-DD",IF(C1668="","Add the customer email",IF(D1668="","Add the order total",IF(COUNTIF(Customers!$A$2:$A$2001,C1668)=0,"Customer not on Customers tab",IF(N(E1668)&gt;D1668,"Refund is more than the order",IF(AND(B1668&lt;&gt;"",COUNTIF($B$2:$B$5001,B1668)&gt;1),"Same order # twice - keep one row",""))))))))</f>
        <v/>
      </c>
      <c r="I1668" s="11" t="str">
        <f aca="false">IF(A1668="","",IF(ISNUMBER(A1668),INT(A1668),IFERROR(IF(TEXT(DATE(VALUE(LEFT(A1668,4)),VALUE(MID(A1668,6,2)),VALUE(MID(A1668,9,2))),"yyyy-mm-dd")=LEFT(A1668,10),DATE(VALUE(LEFT(A1668,4)),VALUE(MID(A1668,6,2)),VALUE(MID(A1668,9,2))),""),"")))</f>
        <v/>
      </c>
    </row>
    <row r="1669" customFormat="false" ht="15" hidden="false" customHeight="false" outlineLevel="0" collapsed="false">
      <c r="A1669" s="13"/>
      <c r="B1669" s="8"/>
      <c r="C1669" s="8"/>
      <c r="D1669" s="23"/>
      <c r="E1669" s="23"/>
      <c r="F1669" s="10" t="str">
        <f aca="false">IF(D1669="","",D1669-N(E1669))</f>
        <v/>
      </c>
      <c r="G1669" s="8"/>
      <c r="H1669" s="12" t="str">
        <f aca="false">IF(AND(A1669="",C1669="",D1669=""),"",IF(A1669="","Add the order date",IF(I1669="","Date not recognised - use YYYY-MM-DD",IF(C1669="","Add the customer email",IF(D1669="","Add the order total",IF(COUNTIF(Customers!$A$2:$A$2001,C1669)=0,"Customer not on Customers tab",IF(N(E1669)&gt;D1669,"Refund is more than the order",IF(AND(B1669&lt;&gt;"",COUNTIF($B$2:$B$5001,B1669)&gt;1),"Same order # twice - keep one row",""))))))))</f>
        <v/>
      </c>
      <c r="I1669" s="11" t="str">
        <f aca="false">IF(A1669="","",IF(ISNUMBER(A1669),INT(A1669),IFERROR(IF(TEXT(DATE(VALUE(LEFT(A1669,4)),VALUE(MID(A1669,6,2)),VALUE(MID(A1669,9,2))),"yyyy-mm-dd")=LEFT(A1669,10),DATE(VALUE(LEFT(A1669,4)),VALUE(MID(A1669,6,2)),VALUE(MID(A1669,9,2))),""),"")))</f>
        <v/>
      </c>
    </row>
    <row r="1670" customFormat="false" ht="15" hidden="false" customHeight="false" outlineLevel="0" collapsed="false">
      <c r="A1670" s="13"/>
      <c r="B1670" s="8"/>
      <c r="C1670" s="8"/>
      <c r="D1670" s="23"/>
      <c r="E1670" s="23"/>
      <c r="F1670" s="10" t="str">
        <f aca="false">IF(D1670="","",D1670-N(E1670))</f>
        <v/>
      </c>
      <c r="G1670" s="8"/>
      <c r="H1670" s="12" t="str">
        <f aca="false">IF(AND(A1670="",C1670="",D1670=""),"",IF(A1670="","Add the order date",IF(I1670="","Date not recognised - use YYYY-MM-DD",IF(C1670="","Add the customer email",IF(D1670="","Add the order total",IF(COUNTIF(Customers!$A$2:$A$2001,C1670)=0,"Customer not on Customers tab",IF(N(E1670)&gt;D1670,"Refund is more than the order",IF(AND(B1670&lt;&gt;"",COUNTIF($B$2:$B$5001,B1670)&gt;1),"Same order # twice - keep one row",""))))))))</f>
        <v/>
      </c>
      <c r="I1670" s="11" t="str">
        <f aca="false">IF(A1670="","",IF(ISNUMBER(A1670),INT(A1670),IFERROR(IF(TEXT(DATE(VALUE(LEFT(A1670,4)),VALUE(MID(A1670,6,2)),VALUE(MID(A1670,9,2))),"yyyy-mm-dd")=LEFT(A1670,10),DATE(VALUE(LEFT(A1670,4)),VALUE(MID(A1670,6,2)),VALUE(MID(A1670,9,2))),""),"")))</f>
        <v/>
      </c>
    </row>
    <row r="1671" customFormat="false" ht="15" hidden="false" customHeight="false" outlineLevel="0" collapsed="false">
      <c r="A1671" s="13"/>
      <c r="B1671" s="8"/>
      <c r="C1671" s="8"/>
      <c r="D1671" s="23"/>
      <c r="E1671" s="23"/>
      <c r="F1671" s="10" t="str">
        <f aca="false">IF(D1671="","",D1671-N(E1671))</f>
        <v/>
      </c>
      <c r="G1671" s="8"/>
      <c r="H1671" s="12" t="str">
        <f aca="false">IF(AND(A1671="",C1671="",D1671=""),"",IF(A1671="","Add the order date",IF(I1671="","Date not recognised - use YYYY-MM-DD",IF(C1671="","Add the customer email",IF(D1671="","Add the order total",IF(COUNTIF(Customers!$A$2:$A$2001,C1671)=0,"Customer not on Customers tab",IF(N(E1671)&gt;D1671,"Refund is more than the order",IF(AND(B1671&lt;&gt;"",COUNTIF($B$2:$B$5001,B1671)&gt;1),"Same order # twice - keep one row",""))))))))</f>
        <v/>
      </c>
      <c r="I1671" s="11" t="str">
        <f aca="false">IF(A1671="","",IF(ISNUMBER(A1671),INT(A1671),IFERROR(IF(TEXT(DATE(VALUE(LEFT(A1671,4)),VALUE(MID(A1671,6,2)),VALUE(MID(A1671,9,2))),"yyyy-mm-dd")=LEFT(A1671,10),DATE(VALUE(LEFT(A1671,4)),VALUE(MID(A1671,6,2)),VALUE(MID(A1671,9,2))),""),"")))</f>
        <v/>
      </c>
    </row>
    <row r="1672" customFormat="false" ht="15" hidden="false" customHeight="false" outlineLevel="0" collapsed="false">
      <c r="A1672" s="13"/>
      <c r="B1672" s="8"/>
      <c r="C1672" s="8"/>
      <c r="D1672" s="23"/>
      <c r="E1672" s="23"/>
      <c r="F1672" s="10" t="str">
        <f aca="false">IF(D1672="","",D1672-N(E1672))</f>
        <v/>
      </c>
      <c r="G1672" s="8"/>
      <c r="H1672" s="12" t="str">
        <f aca="false">IF(AND(A1672="",C1672="",D1672=""),"",IF(A1672="","Add the order date",IF(I1672="","Date not recognised - use YYYY-MM-DD",IF(C1672="","Add the customer email",IF(D1672="","Add the order total",IF(COUNTIF(Customers!$A$2:$A$2001,C1672)=0,"Customer not on Customers tab",IF(N(E1672)&gt;D1672,"Refund is more than the order",IF(AND(B1672&lt;&gt;"",COUNTIF($B$2:$B$5001,B1672)&gt;1),"Same order # twice - keep one row",""))))))))</f>
        <v/>
      </c>
      <c r="I1672" s="11" t="str">
        <f aca="false">IF(A1672="","",IF(ISNUMBER(A1672),INT(A1672),IFERROR(IF(TEXT(DATE(VALUE(LEFT(A1672,4)),VALUE(MID(A1672,6,2)),VALUE(MID(A1672,9,2))),"yyyy-mm-dd")=LEFT(A1672,10),DATE(VALUE(LEFT(A1672,4)),VALUE(MID(A1672,6,2)),VALUE(MID(A1672,9,2))),""),"")))</f>
        <v/>
      </c>
    </row>
    <row r="1673" customFormat="false" ht="15" hidden="false" customHeight="false" outlineLevel="0" collapsed="false">
      <c r="A1673" s="13"/>
      <c r="B1673" s="8"/>
      <c r="C1673" s="8"/>
      <c r="D1673" s="23"/>
      <c r="E1673" s="23"/>
      <c r="F1673" s="10" t="str">
        <f aca="false">IF(D1673="","",D1673-N(E1673))</f>
        <v/>
      </c>
      <c r="G1673" s="8"/>
      <c r="H1673" s="12" t="str">
        <f aca="false">IF(AND(A1673="",C1673="",D1673=""),"",IF(A1673="","Add the order date",IF(I1673="","Date not recognised - use YYYY-MM-DD",IF(C1673="","Add the customer email",IF(D1673="","Add the order total",IF(COUNTIF(Customers!$A$2:$A$2001,C1673)=0,"Customer not on Customers tab",IF(N(E1673)&gt;D1673,"Refund is more than the order",IF(AND(B1673&lt;&gt;"",COUNTIF($B$2:$B$5001,B1673)&gt;1),"Same order # twice - keep one row",""))))))))</f>
        <v/>
      </c>
      <c r="I1673" s="11" t="str">
        <f aca="false">IF(A1673="","",IF(ISNUMBER(A1673),INT(A1673),IFERROR(IF(TEXT(DATE(VALUE(LEFT(A1673,4)),VALUE(MID(A1673,6,2)),VALUE(MID(A1673,9,2))),"yyyy-mm-dd")=LEFT(A1673,10),DATE(VALUE(LEFT(A1673,4)),VALUE(MID(A1673,6,2)),VALUE(MID(A1673,9,2))),""),"")))</f>
        <v/>
      </c>
    </row>
    <row r="1674" customFormat="false" ht="15" hidden="false" customHeight="false" outlineLevel="0" collapsed="false">
      <c r="A1674" s="13"/>
      <c r="B1674" s="8"/>
      <c r="C1674" s="8"/>
      <c r="D1674" s="23"/>
      <c r="E1674" s="23"/>
      <c r="F1674" s="10" t="str">
        <f aca="false">IF(D1674="","",D1674-N(E1674))</f>
        <v/>
      </c>
      <c r="G1674" s="8"/>
      <c r="H1674" s="12" t="str">
        <f aca="false">IF(AND(A1674="",C1674="",D1674=""),"",IF(A1674="","Add the order date",IF(I1674="","Date not recognised - use YYYY-MM-DD",IF(C1674="","Add the customer email",IF(D1674="","Add the order total",IF(COUNTIF(Customers!$A$2:$A$2001,C1674)=0,"Customer not on Customers tab",IF(N(E1674)&gt;D1674,"Refund is more than the order",IF(AND(B1674&lt;&gt;"",COUNTIF($B$2:$B$5001,B1674)&gt;1),"Same order # twice - keep one row",""))))))))</f>
        <v/>
      </c>
      <c r="I1674" s="11" t="str">
        <f aca="false">IF(A1674="","",IF(ISNUMBER(A1674),INT(A1674),IFERROR(IF(TEXT(DATE(VALUE(LEFT(A1674,4)),VALUE(MID(A1674,6,2)),VALUE(MID(A1674,9,2))),"yyyy-mm-dd")=LEFT(A1674,10),DATE(VALUE(LEFT(A1674,4)),VALUE(MID(A1674,6,2)),VALUE(MID(A1674,9,2))),""),"")))</f>
        <v/>
      </c>
    </row>
    <row r="1675" customFormat="false" ht="15" hidden="false" customHeight="false" outlineLevel="0" collapsed="false">
      <c r="A1675" s="13"/>
      <c r="B1675" s="8"/>
      <c r="C1675" s="8"/>
      <c r="D1675" s="23"/>
      <c r="E1675" s="23"/>
      <c r="F1675" s="10" t="str">
        <f aca="false">IF(D1675="","",D1675-N(E1675))</f>
        <v/>
      </c>
      <c r="G1675" s="8"/>
      <c r="H1675" s="12" t="str">
        <f aca="false">IF(AND(A1675="",C1675="",D1675=""),"",IF(A1675="","Add the order date",IF(I1675="","Date not recognised - use YYYY-MM-DD",IF(C1675="","Add the customer email",IF(D1675="","Add the order total",IF(COUNTIF(Customers!$A$2:$A$2001,C1675)=0,"Customer not on Customers tab",IF(N(E1675)&gt;D1675,"Refund is more than the order",IF(AND(B1675&lt;&gt;"",COUNTIF($B$2:$B$5001,B1675)&gt;1),"Same order # twice - keep one row",""))))))))</f>
        <v/>
      </c>
      <c r="I1675" s="11" t="str">
        <f aca="false">IF(A1675="","",IF(ISNUMBER(A1675),INT(A1675),IFERROR(IF(TEXT(DATE(VALUE(LEFT(A1675,4)),VALUE(MID(A1675,6,2)),VALUE(MID(A1675,9,2))),"yyyy-mm-dd")=LEFT(A1675,10),DATE(VALUE(LEFT(A1675,4)),VALUE(MID(A1675,6,2)),VALUE(MID(A1675,9,2))),""),"")))</f>
        <v/>
      </c>
    </row>
    <row r="1676" customFormat="false" ht="15" hidden="false" customHeight="false" outlineLevel="0" collapsed="false">
      <c r="A1676" s="13"/>
      <c r="B1676" s="8"/>
      <c r="C1676" s="8"/>
      <c r="D1676" s="23"/>
      <c r="E1676" s="23"/>
      <c r="F1676" s="10" t="str">
        <f aca="false">IF(D1676="","",D1676-N(E1676))</f>
        <v/>
      </c>
      <c r="G1676" s="8"/>
      <c r="H1676" s="12" t="str">
        <f aca="false">IF(AND(A1676="",C1676="",D1676=""),"",IF(A1676="","Add the order date",IF(I1676="","Date not recognised - use YYYY-MM-DD",IF(C1676="","Add the customer email",IF(D1676="","Add the order total",IF(COUNTIF(Customers!$A$2:$A$2001,C1676)=0,"Customer not on Customers tab",IF(N(E1676)&gt;D1676,"Refund is more than the order",IF(AND(B1676&lt;&gt;"",COUNTIF($B$2:$B$5001,B1676)&gt;1),"Same order # twice - keep one row",""))))))))</f>
        <v/>
      </c>
      <c r="I1676" s="11" t="str">
        <f aca="false">IF(A1676="","",IF(ISNUMBER(A1676),INT(A1676),IFERROR(IF(TEXT(DATE(VALUE(LEFT(A1676,4)),VALUE(MID(A1676,6,2)),VALUE(MID(A1676,9,2))),"yyyy-mm-dd")=LEFT(A1676,10),DATE(VALUE(LEFT(A1676,4)),VALUE(MID(A1676,6,2)),VALUE(MID(A1676,9,2))),""),"")))</f>
        <v/>
      </c>
    </row>
    <row r="1677" customFormat="false" ht="15" hidden="false" customHeight="false" outlineLevel="0" collapsed="false">
      <c r="A1677" s="13"/>
      <c r="B1677" s="8"/>
      <c r="C1677" s="8"/>
      <c r="D1677" s="23"/>
      <c r="E1677" s="23"/>
      <c r="F1677" s="10" t="str">
        <f aca="false">IF(D1677="","",D1677-N(E1677))</f>
        <v/>
      </c>
      <c r="G1677" s="8"/>
      <c r="H1677" s="12" t="str">
        <f aca="false">IF(AND(A1677="",C1677="",D1677=""),"",IF(A1677="","Add the order date",IF(I1677="","Date not recognised - use YYYY-MM-DD",IF(C1677="","Add the customer email",IF(D1677="","Add the order total",IF(COUNTIF(Customers!$A$2:$A$2001,C1677)=0,"Customer not on Customers tab",IF(N(E1677)&gt;D1677,"Refund is more than the order",IF(AND(B1677&lt;&gt;"",COUNTIF($B$2:$B$5001,B1677)&gt;1),"Same order # twice - keep one row",""))))))))</f>
        <v/>
      </c>
      <c r="I1677" s="11" t="str">
        <f aca="false">IF(A1677="","",IF(ISNUMBER(A1677),INT(A1677),IFERROR(IF(TEXT(DATE(VALUE(LEFT(A1677,4)),VALUE(MID(A1677,6,2)),VALUE(MID(A1677,9,2))),"yyyy-mm-dd")=LEFT(A1677,10),DATE(VALUE(LEFT(A1677,4)),VALUE(MID(A1677,6,2)),VALUE(MID(A1677,9,2))),""),"")))</f>
        <v/>
      </c>
    </row>
    <row r="1678" customFormat="false" ht="15" hidden="false" customHeight="false" outlineLevel="0" collapsed="false">
      <c r="A1678" s="13"/>
      <c r="B1678" s="8"/>
      <c r="C1678" s="8"/>
      <c r="D1678" s="23"/>
      <c r="E1678" s="23"/>
      <c r="F1678" s="10" t="str">
        <f aca="false">IF(D1678="","",D1678-N(E1678))</f>
        <v/>
      </c>
      <c r="G1678" s="8"/>
      <c r="H1678" s="12" t="str">
        <f aca="false">IF(AND(A1678="",C1678="",D1678=""),"",IF(A1678="","Add the order date",IF(I1678="","Date not recognised - use YYYY-MM-DD",IF(C1678="","Add the customer email",IF(D1678="","Add the order total",IF(COUNTIF(Customers!$A$2:$A$2001,C1678)=0,"Customer not on Customers tab",IF(N(E1678)&gt;D1678,"Refund is more than the order",IF(AND(B1678&lt;&gt;"",COUNTIF($B$2:$B$5001,B1678)&gt;1),"Same order # twice - keep one row",""))))))))</f>
        <v/>
      </c>
      <c r="I1678" s="11" t="str">
        <f aca="false">IF(A1678="","",IF(ISNUMBER(A1678),INT(A1678),IFERROR(IF(TEXT(DATE(VALUE(LEFT(A1678,4)),VALUE(MID(A1678,6,2)),VALUE(MID(A1678,9,2))),"yyyy-mm-dd")=LEFT(A1678,10),DATE(VALUE(LEFT(A1678,4)),VALUE(MID(A1678,6,2)),VALUE(MID(A1678,9,2))),""),"")))</f>
        <v/>
      </c>
    </row>
    <row r="1679" customFormat="false" ht="15" hidden="false" customHeight="false" outlineLevel="0" collapsed="false">
      <c r="A1679" s="13"/>
      <c r="B1679" s="8"/>
      <c r="C1679" s="8"/>
      <c r="D1679" s="23"/>
      <c r="E1679" s="23"/>
      <c r="F1679" s="10" t="str">
        <f aca="false">IF(D1679="","",D1679-N(E1679))</f>
        <v/>
      </c>
      <c r="G1679" s="8"/>
      <c r="H1679" s="12" t="str">
        <f aca="false">IF(AND(A1679="",C1679="",D1679=""),"",IF(A1679="","Add the order date",IF(I1679="","Date not recognised - use YYYY-MM-DD",IF(C1679="","Add the customer email",IF(D1679="","Add the order total",IF(COUNTIF(Customers!$A$2:$A$2001,C1679)=0,"Customer not on Customers tab",IF(N(E1679)&gt;D1679,"Refund is more than the order",IF(AND(B1679&lt;&gt;"",COUNTIF($B$2:$B$5001,B1679)&gt;1),"Same order # twice - keep one row",""))))))))</f>
        <v/>
      </c>
      <c r="I1679" s="11" t="str">
        <f aca="false">IF(A1679="","",IF(ISNUMBER(A1679),INT(A1679),IFERROR(IF(TEXT(DATE(VALUE(LEFT(A1679,4)),VALUE(MID(A1679,6,2)),VALUE(MID(A1679,9,2))),"yyyy-mm-dd")=LEFT(A1679,10),DATE(VALUE(LEFT(A1679,4)),VALUE(MID(A1679,6,2)),VALUE(MID(A1679,9,2))),""),"")))</f>
        <v/>
      </c>
    </row>
    <row r="1680" customFormat="false" ht="15" hidden="false" customHeight="false" outlineLevel="0" collapsed="false">
      <c r="A1680" s="13"/>
      <c r="B1680" s="8"/>
      <c r="C1680" s="8"/>
      <c r="D1680" s="23"/>
      <c r="E1680" s="23"/>
      <c r="F1680" s="10" t="str">
        <f aca="false">IF(D1680="","",D1680-N(E1680))</f>
        <v/>
      </c>
      <c r="G1680" s="8"/>
      <c r="H1680" s="12" t="str">
        <f aca="false">IF(AND(A1680="",C1680="",D1680=""),"",IF(A1680="","Add the order date",IF(I1680="","Date not recognised - use YYYY-MM-DD",IF(C1680="","Add the customer email",IF(D1680="","Add the order total",IF(COUNTIF(Customers!$A$2:$A$2001,C1680)=0,"Customer not on Customers tab",IF(N(E1680)&gt;D1680,"Refund is more than the order",IF(AND(B1680&lt;&gt;"",COUNTIF($B$2:$B$5001,B1680)&gt;1),"Same order # twice - keep one row",""))))))))</f>
        <v/>
      </c>
      <c r="I1680" s="11" t="str">
        <f aca="false">IF(A1680="","",IF(ISNUMBER(A1680),INT(A1680),IFERROR(IF(TEXT(DATE(VALUE(LEFT(A1680,4)),VALUE(MID(A1680,6,2)),VALUE(MID(A1680,9,2))),"yyyy-mm-dd")=LEFT(A1680,10),DATE(VALUE(LEFT(A1680,4)),VALUE(MID(A1680,6,2)),VALUE(MID(A1680,9,2))),""),"")))</f>
        <v/>
      </c>
    </row>
    <row r="1681" customFormat="false" ht="15" hidden="false" customHeight="false" outlineLevel="0" collapsed="false">
      <c r="A1681" s="13"/>
      <c r="B1681" s="8"/>
      <c r="C1681" s="8"/>
      <c r="D1681" s="23"/>
      <c r="E1681" s="23"/>
      <c r="F1681" s="10" t="str">
        <f aca="false">IF(D1681="","",D1681-N(E1681))</f>
        <v/>
      </c>
      <c r="G1681" s="8"/>
      <c r="H1681" s="12" t="str">
        <f aca="false">IF(AND(A1681="",C1681="",D1681=""),"",IF(A1681="","Add the order date",IF(I1681="","Date not recognised - use YYYY-MM-DD",IF(C1681="","Add the customer email",IF(D1681="","Add the order total",IF(COUNTIF(Customers!$A$2:$A$2001,C1681)=0,"Customer not on Customers tab",IF(N(E1681)&gt;D1681,"Refund is more than the order",IF(AND(B1681&lt;&gt;"",COUNTIF($B$2:$B$5001,B1681)&gt;1),"Same order # twice - keep one row",""))))))))</f>
        <v/>
      </c>
      <c r="I1681" s="11" t="str">
        <f aca="false">IF(A1681="","",IF(ISNUMBER(A1681),INT(A1681),IFERROR(IF(TEXT(DATE(VALUE(LEFT(A1681,4)),VALUE(MID(A1681,6,2)),VALUE(MID(A1681,9,2))),"yyyy-mm-dd")=LEFT(A1681,10),DATE(VALUE(LEFT(A1681,4)),VALUE(MID(A1681,6,2)),VALUE(MID(A1681,9,2))),""),"")))</f>
        <v/>
      </c>
    </row>
    <row r="1682" customFormat="false" ht="15" hidden="false" customHeight="false" outlineLevel="0" collapsed="false">
      <c r="A1682" s="13"/>
      <c r="B1682" s="8"/>
      <c r="C1682" s="8"/>
      <c r="D1682" s="23"/>
      <c r="E1682" s="23"/>
      <c r="F1682" s="10" t="str">
        <f aca="false">IF(D1682="","",D1682-N(E1682))</f>
        <v/>
      </c>
      <c r="G1682" s="8"/>
      <c r="H1682" s="12" t="str">
        <f aca="false">IF(AND(A1682="",C1682="",D1682=""),"",IF(A1682="","Add the order date",IF(I1682="","Date not recognised - use YYYY-MM-DD",IF(C1682="","Add the customer email",IF(D1682="","Add the order total",IF(COUNTIF(Customers!$A$2:$A$2001,C1682)=0,"Customer not on Customers tab",IF(N(E1682)&gt;D1682,"Refund is more than the order",IF(AND(B1682&lt;&gt;"",COUNTIF($B$2:$B$5001,B1682)&gt;1),"Same order # twice - keep one row",""))))))))</f>
        <v/>
      </c>
      <c r="I1682" s="11" t="str">
        <f aca="false">IF(A1682="","",IF(ISNUMBER(A1682),INT(A1682),IFERROR(IF(TEXT(DATE(VALUE(LEFT(A1682,4)),VALUE(MID(A1682,6,2)),VALUE(MID(A1682,9,2))),"yyyy-mm-dd")=LEFT(A1682,10),DATE(VALUE(LEFT(A1682,4)),VALUE(MID(A1682,6,2)),VALUE(MID(A1682,9,2))),""),"")))</f>
        <v/>
      </c>
    </row>
    <row r="1683" customFormat="false" ht="15" hidden="false" customHeight="false" outlineLevel="0" collapsed="false">
      <c r="A1683" s="13"/>
      <c r="B1683" s="8"/>
      <c r="C1683" s="8"/>
      <c r="D1683" s="23"/>
      <c r="E1683" s="23"/>
      <c r="F1683" s="10" t="str">
        <f aca="false">IF(D1683="","",D1683-N(E1683))</f>
        <v/>
      </c>
      <c r="G1683" s="8"/>
      <c r="H1683" s="12" t="str">
        <f aca="false">IF(AND(A1683="",C1683="",D1683=""),"",IF(A1683="","Add the order date",IF(I1683="","Date not recognised - use YYYY-MM-DD",IF(C1683="","Add the customer email",IF(D1683="","Add the order total",IF(COUNTIF(Customers!$A$2:$A$2001,C1683)=0,"Customer not on Customers tab",IF(N(E1683)&gt;D1683,"Refund is more than the order",IF(AND(B1683&lt;&gt;"",COUNTIF($B$2:$B$5001,B1683)&gt;1),"Same order # twice - keep one row",""))))))))</f>
        <v/>
      </c>
      <c r="I1683" s="11" t="str">
        <f aca="false">IF(A1683="","",IF(ISNUMBER(A1683),INT(A1683),IFERROR(IF(TEXT(DATE(VALUE(LEFT(A1683,4)),VALUE(MID(A1683,6,2)),VALUE(MID(A1683,9,2))),"yyyy-mm-dd")=LEFT(A1683,10),DATE(VALUE(LEFT(A1683,4)),VALUE(MID(A1683,6,2)),VALUE(MID(A1683,9,2))),""),"")))</f>
        <v/>
      </c>
    </row>
    <row r="1684" customFormat="false" ht="15" hidden="false" customHeight="false" outlineLevel="0" collapsed="false">
      <c r="A1684" s="13"/>
      <c r="B1684" s="8"/>
      <c r="C1684" s="8"/>
      <c r="D1684" s="23"/>
      <c r="E1684" s="23"/>
      <c r="F1684" s="10" t="str">
        <f aca="false">IF(D1684="","",D1684-N(E1684))</f>
        <v/>
      </c>
      <c r="G1684" s="8"/>
      <c r="H1684" s="12" t="str">
        <f aca="false">IF(AND(A1684="",C1684="",D1684=""),"",IF(A1684="","Add the order date",IF(I1684="","Date not recognised - use YYYY-MM-DD",IF(C1684="","Add the customer email",IF(D1684="","Add the order total",IF(COUNTIF(Customers!$A$2:$A$2001,C1684)=0,"Customer not on Customers tab",IF(N(E1684)&gt;D1684,"Refund is more than the order",IF(AND(B1684&lt;&gt;"",COUNTIF($B$2:$B$5001,B1684)&gt;1),"Same order # twice - keep one row",""))))))))</f>
        <v/>
      </c>
      <c r="I1684" s="11" t="str">
        <f aca="false">IF(A1684="","",IF(ISNUMBER(A1684),INT(A1684),IFERROR(IF(TEXT(DATE(VALUE(LEFT(A1684,4)),VALUE(MID(A1684,6,2)),VALUE(MID(A1684,9,2))),"yyyy-mm-dd")=LEFT(A1684,10),DATE(VALUE(LEFT(A1684,4)),VALUE(MID(A1684,6,2)),VALUE(MID(A1684,9,2))),""),"")))</f>
        <v/>
      </c>
    </row>
    <row r="1685" customFormat="false" ht="15" hidden="false" customHeight="false" outlineLevel="0" collapsed="false">
      <c r="A1685" s="13"/>
      <c r="B1685" s="8"/>
      <c r="C1685" s="8"/>
      <c r="D1685" s="23"/>
      <c r="E1685" s="23"/>
      <c r="F1685" s="10" t="str">
        <f aca="false">IF(D1685="","",D1685-N(E1685))</f>
        <v/>
      </c>
      <c r="G1685" s="8"/>
      <c r="H1685" s="12" t="str">
        <f aca="false">IF(AND(A1685="",C1685="",D1685=""),"",IF(A1685="","Add the order date",IF(I1685="","Date not recognised - use YYYY-MM-DD",IF(C1685="","Add the customer email",IF(D1685="","Add the order total",IF(COUNTIF(Customers!$A$2:$A$2001,C1685)=0,"Customer not on Customers tab",IF(N(E1685)&gt;D1685,"Refund is more than the order",IF(AND(B1685&lt;&gt;"",COUNTIF($B$2:$B$5001,B1685)&gt;1),"Same order # twice - keep one row",""))))))))</f>
        <v/>
      </c>
      <c r="I1685" s="11" t="str">
        <f aca="false">IF(A1685="","",IF(ISNUMBER(A1685),INT(A1685),IFERROR(IF(TEXT(DATE(VALUE(LEFT(A1685,4)),VALUE(MID(A1685,6,2)),VALUE(MID(A1685,9,2))),"yyyy-mm-dd")=LEFT(A1685,10),DATE(VALUE(LEFT(A1685,4)),VALUE(MID(A1685,6,2)),VALUE(MID(A1685,9,2))),""),"")))</f>
        <v/>
      </c>
    </row>
    <row r="1686" customFormat="false" ht="15" hidden="false" customHeight="false" outlineLevel="0" collapsed="false">
      <c r="A1686" s="13"/>
      <c r="B1686" s="8"/>
      <c r="C1686" s="8"/>
      <c r="D1686" s="23"/>
      <c r="E1686" s="23"/>
      <c r="F1686" s="10" t="str">
        <f aca="false">IF(D1686="","",D1686-N(E1686))</f>
        <v/>
      </c>
      <c r="G1686" s="8"/>
      <c r="H1686" s="12" t="str">
        <f aca="false">IF(AND(A1686="",C1686="",D1686=""),"",IF(A1686="","Add the order date",IF(I1686="","Date not recognised - use YYYY-MM-DD",IF(C1686="","Add the customer email",IF(D1686="","Add the order total",IF(COUNTIF(Customers!$A$2:$A$2001,C1686)=0,"Customer not on Customers tab",IF(N(E1686)&gt;D1686,"Refund is more than the order",IF(AND(B1686&lt;&gt;"",COUNTIF($B$2:$B$5001,B1686)&gt;1),"Same order # twice - keep one row",""))))))))</f>
        <v/>
      </c>
      <c r="I1686" s="11" t="str">
        <f aca="false">IF(A1686="","",IF(ISNUMBER(A1686),INT(A1686),IFERROR(IF(TEXT(DATE(VALUE(LEFT(A1686,4)),VALUE(MID(A1686,6,2)),VALUE(MID(A1686,9,2))),"yyyy-mm-dd")=LEFT(A1686,10),DATE(VALUE(LEFT(A1686,4)),VALUE(MID(A1686,6,2)),VALUE(MID(A1686,9,2))),""),"")))</f>
        <v/>
      </c>
    </row>
    <row r="1687" customFormat="false" ht="15" hidden="false" customHeight="false" outlineLevel="0" collapsed="false">
      <c r="A1687" s="13"/>
      <c r="B1687" s="8"/>
      <c r="C1687" s="8"/>
      <c r="D1687" s="23"/>
      <c r="E1687" s="23"/>
      <c r="F1687" s="10" t="str">
        <f aca="false">IF(D1687="","",D1687-N(E1687))</f>
        <v/>
      </c>
      <c r="G1687" s="8"/>
      <c r="H1687" s="12" t="str">
        <f aca="false">IF(AND(A1687="",C1687="",D1687=""),"",IF(A1687="","Add the order date",IF(I1687="","Date not recognised - use YYYY-MM-DD",IF(C1687="","Add the customer email",IF(D1687="","Add the order total",IF(COUNTIF(Customers!$A$2:$A$2001,C1687)=0,"Customer not on Customers tab",IF(N(E1687)&gt;D1687,"Refund is more than the order",IF(AND(B1687&lt;&gt;"",COUNTIF($B$2:$B$5001,B1687)&gt;1),"Same order # twice - keep one row",""))))))))</f>
        <v/>
      </c>
      <c r="I1687" s="11" t="str">
        <f aca="false">IF(A1687="","",IF(ISNUMBER(A1687),INT(A1687),IFERROR(IF(TEXT(DATE(VALUE(LEFT(A1687,4)),VALUE(MID(A1687,6,2)),VALUE(MID(A1687,9,2))),"yyyy-mm-dd")=LEFT(A1687,10),DATE(VALUE(LEFT(A1687,4)),VALUE(MID(A1687,6,2)),VALUE(MID(A1687,9,2))),""),"")))</f>
        <v/>
      </c>
    </row>
    <row r="1688" customFormat="false" ht="15" hidden="false" customHeight="false" outlineLevel="0" collapsed="false">
      <c r="A1688" s="13"/>
      <c r="B1688" s="8"/>
      <c r="C1688" s="8"/>
      <c r="D1688" s="23"/>
      <c r="E1688" s="23"/>
      <c r="F1688" s="10" t="str">
        <f aca="false">IF(D1688="","",D1688-N(E1688))</f>
        <v/>
      </c>
      <c r="G1688" s="8"/>
      <c r="H1688" s="12" t="str">
        <f aca="false">IF(AND(A1688="",C1688="",D1688=""),"",IF(A1688="","Add the order date",IF(I1688="","Date not recognised - use YYYY-MM-DD",IF(C1688="","Add the customer email",IF(D1688="","Add the order total",IF(COUNTIF(Customers!$A$2:$A$2001,C1688)=0,"Customer not on Customers tab",IF(N(E1688)&gt;D1688,"Refund is more than the order",IF(AND(B1688&lt;&gt;"",COUNTIF($B$2:$B$5001,B1688)&gt;1),"Same order # twice - keep one row",""))))))))</f>
        <v/>
      </c>
      <c r="I1688" s="11" t="str">
        <f aca="false">IF(A1688="","",IF(ISNUMBER(A1688),INT(A1688),IFERROR(IF(TEXT(DATE(VALUE(LEFT(A1688,4)),VALUE(MID(A1688,6,2)),VALUE(MID(A1688,9,2))),"yyyy-mm-dd")=LEFT(A1688,10),DATE(VALUE(LEFT(A1688,4)),VALUE(MID(A1688,6,2)),VALUE(MID(A1688,9,2))),""),"")))</f>
        <v/>
      </c>
    </row>
    <row r="1689" customFormat="false" ht="15" hidden="false" customHeight="false" outlineLevel="0" collapsed="false">
      <c r="A1689" s="13"/>
      <c r="B1689" s="8"/>
      <c r="C1689" s="8"/>
      <c r="D1689" s="23"/>
      <c r="E1689" s="23"/>
      <c r="F1689" s="10" t="str">
        <f aca="false">IF(D1689="","",D1689-N(E1689))</f>
        <v/>
      </c>
      <c r="G1689" s="8"/>
      <c r="H1689" s="12" t="str">
        <f aca="false">IF(AND(A1689="",C1689="",D1689=""),"",IF(A1689="","Add the order date",IF(I1689="","Date not recognised - use YYYY-MM-DD",IF(C1689="","Add the customer email",IF(D1689="","Add the order total",IF(COUNTIF(Customers!$A$2:$A$2001,C1689)=0,"Customer not on Customers tab",IF(N(E1689)&gt;D1689,"Refund is more than the order",IF(AND(B1689&lt;&gt;"",COUNTIF($B$2:$B$5001,B1689)&gt;1),"Same order # twice - keep one row",""))))))))</f>
        <v/>
      </c>
      <c r="I1689" s="11" t="str">
        <f aca="false">IF(A1689="","",IF(ISNUMBER(A1689),INT(A1689),IFERROR(IF(TEXT(DATE(VALUE(LEFT(A1689,4)),VALUE(MID(A1689,6,2)),VALUE(MID(A1689,9,2))),"yyyy-mm-dd")=LEFT(A1689,10),DATE(VALUE(LEFT(A1689,4)),VALUE(MID(A1689,6,2)),VALUE(MID(A1689,9,2))),""),"")))</f>
        <v/>
      </c>
    </row>
    <row r="1690" customFormat="false" ht="15" hidden="false" customHeight="false" outlineLevel="0" collapsed="false">
      <c r="A1690" s="13"/>
      <c r="B1690" s="8"/>
      <c r="C1690" s="8"/>
      <c r="D1690" s="23"/>
      <c r="E1690" s="23"/>
      <c r="F1690" s="10" t="str">
        <f aca="false">IF(D1690="","",D1690-N(E1690))</f>
        <v/>
      </c>
      <c r="G1690" s="8"/>
      <c r="H1690" s="12" t="str">
        <f aca="false">IF(AND(A1690="",C1690="",D1690=""),"",IF(A1690="","Add the order date",IF(I1690="","Date not recognised - use YYYY-MM-DD",IF(C1690="","Add the customer email",IF(D1690="","Add the order total",IF(COUNTIF(Customers!$A$2:$A$2001,C1690)=0,"Customer not on Customers tab",IF(N(E1690)&gt;D1690,"Refund is more than the order",IF(AND(B1690&lt;&gt;"",COUNTIF($B$2:$B$5001,B1690)&gt;1),"Same order # twice - keep one row",""))))))))</f>
        <v/>
      </c>
      <c r="I1690" s="11" t="str">
        <f aca="false">IF(A1690="","",IF(ISNUMBER(A1690),INT(A1690),IFERROR(IF(TEXT(DATE(VALUE(LEFT(A1690,4)),VALUE(MID(A1690,6,2)),VALUE(MID(A1690,9,2))),"yyyy-mm-dd")=LEFT(A1690,10),DATE(VALUE(LEFT(A1690,4)),VALUE(MID(A1690,6,2)),VALUE(MID(A1690,9,2))),""),"")))</f>
        <v/>
      </c>
    </row>
    <row r="1691" customFormat="false" ht="15" hidden="false" customHeight="false" outlineLevel="0" collapsed="false">
      <c r="A1691" s="13"/>
      <c r="B1691" s="8"/>
      <c r="C1691" s="8"/>
      <c r="D1691" s="23"/>
      <c r="E1691" s="23"/>
      <c r="F1691" s="10" t="str">
        <f aca="false">IF(D1691="","",D1691-N(E1691))</f>
        <v/>
      </c>
      <c r="G1691" s="8"/>
      <c r="H1691" s="12" t="str">
        <f aca="false">IF(AND(A1691="",C1691="",D1691=""),"",IF(A1691="","Add the order date",IF(I1691="","Date not recognised - use YYYY-MM-DD",IF(C1691="","Add the customer email",IF(D1691="","Add the order total",IF(COUNTIF(Customers!$A$2:$A$2001,C1691)=0,"Customer not on Customers tab",IF(N(E1691)&gt;D1691,"Refund is more than the order",IF(AND(B1691&lt;&gt;"",COUNTIF($B$2:$B$5001,B1691)&gt;1),"Same order # twice - keep one row",""))))))))</f>
        <v/>
      </c>
      <c r="I1691" s="11" t="str">
        <f aca="false">IF(A1691="","",IF(ISNUMBER(A1691),INT(A1691),IFERROR(IF(TEXT(DATE(VALUE(LEFT(A1691,4)),VALUE(MID(A1691,6,2)),VALUE(MID(A1691,9,2))),"yyyy-mm-dd")=LEFT(A1691,10),DATE(VALUE(LEFT(A1691,4)),VALUE(MID(A1691,6,2)),VALUE(MID(A1691,9,2))),""),"")))</f>
        <v/>
      </c>
    </row>
    <row r="1692" customFormat="false" ht="15" hidden="false" customHeight="false" outlineLevel="0" collapsed="false">
      <c r="A1692" s="13"/>
      <c r="B1692" s="8"/>
      <c r="C1692" s="8"/>
      <c r="D1692" s="23"/>
      <c r="E1692" s="23"/>
      <c r="F1692" s="10" t="str">
        <f aca="false">IF(D1692="","",D1692-N(E1692))</f>
        <v/>
      </c>
      <c r="G1692" s="8"/>
      <c r="H1692" s="12" t="str">
        <f aca="false">IF(AND(A1692="",C1692="",D1692=""),"",IF(A1692="","Add the order date",IF(I1692="","Date not recognised - use YYYY-MM-DD",IF(C1692="","Add the customer email",IF(D1692="","Add the order total",IF(COUNTIF(Customers!$A$2:$A$2001,C1692)=0,"Customer not on Customers tab",IF(N(E1692)&gt;D1692,"Refund is more than the order",IF(AND(B1692&lt;&gt;"",COUNTIF($B$2:$B$5001,B1692)&gt;1),"Same order # twice - keep one row",""))))))))</f>
        <v/>
      </c>
      <c r="I1692" s="11" t="str">
        <f aca="false">IF(A1692="","",IF(ISNUMBER(A1692),INT(A1692),IFERROR(IF(TEXT(DATE(VALUE(LEFT(A1692,4)),VALUE(MID(A1692,6,2)),VALUE(MID(A1692,9,2))),"yyyy-mm-dd")=LEFT(A1692,10),DATE(VALUE(LEFT(A1692,4)),VALUE(MID(A1692,6,2)),VALUE(MID(A1692,9,2))),""),"")))</f>
        <v/>
      </c>
    </row>
    <row r="1693" customFormat="false" ht="15" hidden="false" customHeight="false" outlineLevel="0" collapsed="false">
      <c r="A1693" s="13"/>
      <c r="B1693" s="8"/>
      <c r="C1693" s="8"/>
      <c r="D1693" s="23"/>
      <c r="E1693" s="23"/>
      <c r="F1693" s="10" t="str">
        <f aca="false">IF(D1693="","",D1693-N(E1693))</f>
        <v/>
      </c>
      <c r="G1693" s="8"/>
      <c r="H1693" s="12" t="str">
        <f aca="false">IF(AND(A1693="",C1693="",D1693=""),"",IF(A1693="","Add the order date",IF(I1693="","Date not recognised - use YYYY-MM-DD",IF(C1693="","Add the customer email",IF(D1693="","Add the order total",IF(COUNTIF(Customers!$A$2:$A$2001,C1693)=0,"Customer not on Customers tab",IF(N(E1693)&gt;D1693,"Refund is more than the order",IF(AND(B1693&lt;&gt;"",COUNTIF($B$2:$B$5001,B1693)&gt;1),"Same order # twice - keep one row",""))))))))</f>
        <v/>
      </c>
      <c r="I1693" s="11" t="str">
        <f aca="false">IF(A1693="","",IF(ISNUMBER(A1693),INT(A1693),IFERROR(IF(TEXT(DATE(VALUE(LEFT(A1693,4)),VALUE(MID(A1693,6,2)),VALUE(MID(A1693,9,2))),"yyyy-mm-dd")=LEFT(A1693,10),DATE(VALUE(LEFT(A1693,4)),VALUE(MID(A1693,6,2)),VALUE(MID(A1693,9,2))),""),"")))</f>
        <v/>
      </c>
    </row>
    <row r="1694" customFormat="false" ht="15" hidden="false" customHeight="false" outlineLevel="0" collapsed="false">
      <c r="A1694" s="13"/>
      <c r="B1694" s="8"/>
      <c r="C1694" s="8"/>
      <c r="D1694" s="23"/>
      <c r="E1694" s="23"/>
      <c r="F1694" s="10" t="str">
        <f aca="false">IF(D1694="","",D1694-N(E1694))</f>
        <v/>
      </c>
      <c r="G1694" s="8"/>
      <c r="H1694" s="12" t="str">
        <f aca="false">IF(AND(A1694="",C1694="",D1694=""),"",IF(A1694="","Add the order date",IF(I1694="","Date not recognised - use YYYY-MM-DD",IF(C1694="","Add the customer email",IF(D1694="","Add the order total",IF(COUNTIF(Customers!$A$2:$A$2001,C1694)=0,"Customer not on Customers tab",IF(N(E1694)&gt;D1694,"Refund is more than the order",IF(AND(B1694&lt;&gt;"",COUNTIF($B$2:$B$5001,B1694)&gt;1),"Same order # twice - keep one row",""))))))))</f>
        <v/>
      </c>
      <c r="I1694" s="11" t="str">
        <f aca="false">IF(A1694="","",IF(ISNUMBER(A1694),INT(A1694),IFERROR(IF(TEXT(DATE(VALUE(LEFT(A1694,4)),VALUE(MID(A1694,6,2)),VALUE(MID(A1694,9,2))),"yyyy-mm-dd")=LEFT(A1694,10),DATE(VALUE(LEFT(A1694,4)),VALUE(MID(A1694,6,2)),VALUE(MID(A1694,9,2))),""),"")))</f>
        <v/>
      </c>
    </row>
    <row r="1695" customFormat="false" ht="15" hidden="false" customHeight="false" outlineLevel="0" collapsed="false">
      <c r="A1695" s="13"/>
      <c r="B1695" s="8"/>
      <c r="C1695" s="8"/>
      <c r="D1695" s="23"/>
      <c r="E1695" s="23"/>
      <c r="F1695" s="10" t="str">
        <f aca="false">IF(D1695="","",D1695-N(E1695))</f>
        <v/>
      </c>
      <c r="G1695" s="8"/>
      <c r="H1695" s="12" t="str">
        <f aca="false">IF(AND(A1695="",C1695="",D1695=""),"",IF(A1695="","Add the order date",IF(I1695="","Date not recognised - use YYYY-MM-DD",IF(C1695="","Add the customer email",IF(D1695="","Add the order total",IF(COUNTIF(Customers!$A$2:$A$2001,C1695)=0,"Customer not on Customers tab",IF(N(E1695)&gt;D1695,"Refund is more than the order",IF(AND(B1695&lt;&gt;"",COUNTIF($B$2:$B$5001,B1695)&gt;1),"Same order # twice - keep one row",""))))))))</f>
        <v/>
      </c>
      <c r="I1695" s="11" t="str">
        <f aca="false">IF(A1695="","",IF(ISNUMBER(A1695),INT(A1695),IFERROR(IF(TEXT(DATE(VALUE(LEFT(A1695,4)),VALUE(MID(A1695,6,2)),VALUE(MID(A1695,9,2))),"yyyy-mm-dd")=LEFT(A1695,10),DATE(VALUE(LEFT(A1695,4)),VALUE(MID(A1695,6,2)),VALUE(MID(A1695,9,2))),""),"")))</f>
        <v/>
      </c>
    </row>
    <row r="1696" customFormat="false" ht="15" hidden="false" customHeight="false" outlineLevel="0" collapsed="false">
      <c r="A1696" s="13"/>
      <c r="B1696" s="8"/>
      <c r="C1696" s="8"/>
      <c r="D1696" s="23"/>
      <c r="E1696" s="23"/>
      <c r="F1696" s="10" t="str">
        <f aca="false">IF(D1696="","",D1696-N(E1696))</f>
        <v/>
      </c>
      <c r="G1696" s="8"/>
      <c r="H1696" s="12" t="str">
        <f aca="false">IF(AND(A1696="",C1696="",D1696=""),"",IF(A1696="","Add the order date",IF(I1696="","Date not recognised - use YYYY-MM-DD",IF(C1696="","Add the customer email",IF(D1696="","Add the order total",IF(COUNTIF(Customers!$A$2:$A$2001,C1696)=0,"Customer not on Customers tab",IF(N(E1696)&gt;D1696,"Refund is more than the order",IF(AND(B1696&lt;&gt;"",COUNTIF($B$2:$B$5001,B1696)&gt;1),"Same order # twice - keep one row",""))))))))</f>
        <v/>
      </c>
      <c r="I1696" s="11" t="str">
        <f aca="false">IF(A1696="","",IF(ISNUMBER(A1696),INT(A1696),IFERROR(IF(TEXT(DATE(VALUE(LEFT(A1696,4)),VALUE(MID(A1696,6,2)),VALUE(MID(A1696,9,2))),"yyyy-mm-dd")=LEFT(A1696,10),DATE(VALUE(LEFT(A1696,4)),VALUE(MID(A1696,6,2)),VALUE(MID(A1696,9,2))),""),"")))</f>
        <v/>
      </c>
    </row>
    <row r="1697" customFormat="false" ht="15" hidden="false" customHeight="false" outlineLevel="0" collapsed="false">
      <c r="A1697" s="13"/>
      <c r="B1697" s="8"/>
      <c r="C1697" s="8"/>
      <c r="D1697" s="23"/>
      <c r="E1697" s="23"/>
      <c r="F1697" s="10" t="str">
        <f aca="false">IF(D1697="","",D1697-N(E1697))</f>
        <v/>
      </c>
      <c r="G1697" s="8"/>
      <c r="H1697" s="12" t="str">
        <f aca="false">IF(AND(A1697="",C1697="",D1697=""),"",IF(A1697="","Add the order date",IF(I1697="","Date not recognised - use YYYY-MM-DD",IF(C1697="","Add the customer email",IF(D1697="","Add the order total",IF(COUNTIF(Customers!$A$2:$A$2001,C1697)=0,"Customer not on Customers tab",IF(N(E1697)&gt;D1697,"Refund is more than the order",IF(AND(B1697&lt;&gt;"",COUNTIF($B$2:$B$5001,B1697)&gt;1),"Same order # twice - keep one row",""))))))))</f>
        <v/>
      </c>
      <c r="I1697" s="11" t="str">
        <f aca="false">IF(A1697="","",IF(ISNUMBER(A1697),INT(A1697),IFERROR(IF(TEXT(DATE(VALUE(LEFT(A1697,4)),VALUE(MID(A1697,6,2)),VALUE(MID(A1697,9,2))),"yyyy-mm-dd")=LEFT(A1697,10),DATE(VALUE(LEFT(A1697,4)),VALUE(MID(A1697,6,2)),VALUE(MID(A1697,9,2))),""),"")))</f>
        <v/>
      </c>
    </row>
    <row r="1698" customFormat="false" ht="15" hidden="false" customHeight="false" outlineLevel="0" collapsed="false">
      <c r="A1698" s="13"/>
      <c r="B1698" s="8"/>
      <c r="C1698" s="8"/>
      <c r="D1698" s="23"/>
      <c r="E1698" s="23"/>
      <c r="F1698" s="10" t="str">
        <f aca="false">IF(D1698="","",D1698-N(E1698))</f>
        <v/>
      </c>
      <c r="G1698" s="8"/>
      <c r="H1698" s="12" t="str">
        <f aca="false">IF(AND(A1698="",C1698="",D1698=""),"",IF(A1698="","Add the order date",IF(I1698="","Date not recognised - use YYYY-MM-DD",IF(C1698="","Add the customer email",IF(D1698="","Add the order total",IF(COUNTIF(Customers!$A$2:$A$2001,C1698)=0,"Customer not on Customers tab",IF(N(E1698)&gt;D1698,"Refund is more than the order",IF(AND(B1698&lt;&gt;"",COUNTIF($B$2:$B$5001,B1698)&gt;1),"Same order # twice - keep one row",""))))))))</f>
        <v/>
      </c>
      <c r="I1698" s="11" t="str">
        <f aca="false">IF(A1698="","",IF(ISNUMBER(A1698),INT(A1698),IFERROR(IF(TEXT(DATE(VALUE(LEFT(A1698,4)),VALUE(MID(A1698,6,2)),VALUE(MID(A1698,9,2))),"yyyy-mm-dd")=LEFT(A1698,10),DATE(VALUE(LEFT(A1698,4)),VALUE(MID(A1698,6,2)),VALUE(MID(A1698,9,2))),""),"")))</f>
        <v/>
      </c>
    </row>
    <row r="1699" customFormat="false" ht="15" hidden="false" customHeight="false" outlineLevel="0" collapsed="false">
      <c r="A1699" s="13"/>
      <c r="B1699" s="8"/>
      <c r="C1699" s="8"/>
      <c r="D1699" s="23"/>
      <c r="E1699" s="23"/>
      <c r="F1699" s="10" t="str">
        <f aca="false">IF(D1699="","",D1699-N(E1699))</f>
        <v/>
      </c>
      <c r="G1699" s="8"/>
      <c r="H1699" s="12" t="str">
        <f aca="false">IF(AND(A1699="",C1699="",D1699=""),"",IF(A1699="","Add the order date",IF(I1699="","Date not recognised - use YYYY-MM-DD",IF(C1699="","Add the customer email",IF(D1699="","Add the order total",IF(COUNTIF(Customers!$A$2:$A$2001,C1699)=0,"Customer not on Customers tab",IF(N(E1699)&gt;D1699,"Refund is more than the order",IF(AND(B1699&lt;&gt;"",COUNTIF($B$2:$B$5001,B1699)&gt;1),"Same order # twice - keep one row",""))))))))</f>
        <v/>
      </c>
      <c r="I1699" s="11" t="str">
        <f aca="false">IF(A1699="","",IF(ISNUMBER(A1699),INT(A1699),IFERROR(IF(TEXT(DATE(VALUE(LEFT(A1699,4)),VALUE(MID(A1699,6,2)),VALUE(MID(A1699,9,2))),"yyyy-mm-dd")=LEFT(A1699,10),DATE(VALUE(LEFT(A1699,4)),VALUE(MID(A1699,6,2)),VALUE(MID(A1699,9,2))),""),"")))</f>
        <v/>
      </c>
    </row>
    <row r="1700" customFormat="false" ht="15" hidden="false" customHeight="false" outlineLevel="0" collapsed="false">
      <c r="A1700" s="13"/>
      <c r="B1700" s="8"/>
      <c r="C1700" s="8"/>
      <c r="D1700" s="23"/>
      <c r="E1700" s="23"/>
      <c r="F1700" s="10" t="str">
        <f aca="false">IF(D1700="","",D1700-N(E1700))</f>
        <v/>
      </c>
      <c r="G1700" s="8"/>
      <c r="H1700" s="12" t="str">
        <f aca="false">IF(AND(A1700="",C1700="",D1700=""),"",IF(A1700="","Add the order date",IF(I1700="","Date not recognised - use YYYY-MM-DD",IF(C1700="","Add the customer email",IF(D1700="","Add the order total",IF(COUNTIF(Customers!$A$2:$A$2001,C1700)=0,"Customer not on Customers tab",IF(N(E1700)&gt;D1700,"Refund is more than the order",IF(AND(B1700&lt;&gt;"",COUNTIF($B$2:$B$5001,B1700)&gt;1),"Same order # twice - keep one row",""))))))))</f>
        <v/>
      </c>
      <c r="I1700" s="11" t="str">
        <f aca="false">IF(A1700="","",IF(ISNUMBER(A1700),INT(A1700),IFERROR(IF(TEXT(DATE(VALUE(LEFT(A1700,4)),VALUE(MID(A1700,6,2)),VALUE(MID(A1700,9,2))),"yyyy-mm-dd")=LEFT(A1700,10),DATE(VALUE(LEFT(A1700,4)),VALUE(MID(A1700,6,2)),VALUE(MID(A1700,9,2))),""),"")))</f>
        <v/>
      </c>
    </row>
    <row r="1701" customFormat="false" ht="15" hidden="false" customHeight="false" outlineLevel="0" collapsed="false">
      <c r="A1701" s="13"/>
      <c r="B1701" s="8"/>
      <c r="C1701" s="8"/>
      <c r="D1701" s="23"/>
      <c r="E1701" s="23"/>
      <c r="F1701" s="10" t="str">
        <f aca="false">IF(D1701="","",D1701-N(E1701))</f>
        <v/>
      </c>
      <c r="G1701" s="8"/>
      <c r="H1701" s="12" t="str">
        <f aca="false">IF(AND(A1701="",C1701="",D1701=""),"",IF(A1701="","Add the order date",IF(I1701="","Date not recognised - use YYYY-MM-DD",IF(C1701="","Add the customer email",IF(D1701="","Add the order total",IF(COUNTIF(Customers!$A$2:$A$2001,C1701)=0,"Customer not on Customers tab",IF(N(E1701)&gt;D1701,"Refund is more than the order",IF(AND(B1701&lt;&gt;"",COUNTIF($B$2:$B$5001,B1701)&gt;1),"Same order # twice - keep one row",""))))))))</f>
        <v/>
      </c>
      <c r="I1701" s="11" t="str">
        <f aca="false">IF(A1701="","",IF(ISNUMBER(A1701),INT(A1701),IFERROR(IF(TEXT(DATE(VALUE(LEFT(A1701,4)),VALUE(MID(A1701,6,2)),VALUE(MID(A1701,9,2))),"yyyy-mm-dd")=LEFT(A1701,10),DATE(VALUE(LEFT(A1701,4)),VALUE(MID(A1701,6,2)),VALUE(MID(A1701,9,2))),""),"")))</f>
        <v/>
      </c>
    </row>
    <row r="1702" customFormat="false" ht="15" hidden="false" customHeight="false" outlineLevel="0" collapsed="false">
      <c r="A1702" s="13"/>
      <c r="B1702" s="8"/>
      <c r="C1702" s="8"/>
      <c r="D1702" s="23"/>
      <c r="E1702" s="23"/>
      <c r="F1702" s="10" t="str">
        <f aca="false">IF(D1702="","",D1702-N(E1702))</f>
        <v/>
      </c>
      <c r="G1702" s="8"/>
      <c r="H1702" s="12" t="str">
        <f aca="false">IF(AND(A1702="",C1702="",D1702=""),"",IF(A1702="","Add the order date",IF(I1702="","Date not recognised - use YYYY-MM-DD",IF(C1702="","Add the customer email",IF(D1702="","Add the order total",IF(COUNTIF(Customers!$A$2:$A$2001,C1702)=0,"Customer not on Customers tab",IF(N(E1702)&gt;D1702,"Refund is more than the order",IF(AND(B1702&lt;&gt;"",COUNTIF($B$2:$B$5001,B1702)&gt;1),"Same order # twice - keep one row",""))))))))</f>
        <v/>
      </c>
      <c r="I1702" s="11" t="str">
        <f aca="false">IF(A1702="","",IF(ISNUMBER(A1702),INT(A1702),IFERROR(IF(TEXT(DATE(VALUE(LEFT(A1702,4)),VALUE(MID(A1702,6,2)),VALUE(MID(A1702,9,2))),"yyyy-mm-dd")=LEFT(A1702,10),DATE(VALUE(LEFT(A1702,4)),VALUE(MID(A1702,6,2)),VALUE(MID(A1702,9,2))),""),"")))</f>
        <v/>
      </c>
    </row>
    <row r="1703" customFormat="false" ht="15" hidden="false" customHeight="false" outlineLevel="0" collapsed="false">
      <c r="A1703" s="13"/>
      <c r="B1703" s="8"/>
      <c r="C1703" s="8"/>
      <c r="D1703" s="23"/>
      <c r="E1703" s="23"/>
      <c r="F1703" s="10" t="str">
        <f aca="false">IF(D1703="","",D1703-N(E1703))</f>
        <v/>
      </c>
      <c r="G1703" s="8"/>
      <c r="H1703" s="12" t="str">
        <f aca="false">IF(AND(A1703="",C1703="",D1703=""),"",IF(A1703="","Add the order date",IF(I1703="","Date not recognised - use YYYY-MM-DD",IF(C1703="","Add the customer email",IF(D1703="","Add the order total",IF(COUNTIF(Customers!$A$2:$A$2001,C1703)=0,"Customer not on Customers tab",IF(N(E1703)&gt;D1703,"Refund is more than the order",IF(AND(B1703&lt;&gt;"",COUNTIF($B$2:$B$5001,B1703)&gt;1),"Same order # twice - keep one row",""))))))))</f>
        <v/>
      </c>
      <c r="I1703" s="11" t="str">
        <f aca="false">IF(A1703="","",IF(ISNUMBER(A1703),INT(A1703),IFERROR(IF(TEXT(DATE(VALUE(LEFT(A1703,4)),VALUE(MID(A1703,6,2)),VALUE(MID(A1703,9,2))),"yyyy-mm-dd")=LEFT(A1703,10),DATE(VALUE(LEFT(A1703,4)),VALUE(MID(A1703,6,2)),VALUE(MID(A1703,9,2))),""),"")))</f>
        <v/>
      </c>
    </row>
    <row r="1704" customFormat="false" ht="15" hidden="false" customHeight="false" outlineLevel="0" collapsed="false">
      <c r="A1704" s="13"/>
      <c r="B1704" s="8"/>
      <c r="C1704" s="8"/>
      <c r="D1704" s="23"/>
      <c r="E1704" s="23"/>
      <c r="F1704" s="10" t="str">
        <f aca="false">IF(D1704="","",D1704-N(E1704))</f>
        <v/>
      </c>
      <c r="G1704" s="8"/>
      <c r="H1704" s="12" t="str">
        <f aca="false">IF(AND(A1704="",C1704="",D1704=""),"",IF(A1704="","Add the order date",IF(I1704="","Date not recognised - use YYYY-MM-DD",IF(C1704="","Add the customer email",IF(D1704="","Add the order total",IF(COUNTIF(Customers!$A$2:$A$2001,C1704)=0,"Customer not on Customers tab",IF(N(E1704)&gt;D1704,"Refund is more than the order",IF(AND(B1704&lt;&gt;"",COUNTIF($B$2:$B$5001,B1704)&gt;1),"Same order # twice - keep one row",""))))))))</f>
        <v/>
      </c>
      <c r="I1704" s="11" t="str">
        <f aca="false">IF(A1704="","",IF(ISNUMBER(A1704),INT(A1704),IFERROR(IF(TEXT(DATE(VALUE(LEFT(A1704,4)),VALUE(MID(A1704,6,2)),VALUE(MID(A1704,9,2))),"yyyy-mm-dd")=LEFT(A1704,10),DATE(VALUE(LEFT(A1704,4)),VALUE(MID(A1704,6,2)),VALUE(MID(A1704,9,2))),""),"")))</f>
        <v/>
      </c>
    </row>
    <row r="1705" customFormat="false" ht="15" hidden="false" customHeight="false" outlineLevel="0" collapsed="false">
      <c r="A1705" s="13"/>
      <c r="B1705" s="8"/>
      <c r="C1705" s="8"/>
      <c r="D1705" s="23"/>
      <c r="E1705" s="23"/>
      <c r="F1705" s="10" t="str">
        <f aca="false">IF(D1705="","",D1705-N(E1705))</f>
        <v/>
      </c>
      <c r="G1705" s="8"/>
      <c r="H1705" s="12" t="str">
        <f aca="false">IF(AND(A1705="",C1705="",D1705=""),"",IF(A1705="","Add the order date",IF(I1705="","Date not recognised - use YYYY-MM-DD",IF(C1705="","Add the customer email",IF(D1705="","Add the order total",IF(COUNTIF(Customers!$A$2:$A$2001,C1705)=0,"Customer not on Customers tab",IF(N(E1705)&gt;D1705,"Refund is more than the order",IF(AND(B1705&lt;&gt;"",COUNTIF($B$2:$B$5001,B1705)&gt;1),"Same order # twice - keep one row",""))))))))</f>
        <v/>
      </c>
      <c r="I1705" s="11" t="str">
        <f aca="false">IF(A1705="","",IF(ISNUMBER(A1705),INT(A1705),IFERROR(IF(TEXT(DATE(VALUE(LEFT(A1705,4)),VALUE(MID(A1705,6,2)),VALUE(MID(A1705,9,2))),"yyyy-mm-dd")=LEFT(A1705,10),DATE(VALUE(LEFT(A1705,4)),VALUE(MID(A1705,6,2)),VALUE(MID(A1705,9,2))),""),"")))</f>
        <v/>
      </c>
    </row>
    <row r="1706" customFormat="false" ht="15" hidden="false" customHeight="false" outlineLevel="0" collapsed="false">
      <c r="A1706" s="13"/>
      <c r="B1706" s="8"/>
      <c r="C1706" s="8"/>
      <c r="D1706" s="23"/>
      <c r="E1706" s="23"/>
      <c r="F1706" s="10" t="str">
        <f aca="false">IF(D1706="","",D1706-N(E1706))</f>
        <v/>
      </c>
      <c r="G1706" s="8"/>
      <c r="H1706" s="12" t="str">
        <f aca="false">IF(AND(A1706="",C1706="",D1706=""),"",IF(A1706="","Add the order date",IF(I1706="","Date not recognised - use YYYY-MM-DD",IF(C1706="","Add the customer email",IF(D1706="","Add the order total",IF(COUNTIF(Customers!$A$2:$A$2001,C1706)=0,"Customer not on Customers tab",IF(N(E1706)&gt;D1706,"Refund is more than the order",IF(AND(B1706&lt;&gt;"",COUNTIF($B$2:$B$5001,B1706)&gt;1),"Same order # twice - keep one row",""))))))))</f>
        <v/>
      </c>
      <c r="I1706" s="11" t="str">
        <f aca="false">IF(A1706="","",IF(ISNUMBER(A1706),INT(A1706),IFERROR(IF(TEXT(DATE(VALUE(LEFT(A1706,4)),VALUE(MID(A1706,6,2)),VALUE(MID(A1706,9,2))),"yyyy-mm-dd")=LEFT(A1706,10),DATE(VALUE(LEFT(A1706,4)),VALUE(MID(A1706,6,2)),VALUE(MID(A1706,9,2))),""),"")))</f>
        <v/>
      </c>
    </row>
    <row r="1707" customFormat="false" ht="15" hidden="false" customHeight="false" outlineLevel="0" collapsed="false">
      <c r="A1707" s="13"/>
      <c r="B1707" s="8"/>
      <c r="C1707" s="8"/>
      <c r="D1707" s="23"/>
      <c r="E1707" s="23"/>
      <c r="F1707" s="10" t="str">
        <f aca="false">IF(D1707="","",D1707-N(E1707))</f>
        <v/>
      </c>
      <c r="G1707" s="8"/>
      <c r="H1707" s="12" t="str">
        <f aca="false">IF(AND(A1707="",C1707="",D1707=""),"",IF(A1707="","Add the order date",IF(I1707="","Date not recognised - use YYYY-MM-DD",IF(C1707="","Add the customer email",IF(D1707="","Add the order total",IF(COUNTIF(Customers!$A$2:$A$2001,C1707)=0,"Customer not on Customers tab",IF(N(E1707)&gt;D1707,"Refund is more than the order",IF(AND(B1707&lt;&gt;"",COUNTIF($B$2:$B$5001,B1707)&gt;1),"Same order # twice - keep one row",""))))))))</f>
        <v/>
      </c>
      <c r="I1707" s="11" t="str">
        <f aca="false">IF(A1707="","",IF(ISNUMBER(A1707),INT(A1707),IFERROR(IF(TEXT(DATE(VALUE(LEFT(A1707,4)),VALUE(MID(A1707,6,2)),VALUE(MID(A1707,9,2))),"yyyy-mm-dd")=LEFT(A1707,10),DATE(VALUE(LEFT(A1707,4)),VALUE(MID(A1707,6,2)),VALUE(MID(A1707,9,2))),""),"")))</f>
        <v/>
      </c>
    </row>
    <row r="1708" customFormat="false" ht="15" hidden="false" customHeight="false" outlineLevel="0" collapsed="false">
      <c r="A1708" s="13"/>
      <c r="B1708" s="8"/>
      <c r="C1708" s="8"/>
      <c r="D1708" s="23"/>
      <c r="E1708" s="23"/>
      <c r="F1708" s="10" t="str">
        <f aca="false">IF(D1708="","",D1708-N(E1708))</f>
        <v/>
      </c>
      <c r="G1708" s="8"/>
      <c r="H1708" s="12" t="str">
        <f aca="false">IF(AND(A1708="",C1708="",D1708=""),"",IF(A1708="","Add the order date",IF(I1708="","Date not recognised - use YYYY-MM-DD",IF(C1708="","Add the customer email",IF(D1708="","Add the order total",IF(COUNTIF(Customers!$A$2:$A$2001,C1708)=0,"Customer not on Customers tab",IF(N(E1708)&gt;D1708,"Refund is more than the order",IF(AND(B1708&lt;&gt;"",COUNTIF($B$2:$B$5001,B1708)&gt;1),"Same order # twice - keep one row",""))))))))</f>
        <v/>
      </c>
      <c r="I1708" s="11" t="str">
        <f aca="false">IF(A1708="","",IF(ISNUMBER(A1708),INT(A1708),IFERROR(IF(TEXT(DATE(VALUE(LEFT(A1708,4)),VALUE(MID(A1708,6,2)),VALUE(MID(A1708,9,2))),"yyyy-mm-dd")=LEFT(A1708,10),DATE(VALUE(LEFT(A1708,4)),VALUE(MID(A1708,6,2)),VALUE(MID(A1708,9,2))),""),"")))</f>
        <v/>
      </c>
    </row>
    <row r="1709" customFormat="false" ht="15" hidden="false" customHeight="false" outlineLevel="0" collapsed="false">
      <c r="A1709" s="13"/>
      <c r="B1709" s="8"/>
      <c r="C1709" s="8"/>
      <c r="D1709" s="23"/>
      <c r="E1709" s="23"/>
      <c r="F1709" s="10" t="str">
        <f aca="false">IF(D1709="","",D1709-N(E1709))</f>
        <v/>
      </c>
      <c r="G1709" s="8"/>
      <c r="H1709" s="12" t="str">
        <f aca="false">IF(AND(A1709="",C1709="",D1709=""),"",IF(A1709="","Add the order date",IF(I1709="","Date not recognised - use YYYY-MM-DD",IF(C1709="","Add the customer email",IF(D1709="","Add the order total",IF(COUNTIF(Customers!$A$2:$A$2001,C1709)=0,"Customer not on Customers tab",IF(N(E1709)&gt;D1709,"Refund is more than the order",IF(AND(B1709&lt;&gt;"",COUNTIF($B$2:$B$5001,B1709)&gt;1),"Same order # twice - keep one row",""))))))))</f>
        <v/>
      </c>
      <c r="I1709" s="11" t="str">
        <f aca="false">IF(A1709="","",IF(ISNUMBER(A1709),INT(A1709),IFERROR(IF(TEXT(DATE(VALUE(LEFT(A1709,4)),VALUE(MID(A1709,6,2)),VALUE(MID(A1709,9,2))),"yyyy-mm-dd")=LEFT(A1709,10),DATE(VALUE(LEFT(A1709,4)),VALUE(MID(A1709,6,2)),VALUE(MID(A1709,9,2))),""),"")))</f>
        <v/>
      </c>
    </row>
    <row r="1710" customFormat="false" ht="15" hidden="false" customHeight="false" outlineLevel="0" collapsed="false">
      <c r="A1710" s="13"/>
      <c r="B1710" s="8"/>
      <c r="C1710" s="8"/>
      <c r="D1710" s="23"/>
      <c r="E1710" s="23"/>
      <c r="F1710" s="10" t="str">
        <f aca="false">IF(D1710="","",D1710-N(E1710))</f>
        <v/>
      </c>
      <c r="G1710" s="8"/>
      <c r="H1710" s="12" t="str">
        <f aca="false">IF(AND(A1710="",C1710="",D1710=""),"",IF(A1710="","Add the order date",IF(I1710="","Date not recognised - use YYYY-MM-DD",IF(C1710="","Add the customer email",IF(D1710="","Add the order total",IF(COUNTIF(Customers!$A$2:$A$2001,C1710)=0,"Customer not on Customers tab",IF(N(E1710)&gt;D1710,"Refund is more than the order",IF(AND(B1710&lt;&gt;"",COUNTIF($B$2:$B$5001,B1710)&gt;1),"Same order # twice - keep one row",""))))))))</f>
        <v/>
      </c>
      <c r="I1710" s="11" t="str">
        <f aca="false">IF(A1710="","",IF(ISNUMBER(A1710),INT(A1710),IFERROR(IF(TEXT(DATE(VALUE(LEFT(A1710,4)),VALUE(MID(A1710,6,2)),VALUE(MID(A1710,9,2))),"yyyy-mm-dd")=LEFT(A1710,10),DATE(VALUE(LEFT(A1710,4)),VALUE(MID(A1710,6,2)),VALUE(MID(A1710,9,2))),""),"")))</f>
        <v/>
      </c>
    </row>
    <row r="1711" customFormat="false" ht="15" hidden="false" customHeight="false" outlineLevel="0" collapsed="false">
      <c r="A1711" s="13"/>
      <c r="B1711" s="8"/>
      <c r="C1711" s="8"/>
      <c r="D1711" s="23"/>
      <c r="E1711" s="23"/>
      <c r="F1711" s="10" t="str">
        <f aca="false">IF(D1711="","",D1711-N(E1711))</f>
        <v/>
      </c>
      <c r="G1711" s="8"/>
      <c r="H1711" s="12" t="str">
        <f aca="false">IF(AND(A1711="",C1711="",D1711=""),"",IF(A1711="","Add the order date",IF(I1711="","Date not recognised - use YYYY-MM-DD",IF(C1711="","Add the customer email",IF(D1711="","Add the order total",IF(COUNTIF(Customers!$A$2:$A$2001,C1711)=0,"Customer not on Customers tab",IF(N(E1711)&gt;D1711,"Refund is more than the order",IF(AND(B1711&lt;&gt;"",COUNTIF($B$2:$B$5001,B1711)&gt;1),"Same order # twice - keep one row",""))))))))</f>
        <v/>
      </c>
      <c r="I1711" s="11" t="str">
        <f aca="false">IF(A1711="","",IF(ISNUMBER(A1711),INT(A1711),IFERROR(IF(TEXT(DATE(VALUE(LEFT(A1711,4)),VALUE(MID(A1711,6,2)),VALUE(MID(A1711,9,2))),"yyyy-mm-dd")=LEFT(A1711,10),DATE(VALUE(LEFT(A1711,4)),VALUE(MID(A1711,6,2)),VALUE(MID(A1711,9,2))),""),"")))</f>
        <v/>
      </c>
    </row>
    <row r="1712" customFormat="false" ht="15" hidden="false" customHeight="false" outlineLevel="0" collapsed="false">
      <c r="A1712" s="13"/>
      <c r="B1712" s="8"/>
      <c r="C1712" s="8"/>
      <c r="D1712" s="23"/>
      <c r="E1712" s="23"/>
      <c r="F1712" s="10" t="str">
        <f aca="false">IF(D1712="","",D1712-N(E1712))</f>
        <v/>
      </c>
      <c r="G1712" s="8"/>
      <c r="H1712" s="12" t="str">
        <f aca="false">IF(AND(A1712="",C1712="",D1712=""),"",IF(A1712="","Add the order date",IF(I1712="","Date not recognised - use YYYY-MM-DD",IF(C1712="","Add the customer email",IF(D1712="","Add the order total",IF(COUNTIF(Customers!$A$2:$A$2001,C1712)=0,"Customer not on Customers tab",IF(N(E1712)&gt;D1712,"Refund is more than the order",IF(AND(B1712&lt;&gt;"",COUNTIF($B$2:$B$5001,B1712)&gt;1),"Same order # twice - keep one row",""))))))))</f>
        <v/>
      </c>
      <c r="I1712" s="11" t="str">
        <f aca="false">IF(A1712="","",IF(ISNUMBER(A1712),INT(A1712),IFERROR(IF(TEXT(DATE(VALUE(LEFT(A1712,4)),VALUE(MID(A1712,6,2)),VALUE(MID(A1712,9,2))),"yyyy-mm-dd")=LEFT(A1712,10),DATE(VALUE(LEFT(A1712,4)),VALUE(MID(A1712,6,2)),VALUE(MID(A1712,9,2))),""),"")))</f>
        <v/>
      </c>
    </row>
    <row r="1713" customFormat="false" ht="15" hidden="false" customHeight="false" outlineLevel="0" collapsed="false">
      <c r="A1713" s="13"/>
      <c r="B1713" s="8"/>
      <c r="C1713" s="8"/>
      <c r="D1713" s="23"/>
      <c r="E1713" s="23"/>
      <c r="F1713" s="10" t="str">
        <f aca="false">IF(D1713="","",D1713-N(E1713))</f>
        <v/>
      </c>
      <c r="G1713" s="8"/>
      <c r="H1713" s="12" t="str">
        <f aca="false">IF(AND(A1713="",C1713="",D1713=""),"",IF(A1713="","Add the order date",IF(I1713="","Date not recognised - use YYYY-MM-DD",IF(C1713="","Add the customer email",IF(D1713="","Add the order total",IF(COUNTIF(Customers!$A$2:$A$2001,C1713)=0,"Customer not on Customers tab",IF(N(E1713)&gt;D1713,"Refund is more than the order",IF(AND(B1713&lt;&gt;"",COUNTIF($B$2:$B$5001,B1713)&gt;1),"Same order # twice - keep one row",""))))))))</f>
        <v/>
      </c>
      <c r="I1713" s="11" t="str">
        <f aca="false">IF(A1713="","",IF(ISNUMBER(A1713),INT(A1713),IFERROR(IF(TEXT(DATE(VALUE(LEFT(A1713,4)),VALUE(MID(A1713,6,2)),VALUE(MID(A1713,9,2))),"yyyy-mm-dd")=LEFT(A1713,10),DATE(VALUE(LEFT(A1713,4)),VALUE(MID(A1713,6,2)),VALUE(MID(A1713,9,2))),""),"")))</f>
        <v/>
      </c>
    </row>
    <row r="1714" customFormat="false" ht="15" hidden="false" customHeight="false" outlineLevel="0" collapsed="false">
      <c r="A1714" s="13"/>
      <c r="B1714" s="8"/>
      <c r="C1714" s="8"/>
      <c r="D1714" s="23"/>
      <c r="E1714" s="23"/>
      <c r="F1714" s="10" t="str">
        <f aca="false">IF(D1714="","",D1714-N(E1714))</f>
        <v/>
      </c>
      <c r="G1714" s="8"/>
      <c r="H1714" s="12" t="str">
        <f aca="false">IF(AND(A1714="",C1714="",D1714=""),"",IF(A1714="","Add the order date",IF(I1714="","Date not recognised - use YYYY-MM-DD",IF(C1714="","Add the customer email",IF(D1714="","Add the order total",IF(COUNTIF(Customers!$A$2:$A$2001,C1714)=0,"Customer not on Customers tab",IF(N(E1714)&gt;D1714,"Refund is more than the order",IF(AND(B1714&lt;&gt;"",COUNTIF($B$2:$B$5001,B1714)&gt;1),"Same order # twice - keep one row",""))))))))</f>
        <v/>
      </c>
      <c r="I1714" s="11" t="str">
        <f aca="false">IF(A1714="","",IF(ISNUMBER(A1714),INT(A1714),IFERROR(IF(TEXT(DATE(VALUE(LEFT(A1714,4)),VALUE(MID(A1714,6,2)),VALUE(MID(A1714,9,2))),"yyyy-mm-dd")=LEFT(A1714,10),DATE(VALUE(LEFT(A1714,4)),VALUE(MID(A1714,6,2)),VALUE(MID(A1714,9,2))),""),"")))</f>
        <v/>
      </c>
    </row>
    <row r="1715" customFormat="false" ht="15" hidden="false" customHeight="false" outlineLevel="0" collapsed="false">
      <c r="A1715" s="13"/>
      <c r="B1715" s="8"/>
      <c r="C1715" s="8"/>
      <c r="D1715" s="23"/>
      <c r="E1715" s="23"/>
      <c r="F1715" s="10" t="str">
        <f aca="false">IF(D1715="","",D1715-N(E1715))</f>
        <v/>
      </c>
      <c r="G1715" s="8"/>
      <c r="H1715" s="12" t="str">
        <f aca="false">IF(AND(A1715="",C1715="",D1715=""),"",IF(A1715="","Add the order date",IF(I1715="","Date not recognised - use YYYY-MM-DD",IF(C1715="","Add the customer email",IF(D1715="","Add the order total",IF(COUNTIF(Customers!$A$2:$A$2001,C1715)=0,"Customer not on Customers tab",IF(N(E1715)&gt;D1715,"Refund is more than the order",IF(AND(B1715&lt;&gt;"",COUNTIF($B$2:$B$5001,B1715)&gt;1),"Same order # twice - keep one row",""))))))))</f>
        <v/>
      </c>
      <c r="I1715" s="11" t="str">
        <f aca="false">IF(A1715="","",IF(ISNUMBER(A1715),INT(A1715),IFERROR(IF(TEXT(DATE(VALUE(LEFT(A1715,4)),VALUE(MID(A1715,6,2)),VALUE(MID(A1715,9,2))),"yyyy-mm-dd")=LEFT(A1715,10),DATE(VALUE(LEFT(A1715,4)),VALUE(MID(A1715,6,2)),VALUE(MID(A1715,9,2))),""),"")))</f>
        <v/>
      </c>
    </row>
    <row r="1716" customFormat="false" ht="15" hidden="false" customHeight="false" outlineLevel="0" collapsed="false">
      <c r="A1716" s="13"/>
      <c r="B1716" s="8"/>
      <c r="C1716" s="8"/>
      <c r="D1716" s="23"/>
      <c r="E1716" s="23"/>
      <c r="F1716" s="10" t="str">
        <f aca="false">IF(D1716="","",D1716-N(E1716))</f>
        <v/>
      </c>
      <c r="G1716" s="8"/>
      <c r="H1716" s="12" t="str">
        <f aca="false">IF(AND(A1716="",C1716="",D1716=""),"",IF(A1716="","Add the order date",IF(I1716="","Date not recognised - use YYYY-MM-DD",IF(C1716="","Add the customer email",IF(D1716="","Add the order total",IF(COUNTIF(Customers!$A$2:$A$2001,C1716)=0,"Customer not on Customers tab",IF(N(E1716)&gt;D1716,"Refund is more than the order",IF(AND(B1716&lt;&gt;"",COUNTIF($B$2:$B$5001,B1716)&gt;1),"Same order # twice - keep one row",""))))))))</f>
        <v/>
      </c>
      <c r="I1716" s="11" t="str">
        <f aca="false">IF(A1716="","",IF(ISNUMBER(A1716),INT(A1716),IFERROR(IF(TEXT(DATE(VALUE(LEFT(A1716,4)),VALUE(MID(A1716,6,2)),VALUE(MID(A1716,9,2))),"yyyy-mm-dd")=LEFT(A1716,10),DATE(VALUE(LEFT(A1716,4)),VALUE(MID(A1716,6,2)),VALUE(MID(A1716,9,2))),""),"")))</f>
        <v/>
      </c>
    </row>
    <row r="1717" customFormat="false" ht="15" hidden="false" customHeight="false" outlineLevel="0" collapsed="false">
      <c r="A1717" s="13"/>
      <c r="B1717" s="8"/>
      <c r="C1717" s="8"/>
      <c r="D1717" s="23"/>
      <c r="E1717" s="23"/>
      <c r="F1717" s="10" t="str">
        <f aca="false">IF(D1717="","",D1717-N(E1717))</f>
        <v/>
      </c>
      <c r="G1717" s="8"/>
      <c r="H1717" s="12" t="str">
        <f aca="false">IF(AND(A1717="",C1717="",D1717=""),"",IF(A1717="","Add the order date",IF(I1717="","Date not recognised - use YYYY-MM-DD",IF(C1717="","Add the customer email",IF(D1717="","Add the order total",IF(COUNTIF(Customers!$A$2:$A$2001,C1717)=0,"Customer not on Customers tab",IF(N(E1717)&gt;D1717,"Refund is more than the order",IF(AND(B1717&lt;&gt;"",COUNTIF($B$2:$B$5001,B1717)&gt;1),"Same order # twice - keep one row",""))))))))</f>
        <v/>
      </c>
      <c r="I1717" s="11" t="str">
        <f aca="false">IF(A1717="","",IF(ISNUMBER(A1717),INT(A1717),IFERROR(IF(TEXT(DATE(VALUE(LEFT(A1717,4)),VALUE(MID(A1717,6,2)),VALUE(MID(A1717,9,2))),"yyyy-mm-dd")=LEFT(A1717,10),DATE(VALUE(LEFT(A1717,4)),VALUE(MID(A1717,6,2)),VALUE(MID(A1717,9,2))),""),"")))</f>
        <v/>
      </c>
    </row>
    <row r="1718" customFormat="false" ht="15" hidden="false" customHeight="false" outlineLevel="0" collapsed="false">
      <c r="A1718" s="13"/>
      <c r="B1718" s="8"/>
      <c r="C1718" s="8"/>
      <c r="D1718" s="23"/>
      <c r="E1718" s="23"/>
      <c r="F1718" s="10" t="str">
        <f aca="false">IF(D1718="","",D1718-N(E1718))</f>
        <v/>
      </c>
      <c r="G1718" s="8"/>
      <c r="H1718" s="12" t="str">
        <f aca="false">IF(AND(A1718="",C1718="",D1718=""),"",IF(A1718="","Add the order date",IF(I1718="","Date not recognised - use YYYY-MM-DD",IF(C1718="","Add the customer email",IF(D1718="","Add the order total",IF(COUNTIF(Customers!$A$2:$A$2001,C1718)=0,"Customer not on Customers tab",IF(N(E1718)&gt;D1718,"Refund is more than the order",IF(AND(B1718&lt;&gt;"",COUNTIF($B$2:$B$5001,B1718)&gt;1),"Same order # twice - keep one row",""))))))))</f>
        <v/>
      </c>
      <c r="I1718" s="11" t="str">
        <f aca="false">IF(A1718="","",IF(ISNUMBER(A1718),INT(A1718),IFERROR(IF(TEXT(DATE(VALUE(LEFT(A1718,4)),VALUE(MID(A1718,6,2)),VALUE(MID(A1718,9,2))),"yyyy-mm-dd")=LEFT(A1718,10),DATE(VALUE(LEFT(A1718,4)),VALUE(MID(A1718,6,2)),VALUE(MID(A1718,9,2))),""),"")))</f>
        <v/>
      </c>
    </row>
    <row r="1719" customFormat="false" ht="15" hidden="false" customHeight="false" outlineLevel="0" collapsed="false">
      <c r="A1719" s="13"/>
      <c r="B1719" s="8"/>
      <c r="C1719" s="8"/>
      <c r="D1719" s="23"/>
      <c r="E1719" s="23"/>
      <c r="F1719" s="10" t="str">
        <f aca="false">IF(D1719="","",D1719-N(E1719))</f>
        <v/>
      </c>
      <c r="G1719" s="8"/>
      <c r="H1719" s="12" t="str">
        <f aca="false">IF(AND(A1719="",C1719="",D1719=""),"",IF(A1719="","Add the order date",IF(I1719="","Date not recognised - use YYYY-MM-DD",IF(C1719="","Add the customer email",IF(D1719="","Add the order total",IF(COUNTIF(Customers!$A$2:$A$2001,C1719)=0,"Customer not on Customers tab",IF(N(E1719)&gt;D1719,"Refund is more than the order",IF(AND(B1719&lt;&gt;"",COUNTIF($B$2:$B$5001,B1719)&gt;1),"Same order # twice - keep one row",""))))))))</f>
        <v/>
      </c>
      <c r="I1719" s="11" t="str">
        <f aca="false">IF(A1719="","",IF(ISNUMBER(A1719),INT(A1719),IFERROR(IF(TEXT(DATE(VALUE(LEFT(A1719,4)),VALUE(MID(A1719,6,2)),VALUE(MID(A1719,9,2))),"yyyy-mm-dd")=LEFT(A1719,10),DATE(VALUE(LEFT(A1719,4)),VALUE(MID(A1719,6,2)),VALUE(MID(A1719,9,2))),""),"")))</f>
        <v/>
      </c>
    </row>
    <row r="1720" customFormat="false" ht="15" hidden="false" customHeight="false" outlineLevel="0" collapsed="false">
      <c r="A1720" s="13"/>
      <c r="B1720" s="8"/>
      <c r="C1720" s="8"/>
      <c r="D1720" s="23"/>
      <c r="E1720" s="23"/>
      <c r="F1720" s="10" t="str">
        <f aca="false">IF(D1720="","",D1720-N(E1720))</f>
        <v/>
      </c>
      <c r="G1720" s="8"/>
      <c r="H1720" s="12" t="str">
        <f aca="false">IF(AND(A1720="",C1720="",D1720=""),"",IF(A1720="","Add the order date",IF(I1720="","Date not recognised - use YYYY-MM-DD",IF(C1720="","Add the customer email",IF(D1720="","Add the order total",IF(COUNTIF(Customers!$A$2:$A$2001,C1720)=0,"Customer not on Customers tab",IF(N(E1720)&gt;D1720,"Refund is more than the order",IF(AND(B1720&lt;&gt;"",COUNTIF($B$2:$B$5001,B1720)&gt;1),"Same order # twice - keep one row",""))))))))</f>
        <v/>
      </c>
      <c r="I1720" s="11" t="str">
        <f aca="false">IF(A1720="","",IF(ISNUMBER(A1720),INT(A1720),IFERROR(IF(TEXT(DATE(VALUE(LEFT(A1720,4)),VALUE(MID(A1720,6,2)),VALUE(MID(A1720,9,2))),"yyyy-mm-dd")=LEFT(A1720,10),DATE(VALUE(LEFT(A1720,4)),VALUE(MID(A1720,6,2)),VALUE(MID(A1720,9,2))),""),"")))</f>
        <v/>
      </c>
    </row>
    <row r="1721" customFormat="false" ht="15" hidden="false" customHeight="false" outlineLevel="0" collapsed="false">
      <c r="A1721" s="13"/>
      <c r="B1721" s="8"/>
      <c r="C1721" s="8"/>
      <c r="D1721" s="23"/>
      <c r="E1721" s="23"/>
      <c r="F1721" s="10" t="str">
        <f aca="false">IF(D1721="","",D1721-N(E1721))</f>
        <v/>
      </c>
      <c r="G1721" s="8"/>
      <c r="H1721" s="12" t="str">
        <f aca="false">IF(AND(A1721="",C1721="",D1721=""),"",IF(A1721="","Add the order date",IF(I1721="","Date not recognised - use YYYY-MM-DD",IF(C1721="","Add the customer email",IF(D1721="","Add the order total",IF(COUNTIF(Customers!$A$2:$A$2001,C1721)=0,"Customer not on Customers tab",IF(N(E1721)&gt;D1721,"Refund is more than the order",IF(AND(B1721&lt;&gt;"",COUNTIF($B$2:$B$5001,B1721)&gt;1),"Same order # twice - keep one row",""))))))))</f>
        <v/>
      </c>
      <c r="I1721" s="11" t="str">
        <f aca="false">IF(A1721="","",IF(ISNUMBER(A1721),INT(A1721),IFERROR(IF(TEXT(DATE(VALUE(LEFT(A1721,4)),VALUE(MID(A1721,6,2)),VALUE(MID(A1721,9,2))),"yyyy-mm-dd")=LEFT(A1721,10),DATE(VALUE(LEFT(A1721,4)),VALUE(MID(A1721,6,2)),VALUE(MID(A1721,9,2))),""),"")))</f>
        <v/>
      </c>
    </row>
    <row r="1722" customFormat="false" ht="15" hidden="false" customHeight="false" outlineLevel="0" collapsed="false">
      <c r="A1722" s="13"/>
      <c r="B1722" s="8"/>
      <c r="C1722" s="8"/>
      <c r="D1722" s="23"/>
      <c r="E1722" s="23"/>
      <c r="F1722" s="10" t="str">
        <f aca="false">IF(D1722="","",D1722-N(E1722))</f>
        <v/>
      </c>
      <c r="G1722" s="8"/>
      <c r="H1722" s="12" t="str">
        <f aca="false">IF(AND(A1722="",C1722="",D1722=""),"",IF(A1722="","Add the order date",IF(I1722="","Date not recognised - use YYYY-MM-DD",IF(C1722="","Add the customer email",IF(D1722="","Add the order total",IF(COUNTIF(Customers!$A$2:$A$2001,C1722)=0,"Customer not on Customers tab",IF(N(E1722)&gt;D1722,"Refund is more than the order",IF(AND(B1722&lt;&gt;"",COUNTIF($B$2:$B$5001,B1722)&gt;1),"Same order # twice - keep one row",""))))))))</f>
        <v/>
      </c>
      <c r="I1722" s="11" t="str">
        <f aca="false">IF(A1722="","",IF(ISNUMBER(A1722),INT(A1722),IFERROR(IF(TEXT(DATE(VALUE(LEFT(A1722,4)),VALUE(MID(A1722,6,2)),VALUE(MID(A1722,9,2))),"yyyy-mm-dd")=LEFT(A1722,10),DATE(VALUE(LEFT(A1722,4)),VALUE(MID(A1722,6,2)),VALUE(MID(A1722,9,2))),""),"")))</f>
        <v/>
      </c>
    </row>
    <row r="1723" customFormat="false" ht="15" hidden="false" customHeight="false" outlineLevel="0" collapsed="false">
      <c r="A1723" s="13"/>
      <c r="B1723" s="8"/>
      <c r="C1723" s="8"/>
      <c r="D1723" s="23"/>
      <c r="E1723" s="23"/>
      <c r="F1723" s="10" t="str">
        <f aca="false">IF(D1723="","",D1723-N(E1723))</f>
        <v/>
      </c>
      <c r="G1723" s="8"/>
      <c r="H1723" s="12" t="str">
        <f aca="false">IF(AND(A1723="",C1723="",D1723=""),"",IF(A1723="","Add the order date",IF(I1723="","Date not recognised - use YYYY-MM-DD",IF(C1723="","Add the customer email",IF(D1723="","Add the order total",IF(COUNTIF(Customers!$A$2:$A$2001,C1723)=0,"Customer not on Customers tab",IF(N(E1723)&gt;D1723,"Refund is more than the order",IF(AND(B1723&lt;&gt;"",COUNTIF($B$2:$B$5001,B1723)&gt;1),"Same order # twice - keep one row",""))))))))</f>
        <v/>
      </c>
      <c r="I1723" s="11" t="str">
        <f aca="false">IF(A1723="","",IF(ISNUMBER(A1723),INT(A1723),IFERROR(IF(TEXT(DATE(VALUE(LEFT(A1723,4)),VALUE(MID(A1723,6,2)),VALUE(MID(A1723,9,2))),"yyyy-mm-dd")=LEFT(A1723,10),DATE(VALUE(LEFT(A1723,4)),VALUE(MID(A1723,6,2)),VALUE(MID(A1723,9,2))),""),"")))</f>
        <v/>
      </c>
    </row>
    <row r="1724" customFormat="false" ht="15" hidden="false" customHeight="false" outlineLevel="0" collapsed="false">
      <c r="A1724" s="13"/>
      <c r="B1724" s="8"/>
      <c r="C1724" s="8"/>
      <c r="D1724" s="23"/>
      <c r="E1724" s="23"/>
      <c r="F1724" s="10" t="str">
        <f aca="false">IF(D1724="","",D1724-N(E1724))</f>
        <v/>
      </c>
      <c r="G1724" s="8"/>
      <c r="H1724" s="12" t="str">
        <f aca="false">IF(AND(A1724="",C1724="",D1724=""),"",IF(A1724="","Add the order date",IF(I1724="","Date not recognised - use YYYY-MM-DD",IF(C1724="","Add the customer email",IF(D1724="","Add the order total",IF(COUNTIF(Customers!$A$2:$A$2001,C1724)=0,"Customer not on Customers tab",IF(N(E1724)&gt;D1724,"Refund is more than the order",IF(AND(B1724&lt;&gt;"",COUNTIF($B$2:$B$5001,B1724)&gt;1),"Same order # twice - keep one row",""))))))))</f>
        <v/>
      </c>
      <c r="I1724" s="11" t="str">
        <f aca="false">IF(A1724="","",IF(ISNUMBER(A1724),INT(A1724),IFERROR(IF(TEXT(DATE(VALUE(LEFT(A1724,4)),VALUE(MID(A1724,6,2)),VALUE(MID(A1724,9,2))),"yyyy-mm-dd")=LEFT(A1724,10),DATE(VALUE(LEFT(A1724,4)),VALUE(MID(A1724,6,2)),VALUE(MID(A1724,9,2))),""),"")))</f>
        <v/>
      </c>
    </row>
    <row r="1725" customFormat="false" ht="15" hidden="false" customHeight="false" outlineLevel="0" collapsed="false">
      <c r="A1725" s="13"/>
      <c r="B1725" s="8"/>
      <c r="C1725" s="8"/>
      <c r="D1725" s="23"/>
      <c r="E1725" s="23"/>
      <c r="F1725" s="10" t="str">
        <f aca="false">IF(D1725="","",D1725-N(E1725))</f>
        <v/>
      </c>
      <c r="G1725" s="8"/>
      <c r="H1725" s="12" t="str">
        <f aca="false">IF(AND(A1725="",C1725="",D1725=""),"",IF(A1725="","Add the order date",IF(I1725="","Date not recognised - use YYYY-MM-DD",IF(C1725="","Add the customer email",IF(D1725="","Add the order total",IF(COUNTIF(Customers!$A$2:$A$2001,C1725)=0,"Customer not on Customers tab",IF(N(E1725)&gt;D1725,"Refund is more than the order",IF(AND(B1725&lt;&gt;"",COUNTIF($B$2:$B$5001,B1725)&gt;1),"Same order # twice - keep one row",""))))))))</f>
        <v/>
      </c>
      <c r="I1725" s="11" t="str">
        <f aca="false">IF(A1725="","",IF(ISNUMBER(A1725),INT(A1725),IFERROR(IF(TEXT(DATE(VALUE(LEFT(A1725,4)),VALUE(MID(A1725,6,2)),VALUE(MID(A1725,9,2))),"yyyy-mm-dd")=LEFT(A1725,10),DATE(VALUE(LEFT(A1725,4)),VALUE(MID(A1725,6,2)),VALUE(MID(A1725,9,2))),""),"")))</f>
        <v/>
      </c>
    </row>
    <row r="1726" customFormat="false" ht="15" hidden="false" customHeight="false" outlineLevel="0" collapsed="false">
      <c r="A1726" s="13"/>
      <c r="B1726" s="8"/>
      <c r="C1726" s="8"/>
      <c r="D1726" s="23"/>
      <c r="E1726" s="23"/>
      <c r="F1726" s="10" t="str">
        <f aca="false">IF(D1726="","",D1726-N(E1726))</f>
        <v/>
      </c>
      <c r="G1726" s="8"/>
      <c r="H1726" s="12" t="str">
        <f aca="false">IF(AND(A1726="",C1726="",D1726=""),"",IF(A1726="","Add the order date",IF(I1726="","Date not recognised - use YYYY-MM-DD",IF(C1726="","Add the customer email",IF(D1726="","Add the order total",IF(COUNTIF(Customers!$A$2:$A$2001,C1726)=0,"Customer not on Customers tab",IF(N(E1726)&gt;D1726,"Refund is more than the order",IF(AND(B1726&lt;&gt;"",COUNTIF($B$2:$B$5001,B1726)&gt;1),"Same order # twice - keep one row",""))))))))</f>
        <v/>
      </c>
      <c r="I1726" s="11" t="str">
        <f aca="false">IF(A1726="","",IF(ISNUMBER(A1726),INT(A1726),IFERROR(IF(TEXT(DATE(VALUE(LEFT(A1726,4)),VALUE(MID(A1726,6,2)),VALUE(MID(A1726,9,2))),"yyyy-mm-dd")=LEFT(A1726,10),DATE(VALUE(LEFT(A1726,4)),VALUE(MID(A1726,6,2)),VALUE(MID(A1726,9,2))),""),"")))</f>
        <v/>
      </c>
    </row>
    <row r="1727" customFormat="false" ht="15" hidden="false" customHeight="false" outlineLevel="0" collapsed="false">
      <c r="A1727" s="13"/>
      <c r="B1727" s="8"/>
      <c r="C1727" s="8"/>
      <c r="D1727" s="23"/>
      <c r="E1727" s="23"/>
      <c r="F1727" s="10" t="str">
        <f aca="false">IF(D1727="","",D1727-N(E1727))</f>
        <v/>
      </c>
      <c r="G1727" s="8"/>
      <c r="H1727" s="12" t="str">
        <f aca="false">IF(AND(A1727="",C1727="",D1727=""),"",IF(A1727="","Add the order date",IF(I1727="","Date not recognised - use YYYY-MM-DD",IF(C1727="","Add the customer email",IF(D1727="","Add the order total",IF(COUNTIF(Customers!$A$2:$A$2001,C1727)=0,"Customer not on Customers tab",IF(N(E1727)&gt;D1727,"Refund is more than the order",IF(AND(B1727&lt;&gt;"",COUNTIF($B$2:$B$5001,B1727)&gt;1),"Same order # twice - keep one row",""))))))))</f>
        <v/>
      </c>
      <c r="I1727" s="11" t="str">
        <f aca="false">IF(A1727="","",IF(ISNUMBER(A1727),INT(A1727),IFERROR(IF(TEXT(DATE(VALUE(LEFT(A1727,4)),VALUE(MID(A1727,6,2)),VALUE(MID(A1727,9,2))),"yyyy-mm-dd")=LEFT(A1727,10),DATE(VALUE(LEFT(A1727,4)),VALUE(MID(A1727,6,2)),VALUE(MID(A1727,9,2))),""),"")))</f>
        <v/>
      </c>
    </row>
    <row r="1728" customFormat="false" ht="15" hidden="false" customHeight="false" outlineLevel="0" collapsed="false">
      <c r="A1728" s="13"/>
      <c r="B1728" s="8"/>
      <c r="C1728" s="8"/>
      <c r="D1728" s="23"/>
      <c r="E1728" s="23"/>
      <c r="F1728" s="10" t="str">
        <f aca="false">IF(D1728="","",D1728-N(E1728))</f>
        <v/>
      </c>
      <c r="G1728" s="8"/>
      <c r="H1728" s="12" t="str">
        <f aca="false">IF(AND(A1728="",C1728="",D1728=""),"",IF(A1728="","Add the order date",IF(I1728="","Date not recognised - use YYYY-MM-DD",IF(C1728="","Add the customer email",IF(D1728="","Add the order total",IF(COUNTIF(Customers!$A$2:$A$2001,C1728)=0,"Customer not on Customers tab",IF(N(E1728)&gt;D1728,"Refund is more than the order",IF(AND(B1728&lt;&gt;"",COUNTIF($B$2:$B$5001,B1728)&gt;1),"Same order # twice - keep one row",""))))))))</f>
        <v/>
      </c>
      <c r="I1728" s="11" t="str">
        <f aca="false">IF(A1728="","",IF(ISNUMBER(A1728),INT(A1728),IFERROR(IF(TEXT(DATE(VALUE(LEFT(A1728,4)),VALUE(MID(A1728,6,2)),VALUE(MID(A1728,9,2))),"yyyy-mm-dd")=LEFT(A1728,10),DATE(VALUE(LEFT(A1728,4)),VALUE(MID(A1728,6,2)),VALUE(MID(A1728,9,2))),""),"")))</f>
        <v/>
      </c>
    </row>
    <row r="1729" customFormat="false" ht="15" hidden="false" customHeight="false" outlineLevel="0" collapsed="false">
      <c r="A1729" s="13"/>
      <c r="B1729" s="8"/>
      <c r="C1729" s="8"/>
      <c r="D1729" s="23"/>
      <c r="E1729" s="23"/>
      <c r="F1729" s="10" t="str">
        <f aca="false">IF(D1729="","",D1729-N(E1729))</f>
        <v/>
      </c>
      <c r="G1729" s="8"/>
      <c r="H1729" s="12" t="str">
        <f aca="false">IF(AND(A1729="",C1729="",D1729=""),"",IF(A1729="","Add the order date",IF(I1729="","Date not recognised - use YYYY-MM-DD",IF(C1729="","Add the customer email",IF(D1729="","Add the order total",IF(COUNTIF(Customers!$A$2:$A$2001,C1729)=0,"Customer not on Customers tab",IF(N(E1729)&gt;D1729,"Refund is more than the order",IF(AND(B1729&lt;&gt;"",COUNTIF($B$2:$B$5001,B1729)&gt;1),"Same order # twice - keep one row",""))))))))</f>
        <v/>
      </c>
      <c r="I1729" s="11" t="str">
        <f aca="false">IF(A1729="","",IF(ISNUMBER(A1729),INT(A1729),IFERROR(IF(TEXT(DATE(VALUE(LEFT(A1729,4)),VALUE(MID(A1729,6,2)),VALUE(MID(A1729,9,2))),"yyyy-mm-dd")=LEFT(A1729,10),DATE(VALUE(LEFT(A1729,4)),VALUE(MID(A1729,6,2)),VALUE(MID(A1729,9,2))),""),"")))</f>
        <v/>
      </c>
    </row>
    <row r="1730" customFormat="false" ht="15" hidden="false" customHeight="false" outlineLevel="0" collapsed="false">
      <c r="A1730" s="13"/>
      <c r="B1730" s="8"/>
      <c r="C1730" s="8"/>
      <c r="D1730" s="23"/>
      <c r="E1730" s="23"/>
      <c r="F1730" s="10" t="str">
        <f aca="false">IF(D1730="","",D1730-N(E1730))</f>
        <v/>
      </c>
      <c r="G1730" s="8"/>
      <c r="H1730" s="12" t="str">
        <f aca="false">IF(AND(A1730="",C1730="",D1730=""),"",IF(A1730="","Add the order date",IF(I1730="","Date not recognised - use YYYY-MM-DD",IF(C1730="","Add the customer email",IF(D1730="","Add the order total",IF(COUNTIF(Customers!$A$2:$A$2001,C1730)=0,"Customer not on Customers tab",IF(N(E1730)&gt;D1730,"Refund is more than the order",IF(AND(B1730&lt;&gt;"",COUNTIF($B$2:$B$5001,B1730)&gt;1),"Same order # twice - keep one row",""))))))))</f>
        <v/>
      </c>
      <c r="I1730" s="11" t="str">
        <f aca="false">IF(A1730="","",IF(ISNUMBER(A1730),INT(A1730),IFERROR(IF(TEXT(DATE(VALUE(LEFT(A1730,4)),VALUE(MID(A1730,6,2)),VALUE(MID(A1730,9,2))),"yyyy-mm-dd")=LEFT(A1730,10),DATE(VALUE(LEFT(A1730,4)),VALUE(MID(A1730,6,2)),VALUE(MID(A1730,9,2))),""),"")))</f>
        <v/>
      </c>
    </row>
    <row r="1731" customFormat="false" ht="15" hidden="false" customHeight="false" outlineLevel="0" collapsed="false">
      <c r="A1731" s="13"/>
      <c r="B1731" s="8"/>
      <c r="C1731" s="8"/>
      <c r="D1731" s="23"/>
      <c r="E1731" s="23"/>
      <c r="F1731" s="10" t="str">
        <f aca="false">IF(D1731="","",D1731-N(E1731))</f>
        <v/>
      </c>
      <c r="G1731" s="8"/>
      <c r="H1731" s="12" t="str">
        <f aca="false">IF(AND(A1731="",C1731="",D1731=""),"",IF(A1731="","Add the order date",IF(I1731="","Date not recognised - use YYYY-MM-DD",IF(C1731="","Add the customer email",IF(D1731="","Add the order total",IF(COUNTIF(Customers!$A$2:$A$2001,C1731)=0,"Customer not on Customers tab",IF(N(E1731)&gt;D1731,"Refund is more than the order",IF(AND(B1731&lt;&gt;"",COUNTIF($B$2:$B$5001,B1731)&gt;1),"Same order # twice - keep one row",""))))))))</f>
        <v/>
      </c>
      <c r="I1731" s="11" t="str">
        <f aca="false">IF(A1731="","",IF(ISNUMBER(A1731),INT(A1731),IFERROR(IF(TEXT(DATE(VALUE(LEFT(A1731,4)),VALUE(MID(A1731,6,2)),VALUE(MID(A1731,9,2))),"yyyy-mm-dd")=LEFT(A1731,10),DATE(VALUE(LEFT(A1731,4)),VALUE(MID(A1731,6,2)),VALUE(MID(A1731,9,2))),""),"")))</f>
        <v/>
      </c>
    </row>
    <row r="1732" customFormat="false" ht="15" hidden="false" customHeight="false" outlineLevel="0" collapsed="false">
      <c r="A1732" s="13"/>
      <c r="B1732" s="8"/>
      <c r="C1732" s="8"/>
      <c r="D1732" s="23"/>
      <c r="E1732" s="23"/>
      <c r="F1732" s="10" t="str">
        <f aca="false">IF(D1732="","",D1732-N(E1732))</f>
        <v/>
      </c>
      <c r="G1732" s="8"/>
      <c r="H1732" s="12" t="str">
        <f aca="false">IF(AND(A1732="",C1732="",D1732=""),"",IF(A1732="","Add the order date",IF(I1732="","Date not recognised - use YYYY-MM-DD",IF(C1732="","Add the customer email",IF(D1732="","Add the order total",IF(COUNTIF(Customers!$A$2:$A$2001,C1732)=0,"Customer not on Customers tab",IF(N(E1732)&gt;D1732,"Refund is more than the order",IF(AND(B1732&lt;&gt;"",COUNTIF($B$2:$B$5001,B1732)&gt;1),"Same order # twice - keep one row",""))))))))</f>
        <v/>
      </c>
      <c r="I1732" s="11" t="str">
        <f aca="false">IF(A1732="","",IF(ISNUMBER(A1732),INT(A1732),IFERROR(IF(TEXT(DATE(VALUE(LEFT(A1732,4)),VALUE(MID(A1732,6,2)),VALUE(MID(A1732,9,2))),"yyyy-mm-dd")=LEFT(A1732,10),DATE(VALUE(LEFT(A1732,4)),VALUE(MID(A1732,6,2)),VALUE(MID(A1732,9,2))),""),"")))</f>
        <v/>
      </c>
    </row>
    <row r="1733" customFormat="false" ht="15" hidden="false" customHeight="false" outlineLevel="0" collapsed="false">
      <c r="A1733" s="13"/>
      <c r="B1733" s="8"/>
      <c r="C1733" s="8"/>
      <c r="D1733" s="23"/>
      <c r="E1733" s="23"/>
      <c r="F1733" s="10" t="str">
        <f aca="false">IF(D1733="","",D1733-N(E1733))</f>
        <v/>
      </c>
      <c r="G1733" s="8"/>
      <c r="H1733" s="12" t="str">
        <f aca="false">IF(AND(A1733="",C1733="",D1733=""),"",IF(A1733="","Add the order date",IF(I1733="","Date not recognised - use YYYY-MM-DD",IF(C1733="","Add the customer email",IF(D1733="","Add the order total",IF(COUNTIF(Customers!$A$2:$A$2001,C1733)=0,"Customer not on Customers tab",IF(N(E1733)&gt;D1733,"Refund is more than the order",IF(AND(B1733&lt;&gt;"",COUNTIF($B$2:$B$5001,B1733)&gt;1),"Same order # twice - keep one row",""))))))))</f>
        <v/>
      </c>
      <c r="I1733" s="11" t="str">
        <f aca="false">IF(A1733="","",IF(ISNUMBER(A1733),INT(A1733),IFERROR(IF(TEXT(DATE(VALUE(LEFT(A1733,4)),VALUE(MID(A1733,6,2)),VALUE(MID(A1733,9,2))),"yyyy-mm-dd")=LEFT(A1733,10),DATE(VALUE(LEFT(A1733,4)),VALUE(MID(A1733,6,2)),VALUE(MID(A1733,9,2))),""),"")))</f>
        <v/>
      </c>
    </row>
    <row r="1734" customFormat="false" ht="15" hidden="false" customHeight="false" outlineLevel="0" collapsed="false">
      <c r="A1734" s="13"/>
      <c r="B1734" s="8"/>
      <c r="C1734" s="8"/>
      <c r="D1734" s="23"/>
      <c r="E1734" s="23"/>
      <c r="F1734" s="10" t="str">
        <f aca="false">IF(D1734="","",D1734-N(E1734))</f>
        <v/>
      </c>
      <c r="G1734" s="8"/>
      <c r="H1734" s="12" t="str">
        <f aca="false">IF(AND(A1734="",C1734="",D1734=""),"",IF(A1734="","Add the order date",IF(I1734="","Date not recognised - use YYYY-MM-DD",IF(C1734="","Add the customer email",IF(D1734="","Add the order total",IF(COUNTIF(Customers!$A$2:$A$2001,C1734)=0,"Customer not on Customers tab",IF(N(E1734)&gt;D1734,"Refund is more than the order",IF(AND(B1734&lt;&gt;"",COUNTIF($B$2:$B$5001,B1734)&gt;1),"Same order # twice - keep one row",""))))))))</f>
        <v/>
      </c>
      <c r="I1734" s="11" t="str">
        <f aca="false">IF(A1734="","",IF(ISNUMBER(A1734),INT(A1734),IFERROR(IF(TEXT(DATE(VALUE(LEFT(A1734,4)),VALUE(MID(A1734,6,2)),VALUE(MID(A1734,9,2))),"yyyy-mm-dd")=LEFT(A1734,10),DATE(VALUE(LEFT(A1734,4)),VALUE(MID(A1734,6,2)),VALUE(MID(A1734,9,2))),""),"")))</f>
        <v/>
      </c>
    </row>
    <row r="1735" customFormat="false" ht="15" hidden="false" customHeight="false" outlineLevel="0" collapsed="false">
      <c r="A1735" s="13"/>
      <c r="B1735" s="8"/>
      <c r="C1735" s="8"/>
      <c r="D1735" s="23"/>
      <c r="E1735" s="23"/>
      <c r="F1735" s="10" t="str">
        <f aca="false">IF(D1735="","",D1735-N(E1735))</f>
        <v/>
      </c>
      <c r="G1735" s="8"/>
      <c r="H1735" s="12" t="str">
        <f aca="false">IF(AND(A1735="",C1735="",D1735=""),"",IF(A1735="","Add the order date",IF(I1735="","Date not recognised - use YYYY-MM-DD",IF(C1735="","Add the customer email",IF(D1735="","Add the order total",IF(COUNTIF(Customers!$A$2:$A$2001,C1735)=0,"Customer not on Customers tab",IF(N(E1735)&gt;D1735,"Refund is more than the order",IF(AND(B1735&lt;&gt;"",COUNTIF($B$2:$B$5001,B1735)&gt;1),"Same order # twice - keep one row",""))))))))</f>
        <v/>
      </c>
      <c r="I1735" s="11" t="str">
        <f aca="false">IF(A1735="","",IF(ISNUMBER(A1735),INT(A1735),IFERROR(IF(TEXT(DATE(VALUE(LEFT(A1735,4)),VALUE(MID(A1735,6,2)),VALUE(MID(A1735,9,2))),"yyyy-mm-dd")=LEFT(A1735,10),DATE(VALUE(LEFT(A1735,4)),VALUE(MID(A1735,6,2)),VALUE(MID(A1735,9,2))),""),"")))</f>
        <v/>
      </c>
    </row>
    <row r="1736" customFormat="false" ht="15" hidden="false" customHeight="false" outlineLevel="0" collapsed="false">
      <c r="A1736" s="13"/>
      <c r="B1736" s="8"/>
      <c r="C1736" s="8"/>
      <c r="D1736" s="23"/>
      <c r="E1736" s="23"/>
      <c r="F1736" s="10" t="str">
        <f aca="false">IF(D1736="","",D1736-N(E1736))</f>
        <v/>
      </c>
      <c r="G1736" s="8"/>
      <c r="H1736" s="12" t="str">
        <f aca="false">IF(AND(A1736="",C1736="",D1736=""),"",IF(A1736="","Add the order date",IF(I1736="","Date not recognised - use YYYY-MM-DD",IF(C1736="","Add the customer email",IF(D1736="","Add the order total",IF(COUNTIF(Customers!$A$2:$A$2001,C1736)=0,"Customer not on Customers tab",IF(N(E1736)&gt;D1736,"Refund is more than the order",IF(AND(B1736&lt;&gt;"",COUNTIF($B$2:$B$5001,B1736)&gt;1),"Same order # twice - keep one row",""))))))))</f>
        <v/>
      </c>
      <c r="I1736" s="11" t="str">
        <f aca="false">IF(A1736="","",IF(ISNUMBER(A1736),INT(A1736),IFERROR(IF(TEXT(DATE(VALUE(LEFT(A1736,4)),VALUE(MID(A1736,6,2)),VALUE(MID(A1736,9,2))),"yyyy-mm-dd")=LEFT(A1736,10),DATE(VALUE(LEFT(A1736,4)),VALUE(MID(A1736,6,2)),VALUE(MID(A1736,9,2))),""),"")))</f>
        <v/>
      </c>
    </row>
    <row r="1737" customFormat="false" ht="15" hidden="false" customHeight="false" outlineLevel="0" collapsed="false">
      <c r="A1737" s="13"/>
      <c r="B1737" s="8"/>
      <c r="C1737" s="8"/>
      <c r="D1737" s="23"/>
      <c r="E1737" s="23"/>
      <c r="F1737" s="10" t="str">
        <f aca="false">IF(D1737="","",D1737-N(E1737))</f>
        <v/>
      </c>
      <c r="G1737" s="8"/>
      <c r="H1737" s="12" t="str">
        <f aca="false">IF(AND(A1737="",C1737="",D1737=""),"",IF(A1737="","Add the order date",IF(I1737="","Date not recognised - use YYYY-MM-DD",IF(C1737="","Add the customer email",IF(D1737="","Add the order total",IF(COUNTIF(Customers!$A$2:$A$2001,C1737)=0,"Customer not on Customers tab",IF(N(E1737)&gt;D1737,"Refund is more than the order",IF(AND(B1737&lt;&gt;"",COUNTIF($B$2:$B$5001,B1737)&gt;1),"Same order # twice - keep one row",""))))))))</f>
        <v/>
      </c>
      <c r="I1737" s="11" t="str">
        <f aca="false">IF(A1737="","",IF(ISNUMBER(A1737),INT(A1737),IFERROR(IF(TEXT(DATE(VALUE(LEFT(A1737,4)),VALUE(MID(A1737,6,2)),VALUE(MID(A1737,9,2))),"yyyy-mm-dd")=LEFT(A1737,10),DATE(VALUE(LEFT(A1737,4)),VALUE(MID(A1737,6,2)),VALUE(MID(A1737,9,2))),""),"")))</f>
        <v/>
      </c>
    </row>
    <row r="1738" customFormat="false" ht="15" hidden="false" customHeight="false" outlineLevel="0" collapsed="false">
      <c r="A1738" s="13"/>
      <c r="B1738" s="8"/>
      <c r="C1738" s="8"/>
      <c r="D1738" s="23"/>
      <c r="E1738" s="23"/>
      <c r="F1738" s="10" t="str">
        <f aca="false">IF(D1738="","",D1738-N(E1738))</f>
        <v/>
      </c>
      <c r="G1738" s="8"/>
      <c r="H1738" s="12" t="str">
        <f aca="false">IF(AND(A1738="",C1738="",D1738=""),"",IF(A1738="","Add the order date",IF(I1738="","Date not recognised - use YYYY-MM-DD",IF(C1738="","Add the customer email",IF(D1738="","Add the order total",IF(COUNTIF(Customers!$A$2:$A$2001,C1738)=0,"Customer not on Customers tab",IF(N(E1738)&gt;D1738,"Refund is more than the order",IF(AND(B1738&lt;&gt;"",COUNTIF($B$2:$B$5001,B1738)&gt;1),"Same order # twice - keep one row",""))))))))</f>
        <v/>
      </c>
      <c r="I1738" s="11" t="str">
        <f aca="false">IF(A1738="","",IF(ISNUMBER(A1738),INT(A1738),IFERROR(IF(TEXT(DATE(VALUE(LEFT(A1738,4)),VALUE(MID(A1738,6,2)),VALUE(MID(A1738,9,2))),"yyyy-mm-dd")=LEFT(A1738,10),DATE(VALUE(LEFT(A1738,4)),VALUE(MID(A1738,6,2)),VALUE(MID(A1738,9,2))),""),"")))</f>
        <v/>
      </c>
    </row>
    <row r="1739" customFormat="false" ht="15" hidden="false" customHeight="false" outlineLevel="0" collapsed="false">
      <c r="A1739" s="13"/>
      <c r="B1739" s="8"/>
      <c r="C1739" s="8"/>
      <c r="D1739" s="23"/>
      <c r="E1739" s="23"/>
      <c r="F1739" s="10" t="str">
        <f aca="false">IF(D1739="","",D1739-N(E1739))</f>
        <v/>
      </c>
      <c r="G1739" s="8"/>
      <c r="H1739" s="12" t="str">
        <f aca="false">IF(AND(A1739="",C1739="",D1739=""),"",IF(A1739="","Add the order date",IF(I1739="","Date not recognised - use YYYY-MM-DD",IF(C1739="","Add the customer email",IF(D1739="","Add the order total",IF(COUNTIF(Customers!$A$2:$A$2001,C1739)=0,"Customer not on Customers tab",IF(N(E1739)&gt;D1739,"Refund is more than the order",IF(AND(B1739&lt;&gt;"",COUNTIF($B$2:$B$5001,B1739)&gt;1),"Same order # twice - keep one row",""))))))))</f>
        <v/>
      </c>
      <c r="I1739" s="11" t="str">
        <f aca="false">IF(A1739="","",IF(ISNUMBER(A1739),INT(A1739),IFERROR(IF(TEXT(DATE(VALUE(LEFT(A1739,4)),VALUE(MID(A1739,6,2)),VALUE(MID(A1739,9,2))),"yyyy-mm-dd")=LEFT(A1739,10),DATE(VALUE(LEFT(A1739,4)),VALUE(MID(A1739,6,2)),VALUE(MID(A1739,9,2))),""),"")))</f>
        <v/>
      </c>
    </row>
    <row r="1740" customFormat="false" ht="15" hidden="false" customHeight="false" outlineLevel="0" collapsed="false">
      <c r="A1740" s="13"/>
      <c r="B1740" s="8"/>
      <c r="C1740" s="8"/>
      <c r="D1740" s="23"/>
      <c r="E1740" s="23"/>
      <c r="F1740" s="10" t="str">
        <f aca="false">IF(D1740="","",D1740-N(E1740))</f>
        <v/>
      </c>
      <c r="G1740" s="8"/>
      <c r="H1740" s="12" t="str">
        <f aca="false">IF(AND(A1740="",C1740="",D1740=""),"",IF(A1740="","Add the order date",IF(I1740="","Date not recognised - use YYYY-MM-DD",IF(C1740="","Add the customer email",IF(D1740="","Add the order total",IF(COUNTIF(Customers!$A$2:$A$2001,C1740)=0,"Customer not on Customers tab",IF(N(E1740)&gt;D1740,"Refund is more than the order",IF(AND(B1740&lt;&gt;"",COUNTIF($B$2:$B$5001,B1740)&gt;1),"Same order # twice - keep one row",""))))))))</f>
        <v/>
      </c>
      <c r="I1740" s="11" t="str">
        <f aca="false">IF(A1740="","",IF(ISNUMBER(A1740),INT(A1740),IFERROR(IF(TEXT(DATE(VALUE(LEFT(A1740,4)),VALUE(MID(A1740,6,2)),VALUE(MID(A1740,9,2))),"yyyy-mm-dd")=LEFT(A1740,10),DATE(VALUE(LEFT(A1740,4)),VALUE(MID(A1740,6,2)),VALUE(MID(A1740,9,2))),""),"")))</f>
        <v/>
      </c>
    </row>
    <row r="1741" customFormat="false" ht="15" hidden="false" customHeight="false" outlineLevel="0" collapsed="false">
      <c r="A1741" s="13"/>
      <c r="B1741" s="8"/>
      <c r="C1741" s="8"/>
      <c r="D1741" s="23"/>
      <c r="E1741" s="23"/>
      <c r="F1741" s="10" t="str">
        <f aca="false">IF(D1741="","",D1741-N(E1741))</f>
        <v/>
      </c>
      <c r="G1741" s="8"/>
      <c r="H1741" s="12" t="str">
        <f aca="false">IF(AND(A1741="",C1741="",D1741=""),"",IF(A1741="","Add the order date",IF(I1741="","Date not recognised - use YYYY-MM-DD",IF(C1741="","Add the customer email",IF(D1741="","Add the order total",IF(COUNTIF(Customers!$A$2:$A$2001,C1741)=0,"Customer not on Customers tab",IF(N(E1741)&gt;D1741,"Refund is more than the order",IF(AND(B1741&lt;&gt;"",COUNTIF($B$2:$B$5001,B1741)&gt;1),"Same order # twice - keep one row",""))))))))</f>
        <v/>
      </c>
      <c r="I1741" s="11" t="str">
        <f aca="false">IF(A1741="","",IF(ISNUMBER(A1741),INT(A1741),IFERROR(IF(TEXT(DATE(VALUE(LEFT(A1741,4)),VALUE(MID(A1741,6,2)),VALUE(MID(A1741,9,2))),"yyyy-mm-dd")=LEFT(A1741,10),DATE(VALUE(LEFT(A1741,4)),VALUE(MID(A1741,6,2)),VALUE(MID(A1741,9,2))),""),"")))</f>
        <v/>
      </c>
    </row>
    <row r="1742" customFormat="false" ht="15" hidden="false" customHeight="false" outlineLevel="0" collapsed="false">
      <c r="A1742" s="13"/>
      <c r="B1742" s="8"/>
      <c r="C1742" s="8"/>
      <c r="D1742" s="23"/>
      <c r="E1742" s="23"/>
      <c r="F1742" s="10" t="str">
        <f aca="false">IF(D1742="","",D1742-N(E1742))</f>
        <v/>
      </c>
      <c r="G1742" s="8"/>
      <c r="H1742" s="12" t="str">
        <f aca="false">IF(AND(A1742="",C1742="",D1742=""),"",IF(A1742="","Add the order date",IF(I1742="","Date not recognised - use YYYY-MM-DD",IF(C1742="","Add the customer email",IF(D1742="","Add the order total",IF(COUNTIF(Customers!$A$2:$A$2001,C1742)=0,"Customer not on Customers tab",IF(N(E1742)&gt;D1742,"Refund is more than the order",IF(AND(B1742&lt;&gt;"",COUNTIF($B$2:$B$5001,B1742)&gt;1),"Same order # twice - keep one row",""))))))))</f>
        <v/>
      </c>
      <c r="I1742" s="11" t="str">
        <f aca="false">IF(A1742="","",IF(ISNUMBER(A1742),INT(A1742),IFERROR(IF(TEXT(DATE(VALUE(LEFT(A1742,4)),VALUE(MID(A1742,6,2)),VALUE(MID(A1742,9,2))),"yyyy-mm-dd")=LEFT(A1742,10),DATE(VALUE(LEFT(A1742,4)),VALUE(MID(A1742,6,2)),VALUE(MID(A1742,9,2))),""),"")))</f>
        <v/>
      </c>
    </row>
    <row r="1743" customFormat="false" ht="15" hidden="false" customHeight="false" outlineLevel="0" collapsed="false">
      <c r="A1743" s="13"/>
      <c r="B1743" s="8"/>
      <c r="C1743" s="8"/>
      <c r="D1743" s="23"/>
      <c r="E1743" s="23"/>
      <c r="F1743" s="10" t="str">
        <f aca="false">IF(D1743="","",D1743-N(E1743))</f>
        <v/>
      </c>
      <c r="G1743" s="8"/>
      <c r="H1743" s="12" t="str">
        <f aca="false">IF(AND(A1743="",C1743="",D1743=""),"",IF(A1743="","Add the order date",IF(I1743="","Date not recognised - use YYYY-MM-DD",IF(C1743="","Add the customer email",IF(D1743="","Add the order total",IF(COUNTIF(Customers!$A$2:$A$2001,C1743)=0,"Customer not on Customers tab",IF(N(E1743)&gt;D1743,"Refund is more than the order",IF(AND(B1743&lt;&gt;"",COUNTIF($B$2:$B$5001,B1743)&gt;1),"Same order # twice - keep one row",""))))))))</f>
        <v/>
      </c>
      <c r="I1743" s="11" t="str">
        <f aca="false">IF(A1743="","",IF(ISNUMBER(A1743),INT(A1743),IFERROR(IF(TEXT(DATE(VALUE(LEFT(A1743,4)),VALUE(MID(A1743,6,2)),VALUE(MID(A1743,9,2))),"yyyy-mm-dd")=LEFT(A1743,10),DATE(VALUE(LEFT(A1743,4)),VALUE(MID(A1743,6,2)),VALUE(MID(A1743,9,2))),""),"")))</f>
        <v/>
      </c>
    </row>
    <row r="1744" customFormat="false" ht="15" hidden="false" customHeight="false" outlineLevel="0" collapsed="false">
      <c r="A1744" s="13"/>
      <c r="B1744" s="8"/>
      <c r="C1744" s="8"/>
      <c r="D1744" s="23"/>
      <c r="E1744" s="23"/>
      <c r="F1744" s="10" t="str">
        <f aca="false">IF(D1744="","",D1744-N(E1744))</f>
        <v/>
      </c>
      <c r="G1744" s="8"/>
      <c r="H1744" s="12" t="str">
        <f aca="false">IF(AND(A1744="",C1744="",D1744=""),"",IF(A1744="","Add the order date",IF(I1744="","Date not recognised - use YYYY-MM-DD",IF(C1744="","Add the customer email",IF(D1744="","Add the order total",IF(COUNTIF(Customers!$A$2:$A$2001,C1744)=0,"Customer not on Customers tab",IF(N(E1744)&gt;D1744,"Refund is more than the order",IF(AND(B1744&lt;&gt;"",COUNTIF($B$2:$B$5001,B1744)&gt;1),"Same order # twice - keep one row",""))))))))</f>
        <v/>
      </c>
      <c r="I1744" s="11" t="str">
        <f aca="false">IF(A1744="","",IF(ISNUMBER(A1744),INT(A1744),IFERROR(IF(TEXT(DATE(VALUE(LEFT(A1744,4)),VALUE(MID(A1744,6,2)),VALUE(MID(A1744,9,2))),"yyyy-mm-dd")=LEFT(A1744,10),DATE(VALUE(LEFT(A1744,4)),VALUE(MID(A1744,6,2)),VALUE(MID(A1744,9,2))),""),"")))</f>
        <v/>
      </c>
    </row>
    <row r="1745" customFormat="false" ht="15" hidden="false" customHeight="false" outlineLevel="0" collapsed="false">
      <c r="A1745" s="13"/>
      <c r="B1745" s="8"/>
      <c r="C1745" s="8"/>
      <c r="D1745" s="23"/>
      <c r="E1745" s="23"/>
      <c r="F1745" s="10" t="str">
        <f aca="false">IF(D1745="","",D1745-N(E1745))</f>
        <v/>
      </c>
      <c r="G1745" s="8"/>
      <c r="H1745" s="12" t="str">
        <f aca="false">IF(AND(A1745="",C1745="",D1745=""),"",IF(A1745="","Add the order date",IF(I1745="","Date not recognised - use YYYY-MM-DD",IF(C1745="","Add the customer email",IF(D1745="","Add the order total",IF(COUNTIF(Customers!$A$2:$A$2001,C1745)=0,"Customer not on Customers tab",IF(N(E1745)&gt;D1745,"Refund is more than the order",IF(AND(B1745&lt;&gt;"",COUNTIF($B$2:$B$5001,B1745)&gt;1),"Same order # twice - keep one row",""))))))))</f>
        <v/>
      </c>
      <c r="I1745" s="11" t="str">
        <f aca="false">IF(A1745="","",IF(ISNUMBER(A1745),INT(A1745),IFERROR(IF(TEXT(DATE(VALUE(LEFT(A1745,4)),VALUE(MID(A1745,6,2)),VALUE(MID(A1745,9,2))),"yyyy-mm-dd")=LEFT(A1745,10),DATE(VALUE(LEFT(A1745,4)),VALUE(MID(A1745,6,2)),VALUE(MID(A1745,9,2))),""),"")))</f>
        <v/>
      </c>
    </row>
    <row r="1746" customFormat="false" ht="15" hidden="false" customHeight="false" outlineLevel="0" collapsed="false">
      <c r="A1746" s="13"/>
      <c r="B1746" s="8"/>
      <c r="C1746" s="8"/>
      <c r="D1746" s="23"/>
      <c r="E1746" s="23"/>
      <c r="F1746" s="10" t="str">
        <f aca="false">IF(D1746="","",D1746-N(E1746))</f>
        <v/>
      </c>
      <c r="G1746" s="8"/>
      <c r="H1746" s="12" t="str">
        <f aca="false">IF(AND(A1746="",C1746="",D1746=""),"",IF(A1746="","Add the order date",IF(I1746="","Date not recognised - use YYYY-MM-DD",IF(C1746="","Add the customer email",IF(D1746="","Add the order total",IF(COUNTIF(Customers!$A$2:$A$2001,C1746)=0,"Customer not on Customers tab",IF(N(E1746)&gt;D1746,"Refund is more than the order",IF(AND(B1746&lt;&gt;"",COUNTIF($B$2:$B$5001,B1746)&gt;1),"Same order # twice - keep one row",""))))))))</f>
        <v/>
      </c>
      <c r="I1746" s="11" t="str">
        <f aca="false">IF(A1746="","",IF(ISNUMBER(A1746),INT(A1746),IFERROR(IF(TEXT(DATE(VALUE(LEFT(A1746,4)),VALUE(MID(A1746,6,2)),VALUE(MID(A1746,9,2))),"yyyy-mm-dd")=LEFT(A1746,10),DATE(VALUE(LEFT(A1746,4)),VALUE(MID(A1746,6,2)),VALUE(MID(A1746,9,2))),""),"")))</f>
        <v/>
      </c>
    </row>
    <row r="1747" customFormat="false" ht="15" hidden="false" customHeight="false" outlineLevel="0" collapsed="false">
      <c r="A1747" s="13"/>
      <c r="B1747" s="8"/>
      <c r="C1747" s="8"/>
      <c r="D1747" s="23"/>
      <c r="E1747" s="23"/>
      <c r="F1747" s="10" t="str">
        <f aca="false">IF(D1747="","",D1747-N(E1747))</f>
        <v/>
      </c>
      <c r="G1747" s="8"/>
      <c r="H1747" s="12" t="str">
        <f aca="false">IF(AND(A1747="",C1747="",D1747=""),"",IF(A1747="","Add the order date",IF(I1747="","Date not recognised - use YYYY-MM-DD",IF(C1747="","Add the customer email",IF(D1747="","Add the order total",IF(COUNTIF(Customers!$A$2:$A$2001,C1747)=0,"Customer not on Customers tab",IF(N(E1747)&gt;D1747,"Refund is more than the order",IF(AND(B1747&lt;&gt;"",COUNTIF($B$2:$B$5001,B1747)&gt;1),"Same order # twice - keep one row",""))))))))</f>
        <v/>
      </c>
      <c r="I1747" s="11" t="str">
        <f aca="false">IF(A1747="","",IF(ISNUMBER(A1747),INT(A1747),IFERROR(IF(TEXT(DATE(VALUE(LEFT(A1747,4)),VALUE(MID(A1747,6,2)),VALUE(MID(A1747,9,2))),"yyyy-mm-dd")=LEFT(A1747,10),DATE(VALUE(LEFT(A1747,4)),VALUE(MID(A1747,6,2)),VALUE(MID(A1747,9,2))),""),"")))</f>
        <v/>
      </c>
    </row>
    <row r="1748" customFormat="false" ht="15" hidden="false" customHeight="false" outlineLevel="0" collapsed="false">
      <c r="A1748" s="13"/>
      <c r="B1748" s="8"/>
      <c r="C1748" s="8"/>
      <c r="D1748" s="23"/>
      <c r="E1748" s="23"/>
      <c r="F1748" s="10" t="str">
        <f aca="false">IF(D1748="","",D1748-N(E1748))</f>
        <v/>
      </c>
      <c r="G1748" s="8"/>
      <c r="H1748" s="12" t="str">
        <f aca="false">IF(AND(A1748="",C1748="",D1748=""),"",IF(A1748="","Add the order date",IF(I1748="","Date not recognised - use YYYY-MM-DD",IF(C1748="","Add the customer email",IF(D1748="","Add the order total",IF(COUNTIF(Customers!$A$2:$A$2001,C1748)=0,"Customer not on Customers tab",IF(N(E1748)&gt;D1748,"Refund is more than the order",IF(AND(B1748&lt;&gt;"",COUNTIF($B$2:$B$5001,B1748)&gt;1),"Same order # twice - keep one row",""))))))))</f>
        <v/>
      </c>
      <c r="I1748" s="11" t="str">
        <f aca="false">IF(A1748="","",IF(ISNUMBER(A1748),INT(A1748),IFERROR(IF(TEXT(DATE(VALUE(LEFT(A1748,4)),VALUE(MID(A1748,6,2)),VALUE(MID(A1748,9,2))),"yyyy-mm-dd")=LEFT(A1748,10),DATE(VALUE(LEFT(A1748,4)),VALUE(MID(A1748,6,2)),VALUE(MID(A1748,9,2))),""),"")))</f>
        <v/>
      </c>
    </row>
    <row r="1749" customFormat="false" ht="15" hidden="false" customHeight="false" outlineLevel="0" collapsed="false">
      <c r="A1749" s="13"/>
      <c r="B1749" s="8"/>
      <c r="C1749" s="8"/>
      <c r="D1749" s="23"/>
      <c r="E1749" s="23"/>
      <c r="F1749" s="10" t="str">
        <f aca="false">IF(D1749="","",D1749-N(E1749))</f>
        <v/>
      </c>
      <c r="G1749" s="8"/>
      <c r="H1749" s="12" t="str">
        <f aca="false">IF(AND(A1749="",C1749="",D1749=""),"",IF(A1749="","Add the order date",IF(I1749="","Date not recognised - use YYYY-MM-DD",IF(C1749="","Add the customer email",IF(D1749="","Add the order total",IF(COUNTIF(Customers!$A$2:$A$2001,C1749)=0,"Customer not on Customers tab",IF(N(E1749)&gt;D1749,"Refund is more than the order",IF(AND(B1749&lt;&gt;"",COUNTIF($B$2:$B$5001,B1749)&gt;1),"Same order # twice - keep one row",""))))))))</f>
        <v/>
      </c>
      <c r="I1749" s="11" t="str">
        <f aca="false">IF(A1749="","",IF(ISNUMBER(A1749),INT(A1749),IFERROR(IF(TEXT(DATE(VALUE(LEFT(A1749,4)),VALUE(MID(A1749,6,2)),VALUE(MID(A1749,9,2))),"yyyy-mm-dd")=LEFT(A1749,10),DATE(VALUE(LEFT(A1749,4)),VALUE(MID(A1749,6,2)),VALUE(MID(A1749,9,2))),""),"")))</f>
        <v/>
      </c>
    </row>
    <row r="1750" customFormat="false" ht="15" hidden="false" customHeight="false" outlineLevel="0" collapsed="false">
      <c r="A1750" s="13"/>
      <c r="B1750" s="8"/>
      <c r="C1750" s="8"/>
      <c r="D1750" s="23"/>
      <c r="E1750" s="23"/>
      <c r="F1750" s="10" t="str">
        <f aca="false">IF(D1750="","",D1750-N(E1750))</f>
        <v/>
      </c>
      <c r="G1750" s="8"/>
      <c r="H1750" s="12" t="str">
        <f aca="false">IF(AND(A1750="",C1750="",D1750=""),"",IF(A1750="","Add the order date",IF(I1750="","Date not recognised - use YYYY-MM-DD",IF(C1750="","Add the customer email",IF(D1750="","Add the order total",IF(COUNTIF(Customers!$A$2:$A$2001,C1750)=0,"Customer not on Customers tab",IF(N(E1750)&gt;D1750,"Refund is more than the order",IF(AND(B1750&lt;&gt;"",COUNTIF($B$2:$B$5001,B1750)&gt;1),"Same order # twice - keep one row",""))))))))</f>
        <v/>
      </c>
      <c r="I1750" s="11" t="str">
        <f aca="false">IF(A1750="","",IF(ISNUMBER(A1750),INT(A1750),IFERROR(IF(TEXT(DATE(VALUE(LEFT(A1750,4)),VALUE(MID(A1750,6,2)),VALUE(MID(A1750,9,2))),"yyyy-mm-dd")=LEFT(A1750,10),DATE(VALUE(LEFT(A1750,4)),VALUE(MID(A1750,6,2)),VALUE(MID(A1750,9,2))),""),"")))</f>
        <v/>
      </c>
    </row>
    <row r="1751" customFormat="false" ht="15" hidden="false" customHeight="false" outlineLevel="0" collapsed="false">
      <c r="A1751" s="13"/>
      <c r="B1751" s="8"/>
      <c r="C1751" s="8"/>
      <c r="D1751" s="23"/>
      <c r="E1751" s="23"/>
      <c r="F1751" s="10" t="str">
        <f aca="false">IF(D1751="","",D1751-N(E1751))</f>
        <v/>
      </c>
      <c r="G1751" s="8"/>
      <c r="H1751" s="12" t="str">
        <f aca="false">IF(AND(A1751="",C1751="",D1751=""),"",IF(A1751="","Add the order date",IF(I1751="","Date not recognised - use YYYY-MM-DD",IF(C1751="","Add the customer email",IF(D1751="","Add the order total",IF(COUNTIF(Customers!$A$2:$A$2001,C1751)=0,"Customer not on Customers tab",IF(N(E1751)&gt;D1751,"Refund is more than the order",IF(AND(B1751&lt;&gt;"",COUNTIF($B$2:$B$5001,B1751)&gt;1),"Same order # twice - keep one row",""))))))))</f>
        <v/>
      </c>
      <c r="I1751" s="11" t="str">
        <f aca="false">IF(A1751="","",IF(ISNUMBER(A1751),INT(A1751),IFERROR(IF(TEXT(DATE(VALUE(LEFT(A1751,4)),VALUE(MID(A1751,6,2)),VALUE(MID(A1751,9,2))),"yyyy-mm-dd")=LEFT(A1751,10),DATE(VALUE(LEFT(A1751,4)),VALUE(MID(A1751,6,2)),VALUE(MID(A1751,9,2))),""),"")))</f>
        <v/>
      </c>
    </row>
    <row r="1752" customFormat="false" ht="15" hidden="false" customHeight="false" outlineLevel="0" collapsed="false">
      <c r="A1752" s="13"/>
      <c r="B1752" s="8"/>
      <c r="C1752" s="8"/>
      <c r="D1752" s="23"/>
      <c r="E1752" s="23"/>
      <c r="F1752" s="10" t="str">
        <f aca="false">IF(D1752="","",D1752-N(E1752))</f>
        <v/>
      </c>
      <c r="G1752" s="8"/>
      <c r="H1752" s="12" t="str">
        <f aca="false">IF(AND(A1752="",C1752="",D1752=""),"",IF(A1752="","Add the order date",IF(I1752="","Date not recognised - use YYYY-MM-DD",IF(C1752="","Add the customer email",IF(D1752="","Add the order total",IF(COUNTIF(Customers!$A$2:$A$2001,C1752)=0,"Customer not on Customers tab",IF(N(E1752)&gt;D1752,"Refund is more than the order",IF(AND(B1752&lt;&gt;"",COUNTIF($B$2:$B$5001,B1752)&gt;1),"Same order # twice - keep one row",""))))))))</f>
        <v/>
      </c>
      <c r="I1752" s="11" t="str">
        <f aca="false">IF(A1752="","",IF(ISNUMBER(A1752),INT(A1752),IFERROR(IF(TEXT(DATE(VALUE(LEFT(A1752,4)),VALUE(MID(A1752,6,2)),VALUE(MID(A1752,9,2))),"yyyy-mm-dd")=LEFT(A1752,10),DATE(VALUE(LEFT(A1752,4)),VALUE(MID(A1752,6,2)),VALUE(MID(A1752,9,2))),""),"")))</f>
        <v/>
      </c>
    </row>
    <row r="1753" customFormat="false" ht="15" hidden="false" customHeight="false" outlineLevel="0" collapsed="false">
      <c r="A1753" s="13"/>
      <c r="B1753" s="8"/>
      <c r="C1753" s="8"/>
      <c r="D1753" s="23"/>
      <c r="E1753" s="23"/>
      <c r="F1753" s="10" t="str">
        <f aca="false">IF(D1753="","",D1753-N(E1753))</f>
        <v/>
      </c>
      <c r="G1753" s="8"/>
      <c r="H1753" s="12" t="str">
        <f aca="false">IF(AND(A1753="",C1753="",D1753=""),"",IF(A1753="","Add the order date",IF(I1753="","Date not recognised - use YYYY-MM-DD",IF(C1753="","Add the customer email",IF(D1753="","Add the order total",IF(COUNTIF(Customers!$A$2:$A$2001,C1753)=0,"Customer not on Customers tab",IF(N(E1753)&gt;D1753,"Refund is more than the order",IF(AND(B1753&lt;&gt;"",COUNTIF($B$2:$B$5001,B1753)&gt;1),"Same order # twice - keep one row",""))))))))</f>
        <v/>
      </c>
      <c r="I1753" s="11" t="str">
        <f aca="false">IF(A1753="","",IF(ISNUMBER(A1753),INT(A1753),IFERROR(IF(TEXT(DATE(VALUE(LEFT(A1753,4)),VALUE(MID(A1753,6,2)),VALUE(MID(A1753,9,2))),"yyyy-mm-dd")=LEFT(A1753,10),DATE(VALUE(LEFT(A1753,4)),VALUE(MID(A1753,6,2)),VALUE(MID(A1753,9,2))),""),"")))</f>
        <v/>
      </c>
    </row>
    <row r="1754" customFormat="false" ht="15" hidden="false" customHeight="false" outlineLevel="0" collapsed="false">
      <c r="A1754" s="13"/>
      <c r="B1754" s="8"/>
      <c r="C1754" s="8"/>
      <c r="D1754" s="23"/>
      <c r="E1754" s="23"/>
      <c r="F1754" s="10" t="str">
        <f aca="false">IF(D1754="","",D1754-N(E1754))</f>
        <v/>
      </c>
      <c r="G1754" s="8"/>
      <c r="H1754" s="12" t="str">
        <f aca="false">IF(AND(A1754="",C1754="",D1754=""),"",IF(A1754="","Add the order date",IF(I1754="","Date not recognised - use YYYY-MM-DD",IF(C1754="","Add the customer email",IF(D1754="","Add the order total",IF(COUNTIF(Customers!$A$2:$A$2001,C1754)=0,"Customer not on Customers tab",IF(N(E1754)&gt;D1754,"Refund is more than the order",IF(AND(B1754&lt;&gt;"",COUNTIF($B$2:$B$5001,B1754)&gt;1),"Same order # twice - keep one row",""))))))))</f>
        <v/>
      </c>
      <c r="I1754" s="11" t="str">
        <f aca="false">IF(A1754="","",IF(ISNUMBER(A1754),INT(A1754),IFERROR(IF(TEXT(DATE(VALUE(LEFT(A1754,4)),VALUE(MID(A1754,6,2)),VALUE(MID(A1754,9,2))),"yyyy-mm-dd")=LEFT(A1754,10),DATE(VALUE(LEFT(A1754,4)),VALUE(MID(A1754,6,2)),VALUE(MID(A1754,9,2))),""),"")))</f>
        <v/>
      </c>
    </row>
    <row r="1755" customFormat="false" ht="15" hidden="false" customHeight="false" outlineLevel="0" collapsed="false">
      <c r="A1755" s="13"/>
      <c r="B1755" s="8"/>
      <c r="C1755" s="8"/>
      <c r="D1755" s="23"/>
      <c r="E1755" s="23"/>
      <c r="F1755" s="10" t="str">
        <f aca="false">IF(D1755="","",D1755-N(E1755))</f>
        <v/>
      </c>
      <c r="G1755" s="8"/>
      <c r="H1755" s="12" t="str">
        <f aca="false">IF(AND(A1755="",C1755="",D1755=""),"",IF(A1755="","Add the order date",IF(I1755="","Date not recognised - use YYYY-MM-DD",IF(C1755="","Add the customer email",IF(D1755="","Add the order total",IF(COUNTIF(Customers!$A$2:$A$2001,C1755)=0,"Customer not on Customers tab",IF(N(E1755)&gt;D1755,"Refund is more than the order",IF(AND(B1755&lt;&gt;"",COUNTIF($B$2:$B$5001,B1755)&gt;1),"Same order # twice - keep one row",""))))))))</f>
        <v/>
      </c>
      <c r="I1755" s="11" t="str">
        <f aca="false">IF(A1755="","",IF(ISNUMBER(A1755),INT(A1755),IFERROR(IF(TEXT(DATE(VALUE(LEFT(A1755,4)),VALUE(MID(A1755,6,2)),VALUE(MID(A1755,9,2))),"yyyy-mm-dd")=LEFT(A1755,10),DATE(VALUE(LEFT(A1755,4)),VALUE(MID(A1755,6,2)),VALUE(MID(A1755,9,2))),""),"")))</f>
        <v/>
      </c>
    </row>
    <row r="1756" customFormat="false" ht="15" hidden="false" customHeight="false" outlineLevel="0" collapsed="false">
      <c r="A1756" s="13"/>
      <c r="B1756" s="8"/>
      <c r="C1756" s="8"/>
      <c r="D1756" s="23"/>
      <c r="E1756" s="23"/>
      <c r="F1756" s="10" t="str">
        <f aca="false">IF(D1756="","",D1756-N(E1756))</f>
        <v/>
      </c>
      <c r="G1756" s="8"/>
      <c r="H1756" s="12" t="str">
        <f aca="false">IF(AND(A1756="",C1756="",D1756=""),"",IF(A1756="","Add the order date",IF(I1756="","Date not recognised - use YYYY-MM-DD",IF(C1756="","Add the customer email",IF(D1756="","Add the order total",IF(COUNTIF(Customers!$A$2:$A$2001,C1756)=0,"Customer not on Customers tab",IF(N(E1756)&gt;D1756,"Refund is more than the order",IF(AND(B1756&lt;&gt;"",COUNTIF($B$2:$B$5001,B1756)&gt;1),"Same order # twice - keep one row",""))))))))</f>
        <v/>
      </c>
      <c r="I1756" s="11" t="str">
        <f aca="false">IF(A1756="","",IF(ISNUMBER(A1756),INT(A1756),IFERROR(IF(TEXT(DATE(VALUE(LEFT(A1756,4)),VALUE(MID(A1756,6,2)),VALUE(MID(A1756,9,2))),"yyyy-mm-dd")=LEFT(A1756,10),DATE(VALUE(LEFT(A1756,4)),VALUE(MID(A1756,6,2)),VALUE(MID(A1756,9,2))),""),"")))</f>
        <v/>
      </c>
    </row>
    <row r="1757" customFormat="false" ht="15" hidden="false" customHeight="false" outlineLevel="0" collapsed="false">
      <c r="A1757" s="13"/>
      <c r="B1757" s="8"/>
      <c r="C1757" s="8"/>
      <c r="D1757" s="23"/>
      <c r="E1757" s="23"/>
      <c r="F1757" s="10" t="str">
        <f aca="false">IF(D1757="","",D1757-N(E1757))</f>
        <v/>
      </c>
      <c r="G1757" s="8"/>
      <c r="H1757" s="12" t="str">
        <f aca="false">IF(AND(A1757="",C1757="",D1757=""),"",IF(A1757="","Add the order date",IF(I1757="","Date not recognised - use YYYY-MM-DD",IF(C1757="","Add the customer email",IF(D1757="","Add the order total",IF(COUNTIF(Customers!$A$2:$A$2001,C1757)=0,"Customer not on Customers tab",IF(N(E1757)&gt;D1757,"Refund is more than the order",IF(AND(B1757&lt;&gt;"",COUNTIF($B$2:$B$5001,B1757)&gt;1),"Same order # twice - keep one row",""))))))))</f>
        <v/>
      </c>
      <c r="I1757" s="11" t="str">
        <f aca="false">IF(A1757="","",IF(ISNUMBER(A1757),INT(A1757),IFERROR(IF(TEXT(DATE(VALUE(LEFT(A1757,4)),VALUE(MID(A1757,6,2)),VALUE(MID(A1757,9,2))),"yyyy-mm-dd")=LEFT(A1757,10),DATE(VALUE(LEFT(A1757,4)),VALUE(MID(A1757,6,2)),VALUE(MID(A1757,9,2))),""),"")))</f>
        <v/>
      </c>
    </row>
    <row r="1758" customFormat="false" ht="15" hidden="false" customHeight="false" outlineLevel="0" collapsed="false">
      <c r="A1758" s="13"/>
      <c r="B1758" s="8"/>
      <c r="C1758" s="8"/>
      <c r="D1758" s="23"/>
      <c r="E1758" s="23"/>
      <c r="F1758" s="10" t="str">
        <f aca="false">IF(D1758="","",D1758-N(E1758))</f>
        <v/>
      </c>
      <c r="G1758" s="8"/>
      <c r="H1758" s="12" t="str">
        <f aca="false">IF(AND(A1758="",C1758="",D1758=""),"",IF(A1758="","Add the order date",IF(I1758="","Date not recognised - use YYYY-MM-DD",IF(C1758="","Add the customer email",IF(D1758="","Add the order total",IF(COUNTIF(Customers!$A$2:$A$2001,C1758)=0,"Customer not on Customers tab",IF(N(E1758)&gt;D1758,"Refund is more than the order",IF(AND(B1758&lt;&gt;"",COUNTIF($B$2:$B$5001,B1758)&gt;1),"Same order # twice - keep one row",""))))))))</f>
        <v/>
      </c>
      <c r="I1758" s="11" t="str">
        <f aca="false">IF(A1758="","",IF(ISNUMBER(A1758),INT(A1758),IFERROR(IF(TEXT(DATE(VALUE(LEFT(A1758,4)),VALUE(MID(A1758,6,2)),VALUE(MID(A1758,9,2))),"yyyy-mm-dd")=LEFT(A1758,10),DATE(VALUE(LEFT(A1758,4)),VALUE(MID(A1758,6,2)),VALUE(MID(A1758,9,2))),""),"")))</f>
        <v/>
      </c>
    </row>
    <row r="1759" customFormat="false" ht="15" hidden="false" customHeight="false" outlineLevel="0" collapsed="false">
      <c r="A1759" s="13"/>
      <c r="B1759" s="8"/>
      <c r="C1759" s="8"/>
      <c r="D1759" s="23"/>
      <c r="E1759" s="23"/>
      <c r="F1759" s="10" t="str">
        <f aca="false">IF(D1759="","",D1759-N(E1759))</f>
        <v/>
      </c>
      <c r="G1759" s="8"/>
      <c r="H1759" s="12" t="str">
        <f aca="false">IF(AND(A1759="",C1759="",D1759=""),"",IF(A1759="","Add the order date",IF(I1759="","Date not recognised - use YYYY-MM-DD",IF(C1759="","Add the customer email",IF(D1759="","Add the order total",IF(COUNTIF(Customers!$A$2:$A$2001,C1759)=0,"Customer not on Customers tab",IF(N(E1759)&gt;D1759,"Refund is more than the order",IF(AND(B1759&lt;&gt;"",COUNTIF($B$2:$B$5001,B1759)&gt;1),"Same order # twice - keep one row",""))))))))</f>
        <v/>
      </c>
      <c r="I1759" s="11" t="str">
        <f aca="false">IF(A1759="","",IF(ISNUMBER(A1759),INT(A1759),IFERROR(IF(TEXT(DATE(VALUE(LEFT(A1759,4)),VALUE(MID(A1759,6,2)),VALUE(MID(A1759,9,2))),"yyyy-mm-dd")=LEFT(A1759,10),DATE(VALUE(LEFT(A1759,4)),VALUE(MID(A1759,6,2)),VALUE(MID(A1759,9,2))),""),"")))</f>
        <v/>
      </c>
    </row>
    <row r="1760" customFormat="false" ht="15" hidden="false" customHeight="false" outlineLevel="0" collapsed="false">
      <c r="A1760" s="13"/>
      <c r="B1760" s="8"/>
      <c r="C1760" s="8"/>
      <c r="D1760" s="23"/>
      <c r="E1760" s="23"/>
      <c r="F1760" s="10" t="str">
        <f aca="false">IF(D1760="","",D1760-N(E1760))</f>
        <v/>
      </c>
      <c r="G1760" s="8"/>
      <c r="H1760" s="12" t="str">
        <f aca="false">IF(AND(A1760="",C1760="",D1760=""),"",IF(A1760="","Add the order date",IF(I1760="","Date not recognised - use YYYY-MM-DD",IF(C1760="","Add the customer email",IF(D1760="","Add the order total",IF(COUNTIF(Customers!$A$2:$A$2001,C1760)=0,"Customer not on Customers tab",IF(N(E1760)&gt;D1760,"Refund is more than the order",IF(AND(B1760&lt;&gt;"",COUNTIF($B$2:$B$5001,B1760)&gt;1),"Same order # twice - keep one row",""))))))))</f>
        <v/>
      </c>
      <c r="I1760" s="11" t="str">
        <f aca="false">IF(A1760="","",IF(ISNUMBER(A1760),INT(A1760),IFERROR(IF(TEXT(DATE(VALUE(LEFT(A1760,4)),VALUE(MID(A1760,6,2)),VALUE(MID(A1760,9,2))),"yyyy-mm-dd")=LEFT(A1760,10),DATE(VALUE(LEFT(A1760,4)),VALUE(MID(A1760,6,2)),VALUE(MID(A1760,9,2))),""),"")))</f>
        <v/>
      </c>
    </row>
    <row r="1761" customFormat="false" ht="15" hidden="false" customHeight="false" outlineLevel="0" collapsed="false">
      <c r="A1761" s="13"/>
      <c r="B1761" s="8"/>
      <c r="C1761" s="8"/>
      <c r="D1761" s="23"/>
      <c r="E1761" s="23"/>
      <c r="F1761" s="10" t="str">
        <f aca="false">IF(D1761="","",D1761-N(E1761))</f>
        <v/>
      </c>
      <c r="G1761" s="8"/>
      <c r="H1761" s="12" t="str">
        <f aca="false">IF(AND(A1761="",C1761="",D1761=""),"",IF(A1761="","Add the order date",IF(I1761="","Date not recognised - use YYYY-MM-DD",IF(C1761="","Add the customer email",IF(D1761="","Add the order total",IF(COUNTIF(Customers!$A$2:$A$2001,C1761)=0,"Customer not on Customers tab",IF(N(E1761)&gt;D1761,"Refund is more than the order",IF(AND(B1761&lt;&gt;"",COUNTIF($B$2:$B$5001,B1761)&gt;1),"Same order # twice - keep one row",""))))))))</f>
        <v/>
      </c>
      <c r="I1761" s="11" t="str">
        <f aca="false">IF(A1761="","",IF(ISNUMBER(A1761),INT(A1761),IFERROR(IF(TEXT(DATE(VALUE(LEFT(A1761,4)),VALUE(MID(A1761,6,2)),VALUE(MID(A1761,9,2))),"yyyy-mm-dd")=LEFT(A1761,10),DATE(VALUE(LEFT(A1761,4)),VALUE(MID(A1761,6,2)),VALUE(MID(A1761,9,2))),""),"")))</f>
        <v/>
      </c>
    </row>
    <row r="1762" customFormat="false" ht="15" hidden="false" customHeight="false" outlineLevel="0" collapsed="false">
      <c r="A1762" s="13"/>
      <c r="B1762" s="8"/>
      <c r="C1762" s="8"/>
      <c r="D1762" s="23"/>
      <c r="E1762" s="23"/>
      <c r="F1762" s="10" t="str">
        <f aca="false">IF(D1762="","",D1762-N(E1762))</f>
        <v/>
      </c>
      <c r="G1762" s="8"/>
      <c r="H1762" s="12" t="str">
        <f aca="false">IF(AND(A1762="",C1762="",D1762=""),"",IF(A1762="","Add the order date",IF(I1762="","Date not recognised - use YYYY-MM-DD",IF(C1762="","Add the customer email",IF(D1762="","Add the order total",IF(COUNTIF(Customers!$A$2:$A$2001,C1762)=0,"Customer not on Customers tab",IF(N(E1762)&gt;D1762,"Refund is more than the order",IF(AND(B1762&lt;&gt;"",COUNTIF($B$2:$B$5001,B1762)&gt;1),"Same order # twice - keep one row",""))))))))</f>
        <v/>
      </c>
      <c r="I1762" s="11" t="str">
        <f aca="false">IF(A1762="","",IF(ISNUMBER(A1762),INT(A1762),IFERROR(IF(TEXT(DATE(VALUE(LEFT(A1762,4)),VALUE(MID(A1762,6,2)),VALUE(MID(A1762,9,2))),"yyyy-mm-dd")=LEFT(A1762,10),DATE(VALUE(LEFT(A1762,4)),VALUE(MID(A1762,6,2)),VALUE(MID(A1762,9,2))),""),"")))</f>
        <v/>
      </c>
    </row>
    <row r="1763" customFormat="false" ht="15" hidden="false" customHeight="false" outlineLevel="0" collapsed="false">
      <c r="A1763" s="13"/>
      <c r="B1763" s="8"/>
      <c r="C1763" s="8"/>
      <c r="D1763" s="23"/>
      <c r="E1763" s="23"/>
      <c r="F1763" s="10" t="str">
        <f aca="false">IF(D1763="","",D1763-N(E1763))</f>
        <v/>
      </c>
      <c r="G1763" s="8"/>
      <c r="H1763" s="12" t="str">
        <f aca="false">IF(AND(A1763="",C1763="",D1763=""),"",IF(A1763="","Add the order date",IF(I1763="","Date not recognised - use YYYY-MM-DD",IF(C1763="","Add the customer email",IF(D1763="","Add the order total",IF(COUNTIF(Customers!$A$2:$A$2001,C1763)=0,"Customer not on Customers tab",IF(N(E1763)&gt;D1763,"Refund is more than the order",IF(AND(B1763&lt;&gt;"",COUNTIF($B$2:$B$5001,B1763)&gt;1),"Same order # twice - keep one row",""))))))))</f>
        <v/>
      </c>
      <c r="I1763" s="11" t="str">
        <f aca="false">IF(A1763="","",IF(ISNUMBER(A1763),INT(A1763),IFERROR(IF(TEXT(DATE(VALUE(LEFT(A1763,4)),VALUE(MID(A1763,6,2)),VALUE(MID(A1763,9,2))),"yyyy-mm-dd")=LEFT(A1763,10),DATE(VALUE(LEFT(A1763,4)),VALUE(MID(A1763,6,2)),VALUE(MID(A1763,9,2))),""),"")))</f>
        <v/>
      </c>
    </row>
    <row r="1764" customFormat="false" ht="15" hidden="false" customHeight="false" outlineLevel="0" collapsed="false">
      <c r="A1764" s="13"/>
      <c r="B1764" s="8"/>
      <c r="C1764" s="8"/>
      <c r="D1764" s="23"/>
      <c r="E1764" s="23"/>
      <c r="F1764" s="10" t="str">
        <f aca="false">IF(D1764="","",D1764-N(E1764))</f>
        <v/>
      </c>
      <c r="G1764" s="8"/>
      <c r="H1764" s="12" t="str">
        <f aca="false">IF(AND(A1764="",C1764="",D1764=""),"",IF(A1764="","Add the order date",IF(I1764="","Date not recognised - use YYYY-MM-DD",IF(C1764="","Add the customer email",IF(D1764="","Add the order total",IF(COUNTIF(Customers!$A$2:$A$2001,C1764)=0,"Customer not on Customers tab",IF(N(E1764)&gt;D1764,"Refund is more than the order",IF(AND(B1764&lt;&gt;"",COUNTIF($B$2:$B$5001,B1764)&gt;1),"Same order # twice - keep one row",""))))))))</f>
        <v/>
      </c>
      <c r="I1764" s="11" t="str">
        <f aca="false">IF(A1764="","",IF(ISNUMBER(A1764),INT(A1764),IFERROR(IF(TEXT(DATE(VALUE(LEFT(A1764,4)),VALUE(MID(A1764,6,2)),VALUE(MID(A1764,9,2))),"yyyy-mm-dd")=LEFT(A1764,10),DATE(VALUE(LEFT(A1764,4)),VALUE(MID(A1764,6,2)),VALUE(MID(A1764,9,2))),""),"")))</f>
        <v/>
      </c>
    </row>
    <row r="1765" customFormat="false" ht="15" hidden="false" customHeight="false" outlineLevel="0" collapsed="false">
      <c r="A1765" s="13"/>
      <c r="B1765" s="8"/>
      <c r="C1765" s="8"/>
      <c r="D1765" s="23"/>
      <c r="E1765" s="23"/>
      <c r="F1765" s="10" t="str">
        <f aca="false">IF(D1765="","",D1765-N(E1765))</f>
        <v/>
      </c>
      <c r="G1765" s="8"/>
      <c r="H1765" s="12" t="str">
        <f aca="false">IF(AND(A1765="",C1765="",D1765=""),"",IF(A1765="","Add the order date",IF(I1765="","Date not recognised - use YYYY-MM-DD",IF(C1765="","Add the customer email",IF(D1765="","Add the order total",IF(COUNTIF(Customers!$A$2:$A$2001,C1765)=0,"Customer not on Customers tab",IF(N(E1765)&gt;D1765,"Refund is more than the order",IF(AND(B1765&lt;&gt;"",COUNTIF($B$2:$B$5001,B1765)&gt;1),"Same order # twice - keep one row",""))))))))</f>
        <v/>
      </c>
      <c r="I1765" s="11" t="str">
        <f aca="false">IF(A1765="","",IF(ISNUMBER(A1765),INT(A1765),IFERROR(IF(TEXT(DATE(VALUE(LEFT(A1765,4)),VALUE(MID(A1765,6,2)),VALUE(MID(A1765,9,2))),"yyyy-mm-dd")=LEFT(A1765,10),DATE(VALUE(LEFT(A1765,4)),VALUE(MID(A1765,6,2)),VALUE(MID(A1765,9,2))),""),"")))</f>
        <v/>
      </c>
    </row>
    <row r="1766" customFormat="false" ht="15" hidden="false" customHeight="false" outlineLevel="0" collapsed="false">
      <c r="A1766" s="13"/>
      <c r="B1766" s="8"/>
      <c r="C1766" s="8"/>
      <c r="D1766" s="23"/>
      <c r="E1766" s="23"/>
      <c r="F1766" s="10" t="str">
        <f aca="false">IF(D1766="","",D1766-N(E1766))</f>
        <v/>
      </c>
      <c r="G1766" s="8"/>
      <c r="H1766" s="12" t="str">
        <f aca="false">IF(AND(A1766="",C1766="",D1766=""),"",IF(A1766="","Add the order date",IF(I1766="","Date not recognised - use YYYY-MM-DD",IF(C1766="","Add the customer email",IF(D1766="","Add the order total",IF(COUNTIF(Customers!$A$2:$A$2001,C1766)=0,"Customer not on Customers tab",IF(N(E1766)&gt;D1766,"Refund is more than the order",IF(AND(B1766&lt;&gt;"",COUNTIF($B$2:$B$5001,B1766)&gt;1),"Same order # twice - keep one row",""))))))))</f>
        <v/>
      </c>
      <c r="I1766" s="11" t="str">
        <f aca="false">IF(A1766="","",IF(ISNUMBER(A1766),INT(A1766),IFERROR(IF(TEXT(DATE(VALUE(LEFT(A1766,4)),VALUE(MID(A1766,6,2)),VALUE(MID(A1766,9,2))),"yyyy-mm-dd")=LEFT(A1766,10),DATE(VALUE(LEFT(A1766,4)),VALUE(MID(A1766,6,2)),VALUE(MID(A1766,9,2))),""),"")))</f>
        <v/>
      </c>
    </row>
    <row r="1767" customFormat="false" ht="15" hidden="false" customHeight="false" outlineLevel="0" collapsed="false">
      <c r="A1767" s="13"/>
      <c r="B1767" s="8"/>
      <c r="C1767" s="8"/>
      <c r="D1767" s="23"/>
      <c r="E1767" s="23"/>
      <c r="F1767" s="10" t="str">
        <f aca="false">IF(D1767="","",D1767-N(E1767))</f>
        <v/>
      </c>
      <c r="G1767" s="8"/>
      <c r="H1767" s="12" t="str">
        <f aca="false">IF(AND(A1767="",C1767="",D1767=""),"",IF(A1767="","Add the order date",IF(I1767="","Date not recognised - use YYYY-MM-DD",IF(C1767="","Add the customer email",IF(D1767="","Add the order total",IF(COUNTIF(Customers!$A$2:$A$2001,C1767)=0,"Customer not on Customers tab",IF(N(E1767)&gt;D1767,"Refund is more than the order",IF(AND(B1767&lt;&gt;"",COUNTIF($B$2:$B$5001,B1767)&gt;1),"Same order # twice - keep one row",""))))))))</f>
        <v/>
      </c>
      <c r="I1767" s="11" t="str">
        <f aca="false">IF(A1767="","",IF(ISNUMBER(A1767),INT(A1767),IFERROR(IF(TEXT(DATE(VALUE(LEFT(A1767,4)),VALUE(MID(A1767,6,2)),VALUE(MID(A1767,9,2))),"yyyy-mm-dd")=LEFT(A1767,10),DATE(VALUE(LEFT(A1767,4)),VALUE(MID(A1767,6,2)),VALUE(MID(A1767,9,2))),""),"")))</f>
        <v/>
      </c>
    </row>
    <row r="1768" customFormat="false" ht="15" hidden="false" customHeight="false" outlineLevel="0" collapsed="false">
      <c r="A1768" s="13"/>
      <c r="B1768" s="8"/>
      <c r="C1768" s="8"/>
      <c r="D1768" s="23"/>
      <c r="E1768" s="23"/>
      <c r="F1768" s="10" t="str">
        <f aca="false">IF(D1768="","",D1768-N(E1768))</f>
        <v/>
      </c>
      <c r="G1768" s="8"/>
      <c r="H1768" s="12" t="str">
        <f aca="false">IF(AND(A1768="",C1768="",D1768=""),"",IF(A1768="","Add the order date",IF(I1768="","Date not recognised - use YYYY-MM-DD",IF(C1768="","Add the customer email",IF(D1768="","Add the order total",IF(COUNTIF(Customers!$A$2:$A$2001,C1768)=0,"Customer not on Customers tab",IF(N(E1768)&gt;D1768,"Refund is more than the order",IF(AND(B1768&lt;&gt;"",COUNTIF($B$2:$B$5001,B1768)&gt;1),"Same order # twice - keep one row",""))))))))</f>
        <v/>
      </c>
      <c r="I1768" s="11" t="str">
        <f aca="false">IF(A1768="","",IF(ISNUMBER(A1768),INT(A1768),IFERROR(IF(TEXT(DATE(VALUE(LEFT(A1768,4)),VALUE(MID(A1768,6,2)),VALUE(MID(A1768,9,2))),"yyyy-mm-dd")=LEFT(A1768,10),DATE(VALUE(LEFT(A1768,4)),VALUE(MID(A1768,6,2)),VALUE(MID(A1768,9,2))),""),"")))</f>
        <v/>
      </c>
    </row>
    <row r="1769" customFormat="false" ht="15" hidden="false" customHeight="false" outlineLevel="0" collapsed="false">
      <c r="A1769" s="13"/>
      <c r="B1769" s="8"/>
      <c r="C1769" s="8"/>
      <c r="D1769" s="23"/>
      <c r="E1769" s="23"/>
      <c r="F1769" s="10" t="str">
        <f aca="false">IF(D1769="","",D1769-N(E1769))</f>
        <v/>
      </c>
      <c r="G1769" s="8"/>
      <c r="H1769" s="12" t="str">
        <f aca="false">IF(AND(A1769="",C1769="",D1769=""),"",IF(A1769="","Add the order date",IF(I1769="","Date not recognised - use YYYY-MM-DD",IF(C1769="","Add the customer email",IF(D1769="","Add the order total",IF(COUNTIF(Customers!$A$2:$A$2001,C1769)=0,"Customer not on Customers tab",IF(N(E1769)&gt;D1769,"Refund is more than the order",IF(AND(B1769&lt;&gt;"",COUNTIF($B$2:$B$5001,B1769)&gt;1),"Same order # twice - keep one row",""))))))))</f>
        <v/>
      </c>
      <c r="I1769" s="11" t="str">
        <f aca="false">IF(A1769="","",IF(ISNUMBER(A1769),INT(A1769),IFERROR(IF(TEXT(DATE(VALUE(LEFT(A1769,4)),VALUE(MID(A1769,6,2)),VALUE(MID(A1769,9,2))),"yyyy-mm-dd")=LEFT(A1769,10),DATE(VALUE(LEFT(A1769,4)),VALUE(MID(A1769,6,2)),VALUE(MID(A1769,9,2))),""),"")))</f>
        <v/>
      </c>
    </row>
    <row r="1770" customFormat="false" ht="15" hidden="false" customHeight="false" outlineLevel="0" collapsed="false">
      <c r="A1770" s="13"/>
      <c r="B1770" s="8"/>
      <c r="C1770" s="8"/>
      <c r="D1770" s="23"/>
      <c r="E1770" s="23"/>
      <c r="F1770" s="10" t="str">
        <f aca="false">IF(D1770="","",D1770-N(E1770))</f>
        <v/>
      </c>
      <c r="G1770" s="8"/>
      <c r="H1770" s="12" t="str">
        <f aca="false">IF(AND(A1770="",C1770="",D1770=""),"",IF(A1770="","Add the order date",IF(I1770="","Date not recognised - use YYYY-MM-DD",IF(C1770="","Add the customer email",IF(D1770="","Add the order total",IF(COUNTIF(Customers!$A$2:$A$2001,C1770)=0,"Customer not on Customers tab",IF(N(E1770)&gt;D1770,"Refund is more than the order",IF(AND(B1770&lt;&gt;"",COUNTIF($B$2:$B$5001,B1770)&gt;1),"Same order # twice - keep one row",""))))))))</f>
        <v/>
      </c>
      <c r="I1770" s="11" t="str">
        <f aca="false">IF(A1770="","",IF(ISNUMBER(A1770),INT(A1770),IFERROR(IF(TEXT(DATE(VALUE(LEFT(A1770,4)),VALUE(MID(A1770,6,2)),VALUE(MID(A1770,9,2))),"yyyy-mm-dd")=LEFT(A1770,10),DATE(VALUE(LEFT(A1770,4)),VALUE(MID(A1770,6,2)),VALUE(MID(A1770,9,2))),""),"")))</f>
        <v/>
      </c>
    </row>
    <row r="1771" customFormat="false" ht="15" hidden="false" customHeight="false" outlineLevel="0" collapsed="false">
      <c r="A1771" s="13"/>
      <c r="B1771" s="8"/>
      <c r="C1771" s="8"/>
      <c r="D1771" s="23"/>
      <c r="E1771" s="23"/>
      <c r="F1771" s="10" t="str">
        <f aca="false">IF(D1771="","",D1771-N(E1771))</f>
        <v/>
      </c>
      <c r="G1771" s="8"/>
      <c r="H1771" s="12" t="str">
        <f aca="false">IF(AND(A1771="",C1771="",D1771=""),"",IF(A1771="","Add the order date",IF(I1771="","Date not recognised - use YYYY-MM-DD",IF(C1771="","Add the customer email",IF(D1771="","Add the order total",IF(COUNTIF(Customers!$A$2:$A$2001,C1771)=0,"Customer not on Customers tab",IF(N(E1771)&gt;D1771,"Refund is more than the order",IF(AND(B1771&lt;&gt;"",COUNTIF($B$2:$B$5001,B1771)&gt;1),"Same order # twice - keep one row",""))))))))</f>
        <v/>
      </c>
      <c r="I1771" s="11" t="str">
        <f aca="false">IF(A1771="","",IF(ISNUMBER(A1771),INT(A1771),IFERROR(IF(TEXT(DATE(VALUE(LEFT(A1771,4)),VALUE(MID(A1771,6,2)),VALUE(MID(A1771,9,2))),"yyyy-mm-dd")=LEFT(A1771,10),DATE(VALUE(LEFT(A1771,4)),VALUE(MID(A1771,6,2)),VALUE(MID(A1771,9,2))),""),"")))</f>
        <v/>
      </c>
    </row>
    <row r="1772" customFormat="false" ht="15" hidden="false" customHeight="false" outlineLevel="0" collapsed="false">
      <c r="A1772" s="13"/>
      <c r="B1772" s="8"/>
      <c r="C1772" s="8"/>
      <c r="D1772" s="23"/>
      <c r="E1772" s="23"/>
      <c r="F1772" s="10" t="str">
        <f aca="false">IF(D1772="","",D1772-N(E1772))</f>
        <v/>
      </c>
      <c r="G1772" s="8"/>
      <c r="H1772" s="12" t="str">
        <f aca="false">IF(AND(A1772="",C1772="",D1772=""),"",IF(A1772="","Add the order date",IF(I1772="","Date not recognised - use YYYY-MM-DD",IF(C1772="","Add the customer email",IF(D1772="","Add the order total",IF(COUNTIF(Customers!$A$2:$A$2001,C1772)=0,"Customer not on Customers tab",IF(N(E1772)&gt;D1772,"Refund is more than the order",IF(AND(B1772&lt;&gt;"",COUNTIF($B$2:$B$5001,B1772)&gt;1),"Same order # twice - keep one row",""))))))))</f>
        <v/>
      </c>
      <c r="I1772" s="11" t="str">
        <f aca="false">IF(A1772="","",IF(ISNUMBER(A1772),INT(A1772),IFERROR(IF(TEXT(DATE(VALUE(LEFT(A1772,4)),VALUE(MID(A1772,6,2)),VALUE(MID(A1772,9,2))),"yyyy-mm-dd")=LEFT(A1772,10),DATE(VALUE(LEFT(A1772,4)),VALUE(MID(A1772,6,2)),VALUE(MID(A1772,9,2))),""),"")))</f>
        <v/>
      </c>
    </row>
    <row r="1773" customFormat="false" ht="15" hidden="false" customHeight="false" outlineLevel="0" collapsed="false">
      <c r="A1773" s="13"/>
      <c r="B1773" s="8"/>
      <c r="C1773" s="8"/>
      <c r="D1773" s="23"/>
      <c r="E1773" s="23"/>
      <c r="F1773" s="10" t="str">
        <f aca="false">IF(D1773="","",D1773-N(E1773))</f>
        <v/>
      </c>
      <c r="G1773" s="8"/>
      <c r="H1773" s="12" t="str">
        <f aca="false">IF(AND(A1773="",C1773="",D1773=""),"",IF(A1773="","Add the order date",IF(I1773="","Date not recognised - use YYYY-MM-DD",IF(C1773="","Add the customer email",IF(D1773="","Add the order total",IF(COUNTIF(Customers!$A$2:$A$2001,C1773)=0,"Customer not on Customers tab",IF(N(E1773)&gt;D1773,"Refund is more than the order",IF(AND(B1773&lt;&gt;"",COUNTIF($B$2:$B$5001,B1773)&gt;1),"Same order # twice - keep one row",""))))))))</f>
        <v/>
      </c>
      <c r="I1773" s="11" t="str">
        <f aca="false">IF(A1773="","",IF(ISNUMBER(A1773),INT(A1773),IFERROR(IF(TEXT(DATE(VALUE(LEFT(A1773,4)),VALUE(MID(A1773,6,2)),VALUE(MID(A1773,9,2))),"yyyy-mm-dd")=LEFT(A1773,10),DATE(VALUE(LEFT(A1773,4)),VALUE(MID(A1773,6,2)),VALUE(MID(A1773,9,2))),""),"")))</f>
        <v/>
      </c>
    </row>
    <row r="1774" customFormat="false" ht="15" hidden="false" customHeight="false" outlineLevel="0" collapsed="false">
      <c r="A1774" s="13"/>
      <c r="B1774" s="8"/>
      <c r="C1774" s="8"/>
      <c r="D1774" s="23"/>
      <c r="E1774" s="23"/>
      <c r="F1774" s="10" t="str">
        <f aca="false">IF(D1774="","",D1774-N(E1774))</f>
        <v/>
      </c>
      <c r="G1774" s="8"/>
      <c r="H1774" s="12" t="str">
        <f aca="false">IF(AND(A1774="",C1774="",D1774=""),"",IF(A1774="","Add the order date",IF(I1774="","Date not recognised - use YYYY-MM-DD",IF(C1774="","Add the customer email",IF(D1774="","Add the order total",IF(COUNTIF(Customers!$A$2:$A$2001,C1774)=0,"Customer not on Customers tab",IF(N(E1774)&gt;D1774,"Refund is more than the order",IF(AND(B1774&lt;&gt;"",COUNTIF($B$2:$B$5001,B1774)&gt;1),"Same order # twice - keep one row",""))))))))</f>
        <v/>
      </c>
      <c r="I1774" s="11" t="str">
        <f aca="false">IF(A1774="","",IF(ISNUMBER(A1774),INT(A1774),IFERROR(IF(TEXT(DATE(VALUE(LEFT(A1774,4)),VALUE(MID(A1774,6,2)),VALUE(MID(A1774,9,2))),"yyyy-mm-dd")=LEFT(A1774,10),DATE(VALUE(LEFT(A1774,4)),VALUE(MID(A1774,6,2)),VALUE(MID(A1774,9,2))),""),"")))</f>
        <v/>
      </c>
    </row>
    <row r="1775" customFormat="false" ht="15" hidden="false" customHeight="false" outlineLevel="0" collapsed="false">
      <c r="A1775" s="13"/>
      <c r="B1775" s="8"/>
      <c r="C1775" s="8"/>
      <c r="D1775" s="23"/>
      <c r="E1775" s="23"/>
      <c r="F1775" s="10" t="str">
        <f aca="false">IF(D1775="","",D1775-N(E1775))</f>
        <v/>
      </c>
      <c r="G1775" s="8"/>
      <c r="H1775" s="12" t="str">
        <f aca="false">IF(AND(A1775="",C1775="",D1775=""),"",IF(A1775="","Add the order date",IF(I1775="","Date not recognised - use YYYY-MM-DD",IF(C1775="","Add the customer email",IF(D1775="","Add the order total",IF(COUNTIF(Customers!$A$2:$A$2001,C1775)=0,"Customer not on Customers tab",IF(N(E1775)&gt;D1775,"Refund is more than the order",IF(AND(B1775&lt;&gt;"",COUNTIF($B$2:$B$5001,B1775)&gt;1),"Same order # twice - keep one row",""))))))))</f>
        <v/>
      </c>
      <c r="I1775" s="11" t="str">
        <f aca="false">IF(A1775="","",IF(ISNUMBER(A1775),INT(A1775),IFERROR(IF(TEXT(DATE(VALUE(LEFT(A1775,4)),VALUE(MID(A1775,6,2)),VALUE(MID(A1775,9,2))),"yyyy-mm-dd")=LEFT(A1775,10),DATE(VALUE(LEFT(A1775,4)),VALUE(MID(A1775,6,2)),VALUE(MID(A1775,9,2))),""),"")))</f>
        <v/>
      </c>
    </row>
    <row r="1776" customFormat="false" ht="15" hidden="false" customHeight="false" outlineLevel="0" collapsed="false">
      <c r="A1776" s="13"/>
      <c r="B1776" s="8"/>
      <c r="C1776" s="8"/>
      <c r="D1776" s="23"/>
      <c r="E1776" s="23"/>
      <c r="F1776" s="10" t="str">
        <f aca="false">IF(D1776="","",D1776-N(E1776))</f>
        <v/>
      </c>
      <c r="G1776" s="8"/>
      <c r="H1776" s="12" t="str">
        <f aca="false">IF(AND(A1776="",C1776="",D1776=""),"",IF(A1776="","Add the order date",IF(I1776="","Date not recognised - use YYYY-MM-DD",IF(C1776="","Add the customer email",IF(D1776="","Add the order total",IF(COUNTIF(Customers!$A$2:$A$2001,C1776)=0,"Customer not on Customers tab",IF(N(E1776)&gt;D1776,"Refund is more than the order",IF(AND(B1776&lt;&gt;"",COUNTIF($B$2:$B$5001,B1776)&gt;1),"Same order # twice - keep one row",""))))))))</f>
        <v/>
      </c>
      <c r="I1776" s="11" t="str">
        <f aca="false">IF(A1776="","",IF(ISNUMBER(A1776),INT(A1776),IFERROR(IF(TEXT(DATE(VALUE(LEFT(A1776,4)),VALUE(MID(A1776,6,2)),VALUE(MID(A1776,9,2))),"yyyy-mm-dd")=LEFT(A1776,10),DATE(VALUE(LEFT(A1776,4)),VALUE(MID(A1776,6,2)),VALUE(MID(A1776,9,2))),""),"")))</f>
        <v/>
      </c>
    </row>
    <row r="1777" customFormat="false" ht="15" hidden="false" customHeight="false" outlineLevel="0" collapsed="false">
      <c r="A1777" s="13"/>
      <c r="B1777" s="8"/>
      <c r="C1777" s="8"/>
      <c r="D1777" s="23"/>
      <c r="E1777" s="23"/>
      <c r="F1777" s="10" t="str">
        <f aca="false">IF(D1777="","",D1777-N(E1777))</f>
        <v/>
      </c>
      <c r="G1777" s="8"/>
      <c r="H1777" s="12" t="str">
        <f aca="false">IF(AND(A1777="",C1777="",D1777=""),"",IF(A1777="","Add the order date",IF(I1777="","Date not recognised - use YYYY-MM-DD",IF(C1777="","Add the customer email",IF(D1777="","Add the order total",IF(COUNTIF(Customers!$A$2:$A$2001,C1777)=0,"Customer not on Customers tab",IF(N(E1777)&gt;D1777,"Refund is more than the order",IF(AND(B1777&lt;&gt;"",COUNTIF($B$2:$B$5001,B1777)&gt;1),"Same order # twice - keep one row",""))))))))</f>
        <v/>
      </c>
      <c r="I1777" s="11" t="str">
        <f aca="false">IF(A1777="","",IF(ISNUMBER(A1777),INT(A1777),IFERROR(IF(TEXT(DATE(VALUE(LEFT(A1777,4)),VALUE(MID(A1777,6,2)),VALUE(MID(A1777,9,2))),"yyyy-mm-dd")=LEFT(A1777,10),DATE(VALUE(LEFT(A1777,4)),VALUE(MID(A1777,6,2)),VALUE(MID(A1777,9,2))),""),"")))</f>
        <v/>
      </c>
    </row>
    <row r="1778" customFormat="false" ht="15" hidden="false" customHeight="false" outlineLevel="0" collapsed="false">
      <c r="A1778" s="13"/>
      <c r="B1778" s="8"/>
      <c r="C1778" s="8"/>
      <c r="D1778" s="23"/>
      <c r="E1778" s="23"/>
      <c r="F1778" s="10" t="str">
        <f aca="false">IF(D1778="","",D1778-N(E1778))</f>
        <v/>
      </c>
      <c r="G1778" s="8"/>
      <c r="H1778" s="12" t="str">
        <f aca="false">IF(AND(A1778="",C1778="",D1778=""),"",IF(A1778="","Add the order date",IF(I1778="","Date not recognised - use YYYY-MM-DD",IF(C1778="","Add the customer email",IF(D1778="","Add the order total",IF(COUNTIF(Customers!$A$2:$A$2001,C1778)=0,"Customer not on Customers tab",IF(N(E1778)&gt;D1778,"Refund is more than the order",IF(AND(B1778&lt;&gt;"",COUNTIF($B$2:$B$5001,B1778)&gt;1),"Same order # twice - keep one row",""))))))))</f>
        <v/>
      </c>
      <c r="I1778" s="11" t="str">
        <f aca="false">IF(A1778="","",IF(ISNUMBER(A1778),INT(A1778),IFERROR(IF(TEXT(DATE(VALUE(LEFT(A1778,4)),VALUE(MID(A1778,6,2)),VALUE(MID(A1778,9,2))),"yyyy-mm-dd")=LEFT(A1778,10),DATE(VALUE(LEFT(A1778,4)),VALUE(MID(A1778,6,2)),VALUE(MID(A1778,9,2))),""),"")))</f>
        <v/>
      </c>
    </row>
    <row r="1779" customFormat="false" ht="15" hidden="false" customHeight="false" outlineLevel="0" collapsed="false">
      <c r="A1779" s="13"/>
      <c r="B1779" s="8"/>
      <c r="C1779" s="8"/>
      <c r="D1779" s="23"/>
      <c r="E1779" s="23"/>
      <c r="F1779" s="10" t="str">
        <f aca="false">IF(D1779="","",D1779-N(E1779))</f>
        <v/>
      </c>
      <c r="G1779" s="8"/>
      <c r="H1779" s="12" t="str">
        <f aca="false">IF(AND(A1779="",C1779="",D1779=""),"",IF(A1779="","Add the order date",IF(I1779="","Date not recognised - use YYYY-MM-DD",IF(C1779="","Add the customer email",IF(D1779="","Add the order total",IF(COUNTIF(Customers!$A$2:$A$2001,C1779)=0,"Customer not on Customers tab",IF(N(E1779)&gt;D1779,"Refund is more than the order",IF(AND(B1779&lt;&gt;"",COUNTIF($B$2:$B$5001,B1779)&gt;1),"Same order # twice - keep one row",""))))))))</f>
        <v/>
      </c>
      <c r="I1779" s="11" t="str">
        <f aca="false">IF(A1779="","",IF(ISNUMBER(A1779),INT(A1779),IFERROR(IF(TEXT(DATE(VALUE(LEFT(A1779,4)),VALUE(MID(A1779,6,2)),VALUE(MID(A1779,9,2))),"yyyy-mm-dd")=LEFT(A1779,10),DATE(VALUE(LEFT(A1779,4)),VALUE(MID(A1779,6,2)),VALUE(MID(A1779,9,2))),""),"")))</f>
        <v/>
      </c>
    </row>
    <row r="1780" customFormat="false" ht="15" hidden="false" customHeight="false" outlineLevel="0" collapsed="false">
      <c r="A1780" s="13"/>
      <c r="B1780" s="8"/>
      <c r="C1780" s="8"/>
      <c r="D1780" s="23"/>
      <c r="E1780" s="23"/>
      <c r="F1780" s="10" t="str">
        <f aca="false">IF(D1780="","",D1780-N(E1780))</f>
        <v/>
      </c>
      <c r="G1780" s="8"/>
      <c r="H1780" s="12" t="str">
        <f aca="false">IF(AND(A1780="",C1780="",D1780=""),"",IF(A1780="","Add the order date",IF(I1780="","Date not recognised - use YYYY-MM-DD",IF(C1780="","Add the customer email",IF(D1780="","Add the order total",IF(COUNTIF(Customers!$A$2:$A$2001,C1780)=0,"Customer not on Customers tab",IF(N(E1780)&gt;D1780,"Refund is more than the order",IF(AND(B1780&lt;&gt;"",COUNTIF($B$2:$B$5001,B1780)&gt;1),"Same order # twice - keep one row",""))))))))</f>
        <v/>
      </c>
      <c r="I1780" s="11" t="str">
        <f aca="false">IF(A1780="","",IF(ISNUMBER(A1780),INT(A1780),IFERROR(IF(TEXT(DATE(VALUE(LEFT(A1780,4)),VALUE(MID(A1780,6,2)),VALUE(MID(A1780,9,2))),"yyyy-mm-dd")=LEFT(A1780,10),DATE(VALUE(LEFT(A1780,4)),VALUE(MID(A1780,6,2)),VALUE(MID(A1780,9,2))),""),"")))</f>
        <v/>
      </c>
    </row>
    <row r="1781" customFormat="false" ht="15" hidden="false" customHeight="false" outlineLevel="0" collapsed="false">
      <c r="A1781" s="13"/>
      <c r="B1781" s="8"/>
      <c r="C1781" s="8"/>
      <c r="D1781" s="23"/>
      <c r="E1781" s="23"/>
      <c r="F1781" s="10" t="str">
        <f aca="false">IF(D1781="","",D1781-N(E1781))</f>
        <v/>
      </c>
      <c r="G1781" s="8"/>
      <c r="H1781" s="12" t="str">
        <f aca="false">IF(AND(A1781="",C1781="",D1781=""),"",IF(A1781="","Add the order date",IF(I1781="","Date not recognised - use YYYY-MM-DD",IF(C1781="","Add the customer email",IF(D1781="","Add the order total",IF(COUNTIF(Customers!$A$2:$A$2001,C1781)=0,"Customer not on Customers tab",IF(N(E1781)&gt;D1781,"Refund is more than the order",IF(AND(B1781&lt;&gt;"",COUNTIF($B$2:$B$5001,B1781)&gt;1),"Same order # twice - keep one row",""))))))))</f>
        <v/>
      </c>
      <c r="I1781" s="11" t="str">
        <f aca="false">IF(A1781="","",IF(ISNUMBER(A1781),INT(A1781),IFERROR(IF(TEXT(DATE(VALUE(LEFT(A1781,4)),VALUE(MID(A1781,6,2)),VALUE(MID(A1781,9,2))),"yyyy-mm-dd")=LEFT(A1781,10),DATE(VALUE(LEFT(A1781,4)),VALUE(MID(A1781,6,2)),VALUE(MID(A1781,9,2))),""),"")))</f>
        <v/>
      </c>
    </row>
    <row r="1782" customFormat="false" ht="15" hidden="false" customHeight="false" outlineLevel="0" collapsed="false">
      <c r="A1782" s="13"/>
      <c r="B1782" s="8"/>
      <c r="C1782" s="8"/>
      <c r="D1782" s="23"/>
      <c r="E1782" s="23"/>
      <c r="F1782" s="10" t="str">
        <f aca="false">IF(D1782="","",D1782-N(E1782))</f>
        <v/>
      </c>
      <c r="G1782" s="8"/>
      <c r="H1782" s="12" t="str">
        <f aca="false">IF(AND(A1782="",C1782="",D1782=""),"",IF(A1782="","Add the order date",IF(I1782="","Date not recognised - use YYYY-MM-DD",IF(C1782="","Add the customer email",IF(D1782="","Add the order total",IF(COUNTIF(Customers!$A$2:$A$2001,C1782)=0,"Customer not on Customers tab",IF(N(E1782)&gt;D1782,"Refund is more than the order",IF(AND(B1782&lt;&gt;"",COUNTIF($B$2:$B$5001,B1782)&gt;1),"Same order # twice - keep one row",""))))))))</f>
        <v/>
      </c>
      <c r="I1782" s="11" t="str">
        <f aca="false">IF(A1782="","",IF(ISNUMBER(A1782),INT(A1782),IFERROR(IF(TEXT(DATE(VALUE(LEFT(A1782,4)),VALUE(MID(A1782,6,2)),VALUE(MID(A1782,9,2))),"yyyy-mm-dd")=LEFT(A1782,10),DATE(VALUE(LEFT(A1782,4)),VALUE(MID(A1782,6,2)),VALUE(MID(A1782,9,2))),""),"")))</f>
        <v/>
      </c>
    </row>
    <row r="1783" customFormat="false" ht="15" hidden="false" customHeight="false" outlineLevel="0" collapsed="false">
      <c r="A1783" s="13"/>
      <c r="B1783" s="8"/>
      <c r="C1783" s="8"/>
      <c r="D1783" s="23"/>
      <c r="E1783" s="23"/>
      <c r="F1783" s="10" t="str">
        <f aca="false">IF(D1783="","",D1783-N(E1783))</f>
        <v/>
      </c>
      <c r="G1783" s="8"/>
      <c r="H1783" s="12" t="str">
        <f aca="false">IF(AND(A1783="",C1783="",D1783=""),"",IF(A1783="","Add the order date",IF(I1783="","Date not recognised - use YYYY-MM-DD",IF(C1783="","Add the customer email",IF(D1783="","Add the order total",IF(COUNTIF(Customers!$A$2:$A$2001,C1783)=0,"Customer not on Customers tab",IF(N(E1783)&gt;D1783,"Refund is more than the order",IF(AND(B1783&lt;&gt;"",COUNTIF($B$2:$B$5001,B1783)&gt;1),"Same order # twice - keep one row",""))))))))</f>
        <v/>
      </c>
      <c r="I1783" s="11" t="str">
        <f aca="false">IF(A1783="","",IF(ISNUMBER(A1783),INT(A1783),IFERROR(IF(TEXT(DATE(VALUE(LEFT(A1783,4)),VALUE(MID(A1783,6,2)),VALUE(MID(A1783,9,2))),"yyyy-mm-dd")=LEFT(A1783,10),DATE(VALUE(LEFT(A1783,4)),VALUE(MID(A1783,6,2)),VALUE(MID(A1783,9,2))),""),"")))</f>
        <v/>
      </c>
    </row>
    <row r="1784" customFormat="false" ht="15" hidden="false" customHeight="false" outlineLevel="0" collapsed="false">
      <c r="A1784" s="13"/>
      <c r="B1784" s="8"/>
      <c r="C1784" s="8"/>
      <c r="D1784" s="23"/>
      <c r="E1784" s="23"/>
      <c r="F1784" s="10" t="str">
        <f aca="false">IF(D1784="","",D1784-N(E1784))</f>
        <v/>
      </c>
      <c r="G1784" s="8"/>
      <c r="H1784" s="12" t="str">
        <f aca="false">IF(AND(A1784="",C1784="",D1784=""),"",IF(A1784="","Add the order date",IF(I1784="","Date not recognised - use YYYY-MM-DD",IF(C1784="","Add the customer email",IF(D1784="","Add the order total",IF(COUNTIF(Customers!$A$2:$A$2001,C1784)=0,"Customer not on Customers tab",IF(N(E1784)&gt;D1784,"Refund is more than the order",IF(AND(B1784&lt;&gt;"",COUNTIF($B$2:$B$5001,B1784)&gt;1),"Same order # twice - keep one row",""))))))))</f>
        <v/>
      </c>
      <c r="I1784" s="11" t="str">
        <f aca="false">IF(A1784="","",IF(ISNUMBER(A1784),INT(A1784),IFERROR(IF(TEXT(DATE(VALUE(LEFT(A1784,4)),VALUE(MID(A1784,6,2)),VALUE(MID(A1784,9,2))),"yyyy-mm-dd")=LEFT(A1784,10),DATE(VALUE(LEFT(A1784,4)),VALUE(MID(A1784,6,2)),VALUE(MID(A1784,9,2))),""),"")))</f>
        <v/>
      </c>
    </row>
    <row r="1785" customFormat="false" ht="15" hidden="false" customHeight="false" outlineLevel="0" collapsed="false">
      <c r="A1785" s="13"/>
      <c r="B1785" s="8"/>
      <c r="C1785" s="8"/>
      <c r="D1785" s="23"/>
      <c r="E1785" s="23"/>
      <c r="F1785" s="10" t="str">
        <f aca="false">IF(D1785="","",D1785-N(E1785))</f>
        <v/>
      </c>
      <c r="G1785" s="8"/>
      <c r="H1785" s="12" t="str">
        <f aca="false">IF(AND(A1785="",C1785="",D1785=""),"",IF(A1785="","Add the order date",IF(I1785="","Date not recognised - use YYYY-MM-DD",IF(C1785="","Add the customer email",IF(D1785="","Add the order total",IF(COUNTIF(Customers!$A$2:$A$2001,C1785)=0,"Customer not on Customers tab",IF(N(E1785)&gt;D1785,"Refund is more than the order",IF(AND(B1785&lt;&gt;"",COUNTIF($B$2:$B$5001,B1785)&gt;1),"Same order # twice - keep one row",""))))))))</f>
        <v/>
      </c>
      <c r="I1785" s="11" t="str">
        <f aca="false">IF(A1785="","",IF(ISNUMBER(A1785),INT(A1785),IFERROR(IF(TEXT(DATE(VALUE(LEFT(A1785,4)),VALUE(MID(A1785,6,2)),VALUE(MID(A1785,9,2))),"yyyy-mm-dd")=LEFT(A1785,10),DATE(VALUE(LEFT(A1785,4)),VALUE(MID(A1785,6,2)),VALUE(MID(A1785,9,2))),""),"")))</f>
        <v/>
      </c>
    </row>
    <row r="1786" customFormat="false" ht="15" hidden="false" customHeight="false" outlineLevel="0" collapsed="false">
      <c r="A1786" s="13"/>
      <c r="B1786" s="8"/>
      <c r="C1786" s="8"/>
      <c r="D1786" s="23"/>
      <c r="E1786" s="23"/>
      <c r="F1786" s="10" t="str">
        <f aca="false">IF(D1786="","",D1786-N(E1786))</f>
        <v/>
      </c>
      <c r="G1786" s="8"/>
      <c r="H1786" s="12" t="str">
        <f aca="false">IF(AND(A1786="",C1786="",D1786=""),"",IF(A1786="","Add the order date",IF(I1786="","Date not recognised - use YYYY-MM-DD",IF(C1786="","Add the customer email",IF(D1786="","Add the order total",IF(COUNTIF(Customers!$A$2:$A$2001,C1786)=0,"Customer not on Customers tab",IF(N(E1786)&gt;D1786,"Refund is more than the order",IF(AND(B1786&lt;&gt;"",COUNTIF($B$2:$B$5001,B1786)&gt;1),"Same order # twice - keep one row",""))))))))</f>
        <v/>
      </c>
      <c r="I1786" s="11" t="str">
        <f aca="false">IF(A1786="","",IF(ISNUMBER(A1786),INT(A1786),IFERROR(IF(TEXT(DATE(VALUE(LEFT(A1786,4)),VALUE(MID(A1786,6,2)),VALUE(MID(A1786,9,2))),"yyyy-mm-dd")=LEFT(A1786,10),DATE(VALUE(LEFT(A1786,4)),VALUE(MID(A1786,6,2)),VALUE(MID(A1786,9,2))),""),"")))</f>
        <v/>
      </c>
    </row>
    <row r="1787" customFormat="false" ht="15" hidden="false" customHeight="false" outlineLevel="0" collapsed="false">
      <c r="A1787" s="13"/>
      <c r="B1787" s="8"/>
      <c r="C1787" s="8"/>
      <c r="D1787" s="23"/>
      <c r="E1787" s="23"/>
      <c r="F1787" s="10" t="str">
        <f aca="false">IF(D1787="","",D1787-N(E1787))</f>
        <v/>
      </c>
      <c r="G1787" s="8"/>
      <c r="H1787" s="12" t="str">
        <f aca="false">IF(AND(A1787="",C1787="",D1787=""),"",IF(A1787="","Add the order date",IF(I1787="","Date not recognised - use YYYY-MM-DD",IF(C1787="","Add the customer email",IF(D1787="","Add the order total",IF(COUNTIF(Customers!$A$2:$A$2001,C1787)=0,"Customer not on Customers tab",IF(N(E1787)&gt;D1787,"Refund is more than the order",IF(AND(B1787&lt;&gt;"",COUNTIF($B$2:$B$5001,B1787)&gt;1),"Same order # twice - keep one row",""))))))))</f>
        <v/>
      </c>
      <c r="I1787" s="11" t="str">
        <f aca="false">IF(A1787="","",IF(ISNUMBER(A1787),INT(A1787),IFERROR(IF(TEXT(DATE(VALUE(LEFT(A1787,4)),VALUE(MID(A1787,6,2)),VALUE(MID(A1787,9,2))),"yyyy-mm-dd")=LEFT(A1787,10),DATE(VALUE(LEFT(A1787,4)),VALUE(MID(A1787,6,2)),VALUE(MID(A1787,9,2))),""),"")))</f>
        <v/>
      </c>
    </row>
    <row r="1788" customFormat="false" ht="15" hidden="false" customHeight="false" outlineLevel="0" collapsed="false">
      <c r="A1788" s="13"/>
      <c r="B1788" s="8"/>
      <c r="C1788" s="8"/>
      <c r="D1788" s="23"/>
      <c r="E1788" s="23"/>
      <c r="F1788" s="10" t="str">
        <f aca="false">IF(D1788="","",D1788-N(E1788))</f>
        <v/>
      </c>
      <c r="G1788" s="8"/>
      <c r="H1788" s="12" t="str">
        <f aca="false">IF(AND(A1788="",C1788="",D1788=""),"",IF(A1788="","Add the order date",IF(I1788="","Date not recognised - use YYYY-MM-DD",IF(C1788="","Add the customer email",IF(D1788="","Add the order total",IF(COUNTIF(Customers!$A$2:$A$2001,C1788)=0,"Customer not on Customers tab",IF(N(E1788)&gt;D1788,"Refund is more than the order",IF(AND(B1788&lt;&gt;"",COUNTIF($B$2:$B$5001,B1788)&gt;1),"Same order # twice - keep one row",""))))))))</f>
        <v/>
      </c>
      <c r="I1788" s="11" t="str">
        <f aca="false">IF(A1788="","",IF(ISNUMBER(A1788),INT(A1788),IFERROR(IF(TEXT(DATE(VALUE(LEFT(A1788,4)),VALUE(MID(A1788,6,2)),VALUE(MID(A1788,9,2))),"yyyy-mm-dd")=LEFT(A1788,10),DATE(VALUE(LEFT(A1788,4)),VALUE(MID(A1788,6,2)),VALUE(MID(A1788,9,2))),""),"")))</f>
        <v/>
      </c>
    </row>
    <row r="1789" customFormat="false" ht="15" hidden="false" customHeight="false" outlineLevel="0" collapsed="false">
      <c r="A1789" s="13"/>
      <c r="B1789" s="8"/>
      <c r="C1789" s="8"/>
      <c r="D1789" s="23"/>
      <c r="E1789" s="23"/>
      <c r="F1789" s="10" t="str">
        <f aca="false">IF(D1789="","",D1789-N(E1789))</f>
        <v/>
      </c>
      <c r="G1789" s="8"/>
      <c r="H1789" s="12" t="str">
        <f aca="false">IF(AND(A1789="",C1789="",D1789=""),"",IF(A1789="","Add the order date",IF(I1789="","Date not recognised - use YYYY-MM-DD",IF(C1789="","Add the customer email",IF(D1789="","Add the order total",IF(COUNTIF(Customers!$A$2:$A$2001,C1789)=0,"Customer not on Customers tab",IF(N(E1789)&gt;D1789,"Refund is more than the order",IF(AND(B1789&lt;&gt;"",COUNTIF($B$2:$B$5001,B1789)&gt;1),"Same order # twice - keep one row",""))))))))</f>
        <v/>
      </c>
      <c r="I1789" s="11" t="str">
        <f aca="false">IF(A1789="","",IF(ISNUMBER(A1789),INT(A1789),IFERROR(IF(TEXT(DATE(VALUE(LEFT(A1789,4)),VALUE(MID(A1789,6,2)),VALUE(MID(A1789,9,2))),"yyyy-mm-dd")=LEFT(A1789,10),DATE(VALUE(LEFT(A1789,4)),VALUE(MID(A1789,6,2)),VALUE(MID(A1789,9,2))),""),"")))</f>
        <v/>
      </c>
    </row>
    <row r="1790" customFormat="false" ht="15" hidden="false" customHeight="false" outlineLevel="0" collapsed="false">
      <c r="A1790" s="13"/>
      <c r="B1790" s="8"/>
      <c r="C1790" s="8"/>
      <c r="D1790" s="23"/>
      <c r="E1790" s="23"/>
      <c r="F1790" s="10" t="str">
        <f aca="false">IF(D1790="","",D1790-N(E1790))</f>
        <v/>
      </c>
      <c r="G1790" s="8"/>
      <c r="H1790" s="12" t="str">
        <f aca="false">IF(AND(A1790="",C1790="",D1790=""),"",IF(A1790="","Add the order date",IF(I1790="","Date not recognised - use YYYY-MM-DD",IF(C1790="","Add the customer email",IF(D1790="","Add the order total",IF(COUNTIF(Customers!$A$2:$A$2001,C1790)=0,"Customer not on Customers tab",IF(N(E1790)&gt;D1790,"Refund is more than the order",IF(AND(B1790&lt;&gt;"",COUNTIF($B$2:$B$5001,B1790)&gt;1),"Same order # twice - keep one row",""))))))))</f>
        <v/>
      </c>
      <c r="I1790" s="11" t="str">
        <f aca="false">IF(A1790="","",IF(ISNUMBER(A1790),INT(A1790),IFERROR(IF(TEXT(DATE(VALUE(LEFT(A1790,4)),VALUE(MID(A1790,6,2)),VALUE(MID(A1790,9,2))),"yyyy-mm-dd")=LEFT(A1790,10),DATE(VALUE(LEFT(A1790,4)),VALUE(MID(A1790,6,2)),VALUE(MID(A1790,9,2))),""),"")))</f>
        <v/>
      </c>
    </row>
    <row r="1791" customFormat="false" ht="15" hidden="false" customHeight="false" outlineLevel="0" collapsed="false">
      <c r="A1791" s="13"/>
      <c r="B1791" s="8"/>
      <c r="C1791" s="8"/>
      <c r="D1791" s="23"/>
      <c r="E1791" s="23"/>
      <c r="F1791" s="10" t="str">
        <f aca="false">IF(D1791="","",D1791-N(E1791))</f>
        <v/>
      </c>
      <c r="G1791" s="8"/>
      <c r="H1791" s="12" t="str">
        <f aca="false">IF(AND(A1791="",C1791="",D1791=""),"",IF(A1791="","Add the order date",IF(I1791="","Date not recognised - use YYYY-MM-DD",IF(C1791="","Add the customer email",IF(D1791="","Add the order total",IF(COUNTIF(Customers!$A$2:$A$2001,C1791)=0,"Customer not on Customers tab",IF(N(E1791)&gt;D1791,"Refund is more than the order",IF(AND(B1791&lt;&gt;"",COUNTIF($B$2:$B$5001,B1791)&gt;1),"Same order # twice - keep one row",""))))))))</f>
        <v/>
      </c>
      <c r="I1791" s="11" t="str">
        <f aca="false">IF(A1791="","",IF(ISNUMBER(A1791),INT(A1791),IFERROR(IF(TEXT(DATE(VALUE(LEFT(A1791,4)),VALUE(MID(A1791,6,2)),VALUE(MID(A1791,9,2))),"yyyy-mm-dd")=LEFT(A1791,10),DATE(VALUE(LEFT(A1791,4)),VALUE(MID(A1791,6,2)),VALUE(MID(A1791,9,2))),""),"")))</f>
        <v/>
      </c>
    </row>
    <row r="1792" customFormat="false" ht="15" hidden="false" customHeight="false" outlineLevel="0" collapsed="false">
      <c r="A1792" s="13"/>
      <c r="B1792" s="8"/>
      <c r="C1792" s="8"/>
      <c r="D1792" s="23"/>
      <c r="E1792" s="23"/>
      <c r="F1792" s="10" t="str">
        <f aca="false">IF(D1792="","",D1792-N(E1792))</f>
        <v/>
      </c>
      <c r="G1792" s="8"/>
      <c r="H1792" s="12" t="str">
        <f aca="false">IF(AND(A1792="",C1792="",D1792=""),"",IF(A1792="","Add the order date",IF(I1792="","Date not recognised - use YYYY-MM-DD",IF(C1792="","Add the customer email",IF(D1792="","Add the order total",IF(COUNTIF(Customers!$A$2:$A$2001,C1792)=0,"Customer not on Customers tab",IF(N(E1792)&gt;D1792,"Refund is more than the order",IF(AND(B1792&lt;&gt;"",COUNTIF($B$2:$B$5001,B1792)&gt;1),"Same order # twice - keep one row",""))))))))</f>
        <v/>
      </c>
      <c r="I1792" s="11" t="str">
        <f aca="false">IF(A1792="","",IF(ISNUMBER(A1792),INT(A1792),IFERROR(IF(TEXT(DATE(VALUE(LEFT(A1792,4)),VALUE(MID(A1792,6,2)),VALUE(MID(A1792,9,2))),"yyyy-mm-dd")=LEFT(A1792,10),DATE(VALUE(LEFT(A1792,4)),VALUE(MID(A1792,6,2)),VALUE(MID(A1792,9,2))),""),"")))</f>
        <v/>
      </c>
    </row>
    <row r="1793" customFormat="false" ht="15" hidden="false" customHeight="false" outlineLevel="0" collapsed="false">
      <c r="A1793" s="13"/>
      <c r="B1793" s="8"/>
      <c r="C1793" s="8"/>
      <c r="D1793" s="23"/>
      <c r="E1793" s="23"/>
      <c r="F1793" s="10" t="str">
        <f aca="false">IF(D1793="","",D1793-N(E1793))</f>
        <v/>
      </c>
      <c r="G1793" s="8"/>
      <c r="H1793" s="12" t="str">
        <f aca="false">IF(AND(A1793="",C1793="",D1793=""),"",IF(A1793="","Add the order date",IF(I1793="","Date not recognised - use YYYY-MM-DD",IF(C1793="","Add the customer email",IF(D1793="","Add the order total",IF(COUNTIF(Customers!$A$2:$A$2001,C1793)=0,"Customer not on Customers tab",IF(N(E1793)&gt;D1793,"Refund is more than the order",IF(AND(B1793&lt;&gt;"",COUNTIF($B$2:$B$5001,B1793)&gt;1),"Same order # twice - keep one row",""))))))))</f>
        <v/>
      </c>
      <c r="I1793" s="11" t="str">
        <f aca="false">IF(A1793="","",IF(ISNUMBER(A1793),INT(A1793),IFERROR(IF(TEXT(DATE(VALUE(LEFT(A1793,4)),VALUE(MID(A1793,6,2)),VALUE(MID(A1793,9,2))),"yyyy-mm-dd")=LEFT(A1793,10),DATE(VALUE(LEFT(A1793,4)),VALUE(MID(A1793,6,2)),VALUE(MID(A1793,9,2))),""),"")))</f>
        <v/>
      </c>
    </row>
    <row r="1794" customFormat="false" ht="15" hidden="false" customHeight="false" outlineLevel="0" collapsed="false">
      <c r="A1794" s="13"/>
      <c r="B1794" s="8"/>
      <c r="C1794" s="8"/>
      <c r="D1794" s="23"/>
      <c r="E1794" s="23"/>
      <c r="F1794" s="10" t="str">
        <f aca="false">IF(D1794="","",D1794-N(E1794))</f>
        <v/>
      </c>
      <c r="G1794" s="8"/>
      <c r="H1794" s="12" t="str">
        <f aca="false">IF(AND(A1794="",C1794="",D1794=""),"",IF(A1794="","Add the order date",IF(I1794="","Date not recognised - use YYYY-MM-DD",IF(C1794="","Add the customer email",IF(D1794="","Add the order total",IF(COUNTIF(Customers!$A$2:$A$2001,C1794)=0,"Customer not on Customers tab",IF(N(E1794)&gt;D1794,"Refund is more than the order",IF(AND(B1794&lt;&gt;"",COUNTIF($B$2:$B$5001,B1794)&gt;1),"Same order # twice - keep one row",""))))))))</f>
        <v/>
      </c>
      <c r="I1794" s="11" t="str">
        <f aca="false">IF(A1794="","",IF(ISNUMBER(A1794),INT(A1794),IFERROR(IF(TEXT(DATE(VALUE(LEFT(A1794,4)),VALUE(MID(A1794,6,2)),VALUE(MID(A1794,9,2))),"yyyy-mm-dd")=LEFT(A1794,10),DATE(VALUE(LEFT(A1794,4)),VALUE(MID(A1794,6,2)),VALUE(MID(A1794,9,2))),""),"")))</f>
        <v/>
      </c>
    </row>
    <row r="1795" customFormat="false" ht="15" hidden="false" customHeight="false" outlineLevel="0" collapsed="false">
      <c r="A1795" s="13"/>
      <c r="B1795" s="8"/>
      <c r="C1795" s="8"/>
      <c r="D1795" s="23"/>
      <c r="E1795" s="23"/>
      <c r="F1795" s="10" t="str">
        <f aca="false">IF(D1795="","",D1795-N(E1795))</f>
        <v/>
      </c>
      <c r="G1795" s="8"/>
      <c r="H1795" s="12" t="str">
        <f aca="false">IF(AND(A1795="",C1795="",D1795=""),"",IF(A1795="","Add the order date",IF(I1795="","Date not recognised - use YYYY-MM-DD",IF(C1795="","Add the customer email",IF(D1795="","Add the order total",IF(COUNTIF(Customers!$A$2:$A$2001,C1795)=0,"Customer not on Customers tab",IF(N(E1795)&gt;D1795,"Refund is more than the order",IF(AND(B1795&lt;&gt;"",COUNTIF($B$2:$B$5001,B1795)&gt;1),"Same order # twice - keep one row",""))))))))</f>
        <v/>
      </c>
      <c r="I1795" s="11" t="str">
        <f aca="false">IF(A1795="","",IF(ISNUMBER(A1795),INT(A1795),IFERROR(IF(TEXT(DATE(VALUE(LEFT(A1795,4)),VALUE(MID(A1795,6,2)),VALUE(MID(A1795,9,2))),"yyyy-mm-dd")=LEFT(A1795,10),DATE(VALUE(LEFT(A1795,4)),VALUE(MID(A1795,6,2)),VALUE(MID(A1795,9,2))),""),"")))</f>
        <v/>
      </c>
    </row>
    <row r="1796" customFormat="false" ht="15" hidden="false" customHeight="false" outlineLevel="0" collapsed="false">
      <c r="A1796" s="13"/>
      <c r="B1796" s="8"/>
      <c r="C1796" s="8"/>
      <c r="D1796" s="23"/>
      <c r="E1796" s="23"/>
      <c r="F1796" s="10" t="str">
        <f aca="false">IF(D1796="","",D1796-N(E1796))</f>
        <v/>
      </c>
      <c r="G1796" s="8"/>
      <c r="H1796" s="12" t="str">
        <f aca="false">IF(AND(A1796="",C1796="",D1796=""),"",IF(A1796="","Add the order date",IF(I1796="","Date not recognised - use YYYY-MM-DD",IF(C1796="","Add the customer email",IF(D1796="","Add the order total",IF(COUNTIF(Customers!$A$2:$A$2001,C1796)=0,"Customer not on Customers tab",IF(N(E1796)&gt;D1796,"Refund is more than the order",IF(AND(B1796&lt;&gt;"",COUNTIF($B$2:$B$5001,B1796)&gt;1),"Same order # twice - keep one row",""))))))))</f>
        <v/>
      </c>
      <c r="I1796" s="11" t="str">
        <f aca="false">IF(A1796="","",IF(ISNUMBER(A1796),INT(A1796),IFERROR(IF(TEXT(DATE(VALUE(LEFT(A1796,4)),VALUE(MID(A1796,6,2)),VALUE(MID(A1796,9,2))),"yyyy-mm-dd")=LEFT(A1796,10),DATE(VALUE(LEFT(A1796,4)),VALUE(MID(A1796,6,2)),VALUE(MID(A1796,9,2))),""),"")))</f>
        <v/>
      </c>
    </row>
    <row r="1797" customFormat="false" ht="15" hidden="false" customHeight="false" outlineLevel="0" collapsed="false">
      <c r="A1797" s="13"/>
      <c r="B1797" s="8"/>
      <c r="C1797" s="8"/>
      <c r="D1797" s="23"/>
      <c r="E1797" s="23"/>
      <c r="F1797" s="10" t="str">
        <f aca="false">IF(D1797="","",D1797-N(E1797))</f>
        <v/>
      </c>
      <c r="G1797" s="8"/>
      <c r="H1797" s="12" t="str">
        <f aca="false">IF(AND(A1797="",C1797="",D1797=""),"",IF(A1797="","Add the order date",IF(I1797="","Date not recognised - use YYYY-MM-DD",IF(C1797="","Add the customer email",IF(D1797="","Add the order total",IF(COUNTIF(Customers!$A$2:$A$2001,C1797)=0,"Customer not on Customers tab",IF(N(E1797)&gt;D1797,"Refund is more than the order",IF(AND(B1797&lt;&gt;"",COUNTIF($B$2:$B$5001,B1797)&gt;1),"Same order # twice - keep one row",""))))))))</f>
        <v/>
      </c>
      <c r="I1797" s="11" t="str">
        <f aca="false">IF(A1797="","",IF(ISNUMBER(A1797),INT(A1797),IFERROR(IF(TEXT(DATE(VALUE(LEFT(A1797,4)),VALUE(MID(A1797,6,2)),VALUE(MID(A1797,9,2))),"yyyy-mm-dd")=LEFT(A1797,10),DATE(VALUE(LEFT(A1797,4)),VALUE(MID(A1797,6,2)),VALUE(MID(A1797,9,2))),""),"")))</f>
        <v/>
      </c>
    </row>
    <row r="1798" customFormat="false" ht="15" hidden="false" customHeight="false" outlineLevel="0" collapsed="false">
      <c r="A1798" s="13"/>
      <c r="B1798" s="8"/>
      <c r="C1798" s="8"/>
      <c r="D1798" s="23"/>
      <c r="E1798" s="23"/>
      <c r="F1798" s="10" t="str">
        <f aca="false">IF(D1798="","",D1798-N(E1798))</f>
        <v/>
      </c>
      <c r="G1798" s="8"/>
      <c r="H1798" s="12" t="str">
        <f aca="false">IF(AND(A1798="",C1798="",D1798=""),"",IF(A1798="","Add the order date",IF(I1798="","Date not recognised - use YYYY-MM-DD",IF(C1798="","Add the customer email",IF(D1798="","Add the order total",IF(COUNTIF(Customers!$A$2:$A$2001,C1798)=0,"Customer not on Customers tab",IF(N(E1798)&gt;D1798,"Refund is more than the order",IF(AND(B1798&lt;&gt;"",COUNTIF($B$2:$B$5001,B1798)&gt;1),"Same order # twice - keep one row",""))))))))</f>
        <v/>
      </c>
      <c r="I1798" s="11" t="str">
        <f aca="false">IF(A1798="","",IF(ISNUMBER(A1798),INT(A1798),IFERROR(IF(TEXT(DATE(VALUE(LEFT(A1798,4)),VALUE(MID(A1798,6,2)),VALUE(MID(A1798,9,2))),"yyyy-mm-dd")=LEFT(A1798,10),DATE(VALUE(LEFT(A1798,4)),VALUE(MID(A1798,6,2)),VALUE(MID(A1798,9,2))),""),"")))</f>
        <v/>
      </c>
    </row>
    <row r="1799" customFormat="false" ht="15" hidden="false" customHeight="false" outlineLevel="0" collapsed="false">
      <c r="A1799" s="13"/>
      <c r="B1799" s="8"/>
      <c r="C1799" s="8"/>
      <c r="D1799" s="23"/>
      <c r="E1799" s="23"/>
      <c r="F1799" s="10" t="str">
        <f aca="false">IF(D1799="","",D1799-N(E1799))</f>
        <v/>
      </c>
      <c r="G1799" s="8"/>
      <c r="H1799" s="12" t="str">
        <f aca="false">IF(AND(A1799="",C1799="",D1799=""),"",IF(A1799="","Add the order date",IF(I1799="","Date not recognised - use YYYY-MM-DD",IF(C1799="","Add the customer email",IF(D1799="","Add the order total",IF(COUNTIF(Customers!$A$2:$A$2001,C1799)=0,"Customer not on Customers tab",IF(N(E1799)&gt;D1799,"Refund is more than the order",IF(AND(B1799&lt;&gt;"",COUNTIF($B$2:$B$5001,B1799)&gt;1),"Same order # twice - keep one row",""))))))))</f>
        <v/>
      </c>
      <c r="I1799" s="11" t="str">
        <f aca="false">IF(A1799="","",IF(ISNUMBER(A1799),INT(A1799),IFERROR(IF(TEXT(DATE(VALUE(LEFT(A1799,4)),VALUE(MID(A1799,6,2)),VALUE(MID(A1799,9,2))),"yyyy-mm-dd")=LEFT(A1799,10),DATE(VALUE(LEFT(A1799,4)),VALUE(MID(A1799,6,2)),VALUE(MID(A1799,9,2))),""),"")))</f>
        <v/>
      </c>
    </row>
    <row r="1800" customFormat="false" ht="15" hidden="false" customHeight="false" outlineLevel="0" collapsed="false">
      <c r="A1800" s="13"/>
      <c r="B1800" s="8"/>
      <c r="C1800" s="8"/>
      <c r="D1800" s="23"/>
      <c r="E1800" s="23"/>
      <c r="F1800" s="10" t="str">
        <f aca="false">IF(D1800="","",D1800-N(E1800))</f>
        <v/>
      </c>
      <c r="G1800" s="8"/>
      <c r="H1800" s="12" t="str">
        <f aca="false">IF(AND(A1800="",C1800="",D1800=""),"",IF(A1800="","Add the order date",IF(I1800="","Date not recognised - use YYYY-MM-DD",IF(C1800="","Add the customer email",IF(D1800="","Add the order total",IF(COUNTIF(Customers!$A$2:$A$2001,C1800)=0,"Customer not on Customers tab",IF(N(E1800)&gt;D1800,"Refund is more than the order",IF(AND(B1800&lt;&gt;"",COUNTIF($B$2:$B$5001,B1800)&gt;1),"Same order # twice - keep one row",""))))))))</f>
        <v/>
      </c>
      <c r="I1800" s="11" t="str">
        <f aca="false">IF(A1800="","",IF(ISNUMBER(A1800),INT(A1800),IFERROR(IF(TEXT(DATE(VALUE(LEFT(A1800,4)),VALUE(MID(A1800,6,2)),VALUE(MID(A1800,9,2))),"yyyy-mm-dd")=LEFT(A1800,10),DATE(VALUE(LEFT(A1800,4)),VALUE(MID(A1800,6,2)),VALUE(MID(A1800,9,2))),""),"")))</f>
        <v/>
      </c>
    </row>
    <row r="1801" customFormat="false" ht="15" hidden="false" customHeight="false" outlineLevel="0" collapsed="false">
      <c r="A1801" s="13"/>
      <c r="B1801" s="8"/>
      <c r="C1801" s="8"/>
      <c r="D1801" s="23"/>
      <c r="E1801" s="23"/>
      <c r="F1801" s="10" t="str">
        <f aca="false">IF(D1801="","",D1801-N(E1801))</f>
        <v/>
      </c>
      <c r="G1801" s="8"/>
      <c r="H1801" s="12" t="str">
        <f aca="false">IF(AND(A1801="",C1801="",D1801=""),"",IF(A1801="","Add the order date",IF(I1801="","Date not recognised - use YYYY-MM-DD",IF(C1801="","Add the customer email",IF(D1801="","Add the order total",IF(COUNTIF(Customers!$A$2:$A$2001,C1801)=0,"Customer not on Customers tab",IF(N(E1801)&gt;D1801,"Refund is more than the order",IF(AND(B1801&lt;&gt;"",COUNTIF($B$2:$B$5001,B1801)&gt;1),"Same order # twice - keep one row",""))))))))</f>
        <v/>
      </c>
      <c r="I1801" s="11" t="str">
        <f aca="false">IF(A1801="","",IF(ISNUMBER(A1801),INT(A1801),IFERROR(IF(TEXT(DATE(VALUE(LEFT(A1801,4)),VALUE(MID(A1801,6,2)),VALUE(MID(A1801,9,2))),"yyyy-mm-dd")=LEFT(A1801,10),DATE(VALUE(LEFT(A1801,4)),VALUE(MID(A1801,6,2)),VALUE(MID(A1801,9,2))),""),"")))</f>
        <v/>
      </c>
    </row>
    <row r="1802" customFormat="false" ht="15" hidden="false" customHeight="false" outlineLevel="0" collapsed="false">
      <c r="A1802" s="13"/>
      <c r="B1802" s="8"/>
      <c r="C1802" s="8"/>
      <c r="D1802" s="23"/>
      <c r="E1802" s="23"/>
      <c r="F1802" s="10" t="str">
        <f aca="false">IF(D1802="","",D1802-N(E1802))</f>
        <v/>
      </c>
      <c r="G1802" s="8"/>
      <c r="H1802" s="12" t="str">
        <f aca="false">IF(AND(A1802="",C1802="",D1802=""),"",IF(A1802="","Add the order date",IF(I1802="","Date not recognised - use YYYY-MM-DD",IF(C1802="","Add the customer email",IF(D1802="","Add the order total",IF(COUNTIF(Customers!$A$2:$A$2001,C1802)=0,"Customer not on Customers tab",IF(N(E1802)&gt;D1802,"Refund is more than the order",IF(AND(B1802&lt;&gt;"",COUNTIF($B$2:$B$5001,B1802)&gt;1),"Same order # twice - keep one row",""))))))))</f>
        <v/>
      </c>
      <c r="I1802" s="11" t="str">
        <f aca="false">IF(A1802="","",IF(ISNUMBER(A1802),INT(A1802),IFERROR(IF(TEXT(DATE(VALUE(LEFT(A1802,4)),VALUE(MID(A1802,6,2)),VALUE(MID(A1802,9,2))),"yyyy-mm-dd")=LEFT(A1802,10),DATE(VALUE(LEFT(A1802,4)),VALUE(MID(A1802,6,2)),VALUE(MID(A1802,9,2))),""),"")))</f>
        <v/>
      </c>
    </row>
    <row r="1803" customFormat="false" ht="15" hidden="false" customHeight="false" outlineLevel="0" collapsed="false">
      <c r="A1803" s="13"/>
      <c r="B1803" s="8"/>
      <c r="C1803" s="8"/>
      <c r="D1803" s="23"/>
      <c r="E1803" s="23"/>
      <c r="F1803" s="10" t="str">
        <f aca="false">IF(D1803="","",D1803-N(E1803))</f>
        <v/>
      </c>
      <c r="G1803" s="8"/>
      <c r="H1803" s="12" t="str">
        <f aca="false">IF(AND(A1803="",C1803="",D1803=""),"",IF(A1803="","Add the order date",IF(I1803="","Date not recognised - use YYYY-MM-DD",IF(C1803="","Add the customer email",IF(D1803="","Add the order total",IF(COUNTIF(Customers!$A$2:$A$2001,C1803)=0,"Customer not on Customers tab",IF(N(E1803)&gt;D1803,"Refund is more than the order",IF(AND(B1803&lt;&gt;"",COUNTIF($B$2:$B$5001,B1803)&gt;1),"Same order # twice - keep one row",""))))))))</f>
        <v/>
      </c>
      <c r="I1803" s="11" t="str">
        <f aca="false">IF(A1803="","",IF(ISNUMBER(A1803),INT(A1803),IFERROR(IF(TEXT(DATE(VALUE(LEFT(A1803,4)),VALUE(MID(A1803,6,2)),VALUE(MID(A1803,9,2))),"yyyy-mm-dd")=LEFT(A1803,10),DATE(VALUE(LEFT(A1803,4)),VALUE(MID(A1803,6,2)),VALUE(MID(A1803,9,2))),""),"")))</f>
        <v/>
      </c>
    </row>
    <row r="1804" customFormat="false" ht="15" hidden="false" customHeight="false" outlineLevel="0" collapsed="false">
      <c r="A1804" s="13"/>
      <c r="B1804" s="8"/>
      <c r="C1804" s="8"/>
      <c r="D1804" s="23"/>
      <c r="E1804" s="23"/>
      <c r="F1804" s="10" t="str">
        <f aca="false">IF(D1804="","",D1804-N(E1804))</f>
        <v/>
      </c>
      <c r="G1804" s="8"/>
      <c r="H1804" s="12" t="str">
        <f aca="false">IF(AND(A1804="",C1804="",D1804=""),"",IF(A1804="","Add the order date",IF(I1804="","Date not recognised - use YYYY-MM-DD",IF(C1804="","Add the customer email",IF(D1804="","Add the order total",IF(COUNTIF(Customers!$A$2:$A$2001,C1804)=0,"Customer not on Customers tab",IF(N(E1804)&gt;D1804,"Refund is more than the order",IF(AND(B1804&lt;&gt;"",COUNTIF($B$2:$B$5001,B1804)&gt;1),"Same order # twice - keep one row",""))))))))</f>
        <v/>
      </c>
      <c r="I1804" s="11" t="str">
        <f aca="false">IF(A1804="","",IF(ISNUMBER(A1804),INT(A1804),IFERROR(IF(TEXT(DATE(VALUE(LEFT(A1804,4)),VALUE(MID(A1804,6,2)),VALUE(MID(A1804,9,2))),"yyyy-mm-dd")=LEFT(A1804,10),DATE(VALUE(LEFT(A1804,4)),VALUE(MID(A1804,6,2)),VALUE(MID(A1804,9,2))),""),"")))</f>
        <v/>
      </c>
    </row>
    <row r="1805" customFormat="false" ht="15" hidden="false" customHeight="false" outlineLevel="0" collapsed="false">
      <c r="A1805" s="13"/>
      <c r="B1805" s="8"/>
      <c r="C1805" s="8"/>
      <c r="D1805" s="23"/>
      <c r="E1805" s="23"/>
      <c r="F1805" s="10" t="str">
        <f aca="false">IF(D1805="","",D1805-N(E1805))</f>
        <v/>
      </c>
      <c r="G1805" s="8"/>
      <c r="H1805" s="12" t="str">
        <f aca="false">IF(AND(A1805="",C1805="",D1805=""),"",IF(A1805="","Add the order date",IF(I1805="","Date not recognised - use YYYY-MM-DD",IF(C1805="","Add the customer email",IF(D1805="","Add the order total",IF(COUNTIF(Customers!$A$2:$A$2001,C1805)=0,"Customer not on Customers tab",IF(N(E1805)&gt;D1805,"Refund is more than the order",IF(AND(B1805&lt;&gt;"",COUNTIF($B$2:$B$5001,B1805)&gt;1),"Same order # twice - keep one row",""))))))))</f>
        <v/>
      </c>
      <c r="I1805" s="11" t="str">
        <f aca="false">IF(A1805="","",IF(ISNUMBER(A1805),INT(A1805),IFERROR(IF(TEXT(DATE(VALUE(LEFT(A1805,4)),VALUE(MID(A1805,6,2)),VALUE(MID(A1805,9,2))),"yyyy-mm-dd")=LEFT(A1805,10),DATE(VALUE(LEFT(A1805,4)),VALUE(MID(A1805,6,2)),VALUE(MID(A1805,9,2))),""),"")))</f>
        <v/>
      </c>
    </row>
    <row r="1806" customFormat="false" ht="15" hidden="false" customHeight="false" outlineLevel="0" collapsed="false">
      <c r="A1806" s="13"/>
      <c r="B1806" s="8"/>
      <c r="C1806" s="8"/>
      <c r="D1806" s="23"/>
      <c r="E1806" s="23"/>
      <c r="F1806" s="10" t="str">
        <f aca="false">IF(D1806="","",D1806-N(E1806))</f>
        <v/>
      </c>
      <c r="G1806" s="8"/>
      <c r="H1806" s="12" t="str">
        <f aca="false">IF(AND(A1806="",C1806="",D1806=""),"",IF(A1806="","Add the order date",IF(I1806="","Date not recognised - use YYYY-MM-DD",IF(C1806="","Add the customer email",IF(D1806="","Add the order total",IF(COUNTIF(Customers!$A$2:$A$2001,C1806)=0,"Customer not on Customers tab",IF(N(E1806)&gt;D1806,"Refund is more than the order",IF(AND(B1806&lt;&gt;"",COUNTIF($B$2:$B$5001,B1806)&gt;1),"Same order # twice - keep one row",""))))))))</f>
        <v/>
      </c>
      <c r="I1806" s="11" t="str">
        <f aca="false">IF(A1806="","",IF(ISNUMBER(A1806),INT(A1806),IFERROR(IF(TEXT(DATE(VALUE(LEFT(A1806,4)),VALUE(MID(A1806,6,2)),VALUE(MID(A1806,9,2))),"yyyy-mm-dd")=LEFT(A1806,10),DATE(VALUE(LEFT(A1806,4)),VALUE(MID(A1806,6,2)),VALUE(MID(A1806,9,2))),""),"")))</f>
        <v/>
      </c>
    </row>
    <row r="1807" customFormat="false" ht="15" hidden="false" customHeight="false" outlineLevel="0" collapsed="false">
      <c r="A1807" s="13"/>
      <c r="B1807" s="8"/>
      <c r="C1807" s="8"/>
      <c r="D1807" s="23"/>
      <c r="E1807" s="23"/>
      <c r="F1807" s="10" t="str">
        <f aca="false">IF(D1807="","",D1807-N(E1807))</f>
        <v/>
      </c>
      <c r="G1807" s="8"/>
      <c r="H1807" s="12" t="str">
        <f aca="false">IF(AND(A1807="",C1807="",D1807=""),"",IF(A1807="","Add the order date",IF(I1807="","Date not recognised - use YYYY-MM-DD",IF(C1807="","Add the customer email",IF(D1807="","Add the order total",IF(COUNTIF(Customers!$A$2:$A$2001,C1807)=0,"Customer not on Customers tab",IF(N(E1807)&gt;D1807,"Refund is more than the order",IF(AND(B1807&lt;&gt;"",COUNTIF($B$2:$B$5001,B1807)&gt;1),"Same order # twice - keep one row",""))))))))</f>
        <v/>
      </c>
      <c r="I1807" s="11" t="str">
        <f aca="false">IF(A1807="","",IF(ISNUMBER(A1807),INT(A1807),IFERROR(IF(TEXT(DATE(VALUE(LEFT(A1807,4)),VALUE(MID(A1807,6,2)),VALUE(MID(A1807,9,2))),"yyyy-mm-dd")=LEFT(A1807,10),DATE(VALUE(LEFT(A1807,4)),VALUE(MID(A1807,6,2)),VALUE(MID(A1807,9,2))),""),"")))</f>
        <v/>
      </c>
    </row>
    <row r="1808" customFormat="false" ht="15" hidden="false" customHeight="false" outlineLevel="0" collapsed="false">
      <c r="A1808" s="13"/>
      <c r="B1808" s="8"/>
      <c r="C1808" s="8"/>
      <c r="D1808" s="23"/>
      <c r="E1808" s="23"/>
      <c r="F1808" s="10" t="str">
        <f aca="false">IF(D1808="","",D1808-N(E1808))</f>
        <v/>
      </c>
      <c r="G1808" s="8"/>
      <c r="H1808" s="12" t="str">
        <f aca="false">IF(AND(A1808="",C1808="",D1808=""),"",IF(A1808="","Add the order date",IF(I1808="","Date not recognised - use YYYY-MM-DD",IF(C1808="","Add the customer email",IF(D1808="","Add the order total",IF(COUNTIF(Customers!$A$2:$A$2001,C1808)=0,"Customer not on Customers tab",IF(N(E1808)&gt;D1808,"Refund is more than the order",IF(AND(B1808&lt;&gt;"",COUNTIF($B$2:$B$5001,B1808)&gt;1),"Same order # twice - keep one row",""))))))))</f>
        <v/>
      </c>
      <c r="I1808" s="11" t="str">
        <f aca="false">IF(A1808="","",IF(ISNUMBER(A1808),INT(A1808),IFERROR(IF(TEXT(DATE(VALUE(LEFT(A1808,4)),VALUE(MID(A1808,6,2)),VALUE(MID(A1808,9,2))),"yyyy-mm-dd")=LEFT(A1808,10),DATE(VALUE(LEFT(A1808,4)),VALUE(MID(A1808,6,2)),VALUE(MID(A1808,9,2))),""),"")))</f>
        <v/>
      </c>
    </row>
    <row r="1809" customFormat="false" ht="15" hidden="false" customHeight="false" outlineLevel="0" collapsed="false">
      <c r="A1809" s="13"/>
      <c r="B1809" s="8"/>
      <c r="C1809" s="8"/>
      <c r="D1809" s="23"/>
      <c r="E1809" s="23"/>
      <c r="F1809" s="10" t="str">
        <f aca="false">IF(D1809="","",D1809-N(E1809))</f>
        <v/>
      </c>
      <c r="G1809" s="8"/>
      <c r="H1809" s="12" t="str">
        <f aca="false">IF(AND(A1809="",C1809="",D1809=""),"",IF(A1809="","Add the order date",IF(I1809="","Date not recognised - use YYYY-MM-DD",IF(C1809="","Add the customer email",IF(D1809="","Add the order total",IF(COUNTIF(Customers!$A$2:$A$2001,C1809)=0,"Customer not on Customers tab",IF(N(E1809)&gt;D1809,"Refund is more than the order",IF(AND(B1809&lt;&gt;"",COUNTIF($B$2:$B$5001,B1809)&gt;1),"Same order # twice - keep one row",""))))))))</f>
        <v/>
      </c>
      <c r="I1809" s="11" t="str">
        <f aca="false">IF(A1809="","",IF(ISNUMBER(A1809),INT(A1809),IFERROR(IF(TEXT(DATE(VALUE(LEFT(A1809,4)),VALUE(MID(A1809,6,2)),VALUE(MID(A1809,9,2))),"yyyy-mm-dd")=LEFT(A1809,10),DATE(VALUE(LEFT(A1809,4)),VALUE(MID(A1809,6,2)),VALUE(MID(A1809,9,2))),""),"")))</f>
        <v/>
      </c>
    </row>
    <row r="1810" customFormat="false" ht="15" hidden="false" customHeight="false" outlineLevel="0" collapsed="false">
      <c r="A1810" s="13"/>
      <c r="B1810" s="8"/>
      <c r="C1810" s="8"/>
      <c r="D1810" s="23"/>
      <c r="E1810" s="23"/>
      <c r="F1810" s="10" t="str">
        <f aca="false">IF(D1810="","",D1810-N(E1810))</f>
        <v/>
      </c>
      <c r="G1810" s="8"/>
      <c r="H1810" s="12" t="str">
        <f aca="false">IF(AND(A1810="",C1810="",D1810=""),"",IF(A1810="","Add the order date",IF(I1810="","Date not recognised - use YYYY-MM-DD",IF(C1810="","Add the customer email",IF(D1810="","Add the order total",IF(COUNTIF(Customers!$A$2:$A$2001,C1810)=0,"Customer not on Customers tab",IF(N(E1810)&gt;D1810,"Refund is more than the order",IF(AND(B1810&lt;&gt;"",COUNTIF($B$2:$B$5001,B1810)&gt;1),"Same order # twice - keep one row",""))))))))</f>
        <v/>
      </c>
      <c r="I1810" s="11" t="str">
        <f aca="false">IF(A1810="","",IF(ISNUMBER(A1810),INT(A1810),IFERROR(IF(TEXT(DATE(VALUE(LEFT(A1810,4)),VALUE(MID(A1810,6,2)),VALUE(MID(A1810,9,2))),"yyyy-mm-dd")=LEFT(A1810,10),DATE(VALUE(LEFT(A1810,4)),VALUE(MID(A1810,6,2)),VALUE(MID(A1810,9,2))),""),"")))</f>
        <v/>
      </c>
    </row>
    <row r="1811" customFormat="false" ht="15" hidden="false" customHeight="false" outlineLevel="0" collapsed="false">
      <c r="A1811" s="13"/>
      <c r="B1811" s="8"/>
      <c r="C1811" s="8"/>
      <c r="D1811" s="23"/>
      <c r="E1811" s="23"/>
      <c r="F1811" s="10" t="str">
        <f aca="false">IF(D1811="","",D1811-N(E1811))</f>
        <v/>
      </c>
      <c r="G1811" s="8"/>
      <c r="H1811" s="12" t="str">
        <f aca="false">IF(AND(A1811="",C1811="",D1811=""),"",IF(A1811="","Add the order date",IF(I1811="","Date not recognised - use YYYY-MM-DD",IF(C1811="","Add the customer email",IF(D1811="","Add the order total",IF(COUNTIF(Customers!$A$2:$A$2001,C1811)=0,"Customer not on Customers tab",IF(N(E1811)&gt;D1811,"Refund is more than the order",IF(AND(B1811&lt;&gt;"",COUNTIF($B$2:$B$5001,B1811)&gt;1),"Same order # twice - keep one row",""))))))))</f>
        <v/>
      </c>
      <c r="I1811" s="11" t="str">
        <f aca="false">IF(A1811="","",IF(ISNUMBER(A1811),INT(A1811),IFERROR(IF(TEXT(DATE(VALUE(LEFT(A1811,4)),VALUE(MID(A1811,6,2)),VALUE(MID(A1811,9,2))),"yyyy-mm-dd")=LEFT(A1811,10),DATE(VALUE(LEFT(A1811,4)),VALUE(MID(A1811,6,2)),VALUE(MID(A1811,9,2))),""),"")))</f>
        <v/>
      </c>
    </row>
    <row r="1812" customFormat="false" ht="15" hidden="false" customHeight="false" outlineLevel="0" collapsed="false">
      <c r="A1812" s="13"/>
      <c r="B1812" s="8"/>
      <c r="C1812" s="8"/>
      <c r="D1812" s="23"/>
      <c r="E1812" s="23"/>
      <c r="F1812" s="10" t="str">
        <f aca="false">IF(D1812="","",D1812-N(E1812))</f>
        <v/>
      </c>
      <c r="G1812" s="8"/>
      <c r="H1812" s="12" t="str">
        <f aca="false">IF(AND(A1812="",C1812="",D1812=""),"",IF(A1812="","Add the order date",IF(I1812="","Date not recognised - use YYYY-MM-DD",IF(C1812="","Add the customer email",IF(D1812="","Add the order total",IF(COUNTIF(Customers!$A$2:$A$2001,C1812)=0,"Customer not on Customers tab",IF(N(E1812)&gt;D1812,"Refund is more than the order",IF(AND(B1812&lt;&gt;"",COUNTIF($B$2:$B$5001,B1812)&gt;1),"Same order # twice - keep one row",""))))))))</f>
        <v/>
      </c>
      <c r="I1812" s="11" t="str">
        <f aca="false">IF(A1812="","",IF(ISNUMBER(A1812),INT(A1812),IFERROR(IF(TEXT(DATE(VALUE(LEFT(A1812,4)),VALUE(MID(A1812,6,2)),VALUE(MID(A1812,9,2))),"yyyy-mm-dd")=LEFT(A1812,10),DATE(VALUE(LEFT(A1812,4)),VALUE(MID(A1812,6,2)),VALUE(MID(A1812,9,2))),""),"")))</f>
        <v/>
      </c>
    </row>
    <row r="1813" customFormat="false" ht="15" hidden="false" customHeight="false" outlineLevel="0" collapsed="false">
      <c r="A1813" s="13"/>
      <c r="B1813" s="8"/>
      <c r="C1813" s="8"/>
      <c r="D1813" s="23"/>
      <c r="E1813" s="23"/>
      <c r="F1813" s="10" t="str">
        <f aca="false">IF(D1813="","",D1813-N(E1813))</f>
        <v/>
      </c>
      <c r="G1813" s="8"/>
      <c r="H1813" s="12" t="str">
        <f aca="false">IF(AND(A1813="",C1813="",D1813=""),"",IF(A1813="","Add the order date",IF(I1813="","Date not recognised - use YYYY-MM-DD",IF(C1813="","Add the customer email",IF(D1813="","Add the order total",IF(COUNTIF(Customers!$A$2:$A$2001,C1813)=0,"Customer not on Customers tab",IF(N(E1813)&gt;D1813,"Refund is more than the order",IF(AND(B1813&lt;&gt;"",COUNTIF($B$2:$B$5001,B1813)&gt;1),"Same order # twice - keep one row",""))))))))</f>
        <v/>
      </c>
      <c r="I1813" s="11" t="str">
        <f aca="false">IF(A1813="","",IF(ISNUMBER(A1813),INT(A1813),IFERROR(IF(TEXT(DATE(VALUE(LEFT(A1813,4)),VALUE(MID(A1813,6,2)),VALUE(MID(A1813,9,2))),"yyyy-mm-dd")=LEFT(A1813,10),DATE(VALUE(LEFT(A1813,4)),VALUE(MID(A1813,6,2)),VALUE(MID(A1813,9,2))),""),"")))</f>
        <v/>
      </c>
    </row>
    <row r="1814" customFormat="false" ht="15" hidden="false" customHeight="false" outlineLevel="0" collapsed="false">
      <c r="A1814" s="13"/>
      <c r="B1814" s="8"/>
      <c r="C1814" s="8"/>
      <c r="D1814" s="23"/>
      <c r="E1814" s="23"/>
      <c r="F1814" s="10" t="str">
        <f aca="false">IF(D1814="","",D1814-N(E1814))</f>
        <v/>
      </c>
      <c r="G1814" s="8"/>
      <c r="H1814" s="12" t="str">
        <f aca="false">IF(AND(A1814="",C1814="",D1814=""),"",IF(A1814="","Add the order date",IF(I1814="","Date not recognised - use YYYY-MM-DD",IF(C1814="","Add the customer email",IF(D1814="","Add the order total",IF(COUNTIF(Customers!$A$2:$A$2001,C1814)=0,"Customer not on Customers tab",IF(N(E1814)&gt;D1814,"Refund is more than the order",IF(AND(B1814&lt;&gt;"",COUNTIF($B$2:$B$5001,B1814)&gt;1),"Same order # twice - keep one row",""))))))))</f>
        <v/>
      </c>
      <c r="I1814" s="11" t="str">
        <f aca="false">IF(A1814="","",IF(ISNUMBER(A1814),INT(A1814),IFERROR(IF(TEXT(DATE(VALUE(LEFT(A1814,4)),VALUE(MID(A1814,6,2)),VALUE(MID(A1814,9,2))),"yyyy-mm-dd")=LEFT(A1814,10),DATE(VALUE(LEFT(A1814,4)),VALUE(MID(A1814,6,2)),VALUE(MID(A1814,9,2))),""),"")))</f>
        <v/>
      </c>
    </row>
    <row r="1815" customFormat="false" ht="15" hidden="false" customHeight="false" outlineLevel="0" collapsed="false">
      <c r="A1815" s="13"/>
      <c r="B1815" s="8"/>
      <c r="C1815" s="8"/>
      <c r="D1815" s="23"/>
      <c r="E1815" s="23"/>
      <c r="F1815" s="10" t="str">
        <f aca="false">IF(D1815="","",D1815-N(E1815))</f>
        <v/>
      </c>
      <c r="G1815" s="8"/>
      <c r="H1815" s="12" t="str">
        <f aca="false">IF(AND(A1815="",C1815="",D1815=""),"",IF(A1815="","Add the order date",IF(I1815="","Date not recognised - use YYYY-MM-DD",IF(C1815="","Add the customer email",IF(D1815="","Add the order total",IF(COUNTIF(Customers!$A$2:$A$2001,C1815)=0,"Customer not on Customers tab",IF(N(E1815)&gt;D1815,"Refund is more than the order",IF(AND(B1815&lt;&gt;"",COUNTIF($B$2:$B$5001,B1815)&gt;1),"Same order # twice - keep one row",""))))))))</f>
        <v/>
      </c>
      <c r="I1815" s="11" t="str">
        <f aca="false">IF(A1815="","",IF(ISNUMBER(A1815),INT(A1815),IFERROR(IF(TEXT(DATE(VALUE(LEFT(A1815,4)),VALUE(MID(A1815,6,2)),VALUE(MID(A1815,9,2))),"yyyy-mm-dd")=LEFT(A1815,10),DATE(VALUE(LEFT(A1815,4)),VALUE(MID(A1815,6,2)),VALUE(MID(A1815,9,2))),""),"")))</f>
        <v/>
      </c>
    </row>
    <row r="1816" customFormat="false" ht="15" hidden="false" customHeight="false" outlineLevel="0" collapsed="false">
      <c r="A1816" s="13"/>
      <c r="B1816" s="8"/>
      <c r="C1816" s="8"/>
      <c r="D1816" s="23"/>
      <c r="E1816" s="23"/>
      <c r="F1816" s="10" t="str">
        <f aca="false">IF(D1816="","",D1816-N(E1816))</f>
        <v/>
      </c>
      <c r="G1816" s="8"/>
      <c r="H1816" s="12" t="str">
        <f aca="false">IF(AND(A1816="",C1816="",D1816=""),"",IF(A1816="","Add the order date",IF(I1816="","Date not recognised - use YYYY-MM-DD",IF(C1816="","Add the customer email",IF(D1816="","Add the order total",IF(COUNTIF(Customers!$A$2:$A$2001,C1816)=0,"Customer not on Customers tab",IF(N(E1816)&gt;D1816,"Refund is more than the order",IF(AND(B1816&lt;&gt;"",COUNTIF($B$2:$B$5001,B1816)&gt;1),"Same order # twice - keep one row",""))))))))</f>
        <v/>
      </c>
      <c r="I1816" s="11" t="str">
        <f aca="false">IF(A1816="","",IF(ISNUMBER(A1816),INT(A1816),IFERROR(IF(TEXT(DATE(VALUE(LEFT(A1816,4)),VALUE(MID(A1816,6,2)),VALUE(MID(A1816,9,2))),"yyyy-mm-dd")=LEFT(A1816,10),DATE(VALUE(LEFT(A1816,4)),VALUE(MID(A1816,6,2)),VALUE(MID(A1816,9,2))),""),"")))</f>
        <v/>
      </c>
    </row>
    <row r="1817" customFormat="false" ht="15" hidden="false" customHeight="false" outlineLevel="0" collapsed="false">
      <c r="A1817" s="13"/>
      <c r="B1817" s="8"/>
      <c r="C1817" s="8"/>
      <c r="D1817" s="23"/>
      <c r="E1817" s="23"/>
      <c r="F1817" s="10" t="str">
        <f aca="false">IF(D1817="","",D1817-N(E1817))</f>
        <v/>
      </c>
      <c r="G1817" s="8"/>
      <c r="H1817" s="12" t="str">
        <f aca="false">IF(AND(A1817="",C1817="",D1817=""),"",IF(A1817="","Add the order date",IF(I1817="","Date not recognised - use YYYY-MM-DD",IF(C1817="","Add the customer email",IF(D1817="","Add the order total",IF(COUNTIF(Customers!$A$2:$A$2001,C1817)=0,"Customer not on Customers tab",IF(N(E1817)&gt;D1817,"Refund is more than the order",IF(AND(B1817&lt;&gt;"",COUNTIF($B$2:$B$5001,B1817)&gt;1),"Same order # twice - keep one row",""))))))))</f>
        <v/>
      </c>
      <c r="I1817" s="11" t="str">
        <f aca="false">IF(A1817="","",IF(ISNUMBER(A1817),INT(A1817),IFERROR(IF(TEXT(DATE(VALUE(LEFT(A1817,4)),VALUE(MID(A1817,6,2)),VALUE(MID(A1817,9,2))),"yyyy-mm-dd")=LEFT(A1817,10),DATE(VALUE(LEFT(A1817,4)),VALUE(MID(A1817,6,2)),VALUE(MID(A1817,9,2))),""),"")))</f>
        <v/>
      </c>
    </row>
    <row r="1818" customFormat="false" ht="15" hidden="false" customHeight="false" outlineLevel="0" collapsed="false">
      <c r="A1818" s="13"/>
      <c r="B1818" s="8"/>
      <c r="C1818" s="8"/>
      <c r="D1818" s="23"/>
      <c r="E1818" s="23"/>
      <c r="F1818" s="10" t="str">
        <f aca="false">IF(D1818="","",D1818-N(E1818))</f>
        <v/>
      </c>
      <c r="G1818" s="8"/>
      <c r="H1818" s="12" t="str">
        <f aca="false">IF(AND(A1818="",C1818="",D1818=""),"",IF(A1818="","Add the order date",IF(I1818="","Date not recognised - use YYYY-MM-DD",IF(C1818="","Add the customer email",IF(D1818="","Add the order total",IF(COUNTIF(Customers!$A$2:$A$2001,C1818)=0,"Customer not on Customers tab",IF(N(E1818)&gt;D1818,"Refund is more than the order",IF(AND(B1818&lt;&gt;"",COUNTIF($B$2:$B$5001,B1818)&gt;1),"Same order # twice - keep one row",""))))))))</f>
        <v/>
      </c>
      <c r="I1818" s="11" t="str">
        <f aca="false">IF(A1818="","",IF(ISNUMBER(A1818),INT(A1818),IFERROR(IF(TEXT(DATE(VALUE(LEFT(A1818,4)),VALUE(MID(A1818,6,2)),VALUE(MID(A1818,9,2))),"yyyy-mm-dd")=LEFT(A1818,10),DATE(VALUE(LEFT(A1818,4)),VALUE(MID(A1818,6,2)),VALUE(MID(A1818,9,2))),""),"")))</f>
        <v/>
      </c>
    </row>
    <row r="1819" customFormat="false" ht="15" hidden="false" customHeight="false" outlineLevel="0" collapsed="false">
      <c r="A1819" s="13"/>
      <c r="B1819" s="8"/>
      <c r="C1819" s="8"/>
      <c r="D1819" s="23"/>
      <c r="E1819" s="23"/>
      <c r="F1819" s="10" t="str">
        <f aca="false">IF(D1819="","",D1819-N(E1819))</f>
        <v/>
      </c>
      <c r="G1819" s="8"/>
      <c r="H1819" s="12" t="str">
        <f aca="false">IF(AND(A1819="",C1819="",D1819=""),"",IF(A1819="","Add the order date",IF(I1819="","Date not recognised - use YYYY-MM-DD",IF(C1819="","Add the customer email",IF(D1819="","Add the order total",IF(COUNTIF(Customers!$A$2:$A$2001,C1819)=0,"Customer not on Customers tab",IF(N(E1819)&gt;D1819,"Refund is more than the order",IF(AND(B1819&lt;&gt;"",COUNTIF($B$2:$B$5001,B1819)&gt;1),"Same order # twice - keep one row",""))))))))</f>
        <v/>
      </c>
      <c r="I1819" s="11" t="str">
        <f aca="false">IF(A1819="","",IF(ISNUMBER(A1819),INT(A1819),IFERROR(IF(TEXT(DATE(VALUE(LEFT(A1819,4)),VALUE(MID(A1819,6,2)),VALUE(MID(A1819,9,2))),"yyyy-mm-dd")=LEFT(A1819,10),DATE(VALUE(LEFT(A1819,4)),VALUE(MID(A1819,6,2)),VALUE(MID(A1819,9,2))),""),"")))</f>
        <v/>
      </c>
    </row>
    <row r="1820" customFormat="false" ht="15" hidden="false" customHeight="false" outlineLevel="0" collapsed="false">
      <c r="A1820" s="13"/>
      <c r="B1820" s="8"/>
      <c r="C1820" s="8"/>
      <c r="D1820" s="23"/>
      <c r="E1820" s="23"/>
      <c r="F1820" s="10" t="str">
        <f aca="false">IF(D1820="","",D1820-N(E1820))</f>
        <v/>
      </c>
      <c r="G1820" s="8"/>
      <c r="H1820" s="12" t="str">
        <f aca="false">IF(AND(A1820="",C1820="",D1820=""),"",IF(A1820="","Add the order date",IF(I1820="","Date not recognised - use YYYY-MM-DD",IF(C1820="","Add the customer email",IF(D1820="","Add the order total",IF(COUNTIF(Customers!$A$2:$A$2001,C1820)=0,"Customer not on Customers tab",IF(N(E1820)&gt;D1820,"Refund is more than the order",IF(AND(B1820&lt;&gt;"",COUNTIF($B$2:$B$5001,B1820)&gt;1),"Same order # twice - keep one row",""))))))))</f>
        <v/>
      </c>
      <c r="I1820" s="11" t="str">
        <f aca="false">IF(A1820="","",IF(ISNUMBER(A1820),INT(A1820),IFERROR(IF(TEXT(DATE(VALUE(LEFT(A1820,4)),VALUE(MID(A1820,6,2)),VALUE(MID(A1820,9,2))),"yyyy-mm-dd")=LEFT(A1820,10),DATE(VALUE(LEFT(A1820,4)),VALUE(MID(A1820,6,2)),VALUE(MID(A1820,9,2))),""),"")))</f>
        <v/>
      </c>
    </row>
    <row r="1821" customFormat="false" ht="15" hidden="false" customHeight="false" outlineLevel="0" collapsed="false">
      <c r="A1821" s="13"/>
      <c r="B1821" s="8"/>
      <c r="C1821" s="8"/>
      <c r="D1821" s="23"/>
      <c r="E1821" s="23"/>
      <c r="F1821" s="10" t="str">
        <f aca="false">IF(D1821="","",D1821-N(E1821))</f>
        <v/>
      </c>
      <c r="G1821" s="8"/>
      <c r="H1821" s="12" t="str">
        <f aca="false">IF(AND(A1821="",C1821="",D1821=""),"",IF(A1821="","Add the order date",IF(I1821="","Date not recognised - use YYYY-MM-DD",IF(C1821="","Add the customer email",IF(D1821="","Add the order total",IF(COUNTIF(Customers!$A$2:$A$2001,C1821)=0,"Customer not on Customers tab",IF(N(E1821)&gt;D1821,"Refund is more than the order",IF(AND(B1821&lt;&gt;"",COUNTIF($B$2:$B$5001,B1821)&gt;1),"Same order # twice - keep one row",""))))))))</f>
        <v/>
      </c>
      <c r="I1821" s="11" t="str">
        <f aca="false">IF(A1821="","",IF(ISNUMBER(A1821),INT(A1821),IFERROR(IF(TEXT(DATE(VALUE(LEFT(A1821,4)),VALUE(MID(A1821,6,2)),VALUE(MID(A1821,9,2))),"yyyy-mm-dd")=LEFT(A1821,10),DATE(VALUE(LEFT(A1821,4)),VALUE(MID(A1821,6,2)),VALUE(MID(A1821,9,2))),""),"")))</f>
        <v/>
      </c>
    </row>
    <row r="1822" customFormat="false" ht="15" hidden="false" customHeight="false" outlineLevel="0" collapsed="false">
      <c r="A1822" s="13"/>
      <c r="B1822" s="8"/>
      <c r="C1822" s="8"/>
      <c r="D1822" s="23"/>
      <c r="E1822" s="23"/>
      <c r="F1822" s="10" t="str">
        <f aca="false">IF(D1822="","",D1822-N(E1822))</f>
        <v/>
      </c>
      <c r="G1822" s="8"/>
      <c r="H1822" s="12" t="str">
        <f aca="false">IF(AND(A1822="",C1822="",D1822=""),"",IF(A1822="","Add the order date",IF(I1822="","Date not recognised - use YYYY-MM-DD",IF(C1822="","Add the customer email",IF(D1822="","Add the order total",IF(COUNTIF(Customers!$A$2:$A$2001,C1822)=0,"Customer not on Customers tab",IF(N(E1822)&gt;D1822,"Refund is more than the order",IF(AND(B1822&lt;&gt;"",COUNTIF($B$2:$B$5001,B1822)&gt;1),"Same order # twice - keep one row",""))))))))</f>
        <v/>
      </c>
      <c r="I1822" s="11" t="str">
        <f aca="false">IF(A1822="","",IF(ISNUMBER(A1822),INT(A1822),IFERROR(IF(TEXT(DATE(VALUE(LEFT(A1822,4)),VALUE(MID(A1822,6,2)),VALUE(MID(A1822,9,2))),"yyyy-mm-dd")=LEFT(A1822,10),DATE(VALUE(LEFT(A1822,4)),VALUE(MID(A1822,6,2)),VALUE(MID(A1822,9,2))),""),"")))</f>
        <v/>
      </c>
    </row>
    <row r="1823" customFormat="false" ht="15" hidden="false" customHeight="false" outlineLevel="0" collapsed="false">
      <c r="A1823" s="13"/>
      <c r="B1823" s="8"/>
      <c r="C1823" s="8"/>
      <c r="D1823" s="23"/>
      <c r="E1823" s="23"/>
      <c r="F1823" s="10" t="str">
        <f aca="false">IF(D1823="","",D1823-N(E1823))</f>
        <v/>
      </c>
      <c r="G1823" s="8"/>
      <c r="H1823" s="12" t="str">
        <f aca="false">IF(AND(A1823="",C1823="",D1823=""),"",IF(A1823="","Add the order date",IF(I1823="","Date not recognised - use YYYY-MM-DD",IF(C1823="","Add the customer email",IF(D1823="","Add the order total",IF(COUNTIF(Customers!$A$2:$A$2001,C1823)=0,"Customer not on Customers tab",IF(N(E1823)&gt;D1823,"Refund is more than the order",IF(AND(B1823&lt;&gt;"",COUNTIF($B$2:$B$5001,B1823)&gt;1),"Same order # twice - keep one row",""))))))))</f>
        <v/>
      </c>
      <c r="I1823" s="11" t="str">
        <f aca="false">IF(A1823="","",IF(ISNUMBER(A1823),INT(A1823),IFERROR(IF(TEXT(DATE(VALUE(LEFT(A1823,4)),VALUE(MID(A1823,6,2)),VALUE(MID(A1823,9,2))),"yyyy-mm-dd")=LEFT(A1823,10),DATE(VALUE(LEFT(A1823,4)),VALUE(MID(A1823,6,2)),VALUE(MID(A1823,9,2))),""),"")))</f>
        <v/>
      </c>
    </row>
    <row r="1824" customFormat="false" ht="15" hidden="false" customHeight="false" outlineLevel="0" collapsed="false">
      <c r="A1824" s="13"/>
      <c r="B1824" s="8"/>
      <c r="C1824" s="8"/>
      <c r="D1824" s="23"/>
      <c r="E1824" s="23"/>
      <c r="F1824" s="10" t="str">
        <f aca="false">IF(D1824="","",D1824-N(E1824))</f>
        <v/>
      </c>
      <c r="G1824" s="8"/>
      <c r="H1824" s="12" t="str">
        <f aca="false">IF(AND(A1824="",C1824="",D1824=""),"",IF(A1824="","Add the order date",IF(I1824="","Date not recognised - use YYYY-MM-DD",IF(C1824="","Add the customer email",IF(D1824="","Add the order total",IF(COUNTIF(Customers!$A$2:$A$2001,C1824)=0,"Customer not on Customers tab",IF(N(E1824)&gt;D1824,"Refund is more than the order",IF(AND(B1824&lt;&gt;"",COUNTIF($B$2:$B$5001,B1824)&gt;1),"Same order # twice - keep one row",""))))))))</f>
        <v/>
      </c>
      <c r="I1824" s="11" t="str">
        <f aca="false">IF(A1824="","",IF(ISNUMBER(A1824),INT(A1824),IFERROR(IF(TEXT(DATE(VALUE(LEFT(A1824,4)),VALUE(MID(A1824,6,2)),VALUE(MID(A1824,9,2))),"yyyy-mm-dd")=LEFT(A1824,10),DATE(VALUE(LEFT(A1824,4)),VALUE(MID(A1824,6,2)),VALUE(MID(A1824,9,2))),""),"")))</f>
        <v/>
      </c>
    </row>
    <row r="1825" customFormat="false" ht="15" hidden="false" customHeight="false" outlineLevel="0" collapsed="false">
      <c r="A1825" s="13"/>
      <c r="B1825" s="8"/>
      <c r="C1825" s="8"/>
      <c r="D1825" s="23"/>
      <c r="E1825" s="23"/>
      <c r="F1825" s="10" t="str">
        <f aca="false">IF(D1825="","",D1825-N(E1825))</f>
        <v/>
      </c>
      <c r="G1825" s="8"/>
      <c r="H1825" s="12" t="str">
        <f aca="false">IF(AND(A1825="",C1825="",D1825=""),"",IF(A1825="","Add the order date",IF(I1825="","Date not recognised - use YYYY-MM-DD",IF(C1825="","Add the customer email",IF(D1825="","Add the order total",IF(COUNTIF(Customers!$A$2:$A$2001,C1825)=0,"Customer not on Customers tab",IF(N(E1825)&gt;D1825,"Refund is more than the order",IF(AND(B1825&lt;&gt;"",COUNTIF($B$2:$B$5001,B1825)&gt;1),"Same order # twice - keep one row",""))))))))</f>
        <v/>
      </c>
      <c r="I1825" s="11" t="str">
        <f aca="false">IF(A1825="","",IF(ISNUMBER(A1825),INT(A1825),IFERROR(IF(TEXT(DATE(VALUE(LEFT(A1825,4)),VALUE(MID(A1825,6,2)),VALUE(MID(A1825,9,2))),"yyyy-mm-dd")=LEFT(A1825,10),DATE(VALUE(LEFT(A1825,4)),VALUE(MID(A1825,6,2)),VALUE(MID(A1825,9,2))),""),"")))</f>
        <v/>
      </c>
    </row>
    <row r="1826" customFormat="false" ht="15" hidden="false" customHeight="false" outlineLevel="0" collapsed="false">
      <c r="A1826" s="13"/>
      <c r="B1826" s="8"/>
      <c r="C1826" s="8"/>
      <c r="D1826" s="23"/>
      <c r="E1826" s="23"/>
      <c r="F1826" s="10" t="str">
        <f aca="false">IF(D1826="","",D1826-N(E1826))</f>
        <v/>
      </c>
      <c r="G1826" s="8"/>
      <c r="H1826" s="12" t="str">
        <f aca="false">IF(AND(A1826="",C1826="",D1826=""),"",IF(A1826="","Add the order date",IF(I1826="","Date not recognised - use YYYY-MM-DD",IF(C1826="","Add the customer email",IF(D1826="","Add the order total",IF(COUNTIF(Customers!$A$2:$A$2001,C1826)=0,"Customer not on Customers tab",IF(N(E1826)&gt;D1826,"Refund is more than the order",IF(AND(B1826&lt;&gt;"",COUNTIF($B$2:$B$5001,B1826)&gt;1),"Same order # twice - keep one row",""))))))))</f>
        <v/>
      </c>
      <c r="I1826" s="11" t="str">
        <f aca="false">IF(A1826="","",IF(ISNUMBER(A1826),INT(A1826),IFERROR(IF(TEXT(DATE(VALUE(LEFT(A1826,4)),VALUE(MID(A1826,6,2)),VALUE(MID(A1826,9,2))),"yyyy-mm-dd")=LEFT(A1826,10),DATE(VALUE(LEFT(A1826,4)),VALUE(MID(A1826,6,2)),VALUE(MID(A1826,9,2))),""),"")))</f>
        <v/>
      </c>
    </row>
    <row r="1827" customFormat="false" ht="15" hidden="false" customHeight="false" outlineLevel="0" collapsed="false">
      <c r="A1827" s="13"/>
      <c r="B1827" s="8"/>
      <c r="C1827" s="8"/>
      <c r="D1827" s="23"/>
      <c r="E1827" s="23"/>
      <c r="F1827" s="10" t="str">
        <f aca="false">IF(D1827="","",D1827-N(E1827))</f>
        <v/>
      </c>
      <c r="G1827" s="8"/>
      <c r="H1827" s="12" t="str">
        <f aca="false">IF(AND(A1827="",C1827="",D1827=""),"",IF(A1827="","Add the order date",IF(I1827="","Date not recognised - use YYYY-MM-DD",IF(C1827="","Add the customer email",IF(D1827="","Add the order total",IF(COUNTIF(Customers!$A$2:$A$2001,C1827)=0,"Customer not on Customers tab",IF(N(E1827)&gt;D1827,"Refund is more than the order",IF(AND(B1827&lt;&gt;"",COUNTIF($B$2:$B$5001,B1827)&gt;1),"Same order # twice - keep one row",""))))))))</f>
        <v/>
      </c>
      <c r="I1827" s="11" t="str">
        <f aca="false">IF(A1827="","",IF(ISNUMBER(A1827),INT(A1827),IFERROR(IF(TEXT(DATE(VALUE(LEFT(A1827,4)),VALUE(MID(A1827,6,2)),VALUE(MID(A1827,9,2))),"yyyy-mm-dd")=LEFT(A1827,10),DATE(VALUE(LEFT(A1827,4)),VALUE(MID(A1827,6,2)),VALUE(MID(A1827,9,2))),""),"")))</f>
        <v/>
      </c>
    </row>
    <row r="1828" customFormat="false" ht="15" hidden="false" customHeight="false" outlineLevel="0" collapsed="false">
      <c r="A1828" s="13"/>
      <c r="B1828" s="8"/>
      <c r="C1828" s="8"/>
      <c r="D1828" s="23"/>
      <c r="E1828" s="23"/>
      <c r="F1828" s="10" t="str">
        <f aca="false">IF(D1828="","",D1828-N(E1828))</f>
        <v/>
      </c>
      <c r="G1828" s="8"/>
      <c r="H1828" s="12" t="str">
        <f aca="false">IF(AND(A1828="",C1828="",D1828=""),"",IF(A1828="","Add the order date",IF(I1828="","Date not recognised - use YYYY-MM-DD",IF(C1828="","Add the customer email",IF(D1828="","Add the order total",IF(COUNTIF(Customers!$A$2:$A$2001,C1828)=0,"Customer not on Customers tab",IF(N(E1828)&gt;D1828,"Refund is more than the order",IF(AND(B1828&lt;&gt;"",COUNTIF($B$2:$B$5001,B1828)&gt;1),"Same order # twice - keep one row",""))))))))</f>
        <v/>
      </c>
      <c r="I1828" s="11" t="str">
        <f aca="false">IF(A1828="","",IF(ISNUMBER(A1828),INT(A1828),IFERROR(IF(TEXT(DATE(VALUE(LEFT(A1828,4)),VALUE(MID(A1828,6,2)),VALUE(MID(A1828,9,2))),"yyyy-mm-dd")=LEFT(A1828,10),DATE(VALUE(LEFT(A1828,4)),VALUE(MID(A1828,6,2)),VALUE(MID(A1828,9,2))),""),"")))</f>
        <v/>
      </c>
    </row>
    <row r="1829" customFormat="false" ht="15" hidden="false" customHeight="false" outlineLevel="0" collapsed="false">
      <c r="A1829" s="13"/>
      <c r="B1829" s="8"/>
      <c r="C1829" s="8"/>
      <c r="D1829" s="23"/>
      <c r="E1829" s="23"/>
      <c r="F1829" s="10" t="str">
        <f aca="false">IF(D1829="","",D1829-N(E1829))</f>
        <v/>
      </c>
      <c r="G1829" s="8"/>
      <c r="H1829" s="12" t="str">
        <f aca="false">IF(AND(A1829="",C1829="",D1829=""),"",IF(A1829="","Add the order date",IF(I1829="","Date not recognised - use YYYY-MM-DD",IF(C1829="","Add the customer email",IF(D1829="","Add the order total",IF(COUNTIF(Customers!$A$2:$A$2001,C1829)=0,"Customer not on Customers tab",IF(N(E1829)&gt;D1829,"Refund is more than the order",IF(AND(B1829&lt;&gt;"",COUNTIF($B$2:$B$5001,B1829)&gt;1),"Same order # twice - keep one row",""))))))))</f>
        <v/>
      </c>
      <c r="I1829" s="11" t="str">
        <f aca="false">IF(A1829="","",IF(ISNUMBER(A1829),INT(A1829),IFERROR(IF(TEXT(DATE(VALUE(LEFT(A1829,4)),VALUE(MID(A1829,6,2)),VALUE(MID(A1829,9,2))),"yyyy-mm-dd")=LEFT(A1829,10),DATE(VALUE(LEFT(A1829,4)),VALUE(MID(A1829,6,2)),VALUE(MID(A1829,9,2))),""),"")))</f>
        <v/>
      </c>
    </row>
    <row r="1830" customFormat="false" ht="15" hidden="false" customHeight="false" outlineLevel="0" collapsed="false">
      <c r="A1830" s="13"/>
      <c r="B1830" s="8"/>
      <c r="C1830" s="8"/>
      <c r="D1830" s="23"/>
      <c r="E1830" s="23"/>
      <c r="F1830" s="10" t="str">
        <f aca="false">IF(D1830="","",D1830-N(E1830))</f>
        <v/>
      </c>
      <c r="G1830" s="8"/>
      <c r="H1830" s="12" t="str">
        <f aca="false">IF(AND(A1830="",C1830="",D1830=""),"",IF(A1830="","Add the order date",IF(I1830="","Date not recognised - use YYYY-MM-DD",IF(C1830="","Add the customer email",IF(D1830="","Add the order total",IF(COUNTIF(Customers!$A$2:$A$2001,C1830)=0,"Customer not on Customers tab",IF(N(E1830)&gt;D1830,"Refund is more than the order",IF(AND(B1830&lt;&gt;"",COUNTIF($B$2:$B$5001,B1830)&gt;1),"Same order # twice - keep one row",""))))))))</f>
        <v/>
      </c>
      <c r="I1830" s="11" t="str">
        <f aca="false">IF(A1830="","",IF(ISNUMBER(A1830),INT(A1830),IFERROR(IF(TEXT(DATE(VALUE(LEFT(A1830,4)),VALUE(MID(A1830,6,2)),VALUE(MID(A1830,9,2))),"yyyy-mm-dd")=LEFT(A1830,10),DATE(VALUE(LEFT(A1830,4)),VALUE(MID(A1830,6,2)),VALUE(MID(A1830,9,2))),""),"")))</f>
        <v/>
      </c>
    </row>
    <row r="1831" customFormat="false" ht="15" hidden="false" customHeight="false" outlineLevel="0" collapsed="false">
      <c r="A1831" s="13"/>
      <c r="B1831" s="8"/>
      <c r="C1831" s="8"/>
      <c r="D1831" s="23"/>
      <c r="E1831" s="23"/>
      <c r="F1831" s="10" t="str">
        <f aca="false">IF(D1831="","",D1831-N(E1831))</f>
        <v/>
      </c>
      <c r="G1831" s="8"/>
      <c r="H1831" s="12" t="str">
        <f aca="false">IF(AND(A1831="",C1831="",D1831=""),"",IF(A1831="","Add the order date",IF(I1831="","Date not recognised - use YYYY-MM-DD",IF(C1831="","Add the customer email",IF(D1831="","Add the order total",IF(COUNTIF(Customers!$A$2:$A$2001,C1831)=0,"Customer not on Customers tab",IF(N(E1831)&gt;D1831,"Refund is more than the order",IF(AND(B1831&lt;&gt;"",COUNTIF($B$2:$B$5001,B1831)&gt;1),"Same order # twice - keep one row",""))))))))</f>
        <v/>
      </c>
      <c r="I1831" s="11" t="str">
        <f aca="false">IF(A1831="","",IF(ISNUMBER(A1831),INT(A1831),IFERROR(IF(TEXT(DATE(VALUE(LEFT(A1831,4)),VALUE(MID(A1831,6,2)),VALUE(MID(A1831,9,2))),"yyyy-mm-dd")=LEFT(A1831,10),DATE(VALUE(LEFT(A1831,4)),VALUE(MID(A1831,6,2)),VALUE(MID(A1831,9,2))),""),"")))</f>
        <v/>
      </c>
    </row>
    <row r="1832" customFormat="false" ht="15" hidden="false" customHeight="false" outlineLevel="0" collapsed="false">
      <c r="A1832" s="13"/>
      <c r="B1832" s="8"/>
      <c r="C1832" s="8"/>
      <c r="D1832" s="23"/>
      <c r="E1832" s="23"/>
      <c r="F1832" s="10" t="str">
        <f aca="false">IF(D1832="","",D1832-N(E1832))</f>
        <v/>
      </c>
      <c r="G1832" s="8"/>
      <c r="H1832" s="12" t="str">
        <f aca="false">IF(AND(A1832="",C1832="",D1832=""),"",IF(A1832="","Add the order date",IF(I1832="","Date not recognised - use YYYY-MM-DD",IF(C1832="","Add the customer email",IF(D1832="","Add the order total",IF(COUNTIF(Customers!$A$2:$A$2001,C1832)=0,"Customer not on Customers tab",IF(N(E1832)&gt;D1832,"Refund is more than the order",IF(AND(B1832&lt;&gt;"",COUNTIF($B$2:$B$5001,B1832)&gt;1),"Same order # twice - keep one row",""))))))))</f>
        <v/>
      </c>
      <c r="I1832" s="11" t="str">
        <f aca="false">IF(A1832="","",IF(ISNUMBER(A1832),INT(A1832),IFERROR(IF(TEXT(DATE(VALUE(LEFT(A1832,4)),VALUE(MID(A1832,6,2)),VALUE(MID(A1832,9,2))),"yyyy-mm-dd")=LEFT(A1832,10),DATE(VALUE(LEFT(A1832,4)),VALUE(MID(A1832,6,2)),VALUE(MID(A1832,9,2))),""),"")))</f>
        <v/>
      </c>
    </row>
    <row r="1833" customFormat="false" ht="15" hidden="false" customHeight="false" outlineLevel="0" collapsed="false">
      <c r="A1833" s="13"/>
      <c r="B1833" s="8"/>
      <c r="C1833" s="8"/>
      <c r="D1833" s="23"/>
      <c r="E1833" s="23"/>
      <c r="F1833" s="10" t="str">
        <f aca="false">IF(D1833="","",D1833-N(E1833))</f>
        <v/>
      </c>
      <c r="G1833" s="8"/>
      <c r="H1833" s="12" t="str">
        <f aca="false">IF(AND(A1833="",C1833="",D1833=""),"",IF(A1833="","Add the order date",IF(I1833="","Date not recognised - use YYYY-MM-DD",IF(C1833="","Add the customer email",IF(D1833="","Add the order total",IF(COUNTIF(Customers!$A$2:$A$2001,C1833)=0,"Customer not on Customers tab",IF(N(E1833)&gt;D1833,"Refund is more than the order",IF(AND(B1833&lt;&gt;"",COUNTIF($B$2:$B$5001,B1833)&gt;1),"Same order # twice - keep one row",""))))))))</f>
        <v/>
      </c>
      <c r="I1833" s="11" t="str">
        <f aca="false">IF(A1833="","",IF(ISNUMBER(A1833),INT(A1833),IFERROR(IF(TEXT(DATE(VALUE(LEFT(A1833,4)),VALUE(MID(A1833,6,2)),VALUE(MID(A1833,9,2))),"yyyy-mm-dd")=LEFT(A1833,10),DATE(VALUE(LEFT(A1833,4)),VALUE(MID(A1833,6,2)),VALUE(MID(A1833,9,2))),""),"")))</f>
        <v/>
      </c>
    </row>
    <row r="1834" customFormat="false" ht="15" hidden="false" customHeight="false" outlineLevel="0" collapsed="false">
      <c r="A1834" s="13"/>
      <c r="B1834" s="8"/>
      <c r="C1834" s="8"/>
      <c r="D1834" s="23"/>
      <c r="E1834" s="23"/>
      <c r="F1834" s="10" t="str">
        <f aca="false">IF(D1834="","",D1834-N(E1834))</f>
        <v/>
      </c>
      <c r="G1834" s="8"/>
      <c r="H1834" s="12" t="str">
        <f aca="false">IF(AND(A1834="",C1834="",D1834=""),"",IF(A1834="","Add the order date",IF(I1834="","Date not recognised - use YYYY-MM-DD",IF(C1834="","Add the customer email",IF(D1834="","Add the order total",IF(COUNTIF(Customers!$A$2:$A$2001,C1834)=0,"Customer not on Customers tab",IF(N(E1834)&gt;D1834,"Refund is more than the order",IF(AND(B1834&lt;&gt;"",COUNTIF($B$2:$B$5001,B1834)&gt;1),"Same order # twice - keep one row",""))))))))</f>
        <v/>
      </c>
      <c r="I1834" s="11" t="str">
        <f aca="false">IF(A1834="","",IF(ISNUMBER(A1834),INT(A1834),IFERROR(IF(TEXT(DATE(VALUE(LEFT(A1834,4)),VALUE(MID(A1834,6,2)),VALUE(MID(A1834,9,2))),"yyyy-mm-dd")=LEFT(A1834,10),DATE(VALUE(LEFT(A1834,4)),VALUE(MID(A1834,6,2)),VALUE(MID(A1834,9,2))),""),"")))</f>
        <v/>
      </c>
    </row>
    <row r="1835" customFormat="false" ht="15" hidden="false" customHeight="false" outlineLevel="0" collapsed="false">
      <c r="A1835" s="13"/>
      <c r="B1835" s="8"/>
      <c r="C1835" s="8"/>
      <c r="D1835" s="23"/>
      <c r="E1835" s="23"/>
      <c r="F1835" s="10" t="str">
        <f aca="false">IF(D1835="","",D1835-N(E1835))</f>
        <v/>
      </c>
      <c r="G1835" s="8"/>
      <c r="H1835" s="12" t="str">
        <f aca="false">IF(AND(A1835="",C1835="",D1835=""),"",IF(A1835="","Add the order date",IF(I1835="","Date not recognised - use YYYY-MM-DD",IF(C1835="","Add the customer email",IF(D1835="","Add the order total",IF(COUNTIF(Customers!$A$2:$A$2001,C1835)=0,"Customer not on Customers tab",IF(N(E1835)&gt;D1835,"Refund is more than the order",IF(AND(B1835&lt;&gt;"",COUNTIF($B$2:$B$5001,B1835)&gt;1),"Same order # twice - keep one row",""))))))))</f>
        <v/>
      </c>
      <c r="I1835" s="11" t="str">
        <f aca="false">IF(A1835="","",IF(ISNUMBER(A1835),INT(A1835),IFERROR(IF(TEXT(DATE(VALUE(LEFT(A1835,4)),VALUE(MID(A1835,6,2)),VALUE(MID(A1835,9,2))),"yyyy-mm-dd")=LEFT(A1835,10),DATE(VALUE(LEFT(A1835,4)),VALUE(MID(A1835,6,2)),VALUE(MID(A1835,9,2))),""),"")))</f>
        <v/>
      </c>
    </row>
    <row r="1836" customFormat="false" ht="15" hidden="false" customHeight="false" outlineLevel="0" collapsed="false">
      <c r="A1836" s="13"/>
      <c r="B1836" s="8"/>
      <c r="C1836" s="8"/>
      <c r="D1836" s="23"/>
      <c r="E1836" s="23"/>
      <c r="F1836" s="10" t="str">
        <f aca="false">IF(D1836="","",D1836-N(E1836))</f>
        <v/>
      </c>
      <c r="G1836" s="8"/>
      <c r="H1836" s="12" t="str">
        <f aca="false">IF(AND(A1836="",C1836="",D1836=""),"",IF(A1836="","Add the order date",IF(I1836="","Date not recognised - use YYYY-MM-DD",IF(C1836="","Add the customer email",IF(D1836="","Add the order total",IF(COUNTIF(Customers!$A$2:$A$2001,C1836)=0,"Customer not on Customers tab",IF(N(E1836)&gt;D1836,"Refund is more than the order",IF(AND(B1836&lt;&gt;"",COUNTIF($B$2:$B$5001,B1836)&gt;1),"Same order # twice - keep one row",""))))))))</f>
        <v/>
      </c>
      <c r="I1836" s="11" t="str">
        <f aca="false">IF(A1836="","",IF(ISNUMBER(A1836),INT(A1836),IFERROR(IF(TEXT(DATE(VALUE(LEFT(A1836,4)),VALUE(MID(A1836,6,2)),VALUE(MID(A1836,9,2))),"yyyy-mm-dd")=LEFT(A1836,10),DATE(VALUE(LEFT(A1836,4)),VALUE(MID(A1836,6,2)),VALUE(MID(A1836,9,2))),""),"")))</f>
        <v/>
      </c>
    </row>
    <row r="1837" customFormat="false" ht="15" hidden="false" customHeight="false" outlineLevel="0" collapsed="false">
      <c r="A1837" s="13"/>
      <c r="B1837" s="8"/>
      <c r="C1837" s="8"/>
      <c r="D1837" s="23"/>
      <c r="E1837" s="23"/>
      <c r="F1837" s="10" t="str">
        <f aca="false">IF(D1837="","",D1837-N(E1837))</f>
        <v/>
      </c>
      <c r="G1837" s="8"/>
      <c r="H1837" s="12" t="str">
        <f aca="false">IF(AND(A1837="",C1837="",D1837=""),"",IF(A1837="","Add the order date",IF(I1837="","Date not recognised - use YYYY-MM-DD",IF(C1837="","Add the customer email",IF(D1837="","Add the order total",IF(COUNTIF(Customers!$A$2:$A$2001,C1837)=0,"Customer not on Customers tab",IF(N(E1837)&gt;D1837,"Refund is more than the order",IF(AND(B1837&lt;&gt;"",COUNTIF($B$2:$B$5001,B1837)&gt;1),"Same order # twice - keep one row",""))))))))</f>
        <v/>
      </c>
      <c r="I1837" s="11" t="str">
        <f aca="false">IF(A1837="","",IF(ISNUMBER(A1837),INT(A1837),IFERROR(IF(TEXT(DATE(VALUE(LEFT(A1837,4)),VALUE(MID(A1837,6,2)),VALUE(MID(A1837,9,2))),"yyyy-mm-dd")=LEFT(A1837,10),DATE(VALUE(LEFT(A1837,4)),VALUE(MID(A1837,6,2)),VALUE(MID(A1837,9,2))),""),"")))</f>
        <v/>
      </c>
    </row>
    <row r="1838" customFormat="false" ht="15" hidden="false" customHeight="false" outlineLevel="0" collapsed="false">
      <c r="A1838" s="13"/>
      <c r="B1838" s="8"/>
      <c r="C1838" s="8"/>
      <c r="D1838" s="23"/>
      <c r="E1838" s="23"/>
      <c r="F1838" s="10" t="str">
        <f aca="false">IF(D1838="","",D1838-N(E1838))</f>
        <v/>
      </c>
      <c r="G1838" s="8"/>
      <c r="H1838" s="12" t="str">
        <f aca="false">IF(AND(A1838="",C1838="",D1838=""),"",IF(A1838="","Add the order date",IF(I1838="","Date not recognised - use YYYY-MM-DD",IF(C1838="","Add the customer email",IF(D1838="","Add the order total",IF(COUNTIF(Customers!$A$2:$A$2001,C1838)=0,"Customer not on Customers tab",IF(N(E1838)&gt;D1838,"Refund is more than the order",IF(AND(B1838&lt;&gt;"",COUNTIF($B$2:$B$5001,B1838)&gt;1),"Same order # twice - keep one row",""))))))))</f>
        <v/>
      </c>
      <c r="I1838" s="11" t="str">
        <f aca="false">IF(A1838="","",IF(ISNUMBER(A1838),INT(A1838),IFERROR(IF(TEXT(DATE(VALUE(LEFT(A1838,4)),VALUE(MID(A1838,6,2)),VALUE(MID(A1838,9,2))),"yyyy-mm-dd")=LEFT(A1838,10),DATE(VALUE(LEFT(A1838,4)),VALUE(MID(A1838,6,2)),VALUE(MID(A1838,9,2))),""),"")))</f>
        <v/>
      </c>
    </row>
    <row r="1839" customFormat="false" ht="15" hidden="false" customHeight="false" outlineLevel="0" collapsed="false">
      <c r="A1839" s="13"/>
      <c r="B1839" s="8"/>
      <c r="C1839" s="8"/>
      <c r="D1839" s="23"/>
      <c r="E1839" s="23"/>
      <c r="F1839" s="10" t="str">
        <f aca="false">IF(D1839="","",D1839-N(E1839))</f>
        <v/>
      </c>
      <c r="G1839" s="8"/>
      <c r="H1839" s="12" t="str">
        <f aca="false">IF(AND(A1839="",C1839="",D1839=""),"",IF(A1839="","Add the order date",IF(I1839="","Date not recognised - use YYYY-MM-DD",IF(C1839="","Add the customer email",IF(D1839="","Add the order total",IF(COUNTIF(Customers!$A$2:$A$2001,C1839)=0,"Customer not on Customers tab",IF(N(E1839)&gt;D1839,"Refund is more than the order",IF(AND(B1839&lt;&gt;"",COUNTIF($B$2:$B$5001,B1839)&gt;1),"Same order # twice - keep one row",""))))))))</f>
        <v/>
      </c>
      <c r="I1839" s="11" t="str">
        <f aca="false">IF(A1839="","",IF(ISNUMBER(A1839),INT(A1839),IFERROR(IF(TEXT(DATE(VALUE(LEFT(A1839,4)),VALUE(MID(A1839,6,2)),VALUE(MID(A1839,9,2))),"yyyy-mm-dd")=LEFT(A1839,10),DATE(VALUE(LEFT(A1839,4)),VALUE(MID(A1839,6,2)),VALUE(MID(A1839,9,2))),""),"")))</f>
        <v/>
      </c>
    </row>
    <row r="1840" customFormat="false" ht="15" hidden="false" customHeight="false" outlineLevel="0" collapsed="false">
      <c r="A1840" s="13"/>
      <c r="B1840" s="8"/>
      <c r="C1840" s="8"/>
      <c r="D1840" s="23"/>
      <c r="E1840" s="23"/>
      <c r="F1840" s="10" t="str">
        <f aca="false">IF(D1840="","",D1840-N(E1840))</f>
        <v/>
      </c>
      <c r="G1840" s="8"/>
      <c r="H1840" s="12" t="str">
        <f aca="false">IF(AND(A1840="",C1840="",D1840=""),"",IF(A1840="","Add the order date",IF(I1840="","Date not recognised - use YYYY-MM-DD",IF(C1840="","Add the customer email",IF(D1840="","Add the order total",IF(COUNTIF(Customers!$A$2:$A$2001,C1840)=0,"Customer not on Customers tab",IF(N(E1840)&gt;D1840,"Refund is more than the order",IF(AND(B1840&lt;&gt;"",COUNTIF($B$2:$B$5001,B1840)&gt;1),"Same order # twice - keep one row",""))))))))</f>
        <v/>
      </c>
      <c r="I1840" s="11" t="str">
        <f aca="false">IF(A1840="","",IF(ISNUMBER(A1840),INT(A1840),IFERROR(IF(TEXT(DATE(VALUE(LEFT(A1840,4)),VALUE(MID(A1840,6,2)),VALUE(MID(A1840,9,2))),"yyyy-mm-dd")=LEFT(A1840,10),DATE(VALUE(LEFT(A1840,4)),VALUE(MID(A1840,6,2)),VALUE(MID(A1840,9,2))),""),"")))</f>
        <v/>
      </c>
    </row>
    <row r="1841" customFormat="false" ht="15" hidden="false" customHeight="false" outlineLevel="0" collapsed="false">
      <c r="A1841" s="13"/>
      <c r="B1841" s="8"/>
      <c r="C1841" s="8"/>
      <c r="D1841" s="23"/>
      <c r="E1841" s="23"/>
      <c r="F1841" s="10" t="str">
        <f aca="false">IF(D1841="","",D1841-N(E1841))</f>
        <v/>
      </c>
      <c r="G1841" s="8"/>
      <c r="H1841" s="12" t="str">
        <f aca="false">IF(AND(A1841="",C1841="",D1841=""),"",IF(A1841="","Add the order date",IF(I1841="","Date not recognised - use YYYY-MM-DD",IF(C1841="","Add the customer email",IF(D1841="","Add the order total",IF(COUNTIF(Customers!$A$2:$A$2001,C1841)=0,"Customer not on Customers tab",IF(N(E1841)&gt;D1841,"Refund is more than the order",IF(AND(B1841&lt;&gt;"",COUNTIF($B$2:$B$5001,B1841)&gt;1),"Same order # twice - keep one row",""))))))))</f>
        <v/>
      </c>
      <c r="I1841" s="11" t="str">
        <f aca="false">IF(A1841="","",IF(ISNUMBER(A1841),INT(A1841),IFERROR(IF(TEXT(DATE(VALUE(LEFT(A1841,4)),VALUE(MID(A1841,6,2)),VALUE(MID(A1841,9,2))),"yyyy-mm-dd")=LEFT(A1841,10),DATE(VALUE(LEFT(A1841,4)),VALUE(MID(A1841,6,2)),VALUE(MID(A1841,9,2))),""),"")))</f>
        <v/>
      </c>
    </row>
    <row r="1842" customFormat="false" ht="15" hidden="false" customHeight="false" outlineLevel="0" collapsed="false">
      <c r="A1842" s="13"/>
      <c r="B1842" s="8"/>
      <c r="C1842" s="8"/>
      <c r="D1842" s="23"/>
      <c r="E1842" s="23"/>
      <c r="F1842" s="10" t="str">
        <f aca="false">IF(D1842="","",D1842-N(E1842))</f>
        <v/>
      </c>
      <c r="G1842" s="8"/>
      <c r="H1842" s="12" t="str">
        <f aca="false">IF(AND(A1842="",C1842="",D1842=""),"",IF(A1842="","Add the order date",IF(I1842="","Date not recognised - use YYYY-MM-DD",IF(C1842="","Add the customer email",IF(D1842="","Add the order total",IF(COUNTIF(Customers!$A$2:$A$2001,C1842)=0,"Customer not on Customers tab",IF(N(E1842)&gt;D1842,"Refund is more than the order",IF(AND(B1842&lt;&gt;"",COUNTIF($B$2:$B$5001,B1842)&gt;1),"Same order # twice - keep one row",""))))))))</f>
        <v/>
      </c>
      <c r="I1842" s="11" t="str">
        <f aca="false">IF(A1842="","",IF(ISNUMBER(A1842),INT(A1842),IFERROR(IF(TEXT(DATE(VALUE(LEFT(A1842,4)),VALUE(MID(A1842,6,2)),VALUE(MID(A1842,9,2))),"yyyy-mm-dd")=LEFT(A1842,10),DATE(VALUE(LEFT(A1842,4)),VALUE(MID(A1842,6,2)),VALUE(MID(A1842,9,2))),""),"")))</f>
        <v/>
      </c>
    </row>
    <row r="1843" customFormat="false" ht="15" hidden="false" customHeight="false" outlineLevel="0" collapsed="false">
      <c r="A1843" s="13"/>
      <c r="B1843" s="8"/>
      <c r="C1843" s="8"/>
      <c r="D1843" s="23"/>
      <c r="E1843" s="23"/>
      <c r="F1843" s="10" t="str">
        <f aca="false">IF(D1843="","",D1843-N(E1843))</f>
        <v/>
      </c>
      <c r="G1843" s="8"/>
      <c r="H1843" s="12" t="str">
        <f aca="false">IF(AND(A1843="",C1843="",D1843=""),"",IF(A1843="","Add the order date",IF(I1843="","Date not recognised - use YYYY-MM-DD",IF(C1843="","Add the customer email",IF(D1843="","Add the order total",IF(COUNTIF(Customers!$A$2:$A$2001,C1843)=0,"Customer not on Customers tab",IF(N(E1843)&gt;D1843,"Refund is more than the order",IF(AND(B1843&lt;&gt;"",COUNTIF($B$2:$B$5001,B1843)&gt;1),"Same order # twice - keep one row",""))))))))</f>
        <v/>
      </c>
      <c r="I1843" s="11" t="str">
        <f aca="false">IF(A1843="","",IF(ISNUMBER(A1843),INT(A1843),IFERROR(IF(TEXT(DATE(VALUE(LEFT(A1843,4)),VALUE(MID(A1843,6,2)),VALUE(MID(A1843,9,2))),"yyyy-mm-dd")=LEFT(A1843,10),DATE(VALUE(LEFT(A1843,4)),VALUE(MID(A1843,6,2)),VALUE(MID(A1843,9,2))),""),"")))</f>
        <v/>
      </c>
    </row>
    <row r="1844" customFormat="false" ht="15" hidden="false" customHeight="false" outlineLevel="0" collapsed="false">
      <c r="A1844" s="13"/>
      <c r="B1844" s="8"/>
      <c r="C1844" s="8"/>
      <c r="D1844" s="23"/>
      <c r="E1844" s="23"/>
      <c r="F1844" s="10" t="str">
        <f aca="false">IF(D1844="","",D1844-N(E1844))</f>
        <v/>
      </c>
      <c r="G1844" s="8"/>
      <c r="H1844" s="12" t="str">
        <f aca="false">IF(AND(A1844="",C1844="",D1844=""),"",IF(A1844="","Add the order date",IF(I1844="","Date not recognised - use YYYY-MM-DD",IF(C1844="","Add the customer email",IF(D1844="","Add the order total",IF(COUNTIF(Customers!$A$2:$A$2001,C1844)=0,"Customer not on Customers tab",IF(N(E1844)&gt;D1844,"Refund is more than the order",IF(AND(B1844&lt;&gt;"",COUNTIF($B$2:$B$5001,B1844)&gt;1),"Same order # twice - keep one row",""))))))))</f>
        <v/>
      </c>
      <c r="I1844" s="11" t="str">
        <f aca="false">IF(A1844="","",IF(ISNUMBER(A1844),INT(A1844),IFERROR(IF(TEXT(DATE(VALUE(LEFT(A1844,4)),VALUE(MID(A1844,6,2)),VALUE(MID(A1844,9,2))),"yyyy-mm-dd")=LEFT(A1844,10),DATE(VALUE(LEFT(A1844,4)),VALUE(MID(A1844,6,2)),VALUE(MID(A1844,9,2))),""),"")))</f>
        <v/>
      </c>
    </row>
    <row r="1845" customFormat="false" ht="15" hidden="false" customHeight="false" outlineLevel="0" collapsed="false">
      <c r="A1845" s="13"/>
      <c r="B1845" s="8"/>
      <c r="C1845" s="8"/>
      <c r="D1845" s="23"/>
      <c r="E1845" s="23"/>
      <c r="F1845" s="10" t="str">
        <f aca="false">IF(D1845="","",D1845-N(E1845))</f>
        <v/>
      </c>
      <c r="G1845" s="8"/>
      <c r="H1845" s="12" t="str">
        <f aca="false">IF(AND(A1845="",C1845="",D1845=""),"",IF(A1845="","Add the order date",IF(I1845="","Date not recognised - use YYYY-MM-DD",IF(C1845="","Add the customer email",IF(D1845="","Add the order total",IF(COUNTIF(Customers!$A$2:$A$2001,C1845)=0,"Customer not on Customers tab",IF(N(E1845)&gt;D1845,"Refund is more than the order",IF(AND(B1845&lt;&gt;"",COUNTIF($B$2:$B$5001,B1845)&gt;1),"Same order # twice - keep one row",""))))))))</f>
        <v/>
      </c>
      <c r="I1845" s="11" t="str">
        <f aca="false">IF(A1845="","",IF(ISNUMBER(A1845),INT(A1845),IFERROR(IF(TEXT(DATE(VALUE(LEFT(A1845,4)),VALUE(MID(A1845,6,2)),VALUE(MID(A1845,9,2))),"yyyy-mm-dd")=LEFT(A1845,10),DATE(VALUE(LEFT(A1845,4)),VALUE(MID(A1845,6,2)),VALUE(MID(A1845,9,2))),""),"")))</f>
        <v/>
      </c>
    </row>
    <row r="1846" customFormat="false" ht="15" hidden="false" customHeight="false" outlineLevel="0" collapsed="false">
      <c r="A1846" s="13"/>
      <c r="B1846" s="8"/>
      <c r="C1846" s="8"/>
      <c r="D1846" s="23"/>
      <c r="E1846" s="23"/>
      <c r="F1846" s="10" t="str">
        <f aca="false">IF(D1846="","",D1846-N(E1846))</f>
        <v/>
      </c>
      <c r="G1846" s="8"/>
      <c r="H1846" s="12" t="str">
        <f aca="false">IF(AND(A1846="",C1846="",D1846=""),"",IF(A1846="","Add the order date",IF(I1846="","Date not recognised - use YYYY-MM-DD",IF(C1846="","Add the customer email",IF(D1846="","Add the order total",IF(COUNTIF(Customers!$A$2:$A$2001,C1846)=0,"Customer not on Customers tab",IF(N(E1846)&gt;D1846,"Refund is more than the order",IF(AND(B1846&lt;&gt;"",COUNTIF($B$2:$B$5001,B1846)&gt;1),"Same order # twice - keep one row",""))))))))</f>
        <v/>
      </c>
      <c r="I1846" s="11" t="str">
        <f aca="false">IF(A1846="","",IF(ISNUMBER(A1846),INT(A1846),IFERROR(IF(TEXT(DATE(VALUE(LEFT(A1846,4)),VALUE(MID(A1846,6,2)),VALUE(MID(A1846,9,2))),"yyyy-mm-dd")=LEFT(A1846,10),DATE(VALUE(LEFT(A1846,4)),VALUE(MID(A1846,6,2)),VALUE(MID(A1846,9,2))),""),"")))</f>
        <v/>
      </c>
    </row>
    <row r="1847" customFormat="false" ht="15" hidden="false" customHeight="false" outlineLevel="0" collapsed="false">
      <c r="A1847" s="13"/>
      <c r="B1847" s="8"/>
      <c r="C1847" s="8"/>
      <c r="D1847" s="23"/>
      <c r="E1847" s="23"/>
      <c r="F1847" s="10" t="str">
        <f aca="false">IF(D1847="","",D1847-N(E1847))</f>
        <v/>
      </c>
      <c r="G1847" s="8"/>
      <c r="H1847" s="12" t="str">
        <f aca="false">IF(AND(A1847="",C1847="",D1847=""),"",IF(A1847="","Add the order date",IF(I1847="","Date not recognised - use YYYY-MM-DD",IF(C1847="","Add the customer email",IF(D1847="","Add the order total",IF(COUNTIF(Customers!$A$2:$A$2001,C1847)=0,"Customer not on Customers tab",IF(N(E1847)&gt;D1847,"Refund is more than the order",IF(AND(B1847&lt;&gt;"",COUNTIF($B$2:$B$5001,B1847)&gt;1),"Same order # twice - keep one row",""))))))))</f>
        <v/>
      </c>
      <c r="I1847" s="11" t="str">
        <f aca="false">IF(A1847="","",IF(ISNUMBER(A1847),INT(A1847),IFERROR(IF(TEXT(DATE(VALUE(LEFT(A1847,4)),VALUE(MID(A1847,6,2)),VALUE(MID(A1847,9,2))),"yyyy-mm-dd")=LEFT(A1847,10),DATE(VALUE(LEFT(A1847,4)),VALUE(MID(A1847,6,2)),VALUE(MID(A1847,9,2))),""),"")))</f>
        <v/>
      </c>
    </row>
    <row r="1848" customFormat="false" ht="15" hidden="false" customHeight="false" outlineLevel="0" collapsed="false">
      <c r="A1848" s="13"/>
      <c r="B1848" s="8"/>
      <c r="C1848" s="8"/>
      <c r="D1848" s="23"/>
      <c r="E1848" s="23"/>
      <c r="F1848" s="10" t="str">
        <f aca="false">IF(D1848="","",D1848-N(E1848))</f>
        <v/>
      </c>
      <c r="G1848" s="8"/>
      <c r="H1848" s="12" t="str">
        <f aca="false">IF(AND(A1848="",C1848="",D1848=""),"",IF(A1848="","Add the order date",IF(I1848="","Date not recognised - use YYYY-MM-DD",IF(C1848="","Add the customer email",IF(D1848="","Add the order total",IF(COUNTIF(Customers!$A$2:$A$2001,C1848)=0,"Customer not on Customers tab",IF(N(E1848)&gt;D1848,"Refund is more than the order",IF(AND(B1848&lt;&gt;"",COUNTIF($B$2:$B$5001,B1848)&gt;1),"Same order # twice - keep one row",""))))))))</f>
        <v/>
      </c>
      <c r="I1848" s="11" t="str">
        <f aca="false">IF(A1848="","",IF(ISNUMBER(A1848),INT(A1848),IFERROR(IF(TEXT(DATE(VALUE(LEFT(A1848,4)),VALUE(MID(A1848,6,2)),VALUE(MID(A1848,9,2))),"yyyy-mm-dd")=LEFT(A1848,10),DATE(VALUE(LEFT(A1848,4)),VALUE(MID(A1848,6,2)),VALUE(MID(A1848,9,2))),""),"")))</f>
        <v/>
      </c>
    </row>
    <row r="1849" customFormat="false" ht="15" hidden="false" customHeight="false" outlineLevel="0" collapsed="false">
      <c r="A1849" s="13"/>
      <c r="B1849" s="8"/>
      <c r="C1849" s="8"/>
      <c r="D1849" s="23"/>
      <c r="E1849" s="23"/>
      <c r="F1849" s="10" t="str">
        <f aca="false">IF(D1849="","",D1849-N(E1849))</f>
        <v/>
      </c>
      <c r="G1849" s="8"/>
      <c r="H1849" s="12" t="str">
        <f aca="false">IF(AND(A1849="",C1849="",D1849=""),"",IF(A1849="","Add the order date",IF(I1849="","Date not recognised - use YYYY-MM-DD",IF(C1849="","Add the customer email",IF(D1849="","Add the order total",IF(COUNTIF(Customers!$A$2:$A$2001,C1849)=0,"Customer not on Customers tab",IF(N(E1849)&gt;D1849,"Refund is more than the order",IF(AND(B1849&lt;&gt;"",COUNTIF($B$2:$B$5001,B1849)&gt;1),"Same order # twice - keep one row",""))))))))</f>
        <v/>
      </c>
      <c r="I1849" s="11" t="str">
        <f aca="false">IF(A1849="","",IF(ISNUMBER(A1849),INT(A1849),IFERROR(IF(TEXT(DATE(VALUE(LEFT(A1849,4)),VALUE(MID(A1849,6,2)),VALUE(MID(A1849,9,2))),"yyyy-mm-dd")=LEFT(A1849,10),DATE(VALUE(LEFT(A1849,4)),VALUE(MID(A1849,6,2)),VALUE(MID(A1849,9,2))),""),"")))</f>
        <v/>
      </c>
    </row>
    <row r="1850" customFormat="false" ht="15" hidden="false" customHeight="false" outlineLevel="0" collapsed="false">
      <c r="A1850" s="13"/>
      <c r="B1850" s="8"/>
      <c r="C1850" s="8"/>
      <c r="D1850" s="23"/>
      <c r="E1850" s="23"/>
      <c r="F1850" s="10" t="str">
        <f aca="false">IF(D1850="","",D1850-N(E1850))</f>
        <v/>
      </c>
      <c r="G1850" s="8"/>
      <c r="H1850" s="12" t="str">
        <f aca="false">IF(AND(A1850="",C1850="",D1850=""),"",IF(A1850="","Add the order date",IF(I1850="","Date not recognised - use YYYY-MM-DD",IF(C1850="","Add the customer email",IF(D1850="","Add the order total",IF(COUNTIF(Customers!$A$2:$A$2001,C1850)=0,"Customer not on Customers tab",IF(N(E1850)&gt;D1850,"Refund is more than the order",IF(AND(B1850&lt;&gt;"",COUNTIF($B$2:$B$5001,B1850)&gt;1),"Same order # twice - keep one row",""))))))))</f>
        <v/>
      </c>
      <c r="I1850" s="11" t="str">
        <f aca="false">IF(A1850="","",IF(ISNUMBER(A1850),INT(A1850),IFERROR(IF(TEXT(DATE(VALUE(LEFT(A1850,4)),VALUE(MID(A1850,6,2)),VALUE(MID(A1850,9,2))),"yyyy-mm-dd")=LEFT(A1850,10),DATE(VALUE(LEFT(A1850,4)),VALUE(MID(A1850,6,2)),VALUE(MID(A1850,9,2))),""),"")))</f>
        <v/>
      </c>
    </row>
    <row r="1851" customFormat="false" ht="15" hidden="false" customHeight="false" outlineLevel="0" collapsed="false">
      <c r="A1851" s="13"/>
      <c r="B1851" s="8"/>
      <c r="C1851" s="8"/>
      <c r="D1851" s="23"/>
      <c r="E1851" s="23"/>
      <c r="F1851" s="10" t="str">
        <f aca="false">IF(D1851="","",D1851-N(E1851))</f>
        <v/>
      </c>
      <c r="G1851" s="8"/>
      <c r="H1851" s="12" t="str">
        <f aca="false">IF(AND(A1851="",C1851="",D1851=""),"",IF(A1851="","Add the order date",IF(I1851="","Date not recognised - use YYYY-MM-DD",IF(C1851="","Add the customer email",IF(D1851="","Add the order total",IF(COUNTIF(Customers!$A$2:$A$2001,C1851)=0,"Customer not on Customers tab",IF(N(E1851)&gt;D1851,"Refund is more than the order",IF(AND(B1851&lt;&gt;"",COUNTIF($B$2:$B$5001,B1851)&gt;1),"Same order # twice - keep one row",""))))))))</f>
        <v/>
      </c>
      <c r="I1851" s="11" t="str">
        <f aca="false">IF(A1851="","",IF(ISNUMBER(A1851),INT(A1851),IFERROR(IF(TEXT(DATE(VALUE(LEFT(A1851,4)),VALUE(MID(A1851,6,2)),VALUE(MID(A1851,9,2))),"yyyy-mm-dd")=LEFT(A1851,10),DATE(VALUE(LEFT(A1851,4)),VALUE(MID(A1851,6,2)),VALUE(MID(A1851,9,2))),""),"")))</f>
        <v/>
      </c>
    </row>
    <row r="1852" customFormat="false" ht="15" hidden="false" customHeight="false" outlineLevel="0" collapsed="false">
      <c r="A1852" s="13"/>
      <c r="B1852" s="8"/>
      <c r="C1852" s="8"/>
      <c r="D1852" s="23"/>
      <c r="E1852" s="23"/>
      <c r="F1852" s="10" t="str">
        <f aca="false">IF(D1852="","",D1852-N(E1852))</f>
        <v/>
      </c>
      <c r="G1852" s="8"/>
      <c r="H1852" s="12" t="str">
        <f aca="false">IF(AND(A1852="",C1852="",D1852=""),"",IF(A1852="","Add the order date",IF(I1852="","Date not recognised - use YYYY-MM-DD",IF(C1852="","Add the customer email",IF(D1852="","Add the order total",IF(COUNTIF(Customers!$A$2:$A$2001,C1852)=0,"Customer not on Customers tab",IF(N(E1852)&gt;D1852,"Refund is more than the order",IF(AND(B1852&lt;&gt;"",COUNTIF($B$2:$B$5001,B1852)&gt;1),"Same order # twice - keep one row",""))))))))</f>
        <v/>
      </c>
      <c r="I1852" s="11" t="str">
        <f aca="false">IF(A1852="","",IF(ISNUMBER(A1852),INT(A1852),IFERROR(IF(TEXT(DATE(VALUE(LEFT(A1852,4)),VALUE(MID(A1852,6,2)),VALUE(MID(A1852,9,2))),"yyyy-mm-dd")=LEFT(A1852,10),DATE(VALUE(LEFT(A1852,4)),VALUE(MID(A1852,6,2)),VALUE(MID(A1852,9,2))),""),"")))</f>
        <v/>
      </c>
    </row>
    <row r="1853" customFormat="false" ht="15" hidden="false" customHeight="false" outlineLevel="0" collapsed="false">
      <c r="A1853" s="13"/>
      <c r="B1853" s="8"/>
      <c r="C1853" s="8"/>
      <c r="D1853" s="23"/>
      <c r="E1853" s="23"/>
      <c r="F1853" s="10" t="str">
        <f aca="false">IF(D1853="","",D1853-N(E1853))</f>
        <v/>
      </c>
      <c r="G1853" s="8"/>
      <c r="H1853" s="12" t="str">
        <f aca="false">IF(AND(A1853="",C1853="",D1853=""),"",IF(A1853="","Add the order date",IF(I1853="","Date not recognised - use YYYY-MM-DD",IF(C1853="","Add the customer email",IF(D1853="","Add the order total",IF(COUNTIF(Customers!$A$2:$A$2001,C1853)=0,"Customer not on Customers tab",IF(N(E1853)&gt;D1853,"Refund is more than the order",IF(AND(B1853&lt;&gt;"",COUNTIF($B$2:$B$5001,B1853)&gt;1),"Same order # twice - keep one row",""))))))))</f>
        <v/>
      </c>
      <c r="I1853" s="11" t="str">
        <f aca="false">IF(A1853="","",IF(ISNUMBER(A1853),INT(A1853),IFERROR(IF(TEXT(DATE(VALUE(LEFT(A1853,4)),VALUE(MID(A1853,6,2)),VALUE(MID(A1853,9,2))),"yyyy-mm-dd")=LEFT(A1853,10),DATE(VALUE(LEFT(A1853,4)),VALUE(MID(A1853,6,2)),VALUE(MID(A1853,9,2))),""),"")))</f>
        <v/>
      </c>
    </row>
    <row r="1854" customFormat="false" ht="15" hidden="false" customHeight="false" outlineLevel="0" collapsed="false">
      <c r="A1854" s="13"/>
      <c r="B1854" s="8"/>
      <c r="C1854" s="8"/>
      <c r="D1854" s="23"/>
      <c r="E1854" s="23"/>
      <c r="F1854" s="10" t="str">
        <f aca="false">IF(D1854="","",D1854-N(E1854))</f>
        <v/>
      </c>
      <c r="G1854" s="8"/>
      <c r="H1854" s="12" t="str">
        <f aca="false">IF(AND(A1854="",C1854="",D1854=""),"",IF(A1854="","Add the order date",IF(I1854="","Date not recognised - use YYYY-MM-DD",IF(C1854="","Add the customer email",IF(D1854="","Add the order total",IF(COUNTIF(Customers!$A$2:$A$2001,C1854)=0,"Customer not on Customers tab",IF(N(E1854)&gt;D1854,"Refund is more than the order",IF(AND(B1854&lt;&gt;"",COUNTIF($B$2:$B$5001,B1854)&gt;1),"Same order # twice - keep one row",""))))))))</f>
        <v/>
      </c>
      <c r="I1854" s="11" t="str">
        <f aca="false">IF(A1854="","",IF(ISNUMBER(A1854),INT(A1854),IFERROR(IF(TEXT(DATE(VALUE(LEFT(A1854,4)),VALUE(MID(A1854,6,2)),VALUE(MID(A1854,9,2))),"yyyy-mm-dd")=LEFT(A1854,10),DATE(VALUE(LEFT(A1854,4)),VALUE(MID(A1854,6,2)),VALUE(MID(A1854,9,2))),""),"")))</f>
        <v/>
      </c>
    </row>
    <row r="1855" customFormat="false" ht="15" hidden="false" customHeight="false" outlineLevel="0" collapsed="false">
      <c r="A1855" s="13"/>
      <c r="B1855" s="8"/>
      <c r="C1855" s="8"/>
      <c r="D1855" s="23"/>
      <c r="E1855" s="23"/>
      <c r="F1855" s="10" t="str">
        <f aca="false">IF(D1855="","",D1855-N(E1855))</f>
        <v/>
      </c>
      <c r="G1855" s="8"/>
      <c r="H1855" s="12" t="str">
        <f aca="false">IF(AND(A1855="",C1855="",D1855=""),"",IF(A1855="","Add the order date",IF(I1855="","Date not recognised - use YYYY-MM-DD",IF(C1855="","Add the customer email",IF(D1855="","Add the order total",IF(COUNTIF(Customers!$A$2:$A$2001,C1855)=0,"Customer not on Customers tab",IF(N(E1855)&gt;D1855,"Refund is more than the order",IF(AND(B1855&lt;&gt;"",COUNTIF($B$2:$B$5001,B1855)&gt;1),"Same order # twice - keep one row",""))))))))</f>
        <v/>
      </c>
      <c r="I1855" s="11" t="str">
        <f aca="false">IF(A1855="","",IF(ISNUMBER(A1855),INT(A1855),IFERROR(IF(TEXT(DATE(VALUE(LEFT(A1855,4)),VALUE(MID(A1855,6,2)),VALUE(MID(A1855,9,2))),"yyyy-mm-dd")=LEFT(A1855,10),DATE(VALUE(LEFT(A1855,4)),VALUE(MID(A1855,6,2)),VALUE(MID(A1855,9,2))),""),"")))</f>
        <v/>
      </c>
    </row>
    <row r="1856" customFormat="false" ht="15" hidden="false" customHeight="false" outlineLevel="0" collapsed="false">
      <c r="A1856" s="13"/>
      <c r="B1856" s="8"/>
      <c r="C1856" s="8"/>
      <c r="D1856" s="23"/>
      <c r="E1856" s="23"/>
      <c r="F1856" s="10" t="str">
        <f aca="false">IF(D1856="","",D1856-N(E1856))</f>
        <v/>
      </c>
      <c r="G1856" s="8"/>
      <c r="H1856" s="12" t="str">
        <f aca="false">IF(AND(A1856="",C1856="",D1856=""),"",IF(A1856="","Add the order date",IF(I1856="","Date not recognised - use YYYY-MM-DD",IF(C1856="","Add the customer email",IF(D1856="","Add the order total",IF(COUNTIF(Customers!$A$2:$A$2001,C1856)=0,"Customer not on Customers tab",IF(N(E1856)&gt;D1856,"Refund is more than the order",IF(AND(B1856&lt;&gt;"",COUNTIF($B$2:$B$5001,B1856)&gt;1),"Same order # twice - keep one row",""))))))))</f>
        <v/>
      </c>
      <c r="I1856" s="11" t="str">
        <f aca="false">IF(A1856="","",IF(ISNUMBER(A1856),INT(A1856),IFERROR(IF(TEXT(DATE(VALUE(LEFT(A1856,4)),VALUE(MID(A1856,6,2)),VALUE(MID(A1856,9,2))),"yyyy-mm-dd")=LEFT(A1856,10),DATE(VALUE(LEFT(A1856,4)),VALUE(MID(A1856,6,2)),VALUE(MID(A1856,9,2))),""),"")))</f>
        <v/>
      </c>
    </row>
    <row r="1857" customFormat="false" ht="15" hidden="false" customHeight="false" outlineLevel="0" collapsed="false">
      <c r="A1857" s="13"/>
      <c r="B1857" s="8"/>
      <c r="C1857" s="8"/>
      <c r="D1857" s="23"/>
      <c r="E1857" s="23"/>
      <c r="F1857" s="10" t="str">
        <f aca="false">IF(D1857="","",D1857-N(E1857))</f>
        <v/>
      </c>
      <c r="G1857" s="8"/>
      <c r="H1857" s="12" t="str">
        <f aca="false">IF(AND(A1857="",C1857="",D1857=""),"",IF(A1857="","Add the order date",IF(I1857="","Date not recognised - use YYYY-MM-DD",IF(C1857="","Add the customer email",IF(D1857="","Add the order total",IF(COUNTIF(Customers!$A$2:$A$2001,C1857)=0,"Customer not on Customers tab",IF(N(E1857)&gt;D1857,"Refund is more than the order",IF(AND(B1857&lt;&gt;"",COUNTIF($B$2:$B$5001,B1857)&gt;1),"Same order # twice - keep one row",""))))))))</f>
        <v/>
      </c>
      <c r="I1857" s="11" t="str">
        <f aca="false">IF(A1857="","",IF(ISNUMBER(A1857),INT(A1857),IFERROR(IF(TEXT(DATE(VALUE(LEFT(A1857,4)),VALUE(MID(A1857,6,2)),VALUE(MID(A1857,9,2))),"yyyy-mm-dd")=LEFT(A1857,10),DATE(VALUE(LEFT(A1857,4)),VALUE(MID(A1857,6,2)),VALUE(MID(A1857,9,2))),""),"")))</f>
        <v/>
      </c>
    </row>
    <row r="1858" customFormat="false" ht="15" hidden="false" customHeight="false" outlineLevel="0" collapsed="false">
      <c r="A1858" s="13"/>
      <c r="B1858" s="8"/>
      <c r="C1858" s="8"/>
      <c r="D1858" s="23"/>
      <c r="E1858" s="23"/>
      <c r="F1858" s="10" t="str">
        <f aca="false">IF(D1858="","",D1858-N(E1858))</f>
        <v/>
      </c>
      <c r="G1858" s="8"/>
      <c r="H1858" s="12" t="str">
        <f aca="false">IF(AND(A1858="",C1858="",D1858=""),"",IF(A1858="","Add the order date",IF(I1858="","Date not recognised - use YYYY-MM-DD",IF(C1858="","Add the customer email",IF(D1858="","Add the order total",IF(COUNTIF(Customers!$A$2:$A$2001,C1858)=0,"Customer not on Customers tab",IF(N(E1858)&gt;D1858,"Refund is more than the order",IF(AND(B1858&lt;&gt;"",COUNTIF($B$2:$B$5001,B1858)&gt;1),"Same order # twice - keep one row",""))))))))</f>
        <v/>
      </c>
      <c r="I1858" s="11" t="str">
        <f aca="false">IF(A1858="","",IF(ISNUMBER(A1858),INT(A1858),IFERROR(IF(TEXT(DATE(VALUE(LEFT(A1858,4)),VALUE(MID(A1858,6,2)),VALUE(MID(A1858,9,2))),"yyyy-mm-dd")=LEFT(A1858,10),DATE(VALUE(LEFT(A1858,4)),VALUE(MID(A1858,6,2)),VALUE(MID(A1858,9,2))),""),"")))</f>
        <v/>
      </c>
    </row>
    <row r="1859" customFormat="false" ht="15" hidden="false" customHeight="false" outlineLevel="0" collapsed="false">
      <c r="A1859" s="13"/>
      <c r="B1859" s="8"/>
      <c r="C1859" s="8"/>
      <c r="D1859" s="23"/>
      <c r="E1859" s="23"/>
      <c r="F1859" s="10" t="str">
        <f aca="false">IF(D1859="","",D1859-N(E1859))</f>
        <v/>
      </c>
      <c r="G1859" s="8"/>
      <c r="H1859" s="12" t="str">
        <f aca="false">IF(AND(A1859="",C1859="",D1859=""),"",IF(A1859="","Add the order date",IF(I1859="","Date not recognised - use YYYY-MM-DD",IF(C1859="","Add the customer email",IF(D1859="","Add the order total",IF(COUNTIF(Customers!$A$2:$A$2001,C1859)=0,"Customer not on Customers tab",IF(N(E1859)&gt;D1859,"Refund is more than the order",IF(AND(B1859&lt;&gt;"",COUNTIF($B$2:$B$5001,B1859)&gt;1),"Same order # twice - keep one row",""))))))))</f>
        <v/>
      </c>
      <c r="I1859" s="11" t="str">
        <f aca="false">IF(A1859="","",IF(ISNUMBER(A1859),INT(A1859),IFERROR(IF(TEXT(DATE(VALUE(LEFT(A1859,4)),VALUE(MID(A1859,6,2)),VALUE(MID(A1859,9,2))),"yyyy-mm-dd")=LEFT(A1859,10),DATE(VALUE(LEFT(A1859,4)),VALUE(MID(A1859,6,2)),VALUE(MID(A1859,9,2))),""),"")))</f>
        <v/>
      </c>
    </row>
    <row r="1860" customFormat="false" ht="15" hidden="false" customHeight="false" outlineLevel="0" collapsed="false">
      <c r="A1860" s="13"/>
      <c r="B1860" s="8"/>
      <c r="C1860" s="8"/>
      <c r="D1860" s="23"/>
      <c r="E1860" s="23"/>
      <c r="F1860" s="10" t="str">
        <f aca="false">IF(D1860="","",D1860-N(E1860))</f>
        <v/>
      </c>
      <c r="G1860" s="8"/>
      <c r="H1860" s="12" t="str">
        <f aca="false">IF(AND(A1860="",C1860="",D1860=""),"",IF(A1860="","Add the order date",IF(I1860="","Date not recognised - use YYYY-MM-DD",IF(C1860="","Add the customer email",IF(D1860="","Add the order total",IF(COUNTIF(Customers!$A$2:$A$2001,C1860)=0,"Customer not on Customers tab",IF(N(E1860)&gt;D1860,"Refund is more than the order",IF(AND(B1860&lt;&gt;"",COUNTIF($B$2:$B$5001,B1860)&gt;1),"Same order # twice - keep one row",""))))))))</f>
        <v/>
      </c>
      <c r="I1860" s="11" t="str">
        <f aca="false">IF(A1860="","",IF(ISNUMBER(A1860),INT(A1860),IFERROR(IF(TEXT(DATE(VALUE(LEFT(A1860,4)),VALUE(MID(A1860,6,2)),VALUE(MID(A1860,9,2))),"yyyy-mm-dd")=LEFT(A1860,10),DATE(VALUE(LEFT(A1860,4)),VALUE(MID(A1860,6,2)),VALUE(MID(A1860,9,2))),""),"")))</f>
        <v/>
      </c>
    </row>
    <row r="1861" customFormat="false" ht="15" hidden="false" customHeight="false" outlineLevel="0" collapsed="false">
      <c r="A1861" s="13"/>
      <c r="B1861" s="8"/>
      <c r="C1861" s="8"/>
      <c r="D1861" s="23"/>
      <c r="E1861" s="23"/>
      <c r="F1861" s="10" t="str">
        <f aca="false">IF(D1861="","",D1861-N(E1861))</f>
        <v/>
      </c>
      <c r="G1861" s="8"/>
      <c r="H1861" s="12" t="str">
        <f aca="false">IF(AND(A1861="",C1861="",D1861=""),"",IF(A1861="","Add the order date",IF(I1861="","Date not recognised - use YYYY-MM-DD",IF(C1861="","Add the customer email",IF(D1861="","Add the order total",IF(COUNTIF(Customers!$A$2:$A$2001,C1861)=0,"Customer not on Customers tab",IF(N(E1861)&gt;D1861,"Refund is more than the order",IF(AND(B1861&lt;&gt;"",COUNTIF($B$2:$B$5001,B1861)&gt;1),"Same order # twice - keep one row",""))))))))</f>
        <v/>
      </c>
      <c r="I1861" s="11" t="str">
        <f aca="false">IF(A1861="","",IF(ISNUMBER(A1861),INT(A1861),IFERROR(IF(TEXT(DATE(VALUE(LEFT(A1861,4)),VALUE(MID(A1861,6,2)),VALUE(MID(A1861,9,2))),"yyyy-mm-dd")=LEFT(A1861,10),DATE(VALUE(LEFT(A1861,4)),VALUE(MID(A1861,6,2)),VALUE(MID(A1861,9,2))),""),"")))</f>
        <v/>
      </c>
    </row>
    <row r="1862" customFormat="false" ht="15" hidden="false" customHeight="false" outlineLevel="0" collapsed="false">
      <c r="A1862" s="13"/>
      <c r="B1862" s="8"/>
      <c r="C1862" s="8"/>
      <c r="D1862" s="23"/>
      <c r="E1862" s="23"/>
      <c r="F1862" s="10" t="str">
        <f aca="false">IF(D1862="","",D1862-N(E1862))</f>
        <v/>
      </c>
      <c r="G1862" s="8"/>
      <c r="H1862" s="12" t="str">
        <f aca="false">IF(AND(A1862="",C1862="",D1862=""),"",IF(A1862="","Add the order date",IF(I1862="","Date not recognised - use YYYY-MM-DD",IF(C1862="","Add the customer email",IF(D1862="","Add the order total",IF(COUNTIF(Customers!$A$2:$A$2001,C1862)=0,"Customer not on Customers tab",IF(N(E1862)&gt;D1862,"Refund is more than the order",IF(AND(B1862&lt;&gt;"",COUNTIF($B$2:$B$5001,B1862)&gt;1),"Same order # twice - keep one row",""))))))))</f>
        <v/>
      </c>
      <c r="I1862" s="11" t="str">
        <f aca="false">IF(A1862="","",IF(ISNUMBER(A1862),INT(A1862),IFERROR(IF(TEXT(DATE(VALUE(LEFT(A1862,4)),VALUE(MID(A1862,6,2)),VALUE(MID(A1862,9,2))),"yyyy-mm-dd")=LEFT(A1862,10),DATE(VALUE(LEFT(A1862,4)),VALUE(MID(A1862,6,2)),VALUE(MID(A1862,9,2))),""),"")))</f>
        <v/>
      </c>
    </row>
    <row r="1863" customFormat="false" ht="15" hidden="false" customHeight="false" outlineLevel="0" collapsed="false">
      <c r="A1863" s="13"/>
      <c r="B1863" s="8"/>
      <c r="C1863" s="8"/>
      <c r="D1863" s="23"/>
      <c r="E1863" s="23"/>
      <c r="F1863" s="10" t="str">
        <f aca="false">IF(D1863="","",D1863-N(E1863))</f>
        <v/>
      </c>
      <c r="G1863" s="8"/>
      <c r="H1863" s="12" t="str">
        <f aca="false">IF(AND(A1863="",C1863="",D1863=""),"",IF(A1863="","Add the order date",IF(I1863="","Date not recognised - use YYYY-MM-DD",IF(C1863="","Add the customer email",IF(D1863="","Add the order total",IF(COUNTIF(Customers!$A$2:$A$2001,C1863)=0,"Customer not on Customers tab",IF(N(E1863)&gt;D1863,"Refund is more than the order",IF(AND(B1863&lt;&gt;"",COUNTIF($B$2:$B$5001,B1863)&gt;1),"Same order # twice - keep one row",""))))))))</f>
        <v/>
      </c>
      <c r="I1863" s="11" t="str">
        <f aca="false">IF(A1863="","",IF(ISNUMBER(A1863),INT(A1863),IFERROR(IF(TEXT(DATE(VALUE(LEFT(A1863,4)),VALUE(MID(A1863,6,2)),VALUE(MID(A1863,9,2))),"yyyy-mm-dd")=LEFT(A1863,10),DATE(VALUE(LEFT(A1863,4)),VALUE(MID(A1863,6,2)),VALUE(MID(A1863,9,2))),""),"")))</f>
        <v/>
      </c>
    </row>
    <row r="1864" customFormat="false" ht="15" hidden="false" customHeight="false" outlineLevel="0" collapsed="false">
      <c r="A1864" s="13"/>
      <c r="B1864" s="8"/>
      <c r="C1864" s="8"/>
      <c r="D1864" s="23"/>
      <c r="E1864" s="23"/>
      <c r="F1864" s="10" t="str">
        <f aca="false">IF(D1864="","",D1864-N(E1864))</f>
        <v/>
      </c>
      <c r="G1864" s="8"/>
      <c r="H1864" s="12" t="str">
        <f aca="false">IF(AND(A1864="",C1864="",D1864=""),"",IF(A1864="","Add the order date",IF(I1864="","Date not recognised - use YYYY-MM-DD",IF(C1864="","Add the customer email",IF(D1864="","Add the order total",IF(COUNTIF(Customers!$A$2:$A$2001,C1864)=0,"Customer not on Customers tab",IF(N(E1864)&gt;D1864,"Refund is more than the order",IF(AND(B1864&lt;&gt;"",COUNTIF($B$2:$B$5001,B1864)&gt;1),"Same order # twice - keep one row",""))))))))</f>
        <v/>
      </c>
      <c r="I1864" s="11" t="str">
        <f aca="false">IF(A1864="","",IF(ISNUMBER(A1864),INT(A1864),IFERROR(IF(TEXT(DATE(VALUE(LEFT(A1864,4)),VALUE(MID(A1864,6,2)),VALUE(MID(A1864,9,2))),"yyyy-mm-dd")=LEFT(A1864,10),DATE(VALUE(LEFT(A1864,4)),VALUE(MID(A1864,6,2)),VALUE(MID(A1864,9,2))),""),"")))</f>
        <v/>
      </c>
    </row>
    <row r="1865" customFormat="false" ht="15" hidden="false" customHeight="false" outlineLevel="0" collapsed="false">
      <c r="A1865" s="13"/>
      <c r="B1865" s="8"/>
      <c r="C1865" s="8"/>
      <c r="D1865" s="23"/>
      <c r="E1865" s="23"/>
      <c r="F1865" s="10" t="str">
        <f aca="false">IF(D1865="","",D1865-N(E1865))</f>
        <v/>
      </c>
      <c r="G1865" s="8"/>
      <c r="H1865" s="12" t="str">
        <f aca="false">IF(AND(A1865="",C1865="",D1865=""),"",IF(A1865="","Add the order date",IF(I1865="","Date not recognised - use YYYY-MM-DD",IF(C1865="","Add the customer email",IF(D1865="","Add the order total",IF(COUNTIF(Customers!$A$2:$A$2001,C1865)=0,"Customer not on Customers tab",IF(N(E1865)&gt;D1865,"Refund is more than the order",IF(AND(B1865&lt;&gt;"",COUNTIF($B$2:$B$5001,B1865)&gt;1),"Same order # twice - keep one row",""))))))))</f>
        <v/>
      </c>
      <c r="I1865" s="11" t="str">
        <f aca="false">IF(A1865="","",IF(ISNUMBER(A1865),INT(A1865),IFERROR(IF(TEXT(DATE(VALUE(LEFT(A1865,4)),VALUE(MID(A1865,6,2)),VALUE(MID(A1865,9,2))),"yyyy-mm-dd")=LEFT(A1865,10),DATE(VALUE(LEFT(A1865,4)),VALUE(MID(A1865,6,2)),VALUE(MID(A1865,9,2))),""),"")))</f>
        <v/>
      </c>
    </row>
    <row r="1866" customFormat="false" ht="15" hidden="false" customHeight="false" outlineLevel="0" collapsed="false">
      <c r="A1866" s="13"/>
      <c r="B1866" s="8"/>
      <c r="C1866" s="8"/>
      <c r="D1866" s="23"/>
      <c r="E1866" s="23"/>
      <c r="F1866" s="10" t="str">
        <f aca="false">IF(D1866="","",D1866-N(E1866))</f>
        <v/>
      </c>
      <c r="G1866" s="8"/>
      <c r="H1866" s="12" t="str">
        <f aca="false">IF(AND(A1866="",C1866="",D1866=""),"",IF(A1866="","Add the order date",IF(I1866="","Date not recognised - use YYYY-MM-DD",IF(C1866="","Add the customer email",IF(D1866="","Add the order total",IF(COUNTIF(Customers!$A$2:$A$2001,C1866)=0,"Customer not on Customers tab",IF(N(E1866)&gt;D1866,"Refund is more than the order",IF(AND(B1866&lt;&gt;"",COUNTIF($B$2:$B$5001,B1866)&gt;1),"Same order # twice - keep one row",""))))))))</f>
        <v/>
      </c>
      <c r="I1866" s="11" t="str">
        <f aca="false">IF(A1866="","",IF(ISNUMBER(A1866),INT(A1866),IFERROR(IF(TEXT(DATE(VALUE(LEFT(A1866,4)),VALUE(MID(A1866,6,2)),VALUE(MID(A1866,9,2))),"yyyy-mm-dd")=LEFT(A1866,10),DATE(VALUE(LEFT(A1866,4)),VALUE(MID(A1866,6,2)),VALUE(MID(A1866,9,2))),""),"")))</f>
        <v/>
      </c>
    </row>
    <row r="1867" customFormat="false" ht="15" hidden="false" customHeight="false" outlineLevel="0" collapsed="false">
      <c r="A1867" s="13"/>
      <c r="B1867" s="8"/>
      <c r="C1867" s="8"/>
      <c r="D1867" s="23"/>
      <c r="E1867" s="23"/>
      <c r="F1867" s="10" t="str">
        <f aca="false">IF(D1867="","",D1867-N(E1867))</f>
        <v/>
      </c>
      <c r="G1867" s="8"/>
      <c r="H1867" s="12" t="str">
        <f aca="false">IF(AND(A1867="",C1867="",D1867=""),"",IF(A1867="","Add the order date",IF(I1867="","Date not recognised - use YYYY-MM-DD",IF(C1867="","Add the customer email",IF(D1867="","Add the order total",IF(COUNTIF(Customers!$A$2:$A$2001,C1867)=0,"Customer not on Customers tab",IF(N(E1867)&gt;D1867,"Refund is more than the order",IF(AND(B1867&lt;&gt;"",COUNTIF($B$2:$B$5001,B1867)&gt;1),"Same order # twice - keep one row",""))))))))</f>
        <v/>
      </c>
      <c r="I1867" s="11" t="str">
        <f aca="false">IF(A1867="","",IF(ISNUMBER(A1867),INT(A1867),IFERROR(IF(TEXT(DATE(VALUE(LEFT(A1867,4)),VALUE(MID(A1867,6,2)),VALUE(MID(A1867,9,2))),"yyyy-mm-dd")=LEFT(A1867,10),DATE(VALUE(LEFT(A1867,4)),VALUE(MID(A1867,6,2)),VALUE(MID(A1867,9,2))),""),"")))</f>
        <v/>
      </c>
    </row>
    <row r="1868" customFormat="false" ht="15" hidden="false" customHeight="false" outlineLevel="0" collapsed="false">
      <c r="A1868" s="13"/>
      <c r="B1868" s="8"/>
      <c r="C1868" s="8"/>
      <c r="D1868" s="23"/>
      <c r="E1868" s="23"/>
      <c r="F1868" s="10" t="str">
        <f aca="false">IF(D1868="","",D1868-N(E1868))</f>
        <v/>
      </c>
      <c r="G1868" s="8"/>
      <c r="H1868" s="12" t="str">
        <f aca="false">IF(AND(A1868="",C1868="",D1868=""),"",IF(A1868="","Add the order date",IF(I1868="","Date not recognised - use YYYY-MM-DD",IF(C1868="","Add the customer email",IF(D1868="","Add the order total",IF(COUNTIF(Customers!$A$2:$A$2001,C1868)=0,"Customer not on Customers tab",IF(N(E1868)&gt;D1868,"Refund is more than the order",IF(AND(B1868&lt;&gt;"",COUNTIF($B$2:$B$5001,B1868)&gt;1),"Same order # twice - keep one row",""))))))))</f>
        <v/>
      </c>
      <c r="I1868" s="11" t="str">
        <f aca="false">IF(A1868="","",IF(ISNUMBER(A1868),INT(A1868),IFERROR(IF(TEXT(DATE(VALUE(LEFT(A1868,4)),VALUE(MID(A1868,6,2)),VALUE(MID(A1868,9,2))),"yyyy-mm-dd")=LEFT(A1868,10),DATE(VALUE(LEFT(A1868,4)),VALUE(MID(A1868,6,2)),VALUE(MID(A1868,9,2))),""),"")))</f>
        <v/>
      </c>
    </row>
    <row r="1869" customFormat="false" ht="15" hidden="false" customHeight="false" outlineLevel="0" collapsed="false">
      <c r="A1869" s="13"/>
      <c r="B1869" s="8"/>
      <c r="C1869" s="8"/>
      <c r="D1869" s="23"/>
      <c r="E1869" s="23"/>
      <c r="F1869" s="10" t="str">
        <f aca="false">IF(D1869="","",D1869-N(E1869))</f>
        <v/>
      </c>
      <c r="G1869" s="8"/>
      <c r="H1869" s="12" t="str">
        <f aca="false">IF(AND(A1869="",C1869="",D1869=""),"",IF(A1869="","Add the order date",IF(I1869="","Date not recognised - use YYYY-MM-DD",IF(C1869="","Add the customer email",IF(D1869="","Add the order total",IF(COUNTIF(Customers!$A$2:$A$2001,C1869)=0,"Customer not on Customers tab",IF(N(E1869)&gt;D1869,"Refund is more than the order",IF(AND(B1869&lt;&gt;"",COUNTIF($B$2:$B$5001,B1869)&gt;1),"Same order # twice - keep one row",""))))))))</f>
        <v/>
      </c>
      <c r="I1869" s="11" t="str">
        <f aca="false">IF(A1869="","",IF(ISNUMBER(A1869),INT(A1869),IFERROR(IF(TEXT(DATE(VALUE(LEFT(A1869,4)),VALUE(MID(A1869,6,2)),VALUE(MID(A1869,9,2))),"yyyy-mm-dd")=LEFT(A1869,10),DATE(VALUE(LEFT(A1869,4)),VALUE(MID(A1869,6,2)),VALUE(MID(A1869,9,2))),""),"")))</f>
        <v/>
      </c>
    </row>
    <row r="1870" customFormat="false" ht="15" hidden="false" customHeight="false" outlineLevel="0" collapsed="false">
      <c r="A1870" s="13"/>
      <c r="B1870" s="8"/>
      <c r="C1870" s="8"/>
      <c r="D1870" s="23"/>
      <c r="E1870" s="23"/>
      <c r="F1870" s="10" t="str">
        <f aca="false">IF(D1870="","",D1870-N(E1870))</f>
        <v/>
      </c>
      <c r="G1870" s="8"/>
      <c r="H1870" s="12" t="str">
        <f aca="false">IF(AND(A1870="",C1870="",D1870=""),"",IF(A1870="","Add the order date",IF(I1870="","Date not recognised - use YYYY-MM-DD",IF(C1870="","Add the customer email",IF(D1870="","Add the order total",IF(COUNTIF(Customers!$A$2:$A$2001,C1870)=0,"Customer not on Customers tab",IF(N(E1870)&gt;D1870,"Refund is more than the order",IF(AND(B1870&lt;&gt;"",COUNTIF($B$2:$B$5001,B1870)&gt;1),"Same order # twice - keep one row",""))))))))</f>
        <v/>
      </c>
      <c r="I1870" s="11" t="str">
        <f aca="false">IF(A1870="","",IF(ISNUMBER(A1870),INT(A1870),IFERROR(IF(TEXT(DATE(VALUE(LEFT(A1870,4)),VALUE(MID(A1870,6,2)),VALUE(MID(A1870,9,2))),"yyyy-mm-dd")=LEFT(A1870,10),DATE(VALUE(LEFT(A1870,4)),VALUE(MID(A1870,6,2)),VALUE(MID(A1870,9,2))),""),"")))</f>
        <v/>
      </c>
    </row>
    <row r="1871" customFormat="false" ht="15" hidden="false" customHeight="false" outlineLevel="0" collapsed="false">
      <c r="A1871" s="13"/>
      <c r="B1871" s="8"/>
      <c r="C1871" s="8"/>
      <c r="D1871" s="23"/>
      <c r="E1871" s="23"/>
      <c r="F1871" s="10" t="str">
        <f aca="false">IF(D1871="","",D1871-N(E1871))</f>
        <v/>
      </c>
      <c r="G1871" s="8"/>
      <c r="H1871" s="12" t="str">
        <f aca="false">IF(AND(A1871="",C1871="",D1871=""),"",IF(A1871="","Add the order date",IF(I1871="","Date not recognised - use YYYY-MM-DD",IF(C1871="","Add the customer email",IF(D1871="","Add the order total",IF(COUNTIF(Customers!$A$2:$A$2001,C1871)=0,"Customer not on Customers tab",IF(N(E1871)&gt;D1871,"Refund is more than the order",IF(AND(B1871&lt;&gt;"",COUNTIF($B$2:$B$5001,B1871)&gt;1),"Same order # twice - keep one row",""))))))))</f>
        <v/>
      </c>
      <c r="I1871" s="11" t="str">
        <f aca="false">IF(A1871="","",IF(ISNUMBER(A1871),INT(A1871),IFERROR(IF(TEXT(DATE(VALUE(LEFT(A1871,4)),VALUE(MID(A1871,6,2)),VALUE(MID(A1871,9,2))),"yyyy-mm-dd")=LEFT(A1871,10),DATE(VALUE(LEFT(A1871,4)),VALUE(MID(A1871,6,2)),VALUE(MID(A1871,9,2))),""),"")))</f>
        <v/>
      </c>
    </row>
    <row r="1872" customFormat="false" ht="15" hidden="false" customHeight="false" outlineLevel="0" collapsed="false">
      <c r="A1872" s="13"/>
      <c r="B1872" s="8"/>
      <c r="C1872" s="8"/>
      <c r="D1872" s="23"/>
      <c r="E1872" s="23"/>
      <c r="F1872" s="10" t="str">
        <f aca="false">IF(D1872="","",D1872-N(E1872))</f>
        <v/>
      </c>
      <c r="G1872" s="8"/>
      <c r="H1872" s="12" t="str">
        <f aca="false">IF(AND(A1872="",C1872="",D1872=""),"",IF(A1872="","Add the order date",IF(I1872="","Date not recognised - use YYYY-MM-DD",IF(C1872="","Add the customer email",IF(D1872="","Add the order total",IF(COUNTIF(Customers!$A$2:$A$2001,C1872)=0,"Customer not on Customers tab",IF(N(E1872)&gt;D1872,"Refund is more than the order",IF(AND(B1872&lt;&gt;"",COUNTIF($B$2:$B$5001,B1872)&gt;1),"Same order # twice - keep one row",""))))))))</f>
        <v/>
      </c>
      <c r="I1872" s="11" t="str">
        <f aca="false">IF(A1872="","",IF(ISNUMBER(A1872),INT(A1872),IFERROR(IF(TEXT(DATE(VALUE(LEFT(A1872,4)),VALUE(MID(A1872,6,2)),VALUE(MID(A1872,9,2))),"yyyy-mm-dd")=LEFT(A1872,10),DATE(VALUE(LEFT(A1872,4)),VALUE(MID(A1872,6,2)),VALUE(MID(A1872,9,2))),""),"")))</f>
        <v/>
      </c>
    </row>
    <row r="1873" customFormat="false" ht="15" hidden="false" customHeight="false" outlineLevel="0" collapsed="false">
      <c r="A1873" s="13"/>
      <c r="B1873" s="8"/>
      <c r="C1873" s="8"/>
      <c r="D1873" s="23"/>
      <c r="E1873" s="23"/>
      <c r="F1873" s="10" t="str">
        <f aca="false">IF(D1873="","",D1873-N(E1873))</f>
        <v/>
      </c>
      <c r="G1873" s="8"/>
      <c r="H1873" s="12" t="str">
        <f aca="false">IF(AND(A1873="",C1873="",D1873=""),"",IF(A1873="","Add the order date",IF(I1873="","Date not recognised - use YYYY-MM-DD",IF(C1873="","Add the customer email",IF(D1873="","Add the order total",IF(COUNTIF(Customers!$A$2:$A$2001,C1873)=0,"Customer not on Customers tab",IF(N(E1873)&gt;D1873,"Refund is more than the order",IF(AND(B1873&lt;&gt;"",COUNTIF($B$2:$B$5001,B1873)&gt;1),"Same order # twice - keep one row",""))))))))</f>
        <v/>
      </c>
      <c r="I1873" s="11" t="str">
        <f aca="false">IF(A1873="","",IF(ISNUMBER(A1873),INT(A1873),IFERROR(IF(TEXT(DATE(VALUE(LEFT(A1873,4)),VALUE(MID(A1873,6,2)),VALUE(MID(A1873,9,2))),"yyyy-mm-dd")=LEFT(A1873,10),DATE(VALUE(LEFT(A1873,4)),VALUE(MID(A1873,6,2)),VALUE(MID(A1873,9,2))),""),"")))</f>
        <v/>
      </c>
    </row>
    <row r="1874" customFormat="false" ht="15" hidden="false" customHeight="false" outlineLevel="0" collapsed="false">
      <c r="A1874" s="13"/>
      <c r="B1874" s="8"/>
      <c r="C1874" s="8"/>
      <c r="D1874" s="23"/>
      <c r="E1874" s="23"/>
      <c r="F1874" s="10" t="str">
        <f aca="false">IF(D1874="","",D1874-N(E1874))</f>
        <v/>
      </c>
      <c r="G1874" s="8"/>
      <c r="H1874" s="12" t="str">
        <f aca="false">IF(AND(A1874="",C1874="",D1874=""),"",IF(A1874="","Add the order date",IF(I1874="","Date not recognised - use YYYY-MM-DD",IF(C1874="","Add the customer email",IF(D1874="","Add the order total",IF(COUNTIF(Customers!$A$2:$A$2001,C1874)=0,"Customer not on Customers tab",IF(N(E1874)&gt;D1874,"Refund is more than the order",IF(AND(B1874&lt;&gt;"",COUNTIF($B$2:$B$5001,B1874)&gt;1),"Same order # twice - keep one row",""))))))))</f>
        <v/>
      </c>
      <c r="I1874" s="11" t="str">
        <f aca="false">IF(A1874="","",IF(ISNUMBER(A1874),INT(A1874),IFERROR(IF(TEXT(DATE(VALUE(LEFT(A1874,4)),VALUE(MID(A1874,6,2)),VALUE(MID(A1874,9,2))),"yyyy-mm-dd")=LEFT(A1874,10),DATE(VALUE(LEFT(A1874,4)),VALUE(MID(A1874,6,2)),VALUE(MID(A1874,9,2))),""),"")))</f>
        <v/>
      </c>
    </row>
    <row r="1875" customFormat="false" ht="15" hidden="false" customHeight="false" outlineLevel="0" collapsed="false">
      <c r="A1875" s="13"/>
      <c r="B1875" s="8"/>
      <c r="C1875" s="8"/>
      <c r="D1875" s="23"/>
      <c r="E1875" s="23"/>
      <c r="F1875" s="10" t="str">
        <f aca="false">IF(D1875="","",D1875-N(E1875))</f>
        <v/>
      </c>
      <c r="G1875" s="8"/>
      <c r="H1875" s="12" t="str">
        <f aca="false">IF(AND(A1875="",C1875="",D1875=""),"",IF(A1875="","Add the order date",IF(I1875="","Date not recognised - use YYYY-MM-DD",IF(C1875="","Add the customer email",IF(D1875="","Add the order total",IF(COUNTIF(Customers!$A$2:$A$2001,C1875)=0,"Customer not on Customers tab",IF(N(E1875)&gt;D1875,"Refund is more than the order",IF(AND(B1875&lt;&gt;"",COUNTIF($B$2:$B$5001,B1875)&gt;1),"Same order # twice - keep one row",""))))))))</f>
        <v/>
      </c>
      <c r="I1875" s="11" t="str">
        <f aca="false">IF(A1875="","",IF(ISNUMBER(A1875),INT(A1875),IFERROR(IF(TEXT(DATE(VALUE(LEFT(A1875,4)),VALUE(MID(A1875,6,2)),VALUE(MID(A1875,9,2))),"yyyy-mm-dd")=LEFT(A1875,10),DATE(VALUE(LEFT(A1875,4)),VALUE(MID(A1875,6,2)),VALUE(MID(A1875,9,2))),""),"")))</f>
        <v/>
      </c>
    </row>
    <row r="1876" customFormat="false" ht="15" hidden="false" customHeight="false" outlineLevel="0" collapsed="false">
      <c r="A1876" s="13"/>
      <c r="B1876" s="8"/>
      <c r="C1876" s="8"/>
      <c r="D1876" s="23"/>
      <c r="E1876" s="23"/>
      <c r="F1876" s="10" t="str">
        <f aca="false">IF(D1876="","",D1876-N(E1876))</f>
        <v/>
      </c>
      <c r="G1876" s="8"/>
      <c r="H1876" s="12" t="str">
        <f aca="false">IF(AND(A1876="",C1876="",D1876=""),"",IF(A1876="","Add the order date",IF(I1876="","Date not recognised - use YYYY-MM-DD",IF(C1876="","Add the customer email",IF(D1876="","Add the order total",IF(COUNTIF(Customers!$A$2:$A$2001,C1876)=0,"Customer not on Customers tab",IF(N(E1876)&gt;D1876,"Refund is more than the order",IF(AND(B1876&lt;&gt;"",COUNTIF($B$2:$B$5001,B1876)&gt;1),"Same order # twice - keep one row",""))))))))</f>
        <v/>
      </c>
      <c r="I1876" s="11" t="str">
        <f aca="false">IF(A1876="","",IF(ISNUMBER(A1876),INT(A1876),IFERROR(IF(TEXT(DATE(VALUE(LEFT(A1876,4)),VALUE(MID(A1876,6,2)),VALUE(MID(A1876,9,2))),"yyyy-mm-dd")=LEFT(A1876,10),DATE(VALUE(LEFT(A1876,4)),VALUE(MID(A1876,6,2)),VALUE(MID(A1876,9,2))),""),"")))</f>
        <v/>
      </c>
    </row>
    <row r="1877" customFormat="false" ht="15" hidden="false" customHeight="false" outlineLevel="0" collapsed="false">
      <c r="A1877" s="13"/>
      <c r="B1877" s="8"/>
      <c r="C1877" s="8"/>
      <c r="D1877" s="23"/>
      <c r="E1877" s="23"/>
      <c r="F1877" s="10" t="str">
        <f aca="false">IF(D1877="","",D1877-N(E1877))</f>
        <v/>
      </c>
      <c r="G1877" s="8"/>
      <c r="H1877" s="12" t="str">
        <f aca="false">IF(AND(A1877="",C1877="",D1877=""),"",IF(A1877="","Add the order date",IF(I1877="","Date not recognised - use YYYY-MM-DD",IF(C1877="","Add the customer email",IF(D1877="","Add the order total",IF(COUNTIF(Customers!$A$2:$A$2001,C1877)=0,"Customer not on Customers tab",IF(N(E1877)&gt;D1877,"Refund is more than the order",IF(AND(B1877&lt;&gt;"",COUNTIF($B$2:$B$5001,B1877)&gt;1),"Same order # twice - keep one row",""))))))))</f>
        <v/>
      </c>
      <c r="I1877" s="11" t="str">
        <f aca="false">IF(A1877="","",IF(ISNUMBER(A1877),INT(A1877),IFERROR(IF(TEXT(DATE(VALUE(LEFT(A1877,4)),VALUE(MID(A1877,6,2)),VALUE(MID(A1877,9,2))),"yyyy-mm-dd")=LEFT(A1877,10),DATE(VALUE(LEFT(A1877,4)),VALUE(MID(A1877,6,2)),VALUE(MID(A1877,9,2))),""),"")))</f>
        <v/>
      </c>
    </row>
    <row r="1878" customFormat="false" ht="15" hidden="false" customHeight="false" outlineLevel="0" collapsed="false">
      <c r="A1878" s="13"/>
      <c r="B1878" s="8"/>
      <c r="C1878" s="8"/>
      <c r="D1878" s="23"/>
      <c r="E1878" s="23"/>
      <c r="F1878" s="10" t="str">
        <f aca="false">IF(D1878="","",D1878-N(E1878))</f>
        <v/>
      </c>
      <c r="G1878" s="8"/>
      <c r="H1878" s="12" t="str">
        <f aca="false">IF(AND(A1878="",C1878="",D1878=""),"",IF(A1878="","Add the order date",IF(I1878="","Date not recognised - use YYYY-MM-DD",IF(C1878="","Add the customer email",IF(D1878="","Add the order total",IF(COUNTIF(Customers!$A$2:$A$2001,C1878)=0,"Customer not on Customers tab",IF(N(E1878)&gt;D1878,"Refund is more than the order",IF(AND(B1878&lt;&gt;"",COUNTIF($B$2:$B$5001,B1878)&gt;1),"Same order # twice - keep one row",""))))))))</f>
        <v/>
      </c>
      <c r="I1878" s="11" t="str">
        <f aca="false">IF(A1878="","",IF(ISNUMBER(A1878),INT(A1878),IFERROR(IF(TEXT(DATE(VALUE(LEFT(A1878,4)),VALUE(MID(A1878,6,2)),VALUE(MID(A1878,9,2))),"yyyy-mm-dd")=LEFT(A1878,10),DATE(VALUE(LEFT(A1878,4)),VALUE(MID(A1878,6,2)),VALUE(MID(A1878,9,2))),""),"")))</f>
        <v/>
      </c>
    </row>
    <row r="1879" customFormat="false" ht="15" hidden="false" customHeight="false" outlineLevel="0" collapsed="false">
      <c r="A1879" s="13"/>
      <c r="B1879" s="8"/>
      <c r="C1879" s="8"/>
      <c r="D1879" s="23"/>
      <c r="E1879" s="23"/>
      <c r="F1879" s="10" t="str">
        <f aca="false">IF(D1879="","",D1879-N(E1879))</f>
        <v/>
      </c>
      <c r="G1879" s="8"/>
      <c r="H1879" s="12" t="str">
        <f aca="false">IF(AND(A1879="",C1879="",D1879=""),"",IF(A1879="","Add the order date",IF(I1879="","Date not recognised - use YYYY-MM-DD",IF(C1879="","Add the customer email",IF(D1879="","Add the order total",IF(COUNTIF(Customers!$A$2:$A$2001,C1879)=0,"Customer not on Customers tab",IF(N(E1879)&gt;D1879,"Refund is more than the order",IF(AND(B1879&lt;&gt;"",COUNTIF($B$2:$B$5001,B1879)&gt;1),"Same order # twice - keep one row",""))))))))</f>
        <v/>
      </c>
      <c r="I1879" s="11" t="str">
        <f aca="false">IF(A1879="","",IF(ISNUMBER(A1879),INT(A1879),IFERROR(IF(TEXT(DATE(VALUE(LEFT(A1879,4)),VALUE(MID(A1879,6,2)),VALUE(MID(A1879,9,2))),"yyyy-mm-dd")=LEFT(A1879,10),DATE(VALUE(LEFT(A1879,4)),VALUE(MID(A1879,6,2)),VALUE(MID(A1879,9,2))),""),"")))</f>
        <v/>
      </c>
    </row>
    <row r="1880" customFormat="false" ht="15" hidden="false" customHeight="false" outlineLevel="0" collapsed="false">
      <c r="A1880" s="13"/>
      <c r="B1880" s="8"/>
      <c r="C1880" s="8"/>
      <c r="D1880" s="23"/>
      <c r="E1880" s="23"/>
      <c r="F1880" s="10" t="str">
        <f aca="false">IF(D1880="","",D1880-N(E1880))</f>
        <v/>
      </c>
      <c r="G1880" s="8"/>
      <c r="H1880" s="12" t="str">
        <f aca="false">IF(AND(A1880="",C1880="",D1880=""),"",IF(A1880="","Add the order date",IF(I1880="","Date not recognised - use YYYY-MM-DD",IF(C1880="","Add the customer email",IF(D1880="","Add the order total",IF(COUNTIF(Customers!$A$2:$A$2001,C1880)=0,"Customer not on Customers tab",IF(N(E1880)&gt;D1880,"Refund is more than the order",IF(AND(B1880&lt;&gt;"",COUNTIF($B$2:$B$5001,B1880)&gt;1),"Same order # twice - keep one row",""))))))))</f>
        <v/>
      </c>
      <c r="I1880" s="11" t="str">
        <f aca="false">IF(A1880="","",IF(ISNUMBER(A1880),INT(A1880),IFERROR(IF(TEXT(DATE(VALUE(LEFT(A1880,4)),VALUE(MID(A1880,6,2)),VALUE(MID(A1880,9,2))),"yyyy-mm-dd")=LEFT(A1880,10),DATE(VALUE(LEFT(A1880,4)),VALUE(MID(A1880,6,2)),VALUE(MID(A1880,9,2))),""),"")))</f>
        <v/>
      </c>
    </row>
    <row r="1881" customFormat="false" ht="15" hidden="false" customHeight="false" outlineLevel="0" collapsed="false">
      <c r="A1881" s="13"/>
      <c r="B1881" s="8"/>
      <c r="C1881" s="8"/>
      <c r="D1881" s="23"/>
      <c r="E1881" s="23"/>
      <c r="F1881" s="10" t="str">
        <f aca="false">IF(D1881="","",D1881-N(E1881))</f>
        <v/>
      </c>
      <c r="G1881" s="8"/>
      <c r="H1881" s="12" t="str">
        <f aca="false">IF(AND(A1881="",C1881="",D1881=""),"",IF(A1881="","Add the order date",IF(I1881="","Date not recognised - use YYYY-MM-DD",IF(C1881="","Add the customer email",IF(D1881="","Add the order total",IF(COUNTIF(Customers!$A$2:$A$2001,C1881)=0,"Customer not on Customers tab",IF(N(E1881)&gt;D1881,"Refund is more than the order",IF(AND(B1881&lt;&gt;"",COUNTIF($B$2:$B$5001,B1881)&gt;1),"Same order # twice - keep one row",""))))))))</f>
        <v/>
      </c>
      <c r="I1881" s="11" t="str">
        <f aca="false">IF(A1881="","",IF(ISNUMBER(A1881),INT(A1881),IFERROR(IF(TEXT(DATE(VALUE(LEFT(A1881,4)),VALUE(MID(A1881,6,2)),VALUE(MID(A1881,9,2))),"yyyy-mm-dd")=LEFT(A1881,10),DATE(VALUE(LEFT(A1881,4)),VALUE(MID(A1881,6,2)),VALUE(MID(A1881,9,2))),""),"")))</f>
        <v/>
      </c>
    </row>
    <row r="1882" customFormat="false" ht="15" hidden="false" customHeight="false" outlineLevel="0" collapsed="false">
      <c r="A1882" s="13"/>
      <c r="B1882" s="8"/>
      <c r="C1882" s="8"/>
      <c r="D1882" s="23"/>
      <c r="E1882" s="23"/>
      <c r="F1882" s="10" t="str">
        <f aca="false">IF(D1882="","",D1882-N(E1882))</f>
        <v/>
      </c>
      <c r="G1882" s="8"/>
      <c r="H1882" s="12" t="str">
        <f aca="false">IF(AND(A1882="",C1882="",D1882=""),"",IF(A1882="","Add the order date",IF(I1882="","Date not recognised - use YYYY-MM-DD",IF(C1882="","Add the customer email",IF(D1882="","Add the order total",IF(COUNTIF(Customers!$A$2:$A$2001,C1882)=0,"Customer not on Customers tab",IF(N(E1882)&gt;D1882,"Refund is more than the order",IF(AND(B1882&lt;&gt;"",COUNTIF($B$2:$B$5001,B1882)&gt;1),"Same order # twice - keep one row",""))))))))</f>
        <v/>
      </c>
      <c r="I1882" s="11" t="str">
        <f aca="false">IF(A1882="","",IF(ISNUMBER(A1882),INT(A1882),IFERROR(IF(TEXT(DATE(VALUE(LEFT(A1882,4)),VALUE(MID(A1882,6,2)),VALUE(MID(A1882,9,2))),"yyyy-mm-dd")=LEFT(A1882,10),DATE(VALUE(LEFT(A1882,4)),VALUE(MID(A1882,6,2)),VALUE(MID(A1882,9,2))),""),"")))</f>
        <v/>
      </c>
    </row>
    <row r="1883" customFormat="false" ht="15" hidden="false" customHeight="false" outlineLevel="0" collapsed="false">
      <c r="A1883" s="13"/>
      <c r="B1883" s="8"/>
      <c r="C1883" s="8"/>
      <c r="D1883" s="23"/>
      <c r="E1883" s="23"/>
      <c r="F1883" s="10" t="str">
        <f aca="false">IF(D1883="","",D1883-N(E1883))</f>
        <v/>
      </c>
      <c r="G1883" s="8"/>
      <c r="H1883" s="12" t="str">
        <f aca="false">IF(AND(A1883="",C1883="",D1883=""),"",IF(A1883="","Add the order date",IF(I1883="","Date not recognised - use YYYY-MM-DD",IF(C1883="","Add the customer email",IF(D1883="","Add the order total",IF(COUNTIF(Customers!$A$2:$A$2001,C1883)=0,"Customer not on Customers tab",IF(N(E1883)&gt;D1883,"Refund is more than the order",IF(AND(B1883&lt;&gt;"",COUNTIF($B$2:$B$5001,B1883)&gt;1),"Same order # twice - keep one row",""))))))))</f>
        <v/>
      </c>
      <c r="I1883" s="11" t="str">
        <f aca="false">IF(A1883="","",IF(ISNUMBER(A1883),INT(A1883),IFERROR(IF(TEXT(DATE(VALUE(LEFT(A1883,4)),VALUE(MID(A1883,6,2)),VALUE(MID(A1883,9,2))),"yyyy-mm-dd")=LEFT(A1883,10),DATE(VALUE(LEFT(A1883,4)),VALUE(MID(A1883,6,2)),VALUE(MID(A1883,9,2))),""),"")))</f>
        <v/>
      </c>
    </row>
    <row r="1884" customFormat="false" ht="15" hidden="false" customHeight="false" outlineLevel="0" collapsed="false">
      <c r="A1884" s="13"/>
      <c r="B1884" s="8"/>
      <c r="C1884" s="8"/>
      <c r="D1884" s="23"/>
      <c r="E1884" s="23"/>
      <c r="F1884" s="10" t="str">
        <f aca="false">IF(D1884="","",D1884-N(E1884))</f>
        <v/>
      </c>
      <c r="G1884" s="8"/>
      <c r="H1884" s="12" t="str">
        <f aca="false">IF(AND(A1884="",C1884="",D1884=""),"",IF(A1884="","Add the order date",IF(I1884="","Date not recognised - use YYYY-MM-DD",IF(C1884="","Add the customer email",IF(D1884="","Add the order total",IF(COUNTIF(Customers!$A$2:$A$2001,C1884)=0,"Customer not on Customers tab",IF(N(E1884)&gt;D1884,"Refund is more than the order",IF(AND(B1884&lt;&gt;"",COUNTIF($B$2:$B$5001,B1884)&gt;1),"Same order # twice - keep one row",""))))))))</f>
        <v/>
      </c>
      <c r="I1884" s="11" t="str">
        <f aca="false">IF(A1884="","",IF(ISNUMBER(A1884),INT(A1884),IFERROR(IF(TEXT(DATE(VALUE(LEFT(A1884,4)),VALUE(MID(A1884,6,2)),VALUE(MID(A1884,9,2))),"yyyy-mm-dd")=LEFT(A1884,10),DATE(VALUE(LEFT(A1884,4)),VALUE(MID(A1884,6,2)),VALUE(MID(A1884,9,2))),""),"")))</f>
        <v/>
      </c>
    </row>
    <row r="1885" customFormat="false" ht="15" hidden="false" customHeight="false" outlineLevel="0" collapsed="false">
      <c r="A1885" s="13"/>
      <c r="B1885" s="8"/>
      <c r="C1885" s="8"/>
      <c r="D1885" s="23"/>
      <c r="E1885" s="23"/>
      <c r="F1885" s="10" t="str">
        <f aca="false">IF(D1885="","",D1885-N(E1885))</f>
        <v/>
      </c>
      <c r="G1885" s="8"/>
      <c r="H1885" s="12" t="str">
        <f aca="false">IF(AND(A1885="",C1885="",D1885=""),"",IF(A1885="","Add the order date",IF(I1885="","Date not recognised - use YYYY-MM-DD",IF(C1885="","Add the customer email",IF(D1885="","Add the order total",IF(COUNTIF(Customers!$A$2:$A$2001,C1885)=0,"Customer not on Customers tab",IF(N(E1885)&gt;D1885,"Refund is more than the order",IF(AND(B1885&lt;&gt;"",COUNTIF($B$2:$B$5001,B1885)&gt;1),"Same order # twice - keep one row",""))))))))</f>
        <v/>
      </c>
      <c r="I1885" s="11" t="str">
        <f aca="false">IF(A1885="","",IF(ISNUMBER(A1885),INT(A1885),IFERROR(IF(TEXT(DATE(VALUE(LEFT(A1885,4)),VALUE(MID(A1885,6,2)),VALUE(MID(A1885,9,2))),"yyyy-mm-dd")=LEFT(A1885,10),DATE(VALUE(LEFT(A1885,4)),VALUE(MID(A1885,6,2)),VALUE(MID(A1885,9,2))),""),"")))</f>
        <v/>
      </c>
    </row>
    <row r="1886" customFormat="false" ht="15" hidden="false" customHeight="false" outlineLevel="0" collapsed="false">
      <c r="A1886" s="13"/>
      <c r="B1886" s="8"/>
      <c r="C1886" s="8"/>
      <c r="D1886" s="23"/>
      <c r="E1886" s="23"/>
      <c r="F1886" s="10" t="str">
        <f aca="false">IF(D1886="","",D1886-N(E1886))</f>
        <v/>
      </c>
      <c r="G1886" s="8"/>
      <c r="H1886" s="12" t="str">
        <f aca="false">IF(AND(A1886="",C1886="",D1886=""),"",IF(A1886="","Add the order date",IF(I1886="","Date not recognised - use YYYY-MM-DD",IF(C1886="","Add the customer email",IF(D1886="","Add the order total",IF(COUNTIF(Customers!$A$2:$A$2001,C1886)=0,"Customer not on Customers tab",IF(N(E1886)&gt;D1886,"Refund is more than the order",IF(AND(B1886&lt;&gt;"",COUNTIF($B$2:$B$5001,B1886)&gt;1),"Same order # twice - keep one row",""))))))))</f>
        <v/>
      </c>
      <c r="I1886" s="11" t="str">
        <f aca="false">IF(A1886="","",IF(ISNUMBER(A1886),INT(A1886),IFERROR(IF(TEXT(DATE(VALUE(LEFT(A1886,4)),VALUE(MID(A1886,6,2)),VALUE(MID(A1886,9,2))),"yyyy-mm-dd")=LEFT(A1886,10),DATE(VALUE(LEFT(A1886,4)),VALUE(MID(A1886,6,2)),VALUE(MID(A1886,9,2))),""),"")))</f>
        <v/>
      </c>
    </row>
    <row r="1887" customFormat="false" ht="15" hidden="false" customHeight="false" outlineLevel="0" collapsed="false">
      <c r="A1887" s="13"/>
      <c r="B1887" s="8"/>
      <c r="C1887" s="8"/>
      <c r="D1887" s="23"/>
      <c r="E1887" s="23"/>
      <c r="F1887" s="10" t="str">
        <f aca="false">IF(D1887="","",D1887-N(E1887))</f>
        <v/>
      </c>
      <c r="G1887" s="8"/>
      <c r="H1887" s="12" t="str">
        <f aca="false">IF(AND(A1887="",C1887="",D1887=""),"",IF(A1887="","Add the order date",IF(I1887="","Date not recognised - use YYYY-MM-DD",IF(C1887="","Add the customer email",IF(D1887="","Add the order total",IF(COUNTIF(Customers!$A$2:$A$2001,C1887)=0,"Customer not on Customers tab",IF(N(E1887)&gt;D1887,"Refund is more than the order",IF(AND(B1887&lt;&gt;"",COUNTIF($B$2:$B$5001,B1887)&gt;1),"Same order # twice - keep one row",""))))))))</f>
        <v/>
      </c>
      <c r="I1887" s="11" t="str">
        <f aca="false">IF(A1887="","",IF(ISNUMBER(A1887),INT(A1887),IFERROR(IF(TEXT(DATE(VALUE(LEFT(A1887,4)),VALUE(MID(A1887,6,2)),VALUE(MID(A1887,9,2))),"yyyy-mm-dd")=LEFT(A1887,10),DATE(VALUE(LEFT(A1887,4)),VALUE(MID(A1887,6,2)),VALUE(MID(A1887,9,2))),""),"")))</f>
        <v/>
      </c>
    </row>
    <row r="1888" customFormat="false" ht="15" hidden="false" customHeight="false" outlineLevel="0" collapsed="false">
      <c r="A1888" s="13"/>
      <c r="B1888" s="8"/>
      <c r="C1888" s="8"/>
      <c r="D1888" s="23"/>
      <c r="E1888" s="23"/>
      <c r="F1888" s="10" t="str">
        <f aca="false">IF(D1888="","",D1888-N(E1888))</f>
        <v/>
      </c>
      <c r="G1888" s="8"/>
      <c r="H1888" s="12" t="str">
        <f aca="false">IF(AND(A1888="",C1888="",D1888=""),"",IF(A1888="","Add the order date",IF(I1888="","Date not recognised - use YYYY-MM-DD",IF(C1888="","Add the customer email",IF(D1888="","Add the order total",IF(COUNTIF(Customers!$A$2:$A$2001,C1888)=0,"Customer not on Customers tab",IF(N(E1888)&gt;D1888,"Refund is more than the order",IF(AND(B1888&lt;&gt;"",COUNTIF($B$2:$B$5001,B1888)&gt;1),"Same order # twice - keep one row",""))))))))</f>
        <v/>
      </c>
      <c r="I1888" s="11" t="str">
        <f aca="false">IF(A1888="","",IF(ISNUMBER(A1888),INT(A1888),IFERROR(IF(TEXT(DATE(VALUE(LEFT(A1888,4)),VALUE(MID(A1888,6,2)),VALUE(MID(A1888,9,2))),"yyyy-mm-dd")=LEFT(A1888,10),DATE(VALUE(LEFT(A1888,4)),VALUE(MID(A1888,6,2)),VALUE(MID(A1888,9,2))),""),"")))</f>
        <v/>
      </c>
    </row>
    <row r="1889" customFormat="false" ht="15" hidden="false" customHeight="false" outlineLevel="0" collapsed="false">
      <c r="A1889" s="13"/>
      <c r="B1889" s="8"/>
      <c r="C1889" s="8"/>
      <c r="D1889" s="23"/>
      <c r="E1889" s="23"/>
      <c r="F1889" s="10" t="str">
        <f aca="false">IF(D1889="","",D1889-N(E1889))</f>
        <v/>
      </c>
      <c r="G1889" s="8"/>
      <c r="H1889" s="12" t="str">
        <f aca="false">IF(AND(A1889="",C1889="",D1889=""),"",IF(A1889="","Add the order date",IF(I1889="","Date not recognised - use YYYY-MM-DD",IF(C1889="","Add the customer email",IF(D1889="","Add the order total",IF(COUNTIF(Customers!$A$2:$A$2001,C1889)=0,"Customer not on Customers tab",IF(N(E1889)&gt;D1889,"Refund is more than the order",IF(AND(B1889&lt;&gt;"",COUNTIF($B$2:$B$5001,B1889)&gt;1),"Same order # twice - keep one row",""))))))))</f>
        <v/>
      </c>
      <c r="I1889" s="11" t="str">
        <f aca="false">IF(A1889="","",IF(ISNUMBER(A1889),INT(A1889),IFERROR(IF(TEXT(DATE(VALUE(LEFT(A1889,4)),VALUE(MID(A1889,6,2)),VALUE(MID(A1889,9,2))),"yyyy-mm-dd")=LEFT(A1889,10),DATE(VALUE(LEFT(A1889,4)),VALUE(MID(A1889,6,2)),VALUE(MID(A1889,9,2))),""),"")))</f>
        <v/>
      </c>
    </row>
    <row r="1890" customFormat="false" ht="15" hidden="false" customHeight="false" outlineLevel="0" collapsed="false">
      <c r="A1890" s="13"/>
      <c r="B1890" s="8"/>
      <c r="C1890" s="8"/>
      <c r="D1890" s="23"/>
      <c r="E1890" s="23"/>
      <c r="F1890" s="10" t="str">
        <f aca="false">IF(D1890="","",D1890-N(E1890))</f>
        <v/>
      </c>
      <c r="G1890" s="8"/>
      <c r="H1890" s="12" t="str">
        <f aca="false">IF(AND(A1890="",C1890="",D1890=""),"",IF(A1890="","Add the order date",IF(I1890="","Date not recognised - use YYYY-MM-DD",IF(C1890="","Add the customer email",IF(D1890="","Add the order total",IF(COUNTIF(Customers!$A$2:$A$2001,C1890)=0,"Customer not on Customers tab",IF(N(E1890)&gt;D1890,"Refund is more than the order",IF(AND(B1890&lt;&gt;"",COUNTIF($B$2:$B$5001,B1890)&gt;1),"Same order # twice - keep one row",""))))))))</f>
        <v/>
      </c>
      <c r="I1890" s="11" t="str">
        <f aca="false">IF(A1890="","",IF(ISNUMBER(A1890),INT(A1890),IFERROR(IF(TEXT(DATE(VALUE(LEFT(A1890,4)),VALUE(MID(A1890,6,2)),VALUE(MID(A1890,9,2))),"yyyy-mm-dd")=LEFT(A1890,10),DATE(VALUE(LEFT(A1890,4)),VALUE(MID(A1890,6,2)),VALUE(MID(A1890,9,2))),""),"")))</f>
        <v/>
      </c>
    </row>
    <row r="1891" customFormat="false" ht="15" hidden="false" customHeight="false" outlineLevel="0" collapsed="false">
      <c r="A1891" s="13"/>
      <c r="B1891" s="8"/>
      <c r="C1891" s="8"/>
      <c r="D1891" s="23"/>
      <c r="E1891" s="23"/>
      <c r="F1891" s="10" t="str">
        <f aca="false">IF(D1891="","",D1891-N(E1891))</f>
        <v/>
      </c>
      <c r="G1891" s="8"/>
      <c r="H1891" s="12" t="str">
        <f aca="false">IF(AND(A1891="",C1891="",D1891=""),"",IF(A1891="","Add the order date",IF(I1891="","Date not recognised - use YYYY-MM-DD",IF(C1891="","Add the customer email",IF(D1891="","Add the order total",IF(COUNTIF(Customers!$A$2:$A$2001,C1891)=0,"Customer not on Customers tab",IF(N(E1891)&gt;D1891,"Refund is more than the order",IF(AND(B1891&lt;&gt;"",COUNTIF($B$2:$B$5001,B1891)&gt;1),"Same order # twice - keep one row",""))))))))</f>
        <v/>
      </c>
      <c r="I1891" s="11" t="str">
        <f aca="false">IF(A1891="","",IF(ISNUMBER(A1891),INT(A1891),IFERROR(IF(TEXT(DATE(VALUE(LEFT(A1891,4)),VALUE(MID(A1891,6,2)),VALUE(MID(A1891,9,2))),"yyyy-mm-dd")=LEFT(A1891,10),DATE(VALUE(LEFT(A1891,4)),VALUE(MID(A1891,6,2)),VALUE(MID(A1891,9,2))),""),"")))</f>
        <v/>
      </c>
    </row>
    <row r="1892" customFormat="false" ht="15" hidden="false" customHeight="false" outlineLevel="0" collapsed="false">
      <c r="A1892" s="13"/>
      <c r="B1892" s="8"/>
      <c r="C1892" s="8"/>
      <c r="D1892" s="23"/>
      <c r="E1892" s="23"/>
      <c r="F1892" s="10" t="str">
        <f aca="false">IF(D1892="","",D1892-N(E1892))</f>
        <v/>
      </c>
      <c r="G1892" s="8"/>
      <c r="H1892" s="12" t="str">
        <f aca="false">IF(AND(A1892="",C1892="",D1892=""),"",IF(A1892="","Add the order date",IF(I1892="","Date not recognised - use YYYY-MM-DD",IF(C1892="","Add the customer email",IF(D1892="","Add the order total",IF(COUNTIF(Customers!$A$2:$A$2001,C1892)=0,"Customer not on Customers tab",IF(N(E1892)&gt;D1892,"Refund is more than the order",IF(AND(B1892&lt;&gt;"",COUNTIF($B$2:$B$5001,B1892)&gt;1),"Same order # twice - keep one row",""))))))))</f>
        <v/>
      </c>
      <c r="I1892" s="11" t="str">
        <f aca="false">IF(A1892="","",IF(ISNUMBER(A1892),INT(A1892),IFERROR(IF(TEXT(DATE(VALUE(LEFT(A1892,4)),VALUE(MID(A1892,6,2)),VALUE(MID(A1892,9,2))),"yyyy-mm-dd")=LEFT(A1892,10),DATE(VALUE(LEFT(A1892,4)),VALUE(MID(A1892,6,2)),VALUE(MID(A1892,9,2))),""),"")))</f>
        <v/>
      </c>
    </row>
    <row r="1893" customFormat="false" ht="15" hidden="false" customHeight="false" outlineLevel="0" collapsed="false">
      <c r="A1893" s="13"/>
      <c r="B1893" s="8"/>
      <c r="C1893" s="8"/>
      <c r="D1893" s="23"/>
      <c r="E1893" s="23"/>
      <c r="F1893" s="10" t="str">
        <f aca="false">IF(D1893="","",D1893-N(E1893))</f>
        <v/>
      </c>
      <c r="G1893" s="8"/>
      <c r="H1893" s="12" t="str">
        <f aca="false">IF(AND(A1893="",C1893="",D1893=""),"",IF(A1893="","Add the order date",IF(I1893="","Date not recognised - use YYYY-MM-DD",IF(C1893="","Add the customer email",IF(D1893="","Add the order total",IF(COUNTIF(Customers!$A$2:$A$2001,C1893)=0,"Customer not on Customers tab",IF(N(E1893)&gt;D1893,"Refund is more than the order",IF(AND(B1893&lt;&gt;"",COUNTIF($B$2:$B$5001,B1893)&gt;1),"Same order # twice - keep one row",""))))))))</f>
        <v/>
      </c>
      <c r="I1893" s="11" t="str">
        <f aca="false">IF(A1893="","",IF(ISNUMBER(A1893),INT(A1893),IFERROR(IF(TEXT(DATE(VALUE(LEFT(A1893,4)),VALUE(MID(A1893,6,2)),VALUE(MID(A1893,9,2))),"yyyy-mm-dd")=LEFT(A1893,10),DATE(VALUE(LEFT(A1893,4)),VALUE(MID(A1893,6,2)),VALUE(MID(A1893,9,2))),""),"")))</f>
        <v/>
      </c>
    </row>
    <row r="1894" customFormat="false" ht="15" hidden="false" customHeight="false" outlineLevel="0" collapsed="false">
      <c r="A1894" s="13"/>
      <c r="B1894" s="8"/>
      <c r="C1894" s="8"/>
      <c r="D1894" s="23"/>
      <c r="E1894" s="23"/>
      <c r="F1894" s="10" t="str">
        <f aca="false">IF(D1894="","",D1894-N(E1894))</f>
        <v/>
      </c>
      <c r="G1894" s="8"/>
      <c r="H1894" s="12" t="str">
        <f aca="false">IF(AND(A1894="",C1894="",D1894=""),"",IF(A1894="","Add the order date",IF(I1894="","Date not recognised - use YYYY-MM-DD",IF(C1894="","Add the customer email",IF(D1894="","Add the order total",IF(COUNTIF(Customers!$A$2:$A$2001,C1894)=0,"Customer not on Customers tab",IF(N(E1894)&gt;D1894,"Refund is more than the order",IF(AND(B1894&lt;&gt;"",COUNTIF($B$2:$B$5001,B1894)&gt;1),"Same order # twice - keep one row",""))))))))</f>
        <v/>
      </c>
      <c r="I1894" s="11" t="str">
        <f aca="false">IF(A1894="","",IF(ISNUMBER(A1894),INT(A1894),IFERROR(IF(TEXT(DATE(VALUE(LEFT(A1894,4)),VALUE(MID(A1894,6,2)),VALUE(MID(A1894,9,2))),"yyyy-mm-dd")=LEFT(A1894,10),DATE(VALUE(LEFT(A1894,4)),VALUE(MID(A1894,6,2)),VALUE(MID(A1894,9,2))),""),"")))</f>
        <v/>
      </c>
    </row>
    <row r="1895" customFormat="false" ht="15" hidden="false" customHeight="false" outlineLevel="0" collapsed="false">
      <c r="A1895" s="13"/>
      <c r="B1895" s="8"/>
      <c r="C1895" s="8"/>
      <c r="D1895" s="23"/>
      <c r="E1895" s="23"/>
      <c r="F1895" s="10" t="str">
        <f aca="false">IF(D1895="","",D1895-N(E1895))</f>
        <v/>
      </c>
      <c r="G1895" s="8"/>
      <c r="H1895" s="12" t="str">
        <f aca="false">IF(AND(A1895="",C1895="",D1895=""),"",IF(A1895="","Add the order date",IF(I1895="","Date not recognised - use YYYY-MM-DD",IF(C1895="","Add the customer email",IF(D1895="","Add the order total",IF(COUNTIF(Customers!$A$2:$A$2001,C1895)=0,"Customer not on Customers tab",IF(N(E1895)&gt;D1895,"Refund is more than the order",IF(AND(B1895&lt;&gt;"",COUNTIF($B$2:$B$5001,B1895)&gt;1),"Same order # twice - keep one row",""))))))))</f>
        <v/>
      </c>
      <c r="I1895" s="11" t="str">
        <f aca="false">IF(A1895="","",IF(ISNUMBER(A1895),INT(A1895),IFERROR(IF(TEXT(DATE(VALUE(LEFT(A1895,4)),VALUE(MID(A1895,6,2)),VALUE(MID(A1895,9,2))),"yyyy-mm-dd")=LEFT(A1895,10),DATE(VALUE(LEFT(A1895,4)),VALUE(MID(A1895,6,2)),VALUE(MID(A1895,9,2))),""),"")))</f>
        <v/>
      </c>
    </row>
    <row r="1896" customFormat="false" ht="15" hidden="false" customHeight="false" outlineLevel="0" collapsed="false">
      <c r="A1896" s="13"/>
      <c r="B1896" s="8"/>
      <c r="C1896" s="8"/>
      <c r="D1896" s="23"/>
      <c r="E1896" s="23"/>
      <c r="F1896" s="10" t="str">
        <f aca="false">IF(D1896="","",D1896-N(E1896))</f>
        <v/>
      </c>
      <c r="G1896" s="8"/>
      <c r="H1896" s="12" t="str">
        <f aca="false">IF(AND(A1896="",C1896="",D1896=""),"",IF(A1896="","Add the order date",IF(I1896="","Date not recognised - use YYYY-MM-DD",IF(C1896="","Add the customer email",IF(D1896="","Add the order total",IF(COUNTIF(Customers!$A$2:$A$2001,C1896)=0,"Customer not on Customers tab",IF(N(E1896)&gt;D1896,"Refund is more than the order",IF(AND(B1896&lt;&gt;"",COUNTIF($B$2:$B$5001,B1896)&gt;1),"Same order # twice - keep one row",""))))))))</f>
        <v/>
      </c>
      <c r="I1896" s="11" t="str">
        <f aca="false">IF(A1896="","",IF(ISNUMBER(A1896),INT(A1896),IFERROR(IF(TEXT(DATE(VALUE(LEFT(A1896,4)),VALUE(MID(A1896,6,2)),VALUE(MID(A1896,9,2))),"yyyy-mm-dd")=LEFT(A1896,10),DATE(VALUE(LEFT(A1896,4)),VALUE(MID(A1896,6,2)),VALUE(MID(A1896,9,2))),""),"")))</f>
        <v/>
      </c>
    </row>
    <row r="1897" customFormat="false" ht="15" hidden="false" customHeight="false" outlineLevel="0" collapsed="false">
      <c r="A1897" s="13"/>
      <c r="B1897" s="8"/>
      <c r="C1897" s="8"/>
      <c r="D1897" s="23"/>
      <c r="E1897" s="23"/>
      <c r="F1897" s="10" t="str">
        <f aca="false">IF(D1897="","",D1897-N(E1897))</f>
        <v/>
      </c>
      <c r="G1897" s="8"/>
      <c r="H1897" s="12" t="str">
        <f aca="false">IF(AND(A1897="",C1897="",D1897=""),"",IF(A1897="","Add the order date",IF(I1897="","Date not recognised - use YYYY-MM-DD",IF(C1897="","Add the customer email",IF(D1897="","Add the order total",IF(COUNTIF(Customers!$A$2:$A$2001,C1897)=0,"Customer not on Customers tab",IF(N(E1897)&gt;D1897,"Refund is more than the order",IF(AND(B1897&lt;&gt;"",COUNTIF($B$2:$B$5001,B1897)&gt;1),"Same order # twice - keep one row",""))))))))</f>
        <v/>
      </c>
      <c r="I1897" s="11" t="str">
        <f aca="false">IF(A1897="","",IF(ISNUMBER(A1897),INT(A1897),IFERROR(IF(TEXT(DATE(VALUE(LEFT(A1897,4)),VALUE(MID(A1897,6,2)),VALUE(MID(A1897,9,2))),"yyyy-mm-dd")=LEFT(A1897,10),DATE(VALUE(LEFT(A1897,4)),VALUE(MID(A1897,6,2)),VALUE(MID(A1897,9,2))),""),"")))</f>
        <v/>
      </c>
    </row>
    <row r="1898" customFormat="false" ht="15" hidden="false" customHeight="false" outlineLevel="0" collapsed="false">
      <c r="A1898" s="13"/>
      <c r="B1898" s="8"/>
      <c r="C1898" s="8"/>
      <c r="D1898" s="23"/>
      <c r="E1898" s="23"/>
      <c r="F1898" s="10" t="str">
        <f aca="false">IF(D1898="","",D1898-N(E1898))</f>
        <v/>
      </c>
      <c r="G1898" s="8"/>
      <c r="H1898" s="12" t="str">
        <f aca="false">IF(AND(A1898="",C1898="",D1898=""),"",IF(A1898="","Add the order date",IF(I1898="","Date not recognised - use YYYY-MM-DD",IF(C1898="","Add the customer email",IF(D1898="","Add the order total",IF(COUNTIF(Customers!$A$2:$A$2001,C1898)=0,"Customer not on Customers tab",IF(N(E1898)&gt;D1898,"Refund is more than the order",IF(AND(B1898&lt;&gt;"",COUNTIF($B$2:$B$5001,B1898)&gt;1),"Same order # twice - keep one row",""))))))))</f>
        <v/>
      </c>
      <c r="I1898" s="11" t="str">
        <f aca="false">IF(A1898="","",IF(ISNUMBER(A1898),INT(A1898),IFERROR(IF(TEXT(DATE(VALUE(LEFT(A1898,4)),VALUE(MID(A1898,6,2)),VALUE(MID(A1898,9,2))),"yyyy-mm-dd")=LEFT(A1898,10),DATE(VALUE(LEFT(A1898,4)),VALUE(MID(A1898,6,2)),VALUE(MID(A1898,9,2))),""),"")))</f>
        <v/>
      </c>
    </row>
    <row r="1899" customFormat="false" ht="15" hidden="false" customHeight="false" outlineLevel="0" collapsed="false">
      <c r="A1899" s="13"/>
      <c r="B1899" s="8"/>
      <c r="C1899" s="8"/>
      <c r="D1899" s="23"/>
      <c r="E1899" s="23"/>
      <c r="F1899" s="10" t="str">
        <f aca="false">IF(D1899="","",D1899-N(E1899))</f>
        <v/>
      </c>
      <c r="G1899" s="8"/>
      <c r="H1899" s="12" t="str">
        <f aca="false">IF(AND(A1899="",C1899="",D1899=""),"",IF(A1899="","Add the order date",IF(I1899="","Date not recognised - use YYYY-MM-DD",IF(C1899="","Add the customer email",IF(D1899="","Add the order total",IF(COUNTIF(Customers!$A$2:$A$2001,C1899)=0,"Customer not on Customers tab",IF(N(E1899)&gt;D1899,"Refund is more than the order",IF(AND(B1899&lt;&gt;"",COUNTIF($B$2:$B$5001,B1899)&gt;1),"Same order # twice - keep one row",""))))))))</f>
        <v/>
      </c>
      <c r="I1899" s="11" t="str">
        <f aca="false">IF(A1899="","",IF(ISNUMBER(A1899),INT(A1899),IFERROR(IF(TEXT(DATE(VALUE(LEFT(A1899,4)),VALUE(MID(A1899,6,2)),VALUE(MID(A1899,9,2))),"yyyy-mm-dd")=LEFT(A1899,10),DATE(VALUE(LEFT(A1899,4)),VALUE(MID(A1899,6,2)),VALUE(MID(A1899,9,2))),""),"")))</f>
        <v/>
      </c>
    </row>
    <row r="1900" customFormat="false" ht="15" hidden="false" customHeight="false" outlineLevel="0" collapsed="false">
      <c r="A1900" s="13"/>
      <c r="B1900" s="8"/>
      <c r="C1900" s="8"/>
      <c r="D1900" s="23"/>
      <c r="E1900" s="23"/>
      <c r="F1900" s="10" t="str">
        <f aca="false">IF(D1900="","",D1900-N(E1900))</f>
        <v/>
      </c>
      <c r="G1900" s="8"/>
      <c r="H1900" s="12" t="str">
        <f aca="false">IF(AND(A1900="",C1900="",D1900=""),"",IF(A1900="","Add the order date",IF(I1900="","Date not recognised - use YYYY-MM-DD",IF(C1900="","Add the customer email",IF(D1900="","Add the order total",IF(COUNTIF(Customers!$A$2:$A$2001,C1900)=0,"Customer not on Customers tab",IF(N(E1900)&gt;D1900,"Refund is more than the order",IF(AND(B1900&lt;&gt;"",COUNTIF($B$2:$B$5001,B1900)&gt;1),"Same order # twice - keep one row",""))))))))</f>
        <v/>
      </c>
      <c r="I1900" s="11" t="str">
        <f aca="false">IF(A1900="","",IF(ISNUMBER(A1900),INT(A1900),IFERROR(IF(TEXT(DATE(VALUE(LEFT(A1900,4)),VALUE(MID(A1900,6,2)),VALUE(MID(A1900,9,2))),"yyyy-mm-dd")=LEFT(A1900,10),DATE(VALUE(LEFT(A1900,4)),VALUE(MID(A1900,6,2)),VALUE(MID(A1900,9,2))),""),"")))</f>
        <v/>
      </c>
    </row>
    <row r="1901" customFormat="false" ht="15" hidden="false" customHeight="false" outlineLevel="0" collapsed="false">
      <c r="A1901" s="13"/>
      <c r="B1901" s="8"/>
      <c r="C1901" s="8"/>
      <c r="D1901" s="23"/>
      <c r="E1901" s="23"/>
      <c r="F1901" s="10" t="str">
        <f aca="false">IF(D1901="","",D1901-N(E1901))</f>
        <v/>
      </c>
      <c r="G1901" s="8"/>
      <c r="H1901" s="12" t="str">
        <f aca="false">IF(AND(A1901="",C1901="",D1901=""),"",IF(A1901="","Add the order date",IF(I1901="","Date not recognised - use YYYY-MM-DD",IF(C1901="","Add the customer email",IF(D1901="","Add the order total",IF(COUNTIF(Customers!$A$2:$A$2001,C1901)=0,"Customer not on Customers tab",IF(N(E1901)&gt;D1901,"Refund is more than the order",IF(AND(B1901&lt;&gt;"",COUNTIF($B$2:$B$5001,B1901)&gt;1),"Same order # twice - keep one row",""))))))))</f>
        <v/>
      </c>
      <c r="I1901" s="11" t="str">
        <f aca="false">IF(A1901="","",IF(ISNUMBER(A1901),INT(A1901),IFERROR(IF(TEXT(DATE(VALUE(LEFT(A1901,4)),VALUE(MID(A1901,6,2)),VALUE(MID(A1901,9,2))),"yyyy-mm-dd")=LEFT(A1901,10),DATE(VALUE(LEFT(A1901,4)),VALUE(MID(A1901,6,2)),VALUE(MID(A1901,9,2))),""),"")))</f>
        <v/>
      </c>
    </row>
    <row r="1902" customFormat="false" ht="15" hidden="false" customHeight="false" outlineLevel="0" collapsed="false">
      <c r="A1902" s="13"/>
      <c r="B1902" s="8"/>
      <c r="C1902" s="8"/>
      <c r="D1902" s="23"/>
      <c r="E1902" s="23"/>
      <c r="F1902" s="10" t="str">
        <f aca="false">IF(D1902="","",D1902-N(E1902))</f>
        <v/>
      </c>
      <c r="G1902" s="8"/>
      <c r="H1902" s="12" t="str">
        <f aca="false">IF(AND(A1902="",C1902="",D1902=""),"",IF(A1902="","Add the order date",IF(I1902="","Date not recognised - use YYYY-MM-DD",IF(C1902="","Add the customer email",IF(D1902="","Add the order total",IF(COUNTIF(Customers!$A$2:$A$2001,C1902)=0,"Customer not on Customers tab",IF(N(E1902)&gt;D1902,"Refund is more than the order",IF(AND(B1902&lt;&gt;"",COUNTIF($B$2:$B$5001,B1902)&gt;1),"Same order # twice - keep one row",""))))))))</f>
        <v/>
      </c>
      <c r="I1902" s="11" t="str">
        <f aca="false">IF(A1902="","",IF(ISNUMBER(A1902),INT(A1902),IFERROR(IF(TEXT(DATE(VALUE(LEFT(A1902,4)),VALUE(MID(A1902,6,2)),VALUE(MID(A1902,9,2))),"yyyy-mm-dd")=LEFT(A1902,10),DATE(VALUE(LEFT(A1902,4)),VALUE(MID(A1902,6,2)),VALUE(MID(A1902,9,2))),""),"")))</f>
        <v/>
      </c>
    </row>
    <row r="1903" customFormat="false" ht="15" hidden="false" customHeight="false" outlineLevel="0" collapsed="false">
      <c r="A1903" s="13"/>
      <c r="B1903" s="8"/>
      <c r="C1903" s="8"/>
      <c r="D1903" s="23"/>
      <c r="E1903" s="23"/>
      <c r="F1903" s="10" t="str">
        <f aca="false">IF(D1903="","",D1903-N(E1903))</f>
        <v/>
      </c>
      <c r="G1903" s="8"/>
      <c r="H1903" s="12" t="str">
        <f aca="false">IF(AND(A1903="",C1903="",D1903=""),"",IF(A1903="","Add the order date",IF(I1903="","Date not recognised - use YYYY-MM-DD",IF(C1903="","Add the customer email",IF(D1903="","Add the order total",IF(COUNTIF(Customers!$A$2:$A$2001,C1903)=0,"Customer not on Customers tab",IF(N(E1903)&gt;D1903,"Refund is more than the order",IF(AND(B1903&lt;&gt;"",COUNTIF($B$2:$B$5001,B1903)&gt;1),"Same order # twice - keep one row",""))))))))</f>
        <v/>
      </c>
      <c r="I1903" s="11" t="str">
        <f aca="false">IF(A1903="","",IF(ISNUMBER(A1903),INT(A1903),IFERROR(IF(TEXT(DATE(VALUE(LEFT(A1903,4)),VALUE(MID(A1903,6,2)),VALUE(MID(A1903,9,2))),"yyyy-mm-dd")=LEFT(A1903,10),DATE(VALUE(LEFT(A1903,4)),VALUE(MID(A1903,6,2)),VALUE(MID(A1903,9,2))),""),"")))</f>
        <v/>
      </c>
    </row>
    <row r="1904" customFormat="false" ht="15" hidden="false" customHeight="false" outlineLevel="0" collapsed="false">
      <c r="A1904" s="13"/>
      <c r="B1904" s="8"/>
      <c r="C1904" s="8"/>
      <c r="D1904" s="23"/>
      <c r="E1904" s="23"/>
      <c r="F1904" s="10" t="str">
        <f aca="false">IF(D1904="","",D1904-N(E1904))</f>
        <v/>
      </c>
      <c r="G1904" s="8"/>
      <c r="H1904" s="12" t="str">
        <f aca="false">IF(AND(A1904="",C1904="",D1904=""),"",IF(A1904="","Add the order date",IF(I1904="","Date not recognised - use YYYY-MM-DD",IF(C1904="","Add the customer email",IF(D1904="","Add the order total",IF(COUNTIF(Customers!$A$2:$A$2001,C1904)=0,"Customer not on Customers tab",IF(N(E1904)&gt;D1904,"Refund is more than the order",IF(AND(B1904&lt;&gt;"",COUNTIF($B$2:$B$5001,B1904)&gt;1),"Same order # twice - keep one row",""))))))))</f>
        <v/>
      </c>
      <c r="I1904" s="11" t="str">
        <f aca="false">IF(A1904="","",IF(ISNUMBER(A1904),INT(A1904),IFERROR(IF(TEXT(DATE(VALUE(LEFT(A1904,4)),VALUE(MID(A1904,6,2)),VALUE(MID(A1904,9,2))),"yyyy-mm-dd")=LEFT(A1904,10),DATE(VALUE(LEFT(A1904,4)),VALUE(MID(A1904,6,2)),VALUE(MID(A1904,9,2))),""),"")))</f>
        <v/>
      </c>
    </row>
    <row r="1905" customFormat="false" ht="15" hidden="false" customHeight="false" outlineLevel="0" collapsed="false">
      <c r="A1905" s="13"/>
      <c r="B1905" s="8"/>
      <c r="C1905" s="8"/>
      <c r="D1905" s="23"/>
      <c r="E1905" s="23"/>
      <c r="F1905" s="10" t="str">
        <f aca="false">IF(D1905="","",D1905-N(E1905))</f>
        <v/>
      </c>
      <c r="G1905" s="8"/>
      <c r="H1905" s="12" t="str">
        <f aca="false">IF(AND(A1905="",C1905="",D1905=""),"",IF(A1905="","Add the order date",IF(I1905="","Date not recognised - use YYYY-MM-DD",IF(C1905="","Add the customer email",IF(D1905="","Add the order total",IF(COUNTIF(Customers!$A$2:$A$2001,C1905)=0,"Customer not on Customers tab",IF(N(E1905)&gt;D1905,"Refund is more than the order",IF(AND(B1905&lt;&gt;"",COUNTIF($B$2:$B$5001,B1905)&gt;1),"Same order # twice - keep one row",""))))))))</f>
        <v/>
      </c>
      <c r="I1905" s="11" t="str">
        <f aca="false">IF(A1905="","",IF(ISNUMBER(A1905),INT(A1905),IFERROR(IF(TEXT(DATE(VALUE(LEFT(A1905,4)),VALUE(MID(A1905,6,2)),VALUE(MID(A1905,9,2))),"yyyy-mm-dd")=LEFT(A1905,10),DATE(VALUE(LEFT(A1905,4)),VALUE(MID(A1905,6,2)),VALUE(MID(A1905,9,2))),""),"")))</f>
        <v/>
      </c>
    </row>
    <row r="1906" customFormat="false" ht="15" hidden="false" customHeight="false" outlineLevel="0" collapsed="false">
      <c r="A1906" s="13"/>
      <c r="B1906" s="8"/>
      <c r="C1906" s="8"/>
      <c r="D1906" s="23"/>
      <c r="E1906" s="23"/>
      <c r="F1906" s="10" t="str">
        <f aca="false">IF(D1906="","",D1906-N(E1906))</f>
        <v/>
      </c>
      <c r="G1906" s="8"/>
      <c r="H1906" s="12" t="str">
        <f aca="false">IF(AND(A1906="",C1906="",D1906=""),"",IF(A1906="","Add the order date",IF(I1906="","Date not recognised - use YYYY-MM-DD",IF(C1906="","Add the customer email",IF(D1906="","Add the order total",IF(COUNTIF(Customers!$A$2:$A$2001,C1906)=0,"Customer not on Customers tab",IF(N(E1906)&gt;D1906,"Refund is more than the order",IF(AND(B1906&lt;&gt;"",COUNTIF($B$2:$B$5001,B1906)&gt;1),"Same order # twice - keep one row",""))))))))</f>
        <v/>
      </c>
      <c r="I1906" s="11" t="str">
        <f aca="false">IF(A1906="","",IF(ISNUMBER(A1906),INT(A1906),IFERROR(IF(TEXT(DATE(VALUE(LEFT(A1906,4)),VALUE(MID(A1906,6,2)),VALUE(MID(A1906,9,2))),"yyyy-mm-dd")=LEFT(A1906,10),DATE(VALUE(LEFT(A1906,4)),VALUE(MID(A1906,6,2)),VALUE(MID(A1906,9,2))),""),"")))</f>
        <v/>
      </c>
    </row>
    <row r="1907" customFormat="false" ht="15" hidden="false" customHeight="false" outlineLevel="0" collapsed="false">
      <c r="A1907" s="13"/>
      <c r="B1907" s="8"/>
      <c r="C1907" s="8"/>
      <c r="D1907" s="23"/>
      <c r="E1907" s="23"/>
      <c r="F1907" s="10" t="str">
        <f aca="false">IF(D1907="","",D1907-N(E1907))</f>
        <v/>
      </c>
      <c r="G1907" s="8"/>
      <c r="H1907" s="12" t="str">
        <f aca="false">IF(AND(A1907="",C1907="",D1907=""),"",IF(A1907="","Add the order date",IF(I1907="","Date not recognised - use YYYY-MM-DD",IF(C1907="","Add the customer email",IF(D1907="","Add the order total",IF(COUNTIF(Customers!$A$2:$A$2001,C1907)=0,"Customer not on Customers tab",IF(N(E1907)&gt;D1907,"Refund is more than the order",IF(AND(B1907&lt;&gt;"",COUNTIF($B$2:$B$5001,B1907)&gt;1),"Same order # twice - keep one row",""))))))))</f>
        <v/>
      </c>
      <c r="I1907" s="11" t="str">
        <f aca="false">IF(A1907="","",IF(ISNUMBER(A1907),INT(A1907),IFERROR(IF(TEXT(DATE(VALUE(LEFT(A1907,4)),VALUE(MID(A1907,6,2)),VALUE(MID(A1907,9,2))),"yyyy-mm-dd")=LEFT(A1907,10),DATE(VALUE(LEFT(A1907,4)),VALUE(MID(A1907,6,2)),VALUE(MID(A1907,9,2))),""),"")))</f>
        <v/>
      </c>
    </row>
    <row r="1908" customFormat="false" ht="15" hidden="false" customHeight="false" outlineLevel="0" collapsed="false">
      <c r="A1908" s="13"/>
      <c r="B1908" s="8"/>
      <c r="C1908" s="8"/>
      <c r="D1908" s="23"/>
      <c r="E1908" s="23"/>
      <c r="F1908" s="10" t="str">
        <f aca="false">IF(D1908="","",D1908-N(E1908))</f>
        <v/>
      </c>
      <c r="G1908" s="8"/>
      <c r="H1908" s="12" t="str">
        <f aca="false">IF(AND(A1908="",C1908="",D1908=""),"",IF(A1908="","Add the order date",IF(I1908="","Date not recognised - use YYYY-MM-DD",IF(C1908="","Add the customer email",IF(D1908="","Add the order total",IF(COUNTIF(Customers!$A$2:$A$2001,C1908)=0,"Customer not on Customers tab",IF(N(E1908)&gt;D1908,"Refund is more than the order",IF(AND(B1908&lt;&gt;"",COUNTIF($B$2:$B$5001,B1908)&gt;1),"Same order # twice - keep one row",""))))))))</f>
        <v/>
      </c>
      <c r="I1908" s="11" t="str">
        <f aca="false">IF(A1908="","",IF(ISNUMBER(A1908),INT(A1908),IFERROR(IF(TEXT(DATE(VALUE(LEFT(A1908,4)),VALUE(MID(A1908,6,2)),VALUE(MID(A1908,9,2))),"yyyy-mm-dd")=LEFT(A1908,10),DATE(VALUE(LEFT(A1908,4)),VALUE(MID(A1908,6,2)),VALUE(MID(A1908,9,2))),""),"")))</f>
        <v/>
      </c>
    </row>
    <row r="1909" customFormat="false" ht="15" hidden="false" customHeight="false" outlineLevel="0" collapsed="false">
      <c r="A1909" s="13"/>
      <c r="B1909" s="8"/>
      <c r="C1909" s="8"/>
      <c r="D1909" s="23"/>
      <c r="E1909" s="23"/>
      <c r="F1909" s="10" t="str">
        <f aca="false">IF(D1909="","",D1909-N(E1909))</f>
        <v/>
      </c>
      <c r="G1909" s="8"/>
      <c r="H1909" s="12" t="str">
        <f aca="false">IF(AND(A1909="",C1909="",D1909=""),"",IF(A1909="","Add the order date",IF(I1909="","Date not recognised - use YYYY-MM-DD",IF(C1909="","Add the customer email",IF(D1909="","Add the order total",IF(COUNTIF(Customers!$A$2:$A$2001,C1909)=0,"Customer not on Customers tab",IF(N(E1909)&gt;D1909,"Refund is more than the order",IF(AND(B1909&lt;&gt;"",COUNTIF($B$2:$B$5001,B1909)&gt;1),"Same order # twice - keep one row",""))))))))</f>
        <v/>
      </c>
      <c r="I1909" s="11" t="str">
        <f aca="false">IF(A1909="","",IF(ISNUMBER(A1909),INT(A1909),IFERROR(IF(TEXT(DATE(VALUE(LEFT(A1909,4)),VALUE(MID(A1909,6,2)),VALUE(MID(A1909,9,2))),"yyyy-mm-dd")=LEFT(A1909,10),DATE(VALUE(LEFT(A1909,4)),VALUE(MID(A1909,6,2)),VALUE(MID(A1909,9,2))),""),"")))</f>
        <v/>
      </c>
    </row>
    <row r="1910" customFormat="false" ht="15" hidden="false" customHeight="false" outlineLevel="0" collapsed="false">
      <c r="A1910" s="13"/>
      <c r="B1910" s="8"/>
      <c r="C1910" s="8"/>
      <c r="D1910" s="23"/>
      <c r="E1910" s="23"/>
      <c r="F1910" s="10" t="str">
        <f aca="false">IF(D1910="","",D1910-N(E1910))</f>
        <v/>
      </c>
      <c r="G1910" s="8"/>
      <c r="H1910" s="12" t="str">
        <f aca="false">IF(AND(A1910="",C1910="",D1910=""),"",IF(A1910="","Add the order date",IF(I1910="","Date not recognised - use YYYY-MM-DD",IF(C1910="","Add the customer email",IF(D1910="","Add the order total",IF(COUNTIF(Customers!$A$2:$A$2001,C1910)=0,"Customer not on Customers tab",IF(N(E1910)&gt;D1910,"Refund is more than the order",IF(AND(B1910&lt;&gt;"",COUNTIF($B$2:$B$5001,B1910)&gt;1),"Same order # twice - keep one row",""))))))))</f>
        <v/>
      </c>
      <c r="I1910" s="11" t="str">
        <f aca="false">IF(A1910="","",IF(ISNUMBER(A1910),INT(A1910),IFERROR(IF(TEXT(DATE(VALUE(LEFT(A1910,4)),VALUE(MID(A1910,6,2)),VALUE(MID(A1910,9,2))),"yyyy-mm-dd")=LEFT(A1910,10),DATE(VALUE(LEFT(A1910,4)),VALUE(MID(A1910,6,2)),VALUE(MID(A1910,9,2))),""),"")))</f>
        <v/>
      </c>
    </row>
    <row r="1911" customFormat="false" ht="15" hidden="false" customHeight="false" outlineLevel="0" collapsed="false">
      <c r="A1911" s="13"/>
      <c r="B1911" s="8"/>
      <c r="C1911" s="8"/>
      <c r="D1911" s="23"/>
      <c r="E1911" s="23"/>
      <c r="F1911" s="10" t="str">
        <f aca="false">IF(D1911="","",D1911-N(E1911))</f>
        <v/>
      </c>
      <c r="G1911" s="8"/>
      <c r="H1911" s="12" t="str">
        <f aca="false">IF(AND(A1911="",C1911="",D1911=""),"",IF(A1911="","Add the order date",IF(I1911="","Date not recognised - use YYYY-MM-DD",IF(C1911="","Add the customer email",IF(D1911="","Add the order total",IF(COUNTIF(Customers!$A$2:$A$2001,C1911)=0,"Customer not on Customers tab",IF(N(E1911)&gt;D1911,"Refund is more than the order",IF(AND(B1911&lt;&gt;"",COUNTIF($B$2:$B$5001,B1911)&gt;1),"Same order # twice - keep one row",""))))))))</f>
        <v/>
      </c>
      <c r="I1911" s="11" t="str">
        <f aca="false">IF(A1911="","",IF(ISNUMBER(A1911),INT(A1911),IFERROR(IF(TEXT(DATE(VALUE(LEFT(A1911,4)),VALUE(MID(A1911,6,2)),VALUE(MID(A1911,9,2))),"yyyy-mm-dd")=LEFT(A1911,10),DATE(VALUE(LEFT(A1911,4)),VALUE(MID(A1911,6,2)),VALUE(MID(A1911,9,2))),""),"")))</f>
        <v/>
      </c>
    </row>
    <row r="1912" customFormat="false" ht="15" hidden="false" customHeight="false" outlineLevel="0" collapsed="false">
      <c r="A1912" s="13"/>
      <c r="B1912" s="8"/>
      <c r="C1912" s="8"/>
      <c r="D1912" s="23"/>
      <c r="E1912" s="23"/>
      <c r="F1912" s="10" t="str">
        <f aca="false">IF(D1912="","",D1912-N(E1912))</f>
        <v/>
      </c>
      <c r="G1912" s="8"/>
      <c r="H1912" s="12" t="str">
        <f aca="false">IF(AND(A1912="",C1912="",D1912=""),"",IF(A1912="","Add the order date",IF(I1912="","Date not recognised - use YYYY-MM-DD",IF(C1912="","Add the customer email",IF(D1912="","Add the order total",IF(COUNTIF(Customers!$A$2:$A$2001,C1912)=0,"Customer not on Customers tab",IF(N(E1912)&gt;D1912,"Refund is more than the order",IF(AND(B1912&lt;&gt;"",COUNTIF($B$2:$B$5001,B1912)&gt;1),"Same order # twice - keep one row",""))))))))</f>
        <v/>
      </c>
      <c r="I1912" s="11" t="str">
        <f aca="false">IF(A1912="","",IF(ISNUMBER(A1912),INT(A1912),IFERROR(IF(TEXT(DATE(VALUE(LEFT(A1912,4)),VALUE(MID(A1912,6,2)),VALUE(MID(A1912,9,2))),"yyyy-mm-dd")=LEFT(A1912,10),DATE(VALUE(LEFT(A1912,4)),VALUE(MID(A1912,6,2)),VALUE(MID(A1912,9,2))),""),"")))</f>
        <v/>
      </c>
    </row>
    <row r="1913" customFormat="false" ht="15" hidden="false" customHeight="false" outlineLevel="0" collapsed="false">
      <c r="A1913" s="13"/>
      <c r="B1913" s="8"/>
      <c r="C1913" s="8"/>
      <c r="D1913" s="23"/>
      <c r="E1913" s="23"/>
      <c r="F1913" s="10" t="str">
        <f aca="false">IF(D1913="","",D1913-N(E1913))</f>
        <v/>
      </c>
      <c r="G1913" s="8"/>
      <c r="H1913" s="12" t="str">
        <f aca="false">IF(AND(A1913="",C1913="",D1913=""),"",IF(A1913="","Add the order date",IF(I1913="","Date not recognised - use YYYY-MM-DD",IF(C1913="","Add the customer email",IF(D1913="","Add the order total",IF(COUNTIF(Customers!$A$2:$A$2001,C1913)=0,"Customer not on Customers tab",IF(N(E1913)&gt;D1913,"Refund is more than the order",IF(AND(B1913&lt;&gt;"",COUNTIF($B$2:$B$5001,B1913)&gt;1),"Same order # twice - keep one row",""))))))))</f>
        <v/>
      </c>
      <c r="I1913" s="11" t="str">
        <f aca="false">IF(A1913="","",IF(ISNUMBER(A1913),INT(A1913),IFERROR(IF(TEXT(DATE(VALUE(LEFT(A1913,4)),VALUE(MID(A1913,6,2)),VALUE(MID(A1913,9,2))),"yyyy-mm-dd")=LEFT(A1913,10),DATE(VALUE(LEFT(A1913,4)),VALUE(MID(A1913,6,2)),VALUE(MID(A1913,9,2))),""),"")))</f>
        <v/>
      </c>
    </row>
    <row r="1914" customFormat="false" ht="15" hidden="false" customHeight="false" outlineLevel="0" collapsed="false">
      <c r="A1914" s="13"/>
      <c r="B1914" s="8"/>
      <c r="C1914" s="8"/>
      <c r="D1914" s="23"/>
      <c r="E1914" s="23"/>
      <c r="F1914" s="10" t="str">
        <f aca="false">IF(D1914="","",D1914-N(E1914))</f>
        <v/>
      </c>
      <c r="G1914" s="8"/>
      <c r="H1914" s="12" t="str">
        <f aca="false">IF(AND(A1914="",C1914="",D1914=""),"",IF(A1914="","Add the order date",IF(I1914="","Date not recognised - use YYYY-MM-DD",IF(C1914="","Add the customer email",IF(D1914="","Add the order total",IF(COUNTIF(Customers!$A$2:$A$2001,C1914)=0,"Customer not on Customers tab",IF(N(E1914)&gt;D1914,"Refund is more than the order",IF(AND(B1914&lt;&gt;"",COUNTIF($B$2:$B$5001,B1914)&gt;1),"Same order # twice - keep one row",""))))))))</f>
        <v/>
      </c>
      <c r="I1914" s="11" t="str">
        <f aca="false">IF(A1914="","",IF(ISNUMBER(A1914),INT(A1914),IFERROR(IF(TEXT(DATE(VALUE(LEFT(A1914,4)),VALUE(MID(A1914,6,2)),VALUE(MID(A1914,9,2))),"yyyy-mm-dd")=LEFT(A1914,10),DATE(VALUE(LEFT(A1914,4)),VALUE(MID(A1914,6,2)),VALUE(MID(A1914,9,2))),""),"")))</f>
        <v/>
      </c>
    </row>
    <row r="1915" customFormat="false" ht="15" hidden="false" customHeight="false" outlineLevel="0" collapsed="false">
      <c r="A1915" s="13"/>
      <c r="B1915" s="8"/>
      <c r="C1915" s="8"/>
      <c r="D1915" s="23"/>
      <c r="E1915" s="23"/>
      <c r="F1915" s="10" t="str">
        <f aca="false">IF(D1915="","",D1915-N(E1915))</f>
        <v/>
      </c>
      <c r="G1915" s="8"/>
      <c r="H1915" s="12" t="str">
        <f aca="false">IF(AND(A1915="",C1915="",D1915=""),"",IF(A1915="","Add the order date",IF(I1915="","Date not recognised - use YYYY-MM-DD",IF(C1915="","Add the customer email",IF(D1915="","Add the order total",IF(COUNTIF(Customers!$A$2:$A$2001,C1915)=0,"Customer not on Customers tab",IF(N(E1915)&gt;D1915,"Refund is more than the order",IF(AND(B1915&lt;&gt;"",COUNTIF($B$2:$B$5001,B1915)&gt;1),"Same order # twice - keep one row",""))))))))</f>
        <v/>
      </c>
      <c r="I1915" s="11" t="str">
        <f aca="false">IF(A1915="","",IF(ISNUMBER(A1915),INT(A1915),IFERROR(IF(TEXT(DATE(VALUE(LEFT(A1915,4)),VALUE(MID(A1915,6,2)),VALUE(MID(A1915,9,2))),"yyyy-mm-dd")=LEFT(A1915,10),DATE(VALUE(LEFT(A1915,4)),VALUE(MID(A1915,6,2)),VALUE(MID(A1915,9,2))),""),"")))</f>
        <v/>
      </c>
    </row>
    <row r="1916" customFormat="false" ht="15" hidden="false" customHeight="false" outlineLevel="0" collapsed="false">
      <c r="A1916" s="13"/>
      <c r="B1916" s="8"/>
      <c r="C1916" s="8"/>
      <c r="D1916" s="23"/>
      <c r="E1916" s="23"/>
      <c r="F1916" s="10" t="str">
        <f aca="false">IF(D1916="","",D1916-N(E1916))</f>
        <v/>
      </c>
      <c r="G1916" s="8"/>
      <c r="H1916" s="12" t="str">
        <f aca="false">IF(AND(A1916="",C1916="",D1916=""),"",IF(A1916="","Add the order date",IF(I1916="","Date not recognised - use YYYY-MM-DD",IF(C1916="","Add the customer email",IF(D1916="","Add the order total",IF(COUNTIF(Customers!$A$2:$A$2001,C1916)=0,"Customer not on Customers tab",IF(N(E1916)&gt;D1916,"Refund is more than the order",IF(AND(B1916&lt;&gt;"",COUNTIF($B$2:$B$5001,B1916)&gt;1),"Same order # twice - keep one row",""))))))))</f>
        <v/>
      </c>
      <c r="I1916" s="11" t="str">
        <f aca="false">IF(A1916="","",IF(ISNUMBER(A1916),INT(A1916),IFERROR(IF(TEXT(DATE(VALUE(LEFT(A1916,4)),VALUE(MID(A1916,6,2)),VALUE(MID(A1916,9,2))),"yyyy-mm-dd")=LEFT(A1916,10),DATE(VALUE(LEFT(A1916,4)),VALUE(MID(A1916,6,2)),VALUE(MID(A1916,9,2))),""),"")))</f>
        <v/>
      </c>
    </row>
    <row r="1917" customFormat="false" ht="15" hidden="false" customHeight="false" outlineLevel="0" collapsed="false">
      <c r="A1917" s="13"/>
      <c r="B1917" s="8"/>
      <c r="C1917" s="8"/>
      <c r="D1917" s="23"/>
      <c r="E1917" s="23"/>
      <c r="F1917" s="10" t="str">
        <f aca="false">IF(D1917="","",D1917-N(E1917))</f>
        <v/>
      </c>
      <c r="G1917" s="8"/>
      <c r="H1917" s="12" t="str">
        <f aca="false">IF(AND(A1917="",C1917="",D1917=""),"",IF(A1917="","Add the order date",IF(I1917="","Date not recognised - use YYYY-MM-DD",IF(C1917="","Add the customer email",IF(D1917="","Add the order total",IF(COUNTIF(Customers!$A$2:$A$2001,C1917)=0,"Customer not on Customers tab",IF(N(E1917)&gt;D1917,"Refund is more than the order",IF(AND(B1917&lt;&gt;"",COUNTIF($B$2:$B$5001,B1917)&gt;1),"Same order # twice - keep one row",""))))))))</f>
        <v/>
      </c>
      <c r="I1917" s="11" t="str">
        <f aca="false">IF(A1917="","",IF(ISNUMBER(A1917),INT(A1917),IFERROR(IF(TEXT(DATE(VALUE(LEFT(A1917,4)),VALUE(MID(A1917,6,2)),VALUE(MID(A1917,9,2))),"yyyy-mm-dd")=LEFT(A1917,10),DATE(VALUE(LEFT(A1917,4)),VALUE(MID(A1917,6,2)),VALUE(MID(A1917,9,2))),""),"")))</f>
        <v/>
      </c>
    </row>
    <row r="1918" customFormat="false" ht="15" hidden="false" customHeight="false" outlineLevel="0" collapsed="false">
      <c r="A1918" s="13"/>
      <c r="B1918" s="8"/>
      <c r="C1918" s="8"/>
      <c r="D1918" s="23"/>
      <c r="E1918" s="23"/>
      <c r="F1918" s="10" t="str">
        <f aca="false">IF(D1918="","",D1918-N(E1918))</f>
        <v/>
      </c>
      <c r="G1918" s="8"/>
      <c r="H1918" s="12" t="str">
        <f aca="false">IF(AND(A1918="",C1918="",D1918=""),"",IF(A1918="","Add the order date",IF(I1918="","Date not recognised - use YYYY-MM-DD",IF(C1918="","Add the customer email",IF(D1918="","Add the order total",IF(COUNTIF(Customers!$A$2:$A$2001,C1918)=0,"Customer not on Customers tab",IF(N(E1918)&gt;D1918,"Refund is more than the order",IF(AND(B1918&lt;&gt;"",COUNTIF($B$2:$B$5001,B1918)&gt;1),"Same order # twice - keep one row",""))))))))</f>
        <v/>
      </c>
      <c r="I1918" s="11" t="str">
        <f aca="false">IF(A1918="","",IF(ISNUMBER(A1918),INT(A1918),IFERROR(IF(TEXT(DATE(VALUE(LEFT(A1918,4)),VALUE(MID(A1918,6,2)),VALUE(MID(A1918,9,2))),"yyyy-mm-dd")=LEFT(A1918,10),DATE(VALUE(LEFT(A1918,4)),VALUE(MID(A1918,6,2)),VALUE(MID(A1918,9,2))),""),"")))</f>
        <v/>
      </c>
    </row>
    <row r="1919" customFormat="false" ht="15" hidden="false" customHeight="false" outlineLevel="0" collapsed="false">
      <c r="A1919" s="13"/>
      <c r="B1919" s="8"/>
      <c r="C1919" s="8"/>
      <c r="D1919" s="23"/>
      <c r="E1919" s="23"/>
      <c r="F1919" s="10" t="str">
        <f aca="false">IF(D1919="","",D1919-N(E1919))</f>
        <v/>
      </c>
      <c r="G1919" s="8"/>
      <c r="H1919" s="12" t="str">
        <f aca="false">IF(AND(A1919="",C1919="",D1919=""),"",IF(A1919="","Add the order date",IF(I1919="","Date not recognised - use YYYY-MM-DD",IF(C1919="","Add the customer email",IF(D1919="","Add the order total",IF(COUNTIF(Customers!$A$2:$A$2001,C1919)=0,"Customer not on Customers tab",IF(N(E1919)&gt;D1919,"Refund is more than the order",IF(AND(B1919&lt;&gt;"",COUNTIF($B$2:$B$5001,B1919)&gt;1),"Same order # twice - keep one row",""))))))))</f>
        <v/>
      </c>
      <c r="I1919" s="11" t="str">
        <f aca="false">IF(A1919="","",IF(ISNUMBER(A1919),INT(A1919),IFERROR(IF(TEXT(DATE(VALUE(LEFT(A1919,4)),VALUE(MID(A1919,6,2)),VALUE(MID(A1919,9,2))),"yyyy-mm-dd")=LEFT(A1919,10),DATE(VALUE(LEFT(A1919,4)),VALUE(MID(A1919,6,2)),VALUE(MID(A1919,9,2))),""),"")))</f>
        <v/>
      </c>
    </row>
    <row r="1920" customFormat="false" ht="15" hidden="false" customHeight="false" outlineLevel="0" collapsed="false">
      <c r="A1920" s="13"/>
      <c r="B1920" s="8"/>
      <c r="C1920" s="8"/>
      <c r="D1920" s="23"/>
      <c r="E1920" s="23"/>
      <c r="F1920" s="10" t="str">
        <f aca="false">IF(D1920="","",D1920-N(E1920))</f>
        <v/>
      </c>
      <c r="G1920" s="8"/>
      <c r="H1920" s="12" t="str">
        <f aca="false">IF(AND(A1920="",C1920="",D1920=""),"",IF(A1920="","Add the order date",IF(I1920="","Date not recognised - use YYYY-MM-DD",IF(C1920="","Add the customer email",IF(D1920="","Add the order total",IF(COUNTIF(Customers!$A$2:$A$2001,C1920)=0,"Customer not on Customers tab",IF(N(E1920)&gt;D1920,"Refund is more than the order",IF(AND(B1920&lt;&gt;"",COUNTIF($B$2:$B$5001,B1920)&gt;1),"Same order # twice - keep one row",""))))))))</f>
        <v/>
      </c>
      <c r="I1920" s="11" t="str">
        <f aca="false">IF(A1920="","",IF(ISNUMBER(A1920),INT(A1920),IFERROR(IF(TEXT(DATE(VALUE(LEFT(A1920,4)),VALUE(MID(A1920,6,2)),VALUE(MID(A1920,9,2))),"yyyy-mm-dd")=LEFT(A1920,10),DATE(VALUE(LEFT(A1920,4)),VALUE(MID(A1920,6,2)),VALUE(MID(A1920,9,2))),""),"")))</f>
        <v/>
      </c>
    </row>
    <row r="1921" customFormat="false" ht="15" hidden="false" customHeight="false" outlineLevel="0" collapsed="false">
      <c r="A1921" s="13"/>
      <c r="B1921" s="8"/>
      <c r="C1921" s="8"/>
      <c r="D1921" s="23"/>
      <c r="E1921" s="23"/>
      <c r="F1921" s="10" t="str">
        <f aca="false">IF(D1921="","",D1921-N(E1921))</f>
        <v/>
      </c>
      <c r="G1921" s="8"/>
      <c r="H1921" s="12" t="str">
        <f aca="false">IF(AND(A1921="",C1921="",D1921=""),"",IF(A1921="","Add the order date",IF(I1921="","Date not recognised - use YYYY-MM-DD",IF(C1921="","Add the customer email",IF(D1921="","Add the order total",IF(COUNTIF(Customers!$A$2:$A$2001,C1921)=0,"Customer not on Customers tab",IF(N(E1921)&gt;D1921,"Refund is more than the order",IF(AND(B1921&lt;&gt;"",COUNTIF($B$2:$B$5001,B1921)&gt;1),"Same order # twice - keep one row",""))))))))</f>
        <v/>
      </c>
      <c r="I1921" s="11" t="str">
        <f aca="false">IF(A1921="","",IF(ISNUMBER(A1921),INT(A1921),IFERROR(IF(TEXT(DATE(VALUE(LEFT(A1921,4)),VALUE(MID(A1921,6,2)),VALUE(MID(A1921,9,2))),"yyyy-mm-dd")=LEFT(A1921,10),DATE(VALUE(LEFT(A1921,4)),VALUE(MID(A1921,6,2)),VALUE(MID(A1921,9,2))),""),"")))</f>
        <v/>
      </c>
    </row>
    <row r="1922" customFormat="false" ht="15" hidden="false" customHeight="false" outlineLevel="0" collapsed="false">
      <c r="A1922" s="13"/>
      <c r="B1922" s="8"/>
      <c r="C1922" s="8"/>
      <c r="D1922" s="23"/>
      <c r="E1922" s="23"/>
      <c r="F1922" s="10" t="str">
        <f aca="false">IF(D1922="","",D1922-N(E1922))</f>
        <v/>
      </c>
      <c r="G1922" s="8"/>
      <c r="H1922" s="12" t="str">
        <f aca="false">IF(AND(A1922="",C1922="",D1922=""),"",IF(A1922="","Add the order date",IF(I1922="","Date not recognised - use YYYY-MM-DD",IF(C1922="","Add the customer email",IF(D1922="","Add the order total",IF(COUNTIF(Customers!$A$2:$A$2001,C1922)=0,"Customer not on Customers tab",IF(N(E1922)&gt;D1922,"Refund is more than the order",IF(AND(B1922&lt;&gt;"",COUNTIF($B$2:$B$5001,B1922)&gt;1),"Same order # twice - keep one row",""))))))))</f>
        <v/>
      </c>
      <c r="I1922" s="11" t="str">
        <f aca="false">IF(A1922="","",IF(ISNUMBER(A1922),INT(A1922),IFERROR(IF(TEXT(DATE(VALUE(LEFT(A1922,4)),VALUE(MID(A1922,6,2)),VALUE(MID(A1922,9,2))),"yyyy-mm-dd")=LEFT(A1922,10),DATE(VALUE(LEFT(A1922,4)),VALUE(MID(A1922,6,2)),VALUE(MID(A1922,9,2))),""),"")))</f>
        <v/>
      </c>
    </row>
    <row r="1923" customFormat="false" ht="15" hidden="false" customHeight="false" outlineLevel="0" collapsed="false">
      <c r="A1923" s="13"/>
      <c r="B1923" s="8"/>
      <c r="C1923" s="8"/>
      <c r="D1923" s="23"/>
      <c r="E1923" s="23"/>
      <c r="F1923" s="10" t="str">
        <f aca="false">IF(D1923="","",D1923-N(E1923))</f>
        <v/>
      </c>
      <c r="G1923" s="8"/>
      <c r="H1923" s="12" t="str">
        <f aca="false">IF(AND(A1923="",C1923="",D1923=""),"",IF(A1923="","Add the order date",IF(I1923="","Date not recognised - use YYYY-MM-DD",IF(C1923="","Add the customer email",IF(D1923="","Add the order total",IF(COUNTIF(Customers!$A$2:$A$2001,C1923)=0,"Customer not on Customers tab",IF(N(E1923)&gt;D1923,"Refund is more than the order",IF(AND(B1923&lt;&gt;"",COUNTIF($B$2:$B$5001,B1923)&gt;1),"Same order # twice - keep one row",""))))))))</f>
        <v/>
      </c>
      <c r="I1923" s="11" t="str">
        <f aca="false">IF(A1923="","",IF(ISNUMBER(A1923),INT(A1923),IFERROR(IF(TEXT(DATE(VALUE(LEFT(A1923,4)),VALUE(MID(A1923,6,2)),VALUE(MID(A1923,9,2))),"yyyy-mm-dd")=LEFT(A1923,10),DATE(VALUE(LEFT(A1923,4)),VALUE(MID(A1923,6,2)),VALUE(MID(A1923,9,2))),""),"")))</f>
        <v/>
      </c>
    </row>
    <row r="1924" customFormat="false" ht="15" hidden="false" customHeight="false" outlineLevel="0" collapsed="false">
      <c r="A1924" s="13"/>
      <c r="B1924" s="8"/>
      <c r="C1924" s="8"/>
      <c r="D1924" s="23"/>
      <c r="E1924" s="23"/>
      <c r="F1924" s="10" t="str">
        <f aca="false">IF(D1924="","",D1924-N(E1924))</f>
        <v/>
      </c>
      <c r="G1924" s="8"/>
      <c r="H1924" s="12" t="str">
        <f aca="false">IF(AND(A1924="",C1924="",D1924=""),"",IF(A1924="","Add the order date",IF(I1924="","Date not recognised - use YYYY-MM-DD",IF(C1924="","Add the customer email",IF(D1924="","Add the order total",IF(COUNTIF(Customers!$A$2:$A$2001,C1924)=0,"Customer not on Customers tab",IF(N(E1924)&gt;D1924,"Refund is more than the order",IF(AND(B1924&lt;&gt;"",COUNTIF($B$2:$B$5001,B1924)&gt;1),"Same order # twice - keep one row",""))))))))</f>
        <v/>
      </c>
      <c r="I1924" s="11" t="str">
        <f aca="false">IF(A1924="","",IF(ISNUMBER(A1924),INT(A1924),IFERROR(IF(TEXT(DATE(VALUE(LEFT(A1924,4)),VALUE(MID(A1924,6,2)),VALUE(MID(A1924,9,2))),"yyyy-mm-dd")=LEFT(A1924,10),DATE(VALUE(LEFT(A1924,4)),VALUE(MID(A1924,6,2)),VALUE(MID(A1924,9,2))),""),"")))</f>
        <v/>
      </c>
    </row>
    <row r="1925" customFormat="false" ht="15" hidden="false" customHeight="false" outlineLevel="0" collapsed="false">
      <c r="A1925" s="13"/>
      <c r="B1925" s="8"/>
      <c r="C1925" s="8"/>
      <c r="D1925" s="23"/>
      <c r="E1925" s="23"/>
      <c r="F1925" s="10" t="str">
        <f aca="false">IF(D1925="","",D1925-N(E1925))</f>
        <v/>
      </c>
      <c r="G1925" s="8"/>
      <c r="H1925" s="12" t="str">
        <f aca="false">IF(AND(A1925="",C1925="",D1925=""),"",IF(A1925="","Add the order date",IF(I1925="","Date not recognised - use YYYY-MM-DD",IF(C1925="","Add the customer email",IF(D1925="","Add the order total",IF(COUNTIF(Customers!$A$2:$A$2001,C1925)=0,"Customer not on Customers tab",IF(N(E1925)&gt;D1925,"Refund is more than the order",IF(AND(B1925&lt;&gt;"",COUNTIF($B$2:$B$5001,B1925)&gt;1),"Same order # twice - keep one row",""))))))))</f>
        <v/>
      </c>
      <c r="I1925" s="11" t="str">
        <f aca="false">IF(A1925="","",IF(ISNUMBER(A1925),INT(A1925),IFERROR(IF(TEXT(DATE(VALUE(LEFT(A1925,4)),VALUE(MID(A1925,6,2)),VALUE(MID(A1925,9,2))),"yyyy-mm-dd")=LEFT(A1925,10),DATE(VALUE(LEFT(A1925,4)),VALUE(MID(A1925,6,2)),VALUE(MID(A1925,9,2))),""),"")))</f>
        <v/>
      </c>
    </row>
    <row r="1926" customFormat="false" ht="15" hidden="false" customHeight="false" outlineLevel="0" collapsed="false">
      <c r="A1926" s="13"/>
      <c r="B1926" s="8"/>
      <c r="C1926" s="8"/>
      <c r="D1926" s="23"/>
      <c r="E1926" s="23"/>
      <c r="F1926" s="10" t="str">
        <f aca="false">IF(D1926="","",D1926-N(E1926))</f>
        <v/>
      </c>
      <c r="G1926" s="8"/>
      <c r="H1926" s="12" t="str">
        <f aca="false">IF(AND(A1926="",C1926="",D1926=""),"",IF(A1926="","Add the order date",IF(I1926="","Date not recognised - use YYYY-MM-DD",IF(C1926="","Add the customer email",IF(D1926="","Add the order total",IF(COUNTIF(Customers!$A$2:$A$2001,C1926)=0,"Customer not on Customers tab",IF(N(E1926)&gt;D1926,"Refund is more than the order",IF(AND(B1926&lt;&gt;"",COUNTIF($B$2:$B$5001,B1926)&gt;1),"Same order # twice - keep one row",""))))))))</f>
        <v/>
      </c>
      <c r="I1926" s="11" t="str">
        <f aca="false">IF(A1926="","",IF(ISNUMBER(A1926),INT(A1926),IFERROR(IF(TEXT(DATE(VALUE(LEFT(A1926,4)),VALUE(MID(A1926,6,2)),VALUE(MID(A1926,9,2))),"yyyy-mm-dd")=LEFT(A1926,10),DATE(VALUE(LEFT(A1926,4)),VALUE(MID(A1926,6,2)),VALUE(MID(A1926,9,2))),""),"")))</f>
        <v/>
      </c>
    </row>
    <row r="1927" customFormat="false" ht="15" hidden="false" customHeight="false" outlineLevel="0" collapsed="false">
      <c r="A1927" s="13"/>
      <c r="B1927" s="8"/>
      <c r="C1927" s="8"/>
      <c r="D1927" s="23"/>
      <c r="E1927" s="23"/>
      <c r="F1927" s="10" t="str">
        <f aca="false">IF(D1927="","",D1927-N(E1927))</f>
        <v/>
      </c>
      <c r="G1927" s="8"/>
      <c r="H1927" s="12" t="str">
        <f aca="false">IF(AND(A1927="",C1927="",D1927=""),"",IF(A1927="","Add the order date",IF(I1927="","Date not recognised - use YYYY-MM-DD",IF(C1927="","Add the customer email",IF(D1927="","Add the order total",IF(COUNTIF(Customers!$A$2:$A$2001,C1927)=0,"Customer not on Customers tab",IF(N(E1927)&gt;D1927,"Refund is more than the order",IF(AND(B1927&lt;&gt;"",COUNTIF($B$2:$B$5001,B1927)&gt;1),"Same order # twice - keep one row",""))))))))</f>
        <v/>
      </c>
      <c r="I1927" s="11" t="str">
        <f aca="false">IF(A1927="","",IF(ISNUMBER(A1927),INT(A1927),IFERROR(IF(TEXT(DATE(VALUE(LEFT(A1927,4)),VALUE(MID(A1927,6,2)),VALUE(MID(A1927,9,2))),"yyyy-mm-dd")=LEFT(A1927,10),DATE(VALUE(LEFT(A1927,4)),VALUE(MID(A1927,6,2)),VALUE(MID(A1927,9,2))),""),"")))</f>
        <v/>
      </c>
    </row>
    <row r="1928" customFormat="false" ht="15" hidden="false" customHeight="false" outlineLevel="0" collapsed="false">
      <c r="A1928" s="13"/>
      <c r="B1928" s="8"/>
      <c r="C1928" s="8"/>
      <c r="D1928" s="23"/>
      <c r="E1928" s="23"/>
      <c r="F1928" s="10" t="str">
        <f aca="false">IF(D1928="","",D1928-N(E1928))</f>
        <v/>
      </c>
      <c r="G1928" s="8"/>
      <c r="H1928" s="12" t="str">
        <f aca="false">IF(AND(A1928="",C1928="",D1928=""),"",IF(A1928="","Add the order date",IF(I1928="","Date not recognised - use YYYY-MM-DD",IF(C1928="","Add the customer email",IF(D1928="","Add the order total",IF(COUNTIF(Customers!$A$2:$A$2001,C1928)=0,"Customer not on Customers tab",IF(N(E1928)&gt;D1928,"Refund is more than the order",IF(AND(B1928&lt;&gt;"",COUNTIF($B$2:$B$5001,B1928)&gt;1),"Same order # twice - keep one row",""))))))))</f>
        <v/>
      </c>
      <c r="I1928" s="11" t="str">
        <f aca="false">IF(A1928="","",IF(ISNUMBER(A1928),INT(A1928),IFERROR(IF(TEXT(DATE(VALUE(LEFT(A1928,4)),VALUE(MID(A1928,6,2)),VALUE(MID(A1928,9,2))),"yyyy-mm-dd")=LEFT(A1928,10),DATE(VALUE(LEFT(A1928,4)),VALUE(MID(A1928,6,2)),VALUE(MID(A1928,9,2))),""),"")))</f>
        <v/>
      </c>
    </row>
    <row r="1929" customFormat="false" ht="15" hidden="false" customHeight="false" outlineLevel="0" collapsed="false">
      <c r="A1929" s="13"/>
      <c r="B1929" s="8"/>
      <c r="C1929" s="8"/>
      <c r="D1929" s="23"/>
      <c r="E1929" s="23"/>
      <c r="F1929" s="10" t="str">
        <f aca="false">IF(D1929="","",D1929-N(E1929))</f>
        <v/>
      </c>
      <c r="G1929" s="8"/>
      <c r="H1929" s="12" t="str">
        <f aca="false">IF(AND(A1929="",C1929="",D1929=""),"",IF(A1929="","Add the order date",IF(I1929="","Date not recognised - use YYYY-MM-DD",IF(C1929="","Add the customer email",IF(D1929="","Add the order total",IF(COUNTIF(Customers!$A$2:$A$2001,C1929)=0,"Customer not on Customers tab",IF(N(E1929)&gt;D1929,"Refund is more than the order",IF(AND(B1929&lt;&gt;"",COUNTIF($B$2:$B$5001,B1929)&gt;1),"Same order # twice - keep one row",""))))))))</f>
        <v/>
      </c>
      <c r="I1929" s="11" t="str">
        <f aca="false">IF(A1929="","",IF(ISNUMBER(A1929),INT(A1929),IFERROR(IF(TEXT(DATE(VALUE(LEFT(A1929,4)),VALUE(MID(A1929,6,2)),VALUE(MID(A1929,9,2))),"yyyy-mm-dd")=LEFT(A1929,10),DATE(VALUE(LEFT(A1929,4)),VALUE(MID(A1929,6,2)),VALUE(MID(A1929,9,2))),""),"")))</f>
        <v/>
      </c>
    </row>
    <row r="1930" customFormat="false" ht="15" hidden="false" customHeight="false" outlineLevel="0" collapsed="false">
      <c r="A1930" s="13"/>
      <c r="B1930" s="8"/>
      <c r="C1930" s="8"/>
      <c r="D1930" s="23"/>
      <c r="E1930" s="23"/>
      <c r="F1930" s="10" t="str">
        <f aca="false">IF(D1930="","",D1930-N(E1930))</f>
        <v/>
      </c>
      <c r="G1930" s="8"/>
      <c r="H1930" s="12" t="str">
        <f aca="false">IF(AND(A1930="",C1930="",D1930=""),"",IF(A1930="","Add the order date",IF(I1930="","Date not recognised - use YYYY-MM-DD",IF(C1930="","Add the customer email",IF(D1930="","Add the order total",IF(COUNTIF(Customers!$A$2:$A$2001,C1930)=0,"Customer not on Customers tab",IF(N(E1930)&gt;D1930,"Refund is more than the order",IF(AND(B1930&lt;&gt;"",COUNTIF($B$2:$B$5001,B1930)&gt;1),"Same order # twice - keep one row",""))))))))</f>
        <v/>
      </c>
      <c r="I1930" s="11" t="str">
        <f aca="false">IF(A1930="","",IF(ISNUMBER(A1930),INT(A1930),IFERROR(IF(TEXT(DATE(VALUE(LEFT(A1930,4)),VALUE(MID(A1930,6,2)),VALUE(MID(A1930,9,2))),"yyyy-mm-dd")=LEFT(A1930,10),DATE(VALUE(LEFT(A1930,4)),VALUE(MID(A1930,6,2)),VALUE(MID(A1930,9,2))),""),"")))</f>
        <v/>
      </c>
    </row>
    <row r="1931" customFormat="false" ht="15" hidden="false" customHeight="false" outlineLevel="0" collapsed="false">
      <c r="A1931" s="13"/>
      <c r="B1931" s="8"/>
      <c r="C1931" s="8"/>
      <c r="D1931" s="23"/>
      <c r="E1931" s="23"/>
      <c r="F1931" s="10" t="str">
        <f aca="false">IF(D1931="","",D1931-N(E1931))</f>
        <v/>
      </c>
      <c r="G1931" s="8"/>
      <c r="H1931" s="12" t="str">
        <f aca="false">IF(AND(A1931="",C1931="",D1931=""),"",IF(A1931="","Add the order date",IF(I1931="","Date not recognised - use YYYY-MM-DD",IF(C1931="","Add the customer email",IF(D1931="","Add the order total",IF(COUNTIF(Customers!$A$2:$A$2001,C1931)=0,"Customer not on Customers tab",IF(N(E1931)&gt;D1931,"Refund is more than the order",IF(AND(B1931&lt;&gt;"",COUNTIF($B$2:$B$5001,B1931)&gt;1),"Same order # twice - keep one row",""))))))))</f>
        <v/>
      </c>
      <c r="I1931" s="11" t="str">
        <f aca="false">IF(A1931="","",IF(ISNUMBER(A1931),INT(A1931),IFERROR(IF(TEXT(DATE(VALUE(LEFT(A1931,4)),VALUE(MID(A1931,6,2)),VALUE(MID(A1931,9,2))),"yyyy-mm-dd")=LEFT(A1931,10),DATE(VALUE(LEFT(A1931,4)),VALUE(MID(A1931,6,2)),VALUE(MID(A1931,9,2))),""),"")))</f>
        <v/>
      </c>
    </row>
    <row r="1932" customFormat="false" ht="15" hidden="false" customHeight="false" outlineLevel="0" collapsed="false">
      <c r="A1932" s="13"/>
      <c r="B1932" s="8"/>
      <c r="C1932" s="8"/>
      <c r="D1932" s="23"/>
      <c r="E1932" s="23"/>
      <c r="F1932" s="10" t="str">
        <f aca="false">IF(D1932="","",D1932-N(E1932))</f>
        <v/>
      </c>
      <c r="G1932" s="8"/>
      <c r="H1932" s="12" t="str">
        <f aca="false">IF(AND(A1932="",C1932="",D1932=""),"",IF(A1932="","Add the order date",IF(I1932="","Date not recognised - use YYYY-MM-DD",IF(C1932="","Add the customer email",IF(D1932="","Add the order total",IF(COUNTIF(Customers!$A$2:$A$2001,C1932)=0,"Customer not on Customers tab",IF(N(E1932)&gt;D1932,"Refund is more than the order",IF(AND(B1932&lt;&gt;"",COUNTIF($B$2:$B$5001,B1932)&gt;1),"Same order # twice - keep one row",""))))))))</f>
        <v/>
      </c>
      <c r="I1932" s="11" t="str">
        <f aca="false">IF(A1932="","",IF(ISNUMBER(A1932),INT(A1932),IFERROR(IF(TEXT(DATE(VALUE(LEFT(A1932,4)),VALUE(MID(A1932,6,2)),VALUE(MID(A1932,9,2))),"yyyy-mm-dd")=LEFT(A1932,10),DATE(VALUE(LEFT(A1932,4)),VALUE(MID(A1932,6,2)),VALUE(MID(A1932,9,2))),""),"")))</f>
        <v/>
      </c>
    </row>
    <row r="1933" customFormat="false" ht="15" hidden="false" customHeight="false" outlineLevel="0" collapsed="false">
      <c r="A1933" s="13"/>
      <c r="B1933" s="8"/>
      <c r="C1933" s="8"/>
      <c r="D1933" s="23"/>
      <c r="E1933" s="23"/>
      <c r="F1933" s="10" t="str">
        <f aca="false">IF(D1933="","",D1933-N(E1933))</f>
        <v/>
      </c>
      <c r="G1933" s="8"/>
      <c r="H1933" s="12" t="str">
        <f aca="false">IF(AND(A1933="",C1933="",D1933=""),"",IF(A1933="","Add the order date",IF(I1933="","Date not recognised - use YYYY-MM-DD",IF(C1933="","Add the customer email",IF(D1933="","Add the order total",IF(COUNTIF(Customers!$A$2:$A$2001,C1933)=0,"Customer not on Customers tab",IF(N(E1933)&gt;D1933,"Refund is more than the order",IF(AND(B1933&lt;&gt;"",COUNTIF($B$2:$B$5001,B1933)&gt;1),"Same order # twice - keep one row",""))))))))</f>
        <v/>
      </c>
      <c r="I1933" s="11" t="str">
        <f aca="false">IF(A1933="","",IF(ISNUMBER(A1933),INT(A1933),IFERROR(IF(TEXT(DATE(VALUE(LEFT(A1933,4)),VALUE(MID(A1933,6,2)),VALUE(MID(A1933,9,2))),"yyyy-mm-dd")=LEFT(A1933,10),DATE(VALUE(LEFT(A1933,4)),VALUE(MID(A1933,6,2)),VALUE(MID(A1933,9,2))),""),"")))</f>
        <v/>
      </c>
    </row>
    <row r="1934" customFormat="false" ht="15" hidden="false" customHeight="false" outlineLevel="0" collapsed="false">
      <c r="A1934" s="13"/>
      <c r="B1934" s="8"/>
      <c r="C1934" s="8"/>
      <c r="D1934" s="23"/>
      <c r="E1934" s="23"/>
      <c r="F1934" s="10" t="str">
        <f aca="false">IF(D1934="","",D1934-N(E1934))</f>
        <v/>
      </c>
      <c r="G1934" s="8"/>
      <c r="H1934" s="12" t="str">
        <f aca="false">IF(AND(A1934="",C1934="",D1934=""),"",IF(A1934="","Add the order date",IF(I1934="","Date not recognised - use YYYY-MM-DD",IF(C1934="","Add the customer email",IF(D1934="","Add the order total",IF(COUNTIF(Customers!$A$2:$A$2001,C1934)=0,"Customer not on Customers tab",IF(N(E1934)&gt;D1934,"Refund is more than the order",IF(AND(B1934&lt;&gt;"",COUNTIF($B$2:$B$5001,B1934)&gt;1),"Same order # twice - keep one row",""))))))))</f>
        <v/>
      </c>
      <c r="I1934" s="11" t="str">
        <f aca="false">IF(A1934="","",IF(ISNUMBER(A1934),INT(A1934),IFERROR(IF(TEXT(DATE(VALUE(LEFT(A1934,4)),VALUE(MID(A1934,6,2)),VALUE(MID(A1934,9,2))),"yyyy-mm-dd")=LEFT(A1934,10),DATE(VALUE(LEFT(A1934,4)),VALUE(MID(A1934,6,2)),VALUE(MID(A1934,9,2))),""),"")))</f>
        <v/>
      </c>
    </row>
    <row r="1935" customFormat="false" ht="15" hidden="false" customHeight="false" outlineLevel="0" collapsed="false">
      <c r="A1935" s="13"/>
      <c r="B1935" s="8"/>
      <c r="C1935" s="8"/>
      <c r="D1935" s="23"/>
      <c r="E1935" s="23"/>
      <c r="F1935" s="10" t="str">
        <f aca="false">IF(D1935="","",D1935-N(E1935))</f>
        <v/>
      </c>
      <c r="G1935" s="8"/>
      <c r="H1935" s="12" t="str">
        <f aca="false">IF(AND(A1935="",C1935="",D1935=""),"",IF(A1935="","Add the order date",IF(I1935="","Date not recognised - use YYYY-MM-DD",IF(C1935="","Add the customer email",IF(D1935="","Add the order total",IF(COUNTIF(Customers!$A$2:$A$2001,C1935)=0,"Customer not on Customers tab",IF(N(E1935)&gt;D1935,"Refund is more than the order",IF(AND(B1935&lt;&gt;"",COUNTIF($B$2:$B$5001,B1935)&gt;1),"Same order # twice - keep one row",""))))))))</f>
        <v/>
      </c>
      <c r="I1935" s="11" t="str">
        <f aca="false">IF(A1935="","",IF(ISNUMBER(A1935),INT(A1935),IFERROR(IF(TEXT(DATE(VALUE(LEFT(A1935,4)),VALUE(MID(A1935,6,2)),VALUE(MID(A1935,9,2))),"yyyy-mm-dd")=LEFT(A1935,10),DATE(VALUE(LEFT(A1935,4)),VALUE(MID(A1935,6,2)),VALUE(MID(A1935,9,2))),""),"")))</f>
        <v/>
      </c>
    </row>
    <row r="1936" customFormat="false" ht="15" hidden="false" customHeight="false" outlineLevel="0" collapsed="false">
      <c r="A1936" s="13"/>
      <c r="B1936" s="8"/>
      <c r="C1936" s="8"/>
      <c r="D1936" s="23"/>
      <c r="E1936" s="23"/>
      <c r="F1936" s="10" t="str">
        <f aca="false">IF(D1936="","",D1936-N(E1936))</f>
        <v/>
      </c>
      <c r="G1936" s="8"/>
      <c r="H1936" s="12" t="str">
        <f aca="false">IF(AND(A1936="",C1936="",D1936=""),"",IF(A1936="","Add the order date",IF(I1936="","Date not recognised - use YYYY-MM-DD",IF(C1936="","Add the customer email",IF(D1936="","Add the order total",IF(COUNTIF(Customers!$A$2:$A$2001,C1936)=0,"Customer not on Customers tab",IF(N(E1936)&gt;D1936,"Refund is more than the order",IF(AND(B1936&lt;&gt;"",COUNTIF($B$2:$B$5001,B1936)&gt;1),"Same order # twice - keep one row",""))))))))</f>
        <v/>
      </c>
      <c r="I1936" s="11" t="str">
        <f aca="false">IF(A1936="","",IF(ISNUMBER(A1936),INT(A1936),IFERROR(IF(TEXT(DATE(VALUE(LEFT(A1936,4)),VALUE(MID(A1936,6,2)),VALUE(MID(A1936,9,2))),"yyyy-mm-dd")=LEFT(A1936,10),DATE(VALUE(LEFT(A1936,4)),VALUE(MID(A1936,6,2)),VALUE(MID(A1936,9,2))),""),"")))</f>
        <v/>
      </c>
    </row>
    <row r="1937" customFormat="false" ht="15" hidden="false" customHeight="false" outlineLevel="0" collapsed="false">
      <c r="A1937" s="13"/>
      <c r="B1937" s="8"/>
      <c r="C1937" s="8"/>
      <c r="D1937" s="23"/>
      <c r="E1937" s="23"/>
      <c r="F1937" s="10" t="str">
        <f aca="false">IF(D1937="","",D1937-N(E1937))</f>
        <v/>
      </c>
      <c r="G1937" s="8"/>
      <c r="H1937" s="12" t="str">
        <f aca="false">IF(AND(A1937="",C1937="",D1937=""),"",IF(A1937="","Add the order date",IF(I1937="","Date not recognised - use YYYY-MM-DD",IF(C1937="","Add the customer email",IF(D1937="","Add the order total",IF(COUNTIF(Customers!$A$2:$A$2001,C1937)=0,"Customer not on Customers tab",IF(N(E1937)&gt;D1937,"Refund is more than the order",IF(AND(B1937&lt;&gt;"",COUNTIF($B$2:$B$5001,B1937)&gt;1),"Same order # twice - keep one row",""))))))))</f>
        <v/>
      </c>
      <c r="I1937" s="11" t="str">
        <f aca="false">IF(A1937="","",IF(ISNUMBER(A1937),INT(A1937),IFERROR(IF(TEXT(DATE(VALUE(LEFT(A1937,4)),VALUE(MID(A1937,6,2)),VALUE(MID(A1937,9,2))),"yyyy-mm-dd")=LEFT(A1937,10),DATE(VALUE(LEFT(A1937,4)),VALUE(MID(A1937,6,2)),VALUE(MID(A1937,9,2))),""),"")))</f>
        <v/>
      </c>
    </row>
    <row r="1938" customFormat="false" ht="15" hidden="false" customHeight="false" outlineLevel="0" collapsed="false">
      <c r="A1938" s="13"/>
      <c r="B1938" s="8"/>
      <c r="C1938" s="8"/>
      <c r="D1938" s="23"/>
      <c r="E1938" s="23"/>
      <c r="F1938" s="10" t="str">
        <f aca="false">IF(D1938="","",D1938-N(E1938))</f>
        <v/>
      </c>
      <c r="G1938" s="8"/>
      <c r="H1938" s="12" t="str">
        <f aca="false">IF(AND(A1938="",C1938="",D1938=""),"",IF(A1938="","Add the order date",IF(I1938="","Date not recognised - use YYYY-MM-DD",IF(C1938="","Add the customer email",IF(D1938="","Add the order total",IF(COUNTIF(Customers!$A$2:$A$2001,C1938)=0,"Customer not on Customers tab",IF(N(E1938)&gt;D1938,"Refund is more than the order",IF(AND(B1938&lt;&gt;"",COUNTIF($B$2:$B$5001,B1938)&gt;1),"Same order # twice - keep one row",""))))))))</f>
        <v/>
      </c>
      <c r="I1938" s="11" t="str">
        <f aca="false">IF(A1938="","",IF(ISNUMBER(A1938),INT(A1938),IFERROR(IF(TEXT(DATE(VALUE(LEFT(A1938,4)),VALUE(MID(A1938,6,2)),VALUE(MID(A1938,9,2))),"yyyy-mm-dd")=LEFT(A1938,10),DATE(VALUE(LEFT(A1938,4)),VALUE(MID(A1938,6,2)),VALUE(MID(A1938,9,2))),""),"")))</f>
        <v/>
      </c>
    </row>
    <row r="1939" customFormat="false" ht="15" hidden="false" customHeight="false" outlineLevel="0" collapsed="false">
      <c r="A1939" s="13"/>
      <c r="B1939" s="8"/>
      <c r="C1939" s="8"/>
      <c r="D1939" s="23"/>
      <c r="E1939" s="23"/>
      <c r="F1939" s="10" t="str">
        <f aca="false">IF(D1939="","",D1939-N(E1939))</f>
        <v/>
      </c>
      <c r="G1939" s="8"/>
      <c r="H1939" s="12" t="str">
        <f aca="false">IF(AND(A1939="",C1939="",D1939=""),"",IF(A1939="","Add the order date",IF(I1939="","Date not recognised - use YYYY-MM-DD",IF(C1939="","Add the customer email",IF(D1939="","Add the order total",IF(COUNTIF(Customers!$A$2:$A$2001,C1939)=0,"Customer not on Customers tab",IF(N(E1939)&gt;D1939,"Refund is more than the order",IF(AND(B1939&lt;&gt;"",COUNTIF($B$2:$B$5001,B1939)&gt;1),"Same order # twice - keep one row",""))))))))</f>
        <v/>
      </c>
      <c r="I1939" s="11" t="str">
        <f aca="false">IF(A1939="","",IF(ISNUMBER(A1939),INT(A1939),IFERROR(IF(TEXT(DATE(VALUE(LEFT(A1939,4)),VALUE(MID(A1939,6,2)),VALUE(MID(A1939,9,2))),"yyyy-mm-dd")=LEFT(A1939,10),DATE(VALUE(LEFT(A1939,4)),VALUE(MID(A1939,6,2)),VALUE(MID(A1939,9,2))),""),"")))</f>
        <v/>
      </c>
    </row>
    <row r="1940" customFormat="false" ht="15" hidden="false" customHeight="false" outlineLevel="0" collapsed="false">
      <c r="A1940" s="13"/>
      <c r="B1940" s="8"/>
      <c r="C1940" s="8"/>
      <c r="D1940" s="23"/>
      <c r="E1940" s="23"/>
      <c r="F1940" s="10" t="str">
        <f aca="false">IF(D1940="","",D1940-N(E1940))</f>
        <v/>
      </c>
      <c r="G1940" s="8"/>
      <c r="H1940" s="12" t="str">
        <f aca="false">IF(AND(A1940="",C1940="",D1940=""),"",IF(A1940="","Add the order date",IF(I1940="","Date not recognised - use YYYY-MM-DD",IF(C1940="","Add the customer email",IF(D1940="","Add the order total",IF(COUNTIF(Customers!$A$2:$A$2001,C1940)=0,"Customer not on Customers tab",IF(N(E1940)&gt;D1940,"Refund is more than the order",IF(AND(B1940&lt;&gt;"",COUNTIF($B$2:$B$5001,B1940)&gt;1),"Same order # twice - keep one row",""))))))))</f>
        <v/>
      </c>
      <c r="I1940" s="11" t="str">
        <f aca="false">IF(A1940="","",IF(ISNUMBER(A1940),INT(A1940),IFERROR(IF(TEXT(DATE(VALUE(LEFT(A1940,4)),VALUE(MID(A1940,6,2)),VALUE(MID(A1940,9,2))),"yyyy-mm-dd")=LEFT(A1940,10),DATE(VALUE(LEFT(A1940,4)),VALUE(MID(A1940,6,2)),VALUE(MID(A1940,9,2))),""),"")))</f>
        <v/>
      </c>
    </row>
    <row r="1941" customFormat="false" ht="15" hidden="false" customHeight="false" outlineLevel="0" collapsed="false">
      <c r="A1941" s="13"/>
      <c r="B1941" s="8"/>
      <c r="C1941" s="8"/>
      <c r="D1941" s="23"/>
      <c r="E1941" s="23"/>
      <c r="F1941" s="10" t="str">
        <f aca="false">IF(D1941="","",D1941-N(E1941))</f>
        <v/>
      </c>
      <c r="G1941" s="8"/>
      <c r="H1941" s="12" t="str">
        <f aca="false">IF(AND(A1941="",C1941="",D1941=""),"",IF(A1941="","Add the order date",IF(I1941="","Date not recognised - use YYYY-MM-DD",IF(C1941="","Add the customer email",IF(D1941="","Add the order total",IF(COUNTIF(Customers!$A$2:$A$2001,C1941)=0,"Customer not on Customers tab",IF(N(E1941)&gt;D1941,"Refund is more than the order",IF(AND(B1941&lt;&gt;"",COUNTIF($B$2:$B$5001,B1941)&gt;1),"Same order # twice - keep one row",""))))))))</f>
        <v/>
      </c>
      <c r="I1941" s="11" t="str">
        <f aca="false">IF(A1941="","",IF(ISNUMBER(A1941),INT(A1941),IFERROR(IF(TEXT(DATE(VALUE(LEFT(A1941,4)),VALUE(MID(A1941,6,2)),VALUE(MID(A1941,9,2))),"yyyy-mm-dd")=LEFT(A1941,10),DATE(VALUE(LEFT(A1941,4)),VALUE(MID(A1941,6,2)),VALUE(MID(A1941,9,2))),""),"")))</f>
        <v/>
      </c>
    </row>
    <row r="1942" customFormat="false" ht="15" hidden="false" customHeight="false" outlineLevel="0" collapsed="false">
      <c r="A1942" s="13"/>
      <c r="B1942" s="8"/>
      <c r="C1942" s="8"/>
      <c r="D1942" s="23"/>
      <c r="E1942" s="23"/>
      <c r="F1942" s="10" t="str">
        <f aca="false">IF(D1942="","",D1942-N(E1942))</f>
        <v/>
      </c>
      <c r="G1942" s="8"/>
      <c r="H1942" s="12" t="str">
        <f aca="false">IF(AND(A1942="",C1942="",D1942=""),"",IF(A1942="","Add the order date",IF(I1942="","Date not recognised - use YYYY-MM-DD",IF(C1942="","Add the customer email",IF(D1942="","Add the order total",IF(COUNTIF(Customers!$A$2:$A$2001,C1942)=0,"Customer not on Customers tab",IF(N(E1942)&gt;D1942,"Refund is more than the order",IF(AND(B1942&lt;&gt;"",COUNTIF($B$2:$B$5001,B1942)&gt;1),"Same order # twice - keep one row",""))))))))</f>
        <v/>
      </c>
      <c r="I1942" s="11" t="str">
        <f aca="false">IF(A1942="","",IF(ISNUMBER(A1942),INT(A1942),IFERROR(IF(TEXT(DATE(VALUE(LEFT(A1942,4)),VALUE(MID(A1942,6,2)),VALUE(MID(A1942,9,2))),"yyyy-mm-dd")=LEFT(A1942,10),DATE(VALUE(LEFT(A1942,4)),VALUE(MID(A1942,6,2)),VALUE(MID(A1942,9,2))),""),"")))</f>
        <v/>
      </c>
    </row>
    <row r="1943" customFormat="false" ht="15" hidden="false" customHeight="false" outlineLevel="0" collapsed="false">
      <c r="A1943" s="13"/>
      <c r="B1943" s="8"/>
      <c r="C1943" s="8"/>
      <c r="D1943" s="23"/>
      <c r="E1943" s="23"/>
      <c r="F1943" s="10" t="str">
        <f aca="false">IF(D1943="","",D1943-N(E1943))</f>
        <v/>
      </c>
      <c r="G1943" s="8"/>
      <c r="H1943" s="12" t="str">
        <f aca="false">IF(AND(A1943="",C1943="",D1943=""),"",IF(A1943="","Add the order date",IF(I1943="","Date not recognised - use YYYY-MM-DD",IF(C1943="","Add the customer email",IF(D1943="","Add the order total",IF(COUNTIF(Customers!$A$2:$A$2001,C1943)=0,"Customer not on Customers tab",IF(N(E1943)&gt;D1943,"Refund is more than the order",IF(AND(B1943&lt;&gt;"",COUNTIF($B$2:$B$5001,B1943)&gt;1),"Same order # twice - keep one row",""))))))))</f>
        <v/>
      </c>
      <c r="I1943" s="11" t="str">
        <f aca="false">IF(A1943="","",IF(ISNUMBER(A1943),INT(A1943),IFERROR(IF(TEXT(DATE(VALUE(LEFT(A1943,4)),VALUE(MID(A1943,6,2)),VALUE(MID(A1943,9,2))),"yyyy-mm-dd")=LEFT(A1943,10),DATE(VALUE(LEFT(A1943,4)),VALUE(MID(A1943,6,2)),VALUE(MID(A1943,9,2))),""),"")))</f>
        <v/>
      </c>
    </row>
    <row r="1944" customFormat="false" ht="15" hidden="false" customHeight="false" outlineLevel="0" collapsed="false">
      <c r="A1944" s="13"/>
      <c r="B1944" s="8"/>
      <c r="C1944" s="8"/>
      <c r="D1944" s="23"/>
      <c r="E1944" s="23"/>
      <c r="F1944" s="10" t="str">
        <f aca="false">IF(D1944="","",D1944-N(E1944))</f>
        <v/>
      </c>
      <c r="G1944" s="8"/>
      <c r="H1944" s="12" t="str">
        <f aca="false">IF(AND(A1944="",C1944="",D1944=""),"",IF(A1944="","Add the order date",IF(I1944="","Date not recognised - use YYYY-MM-DD",IF(C1944="","Add the customer email",IF(D1944="","Add the order total",IF(COUNTIF(Customers!$A$2:$A$2001,C1944)=0,"Customer not on Customers tab",IF(N(E1944)&gt;D1944,"Refund is more than the order",IF(AND(B1944&lt;&gt;"",COUNTIF($B$2:$B$5001,B1944)&gt;1),"Same order # twice - keep one row",""))))))))</f>
        <v/>
      </c>
      <c r="I1944" s="11" t="str">
        <f aca="false">IF(A1944="","",IF(ISNUMBER(A1944),INT(A1944),IFERROR(IF(TEXT(DATE(VALUE(LEFT(A1944,4)),VALUE(MID(A1944,6,2)),VALUE(MID(A1944,9,2))),"yyyy-mm-dd")=LEFT(A1944,10),DATE(VALUE(LEFT(A1944,4)),VALUE(MID(A1944,6,2)),VALUE(MID(A1944,9,2))),""),"")))</f>
        <v/>
      </c>
    </row>
    <row r="1945" customFormat="false" ht="15" hidden="false" customHeight="false" outlineLevel="0" collapsed="false">
      <c r="A1945" s="13"/>
      <c r="B1945" s="8"/>
      <c r="C1945" s="8"/>
      <c r="D1945" s="23"/>
      <c r="E1945" s="23"/>
      <c r="F1945" s="10" t="str">
        <f aca="false">IF(D1945="","",D1945-N(E1945))</f>
        <v/>
      </c>
      <c r="G1945" s="8"/>
      <c r="H1945" s="12" t="str">
        <f aca="false">IF(AND(A1945="",C1945="",D1945=""),"",IF(A1945="","Add the order date",IF(I1945="","Date not recognised - use YYYY-MM-DD",IF(C1945="","Add the customer email",IF(D1945="","Add the order total",IF(COUNTIF(Customers!$A$2:$A$2001,C1945)=0,"Customer not on Customers tab",IF(N(E1945)&gt;D1945,"Refund is more than the order",IF(AND(B1945&lt;&gt;"",COUNTIF($B$2:$B$5001,B1945)&gt;1),"Same order # twice - keep one row",""))))))))</f>
        <v/>
      </c>
      <c r="I1945" s="11" t="str">
        <f aca="false">IF(A1945="","",IF(ISNUMBER(A1945),INT(A1945),IFERROR(IF(TEXT(DATE(VALUE(LEFT(A1945,4)),VALUE(MID(A1945,6,2)),VALUE(MID(A1945,9,2))),"yyyy-mm-dd")=LEFT(A1945,10),DATE(VALUE(LEFT(A1945,4)),VALUE(MID(A1945,6,2)),VALUE(MID(A1945,9,2))),""),"")))</f>
        <v/>
      </c>
    </row>
    <row r="1946" customFormat="false" ht="15" hidden="false" customHeight="false" outlineLevel="0" collapsed="false">
      <c r="A1946" s="13"/>
      <c r="B1946" s="8"/>
      <c r="C1946" s="8"/>
      <c r="D1946" s="23"/>
      <c r="E1946" s="23"/>
      <c r="F1946" s="10" t="str">
        <f aca="false">IF(D1946="","",D1946-N(E1946))</f>
        <v/>
      </c>
      <c r="G1946" s="8"/>
      <c r="H1946" s="12" t="str">
        <f aca="false">IF(AND(A1946="",C1946="",D1946=""),"",IF(A1946="","Add the order date",IF(I1946="","Date not recognised - use YYYY-MM-DD",IF(C1946="","Add the customer email",IF(D1946="","Add the order total",IF(COUNTIF(Customers!$A$2:$A$2001,C1946)=0,"Customer not on Customers tab",IF(N(E1946)&gt;D1946,"Refund is more than the order",IF(AND(B1946&lt;&gt;"",COUNTIF($B$2:$B$5001,B1946)&gt;1),"Same order # twice - keep one row",""))))))))</f>
        <v/>
      </c>
      <c r="I1946" s="11" t="str">
        <f aca="false">IF(A1946="","",IF(ISNUMBER(A1946),INT(A1946),IFERROR(IF(TEXT(DATE(VALUE(LEFT(A1946,4)),VALUE(MID(A1946,6,2)),VALUE(MID(A1946,9,2))),"yyyy-mm-dd")=LEFT(A1946,10),DATE(VALUE(LEFT(A1946,4)),VALUE(MID(A1946,6,2)),VALUE(MID(A1946,9,2))),""),"")))</f>
        <v/>
      </c>
    </row>
    <row r="1947" customFormat="false" ht="15" hidden="false" customHeight="false" outlineLevel="0" collapsed="false">
      <c r="A1947" s="13"/>
      <c r="B1947" s="8"/>
      <c r="C1947" s="8"/>
      <c r="D1947" s="23"/>
      <c r="E1947" s="23"/>
      <c r="F1947" s="10" t="str">
        <f aca="false">IF(D1947="","",D1947-N(E1947))</f>
        <v/>
      </c>
      <c r="G1947" s="8"/>
      <c r="H1947" s="12" t="str">
        <f aca="false">IF(AND(A1947="",C1947="",D1947=""),"",IF(A1947="","Add the order date",IF(I1947="","Date not recognised - use YYYY-MM-DD",IF(C1947="","Add the customer email",IF(D1947="","Add the order total",IF(COUNTIF(Customers!$A$2:$A$2001,C1947)=0,"Customer not on Customers tab",IF(N(E1947)&gt;D1947,"Refund is more than the order",IF(AND(B1947&lt;&gt;"",COUNTIF($B$2:$B$5001,B1947)&gt;1),"Same order # twice - keep one row",""))))))))</f>
        <v/>
      </c>
      <c r="I1947" s="11" t="str">
        <f aca="false">IF(A1947="","",IF(ISNUMBER(A1947),INT(A1947),IFERROR(IF(TEXT(DATE(VALUE(LEFT(A1947,4)),VALUE(MID(A1947,6,2)),VALUE(MID(A1947,9,2))),"yyyy-mm-dd")=LEFT(A1947,10),DATE(VALUE(LEFT(A1947,4)),VALUE(MID(A1947,6,2)),VALUE(MID(A1947,9,2))),""),"")))</f>
        <v/>
      </c>
    </row>
    <row r="1948" customFormat="false" ht="15" hidden="false" customHeight="false" outlineLevel="0" collapsed="false">
      <c r="A1948" s="13"/>
      <c r="B1948" s="8"/>
      <c r="C1948" s="8"/>
      <c r="D1948" s="23"/>
      <c r="E1948" s="23"/>
      <c r="F1948" s="10" t="str">
        <f aca="false">IF(D1948="","",D1948-N(E1948))</f>
        <v/>
      </c>
      <c r="G1948" s="8"/>
      <c r="H1948" s="12" t="str">
        <f aca="false">IF(AND(A1948="",C1948="",D1948=""),"",IF(A1948="","Add the order date",IF(I1948="","Date not recognised - use YYYY-MM-DD",IF(C1948="","Add the customer email",IF(D1948="","Add the order total",IF(COUNTIF(Customers!$A$2:$A$2001,C1948)=0,"Customer not on Customers tab",IF(N(E1948)&gt;D1948,"Refund is more than the order",IF(AND(B1948&lt;&gt;"",COUNTIF($B$2:$B$5001,B1948)&gt;1),"Same order # twice - keep one row",""))))))))</f>
        <v/>
      </c>
      <c r="I1948" s="11" t="str">
        <f aca="false">IF(A1948="","",IF(ISNUMBER(A1948),INT(A1948),IFERROR(IF(TEXT(DATE(VALUE(LEFT(A1948,4)),VALUE(MID(A1948,6,2)),VALUE(MID(A1948,9,2))),"yyyy-mm-dd")=LEFT(A1948,10),DATE(VALUE(LEFT(A1948,4)),VALUE(MID(A1948,6,2)),VALUE(MID(A1948,9,2))),""),"")))</f>
        <v/>
      </c>
    </row>
    <row r="1949" customFormat="false" ht="15" hidden="false" customHeight="false" outlineLevel="0" collapsed="false">
      <c r="A1949" s="13"/>
      <c r="B1949" s="8"/>
      <c r="C1949" s="8"/>
      <c r="D1949" s="23"/>
      <c r="E1949" s="23"/>
      <c r="F1949" s="10" t="str">
        <f aca="false">IF(D1949="","",D1949-N(E1949))</f>
        <v/>
      </c>
      <c r="G1949" s="8"/>
      <c r="H1949" s="12" t="str">
        <f aca="false">IF(AND(A1949="",C1949="",D1949=""),"",IF(A1949="","Add the order date",IF(I1949="","Date not recognised - use YYYY-MM-DD",IF(C1949="","Add the customer email",IF(D1949="","Add the order total",IF(COUNTIF(Customers!$A$2:$A$2001,C1949)=0,"Customer not on Customers tab",IF(N(E1949)&gt;D1949,"Refund is more than the order",IF(AND(B1949&lt;&gt;"",COUNTIF($B$2:$B$5001,B1949)&gt;1),"Same order # twice - keep one row",""))))))))</f>
        <v/>
      </c>
      <c r="I1949" s="11" t="str">
        <f aca="false">IF(A1949="","",IF(ISNUMBER(A1949),INT(A1949),IFERROR(IF(TEXT(DATE(VALUE(LEFT(A1949,4)),VALUE(MID(A1949,6,2)),VALUE(MID(A1949,9,2))),"yyyy-mm-dd")=LEFT(A1949,10),DATE(VALUE(LEFT(A1949,4)),VALUE(MID(A1949,6,2)),VALUE(MID(A1949,9,2))),""),"")))</f>
        <v/>
      </c>
    </row>
    <row r="1950" customFormat="false" ht="15" hidden="false" customHeight="false" outlineLevel="0" collapsed="false">
      <c r="A1950" s="13"/>
      <c r="B1950" s="8"/>
      <c r="C1950" s="8"/>
      <c r="D1950" s="23"/>
      <c r="E1950" s="23"/>
      <c r="F1950" s="10" t="str">
        <f aca="false">IF(D1950="","",D1950-N(E1950))</f>
        <v/>
      </c>
      <c r="G1950" s="8"/>
      <c r="H1950" s="12" t="str">
        <f aca="false">IF(AND(A1950="",C1950="",D1950=""),"",IF(A1950="","Add the order date",IF(I1950="","Date not recognised - use YYYY-MM-DD",IF(C1950="","Add the customer email",IF(D1950="","Add the order total",IF(COUNTIF(Customers!$A$2:$A$2001,C1950)=0,"Customer not on Customers tab",IF(N(E1950)&gt;D1950,"Refund is more than the order",IF(AND(B1950&lt;&gt;"",COUNTIF($B$2:$B$5001,B1950)&gt;1),"Same order # twice - keep one row",""))))))))</f>
        <v/>
      </c>
      <c r="I1950" s="11" t="str">
        <f aca="false">IF(A1950="","",IF(ISNUMBER(A1950),INT(A1950),IFERROR(IF(TEXT(DATE(VALUE(LEFT(A1950,4)),VALUE(MID(A1950,6,2)),VALUE(MID(A1950,9,2))),"yyyy-mm-dd")=LEFT(A1950,10),DATE(VALUE(LEFT(A1950,4)),VALUE(MID(A1950,6,2)),VALUE(MID(A1950,9,2))),""),"")))</f>
        <v/>
      </c>
    </row>
    <row r="1951" customFormat="false" ht="15" hidden="false" customHeight="false" outlineLevel="0" collapsed="false">
      <c r="A1951" s="13"/>
      <c r="B1951" s="8"/>
      <c r="C1951" s="8"/>
      <c r="D1951" s="23"/>
      <c r="E1951" s="23"/>
      <c r="F1951" s="10" t="str">
        <f aca="false">IF(D1951="","",D1951-N(E1951))</f>
        <v/>
      </c>
      <c r="G1951" s="8"/>
      <c r="H1951" s="12" t="str">
        <f aca="false">IF(AND(A1951="",C1951="",D1951=""),"",IF(A1951="","Add the order date",IF(I1951="","Date not recognised - use YYYY-MM-DD",IF(C1951="","Add the customer email",IF(D1951="","Add the order total",IF(COUNTIF(Customers!$A$2:$A$2001,C1951)=0,"Customer not on Customers tab",IF(N(E1951)&gt;D1951,"Refund is more than the order",IF(AND(B1951&lt;&gt;"",COUNTIF($B$2:$B$5001,B1951)&gt;1),"Same order # twice - keep one row",""))))))))</f>
        <v/>
      </c>
      <c r="I1951" s="11" t="str">
        <f aca="false">IF(A1951="","",IF(ISNUMBER(A1951),INT(A1951),IFERROR(IF(TEXT(DATE(VALUE(LEFT(A1951,4)),VALUE(MID(A1951,6,2)),VALUE(MID(A1951,9,2))),"yyyy-mm-dd")=LEFT(A1951,10),DATE(VALUE(LEFT(A1951,4)),VALUE(MID(A1951,6,2)),VALUE(MID(A1951,9,2))),""),"")))</f>
        <v/>
      </c>
    </row>
    <row r="1952" customFormat="false" ht="15" hidden="false" customHeight="false" outlineLevel="0" collapsed="false">
      <c r="A1952" s="13"/>
      <c r="B1952" s="8"/>
      <c r="C1952" s="8"/>
      <c r="D1952" s="23"/>
      <c r="E1952" s="23"/>
      <c r="F1952" s="10" t="str">
        <f aca="false">IF(D1952="","",D1952-N(E1952))</f>
        <v/>
      </c>
      <c r="G1952" s="8"/>
      <c r="H1952" s="12" t="str">
        <f aca="false">IF(AND(A1952="",C1952="",D1952=""),"",IF(A1952="","Add the order date",IF(I1952="","Date not recognised - use YYYY-MM-DD",IF(C1952="","Add the customer email",IF(D1952="","Add the order total",IF(COUNTIF(Customers!$A$2:$A$2001,C1952)=0,"Customer not on Customers tab",IF(N(E1952)&gt;D1952,"Refund is more than the order",IF(AND(B1952&lt;&gt;"",COUNTIF($B$2:$B$5001,B1952)&gt;1),"Same order # twice - keep one row",""))))))))</f>
        <v/>
      </c>
      <c r="I1952" s="11" t="str">
        <f aca="false">IF(A1952="","",IF(ISNUMBER(A1952),INT(A1952),IFERROR(IF(TEXT(DATE(VALUE(LEFT(A1952,4)),VALUE(MID(A1952,6,2)),VALUE(MID(A1952,9,2))),"yyyy-mm-dd")=LEFT(A1952,10),DATE(VALUE(LEFT(A1952,4)),VALUE(MID(A1952,6,2)),VALUE(MID(A1952,9,2))),""),"")))</f>
        <v/>
      </c>
    </row>
    <row r="1953" customFormat="false" ht="15" hidden="false" customHeight="false" outlineLevel="0" collapsed="false">
      <c r="A1953" s="13"/>
      <c r="B1953" s="8"/>
      <c r="C1953" s="8"/>
      <c r="D1953" s="23"/>
      <c r="E1953" s="23"/>
      <c r="F1953" s="10" t="str">
        <f aca="false">IF(D1953="","",D1953-N(E1953))</f>
        <v/>
      </c>
      <c r="G1953" s="8"/>
      <c r="H1953" s="12" t="str">
        <f aca="false">IF(AND(A1953="",C1953="",D1953=""),"",IF(A1953="","Add the order date",IF(I1953="","Date not recognised - use YYYY-MM-DD",IF(C1953="","Add the customer email",IF(D1953="","Add the order total",IF(COUNTIF(Customers!$A$2:$A$2001,C1953)=0,"Customer not on Customers tab",IF(N(E1953)&gt;D1953,"Refund is more than the order",IF(AND(B1953&lt;&gt;"",COUNTIF($B$2:$B$5001,B1953)&gt;1),"Same order # twice - keep one row",""))))))))</f>
        <v/>
      </c>
      <c r="I1953" s="11" t="str">
        <f aca="false">IF(A1953="","",IF(ISNUMBER(A1953),INT(A1953),IFERROR(IF(TEXT(DATE(VALUE(LEFT(A1953,4)),VALUE(MID(A1953,6,2)),VALUE(MID(A1953,9,2))),"yyyy-mm-dd")=LEFT(A1953,10),DATE(VALUE(LEFT(A1953,4)),VALUE(MID(A1953,6,2)),VALUE(MID(A1953,9,2))),""),"")))</f>
        <v/>
      </c>
    </row>
    <row r="1954" customFormat="false" ht="15" hidden="false" customHeight="false" outlineLevel="0" collapsed="false">
      <c r="A1954" s="13"/>
      <c r="B1954" s="8"/>
      <c r="C1954" s="8"/>
      <c r="D1954" s="23"/>
      <c r="E1954" s="23"/>
      <c r="F1954" s="10" t="str">
        <f aca="false">IF(D1954="","",D1954-N(E1954))</f>
        <v/>
      </c>
      <c r="G1954" s="8"/>
      <c r="H1954" s="12" t="str">
        <f aca="false">IF(AND(A1954="",C1954="",D1954=""),"",IF(A1954="","Add the order date",IF(I1954="","Date not recognised - use YYYY-MM-DD",IF(C1954="","Add the customer email",IF(D1954="","Add the order total",IF(COUNTIF(Customers!$A$2:$A$2001,C1954)=0,"Customer not on Customers tab",IF(N(E1954)&gt;D1954,"Refund is more than the order",IF(AND(B1954&lt;&gt;"",COUNTIF($B$2:$B$5001,B1954)&gt;1),"Same order # twice - keep one row",""))))))))</f>
        <v/>
      </c>
      <c r="I1954" s="11" t="str">
        <f aca="false">IF(A1954="","",IF(ISNUMBER(A1954),INT(A1954),IFERROR(IF(TEXT(DATE(VALUE(LEFT(A1954,4)),VALUE(MID(A1954,6,2)),VALUE(MID(A1954,9,2))),"yyyy-mm-dd")=LEFT(A1954,10),DATE(VALUE(LEFT(A1954,4)),VALUE(MID(A1954,6,2)),VALUE(MID(A1954,9,2))),""),"")))</f>
        <v/>
      </c>
    </row>
    <row r="1955" customFormat="false" ht="15" hidden="false" customHeight="false" outlineLevel="0" collapsed="false">
      <c r="A1955" s="13"/>
      <c r="B1955" s="8"/>
      <c r="C1955" s="8"/>
      <c r="D1955" s="23"/>
      <c r="E1955" s="23"/>
      <c r="F1955" s="10" t="str">
        <f aca="false">IF(D1955="","",D1955-N(E1955))</f>
        <v/>
      </c>
      <c r="G1955" s="8"/>
      <c r="H1955" s="12" t="str">
        <f aca="false">IF(AND(A1955="",C1955="",D1955=""),"",IF(A1955="","Add the order date",IF(I1955="","Date not recognised - use YYYY-MM-DD",IF(C1955="","Add the customer email",IF(D1955="","Add the order total",IF(COUNTIF(Customers!$A$2:$A$2001,C1955)=0,"Customer not on Customers tab",IF(N(E1955)&gt;D1955,"Refund is more than the order",IF(AND(B1955&lt;&gt;"",COUNTIF($B$2:$B$5001,B1955)&gt;1),"Same order # twice - keep one row",""))))))))</f>
        <v/>
      </c>
      <c r="I1955" s="11" t="str">
        <f aca="false">IF(A1955="","",IF(ISNUMBER(A1955),INT(A1955),IFERROR(IF(TEXT(DATE(VALUE(LEFT(A1955,4)),VALUE(MID(A1955,6,2)),VALUE(MID(A1955,9,2))),"yyyy-mm-dd")=LEFT(A1955,10),DATE(VALUE(LEFT(A1955,4)),VALUE(MID(A1955,6,2)),VALUE(MID(A1955,9,2))),""),"")))</f>
        <v/>
      </c>
    </row>
    <row r="1956" customFormat="false" ht="15" hidden="false" customHeight="false" outlineLevel="0" collapsed="false">
      <c r="A1956" s="13"/>
      <c r="B1956" s="8"/>
      <c r="C1956" s="8"/>
      <c r="D1956" s="23"/>
      <c r="E1956" s="23"/>
      <c r="F1956" s="10" t="str">
        <f aca="false">IF(D1956="","",D1956-N(E1956))</f>
        <v/>
      </c>
      <c r="G1956" s="8"/>
      <c r="H1956" s="12" t="str">
        <f aca="false">IF(AND(A1956="",C1956="",D1956=""),"",IF(A1956="","Add the order date",IF(I1956="","Date not recognised - use YYYY-MM-DD",IF(C1956="","Add the customer email",IF(D1956="","Add the order total",IF(COUNTIF(Customers!$A$2:$A$2001,C1956)=0,"Customer not on Customers tab",IF(N(E1956)&gt;D1956,"Refund is more than the order",IF(AND(B1956&lt;&gt;"",COUNTIF($B$2:$B$5001,B1956)&gt;1),"Same order # twice - keep one row",""))))))))</f>
        <v/>
      </c>
      <c r="I1956" s="11" t="str">
        <f aca="false">IF(A1956="","",IF(ISNUMBER(A1956),INT(A1956),IFERROR(IF(TEXT(DATE(VALUE(LEFT(A1956,4)),VALUE(MID(A1956,6,2)),VALUE(MID(A1956,9,2))),"yyyy-mm-dd")=LEFT(A1956,10),DATE(VALUE(LEFT(A1956,4)),VALUE(MID(A1956,6,2)),VALUE(MID(A1956,9,2))),""),"")))</f>
        <v/>
      </c>
    </row>
    <row r="1957" customFormat="false" ht="15" hidden="false" customHeight="false" outlineLevel="0" collapsed="false">
      <c r="A1957" s="13"/>
      <c r="B1957" s="8"/>
      <c r="C1957" s="8"/>
      <c r="D1957" s="23"/>
      <c r="E1957" s="23"/>
      <c r="F1957" s="10" t="str">
        <f aca="false">IF(D1957="","",D1957-N(E1957))</f>
        <v/>
      </c>
      <c r="G1957" s="8"/>
      <c r="H1957" s="12" t="str">
        <f aca="false">IF(AND(A1957="",C1957="",D1957=""),"",IF(A1957="","Add the order date",IF(I1957="","Date not recognised - use YYYY-MM-DD",IF(C1957="","Add the customer email",IF(D1957="","Add the order total",IF(COUNTIF(Customers!$A$2:$A$2001,C1957)=0,"Customer not on Customers tab",IF(N(E1957)&gt;D1957,"Refund is more than the order",IF(AND(B1957&lt;&gt;"",COUNTIF($B$2:$B$5001,B1957)&gt;1),"Same order # twice - keep one row",""))))))))</f>
        <v/>
      </c>
      <c r="I1957" s="11" t="str">
        <f aca="false">IF(A1957="","",IF(ISNUMBER(A1957),INT(A1957),IFERROR(IF(TEXT(DATE(VALUE(LEFT(A1957,4)),VALUE(MID(A1957,6,2)),VALUE(MID(A1957,9,2))),"yyyy-mm-dd")=LEFT(A1957,10),DATE(VALUE(LEFT(A1957,4)),VALUE(MID(A1957,6,2)),VALUE(MID(A1957,9,2))),""),"")))</f>
        <v/>
      </c>
    </row>
    <row r="1958" customFormat="false" ht="15" hidden="false" customHeight="false" outlineLevel="0" collapsed="false">
      <c r="A1958" s="13"/>
      <c r="B1958" s="8"/>
      <c r="C1958" s="8"/>
      <c r="D1958" s="23"/>
      <c r="E1958" s="23"/>
      <c r="F1958" s="10" t="str">
        <f aca="false">IF(D1958="","",D1958-N(E1958))</f>
        <v/>
      </c>
      <c r="G1958" s="8"/>
      <c r="H1958" s="12" t="str">
        <f aca="false">IF(AND(A1958="",C1958="",D1958=""),"",IF(A1958="","Add the order date",IF(I1958="","Date not recognised - use YYYY-MM-DD",IF(C1958="","Add the customer email",IF(D1958="","Add the order total",IF(COUNTIF(Customers!$A$2:$A$2001,C1958)=0,"Customer not on Customers tab",IF(N(E1958)&gt;D1958,"Refund is more than the order",IF(AND(B1958&lt;&gt;"",COUNTIF($B$2:$B$5001,B1958)&gt;1),"Same order # twice - keep one row",""))))))))</f>
        <v/>
      </c>
      <c r="I1958" s="11" t="str">
        <f aca="false">IF(A1958="","",IF(ISNUMBER(A1958),INT(A1958),IFERROR(IF(TEXT(DATE(VALUE(LEFT(A1958,4)),VALUE(MID(A1958,6,2)),VALUE(MID(A1958,9,2))),"yyyy-mm-dd")=LEFT(A1958,10),DATE(VALUE(LEFT(A1958,4)),VALUE(MID(A1958,6,2)),VALUE(MID(A1958,9,2))),""),"")))</f>
        <v/>
      </c>
    </row>
    <row r="1959" customFormat="false" ht="15" hidden="false" customHeight="false" outlineLevel="0" collapsed="false">
      <c r="A1959" s="13"/>
      <c r="B1959" s="8"/>
      <c r="C1959" s="8"/>
      <c r="D1959" s="23"/>
      <c r="E1959" s="23"/>
      <c r="F1959" s="10" t="str">
        <f aca="false">IF(D1959="","",D1959-N(E1959))</f>
        <v/>
      </c>
      <c r="G1959" s="8"/>
      <c r="H1959" s="12" t="str">
        <f aca="false">IF(AND(A1959="",C1959="",D1959=""),"",IF(A1959="","Add the order date",IF(I1959="","Date not recognised - use YYYY-MM-DD",IF(C1959="","Add the customer email",IF(D1959="","Add the order total",IF(COUNTIF(Customers!$A$2:$A$2001,C1959)=0,"Customer not on Customers tab",IF(N(E1959)&gt;D1959,"Refund is more than the order",IF(AND(B1959&lt;&gt;"",COUNTIF($B$2:$B$5001,B1959)&gt;1),"Same order # twice - keep one row",""))))))))</f>
        <v/>
      </c>
      <c r="I1959" s="11" t="str">
        <f aca="false">IF(A1959="","",IF(ISNUMBER(A1959),INT(A1959),IFERROR(IF(TEXT(DATE(VALUE(LEFT(A1959,4)),VALUE(MID(A1959,6,2)),VALUE(MID(A1959,9,2))),"yyyy-mm-dd")=LEFT(A1959,10),DATE(VALUE(LEFT(A1959,4)),VALUE(MID(A1959,6,2)),VALUE(MID(A1959,9,2))),""),"")))</f>
        <v/>
      </c>
    </row>
    <row r="1960" customFormat="false" ht="15" hidden="false" customHeight="false" outlineLevel="0" collapsed="false">
      <c r="A1960" s="13"/>
      <c r="B1960" s="8"/>
      <c r="C1960" s="8"/>
      <c r="D1960" s="23"/>
      <c r="E1960" s="23"/>
      <c r="F1960" s="10" t="str">
        <f aca="false">IF(D1960="","",D1960-N(E1960))</f>
        <v/>
      </c>
      <c r="G1960" s="8"/>
      <c r="H1960" s="12" t="str">
        <f aca="false">IF(AND(A1960="",C1960="",D1960=""),"",IF(A1960="","Add the order date",IF(I1960="","Date not recognised - use YYYY-MM-DD",IF(C1960="","Add the customer email",IF(D1960="","Add the order total",IF(COUNTIF(Customers!$A$2:$A$2001,C1960)=0,"Customer not on Customers tab",IF(N(E1960)&gt;D1960,"Refund is more than the order",IF(AND(B1960&lt;&gt;"",COUNTIF($B$2:$B$5001,B1960)&gt;1),"Same order # twice - keep one row",""))))))))</f>
        <v/>
      </c>
      <c r="I1960" s="11" t="str">
        <f aca="false">IF(A1960="","",IF(ISNUMBER(A1960),INT(A1960),IFERROR(IF(TEXT(DATE(VALUE(LEFT(A1960,4)),VALUE(MID(A1960,6,2)),VALUE(MID(A1960,9,2))),"yyyy-mm-dd")=LEFT(A1960,10),DATE(VALUE(LEFT(A1960,4)),VALUE(MID(A1960,6,2)),VALUE(MID(A1960,9,2))),""),"")))</f>
        <v/>
      </c>
    </row>
    <row r="1961" customFormat="false" ht="15" hidden="false" customHeight="false" outlineLevel="0" collapsed="false">
      <c r="A1961" s="13"/>
      <c r="B1961" s="8"/>
      <c r="C1961" s="8"/>
      <c r="D1961" s="23"/>
      <c r="E1961" s="23"/>
      <c r="F1961" s="10" t="str">
        <f aca="false">IF(D1961="","",D1961-N(E1961))</f>
        <v/>
      </c>
      <c r="G1961" s="8"/>
      <c r="H1961" s="12" t="str">
        <f aca="false">IF(AND(A1961="",C1961="",D1961=""),"",IF(A1961="","Add the order date",IF(I1961="","Date not recognised - use YYYY-MM-DD",IF(C1961="","Add the customer email",IF(D1961="","Add the order total",IF(COUNTIF(Customers!$A$2:$A$2001,C1961)=0,"Customer not on Customers tab",IF(N(E1961)&gt;D1961,"Refund is more than the order",IF(AND(B1961&lt;&gt;"",COUNTIF($B$2:$B$5001,B1961)&gt;1),"Same order # twice - keep one row",""))))))))</f>
        <v/>
      </c>
      <c r="I1961" s="11" t="str">
        <f aca="false">IF(A1961="","",IF(ISNUMBER(A1961),INT(A1961),IFERROR(IF(TEXT(DATE(VALUE(LEFT(A1961,4)),VALUE(MID(A1961,6,2)),VALUE(MID(A1961,9,2))),"yyyy-mm-dd")=LEFT(A1961,10),DATE(VALUE(LEFT(A1961,4)),VALUE(MID(A1961,6,2)),VALUE(MID(A1961,9,2))),""),"")))</f>
        <v/>
      </c>
    </row>
    <row r="1962" customFormat="false" ht="15" hidden="false" customHeight="false" outlineLevel="0" collapsed="false">
      <c r="A1962" s="13"/>
      <c r="B1962" s="8"/>
      <c r="C1962" s="8"/>
      <c r="D1962" s="23"/>
      <c r="E1962" s="23"/>
      <c r="F1962" s="10" t="str">
        <f aca="false">IF(D1962="","",D1962-N(E1962))</f>
        <v/>
      </c>
      <c r="G1962" s="8"/>
      <c r="H1962" s="12" t="str">
        <f aca="false">IF(AND(A1962="",C1962="",D1962=""),"",IF(A1962="","Add the order date",IF(I1962="","Date not recognised - use YYYY-MM-DD",IF(C1962="","Add the customer email",IF(D1962="","Add the order total",IF(COUNTIF(Customers!$A$2:$A$2001,C1962)=0,"Customer not on Customers tab",IF(N(E1962)&gt;D1962,"Refund is more than the order",IF(AND(B1962&lt;&gt;"",COUNTIF($B$2:$B$5001,B1962)&gt;1),"Same order # twice - keep one row",""))))))))</f>
        <v/>
      </c>
      <c r="I1962" s="11" t="str">
        <f aca="false">IF(A1962="","",IF(ISNUMBER(A1962),INT(A1962),IFERROR(IF(TEXT(DATE(VALUE(LEFT(A1962,4)),VALUE(MID(A1962,6,2)),VALUE(MID(A1962,9,2))),"yyyy-mm-dd")=LEFT(A1962,10),DATE(VALUE(LEFT(A1962,4)),VALUE(MID(A1962,6,2)),VALUE(MID(A1962,9,2))),""),"")))</f>
        <v/>
      </c>
    </row>
    <row r="1963" customFormat="false" ht="15" hidden="false" customHeight="false" outlineLevel="0" collapsed="false">
      <c r="A1963" s="13"/>
      <c r="B1963" s="8"/>
      <c r="C1963" s="8"/>
      <c r="D1963" s="23"/>
      <c r="E1963" s="23"/>
      <c r="F1963" s="10" t="str">
        <f aca="false">IF(D1963="","",D1963-N(E1963))</f>
        <v/>
      </c>
      <c r="G1963" s="8"/>
      <c r="H1963" s="12" t="str">
        <f aca="false">IF(AND(A1963="",C1963="",D1963=""),"",IF(A1963="","Add the order date",IF(I1963="","Date not recognised - use YYYY-MM-DD",IF(C1963="","Add the customer email",IF(D1963="","Add the order total",IF(COUNTIF(Customers!$A$2:$A$2001,C1963)=0,"Customer not on Customers tab",IF(N(E1963)&gt;D1963,"Refund is more than the order",IF(AND(B1963&lt;&gt;"",COUNTIF($B$2:$B$5001,B1963)&gt;1),"Same order # twice - keep one row",""))))))))</f>
        <v/>
      </c>
      <c r="I1963" s="11" t="str">
        <f aca="false">IF(A1963="","",IF(ISNUMBER(A1963),INT(A1963),IFERROR(IF(TEXT(DATE(VALUE(LEFT(A1963,4)),VALUE(MID(A1963,6,2)),VALUE(MID(A1963,9,2))),"yyyy-mm-dd")=LEFT(A1963,10),DATE(VALUE(LEFT(A1963,4)),VALUE(MID(A1963,6,2)),VALUE(MID(A1963,9,2))),""),"")))</f>
        <v/>
      </c>
    </row>
    <row r="1964" customFormat="false" ht="15" hidden="false" customHeight="false" outlineLevel="0" collapsed="false">
      <c r="A1964" s="13"/>
      <c r="B1964" s="8"/>
      <c r="C1964" s="8"/>
      <c r="D1964" s="23"/>
      <c r="E1964" s="23"/>
      <c r="F1964" s="10" t="str">
        <f aca="false">IF(D1964="","",D1964-N(E1964))</f>
        <v/>
      </c>
      <c r="G1964" s="8"/>
      <c r="H1964" s="12" t="str">
        <f aca="false">IF(AND(A1964="",C1964="",D1964=""),"",IF(A1964="","Add the order date",IF(I1964="","Date not recognised - use YYYY-MM-DD",IF(C1964="","Add the customer email",IF(D1964="","Add the order total",IF(COUNTIF(Customers!$A$2:$A$2001,C1964)=0,"Customer not on Customers tab",IF(N(E1964)&gt;D1964,"Refund is more than the order",IF(AND(B1964&lt;&gt;"",COUNTIF($B$2:$B$5001,B1964)&gt;1),"Same order # twice - keep one row",""))))))))</f>
        <v/>
      </c>
      <c r="I1964" s="11" t="str">
        <f aca="false">IF(A1964="","",IF(ISNUMBER(A1964),INT(A1964),IFERROR(IF(TEXT(DATE(VALUE(LEFT(A1964,4)),VALUE(MID(A1964,6,2)),VALUE(MID(A1964,9,2))),"yyyy-mm-dd")=LEFT(A1964,10),DATE(VALUE(LEFT(A1964,4)),VALUE(MID(A1964,6,2)),VALUE(MID(A1964,9,2))),""),"")))</f>
        <v/>
      </c>
    </row>
    <row r="1965" customFormat="false" ht="15" hidden="false" customHeight="false" outlineLevel="0" collapsed="false">
      <c r="A1965" s="13"/>
      <c r="B1965" s="8"/>
      <c r="C1965" s="8"/>
      <c r="D1965" s="23"/>
      <c r="E1965" s="23"/>
      <c r="F1965" s="10" t="str">
        <f aca="false">IF(D1965="","",D1965-N(E1965))</f>
        <v/>
      </c>
      <c r="G1965" s="8"/>
      <c r="H1965" s="12" t="str">
        <f aca="false">IF(AND(A1965="",C1965="",D1965=""),"",IF(A1965="","Add the order date",IF(I1965="","Date not recognised - use YYYY-MM-DD",IF(C1965="","Add the customer email",IF(D1965="","Add the order total",IF(COUNTIF(Customers!$A$2:$A$2001,C1965)=0,"Customer not on Customers tab",IF(N(E1965)&gt;D1965,"Refund is more than the order",IF(AND(B1965&lt;&gt;"",COUNTIF($B$2:$B$5001,B1965)&gt;1),"Same order # twice - keep one row",""))))))))</f>
        <v/>
      </c>
      <c r="I1965" s="11" t="str">
        <f aca="false">IF(A1965="","",IF(ISNUMBER(A1965),INT(A1965),IFERROR(IF(TEXT(DATE(VALUE(LEFT(A1965,4)),VALUE(MID(A1965,6,2)),VALUE(MID(A1965,9,2))),"yyyy-mm-dd")=LEFT(A1965,10),DATE(VALUE(LEFT(A1965,4)),VALUE(MID(A1965,6,2)),VALUE(MID(A1965,9,2))),""),"")))</f>
        <v/>
      </c>
    </row>
    <row r="1966" customFormat="false" ht="15" hidden="false" customHeight="false" outlineLevel="0" collapsed="false">
      <c r="A1966" s="13"/>
      <c r="B1966" s="8"/>
      <c r="C1966" s="8"/>
      <c r="D1966" s="23"/>
      <c r="E1966" s="23"/>
      <c r="F1966" s="10" t="str">
        <f aca="false">IF(D1966="","",D1966-N(E1966))</f>
        <v/>
      </c>
      <c r="G1966" s="8"/>
      <c r="H1966" s="12" t="str">
        <f aca="false">IF(AND(A1966="",C1966="",D1966=""),"",IF(A1966="","Add the order date",IF(I1966="","Date not recognised - use YYYY-MM-DD",IF(C1966="","Add the customer email",IF(D1966="","Add the order total",IF(COUNTIF(Customers!$A$2:$A$2001,C1966)=0,"Customer not on Customers tab",IF(N(E1966)&gt;D1966,"Refund is more than the order",IF(AND(B1966&lt;&gt;"",COUNTIF($B$2:$B$5001,B1966)&gt;1),"Same order # twice - keep one row",""))))))))</f>
        <v/>
      </c>
      <c r="I1966" s="11" t="str">
        <f aca="false">IF(A1966="","",IF(ISNUMBER(A1966),INT(A1966),IFERROR(IF(TEXT(DATE(VALUE(LEFT(A1966,4)),VALUE(MID(A1966,6,2)),VALUE(MID(A1966,9,2))),"yyyy-mm-dd")=LEFT(A1966,10),DATE(VALUE(LEFT(A1966,4)),VALUE(MID(A1966,6,2)),VALUE(MID(A1966,9,2))),""),"")))</f>
        <v/>
      </c>
    </row>
    <row r="1967" customFormat="false" ht="15" hidden="false" customHeight="false" outlineLevel="0" collapsed="false">
      <c r="A1967" s="13"/>
      <c r="B1967" s="8"/>
      <c r="C1967" s="8"/>
      <c r="D1967" s="23"/>
      <c r="E1967" s="23"/>
      <c r="F1967" s="10" t="str">
        <f aca="false">IF(D1967="","",D1967-N(E1967))</f>
        <v/>
      </c>
      <c r="G1967" s="8"/>
      <c r="H1967" s="12" t="str">
        <f aca="false">IF(AND(A1967="",C1967="",D1967=""),"",IF(A1967="","Add the order date",IF(I1967="","Date not recognised - use YYYY-MM-DD",IF(C1967="","Add the customer email",IF(D1967="","Add the order total",IF(COUNTIF(Customers!$A$2:$A$2001,C1967)=0,"Customer not on Customers tab",IF(N(E1967)&gt;D1967,"Refund is more than the order",IF(AND(B1967&lt;&gt;"",COUNTIF($B$2:$B$5001,B1967)&gt;1),"Same order # twice - keep one row",""))))))))</f>
        <v/>
      </c>
      <c r="I1967" s="11" t="str">
        <f aca="false">IF(A1967="","",IF(ISNUMBER(A1967),INT(A1967),IFERROR(IF(TEXT(DATE(VALUE(LEFT(A1967,4)),VALUE(MID(A1967,6,2)),VALUE(MID(A1967,9,2))),"yyyy-mm-dd")=LEFT(A1967,10),DATE(VALUE(LEFT(A1967,4)),VALUE(MID(A1967,6,2)),VALUE(MID(A1967,9,2))),""),"")))</f>
        <v/>
      </c>
    </row>
    <row r="1968" customFormat="false" ht="15" hidden="false" customHeight="false" outlineLevel="0" collapsed="false">
      <c r="A1968" s="13"/>
      <c r="B1968" s="8"/>
      <c r="C1968" s="8"/>
      <c r="D1968" s="23"/>
      <c r="E1968" s="23"/>
      <c r="F1968" s="10" t="str">
        <f aca="false">IF(D1968="","",D1968-N(E1968))</f>
        <v/>
      </c>
      <c r="G1968" s="8"/>
      <c r="H1968" s="12" t="str">
        <f aca="false">IF(AND(A1968="",C1968="",D1968=""),"",IF(A1968="","Add the order date",IF(I1968="","Date not recognised - use YYYY-MM-DD",IF(C1968="","Add the customer email",IF(D1968="","Add the order total",IF(COUNTIF(Customers!$A$2:$A$2001,C1968)=0,"Customer not on Customers tab",IF(N(E1968)&gt;D1968,"Refund is more than the order",IF(AND(B1968&lt;&gt;"",COUNTIF($B$2:$B$5001,B1968)&gt;1),"Same order # twice - keep one row",""))))))))</f>
        <v/>
      </c>
      <c r="I1968" s="11" t="str">
        <f aca="false">IF(A1968="","",IF(ISNUMBER(A1968),INT(A1968),IFERROR(IF(TEXT(DATE(VALUE(LEFT(A1968,4)),VALUE(MID(A1968,6,2)),VALUE(MID(A1968,9,2))),"yyyy-mm-dd")=LEFT(A1968,10),DATE(VALUE(LEFT(A1968,4)),VALUE(MID(A1968,6,2)),VALUE(MID(A1968,9,2))),""),"")))</f>
        <v/>
      </c>
    </row>
    <row r="1969" customFormat="false" ht="15" hidden="false" customHeight="false" outlineLevel="0" collapsed="false">
      <c r="A1969" s="13"/>
      <c r="B1969" s="8"/>
      <c r="C1969" s="8"/>
      <c r="D1969" s="23"/>
      <c r="E1969" s="23"/>
      <c r="F1969" s="10" t="str">
        <f aca="false">IF(D1969="","",D1969-N(E1969))</f>
        <v/>
      </c>
      <c r="G1969" s="8"/>
      <c r="H1969" s="12" t="str">
        <f aca="false">IF(AND(A1969="",C1969="",D1969=""),"",IF(A1969="","Add the order date",IF(I1969="","Date not recognised - use YYYY-MM-DD",IF(C1969="","Add the customer email",IF(D1969="","Add the order total",IF(COUNTIF(Customers!$A$2:$A$2001,C1969)=0,"Customer not on Customers tab",IF(N(E1969)&gt;D1969,"Refund is more than the order",IF(AND(B1969&lt;&gt;"",COUNTIF($B$2:$B$5001,B1969)&gt;1),"Same order # twice - keep one row",""))))))))</f>
        <v/>
      </c>
      <c r="I1969" s="11" t="str">
        <f aca="false">IF(A1969="","",IF(ISNUMBER(A1969),INT(A1969),IFERROR(IF(TEXT(DATE(VALUE(LEFT(A1969,4)),VALUE(MID(A1969,6,2)),VALUE(MID(A1969,9,2))),"yyyy-mm-dd")=LEFT(A1969,10),DATE(VALUE(LEFT(A1969,4)),VALUE(MID(A1969,6,2)),VALUE(MID(A1969,9,2))),""),"")))</f>
        <v/>
      </c>
    </row>
    <row r="1970" customFormat="false" ht="15" hidden="false" customHeight="false" outlineLevel="0" collapsed="false">
      <c r="A1970" s="13"/>
      <c r="B1970" s="8"/>
      <c r="C1970" s="8"/>
      <c r="D1970" s="23"/>
      <c r="E1970" s="23"/>
      <c r="F1970" s="10" t="str">
        <f aca="false">IF(D1970="","",D1970-N(E1970))</f>
        <v/>
      </c>
      <c r="G1970" s="8"/>
      <c r="H1970" s="12" t="str">
        <f aca="false">IF(AND(A1970="",C1970="",D1970=""),"",IF(A1970="","Add the order date",IF(I1970="","Date not recognised - use YYYY-MM-DD",IF(C1970="","Add the customer email",IF(D1970="","Add the order total",IF(COUNTIF(Customers!$A$2:$A$2001,C1970)=0,"Customer not on Customers tab",IF(N(E1970)&gt;D1970,"Refund is more than the order",IF(AND(B1970&lt;&gt;"",COUNTIF($B$2:$B$5001,B1970)&gt;1),"Same order # twice - keep one row",""))))))))</f>
        <v/>
      </c>
      <c r="I1970" s="11" t="str">
        <f aca="false">IF(A1970="","",IF(ISNUMBER(A1970),INT(A1970),IFERROR(IF(TEXT(DATE(VALUE(LEFT(A1970,4)),VALUE(MID(A1970,6,2)),VALUE(MID(A1970,9,2))),"yyyy-mm-dd")=LEFT(A1970,10),DATE(VALUE(LEFT(A1970,4)),VALUE(MID(A1970,6,2)),VALUE(MID(A1970,9,2))),""),"")))</f>
        <v/>
      </c>
    </row>
    <row r="1971" customFormat="false" ht="15" hidden="false" customHeight="false" outlineLevel="0" collapsed="false">
      <c r="A1971" s="13"/>
      <c r="B1971" s="8"/>
      <c r="C1971" s="8"/>
      <c r="D1971" s="23"/>
      <c r="E1971" s="23"/>
      <c r="F1971" s="10" t="str">
        <f aca="false">IF(D1971="","",D1971-N(E1971))</f>
        <v/>
      </c>
      <c r="G1971" s="8"/>
      <c r="H1971" s="12" t="str">
        <f aca="false">IF(AND(A1971="",C1971="",D1971=""),"",IF(A1971="","Add the order date",IF(I1971="","Date not recognised - use YYYY-MM-DD",IF(C1971="","Add the customer email",IF(D1971="","Add the order total",IF(COUNTIF(Customers!$A$2:$A$2001,C1971)=0,"Customer not on Customers tab",IF(N(E1971)&gt;D1971,"Refund is more than the order",IF(AND(B1971&lt;&gt;"",COUNTIF($B$2:$B$5001,B1971)&gt;1),"Same order # twice - keep one row",""))))))))</f>
        <v/>
      </c>
      <c r="I1971" s="11" t="str">
        <f aca="false">IF(A1971="","",IF(ISNUMBER(A1971),INT(A1971),IFERROR(IF(TEXT(DATE(VALUE(LEFT(A1971,4)),VALUE(MID(A1971,6,2)),VALUE(MID(A1971,9,2))),"yyyy-mm-dd")=LEFT(A1971,10),DATE(VALUE(LEFT(A1971,4)),VALUE(MID(A1971,6,2)),VALUE(MID(A1971,9,2))),""),"")))</f>
        <v/>
      </c>
    </row>
    <row r="1972" customFormat="false" ht="15" hidden="false" customHeight="false" outlineLevel="0" collapsed="false">
      <c r="A1972" s="13"/>
      <c r="B1972" s="8"/>
      <c r="C1972" s="8"/>
      <c r="D1972" s="23"/>
      <c r="E1972" s="23"/>
      <c r="F1972" s="10" t="str">
        <f aca="false">IF(D1972="","",D1972-N(E1972))</f>
        <v/>
      </c>
      <c r="G1972" s="8"/>
      <c r="H1972" s="12" t="str">
        <f aca="false">IF(AND(A1972="",C1972="",D1972=""),"",IF(A1972="","Add the order date",IF(I1972="","Date not recognised - use YYYY-MM-DD",IF(C1972="","Add the customer email",IF(D1972="","Add the order total",IF(COUNTIF(Customers!$A$2:$A$2001,C1972)=0,"Customer not on Customers tab",IF(N(E1972)&gt;D1972,"Refund is more than the order",IF(AND(B1972&lt;&gt;"",COUNTIF($B$2:$B$5001,B1972)&gt;1),"Same order # twice - keep one row",""))))))))</f>
        <v/>
      </c>
      <c r="I1972" s="11" t="str">
        <f aca="false">IF(A1972="","",IF(ISNUMBER(A1972),INT(A1972),IFERROR(IF(TEXT(DATE(VALUE(LEFT(A1972,4)),VALUE(MID(A1972,6,2)),VALUE(MID(A1972,9,2))),"yyyy-mm-dd")=LEFT(A1972,10),DATE(VALUE(LEFT(A1972,4)),VALUE(MID(A1972,6,2)),VALUE(MID(A1972,9,2))),""),"")))</f>
        <v/>
      </c>
    </row>
    <row r="1973" customFormat="false" ht="15" hidden="false" customHeight="false" outlineLevel="0" collapsed="false">
      <c r="A1973" s="13"/>
      <c r="B1973" s="8"/>
      <c r="C1973" s="8"/>
      <c r="D1973" s="23"/>
      <c r="E1973" s="23"/>
      <c r="F1973" s="10" t="str">
        <f aca="false">IF(D1973="","",D1973-N(E1973))</f>
        <v/>
      </c>
      <c r="G1973" s="8"/>
      <c r="H1973" s="12" t="str">
        <f aca="false">IF(AND(A1973="",C1973="",D1973=""),"",IF(A1973="","Add the order date",IF(I1973="","Date not recognised - use YYYY-MM-DD",IF(C1973="","Add the customer email",IF(D1973="","Add the order total",IF(COUNTIF(Customers!$A$2:$A$2001,C1973)=0,"Customer not on Customers tab",IF(N(E1973)&gt;D1973,"Refund is more than the order",IF(AND(B1973&lt;&gt;"",COUNTIF($B$2:$B$5001,B1973)&gt;1),"Same order # twice - keep one row",""))))))))</f>
        <v/>
      </c>
      <c r="I1973" s="11" t="str">
        <f aca="false">IF(A1973="","",IF(ISNUMBER(A1973),INT(A1973),IFERROR(IF(TEXT(DATE(VALUE(LEFT(A1973,4)),VALUE(MID(A1973,6,2)),VALUE(MID(A1973,9,2))),"yyyy-mm-dd")=LEFT(A1973,10),DATE(VALUE(LEFT(A1973,4)),VALUE(MID(A1973,6,2)),VALUE(MID(A1973,9,2))),""),"")))</f>
        <v/>
      </c>
    </row>
    <row r="1974" customFormat="false" ht="15" hidden="false" customHeight="false" outlineLevel="0" collapsed="false">
      <c r="A1974" s="13"/>
      <c r="B1974" s="8"/>
      <c r="C1974" s="8"/>
      <c r="D1974" s="23"/>
      <c r="E1974" s="23"/>
      <c r="F1974" s="10" t="str">
        <f aca="false">IF(D1974="","",D1974-N(E1974))</f>
        <v/>
      </c>
      <c r="G1974" s="8"/>
      <c r="H1974" s="12" t="str">
        <f aca="false">IF(AND(A1974="",C1974="",D1974=""),"",IF(A1974="","Add the order date",IF(I1974="","Date not recognised - use YYYY-MM-DD",IF(C1974="","Add the customer email",IF(D1974="","Add the order total",IF(COUNTIF(Customers!$A$2:$A$2001,C1974)=0,"Customer not on Customers tab",IF(N(E1974)&gt;D1974,"Refund is more than the order",IF(AND(B1974&lt;&gt;"",COUNTIF($B$2:$B$5001,B1974)&gt;1),"Same order # twice - keep one row",""))))))))</f>
        <v/>
      </c>
      <c r="I1974" s="11" t="str">
        <f aca="false">IF(A1974="","",IF(ISNUMBER(A1974),INT(A1974),IFERROR(IF(TEXT(DATE(VALUE(LEFT(A1974,4)),VALUE(MID(A1974,6,2)),VALUE(MID(A1974,9,2))),"yyyy-mm-dd")=LEFT(A1974,10),DATE(VALUE(LEFT(A1974,4)),VALUE(MID(A1974,6,2)),VALUE(MID(A1974,9,2))),""),"")))</f>
        <v/>
      </c>
    </row>
    <row r="1975" customFormat="false" ht="15" hidden="false" customHeight="false" outlineLevel="0" collapsed="false">
      <c r="A1975" s="13"/>
      <c r="B1975" s="8"/>
      <c r="C1975" s="8"/>
      <c r="D1975" s="23"/>
      <c r="E1975" s="23"/>
      <c r="F1975" s="10" t="str">
        <f aca="false">IF(D1975="","",D1975-N(E1975))</f>
        <v/>
      </c>
      <c r="G1975" s="8"/>
      <c r="H1975" s="12" t="str">
        <f aca="false">IF(AND(A1975="",C1975="",D1975=""),"",IF(A1975="","Add the order date",IF(I1975="","Date not recognised - use YYYY-MM-DD",IF(C1975="","Add the customer email",IF(D1975="","Add the order total",IF(COUNTIF(Customers!$A$2:$A$2001,C1975)=0,"Customer not on Customers tab",IF(N(E1975)&gt;D1975,"Refund is more than the order",IF(AND(B1975&lt;&gt;"",COUNTIF($B$2:$B$5001,B1975)&gt;1),"Same order # twice - keep one row",""))))))))</f>
        <v/>
      </c>
      <c r="I1975" s="11" t="str">
        <f aca="false">IF(A1975="","",IF(ISNUMBER(A1975),INT(A1975),IFERROR(IF(TEXT(DATE(VALUE(LEFT(A1975,4)),VALUE(MID(A1975,6,2)),VALUE(MID(A1975,9,2))),"yyyy-mm-dd")=LEFT(A1975,10),DATE(VALUE(LEFT(A1975,4)),VALUE(MID(A1975,6,2)),VALUE(MID(A1975,9,2))),""),"")))</f>
        <v/>
      </c>
    </row>
    <row r="1976" customFormat="false" ht="15" hidden="false" customHeight="false" outlineLevel="0" collapsed="false">
      <c r="A1976" s="13"/>
      <c r="B1976" s="8"/>
      <c r="C1976" s="8"/>
      <c r="D1976" s="23"/>
      <c r="E1976" s="23"/>
      <c r="F1976" s="10" t="str">
        <f aca="false">IF(D1976="","",D1976-N(E1976))</f>
        <v/>
      </c>
      <c r="G1976" s="8"/>
      <c r="H1976" s="12" t="str">
        <f aca="false">IF(AND(A1976="",C1976="",D1976=""),"",IF(A1976="","Add the order date",IF(I1976="","Date not recognised - use YYYY-MM-DD",IF(C1976="","Add the customer email",IF(D1976="","Add the order total",IF(COUNTIF(Customers!$A$2:$A$2001,C1976)=0,"Customer not on Customers tab",IF(N(E1976)&gt;D1976,"Refund is more than the order",IF(AND(B1976&lt;&gt;"",COUNTIF($B$2:$B$5001,B1976)&gt;1),"Same order # twice - keep one row",""))))))))</f>
        <v/>
      </c>
      <c r="I1976" s="11" t="str">
        <f aca="false">IF(A1976="","",IF(ISNUMBER(A1976),INT(A1976),IFERROR(IF(TEXT(DATE(VALUE(LEFT(A1976,4)),VALUE(MID(A1976,6,2)),VALUE(MID(A1976,9,2))),"yyyy-mm-dd")=LEFT(A1976,10),DATE(VALUE(LEFT(A1976,4)),VALUE(MID(A1976,6,2)),VALUE(MID(A1976,9,2))),""),"")))</f>
        <v/>
      </c>
    </row>
    <row r="1977" customFormat="false" ht="15" hidden="false" customHeight="false" outlineLevel="0" collapsed="false">
      <c r="A1977" s="13"/>
      <c r="B1977" s="8"/>
      <c r="C1977" s="8"/>
      <c r="D1977" s="23"/>
      <c r="E1977" s="23"/>
      <c r="F1977" s="10" t="str">
        <f aca="false">IF(D1977="","",D1977-N(E1977))</f>
        <v/>
      </c>
      <c r="G1977" s="8"/>
      <c r="H1977" s="12" t="str">
        <f aca="false">IF(AND(A1977="",C1977="",D1977=""),"",IF(A1977="","Add the order date",IF(I1977="","Date not recognised - use YYYY-MM-DD",IF(C1977="","Add the customer email",IF(D1977="","Add the order total",IF(COUNTIF(Customers!$A$2:$A$2001,C1977)=0,"Customer not on Customers tab",IF(N(E1977)&gt;D1977,"Refund is more than the order",IF(AND(B1977&lt;&gt;"",COUNTIF($B$2:$B$5001,B1977)&gt;1),"Same order # twice - keep one row",""))))))))</f>
        <v/>
      </c>
      <c r="I1977" s="11" t="str">
        <f aca="false">IF(A1977="","",IF(ISNUMBER(A1977),INT(A1977),IFERROR(IF(TEXT(DATE(VALUE(LEFT(A1977,4)),VALUE(MID(A1977,6,2)),VALUE(MID(A1977,9,2))),"yyyy-mm-dd")=LEFT(A1977,10),DATE(VALUE(LEFT(A1977,4)),VALUE(MID(A1977,6,2)),VALUE(MID(A1977,9,2))),""),"")))</f>
        <v/>
      </c>
    </row>
    <row r="1978" customFormat="false" ht="15" hidden="false" customHeight="false" outlineLevel="0" collapsed="false">
      <c r="A1978" s="13"/>
      <c r="B1978" s="8"/>
      <c r="C1978" s="8"/>
      <c r="D1978" s="23"/>
      <c r="E1978" s="23"/>
      <c r="F1978" s="10" t="str">
        <f aca="false">IF(D1978="","",D1978-N(E1978))</f>
        <v/>
      </c>
      <c r="G1978" s="8"/>
      <c r="H1978" s="12" t="str">
        <f aca="false">IF(AND(A1978="",C1978="",D1978=""),"",IF(A1978="","Add the order date",IF(I1978="","Date not recognised - use YYYY-MM-DD",IF(C1978="","Add the customer email",IF(D1978="","Add the order total",IF(COUNTIF(Customers!$A$2:$A$2001,C1978)=0,"Customer not on Customers tab",IF(N(E1978)&gt;D1978,"Refund is more than the order",IF(AND(B1978&lt;&gt;"",COUNTIF($B$2:$B$5001,B1978)&gt;1),"Same order # twice - keep one row",""))))))))</f>
        <v/>
      </c>
      <c r="I1978" s="11" t="str">
        <f aca="false">IF(A1978="","",IF(ISNUMBER(A1978),INT(A1978),IFERROR(IF(TEXT(DATE(VALUE(LEFT(A1978,4)),VALUE(MID(A1978,6,2)),VALUE(MID(A1978,9,2))),"yyyy-mm-dd")=LEFT(A1978,10),DATE(VALUE(LEFT(A1978,4)),VALUE(MID(A1978,6,2)),VALUE(MID(A1978,9,2))),""),"")))</f>
        <v/>
      </c>
    </row>
    <row r="1979" customFormat="false" ht="15" hidden="false" customHeight="false" outlineLevel="0" collapsed="false">
      <c r="A1979" s="13"/>
      <c r="B1979" s="8"/>
      <c r="C1979" s="8"/>
      <c r="D1979" s="23"/>
      <c r="E1979" s="23"/>
      <c r="F1979" s="10" t="str">
        <f aca="false">IF(D1979="","",D1979-N(E1979))</f>
        <v/>
      </c>
      <c r="G1979" s="8"/>
      <c r="H1979" s="12" t="str">
        <f aca="false">IF(AND(A1979="",C1979="",D1979=""),"",IF(A1979="","Add the order date",IF(I1979="","Date not recognised - use YYYY-MM-DD",IF(C1979="","Add the customer email",IF(D1979="","Add the order total",IF(COUNTIF(Customers!$A$2:$A$2001,C1979)=0,"Customer not on Customers tab",IF(N(E1979)&gt;D1979,"Refund is more than the order",IF(AND(B1979&lt;&gt;"",COUNTIF($B$2:$B$5001,B1979)&gt;1),"Same order # twice - keep one row",""))))))))</f>
        <v/>
      </c>
      <c r="I1979" s="11" t="str">
        <f aca="false">IF(A1979="","",IF(ISNUMBER(A1979),INT(A1979),IFERROR(IF(TEXT(DATE(VALUE(LEFT(A1979,4)),VALUE(MID(A1979,6,2)),VALUE(MID(A1979,9,2))),"yyyy-mm-dd")=LEFT(A1979,10),DATE(VALUE(LEFT(A1979,4)),VALUE(MID(A1979,6,2)),VALUE(MID(A1979,9,2))),""),"")))</f>
        <v/>
      </c>
    </row>
    <row r="1980" customFormat="false" ht="15" hidden="false" customHeight="false" outlineLevel="0" collapsed="false">
      <c r="A1980" s="13"/>
      <c r="B1980" s="8"/>
      <c r="C1980" s="8"/>
      <c r="D1980" s="23"/>
      <c r="E1980" s="23"/>
      <c r="F1980" s="10" t="str">
        <f aca="false">IF(D1980="","",D1980-N(E1980))</f>
        <v/>
      </c>
      <c r="G1980" s="8"/>
      <c r="H1980" s="12" t="str">
        <f aca="false">IF(AND(A1980="",C1980="",D1980=""),"",IF(A1980="","Add the order date",IF(I1980="","Date not recognised - use YYYY-MM-DD",IF(C1980="","Add the customer email",IF(D1980="","Add the order total",IF(COUNTIF(Customers!$A$2:$A$2001,C1980)=0,"Customer not on Customers tab",IF(N(E1980)&gt;D1980,"Refund is more than the order",IF(AND(B1980&lt;&gt;"",COUNTIF($B$2:$B$5001,B1980)&gt;1),"Same order # twice - keep one row",""))))))))</f>
        <v/>
      </c>
      <c r="I1980" s="11" t="str">
        <f aca="false">IF(A1980="","",IF(ISNUMBER(A1980),INT(A1980),IFERROR(IF(TEXT(DATE(VALUE(LEFT(A1980,4)),VALUE(MID(A1980,6,2)),VALUE(MID(A1980,9,2))),"yyyy-mm-dd")=LEFT(A1980,10),DATE(VALUE(LEFT(A1980,4)),VALUE(MID(A1980,6,2)),VALUE(MID(A1980,9,2))),""),"")))</f>
        <v/>
      </c>
    </row>
    <row r="1981" customFormat="false" ht="15" hidden="false" customHeight="false" outlineLevel="0" collapsed="false">
      <c r="A1981" s="13"/>
      <c r="B1981" s="8"/>
      <c r="C1981" s="8"/>
      <c r="D1981" s="23"/>
      <c r="E1981" s="23"/>
      <c r="F1981" s="10" t="str">
        <f aca="false">IF(D1981="","",D1981-N(E1981))</f>
        <v/>
      </c>
      <c r="G1981" s="8"/>
      <c r="H1981" s="12" t="str">
        <f aca="false">IF(AND(A1981="",C1981="",D1981=""),"",IF(A1981="","Add the order date",IF(I1981="","Date not recognised - use YYYY-MM-DD",IF(C1981="","Add the customer email",IF(D1981="","Add the order total",IF(COUNTIF(Customers!$A$2:$A$2001,C1981)=0,"Customer not on Customers tab",IF(N(E1981)&gt;D1981,"Refund is more than the order",IF(AND(B1981&lt;&gt;"",COUNTIF($B$2:$B$5001,B1981)&gt;1),"Same order # twice - keep one row",""))))))))</f>
        <v/>
      </c>
      <c r="I1981" s="11" t="str">
        <f aca="false">IF(A1981="","",IF(ISNUMBER(A1981),INT(A1981),IFERROR(IF(TEXT(DATE(VALUE(LEFT(A1981,4)),VALUE(MID(A1981,6,2)),VALUE(MID(A1981,9,2))),"yyyy-mm-dd")=LEFT(A1981,10),DATE(VALUE(LEFT(A1981,4)),VALUE(MID(A1981,6,2)),VALUE(MID(A1981,9,2))),""),"")))</f>
        <v/>
      </c>
    </row>
    <row r="1982" customFormat="false" ht="15" hidden="false" customHeight="false" outlineLevel="0" collapsed="false">
      <c r="A1982" s="13"/>
      <c r="B1982" s="8"/>
      <c r="C1982" s="8"/>
      <c r="D1982" s="23"/>
      <c r="E1982" s="23"/>
      <c r="F1982" s="10" t="str">
        <f aca="false">IF(D1982="","",D1982-N(E1982))</f>
        <v/>
      </c>
      <c r="G1982" s="8"/>
      <c r="H1982" s="12" t="str">
        <f aca="false">IF(AND(A1982="",C1982="",D1982=""),"",IF(A1982="","Add the order date",IF(I1982="","Date not recognised - use YYYY-MM-DD",IF(C1982="","Add the customer email",IF(D1982="","Add the order total",IF(COUNTIF(Customers!$A$2:$A$2001,C1982)=0,"Customer not on Customers tab",IF(N(E1982)&gt;D1982,"Refund is more than the order",IF(AND(B1982&lt;&gt;"",COUNTIF($B$2:$B$5001,B1982)&gt;1),"Same order # twice - keep one row",""))))))))</f>
        <v/>
      </c>
      <c r="I1982" s="11" t="str">
        <f aca="false">IF(A1982="","",IF(ISNUMBER(A1982),INT(A1982),IFERROR(IF(TEXT(DATE(VALUE(LEFT(A1982,4)),VALUE(MID(A1982,6,2)),VALUE(MID(A1982,9,2))),"yyyy-mm-dd")=LEFT(A1982,10),DATE(VALUE(LEFT(A1982,4)),VALUE(MID(A1982,6,2)),VALUE(MID(A1982,9,2))),""),"")))</f>
        <v/>
      </c>
    </row>
    <row r="1983" customFormat="false" ht="15" hidden="false" customHeight="false" outlineLevel="0" collapsed="false">
      <c r="A1983" s="13"/>
      <c r="B1983" s="8"/>
      <c r="C1983" s="8"/>
      <c r="D1983" s="23"/>
      <c r="E1983" s="23"/>
      <c r="F1983" s="10" t="str">
        <f aca="false">IF(D1983="","",D1983-N(E1983))</f>
        <v/>
      </c>
      <c r="G1983" s="8"/>
      <c r="H1983" s="12" t="str">
        <f aca="false">IF(AND(A1983="",C1983="",D1983=""),"",IF(A1983="","Add the order date",IF(I1983="","Date not recognised - use YYYY-MM-DD",IF(C1983="","Add the customer email",IF(D1983="","Add the order total",IF(COUNTIF(Customers!$A$2:$A$2001,C1983)=0,"Customer not on Customers tab",IF(N(E1983)&gt;D1983,"Refund is more than the order",IF(AND(B1983&lt;&gt;"",COUNTIF($B$2:$B$5001,B1983)&gt;1),"Same order # twice - keep one row",""))))))))</f>
        <v/>
      </c>
      <c r="I1983" s="11" t="str">
        <f aca="false">IF(A1983="","",IF(ISNUMBER(A1983),INT(A1983),IFERROR(IF(TEXT(DATE(VALUE(LEFT(A1983,4)),VALUE(MID(A1983,6,2)),VALUE(MID(A1983,9,2))),"yyyy-mm-dd")=LEFT(A1983,10),DATE(VALUE(LEFT(A1983,4)),VALUE(MID(A1983,6,2)),VALUE(MID(A1983,9,2))),""),"")))</f>
        <v/>
      </c>
    </row>
    <row r="1984" customFormat="false" ht="15" hidden="false" customHeight="false" outlineLevel="0" collapsed="false">
      <c r="A1984" s="13"/>
      <c r="B1984" s="8"/>
      <c r="C1984" s="8"/>
      <c r="D1984" s="23"/>
      <c r="E1984" s="23"/>
      <c r="F1984" s="10" t="str">
        <f aca="false">IF(D1984="","",D1984-N(E1984))</f>
        <v/>
      </c>
      <c r="G1984" s="8"/>
      <c r="H1984" s="12" t="str">
        <f aca="false">IF(AND(A1984="",C1984="",D1984=""),"",IF(A1984="","Add the order date",IF(I1984="","Date not recognised - use YYYY-MM-DD",IF(C1984="","Add the customer email",IF(D1984="","Add the order total",IF(COUNTIF(Customers!$A$2:$A$2001,C1984)=0,"Customer not on Customers tab",IF(N(E1984)&gt;D1984,"Refund is more than the order",IF(AND(B1984&lt;&gt;"",COUNTIF($B$2:$B$5001,B1984)&gt;1),"Same order # twice - keep one row",""))))))))</f>
        <v/>
      </c>
      <c r="I1984" s="11" t="str">
        <f aca="false">IF(A1984="","",IF(ISNUMBER(A1984),INT(A1984),IFERROR(IF(TEXT(DATE(VALUE(LEFT(A1984,4)),VALUE(MID(A1984,6,2)),VALUE(MID(A1984,9,2))),"yyyy-mm-dd")=LEFT(A1984,10),DATE(VALUE(LEFT(A1984,4)),VALUE(MID(A1984,6,2)),VALUE(MID(A1984,9,2))),""),"")))</f>
        <v/>
      </c>
    </row>
    <row r="1985" customFormat="false" ht="15" hidden="false" customHeight="false" outlineLevel="0" collapsed="false">
      <c r="A1985" s="13"/>
      <c r="B1985" s="8"/>
      <c r="C1985" s="8"/>
      <c r="D1985" s="23"/>
      <c r="E1985" s="23"/>
      <c r="F1985" s="10" t="str">
        <f aca="false">IF(D1985="","",D1985-N(E1985))</f>
        <v/>
      </c>
      <c r="G1985" s="8"/>
      <c r="H1985" s="12" t="str">
        <f aca="false">IF(AND(A1985="",C1985="",D1985=""),"",IF(A1985="","Add the order date",IF(I1985="","Date not recognised - use YYYY-MM-DD",IF(C1985="","Add the customer email",IF(D1985="","Add the order total",IF(COUNTIF(Customers!$A$2:$A$2001,C1985)=0,"Customer not on Customers tab",IF(N(E1985)&gt;D1985,"Refund is more than the order",IF(AND(B1985&lt;&gt;"",COUNTIF($B$2:$B$5001,B1985)&gt;1),"Same order # twice - keep one row",""))))))))</f>
        <v/>
      </c>
      <c r="I1985" s="11" t="str">
        <f aca="false">IF(A1985="","",IF(ISNUMBER(A1985),INT(A1985),IFERROR(IF(TEXT(DATE(VALUE(LEFT(A1985,4)),VALUE(MID(A1985,6,2)),VALUE(MID(A1985,9,2))),"yyyy-mm-dd")=LEFT(A1985,10),DATE(VALUE(LEFT(A1985,4)),VALUE(MID(A1985,6,2)),VALUE(MID(A1985,9,2))),""),"")))</f>
        <v/>
      </c>
    </row>
    <row r="1986" customFormat="false" ht="15" hidden="false" customHeight="false" outlineLevel="0" collapsed="false">
      <c r="A1986" s="13"/>
      <c r="B1986" s="8"/>
      <c r="C1986" s="8"/>
      <c r="D1986" s="23"/>
      <c r="E1986" s="23"/>
      <c r="F1986" s="10" t="str">
        <f aca="false">IF(D1986="","",D1986-N(E1986))</f>
        <v/>
      </c>
      <c r="G1986" s="8"/>
      <c r="H1986" s="12" t="str">
        <f aca="false">IF(AND(A1986="",C1986="",D1986=""),"",IF(A1986="","Add the order date",IF(I1986="","Date not recognised - use YYYY-MM-DD",IF(C1986="","Add the customer email",IF(D1986="","Add the order total",IF(COUNTIF(Customers!$A$2:$A$2001,C1986)=0,"Customer not on Customers tab",IF(N(E1986)&gt;D1986,"Refund is more than the order",IF(AND(B1986&lt;&gt;"",COUNTIF($B$2:$B$5001,B1986)&gt;1),"Same order # twice - keep one row",""))))))))</f>
        <v/>
      </c>
      <c r="I1986" s="11" t="str">
        <f aca="false">IF(A1986="","",IF(ISNUMBER(A1986),INT(A1986),IFERROR(IF(TEXT(DATE(VALUE(LEFT(A1986,4)),VALUE(MID(A1986,6,2)),VALUE(MID(A1986,9,2))),"yyyy-mm-dd")=LEFT(A1986,10),DATE(VALUE(LEFT(A1986,4)),VALUE(MID(A1986,6,2)),VALUE(MID(A1986,9,2))),""),"")))</f>
        <v/>
      </c>
    </row>
    <row r="1987" customFormat="false" ht="15" hidden="false" customHeight="false" outlineLevel="0" collapsed="false">
      <c r="A1987" s="13"/>
      <c r="B1987" s="8"/>
      <c r="C1987" s="8"/>
      <c r="D1987" s="23"/>
      <c r="E1987" s="23"/>
      <c r="F1987" s="10" t="str">
        <f aca="false">IF(D1987="","",D1987-N(E1987))</f>
        <v/>
      </c>
      <c r="G1987" s="8"/>
      <c r="H1987" s="12" t="str">
        <f aca="false">IF(AND(A1987="",C1987="",D1987=""),"",IF(A1987="","Add the order date",IF(I1987="","Date not recognised - use YYYY-MM-DD",IF(C1987="","Add the customer email",IF(D1987="","Add the order total",IF(COUNTIF(Customers!$A$2:$A$2001,C1987)=0,"Customer not on Customers tab",IF(N(E1987)&gt;D1987,"Refund is more than the order",IF(AND(B1987&lt;&gt;"",COUNTIF($B$2:$B$5001,B1987)&gt;1),"Same order # twice - keep one row",""))))))))</f>
        <v/>
      </c>
      <c r="I1987" s="11" t="str">
        <f aca="false">IF(A1987="","",IF(ISNUMBER(A1987),INT(A1987),IFERROR(IF(TEXT(DATE(VALUE(LEFT(A1987,4)),VALUE(MID(A1987,6,2)),VALUE(MID(A1987,9,2))),"yyyy-mm-dd")=LEFT(A1987,10),DATE(VALUE(LEFT(A1987,4)),VALUE(MID(A1987,6,2)),VALUE(MID(A1987,9,2))),""),"")))</f>
        <v/>
      </c>
    </row>
    <row r="1988" customFormat="false" ht="15" hidden="false" customHeight="false" outlineLevel="0" collapsed="false">
      <c r="A1988" s="13"/>
      <c r="B1988" s="8"/>
      <c r="C1988" s="8"/>
      <c r="D1988" s="23"/>
      <c r="E1988" s="23"/>
      <c r="F1988" s="10" t="str">
        <f aca="false">IF(D1988="","",D1988-N(E1988))</f>
        <v/>
      </c>
      <c r="G1988" s="8"/>
      <c r="H1988" s="12" t="str">
        <f aca="false">IF(AND(A1988="",C1988="",D1988=""),"",IF(A1988="","Add the order date",IF(I1988="","Date not recognised - use YYYY-MM-DD",IF(C1988="","Add the customer email",IF(D1988="","Add the order total",IF(COUNTIF(Customers!$A$2:$A$2001,C1988)=0,"Customer not on Customers tab",IF(N(E1988)&gt;D1988,"Refund is more than the order",IF(AND(B1988&lt;&gt;"",COUNTIF($B$2:$B$5001,B1988)&gt;1),"Same order # twice - keep one row",""))))))))</f>
        <v/>
      </c>
      <c r="I1988" s="11" t="str">
        <f aca="false">IF(A1988="","",IF(ISNUMBER(A1988),INT(A1988),IFERROR(IF(TEXT(DATE(VALUE(LEFT(A1988,4)),VALUE(MID(A1988,6,2)),VALUE(MID(A1988,9,2))),"yyyy-mm-dd")=LEFT(A1988,10),DATE(VALUE(LEFT(A1988,4)),VALUE(MID(A1988,6,2)),VALUE(MID(A1988,9,2))),""),"")))</f>
        <v/>
      </c>
    </row>
    <row r="1989" customFormat="false" ht="15" hidden="false" customHeight="false" outlineLevel="0" collapsed="false">
      <c r="A1989" s="13"/>
      <c r="B1989" s="8"/>
      <c r="C1989" s="8"/>
      <c r="D1989" s="23"/>
      <c r="E1989" s="23"/>
      <c r="F1989" s="10" t="str">
        <f aca="false">IF(D1989="","",D1989-N(E1989))</f>
        <v/>
      </c>
      <c r="G1989" s="8"/>
      <c r="H1989" s="12" t="str">
        <f aca="false">IF(AND(A1989="",C1989="",D1989=""),"",IF(A1989="","Add the order date",IF(I1989="","Date not recognised - use YYYY-MM-DD",IF(C1989="","Add the customer email",IF(D1989="","Add the order total",IF(COUNTIF(Customers!$A$2:$A$2001,C1989)=0,"Customer not on Customers tab",IF(N(E1989)&gt;D1989,"Refund is more than the order",IF(AND(B1989&lt;&gt;"",COUNTIF($B$2:$B$5001,B1989)&gt;1),"Same order # twice - keep one row",""))))))))</f>
        <v/>
      </c>
      <c r="I1989" s="11" t="str">
        <f aca="false">IF(A1989="","",IF(ISNUMBER(A1989),INT(A1989),IFERROR(IF(TEXT(DATE(VALUE(LEFT(A1989,4)),VALUE(MID(A1989,6,2)),VALUE(MID(A1989,9,2))),"yyyy-mm-dd")=LEFT(A1989,10),DATE(VALUE(LEFT(A1989,4)),VALUE(MID(A1989,6,2)),VALUE(MID(A1989,9,2))),""),"")))</f>
        <v/>
      </c>
    </row>
    <row r="1990" customFormat="false" ht="15" hidden="false" customHeight="false" outlineLevel="0" collapsed="false">
      <c r="A1990" s="13"/>
      <c r="B1990" s="8"/>
      <c r="C1990" s="8"/>
      <c r="D1990" s="23"/>
      <c r="E1990" s="23"/>
      <c r="F1990" s="10" t="str">
        <f aca="false">IF(D1990="","",D1990-N(E1990))</f>
        <v/>
      </c>
      <c r="G1990" s="8"/>
      <c r="H1990" s="12" t="str">
        <f aca="false">IF(AND(A1990="",C1990="",D1990=""),"",IF(A1990="","Add the order date",IF(I1990="","Date not recognised - use YYYY-MM-DD",IF(C1990="","Add the customer email",IF(D1990="","Add the order total",IF(COUNTIF(Customers!$A$2:$A$2001,C1990)=0,"Customer not on Customers tab",IF(N(E1990)&gt;D1990,"Refund is more than the order",IF(AND(B1990&lt;&gt;"",COUNTIF($B$2:$B$5001,B1990)&gt;1),"Same order # twice - keep one row",""))))))))</f>
        <v/>
      </c>
      <c r="I1990" s="11" t="str">
        <f aca="false">IF(A1990="","",IF(ISNUMBER(A1990),INT(A1990),IFERROR(IF(TEXT(DATE(VALUE(LEFT(A1990,4)),VALUE(MID(A1990,6,2)),VALUE(MID(A1990,9,2))),"yyyy-mm-dd")=LEFT(A1990,10),DATE(VALUE(LEFT(A1990,4)),VALUE(MID(A1990,6,2)),VALUE(MID(A1990,9,2))),""),"")))</f>
        <v/>
      </c>
    </row>
    <row r="1991" customFormat="false" ht="15" hidden="false" customHeight="false" outlineLevel="0" collapsed="false">
      <c r="A1991" s="13"/>
      <c r="B1991" s="8"/>
      <c r="C1991" s="8"/>
      <c r="D1991" s="23"/>
      <c r="E1991" s="23"/>
      <c r="F1991" s="10" t="str">
        <f aca="false">IF(D1991="","",D1991-N(E1991))</f>
        <v/>
      </c>
      <c r="G1991" s="8"/>
      <c r="H1991" s="12" t="str">
        <f aca="false">IF(AND(A1991="",C1991="",D1991=""),"",IF(A1991="","Add the order date",IF(I1991="","Date not recognised - use YYYY-MM-DD",IF(C1991="","Add the customer email",IF(D1991="","Add the order total",IF(COUNTIF(Customers!$A$2:$A$2001,C1991)=0,"Customer not on Customers tab",IF(N(E1991)&gt;D1991,"Refund is more than the order",IF(AND(B1991&lt;&gt;"",COUNTIF($B$2:$B$5001,B1991)&gt;1),"Same order # twice - keep one row",""))))))))</f>
        <v/>
      </c>
      <c r="I1991" s="11" t="str">
        <f aca="false">IF(A1991="","",IF(ISNUMBER(A1991),INT(A1991),IFERROR(IF(TEXT(DATE(VALUE(LEFT(A1991,4)),VALUE(MID(A1991,6,2)),VALUE(MID(A1991,9,2))),"yyyy-mm-dd")=LEFT(A1991,10),DATE(VALUE(LEFT(A1991,4)),VALUE(MID(A1991,6,2)),VALUE(MID(A1991,9,2))),""),"")))</f>
        <v/>
      </c>
    </row>
    <row r="1992" customFormat="false" ht="15" hidden="false" customHeight="false" outlineLevel="0" collapsed="false">
      <c r="A1992" s="13"/>
      <c r="B1992" s="8"/>
      <c r="C1992" s="8"/>
      <c r="D1992" s="23"/>
      <c r="E1992" s="23"/>
      <c r="F1992" s="10" t="str">
        <f aca="false">IF(D1992="","",D1992-N(E1992))</f>
        <v/>
      </c>
      <c r="G1992" s="8"/>
      <c r="H1992" s="12" t="str">
        <f aca="false">IF(AND(A1992="",C1992="",D1992=""),"",IF(A1992="","Add the order date",IF(I1992="","Date not recognised - use YYYY-MM-DD",IF(C1992="","Add the customer email",IF(D1992="","Add the order total",IF(COUNTIF(Customers!$A$2:$A$2001,C1992)=0,"Customer not on Customers tab",IF(N(E1992)&gt;D1992,"Refund is more than the order",IF(AND(B1992&lt;&gt;"",COUNTIF($B$2:$B$5001,B1992)&gt;1),"Same order # twice - keep one row",""))))))))</f>
        <v/>
      </c>
      <c r="I1992" s="11" t="str">
        <f aca="false">IF(A1992="","",IF(ISNUMBER(A1992),INT(A1992),IFERROR(IF(TEXT(DATE(VALUE(LEFT(A1992,4)),VALUE(MID(A1992,6,2)),VALUE(MID(A1992,9,2))),"yyyy-mm-dd")=LEFT(A1992,10),DATE(VALUE(LEFT(A1992,4)),VALUE(MID(A1992,6,2)),VALUE(MID(A1992,9,2))),""),"")))</f>
        <v/>
      </c>
    </row>
    <row r="1993" customFormat="false" ht="15" hidden="false" customHeight="false" outlineLevel="0" collapsed="false">
      <c r="A1993" s="13"/>
      <c r="B1993" s="8"/>
      <c r="C1993" s="8"/>
      <c r="D1993" s="23"/>
      <c r="E1993" s="23"/>
      <c r="F1993" s="10" t="str">
        <f aca="false">IF(D1993="","",D1993-N(E1993))</f>
        <v/>
      </c>
      <c r="G1993" s="8"/>
      <c r="H1993" s="12" t="str">
        <f aca="false">IF(AND(A1993="",C1993="",D1993=""),"",IF(A1993="","Add the order date",IF(I1993="","Date not recognised - use YYYY-MM-DD",IF(C1993="","Add the customer email",IF(D1993="","Add the order total",IF(COUNTIF(Customers!$A$2:$A$2001,C1993)=0,"Customer not on Customers tab",IF(N(E1993)&gt;D1993,"Refund is more than the order",IF(AND(B1993&lt;&gt;"",COUNTIF($B$2:$B$5001,B1993)&gt;1),"Same order # twice - keep one row",""))))))))</f>
        <v/>
      </c>
      <c r="I1993" s="11" t="str">
        <f aca="false">IF(A1993="","",IF(ISNUMBER(A1993),INT(A1993),IFERROR(IF(TEXT(DATE(VALUE(LEFT(A1993,4)),VALUE(MID(A1993,6,2)),VALUE(MID(A1993,9,2))),"yyyy-mm-dd")=LEFT(A1993,10),DATE(VALUE(LEFT(A1993,4)),VALUE(MID(A1993,6,2)),VALUE(MID(A1993,9,2))),""),"")))</f>
        <v/>
      </c>
    </row>
    <row r="1994" customFormat="false" ht="15" hidden="false" customHeight="false" outlineLevel="0" collapsed="false">
      <c r="A1994" s="13"/>
      <c r="B1994" s="8"/>
      <c r="C1994" s="8"/>
      <c r="D1994" s="23"/>
      <c r="E1994" s="23"/>
      <c r="F1994" s="10" t="str">
        <f aca="false">IF(D1994="","",D1994-N(E1994))</f>
        <v/>
      </c>
      <c r="G1994" s="8"/>
      <c r="H1994" s="12" t="str">
        <f aca="false">IF(AND(A1994="",C1994="",D1994=""),"",IF(A1994="","Add the order date",IF(I1994="","Date not recognised - use YYYY-MM-DD",IF(C1994="","Add the customer email",IF(D1994="","Add the order total",IF(COUNTIF(Customers!$A$2:$A$2001,C1994)=0,"Customer not on Customers tab",IF(N(E1994)&gt;D1994,"Refund is more than the order",IF(AND(B1994&lt;&gt;"",COUNTIF($B$2:$B$5001,B1994)&gt;1),"Same order # twice - keep one row",""))))))))</f>
        <v/>
      </c>
      <c r="I1994" s="11" t="str">
        <f aca="false">IF(A1994="","",IF(ISNUMBER(A1994),INT(A1994),IFERROR(IF(TEXT(DATE(VALUE(LEFT(A1994,4)),VALUE(MID(A1994,6,2)),VALUE(MID(A1994,9,2))),"yyyy-mm-dd")=LEFT(A1994,10),DATE(VALUE(LEFT(A1994,4)),VALUE(MID(A1994,6,2)),VALUE(MID(A1994,9,2))),""),"")))</f>
        <v/>
      </c>
    </row>
    <row r="1995" customFormat="false" ht="15" hidden="false" customHeight="false" outlineLevel="0" collapsed="false">
      <c r="A1995" s="13"/>
      <c r="B1995" s="8"/>
      <c r="C1995" s="8"/>
      <c r="D1995" s="23"/>
      <c r="E1995" s="23"/>
      <c r="F1995" s="10" t="str">
        <f aca="false">IF(D1995="","",D1995-N(E1995))</f>
        <v/>
      </c>
      <c r="G1995" s="8"/>
      <c r="H1995" s="12" t="str">
        <f aca="false">IF(AND(A1995="",C1995="",D1995=""),"",IF(A1995="","Add the order date",IF(I1995="","Date not recognised - use YYYY-MM-DD",IF(C1995="","Add the customer email",IF(D1995="","Add the order total",IF(COUNTIF(Customers!$A$2:$A$2001,C1995)=0,"Customer not on Customers tab",IF(N(E1995)&gt;D1995,"Refund is more than the order",IF(AND(B1995&lt;&gt;"",COUNTIF($B$2:$B$5001,B1995)&gt;1),"Same order # twice - keep one row",""))))))))</f>
        <v/>
      </c>
      <c r="I1995" s="11" t="str">
        <f aca="false">IF(A1995="","",IF(ISNUMBER(A1995),INT(A1995),IFERROR(IF(TEXT(DATE(VALUE(LEFT(A1995,4)),VALUE(MID(A1995,6,2)),VALUE(MID(A1995,9,2))),"yyyy-mm-dd")=LEFT(A1995,10),DATE(VALUE(LEFT(A1995,4)),VALUE(MID(A1995,6,2)),VALUE(MID(A1995,9,2))),""),"")))</f>
        <v/>
      </c>
    </row>
    <row r="1996" customFormat="false" ht="15" hidden="false" customHeight="false" outlineLevel="0" collapsed="false">
      <c r="A1996" s="13"/>
      <c r="B1996" s="8"/>
      <c r="C1996" s="8"/>
      <c r="D1996" s="23"/>
      <c r="E1996" s="23"/>
      <c r="F1996" s="10" t="str">
        <f aca="false">IF(D1996="","",D1996-N(E1996))</f>
        <v/>
      </c>
      <c r="G1996" s="8"/>
      <c r="H1996" s="12" t="str">
        <f aca="false">IF(AND(A1996="",C1996="",D1996=""),"",IF(A1996="","Add the order date",IF(I1996="","Date not recognised - use YYYY-MM-DD",IF(C1996="","Add the customer email",IF(D1996="","Add the order total",IF(COUNTIF(Customers!$A$2:$A$2001,C1996)=0,"Customer not on Customers tab",IF(N(E1996)&gt;D1996,"Refund is more than the order",IF(AND(B1996&lt;&gt;"",COUNTIF($B$2:$B$5001,B1996)&gt;1),"Same order # twice - keep one row",""))))))))</f>
        <v/>
      </c>
      <c r="I1996" s="11" t="str">
        <f aca="false">IF(A1996="","",IF(ISNUMBER(A1996),INT(A1996),IFERROR(IF(TEXT(DATE(VALUE(LEFT(A1996,4)),VALUE(MID(A1996,6,2)),VALUE(MID(A1996,9,2))),"yyyy-mm-dd")=LEFT(A1996,10),DATE(VALUE(LEFT(A1996,4)),VALUE(MID(A1996,6,2)),VALUE(MID(A1996,9,2))),""),"")))</f>
        <v/>
      </c>
    </row>
    <row r="1997" customFormat="false" ht="15" hidden="false" customHeight="false" outlineLevel="0" collapsed="false">
      <c r="A1997" s="13"/>
      <c r="B1997" s="8"/>
      <c r="C1997" s="8"/>
      <c r="D1997" s="23"/>
      <c r="E1997" s="23"/>
      <c r="F1997" s="10" t="str">
        <f aca="false">IF(D1997="","",D1997-N(E1997))</f>
        <v/>
      </c>
      <c r="G1997" s="8"/>
      <c r="H1997" s="12" t="str">
        <f aca="false">IF(AND(A1997="",C1997="",D1997=""),"",IF(A1997="","Add the order date",IF(I1997="","Date not recognised - use YYYY-MM-DD",IF(C1997="","Add the customer email",IF(D1997="","Add the order total",IF(COUNTIF(Customers!$A$2:$A$2001,C1997)=0,"Customer not on Customers tab",IF(N(E1997)&gt;D1997,"Refund is more than the order",IF(AND(B1997&lt;&gt;"",COUNTIF($B$2:$B$5001,B1997)&gt;1),"Same order # twice - keep one row",""))))))))</f>
        <v/>
      </c>
      <c r="I1997" s="11" t="str">
        <f aca="false">IF(A1997="","",IF(ISNUMBER(A1997),INT(A1997),IFERROR(IF(TEXT(DATE(VALUE(LEFT(A1997,4)),VALUE(MID(A1997,6,2)),VALUE(MID(A1997,9,2))),"yyyy-mm-dd")=LEFT(A1997,10),DATE(VALUE(LEFT(A1997,4)),VALUE(MID(A1997,6,2)),VALUE(MID(A1997,9,2))),""),"")))</f>
        <v/>
      </c>
    </row>
    <row r="1998" customFormat="false" ht="15" hidden="false" customHeight="false" outlineLevel="0" collapsed="false">
      <c r="A1998" s="13"/>
      <c r="B1998" s="8"/>
      <c r="C1998" s="8"/>
      <c r="D1998" s="23"/>
      <c r="E1998" s="23"/>
      <c r="F1998" s="10" t="str">
        <f aca="false">IF(D1998="","",D1998-N(E1998))</f>
        <v/>
      </c>
      <c r="G1998" s="8"/>
      <c r="H1998" s="12" t="str">
        <f aca="false">IF(AND(A1998="",C1998="",D1998=""),"",IF(A1998="","Add the order date",IF(I1998="","Date not recognised - use YYYY-MM-DD",IF(C1998="","Add the customer email",IF(D1998="","Add the order total",IF(COUNTIF(Customers!$A$2:$A$2001,C1998)=0,"Customer not on Customers tab",IF(N(E1998)&gt;D1998,"Refund is more than the order",IF(AND(B1998&lt;&gt;"",COUNTIF($B$2:$B$5001,B1998)&gt;1),"Same order # twice - keep one row",""))))))))</f>
        <v/>
      </c>
      <c r="I1998" s="11" t="str">
        <f aca="false">IF(A1998="","",IF(ISNUMBER(A1998),INT(A1998),IFERROR(IF(TEXT(DATE(VALUE(LEFT(A1998,4)),VALUE(MID(A1998,6,2)),VALUE(MID(A1998,9,2))),"yyyy-mm-dd")=LEFT(A1998,10),DATE(VALUE(LEFT(A1998,4)),VALUE(MID(A1998,6,2)),VALUE(MID(A1998,9,2))),""),"")))</f>
        <v/>
      </c>
    </row>
    <row r="1999" customFormat="false" ht="15" hidden="false" customHeight="false" outlineLevel="0" collapsed="false">
      <c r="A1999" s="13"/>
      <c r="B1999" s="8"/>
      <c r="C1999" s="8"/>
      <c r="D1999" s="23"/>
      <c r="E1999" s="23"/>
      <c r="F1999" s="10" t="str">
        <f aca="false">IF(D1999="","",D1999-N(E1999))</f>
        <v/>
      </c>
      <c r="G1999" s="8"/>
      <c r="H1999" s="12" t="str">
        <f aca="false">IF(AND(A1999="",C1999="",D1999=""),"",IF(A1999="","Add the order date",IF(I1999="","Date not recognised - use YYYY-MM-DD",IF(C1999="","Add the customer email",IF(D1999="","Add the order total",IF(COUNTIF(Customers!$A$2:$A$2001,C1999)=0,"Customer not on Customers tab",IF(N(E1999)&gt;D1999,"Refund is more than the order",IF(AND(B1999&lt;&gt;"",COUNTIF($B$2:$B$5001,B1999)&gt;1),"Same order # twice - keep one row",""))))))))</f>
        <v/>
      </c>
      <c r="I1999" s="11" t="str">
        <f aca="false">IF(A1999="","",IF(ISNUMBER(A1999),INT(A1999),IFERROR(IF(TEXT(DATE(VALUE(LEFT(A1999,4)),VALUE(MID(A1999,6,2)),VALUE(MID(A1999,9,2))),"yyyy-mm-dd")=LEFT(A1999,10),DATE(VALUE(LEFT(A1999,4)),VALUE(MID(A1999,6,2)),VALUE(MID(A1999,9,2))),""),"")))</f>
        <v/>
      </c>
    </row>
    <row r="2000" customFormat="false" ht="15" hidden="false" customHeight="false" outlineLevel="0" collapsed="false">
      <c r="A2000" s="13"/>
      <c r="B2000" s="8"/>
      <c r="C2000" s="8"/>
      <c r="D2000" s="23"/>
      <c r="E2000" s="23"/>
      <c r="F2000" s="10" t="str">
        <f aca="false">IF(D2000="","",D2000-N(E2000))</f>
        <v/>
      </c>
      <c r="G2000" s="8"/>
      <c r="H2000" s="12" t="str">
        <f aca="false">IF(AND(A2000="",C2000="",D2000=""),"",IF(A2000="","Add the order date",IF(I2000="","Date not recognised - use YYYY-MM-DD",IF(C2000="","Add the customer email",IF(D2000="","Add the order total",IF(COUNTIF(Customers!$A$2:$A$2001,C2000)=0,"Customer not on Customers tab",IF(N(E2000)&gt;D2000,"Refund is more than the order",IF(AND(B2000&lt;&gt;"",COUNTIF($B$2:$B$5001,B2000)&gt;1),"Same order # twice - keep one row",""))))))))</f>
        <v/>
      </c>
      <c r="I2000" s="11" t="str">
        <f aca="false">IF(A2000="","",IF(ISNUMBER(A2000),INT(A2000),IFERROR(IF(TEXT(DATE(VALUE(LEFT(A2000,4)),VALUE(MID(A2000,6,2)),VALUE(MID(A2000,9,2))),"yyyy-mm-dd")=LEFT(A2000,10),DATE(VALUE(LEFT(A2000,4)),VALUE(MID(A2000,6,2)),VALUE(MID(A2000,9,2))),""),"")))</f>
        <v/>
      </c>
    </row>
    <row r="2001" customFormat="false" ht="15" hidden="false" customHeight="false" outlineLevel="0" collapsed="false">
      <c r="A2001" s="13"/>
      <c r="B2001" s="8"/>
      <c r="C2001" s="8"/>
      <c r="D2001" s="23"/>
      <c r="E2001" s="23"/>
      <c r="F2001" s="10" t="str">
        <f aca="false">IF(D2001="","",D2001-N(E2001))</f>
        <v/>
      </c>
      <c r="G2001" s="8"/>
      <c r="H2001" s="12" t="str">
        <f aca="false">IF(AND(A2001="",C2001="",D2001=""),"",IF(A2001="","Add the order date",IF(I2001="","Date not recognised - use YYYY-MM-DD",IF(C2001="","Add the customer email",IF(D2001="","Add the order total",IF(COUNTIF(Customers!$A$2:$A$2001,C2001)=0,"Customer not on Customers tab",IF(N(E2001)&gt;D2001,"Refund is more than the order",IF(AND(B2001&lt;&gt;"",COUNTIF($B$2:$B$5001,B2001)&gt;1),"Same order # twice - keep one row",""))))))))</f>
        <v/>
      </c>
      <c r="I2001" s="11" t="str">
        <f aca="false">IF(A2001="","",IF(ISNUMBER(A2001),INT(A2001),IFERROR(IF(TEXT(DATE(VALUE(LEFT(A2001,4)),VALUE(MID(A2001,6,2)),VALUE(MID(A2001,9,2))),"yyyy-mm-dd")=LEFT(A2001,10),DATE(VALUE(LEFT(A2001,4)),VALUE(MID(A2001,6,2)),VALUE(MID(A2001,9,2))),""),"")))</f>
        <v/>
      </c>
    </row>
    <row r="2002" customFormat="false" ht="15" hidden="false" customHeight="false" outlineLevel="0" collapsed="false">
      <c r="A2002" s="13"/>
      <c r="B2002" s="8"/>
      <c r="C2002" s="8"/>
      <c r="D2002" s="23"/>
      <c r="E2002" s="23"/>
      <c r="F2002" s="10" t="str">
        <f aca="false">IF(D2002="","",D2002-N(E2002))</f>
        <v/>
      </c>
      <c r="G2002" s="8"/>
      <c r="H2002" s="12" t="str">
        <f aca="false">IF(AND(A2002="",C2002="",D2002=""),"",IF(A2002="","Add the order date",IF(I2002="","Date not recognised - use YYYY-MM-DD",IF(C2002="","Add the customer email",IF(D2002="","Add the order total",IF(COUNTIF(Customers!$A$2:$A$2001,C2002)=0,"Customer not on Customers tab",IF(N(E2002)&gt;D2002,"Refund is more than the order",IF(AND(B2002&lt;&gt;"",COUNTIF($B$2:$B$5001,B2002)&gt;1),"Same order # twice - keep one row",""))))))))</f>
        <v/>
      </c>
      <c r="I2002" s="11" t="str">
        <f aca="false">IF(A2002="","",IF(ISNUMBER(A2002),INT(A2002),IFERROR(IF(TEXT(DATE(VALUE(LEFT(A2002,4)),VALUE(MID(A2002,6,2)),VALUE(MID(A2002,9,2))),"yyyy-mm-dd")=LEFT(A2002,10),DATE(VALUE(LEFT(A2002,4)),VALUE(MID(A2002,6,2)),VALUE(MID(A2002,9,2))),""),"")))</f>
        <v/>
      </c>
    </row>
    <row r="2003" customFormat="false" ht="15" hidden="false" customHeight="false" outlineLevel="0" collapsed="false">
      <c r="A2003" s="13"/>
      <c r="B2003" s="8"/>
      <c r="C2003" s="8"/>
      <c r="D2003" s="23"/>
      <c r="E2003" s="23"/>
      <c r="F2003" s="10" t="str">
        <f aca="false">IF(D2003="","",D2003-N(E2003))</f>
        <v/>
      </c>
      <c r="G2003" s="8"/>
      <c r="H2003" s="12" t="str">
        <f aca="false">IF(AND(A2003="",C2003="",D2003=""),"",IF(A2003="","Add the order date",IF(I2003="","Date not recognised - use YYYY-MM-DD",IF(C2003="","Add the customer email",IF(D2003="","Add the order total",IF(COUNTIF(Customers!$A$2:$A$2001,C2003)=0,"Customer not on Customers tab",IF(N(E2003)&gt;D2003,"Refund is more than the order",IF(AND(B2003&lt;&gt;"",COUNTIF($B$2:$B$5001,B2003)&gt;1),"Same order # twice - keep one row",""))))))))</f>
        <v/>
      </c>
      <c r="I2003" s="11" t="str">
        <f aca="false">IF(A2003="","",IF(ISNUMBER(A2003),INT(A2003),IFERROR(IF(TEXT(DATE(VALUE(LEFT(A2003,4)),VALUE(MID(A2003,6,2)),VALUE(MID(A2003,9,2))),"yyyy-mm-dd")=LEFT(A2003,10),DATE(VALUE(LEFT(A2003,4)),VALUE(MID(A2003,6,2)),VALUE(MID(A2003,9,2))),""),"")))</f>
        <v/>
      </c>
    </row>
    <row r="2004" customFormat="false" ht="15" hidden="false" customHeight="false" outlineLevel="0" collapsed="false">
      <c r="A2004" s="13"/>
      <c r="B2004" s="8"/>
      <c r="C2004" s="8"/>
      <c r="D2004" s="23"/>
      <c r="E2004" s="23"/>
      <c r="F2004" s="10" t="str">
        <f aca="false">IF(D2004="","",D2004-N(E2004))</f>
        <v/>
      </c>
      <c r="G2004" s="8"/>
      <c r="H2004" s="12" t="str">
        <f aca="false">IF(AND(A2004="",C2004="",D2004=""),"",IF(A2004="","Add the order date",IF(I2004="","Date not recognised - use YYYY-MM-DD",IF(C2004="","Add the customer email",IF(D2004="","Add the order total",IF(COUNTIF(Customers!$A$2:$A$2001,C2004)=0,"Customer not on Customers tab",IF(N(E2004)&gt;D2004,"Refund is more than the order",IF(AND(B2004&lt;&gt;"",COUNTIF($B$2:$B$5001,B2004)&gt;1),"Same order # twice - keep one row",""))))))))</f>
        <v/>
      </c>
      <c r="I2004" s="11" t="str">
        <f aca="false">IF(A2004="","",IF(ISNUMBER(A2004),INT(A2004),IFERROR(IF(TEXT(DATE(VALUE(LEFT(A2004,4)),VALUE(MID(A2004,6,2)),VALUE(MID(A2004,9,2))),"yyyy-mm-dd")=LEFT(A2004,10),DATE(VALUE(LEFT(A2004,4)),VALUE(MID(A2004,6,2)),VALUE(MID(A2004,9,2))),""),"")))</f>
        <v/>
      </c>
    </row>
    <row r="2005" customFormat="false" ht="15" hidden="false" customHeight="false" outlineLevel="0" collapsed="false">
      <c r="A2005" s="13"/>
      <c r="B2005" s="8"/>
      <c r="C2005" s="8"/>
      <c r="D2005" s="23"/>
      <c r="E2005" s="23"/>
      <c r="F2005" s="10" t="str">
        <f aca="false">IF(D2005="","",D2005-N(E2005))</f>
        <v/>
      </c>
      <c r="G2005" s="8"/>
      <c r="H2005" s="12" t="str">
        <f aca="false">IF(AND(A2005="",C2005="",D2005=""),"",IF(A2005="","Add the order date",IF(I2005="","Date not recognised - use YYYY-MM-DD",IF(C2005="","Add the customer email",IF(D2005="","Add the order total",IF(COUNTIF(Customers!$A$2:$A$2001,C2005)=0,"Customer not on Customers tab",IF(N(E2005)&gt;D2005,"Refund is more than the order",IF(AND(B2005&lt;&gt;"",COUNTIF($B$2:$B$5001,B2005)&gt;1),"Same order # twice - keep one row",""))))))))</f>
        <v/>
      </c>
      <c r="I2005" s="11" t="str">
        <f aca="false">IF(A2005="","",IF(ISNUMBER(A2005),INT(A2005),IFERROR(IF(TEXT(DATE(VALUE(LEFT(A2005,4)),VALUE(MID(A2005,6,2)),VALUE(MID(A2005,9,2))),"yyyy-mm-dd")=LEFT(A2005,10),DATE(VALUE(LEFT(A2005,4)),VALUE(MID(A2005,6,2)),VALUE(MID(A2005,9,2))),""),"")))</f>
        <v/>
      </c>
    </row>
    <row r="2006" customFormat="false" ht="15" hidden="false" customHeight="false" outlineLevel="0" collapsed="false">
      <c r="A2006" s="13"/>
      <c r="B2006" s="8"/>
      <c r="C2006" s="8"/>
      <c r="D2006" s="23"/>
      <c r="E2006" s="23"/>
      <c r="F2006" s="10" t="str">
        <f aca="false">IF(D2006="","",D2006-N(E2006))</f>
        <v/>
      </c>
      <c r="G2006" s="8"/>
      <c r="H2006" s="12" t="str">
        <f aca="false">IF(AND(A2006="",C2006="",D2006=""),"",IF(A2006="","Add the order date",IF(I2006="","Date not recognised - use YYYY-MM-DD",IF(C2006="","Add the customer email",IF(D2006="","Add the order total",IF(COUNTIF(Customers!$A$2:$A$2001,C2006)=0,"Customer not on Customers tab",IF(N(E2006)&gt;D2006,"Refund is more than the order",IF(AND(B2006&lt;&gt;"",COUNTIF($B$2:$B$5001,B2006)&gt;1),"Same order # twice - keep one row",""))))))))</f>
        <v/>
      </c>
      <c r="I2006" s="11" t="str">
        <f aca="false">IF(A2006="","",IF(ISNUMBER(A2006),INT(A2006),IFERROR(IF(TEXT(DATE(VALUE(LEFT(A2006,4)),VALUE(MID(A2006,6,2)),VALUE(MID(A2006,9,2))),"yyyy-mm-dd")=LEFT(A2006,10),DATE(VALUE(LEFT(A2006,4)),VALUE(MID(A2006,6,2)),VALUE(MID(A2006,9,2))),""),"")))</f>
        <v/>
      </c>
    </row>
    <row r="2007" customFormat="false" ht="15" hidden="false" customHeight="false" outlineLevel="0" collapsed="false">
      <c r="A2007" s="13"/>
      <c r="B2007" s="8"/>
      <c r="C2007" s="8"/>
      <c r="D2007" s="23"/>
      <c r="E2007" s="23"/>
      <c r="F2007" s="10" t="str">
        <f aca="false">IF(D2007="","",D2007-N(E2007))</f>
        <v/>
      </c>
      <c r="G2007" s="8"/>
      <c r="H2007" s="12" t="str">
        <f aca="false">IF(AND(A2007="",C2007="",D2007=""),"",IF(A2007="","Add the order date",IF(I2007="","Date not recognised - use YYYY-MM-DD",IF(C2007="","Add the customer email",IF(D2007="","Add the order total",IF(COUNTIF(Customers!$A$2:$A$2001,C2007)=0,"Customer not on Customers tab",IF(N(E2007)&gt;D2007,"Refund is more than the order",IF(AND(B2007&lt;&gt;"",COUNTIF($B$2:$B$5001,B2007)&gt;1),"Same order # twice - keep one row",""))))))))</f>
        <v/>
      </c>
      <c r="I2007" s="11" t="str">
        <f aca="false">IF(A2007="","",IF(ISNUMBER(A2007),INT(A2007),IFERROR(IF(TEXT(DATE(VALUE(LEFT(A2007,4)),VALUE(MID(A2007,6,2)),VALUE(MID(A2007,9,2))),"yyyy-mm-dd")=LEFT(A2007,10),DATE(VALUE(LEFT(A2007,4)),VALUE(MID(A2007,6,2)),VALUE(MID(A2007,9,2))),""),"")))</f>
        <v/>
      </c>
    </row>
    <row r="2008" customFormat="false" ht="15" hidden="false" customHeight="false" outlineLevel="0" collapsed="false">
      <c r="A2008" s="13"/>
      <c r="B2008" s="8"/>
      <c r="C2008" s="8"/>
      <c r="D2008" s="23"/>
      <c r="E2008" s="23"/>
      <c r="F2008" s="10" t="str">
        <f aca="false">IF(D2008="","",D2008-N(E2008))</f>
        <v/>
      </c>
      <c r="G2008" s="8"/>
      <c r="H2008" s="12" t="str">
        <f aca="false">IF(AND(A2008="",C2008="",D2008=""),"",IF(A2008="","Add the order date",IF(I2008="","Date not recognised - use YYYY-MM-DD",IF(C2008="","Add the customer email",IF(D2008="","Add the order total",IF(COUNTIF(Customers!$A$2:$A$2001,C2008)=0,"Customer not on Customers tab",IF(N(E2008)&gt;D2008,"Refund is more than the order",IF(AND(B2008&lt;&gt;"",COUNTIF($B$2:$B$5001,B2008)&gt;1),"Same order # twice - keep one row",""))))))))</f>
        <v/>
      </c>
      <c r="I2008" s="11" t="str">
        <f aca="false">IF(A2008="","",IF(ISNUMBER(A2008),INT(A2008),IFERROR(IF(TEXT(DATE(VALUE(LEFT(A2008,4)),VALUE(MID(A2008,6,2)),VALUE(MID(A2008,9,2))),"yyyy-mm-dd")=LEFT(A2008,10),DATE(VALUE(LEFT(A2008,4)),VALUE(MID(A2008,6,2)),VALUE(MID(A2008,9,2))),""),"")))</f>
        <v/>
      </c>
    </row>
    <row r="2009" customFormat="false" ht="15" hidden="false" customHeight="false" outlineLevel="0" collapsed="false">
      <c r="A2009" s="13"/>
      <c r="B2009" s="8"/>
      <c r="C2009" s="8"/>
      <c r="D2009" s="23"/>
      <c r="E2009" s="23"/>
      <c r="F2009" s="10" t="str">
        <f aca="false">IF(D2009="","",D2009-N(E2009))</f>
        <v/>
      </c>
      <c r="G2009" s="8"/>
      <c r="H2009" s="12" t="str">
        <f aca="false">IF(AND(A2009="",C2009="",D2009=""),"",IF(A2009="","Add the order date",IF(I2009="","Date not recognised - use YYYY-MM-DD",IF(C2009="","Add the customer email",IF(D2009="","Add the order total",IF(COUNTIF(Customers!$A$2:$A$2001,C2009)=0,"Customer not on Customers tab",IF(N(E2009)&gt;D2009,"Refund is more than the order",IF(AND(B2009&lt;&gt;"",COUNTIF($B$2:$B$5001,B2009)&gt;1),"Same order # twice - keep one row",""))))))))</f>
        <v/>
      </c>
      <c r="I2009" s="11" t="str">
        <f aca="false">IF(A2009="","",IF(ISNUMBER(A2009),INT(A2009),IFERROR(IF(TEXT(DATE(VALUE(LEFT(A2009,4)),VALUE(MID(A2009,6,2)),VALUE(MID(A2009,9,2))),"yyyy-mm-dd")=LEFT(A2009,10),DATE(VALUE(LEFT(A2009,4)),VALUE(MID(A2009,6,2)),VALUE(MID(A2009,9,2))),""),"")))</f>
        <v/>
      </c>
    </row>
    <row r="2010" customFormat="false" ht="15" hidden="false" customHeight="false" outlineLevel="0" collapsed="false">
      <c r="A2010" s="13"/>
      <c r="B2010" s="8"/>
      <c r="C2010" s="8"/>
      <c r="D2010" s="23"/>
      <c r="E2010" s="23"/>
      <c r="F2010" s="10" t="str">
        <f aca="false">IF(D2010="","",D2010-N(E2010))</f>
        <v/>
      </c>
      <c r="G2010" s="8"/>
      <c r="H2010" s="12" t="str">
        <f aca="false">IF(AND(A2010="",C2010="",D2010=""),"",IF(A2010="","Add the order date",IF(I2010="","Date not recognised - use YYYY-MM-DD",IF(C2010="","Add the customer email",IF(D2010="","Add the order total",IF(COUNTIF(Customers!$A$2:$A$2001,C2010)=0,"Customer not on Customers tab",IF(N(E2010)&gt;D2010,"Refund is more than the order",IF(AND(B2010&lt;&gt;"",COUNTIF($B$2:$B$5001,B2010)&gt;1),"Same order # twice - keep one row",""))))))))</f>
        <v/>
      </c>
      <c r="I2010" s="11" t="str">
        <f aca="false">IF(A2010="","",IF(ISNUMBER(A2010),INT(A2010),IFERROR(IF(TEXT(DATE(VALUE(LEFT(A2010,4)),VALUE(MID(A2010,6,2)),VALUE(MID(A2010,9,2))),"yyyy-mm-dd")=LEFT(A2010,10),DATE(VALUE(LEFT(A2010,4)),VALUE(MID(A2010,6,2)),VALUE(MID(A2010,9,2))),""),"")))</f>
        <v/>
      </c>
    </row>
    <row r="2011" customFormat="false" ht="15" hidden="false" customHeight="false" outlineLevel="0" collapsed="false">
      <c r="A2011" s="13"/>
      <c r="B2011" s="8"/>
      <c r="C2011" s="8"/>
      <c r="D2011" s="23"/>
      <c r="E2011" s="23"/>
      <c r="F2011" s="10" t="str">
        <f aca="false">IF(D2011="","",D2011-N(E2011))</f>
        <v/>
      </c>
      <c r="G2011" s="8"/>
      <c r="H2011" s="12" t="str">
        <f aca="false">IF(AND(A2011="",C2011="",D2011=""),"",IF(A2011="","Add the order date",IF(I2011="","Date not recognised - use YYYY-MM-DD",IF(C2011="","Add the customer email",IF(D2011="","Add the order total",IF(COUNTIF(Customers!$A$2:$A$2001,C2011)=0,"Customer not on Customers tab",IF(N(E2011)&gt;D2011,"Refund is more than the order",IF(AND(B2011&lt;&gt;"",COUNTIF($B$2:$B$5001,B2011)&gt;1),"Same order # twice - keep one row",""))))))))</f>
        <v/>
      </c>
      <c r="I2011" s="11" t="str">
        <f aca="false">IF(A2011="","",IF(ISNUMBER(A2011),INT(A2011),IFERROR(IF(TEXT(DATE(VALUE(LEFT(A2011,4)),VALUE(MID(A2011,6,2)),VALUE(MID(A2011,9,2))),"yyyy-mm-dd")=LEFT(A2011,10),DATE(VALUE(LEFT(A2011,4)),VALUE(MID(A2011,6,2)),VALUE(MID(A2011,9,2))),""),"")))</f>
        <v/>
      </c>
    </row>
    <row r="2012" customFormat="false" ht="15" hidden="false" customHeight="false" outlineLevel="0" collapsed="false">
      <c r="A2012" s="13"/>
      <c r="B2012" s="8"/>
      <c r="C2012" s="8"/>
      <c r="D2012" s="23"/>
      <c r="E2012" s="23"/>
      <c r="F2012" s="10" t="str">
        <f aca="false">IF(D2012="","",D2012-N(E2012))</f>
        <v/>
      </c>
      <c r="G2012" s="8"/>
      <c r="H2012" s="12" t="str">
        <f aca="false">IF(AND(A2012="",C2012="",D2012=""),"",IF(A2012="","Add the order date",IF(I2012="","Date not recognised - use YYYY-MM-DD",IF(C2012="","Add the customer email",IF(D2012="","Add the order total",IF(COUNTIF(Customers!$A$2:$A$2001,C2012)=0,"Customer not on Customers tab",IF(N(E2012)&gt;D2012,"Refund is more than the order",IF(AND(B2012&lt;&gt;"",COUNTIF($B$2:$B$5001,B2012)&gt;1),"Same order # twice - keep one row",""))))))))</f>
        <v/>
      </c>
      <c r="I2012" s="11" t="str">
        <f aca="false">IF(A2012="","",IF(ISNUMBER(A2012),INT(A2012),IFERROR(IF(TEXT(DATE(VALUE(LEFT(A2012,4)),VALUE(MID(A2012,6,2)),VALUE(MID(A2012,9,2))),"yyyy-mm-dd")=LEFT(A2012,10),DATE(VALUE(LEFT(A2012,4)),VALUE(MID(A2012,6,2)),VALUE(MID(A2012,9,2))),""),"")))</f>
        <v/>
      </c>
    </row>
    <row r="2013" customFormat="false" ht="15" hidden="false" customHeight="false" outlineLevel="0" collapsed="false">
      <c r="A2013" s="13"/>
      <c r="B2013" s="8"/>
      <c r="C2013" s="8"/>
      <c r="D2013" s="23"/>
      <c r="E2013" s="23"/>
      <c r="F2013" s="10" t="str">
        <f aca="false">IF(D2013="","",D2013-N(E2013))</f>
        <v/>
      </c>
      <c r="G2013" s="8"/>
      <c r="H2013" s="12" t="str">
        <f aca="false">IF(AND(A2013="",C2013="",D2013=""),"",IF(A2013="","Add the order date",IF(I2013="","Date not recognised - use YYYY-MM-DD",IF(C2013="","Add the customer email",IF(D2013="","Add the order total",IF(COUNTIF(Customers!$A$2:$A$2001,C2013)=0,"Customer not on Customers tab",IF(N(E2013)&gt;D2013,"Refund is more than the order",IF(AND(B2013&lt;&gt;"",COUNTIF($B$2:$B$5001,B2013)&gt;1),"Same order # twice - keep one row",""))))))))</f>
        <v/>
      </c>
      <c r="I2013" s="11" t="str">
        <f aca="false">IF(A2013="","",IF(ISNUMBER(A2013),INT(A2013),IFERROR(IF(TEXT(DATE(VALUE(LEFT(A2013,4)),VALUE(MID(A2013,6,2)),VALUE(MID(A2013,9,2))),"yyyy-mm-dd")=LEFT(A2013,10),DATE(VALUE(LEFT(A2013,4)),VALUE(MID(A2013,6,2)),VALUE(MID(A2013,9,2))),""),"")))</f>
        <v/>
      </c>
    </row>
    <row r="2014" customFormat="false" ht="15" hidden="false" customHeight="false" outlineLevel="0" collapsed="false">
      <c r="A2014" s="13"/>
      <c r="B2014" s="8"/>
      <c r="C2014" s="8"/>
      <c r="D2014" s="23"/>
      <c r="E2014" s="23"/>
      <c r="F2014" s="10" t="str">
        <f aca="false">IF(D2014="","",D2014-N(E2014))</f>
        <v/>
      </c>
      <c r="G2014" s="8"/>
      <c r="H2014" s="12" t="str">
        <f aca="false">IF(AND(A2014="",C2014="",D2014=""),"",IF(A2014="","Add the order date",IF(I2014="","Date not recognised - use YYYY-MM-DD",IF(C2014="","Add the customer email",IF(D2014="","Add the order total",IF(COUNTIF(Customers!$A$2:$A$2001,C2014)=0,"Customer not on Customers tab",IF(N(E2014)&gt;D2014,"Refund is more than the order",IF(AND(B2014&lt;&gt;"",COUNTIF($B$2:$B$5001,B2014)&gt;1),"Same order # twice - keep one row",""))))))))</f>
        <v/>
      </c>
      <c r="I2014" s="11" t="str">
        <f aca="false">IF(A2014="","",IF(ISNUMBER(A2014),INT(A2014),IFERROR(IF(TEXT(DATE(VALUE(LEFT(A2014,4)),VALUE(MID(A2014,6,2)),VALUE(MID(A2014,9,2))),"yyyy-mm-dd")=LEFT(A2014,10),DATE(VALUE(LEFT(A2014,4)),VALUE(MID(A2014,6,2)),VALUE(MID(A2014,9,2))),""),"")))</f>
        <v/>
      </c>
    </row>
    <row r="2015" customFormat="false" ht="15" hidden="false" customHeight="false" outlineLevel="0" collapsed="false">
      <c r="A2015" s="13"/>
      <c r="B2015" s="8"/>
      <c r="C2015" s="8"/>
      <c r="D2015" s="23"/>
      <c r="E2015" s="23"/>
      <c r="F2015" s="10" t="str">
        <f aca="false">IF(D2015="","",D2015-N(E2015))</f>
        <v/>
      </c>
      <c r="G2015" s="8"/>
      <c r="H2015" s="12" t="str">
        <f aca="false">IF(AND(A2015="",C2015="",D2015=""),"",IF(A2015="","Add the order date",IF(I2015="","Date not recognised - use YYYY-MM-DD",IF(C2015="","Add the customer email",IF(D2015="","Add the order total",IF(COUNTIF(Customers!$A$2:$A$2001,C2015)=0,"Customer not on Customers tab",IF(N(E2015)&gt;D2015,"Refund is more than the order",IF(AND(B2015&lt;&gt;"",COUNTIF($B$2:$B$5001,B2015)&gt;1),"Same order # twice - keep one row",""))))))))</f>
        <v/>
      </c>
      <c r="I2015" s="11" t="str">
        <f aca="false">IF(A2015="","",IF(ISNUMBER(A2015),INT(A2015),IFERROR(IF(TEXT(DATE(VALUE(LEFT(A2015,4)),VALUE(MID(A2015,6,2)),VALUE(MID(A2015,9,2))),"yyyy-mm-dd")=LEFT(A2015,10),DATE(VALUE(LEFT(A2015,4)),VALUE(MID(A2015,6,2)),VALUE(MID(A2015,9,2))),""),"")))</f>
        <v/>
      </c>
    </row>
    <row r="2016" customFormat="false" ht="15" hidden="false" customHeight="false" outlineLevel="0" collapsed="false">
      <c r="A2016" s="13"/>
      <c r="B2016" s="8"/>
      <c r="C2016" s="8"/>
      <c r="D2016" s="23"/>
      <c r="E2016" s="23"/>
      <c r="F2016" s="10" t="str">
        <f aca="false">IF(D2016="","",D2016-N(E2016))</f>
        <v/>
      </c>
      <c r="G2016" s="8"/>
      <c r="H2016" s="12" t="str">
        <f aca="false">IF(AND(A2016="",C2016="",D2016=""),"",IF(A2016="","Add the order date",IF(I2016="","Date not recognised - use YYYY-MM-DD",IF(C2016="","Add the customer email",IF(D2016="","Add the order total",IF(COUNTIF(Customers!$A$2:$A$2001,C2016)=0,"Customer not on Customers tab",IF(N(E2016)&gt;D2016,"Refund is more than the order",IF(AND(B2016&lt;&gt;"",COUNTIF($B$2:$B$5001,B2016)&gt;1),"Same order # twice - keep one row",""))))))))</f>
        <v/>
      </c>
      <c r="I2016" s="11" t="str">
        <f aca="false">IF(A2016="","",IF(ISNUMBER(A2016),INT(A2016),IFERROR(IF(TEXT(DATE(VALUE(LEFT(A2016,4)),VALUE(MID(A2016,6,2)),VALUE(MID(A2016,9,2))),"yyyy-mm-dd")=LEFT(A2016,10),DATE(VALUE(LEFT(A2016,4)),VALUE(MID(A2016,6,2)),VALUE(MID(A2016,9,2))),""),"")))</f>
        <v/>
      </c>
    </row>
    <row r="2017" customFormat="false" ht="15" hidden="false" customHeight="false" outlineLevel="0" collapsed="false">
      <c r="A2017" s="13"/>
      <c r="B2017" s="8"/>
      <c r="C2017" s="8"/>
      <c r="D2017" s="23"/>
      <c r="E2017" s="23"/>
      <c r="F2017" s="10" t="str">
        <f aca="false">IF(D2017="","",D2017-N(E2017))</f>
        <v/>
      </c>
      <c r="G2017" s="8"/>
      <c r="H2017" s="12" t="str">
        <f aca="false">IF(AND(A2017="",C2017="",D2017=""),"",IF(A2017="","Add the order date",IF(I2017="","Date not recognised - use YYYY-MM-DD",IF(C2017="","Add the customer email",IF(D2017="","Add the order total",IF(COUNTIF(Customers!$A$2:$A$2001,C2017)=0,"Customer not on Customers tab",IF(N(E2017)&gt;D2017,"Refund is more than the order",IF(AND(B2017&lt;&gt;"",COUNTIF($B$2:$B$5001,B2017)&gt;1),"Same order # twice - keep one row",""))))))))</f>
        <v/>
      </c>
      <c r="I2017" s="11" t="str">
        <f aca="false">IF(A2017="","",IF(ISNUMBER(A2017),INT(A2017),IFERROR(IF(TEXT(DATE(VALUE(LEFT(A2017,4)),VALUE(MID(A2017,6,2)),VALUE(MID(A2017,9,2))),"yyyy-mm-dd")=LEFT(A2017,10),DATE(VALUE(LEFT(A2017,4)),VALUE(MID(A2017,6,2)),VALUE(MID(A2017,9,2))),""),"")))</f>
        <v/>
      </c>
    </row>
    <row r="2018" customFormat="false" ht="15" hidden="false" customHeight="false" outlineLevel="0" collapsed="false">
      <c r="A2018" s="13"/>
      <c r="B2018" s="8"/>
      <c r="C2018" s="8"/>
      <c r="D2018" s="23"/>
      <c r="E2018" s="23"/>
      <c r="F2018" s="10" t="str">
        <f aca="false">IF(D2018="","",D2018-N(E2018))</f>
        <v/>
      </c>
      <c r="G2018" s="8"/>
      <c r="H2018" s="12" t="str">
        <f aca="false">IF(AND(A2018="",C2018="",D2018=""),"",IF(A2018="","Add the order date",IF(I2018="","Date not recognised - use YYYY-MM-DD",IF(C2018="","Add the customer email",IF(D2018="","Add the order total",IF(COUNTIF(Customers!$A$2:$A$2001,C2018)=0,"Customer not on Customers tab",IF(N(E2018)&gt;D2018,"Refund is more than the order",IF(AND(B2018&lt;&gt;"",COUNTIF($B$2:$B$5001,B2018)&gt;1),"Same order # twice - keep one row",""))))))))</f>
        <v/>
      </c>
      <c r="I2018" s="11" t="str">
        <f aca="false">IF(A2018="","",IF(ISNUMBER(A2018),INT(A2018),IFERROR(IF(TEXT(DATE(VALUE(LEFT(A2018,4)),VALUE(MID(A2018,6,2)),VALUE(MID(A2018,9,2))),"yyyy-mm-dd")=LEFT(A2018,10),DATE(VALUE(LEFT(A2018,4)),VALUE(MID(A2018,6,2)),VALUE(MID(A2018,9,2))),""),"")))</f>
        <v/>
      </c>
    </row>
    <row r="2019" customFormat="false" ht="15" hidden="false" customHeight="false" outlineLevel="0" collapsed="false">
      <c r="A2019" s="13"/>
      <c r="B2019" s="8"/>
      <c r="C2019" s="8"/>
      <c r="D2019" s="23"/>
      <c r="E2019" s="23"/>
      <c r="F2019" s="10" t="str">
        <f aca="false">IF(D2019="","",D2019-N(E2019))</f>
        <v/>
      </c>
      <c r="G2019" s="8"/>
      <c r="H2019" s="12" t="str">
        <f aca="false">IF(AND(A2019="",C2019="",D2019=""),"",IF(A2019="","Add the order date",IF(I2019="","Date not recognised - use YYYY-MM-DD",IF(C2019="","Add the customer email",IF(D2019="","Add the order total",IF(COUNTIF(Customers!$A$2:$A$2001,C2019)=0,"Customer not on Customers tab",IF(N(E2019)&gt;D2019,"Refund is more than the order",IF(AND(B2019&lt;&gt;"",COUNTIF($B$2:$B$5001,B2019)&gt;1),"Same order # twice - keep one row",""))))))))</f>
        <v/>
      </c>
      <c r="I2019" s="11" t="str">
        <f aca="false">IF(A2019="","",IF(ISNUMBER(A2019),INT(A2019),IFERROR(IF(TEXT(DATE(VALUE(LEFT(A2019,4)),VALUE(MID(A2019,6,2)),VALUE(MID(A2019,9,2))),"yyyy-mm-dd")=LEFT(A2019,10),DATE(VALUE(LEFT(A2019,4)),VALUE(MID(A2019,6,2)),VALUE(MID(A2019,9,2))),""),"")))</f>
        <v/>
      </c>
    </row>
    <row r="2020" customFormat="false" ht="15" hidden="false" customHeight="false" outlineLevel="0" collapsed="false">
      <c r="A2020" s="13"/>
      <c r="B2020" s="8"/>
      <c r="C2020" s="8"/>
      <c r="D2020" s="23"/>
      <c r="E2020" s="23"/>
      <c r="F2020" s="10" t="str">
        <f aca="false">IF(D2020="","",D2020-N(E2020))</f>
        <v/>
      </c>
      <c r="G2020" s="8"/>
      <c r="H2020" s="12" t="str">
        <f aca="false">IF(AND(A2020="",C2020="",D2020=""),"",IF(A2020="","Add the order date",IF(I2020="","Date not recognised - use YYYY-MM-DD",IF(C2020="","Add the customer email",IF(D2020="","Add the order total",IF(COUNTIF(Customers!$A$2:$A$2001,C2020)=0,"Customer not on Customers tab",IF(N(E2020)&gt;D2020,"Refund is more than the order",IF(AND(B2020&lt;&gt;"",COUNTIF($B$2:$B$5001,B2020)&gt;1),"Same order # twice - keep one row",""))))))))</f>
        <v/>
      </c>
      <c r="I2020" s="11" t="str">
        <f aca="false">IF(A2020="","",IF(ISNUMBER(A2020),INT(A2020),IFERROR(IF(TEXT(DATE(VALUE(LEFT(A2020,4)),VALUE(MID(A2020,6,2)),VALUE(MID(A2020,9,2))),"yyyy-mm-dd")=LEFT(A2020,10),DATE(VALUE(LEFT(A2020,4)),VALUE(MID(A2020,6,2)),VALUE(MID(A2020,9,2))),""),"")))</f>
        <v/>
      </c>
    </row>
    <row r="2021" customFormat="false" ht="15" hidden="false" customHeight="false" outlineLevel="0" collapsed="false">
      <c r="A2021" s="13"/>
      <c r="B2021" s="8"/>
      <c r="C2021" s="8"/>
      <c r="D2021" s="23"/>
      <c r="E2021" s="23"/>
      <c r="F2021" s="10" t="str">
        <f aca="false">IF(D2021="","",D2021-N(E2021))</f>
        <v/>
      </c>
      <c r="G2021" s="8"/>
      <c r="H2021" s="12" t="str">
        <f aca="false">IF(AND(A2021="",C2021="",D2021=""),"",IF(A2021="","Add the order date",IF(I2021="","Date not recognised - use YYYY-MM-DD",IF(C2021="","Add the customer email",IF(D2021="","Add the order total",IF(COUNTIF(Customers!$A$2:$A$2001,C2021)=0,"Customer not on Customers tab",IF(N(E2021)&gt;D2021,"Refund is more than the order",IF(AND(B2021&lt;&gt;"",COUNTIF($B$2:$B$5001,B2021)&gt;1),"Same order # twice - keep one row",""))))))))</f>
        <v/>
      </c>
      <c r="I2021" s="11" t="str">
        <f aca="false">IF(A2021="","",IF(ISNUMBER(A2021),INT(A2021),IFERROR(IF(TEXT(DATE(VALUE(LEFT(A2021,4)),VALUE(MID(A2021,6,2)),VALUE(MID(A2021,9,2))),"yyyy-mm-dd")=LEFT(A2021,10),DATE(VALUE(LEFT(A2021,4)),VALUE(MID(A2021,6,2)),VALUE(MID(A2021,9,2))),""),"")))</f>
        <v/>
      </c>
    </row>
    <row r="2022" customFormat="false" ht="15" hidden="false" customHeight="false" outlineLevel="0" collapsed="false">
      <c r="A2022" s="13"/>
      <c r="B2022" s="8"/>
      <c r="C2022" s="8"/>
      <c r="D2022" s="23"/>
      <c r="E2022" s="23"/>
      <c r="F2022" s="10" t="str">
        <f aca="false">IF(D2022="","",D2022-N(E2022))</f>
        <v/>
      </c>
      <c r="G2022" s="8"/>
      <c r="H2022" s="12" t="str">
        <f aca="false">IF(AND(A2022="",C2022="",D2022=""),"",IF(A2022="","Add the order date",IF(I2022="","Date not recognised - use YYYY-MM-DD",IF(C2022="","Add the customer email",IF(D2022="","Add the order total",IF(COUNTIF(Customers!$A$2:$A$2001,C2022)=0,"Customer not on Customers tab",IF(N(E2022)&gt;D2022,"Refund is more than the order",IF(AND(B2022&lt;&gt;"",COUNTIF($B$2:$B$5001,B2022)&gt;1),"Same order # twice - keep one row",""))))))))</f>
        <v/>
      </c>
      <c r="I2022" s="11" t="str">
        <f aca="false">IF(A2022="","",IF(ISNUMBER(A2022),INT(A2022),IFERROR(IF(TEXT(DATE(VALUE(LEFT(A2022,4)),VALUE(MID(A2022,6,2)),VALUE(MID(A2022,9,2))),"yyyy-mm-dd")=LEFT(A2022,10),DATE(VALUE(LEFT(A2022,4)),VALUE(MID(A2022,6,2)),VALUE(MID(A2022,9,2))),""),"")))</f>
        <v/>
      </c>
    </row>
    <row r="2023" customFormat="false" ht="15" hidden="false" customHeight="false" outlineLevel="0" collapsed="false">
      <c r="A2023" s="13"/>
      <c r="B2023" s="8"/>
      <c r="C2023" s="8"/>
      <c r="D2023" s="23"/>
      <c r="E2023" s="23"/>
      <c r="F2023" s="10" t="str">
        <f aca="false">IF(D2023="","",D2023-N(E2023))</f>
        <v/>
      </c>
      <c r="G2023" s="8"/>
      <c r="H2023" s="12" t="str">
        <f aca="false">IF(AND(A2023="",C2023="",D2023=""),"",IF(A2023="","Add the order date",IF(I2023="","Date not recognised - use YYYY-MM-DD",IF(C2023="","Add the customer email",IF(D2023="","Add the order total",IF(COUNTIF(Customers!$A$2:$A$2001,C2023)=0,"Customer not on Customers tab",IF(N(E2023)&gt;D2023,"Refund is more than the order",IF(AND(B2023&lt;&gt;"",COUNTIF($B$2:$B$5001,B2023)&gt;1),"Same order # twice - keep one row",""))))))))</f>
        <v/>
      </c>
      <c r="I2023" s="11" t="str">
        <f aca="false">IF(A2023="","",IF(ISNUMBER(A2023),INT(A2023),IFERROR(IF(TEXT(DATE(VALUE(LEFT(A2023,4)),VALUE(MID(A2023,6,2)),VALUE(MID(A2023,9,2))),"yyyy-mm-dd")=LEFT(A2023,10),DATE(VALUE(LEFT(A2023,4)),VALUE(MID(A2023,6,2)),VALUE(MID(A2023,9,2))),""),"")))</f>
        <v/>
      </c>
    </row>
    <row r="2024" customFormat="false" ht="15" hidden="false" customHeight="false" outlineLevel="0" collapsed="false">
      <c r="A2024" s="13"/>
      <c r="B2024" s="8"/>
      <c r="C2024" s="8"/>
      <c r="D2024" s="23"/>
      <c r="E2024" s="23"/>
      <c r="F2024" s="10" t="str">
        <f aca="false">IF(D2024="","",D2024-N(E2024))</f>
        <v/>
      </c>
      <c r="G2024" s="8"/>
      <c r="H2024" s="12" t="str">
        <f aca="false">IF(AND(A2024="",C2024="",D2024=""),"",IF(A2024="","Add the order date",IF(I2024="","Date not recognised - use YYYY-MM-DD",IF(C2024="","Add the customer email",IF(D2024="","Add the order total",IF(COUNTIF(Customers!$A$2:$A$2001,C2024)=0,"Customer not on Customers tab",IF(N(E2024)&gt;D2024,"Refund is more than the order",IF(AND(B2024&lt;&gt;"",COUNTIF($B$2:$B$5001,B2024)&gt;1),"Same order # twice - keep one row",""))))))))</f>
        <v/>
      </c>
      <c r="I2024" s="11" t="str">
        <f aca="false">IF(A2024="","",IF(ISNUMBER(A2024),INT(A2024),IFERROR(IF(TEXT(DATE(VALUE(LEFT(A2024,4)),VALUE(MID(A2024,6,2)),VALUE(MID(A2024,9,2))),"yyyy-mm-dd")=LEFT(A2024,10),DATE(VALUE(LEFT(A2024,4)),VALUE(MID(A2024,6,2)),VALUE(MID(A2024,9,2))),""),"")))</f>
        <v/>
      </c>
    </row>
    <row r="2025" customFormat="false" ht="15" hidden="false" customHeight="false" outlineLevel="0" collapsed="false">
      <c r="A2025" s="13"/>
      <c r="B2025" s="8"/>
      <c r="C2025" s="8"/>
      <c r="D2025" s="23"/>
      <c r="E2025" s="23"/>
      <c r="F2025" s="10" t="str">
        <f aca="false">IF(D2025="","",D2025-N(E2025))</f>
        <v/>
      </c>
      <c r="G2025" s="8"/>
      <c r="H2025" s="12" t="str">
        <f aca="false">IF(AND(A2025="",C2025="",D2025=""),"",IF(A2025="","Add the order date",IF(I2025="","Date not recognised - use YYYY-MM-DD",IF(C2025="","Add the customer email",IF(D2025="","Add the order total",IF(COUNTIF(Customers!$A$2:$A$2001,C2025)=0,"Customer not on Customers tab",IF(N(E2025)&gt;D2025,"Refund is more than the order",IF(AND(B2025&lt;&gt;"",COUNTIF($B$2:$B$5001,B2025)&gt;1),"Same order # twice - keep one row",""))))))))</f>
        <v/>
      </c>
      <c r="I2025" s="11" t="str">
        <f aca="false">IF(A2025="","",IF(ISNUMBER(A2025),INT(A2025),IFERROR(IF(TEXT(DATE(VALUE(LEFT(A2025,4)),VALUE(MID(A2025,6,2)),VALUE(MID(A2025,9,2))),"yyyy-mm-dd")=LEFT(A2025,10),DATE(VALUE(LEFT(A2025,4)),VALUE(MID(A2025,6,2)),VALUE(MID(A2025,9,2))),""),"")))</f>
        <v/>
      </c>
    </row>
    <row r="2026" customFormat="false" ht="15" hidden="false" customHeight="false" outlineLevel="0" collapsed="false">
      <c r="A2026" s="13"/>
      <c r="B2026" s="8"/>
      <c r="C2026" s="8"/>
      <c r="D2026" s="23"/>
      <c r="E2026" s="23"/>
      <c r="F2026" s="10" t="str">
        <f aca="false">IF(D2026="","",D2026-N(E2026))</f>
        <v/>
      </c>
      <c r="G2026" s="8"/>
      <c r="H2026" s="12" t="str">
        <f aca="false">IF(AND(A2026="",C2026="",D2026=""),"",IF(A2026="","Add the order date",IF(I2026="","Date not recognised - use YYYY-MM-DD",IF(C2026="","Add the customer email",IF(D2026="","Add the order total",IF(COUNTIF(Customers!$A$2:$A$2001,C2026)=0,"Customer not on Customers tab",IF(N(E2026)&gt;D2026,"Refund is more than the order",IF(AND(B2026&lt;&gt;"",COUNTIF($B$2:$B$5001,B2026)&gt;1),"Same order # twice - keep one row",""))))))))</f>
        <v/>
      </c>
      <c r="I2026" s="11" t="str">
        <f aca="false">IF(A2026="","",IF(ISNUMBER(A2026),INT(A2026),IFERROR(IF(TEXT(DATE(VALUE(LEFT(A2026,4)),VALUE(MID(A2026,6,2)),VALUE(MID(A2026,9,2))),"yyyy-mm-dd")=LEFT(A2026,10),DATE(VALUE(LEFT(A2026,4)),VALUE(MID(A2026,6,2)),VALUE(MID(A2026,9,2))),""),"")))</f>
        <v/>
      </c>
    </row>
    <row r="2027" customFormat="false" ht="15" hidden="false" customHeight="false" outlineLevel="0" collapsed="false">
      <c r="A2027" s="13"/>
      <c r="B2027" s="8"/>
      <c r="C2027" s="8"/>
      <c r="D2027" s="23"/>
      <c r="E2027" s="23"/>
      <c r="F2027" s="10" t="str">
        <f aca="false">IF(D2027="","",D2027-N(E2027))</f>
        <v/>
      </c>
      <c r="G2027" s="8"/>
      <c r="H2027" s="12" t="str">
        <f aca="false">IF(AND(A2027="",C2027="",D2027=""),"",IF(A2027="","Add the order date",IF(I2027="","Date not recognised - use YYYY-MM-DD",IF(C2027="","Add the customer email",IF(D2027="","Add the order total",IF(COUNTIF(Customers!$A$2:$A$2001,C2027)=0,"Customer not on Customers tab",IF(N(E2027)&gt;D2027,"Refund is more than the order",IF(AND(B2027&lt;&gt;"",COUNTIF($B$2:$B$5001,B2027)&gt;1),"Same order # twice - keep one row",""))))))))</f>
        <v/>
      </c>
      <c r="I2027" s="11" t="str">
        <f aca="false">IF(A2027="","",IF(ISNUMBER(A2027),INT(A2027),IFERROR(IF(TEXT(DATE(VALUE(LEFT(A2027,4)),VALUE(MID(A2027,6,2)),VALUE(MID(A2027,9,2))),"yyyy-mm-dd")=LEFT(A2027,10),DATE(VALUE(LEFT(A2027,4)),VALUE(MID(A2027,6,2)),VALUE(MID(A2027,9,2))),""),"")))</f>
        <v/>
      </c>
    </row>
    <row r="2028" customFormat="false" ht="15" hidden="false" customHeight="false" outlineLevel="0" collapsed="false">
      <c r="A2028" s="13"/>
      <c r="B2028" s="8"/>
      <c r="C2028" s="8"/>
      <c r="D2028" s="23"/>
      <c r="E2028" s="23"/>
      <c r="F2028" s="10" t="str">
        <f aca="false">IF(D2028="","",D2028-N(E2028))</f>
        <v/>
      </c>
      <c r="G2028" s="8"/>
      <c r="H2028" s="12" t="str">
        <f aca="false">IF(AND(A2028="",C2028="",D2028=""),"",IF(A2028="","Add the order date",IF(I2028="","Date not recognised - use YYYY-MM-DD",IF(C2028="","Add the customer email",IF(D2028="","Add the order total",IF(COUNTIF(Customers!$A$2:$A$2001,C2028)=0,"Customer not on Customers tab",IF(N(E2028)&gt;D2028,"Refund is more than the order",IF(AND(B2028&lt;&gt;"",COUNTIF($B$2:$B$5001,B2028)&gt;1),"Same order # twice - keep one row",""))))))))</f>
        <v/>
      </c>
      <c r="I2028" s="11" t="str">
        <f aca="false">IF(A2028="","",IF(ISNUMBER(A2028),INT(A2028),IFERROR(IF(TEXT(DATE(VALUE(LEFT(A2028,4)),VALUE(MID(A2028,6,2)),VALUE(MID(A2028,9,2))),"yyyy-mm-dd")=LEFT(A2028,10),DATE(VALUE(LEFT(A2028,4)),VALUE(MID(A2028,6,2)),VALUE(MID(A2028,9,2))),""),"")))</f>
        <v/>
      </c>
    </row>
    <row r="2029" customFormat="false" ht="15" hidden="false" customHeight="false" outlineLevel="0" collapsed="false">
      <c r="A2029" s="13"/>
      <c r="B2029" s="8"/>
      <c r="C2029" s="8"/>
      <c r="D2029" s="23"/>
      <c r="E2029" s="23"/>
      <c r="F2029" s="10" t="str">
        <f aca="false">IF(D2029="","",D2029-N(E2029))</f>
        <v/>
      </c>
      <c r="G2029" s="8"/>
      <c r="H2029" s="12" t="str">
        <f aca="false">IF(AND(A2029="",C2029="",D2029=""),"",IF(A2029="","Add the order date",IF(I2029="","Date not recognised - use YYYY-MM-DD",IF(C2029="","Add the customer email",IF(D2029="","Add the order total",IF(COUNTIF(Customers!$A$2:$A$2001,C2029)=0,"Customer not on Customers tab",IF(N(E2029)&gt;D2029,"Refund is more than the order",IF(AND(B2029&lt;&gt;"",COUNTIF($B$2:$B$5001,B2029)&gt;1),"Same order # twice - keep one row",""))))))))</f>
        <v/>
      </c>
      <c r="I2029" s="11" t="str">
        <f aca="false">IF(A2029="","",IF(ISNUMBER(A2029),INT(A2029),IFERROR(IF(TEXT(DATE(VALUE(LEFT(A2029,4)),VALUE(MID(A2029,6,2)),VALUE(MID(A2029,9,2))),"yyyy-mm-dd")=LEFT(A2029,10),DATE(VALUE(LEFT(A2029,4)),VALUE(MID(A2029,6,2)),VALUE(MID(A2029,9,2))),""),"")))</f>
        <v/>
      </c>
    </row>
    <row r="2030" customFormat="false" ht="15" hidden="false" customHeight="false" outlineLevel="0" collapsed="false">
      <c r="A2030" s="13"/>
      <c r="B2030" s="8"/>
      <c r="C2030" s="8"/>
      <c r="D2030" s="23"/>
      <c r="E2030" s="23"/>
      <c r="F2030" s="10" t="str">
        <f aca="false">IF(D2030="","",D2030-N(E2030))</f>
        <v/>
      </c>
      <c r="G2030" s="8"/>
      <c r="H2030" s="12" t="str">
        <f aca="false">IF(AND(A2030="",C2030="",D2030=""),"",IF(A2030="","Add the order date",IF(I2030="","Date not recognised - use YYYY-MM-DD",IF(C2030="","Add the customer email",IF(D2030="","Add the order total",IF(COUNTIF(Customers!$A$2:$A$2001,C2030)=0,"Customer not on Customers tab",IF(N(E2030)&gt;D2030,"Refund is more than the order",IF(AND(B2030&lt;&gt;"",COUNTIF($B$2:$B$5001,B2030)&gt;1),"Same order # twice - keep one row",""))))))))</f>
        <v/>
      </c>
      <c r="I2030" s="11" t="str">
        <f aca="false">IF(A2030="","",IF(ISNUMBER(A2030),INT(A2030),IFERROR(IF(TEXT(DATE(VALUE(LEFT(A2030,4)),VALUE(MID(A2030,6,2)),VALUE(MID(A2030,9,2))),"yyyy-mm-dd")=LEFT(A2030,10),DATE(VALUE(LEFT(A2030,4)),VALUE(MID(A2030,6,2)),VALUE(MID(A2030,9,2))),""),"")))</f>
        <v/>
      </c>
    </row>
    <row r="2031" customFormat="false" ht="15" hidden="false" customHeight="false" outlineLevel="0" collapsed="false">
      <c r="A2031" s="13"/>
      <c r="B2031" s="8"/>
      <c r="C2031" s="8"/>
      <c r="D2031" s="23"/>
      <c r="E2031" s="23"/>
      <c r="F2031" s="10" t="str">
        <f aca="false">IF(D2031="","",D2031-N(E2031))</f>
        <v/>
      </c>
      <c r="G2031" s="8"/>
      <c r="H2031" s="12" t="str">
        <f aca="false">IF(AND(A2031="",C2031="",D2031=""),"",IF(A2031="","Add the order date",IF(I2031="","Date not recognised - use YYYY-MM-DD",IF(C2031="","Add the customer email",IF(D2031="","Add the order total",IF(COUNTIF(Customers!$A$2:$A$2001,C2031)=0,"Customer not on Customers tab",IF(N(E2031)&gt;D2031,"Refund is more than the order",IF(AND(B2031&lt;&gt;"",COUNTIF($B$2:$B$5001,B2031)&gt;1),"Same order # twice - keep one row",""))))))))</f>
        <v/>
      </c>
      <c r="I2031" s="11" t="str">
        <f aca="false">IF(A2031="","",IF(ISNUMBER(A2031),INT(A2031),IFERROR(IF(TEXT(DATE(VALUE(LEFT(A2031,4)),VALUE(MID(A2031,6,2)),VALUE(MID(A2031,9,2))),"yyyy-mm-dd")=LEFT(A2031,10),DATE(VALUE(LEFT(A2031,4)),VALUE(MID(A2031,6,2)),VALUE(MID(A2031,9,2))),""),"")))</f>
        <v/>
      </c>
    </row>
    <row r="2032" customFormat="false" ht="15" hidden="false" customHeight="false" outlineLevel="0" collapsed="false">
      <c r="A2032" s="13"/>
      <c r="B2032" s="8"/>
      <c r="C2032" s="8"/>
      <c r="D2032" s="23"/>
      <c r="E2032" s="23"/>
      <c r="F2032" s="10" t="str">
        <f aca="false">IF(D2032="","",D2032-N(E2032))</f>
        <v/>
      </c>
      <c r="G2032" s="8"/>
      <c r="H2032" s="12" t="str">
        <f aca="false">IF(AND(A2032="",C2032="",D2032=""),"",IF(A2032="","Add the order date",IF(I2032="","Date not recognised - use YYYY-MM-DD",IF(C2032="","Add the customer email",IF(D2032="","Add the order total",IF(COUNTIF(Customers!$A$2:$A$2001,C2032)=0,"Customer not on Customers tab",IF(N(E2032)&gt;D2032,"Refund is more than the order",IF(AND(B2032&lt;&gt;"",COUNTIF($B$2:$B$5001,B2032)&gt;1),"Same order # twice - keep one row",""))))))))</f>
        <v/>
      </c>
      <c r="I2032" s="11" t="str">
        <f aca="false">IF(A2032="","",IF(ISNUMBER(A2032),INT(A2032),IFERROR(IF(TEXT(DATE(VALUE(LEFT(A2032,4)),VALUE(MID(A2032,6,2)),VALUE(MID(A2032,9,2))),"yyyy-mm-dd")=LEFT(A2032,10),DATE(VALUE(LEFT(A2032,4)),VALUE(MID(A2032,6,2)),VALUE(MID(A2032,9,2))),""),"")))</f>
        <v/>
      </c>
    </row>
    <row r="2033" customFormat="false" ht="15" hidden="false" customHeight="false" outlineLevel="0" collapsed="false">
      <c r="A2033" s="13"/>
      <c r="B2033" s="8"/>
      <c r="C2033" s="8"/>
      <c r="D2033" s="23"/>
      <c r="E2033" s="23"/>
      <c r="F2033" s="10" t="str">
        <f aca="false">IF(D2033="","",D2033-N(E2033))</f>
        <v/>
      </c>
      <c r="G2033" s="8"/>
      <c r="H2033" s="12" t="str">
        <f aca="false">IF(AND(A2033="",C2033="",D2033=""),"",IF(A2033="","Add the order date",IF(I2033="","Date not recognised - use YYYY-MM-DD",IF(C2033="","Add the customer email",IF(D2033="","Add the order total",IF(COUNTIF(Customers!$A$2:$A$2001,C2033)=0,"Customer not on Customers tab",IF(N(E2033)&gt;D2033,"Refund is more than the order",IF(AND(B2033&lt;&gt;"",COUNTIF($B$2:$B$5001,B2033)&gt;1),"Same order # twice - keep one row",""))))))))</f>
        <v/>
      </c>
      <c r="I2033" s="11" t="str">
        <f aca="false">IF(A2033="","",IF(ISNUMBER(A2033),INT(A2033),IFERROR(IF(TEXT(DATE(VALUE(LEFT(A2033,4)),VALUE(MID(A2033,6,2)),VALUE(MID(A2033,9,2))),"yyyy-mm-dd")=LEFT(A2033,10),DATE(VALUE(LEFT(A2033,4)),VALUE(MID(A2033,6,2)),VALUE(MID(A2033,9,2))),""),"")))</f>
        <v/>
      </c>
    </row>
    <row r="2034" customFormat="false" ht="15" hidden="false" customHeight="false" outlineLevel="0" collapsed="false">
      <c r="A2034" s="13"/>
      <c r="B2034" s="8"/>
      <c r="C2034" s="8"/>
      <c r="D2034" s="23"/>
      <c r="E2034" s="23"/>
      <c r="F2034" s="10" t="str">
        <f aca="false">IF(D2034="","",D2034-N(E2034))</f>
        <v/>
      </c>
      <c r="G2034" s="8"/>
      <c r="H2034" s="12" t="str">
        <f aca="false">IF(AND(A2034="",C2034="",D2034=""),"",IF(A2034="","Add the order date",IF(I2034="","Date not recognised - use YYYY-MM-DD",IF(C2034="","Add the customer email",IF(D2034="","Add the order total",IF(COUNTIF(Customers!$A$2:$A$2001,C2034)=0,"Customer not on Customers tab",IF(N(E2034)&gt;D2034,"Refund is more than the order",IF(AND(B2034&lt;&gt;"",COUNTIF($B$2:$B$5001,B2034)&gt;1),"Same order # twice - keep one row",""))))))))</f>
        <v/>
      </c>
      <c r="I2034" s="11" t="str">
        <f aca="false">IF(A2034="","",IF(ISNUMBER(A2034),INT(A2034),IFERROR(IF(TEXT(DATE(VALUE(LEFT(A2034,4)),VALUE(MID(A2034,6,2)),VALUE(MID(A2034,9,2))),"yyyy-mm-dd")=LEFT(A2034,10),DATE(VALUE(LEFT(A2034,4)),VALUE(MID(A2034,6,2)),VALUE(MID(A2034,9,2))),""),"")))</f>
        <v/>
      </c>
    </row>
    <row r="2035" customFormat="false" ht="15" hidden="false" customHeight="false" outlineLevel="0" collapsed="false">
      <c r="A2035" s="13"/>
      <c r="B2035" s="8"/>
      <c r="C2035" s="8"/>
      <c r="D2035" s="23"/>
      <c r="E2035" s="23"/>
      <c r="F2035" s="10" t="str">
        <f aca="false">IF(D2035="","",D2035-N(E2035))</f>
        <v/>
      </c>
      <c r="G2035" s="8"/>
      <c r="H2035" s="12" t="str">
        <f aca="false">IF(AND(A2035="",C2035="",D2035=""),"",IF(A2035="","Add the order date",IF(I2035="","Date not recognised - use YYYY-MM-DD",IF(C2035="","Add the customer email",IF(D2035="","Add the order total",IF(COUNTIF(Customers!$A$2:$A$2001,C2035)=0,"Customer not on Customers tab",IF(N(E2035)&gt;D2035,"Refund is more than the order",IF(AND(B2035&lt;&gt;"",COUNTIF($B$2:$B$5001,B2035)&gt;1),"Same order # twice - keep one row",""))))))))</f>
        <v/>
      </c>
      <c r="I2035" s="11" t="str">
        <f aca="false">IF(A2035="","",IF(ISNUMBER(A2035),INT(A2035),IFERROR(IF(TEXT(DATE(VALUE(LEFT(A2035,4)),VALUE(MID(A2035,6,2)),VALUE(MID(A2035,9,2))),"yyyy-mm-dd")=LEFT(A2035,10),DATE(VALUE(LEFT(A2035,4)),VALUE(MID(A2035,6,2)),VALUE(MID(A2035,9,2))),""),"")))</f>
        <v/>
      </c>
    </row>
    <row r="2036" customFormat="false" ht="15" hidden="false" customHeight="false" outlineLevel="0" collapsed="false">
      <c r="A2036" s="13"/>
      <c r="B2036" s="8"/>
      <c r="C2036" s="8"/>
      <c r="D2036" s="23"/>
      <c r="E2036" s="23"/>
      <c r="F2036" s="10" t="str">
        <f aca="false">IF(D2036="","",D2036-N(E2036))</f>
        <v/>
      </c>
      <c r="G2036" s="8"/>
      <c r="H2036" s="12" t="str">
        <f aca="false">IF(AND(A2036="",C2036="",D2036=""),"",IF(A2036="","Add the order date",IF(I2036="","Date not recognised - use YYYY-MM-DD",IF(C2036="","Add the customer email",IF(D2036="","Add the order total",IF(COUNTIF(Customers!$A$2:$A$2001,C2036)=0,"Customer not on Customers tab",IF(N(E2036)&gt;D2036,"Refund is more than the order",IF(AND(B2036&lt;&gt;"",COUNTIF($B$2:$B$5001,B2036)&gt;1),"Same order # twice - keep one row",""))))))))</f>
        <v/>
      </c>
      <c r="I2036" s="11" t="str">
        <f aca="false">IF(A2036="","",IF(ISNUMBER(A2036),INT(A2036),IFERROR(IF(TEXT(DATE(VALUE(LEFT(A2036,4)),VALUE(MID(A2036,6,2)),VALUE(MID(A2036,9,2))),"yyyy-mm-dd")=LEFT(A2036,10),DATE(VALUE(LEFT(A2036,4)),VALUE(MID(A2036,6,2)),VALUE(MID(A2036,9,2))),""),"")))</f>
        <v/>
      </c>
    </row>
    <row r="2037" customFormat="false" ht="15" hidden="false" customHeight="false" outlineLevel="0" collapsed="false">
      <c r="A2037" s="13"/>
      <c r="B2037" s="8"/>
      <c r="C2037" s="8"/>
      <c r="D2037" s="23"/>
      <c r="E2037" s="23"/>
      <c r="F2037" s="10" t="str">
        <f aca="false">IF(D2037="","",D2037-N(E2037))</f>
        <v/>
      </c>
      <c r="G2037" s="8"/>
      <c r="H2037" s="12" t="str">
        <f aca="false">IF(AND(A2037="",C2037="",D2037=""),"",IF(A2037="","Add the order date",IF(I2037="","Date not recognised - use YYYY-MM-DD",IF(C2037="","Add the customer email",IF(D2037="","Add the order total",IF(COUNTIF(Customers!$A$2:$A$2001,C2037)=0,"Customer not on Customers tab",IF(N(E2037)&gt;D2037,"Refund is more than the order",IF(AND(B2037&lt;&gt;"",COUNTIF($B$2:$B$5001,B2037)&gt;1),"Same order # twice - keep one row",""))))))))</f>
        <v/>
      </c>
      <c r="I2037" s="11" t="str">
        <f aca="false">IF(A2037="","",IF(ISNUMBER(A2037),INT(A2037),IFERROR(IF(TEXT(DATE(VALUE(LEFT(A2037,4)),VALUE(MID(A2037,6,2)),VALUE(MID(A2037,9,2))),"yyyy-mm-dd")=LEFT(A2037,10),DATE(VALUE(LEFT(A2037,4)),VALUE(MID(A2037,6,2)),VALUE(MID(A2037,9,2))),""),"")))</f>
        <v/>
      </c>
    </row>
    <row r="2038" customFormat="false" ht="15" hidden="false" customHeight="false" outlineLevel="0" collapsed="false">
      <c r="A2038" s="13"/>
      <c r="B2038" s="8"/>
      <c r="C2038" s="8"/>
      <c r="D2038" s="23"/>
      <c r="E2038" s="23"/>
      <c r="F2038" s="10" t="str">
        <f aca="false">IF(D2038="","",D2038-N(E2038))</f>
        <v/>
      </c>
      <c r="G2038" s="8"/>
      <c r="H2038" s="12" t="str">
        <f aca="false">IF(AND(A2038="",C2038="",D2038=""),"",IF(A2038="","Add the order date",IF(I2038="","Date not recognised - use YYYY-MM-DD",IF(C2038="","Add the customer email",IF(D2038="","Add the order total",IF(COUNTIF(Customers!$A$2:$A$2001,C2038)=0,"Customer not on Customers tab",IF(N(E2038)&gt;D2038,"Refund is more than the order",IF(AND(B2038&lt;&gt;"",COUNTIF($B$2:$B$5001,B2038)&gt;1),"Same order # twice - keep one row",""))))))))</f>
        <v/>
      </c>
      <c r="I2038" s="11" t="str">
        <f aca="false">IF(A2038="","",IF(ISNUMBER(A2038),INT(A2038),IFERROR(IF(TEXT(DATE(VALUE(LEFT(A2038,4)),VALUE(MID(A2038,6,2)),VALUE(MID(A2038,9,2))),"yyyy-mm-dd")=LEFT(A2038,10),DATE(VALUE(LEFT(A2038,4)),VALUE(MID(A2038,6,2)),VALUE(MID(A2038,9,2))),""),"")))</f>
        <v/>
      </c>
    </row>
    <row r="2039" customFormat="false" ht="15" hidden="false" customHeight="false" outlineLevel="0" collapsed="false">
      <c r="A2039" s="13"/>
      <c r="B2039" s="8"/>
      <c r="C2039" s="8"/>
      <c r="D2039" s="23"/>
      <c r="E2039" s="23"/>
      <c r="F2039" s="10" t="str">
        <f aca="false">IF(D2039="","",D2039-N(E2039))</f>
        <v/>
      </c>
      <c r="G2039" s="8"/>
      <c r="H2039" s="12" t="str">
        <f aca="false">IF(AND(A2039="",C2039="",D2039=""),"",IF(A2039="","Add the order date",IF(I2039="","Date not recognised - use YYYY-MM-DD",IF(C2039="","Add the customer email",IF(D2039="","Add the order total",IF(COUNTIF(Customers!$A$2:$A$2001,C2039)=0,"Customer not on Customers tab",IF(N(E2039)&gt;D2039,"Refund is more than the order",IF(AND(B2039&lt;&gt;"",COUNTIF($B$2:$B$5001,B2039)&gt;1),"Same order # twice - keep one row",""))))))))</f>
        <v/>
      </c>
      <c r="I2039" s="11" t="str">
        <f aca="false">IF(A2039="","",IF(ISNUMBER(A2039),INT(A2039),IFERROR(IF(TEXT(DATE(VALUE(LEFT(A2039,4)),VALUE(MID(A2039,6,2)),VALUE(MID(A2039,9,2))),"yyyy-mm-dd")=LEFT(A2039,10),DATE(VALUE(LEFT(A2039,4)),VALUE(MID(A2039,6,2)),VALUE(MID(A2039,9,2))),""),"")))</f>
        <v/>
      </c>
    </row>
    <row r="2040" customFormat="false" ht="15" hidden="false" customHeight="false" outlineLevel="0" collapsed="false">
      <c r="A2040" s="13"/>
      <c r="B2040" s="8"/>
      <c r="C2040" s="8"/>
      <c r="D2040" s="23"/>
      <c r="E2040" s="23"/>
      <c r="F2040" s="10" t="str">
        <f aca="false">IF(D2040="","",D2040-N(E2040))</f>
        <v/>
      </c>
      <c r="G2040" s="8"/>
      <c r="H2040" s="12" t="str">
        <f aca="false">IF(AND(A2040="",C2040="",D2040=""),"",IF(A2040="","Add the order date",IF(I2040="","Date not recognised - use YYYY-MM-DD",IF(C2040="","Add the customer email",IF(D2040="","Add the order total",IF(COUNTIF(Customers!$A$2:$A$2001,C2040)=0,"Customer not on Customers tab",IF(N(E2040)&gt;D2040,"Refund is more than the order",IF(AND(B2040&lt;&gt;"",COUNTIF($B$2:$B$5001,B2040)&gt;1),"Same order # twice - keep one row",""))))))))</f>
        <v/>
      </c>
      <c r="I2040" s="11" t="str">
        <f aca="false">IF(A2040="","",IF(ISNUMBER(A2040),INT(A2040),IFERROR(IF(TEXT(DATE(VALUE(LEFT(A2040,4)),VALUE(MID(A2040,6,2)),VALUE(MID(A2040,9,2))),"yyyy-mm-dd")=LEFT(A2040,10),DATE(VALUE(LEFT(A2040,4)),VALUE(MID(A2040,6,2)),VALUE(MID(A2040,9,2))),""),"")))</f>
        <v/>
      </c>
    </row>
    <row r="2041" customFormat="false" ht="15" hidden="false" customHeight="false" outlineLevel="0" collapsed="false">
      <c r="A2041" s="13"/>
      <c r="B2041" s="8"/>
      <c r="C2041" s="8"/>
      <c r="D2041" s="23"/>
      <c r="E2041" s="23"/>
      <c r="F2041" s="10" t="str">
        <f aca="false">IF(D2041="","",D2041-N(E2041))</f>
        <v/>
      </c>
      <c r="G2041" s="8"/>
      <c r="H2041" s="12" t="str">
        <f aca="false">IF(AND(A2041="",C2041="",D2041=""),"",IF(A2041="","Add the order date",IF(I2041="","Date not recognised - use YYYY-MM-DD",IF(C2041="","Add the customer email",IF(D2041="","Add the order total",IF(COUNTIF(Customers!$A$2:$A$2001,C2041)=0,"Customer not on Customers tab",IF(N(E2041)&gt;D2041,"Refund is more than the order",IF(AND(B2041&lt;&gt;"",COUNTIF($B$2:$B$5001,B2041)&gt;1),"Same order # twice - keep one row",""))))))))</f>
        <v/>
      </c>
      <c r="I2041" s="11" t="str">
        <f aca="false">IF(A2041="","",IF(ISNUMBER(A2041),INT(A2041),IFERROR(IF(TEXT(DATE(VALUE(LEFT(A2041,4)),VALUE(MID(A2041,6,2)),VALUE(MID(A2041,9,2))),"yyyy-mm-dd")=LEFT(A2041,10),DATE(VALUE(LEFT(A2041,4)),VALUE(MID(A2041,6,2)),VALUE(MID(A2041,9,2))),""),"")))</f>
        <v/>
      </c>
    </row>
    <row r="2042" customFormat="false" ht="15" hidden="false" customHeight="false" outlineLevel="0" collapsed="false">
      <c r="A2042" s="13"/>
      <c r="B2042" s="8"/>
      <c r="C2042" s="8"/>
      <c r="D2042" s="23"/>
      <c r="E2042" s="23"/>
      <c r="F2042" s="10" t="str">
        <f aca="false">IF(D2042="","",D2042-N(E2042))</f>
        <v/>
      </c>
      <c r="G2042" s="8"/>
      <c r="H2042" s="12" t="str">
        <f aca="false">IF(AND(A2042="",C2042="",D2042=""),"",IF(A2042="","Add the order date",IF(I2042="","Date not recognised - use YYYY-MM-DD",IF(C2042="","Add the customer email",IF(D2042="","Add the order total",IF(COUNTIF(Customers!$A$2:$A$2001,C2042)=0,"Customer not on Customers tab",IF(N(E2042)&gt;D2042,"Refund is more than the order",IF(AND(B2042&lt;&gt;"",COUNTIF($B$2:$B$5001,B2042)&gt;1),"Same order # twice - keep one row",""))))))))</f>
        <v/>
      </c>
      <c r="I2042" s="11" t="str">
        <f aca="false">IF(A2042="","",IF(ISNUMBER(A2042),INT(A2042),IFERROR(IF(TEXT(DATE(VALUE(LEFT(A2042,4)),VALUE(MID(A2042,6,2)),VALUE(MID(A2042,9,2))),"yyyy-mm-dd")=LEFT(A2042,10),DATE(VALUE(LEFT(A2042,4)),VALUE(MID(A2042,6,2)),VALUE(MID(A2042,9,2))),""),"")))</f>
        <v/>
      </c>
    </row>
    <row r="2043" customFormat="false" ht="15" hidden="false" customHeight="false" outlineLevel="0" collapsed="false">
      <c r="A2043" s="13"/>
      <c r="B2043" s="8"/>
      <c r="C2043" s="8"/>
      <c r="D2043" s="23"/>
      <c r="E2043" s="23"/>
      <c r="F2043" s="10" t="str">
        <f aca="false">IF(D2043="","",D2043-N(E2043))</f>
        <v/>
      </c>
      <c r="G2043" s="8"/>
      <c r="H2043" s="12" t="str">
        <f aca="false">IF(AND(A2043="",C2043="",D2043=""),"",IF(A2043="","Add the order date",IF(I2043="","Date not recognised - use YYYY-MM-DD",IF(C2043="","Add the customer email",IF(D2043="","Add the order total",IF(COUNTIF(Customers!$A$2:$A$2001,C2043)=0,"Customer not on Customers tab",IF(N(E2043)&gt;D2043,"Refund is more than the order",IF(AND(B2043&lt;&gt;"",COUNTIF($B$2:$B$5001,B2043)&gt;1),"Same order # twice - keep one row",""))))))))</f>
        <v/>
      </c>
      <c r="I2043" s="11" t="str">
        <f aca="false">IF(A2043="","",IF(ISNUMBER(A2043),INT(A2043),IFERROR(IF(TEXT(DATE(VALUE(LEFT(A2043,4)),VALUE(MID(A2043,6,2)),VALUE(MID(A2043,9,2))),"yyyy-mm-dd")=LEFT(A2043,10),DATE(VALUE(LEFT(A2043,4)),VALUE(MID(A2043,6,2)),VALUE(MID(A2043,9,2))),""),"")))</f>
        <v/>
      </c>
    </row>
    <row r="2044" customFormat="false" ht="15" hidden="false" customHeight="false" outlineLevel="0" collapsed="false">
      <c r="A2044" s="13"/>
      <c r="B2044" s="8"/>
      <c r="C2044" s="8"/>
      <c r="D2044" s="23"/>
      <c r="E2044" s="23"/>
      <c r="F2044" s="10" t="str">
        <f aca="false">IF(D2044="","",D2044-N(E2044))</f>
        <v/>
      </c>
      <c r="G2044" s="8"/>
      <c r="H2044" s="12" t="str">
        <f aca="false">IF(AND(A2044="",C2044="",D2044=""),"",IF(A2044="","Add the order date",IF(I2044="","Date not recognised - use YYYY-MM-DD",IF(C2044="","Add the customer email",IF(D2044="","Add the order total",IF(COUNTIF(Customers!$A$2:$A$2001,C2044)=0,"Customer not on Customers tab",IF(N(E2044)&gt;D2044,"Refund is more than the order",IF(AND(B2044&lt;&gt;"",COUNTIF($B$2:$B$5001,B2044)&gt;1),"Same order # twice - keep one row",""))))))))</f>
        <v/>
      </c>
      <c r="I2044" s="11" t="str">
        <f aca="false">IF(A2044="","",IF(ISNUMBER(A2044),INT(A2044),IFERROR(IF(TEXT(DATE(VALUE(LEFT(A2044,4)),VALUE(MID(A2044,6,2)),VALUE(MID(A2044,9,2))),"yyyy-mm-dd")=LEFT(A2044,10),DATE(VALUE(LEFT(A2044,4)),VALUE(MID(A2044,6,2)),VALUE(MID(A2044,9,2))),""),"")))</f>
        <v/>
      </c>
    </row>
    <row r="2045" customFormat="false" ht="15" hidden="false" customHeight="false" outlineLevel="0" collapsed="false">
      <c r="A2045" s="13"/>
      <c r="B2045" s="8"/>
      <c r="C2045" s="8"/>
      <c r="D2045" s="23"/>
      <c r="E2045" s="23"/>
      <c r="F2045" s="10" t="str">
        <f aca="false">IF(D2045="","",D2045-N(E2045))</f>
        <v/>
      </c>
      <c r="G2045" s="8"/>
      <c r="H2045" s="12" t="str">
        <f aca="false">IF(AND(A2045="",C2045="",D2045=""),"",IF(A2045="","Add the order date",IF(I2045="","Date not recognised - use YYYY-MM-DD",IF(C2045="","Add the customer email",IF(D2045="","Add the order total",IF(COUNTIF(Customers!$A$2:$A$2001,C2045)=0,"Customer not on Customers tab",IF(N(E2045)&gt;D2045,"Refund is more than the order",IF(AND(B2045&lt;&gt;"",COUNTIF($B$2:$B$5001,B2045)&gt;1),"Same order # twice - keep one row",""))))))))</f>
        <v/>
      </c>
      <c r="I2045" s="11" t="str">
        <f aca="false">IF(A2045="","",IF(ISNUMBER(A2045),INT(A2045),IFERROR(IF(TEXT(DATE(VALUE(LEFT(A2045,4)),VALUE(MID(A2045,6,2)),VALUE(MID(A2045,9,2))),"yyyy-mm-dd")=LEFT(A2045,10),DATE(VALUE(LEFT(A2045,4)),VALUE(MID(A2045,6,2)),VALUE(MID(A2045,9,2))),""),"")))</f>
        <v/>
      </c>
    </row>
    <row r="2046" customFormat="false" ht="15" hidden="false" customHeight="false" outlineLevel="0" collapsed="false">
      <c r="A2046" s="13"/>
      <c r="B2046" s="8"/>
      <c r="C2046" s="8"/>
      <c r="D2046" s="23"/>
      <c r="E2046" s="23"/>
      <c r="F2046" s="10" t="str">
        <f aca="false">IF(D2046="","",D2046-N(E2046))</f>
        <v/>
      </c>
      <c r="G2046" s="8"/>
      <c r="H2046" s="12" t="str">
        <f aca="false">IF(AND(A2046="",C2046="",D2046=""),"",IF(A2046="","Add the order date",IF(I2046="","Date not recognised - use YYYY-MM-DD",IF(C2046="","Add the customer email",IF(D2046="","Add the order total",IF(COUNTIF(Customers!$A$2:$A$2001,C2046)=0,"Customer not on Customers tab",IF(N(E2046)&gt;D2046,"Refund is more than the order",IF(AND(B2046&lt;&gt;"",COUNTIF($B$2:$B$5001,B2046)&gt;1),"Same order # twice - keep one row",""))))))))</f>
        <v/>
      </c>
      <c r="I2046" s="11" t="str">
        <f aca="false">IF(A2046="","",IF(ISNUMBER(A2046),INT(A2046),IFERROR(IF(TEXT(DATE(VALUE(LEFT(A2046,4)),VALUE(MID(A2046,6,2)),VALUE(MID(A2046,9,2))),"yyyy-mm-dd")=LEFT(A2046,10),DATE(VALUE(LEFT(A2046,4)),VALUE(MID(A2046,6,2)),VALUE(MID(A2046,9,2))),""),"")))</f>
        <v/>
      </c>
    </row>
    <row r="2047" customFormat="false" ht="15" hidden="false" customHeight="false" outlineLevel="0" collapsed="false">
      <c r="A2047" s="13"/>
      <c r="B2047" s="8"/>
      <c r="C2047" s="8"/>
      <c r="D2047" s="23"/>
      <c r="E2047" s="23"/>
      <c r="F2047" s="10" t="str">
        <f aca="false">IF(D2047="","",D2047-N(E2047))</f>
        <v/>
      </c>
      <c r="G2047" s="8"/>
      <c r="H2047" s="12" t="str">
        <f aca="false">IF(AND(A2047="",C2047="",D2047=""),"",IF(A2047="","Add the order date",IF(I2047="","Date not recognised - use YYYY-MM-DD",IF(C2047="","Add the customer email",IF(D2047="","Add the order total",IF(COUNTIF(Customers!$A$2:$A$2001,C2047)=0,"Customer not on Customers tab",IF(N(E2047)&gt;D2047,"Refund is more than the order",IF(AND(B2047&lt;&gt;"",COUNTIF($B$2:$B$5001,B2047)&gt;1),"Same order # twice - keep one row",""))))))))</f>
        <v/>
      </c>
      <c r="I2047" s="11" t="str">
        <f aca="false">IF(A2047="","",IF(ISNUMBER(A2047),INT(A2047),IFERROR(IF(TEXT(DATE(VALUE(LEFT(A2047,4)),VALUE(MID(A2047,6,2)),VALUE(MID(A2047,9,2))),"yyyy-mm-dd")=LEFT(A2047,10),DATE(VALUE(LEFT(A2047,4)),VALUE(MID(A2047,6,2)),VALUE(MID(A2047,9,2))),""),"")))</f>
        <v/>
      </c>
    </row>
    <row r="2048" customFormat="false" ht="15" hidden="false" customHeight="false" outlineLevel="0" collapsed="false">
      <c r="A2048" s="13"/>
      <c r="B2048" s="8"/>
      <c r="C2048" s="8"/>
      <c r="D2048" s="23"/>
      <c r="E2048" s="23"/>
      <c r="F2048" s="10" t="str">
        <f aca="false">IF(D2048="","",D2048-N(E2048))</f>
        <v/>
      </c>
      <c r="G2048" s="8"/>
      <c r="H2048" s="12" t="str">
        <f aca="false">IF(AND(A2048="",C2048="",D2048=""),"",IF(A2048="","Add the order date",IF(I2048="","Date not recognised - use YYYY-MM-DD",IF(C2048="","Add the customer email",IF(D2048="","Add the order total",IF(COUNTIF(Customers!$A$2:$A$2001,C2048)=0,"Customer not on Customers tab",IF(N(E2048)&gt;D2048,"Refund is more than the order",IF(AND(B2048&lt;&gt;"",COUNTIF($B$2:$B$5001,B2048)&gt;1),"Same order # twice - keep one row",""))))))))</f>
        <v/>
      </c>
      <c r="I2048" s="11" t="str">
        <f aca="false">IF(A2048="","",IF(ISNUMBER(A2048),INT(A2048),IFERROR(IF(TEXT(DATE(VALUE(LEFT(A2048,4)),VALUE(MID(A2048,6,2)),VALUE(MID(A2048,9,2))),"yyyy-mm-dd")=LEFT(A2048,10),DATE(VALUE(LEFT(A2048,4)),VALUE(MID(A2048,6,2)),VALUE(MID(A2048,9,2))),""),"")))</f>
        <v/>
      </c>
    </row>
    <row r="2049" customFormat="false" ht="15" hidden="false" customHeight="false" outlineLevel="0" collapsed="false">
      <c r="A2049" s="13"/>
      <c r="B2049" s="8"/>
      <c r="C2049" s="8"/>
      <c r="D2049" s="23"/>
      <c r="E2049" s="23"/>
      <c r="F2049" s="10" t="str">
        <f aca="false">IF(D2049="","",D2049-N(E2049))</f>
        <v/>
      </c>
      <c r="G2049" s="8"/>
      <c r="H2049" s="12" t="str">
        <f aca="false">IF(AND(A2049="",C2049="",D2049=""),"",IF(A2049="","Add the order date",IF(I2049="","Date not recognised - use YYYY-MM-DD",IF(C2049="","Add the customer email",IF(D2049="","Add the order total",IF(COUNTIF(Customers!$A$2:$A$2001,C2049)=0,"Customer not on Customers tab",IF(N(E2049)&gt;D2049,"Refund is more than the order",IF(AND(B2049&lt;&gt;"",COUNTIF($B$2:$B$5001,B2049)&gt;1),"Same order # twice - keep one row",""))))))))</f>
        <v/>
      </c>
      <c r="I2049" s="11" t="str">
        <f aca="false">IF(A2049="","",IF(ISNUMBER(A2049),INT(A2049),IFERROR(IF(TEXT(DATE(VALUE(LEFT(A2049,4)),VALUE(MID(A2049,6,2)),VALUE(MID(A2049,9,2))),"yyyy-mm-dd")=LEFT(A2049,10),DATE(VALUE(LEFT(A2049,4)),VALUE(MID(A2049,6,2)),VALUE(MID(A2049,9,2))),""),"")))</f>
        <v/>
      </c>
    </row>
    <row r="2050" customFormat="false" ht="15" hidden="false" customHeight="false" outlineLevel="0" collapsed="false">
      <c r="A2050" s="13"/>
      <c r="B2050" s="8"/>
      <c r="C2050" s="8"/>
      <c r="D2050" s="23"/>
      <c r="E2050" s="23"/>
      <c r="F2050" s="10" t="str">
        <f aca="false">IF(D2050="","",D2050-N(E2050))</f>
        <v/>
      </c>
      <c r="G2050" s="8"/>
      <c r="H2050" s="12" t="str">
        <f aca="false">IF(AND(A2050="",C2050="",D2050=""),"",IF(A2050="","Add the order date",IF(I2050="","Date not recognised - use YYYY-MM-DD",IF(C2050="","Add the customer email",IF(D2050="","Add the order total",IF(COUNTIF(Customers!$A$2:$A$2001,C2050)=0,"Customer not on Customers tab",IF(N(E2050)&gt;D2050,"Refund is more than the order",IF(AND(B2050&lt;&gt;"",COUNTIF($B$2:$B$5001,B2050)&gt;1),"Same order # twice - keep one row",""))))))))</f>
        <v/>
      </c>
      <c r="I2050" s="11" t="str">
        <f aca="false">IF(A2050="","",IF(ISNUMBER(A2050),INT(A2050),IFERROR(IF(TEXT(DATE(VALUE(LEFT(A2050,4)),VALUE(MID(A2050,6,2)),VALUE(MID(A2050,9,2))),"yyyy-mm-dd")=LEFT(A2050,10),DATE(VALUE(LEFT(A2050,4)),VALUE(MID(A2050,6,2)),VALUE(MID(A2050,9,2))),""),"")))</f>
        <v/>
      </c>
    </row>
    <row r="2051" customFormat="false" ht="15" hidden="false" customHeight="false" outlineLevel="0" collapsed="false">
      <c r="A2051" s="13"/>
      <c r="B2051" s="8"/>
      <c r="C2051" s="8"/>
      <c r="D2051" s="23"/>
      <c r="E2051" s="23"/>
      <c r="F2051" s="10" t="str">
        <f aca="false">IF(D2051="","",D2051-N(E2051))</f>
        <v/>
      </c>
      <c r="G2051" s="8"/>
      <c r="H2051" s="12" t="str">
        <f aca="false">IF(AND(A2051="",C2051="",D2051=""),"",IF(A2051="","Add the order date",IF(I2051="","Date not recognised - use YYYY-MM-DD",IF(C2051="","Add the customer email",IF(D2051="","Add the order total",IF(COUNTIF(Customers!$A$2:$A$2001,C2051)=0,"Customer not on Customers tab",IF(N(E2051)&gt;D2051,"Refund is more than the order",IF(AND(B2051&lt;&gt;"",COUNTIF($B$2:$B$5001,B2051)&gt;1),"Same order # twice - keep one row",""))))))))</f>
        <v/>
      </c>
      <c r="I2051" s="11" t="str">
        <f aca="false">IF(A2051="","",IF(ISNUMBER(A2051),INT(A2051),IFERROR(IF(TEXT(DATE(VALUE(LEFT(A2051,4)),VALUE(MID(A2051,6,2)),VALUE(MID(A2051,9,2))),"yyyy-mm-dd")=LEFT(A2051,10),DATE(VALUE(LEFT(A2051,4)),VALUE(MID(A2051,6,2)),VALUE(MID(A2051,9,2))),""),"")))</f>
        <v/>
      </c>
    </row>
    <row r="2052" customFormat="false" ht="15" hidden="false" customHeight="false" outlineLevel="0" collapsed="false">
      <c r="A2052" s="13"/>
      <c r="B2052" s="8"/>
      <c r="C2052" s="8"/>
      <c r="D2052" s="23"/>
      <c r="E2052" s="23"/>
      <c r="F2052" s="10" t="str">
        <f aca="false">IF(D2052="","",D2052-N(E2052))</f>
        <v/>
      </c>
      <c r="G2052" s="8"/>
      <c r="H2052" s="12" t="str">
        <f aca="false">IF(AND(A2052="",C2052="",D2052=""),"",IF(A2052="","Add the order date",IF(I2052="","Date not recognised - use YYYY-MM-DD",IF(C2052="","Add the customer email",IF(D2052="","Add the order total",IF(COUNTIF(Customers!$A$2:$A$2001,C2052)=0,"Customer not on Customers tab",IF(N(E2052)&gt;D2052,"Refund is more than the order",IF(AND(B2052&lt;&gt;"",COUNTIF($B$2:$B$5001,B2052)&gt;1),"Same order # twice - keep one row",""))))))))</f>
        <v/>
      </c>
      <c r="I2052" s="11" t="str">
        <f aca="false">IF(A2052="","",IF(ISNUMBER(A2052),INT(A2052),IFERROR(IF(TEXT(DATE(VALUE(LEFT(A2052,4)),VALUE(MID(A2052,6,2)),VALUE(MID(A2052,9,2))),"yyyy-mm-dd")=LEFT(A2052,10),DATE(VALUE(LEFT(A2052,4)),VALUE(MID(A2052,6,2)),VALUE(MID(A2052,9,2))),""),"")))</f>
        <v/>
      </c>
    </row>
    <row r="2053" customFormat="false" ht="15" hidden="false" customHeight="false" outlineLevel="0" collapsed="false">
      <c r="A2053" s="13"/>
      <c r="B2053" s="8"/>
      <c r="C2053" s="8"/>
      <c r="D2053" s="23"/>
      <c r="E2053" s="23"/>
      <c r="F2053" s="10" t="str">
        <f aca="false">IF(D2053="","",D2053-N(E2053))</f>
        <v/>
      </c>
      <c r="G2053" s="8"/>
      <c r="H2053" s="12" t="str">
        <f aca="false">IF(AND(A2053="",C2053="",D2053=""),"",IF(A2053="","Add the order date",IF(I2053="","Date not recognised - use YYYY-MM-DD",IF(C2053="","Add the customer email",IF(D2053="","Add the order total",IF(COUNTIF(Customers!$A$2:$A$2001,C2053)=0,"Customer not on Customers tab",IF(N(E2053)&gt;D2053,"Refund is more than the order",IF(AND(B2053&lt;&gt;"",COUNTIF($B$2:$B$5001,B2053)&gt;1),"Same order # twice - keep one row",""))))))))</f>
        <v/>
      </c>
      <c r="I2053" s="11" t="str">
        <f aca="false">IF(A2053="","",IF(ISNUMBER(A2053),INT(A2053),IFERROR(IF(TEXT(DATE(VALUE(LEFT(A2053,4)),VALUE(MID(A2053,6,2)),VALUE(MID(A2053,9,2))),"yyyy-mm-dd")=LEFT(A2053,10),DATE(VALUE(LEFT(A2053,4)),VALUE(MID(A2053,6,2)),VALUE(MID(A2053,9,2))),""),"")))</f>
        <v/>
      </c>
    </row>
    <row r="2054" customFormat="false" ht="15" hidden="false" customHeight="false" outlineLevel="0" collapsed="false">
      <c r="A2054" s="13"/>
      <c r="B2054" s="8"/>
      <c r="C2054" s="8"/>
      <c r="D2054" s="23"/>
      <c r="E2054" s="23"/>
      <c r="F2054" s="10" t="str">
        <f aca="false">IF(D2054="","",D2054-N(E2054))</f>
        <v/>
      </c>
      <c r="G2054" s="8"/>
      <c r="H2054" s="12" t="str">
        <f aca="false">IF(AND(A2054="",C2054="",D2054=""),"",IF(A2054="","Add the order date",IF(I2054="","Date not recognised - use YYYY-MM-DD",IF(C2054="","Add the customer email",IF(D2054="","Add the order total",IF(COUNTIF(Customers!$A$2:$A$2001,C2054)=0,"Customer not on Customers tab",IF(N(E2054)&gt;D2054,"Refund is more than the order",IF(AND(B2054&lt;&gt;"",COUNTIF($B$2:$B$5001,B2054)&gt;1),"Same order # twice - keep one row",""))))))))</f>
        <v/>
      </c>
      <c r="I2054" s="11" t="str">
        <f aca="false">IF(A2054="","",IF(ISNUMBER(A2054),INT(A2054),IFERROR(IF(TEXT(DATE(VALUE(LEFT(A2054,4)),VALUE(MID(A2054,6,2)),VALUE(MID(A2054,9,2))),"yyyy-mm-dd")=LEFT(A2054,10),DATE(VALUE(LEFT(A2054,4)),VALUE(MID(A2054,6,2)),VALUE(MID(A2054,9,2))),""),"")))</f>
        <v/>
      </c>
    </row>
    <row r="2055" customFormat="false" ht="15" hidden="false" customHeight="false" outlineLevel="0" collapsed="false">
      <c r="A2055" s="13"/>
      <c r="B2055" s="8"/>
      <c r="C2055" s="8"/>
      <c r="D2055" s="23"/>
      <c r="E2055" s="23"/>
      <c r="F2055" s="10" t="str">
        <f aca="false">IF(D2055="","",D2055-N(E2055))</f>
        <v/>
      </c>
      <c r="G2055" s="8"/>
      <c r="H2055" s="12" t="str">
        <f aca="false">IF(AND(A2055="",C2055="",D2055=""),"",IF(A2055="","Add the order date",IF(I2055="","Date not recognised - use YYYY-MM-DD",IF(C2055="","Add the customer email",IF(D2055="","Add the order total",IF(COUNTIF(Customers!$A$2:$A$2001,C2055)=0,"Customer not on Customers tab",IF(N(E2055)&gt;D2055,"Refund is more than the order",IF(AND(B2055&lt;&gt;"",COUNTIF($B$2:$B$5001,B2055)&gt;1),"Same order # twice - keep one row",""))))))))</f>
        <v/>
      </c>
      <c r="I2055" s="11" t="str">
        <f aca="false">IF(A2055="","",IF(ISNUMBER(A2055),INT(A2055),IFERROR(IF(TEXT(DATE(VALUE(LEFT(A2055,4)),VALUE(MID(A2055,6,2)),VALUE(MID(A2055,9,2))),"yyyy-mm-dd")=LEFT(A2055,10),DATE(VALUE(LEFT(A2055,4)),VALUE(MID(A2055,6,2)),VALUE(MID(A2055,9,2))),""),"")))</f>
        <v/>
      </c>
    </row>
    <row r="2056" customFormat="false" ht="15" hidden="false" customHeight="false" outlineLevel="0" collapsed="false">
      <c r="A2056" s="13"/>
      <c r="B2056" s="8"/>
      <c r="C2056" s="8"/>
      <c r="D2056" s="23"/>
      <c r="E2056" s="23"/>
      <c r="F2056" s="10" t="str">
        <f aca="false">IF(D2056="","",D2056-N(E2056))</f>
        <v/>
      </c>
      <c r="G2056" s="8"/>
      <c r="H2056" s="12" t="str">
        <f aca="false">IF(AND(A2056="",C2056="",D2056=""),"",IF(A2056="","Add the order date",IF(I2056="","Date not recognised - use YYYY-MM-DD",IF(C2056="","Add the customer email",IF(D2056="","Add the order total",IF(COUNTIF(Customers!$A$2:$A$2001,C2056)=0,"Customer not on Customers tab",IF(N(E2056)&gt;D2056,"Refund is more than the order",IF(AND(B2056&lt;&gt;"",COUNTIF($B$2:$B$5001,B2056)&gt;1),"Same order # twice - keep one row",""))))))))</f>
        <v/>
      </c>
      <c r="I2056" s="11" t="str">
        <f aca="false">IF(A2056="","",IF(ISNUMBER(A2056),INT(A2056),IFERROR(IF(TEXT(DATE(VALUE(LEFT(A2056,4)),VALUE(MID(A2056,6,2)),VALUE(MID(A2056,9,2))),"yyyy-mm-dd")=LEFT(A2056,10),DATE(VALUE(LEFT(A2056,4)),VALUE(MID(A2056,6,2)),VALUE(MID(A2056,9,2))),""),"")))</f>
        <v/>
      </c>
    </row>
    <row r="2057" customFormat="false" ht="15" hidden="false" customHeight="false" outlineLevel="0" collapsed="false">
      <c r="A2057" s="13"/>
      <c r="B2057" s="8"/>
      <c r="C2057" s="8"/>
      <c r="D2057" s="23"/>
      <c r="E2057" s="23"/>
      <c r="F2057" s="10" t="str">
        <f aca="false">IF(D2057="","",D2057-N(E2057))</f>
        <v/>
      </c>
      <c r="G2057" s="8"/>
      <c r="H2057" s="12" t="str">
        <f aca="false">IF(AND(A2057="",C2057="",D2057=""),"",IF(A2057="","Add the order date",IF(I2057="","Date not recognised - use YYYY-MM-DD",IF(C2057="","Add the customer email",IF(D2057="","Add the order total",IF(COUNTIF(Customers!$A$2:$A$2001,C2057)=0,"Customer not on Customers tab",IF(N(E2057)&gt;D2057,"Refund is more than the order",IF(AND(B2057&lt;&gt;"",COUNTIF($B$2:$B$5001,B2057)&gt;1),"Same order # twice - keep one row",""))))))))</f>
        <v/>
      </c>
      <c r="I2057" s="11" t="str">
        <f aca="false">IF(A2057="","",IF(ISNUMBER(A2057),INT(A2057),IFERROR(IF(TEXT(DATE(VALUE(LEFT(A2057,4)),VALUE(MID(A2057,6,2)),VALUE(MID(A2057,9,2))),"yyyy-mm-dd")=LEFT(A2057,10),DATE(VALUE(LEFT(A2057,4)),VALUE(MID(A2057,6,2)),VALUE(MID(A2057,9,2))),""),"")))</f>
        <v/>
      </c>
    </row>
    <row r="2058" customFormat="false" ht="15" hidden="false" customHeight="false" outlineLevel="0" collapsed="false">
      <c r="A2058" s="13"/>
      <c r="B2058" s="8"/>
      <c r="C2058" s="8"/>
      <c r="D2058" s="23"/>
      <c r="E2058" s="23"/>
      <c r="F2058" s="10" t="str">
        <f aca="false">IF(D2058="","",D2058-N(E2058))</f>
        <v/>
      </c>
      <c r="G2058" s="8"/>
      <c r="H2058" s="12" t="str">
        <f aca="false">IF(AND(A2058="",C2058="",D2058=""),"",IF(A2058="","Add the order date",IF(I2058="","Date not recognised - use YYYY-MM-DD",IF(C2058="","Add the customer email",IF(D2058="","Add the order total",IF(COUNTIF(Customers!$A$2:$A$2001,C2058)=0,"Customer not on Customers tab",IF(N(E2058)&gt;D2058,"Refund is more than the order",IF(AND(B2058&lt;&gt;"",COUNTIF($B$2:$B$5001,B2058)&gt;1),"Same order # twice - keep one row",""))))))))</f>
        <v/>
      </c>
      <c r="I2058" s="11" t="str">
        <f aca="false">IF(A2058="","",IF(ISNUMBER(A2058),INT(A2058),IFERROR(IF(TEXT(DATE(VALUE(LEFT(A2058,4)),VALUE(MID(A2058,6,2)),VALUE(MID(A2058,9,2))),"yyyy-mm-dd")=LEFT(A2058,10),DATE(VALUE(LEFT(A2058,4)),VALUE(MID(A2058,6,2)),VALUE(MID(A2058,9,2))),""),"")))</f>
        <v/>
      </c>
    </row>
    <row r="2059" customFormat="false" ht="15" hidden="false" customHeight="false" outlineLevel="0" collapsed="false">
      <c r="A2059" s="13"/>
      <c r="B2059" s="8"/>
      <c r="C2059" s="8"/>
      <c r="D2059" s="23"/>
      <c r="E2059" s="23"/>
      <c r="F2059" s="10" t="str">
        <f aca="false">IF(D2059="","",D2059-N(E2059))</f>
        <v/>
      </c>
      <c r="G2059" s="8"/>
      <c r="H2059" s="12" t="str">
        <f aca="false">IF(AND(A2059="",C2059="",D2059=""),"",IF(A2059="","Add the order date",IF(I2059="","Date not recognised - use YYYY-MM-DD",IF(C2059="","Add the customer email",IF(D2059="","Add the order total",IF(COUNTIF(Customers!$A$2:$A$2001,C2059)=0,"Customer not on Customers tab",IF(N(E2059)&gt;D2059,"Refund is more than the order",IF(AND(B2059&lt;&gt;"",COUNTIF($B$2:$B$5001,B2059)&gt;1),"Same order # twice - keep one row",""))))))))</f>
        <v/>
      </c>
      <c r="I2059" s="11" t="str">
        <f aca="false">IF(A2059="","",IF(ISNUMBER(A2059),INT(A2059),IFERROR(IF(TEXT(DATE(VALUE(LEFT(A2059,4)),VALUE(MID(A2059,6,2)),VALUE(MID(A2059,9,2))),"yyyy-mm-dd")=LEFT(A2059,10),DATE(VALUE(LEFT(A2059,4)),VALUE(MID(A2059,6,2)),VALUE(MID(A2059,9,2))),""),"")))</f>
        <v/>
      </c>
    </row>
    <row r="2060" customFormat="false" ht="15" hidden="false" customHeight="false" outlineLevel="0" collapsed="false">
      <c r="A2060" s="13"/>
      <c r="B2060" s="8"/>
      <c r="C2060" s="8"/>
      <c r="D2060" s="23"/>
      <c r="E2060" s="23"/>
      <c r="F2060" s="10" t="str">
        <f aca="false">IF(D2060="","",D2060-N(E2060))</f>
        <v/>
      </c>
      <c r="G2060" s="8"/>
      <c r="H2060" s="12" t="str">
        <f aca="false">IF(AND(A2060="",C2060="",D2060=""),"",IF(A2060="","Add the order date",IF(I2060="","Date not recognised - use YYYY-MM-DD",IF(C2060="","Add the customer email",IF(D2060="","Add the order total",IF(COUNTIF(Customers!$A$2:$A$2001,C2060)=0,"Customer not on Customers tab",IF(N(E2060)&gt;D2060,"Refund is more than the order",IF(AND(B2060&lt;&gt;"",COUNTIF($B$2:$B$5001,B2060)&gt;1),"Same order # twice - keep one row",""))))))))</f>
        <v/>
      </c>
      <c r="I2060" s="11" t="str">
        <f aca="false">IF(A2060="","",IF(ISNUMBER(A2060),INT(A2060),IFERROR(IF(TEXT(DATE(VALUE(LEFT(A2060,4)),VALUE(MID(A2060,6,2)),VALUE(MID(A2060,9,2))),"yyyy-mm-dd")=LEFT(A2060,10),DATE(VALUE(LEFT(A2060,4)),VALUE(MID(A2060,6,2)),VALUE(MID(A2060,9,2))),""),"")))</f>
        <v/>
      </c>
    </row>
    <row r="2061" customFormat="false" ht="15" hidden="false" customHeight="false" outlineLevel="0" collapsed="false">
      <c r="A2061" s="13"/>
      <c r="B2061" s="8"/>
      <c r="C2061" s="8"/>
      <c r="D2061" s="23"/>
      <c r="E2061" s="23"/>
      <c r="F2061" s="10" t="str">
        <f aca="false">IF(D2061="","",D2061-N(E2061))</f>
        <v/>
      </c>
      <c r="G2061" s="8"/>
      <c r="H2061" s="12" t="str">
        <f aca="false">IF(AND(A2061="",C2061="",D2061=""),"",IF(A2061="","Add the order date",IF(I2061="","Date not recognised - use YYYY-MM-DD",IF(C2061="","Add the customer email",IF(D2061="","Add the order total",IF(COUNTIF(Customers!$A$2:$A$2001,C2061)=0,"Customer not on Customers tab",IF(N(E2061)&gt;D2061,"Refund is more than the order",IF(AND(B2061&lt;&gt;"",COUNTIF($B$2:$B$5001,B2061)&gt;1),"Same order # twice - keep one row",""))))))))</f>
        <v/>
      </c>
      <c r="I2061" s="11" t="str">
        <f aca="false">IF(A2061="","",IF(ISNUMBER(A2061),INT(A2061),IFERROR(IF(TEXT(DATE(VALUE(LEFT(A2061,4)),VALUE(MID(A2061,6,2)),VALUE(MID(A2061,9,2))),"yyyy-mm-dd")=LEFT(A2061,10),DATE(VALUE(LEFT(A2061,4)),VALUE(MID(A2061,6,2)),VALUE(MID(A2061,9,2))),""),"")))</f>
        <v/>
      </c>
    </row>
    <row r="2062" customFormat="false" ht="15" hidden="false" customHeight="false" outlineLevel="0" collapsed="false">
      <c r="A2062" s="13"/>
      <c r="B2062" s="8"/>
      <c r="C2062" s="8"/>
      <c r="D2062" s="23"/>
      <c r="E2062" s="23"/>
      <c r="F2062" s="10" t="str">
        <f aca="false">IF(D2062="","",D2062-N(E2062))</f>
        <v/>
      </c>
      <c r="G2062" s="8"/>
      <c r="H2062" s="12" t="str">
        <f aca="false">IF(AND(A2062="",C2062="",D2062=""),"",IF(A2062="","Add the order date",IF(I2062="","Date not recognised - use YYYY-MM-DD",IF(C2062="","Add the customer email",IF(D2062="","Add the order total",IF(COUNTIF(Customers!$A$2:$A$2001,C2062)=0,"Customer not on Customers tab",IF(N(E2062)&gt;D2062,"Refund is more than the order",IF(AND(B2062&lt;&gt;"",COUNTIF($B$2:$B$5001,B2062)&gt;1),"Same order # twice - keep one row",""))))))))</f>
        <v/>
      </c>
      <c r="I2062" s="11" t="str">
        <f aca="false">IF(A2062="","",IF(ISNUMBER(A2062),INT(A2062),IFERROR(IF(TEXT(DATE(VALUE(LEFT(A2062,4)),VALUE(MID(A2062,6,2)),VALUE(MID(A2062,9,2))),"yyyy-mm-dd")=LEFT(A2062,10),DATE(VALUE(LEFT(A2062,4)),VALUE(MID(A2062,6,2)),VALUE(MID(A2062,9,2))),""),"")))</f>
        <v/>
      </c>
    </row>
    <row r="2063" customFormat="false" ht="15" hidden="false" customHeight="false" outlineLevel="0" collapsed="false">
      <c r="A2063" s="13"/>
      <c r="B2063" s="8"/>
      <c r="C2063" s="8"/>
      <c r="D2063" s="23"/>
      <c r="E2063" s="23"/>
      <c r="F2063" s="10" t="str">
        <f aca="false">IF(D2063="","",D2063-N(E2063))</f>
        <v/>
      </c>
      <c r="G2063" s="8"/>
      <c r="H2063" s="12" t="str">
        <f aca="false">IF(AND(A2063="",C2063="",D2063=""),"",IF(A2063="","Add the order date",IF(I2063="","Date not recognised - use YYYY-MM-DD",IF(C2063="","Add the customer email",IF(D2063="","Add the order total",IF(COUNTIF(Customers!$A$2:$A$2001,C2063)=0,"Customer not on Customers tab",IF(N(E2063)&gt;D2063,"Refund is more than the order",IF(AND(B2063&lt;&gt;"",COUNTIF($B$2:$B$5001,B2063)&gt;1),"Same order # twice - keep one row",""))))))))</f>
        <v/>
      </c>
      <c r="I2063" s="11" t="str">
        <f aca="false">IF(A2063="","",IF(ISNUMBER(A2063),INT(A2063),IFERROR(IF(TEXT(DATE(VALUE(LEFT(A2063,4)),VALUE(MID(A2063,6,2)),VALUE(MID(A2063,9,2))),"yyyy-mm-dd")=LEFT(A2063,10),DATE(VALUE(LEFT(A2063,4)),VALUE(MID(A2063,6,2)),VALUE(MID(A2063,9,2))),""),"")))</f>
        <v/>
      </c>
    </row>
    <row r="2064" customFormat="false" ht="15" hidden="false" customHeight="false" outlineLevel="0" collapsed="false">
      <c r="A2064" s="13"/>
      <c r="B2064" s="8"/>
      <c r="C2064" s="8"/>
      <c r="D2064" s="23"/>
      <c r="E2064" s="23"/>
      <c r="F2064" s="10" t="str">
        <f aca="false">IF(D2064="","",D2064-N(E2064))</f>
        <v/>
      </c>
      <c r="G2064" s="8"/>
      <c r="H2064" s="12" t="str">
        <f aca="false">IF(AND(A2064="",C2064="",D2064=""),"",IF(A2064="","Add the order date",IF(I2064="","Date not recognised - use YYYY-MM-DD",IF(C2064="","Add the customer email",IF(D2064="","Add the order total",IF(COUNTIF(Customers!$A$2:$A$2001,C2064)=0,"Customer not on Customers tab",IF(N(E2064)&gt;D2064,"Refund is more than the order",IF(AND(B2064&lt;&gt;"",COUNTIF($B$2:$B$5001,B2064)&gt;1),"Same order # twice - keep one row",""))))))))</f>
        <v/>
      </c>
      <c r="I2064" s="11" t="str">
        <f aca="false">IF(A2064="","",IF(ISNUMBER(A2064),INT(A2064),IFERROR(IF(TEXT(DATE(VALUE(LEFT(A2064,4)),VALUE(MID(A2064,6,2)),VALUE(MID(A2064,9,2))),"yyyy-mm-dd")=LEFT(A2064,10),DATE(VALUE(LEFT(A2064,4)),VALUE(MID(A2064,6,2)),VALUE(MID(A2064,9,2))),""),"")))</f>
        <v/>
      </c>
    </row>
    <row r="2065" customFormat="false" ht="15" hidden="false" customHeight="false" outlineLevel="0" collapsed="false">
      <c r="A2065" s="13"/>
      <c r="B2065" s="8"/>
      <c r="C2065" s="8"/>
      <c r="D2065" s="23"/>
      <c r="E2065" s="23"/>
      <c r="F2065" s="10" t="str">
        <f aca="false">IF(D2065="","",D2065-N(E2065))</f>
        <v/>
      </c>
      <c r="G2065" s="8"/>
      <c r="H2065" s="12" t="str">
        <f aca="false">IF(AND(A2065="",C2065="",D2065=""),"",IF(A2065="","Add the order date",IF(I2065="","Date not recognised - use YYYY-MM-DD",IF(C2065="","Add the customer email",IF(D2065="","Add the order total",IF(COUNTIF(Customers!$A$2:$A$2001,C2065)=0,"Customer not on Customers tab",IF(N(E2065)&gt;D2065,"Refund is more than the order",IF(AND(B2065&lt;&gt;"",COUNTIF($B$2:$B$5001,B2065)&gt;1),"Same order # twice - keep one row",""))))))))</f>
        <v/>
      </c>
      <c r="I2065" s="11" t="str">
        <f aca="false">IF(A2065="","",IF(ISNUMBER(A2065),INT(A2065),IFERROR(IF(TEXT(DATE(VALUE(LEFT(A2065,4)),VALUE(MID(A2065,6,2)),VALUE(MID(A2065,9,2))),"yyyy-mm-dd")=LEFT(A2065,10),DATE(VALUE(LEFT(A2065,4)),VALUE(MID(A2065,6,2)),VALUE(MID(A2065,9,2))),""),"")))</f>
        <v/>
      </c>
    </row>
    <row r="2066" customFormat="false" ht="15" hidden="false" customHeight="false" outlineLevel="0" collapsed="false">
      <c r="A2066" s="13"/>
      <c r="B2066" s="8"/>
      <c r="C2066" s="8"/>
      <c r="D2066" s="23"/>
      <c r="E2066" s="23"/>
      <c r="F2066" s="10" t="str">
        <f aca="false">IF(D2066="","",D2066-N(E2066))</f>
        <v/>
      </c>
      <c r="G2066" s="8"/>
      <c r="H2066" s="12" t="str">
        <f aca="false">IF(AND(A2066="",C2066="",D2066=""),"",IF(A2066="","Add the order date",IF(I2066="","Date not recognised - use YYYY-MM-DD",IF(C2066="","Add the customer email",IF(D2066="","Add the order total",IF(COUNTIF(Customers!$A$2:$A$2001,C2066)=0,"Customer not on Customers tab",IF(N(E2066)&gt;D2066,"Refund is more than the order",IF(AND(B2066&lt;&gt;"",COUNTIF($B$2:$B$5001,B2066)&gt;1),"Same order # twice - keep one row",""))))))))</f>
        <v/>
      </c>
      <c r="I2066" s="11" t="str">
        <f aca="false">IF(A2066="","",IF(ISNUMBER(A2066),INT(A2066),IFERROR(IF(TEXT(DATE(VALUE(LEFT(A2066,4)),VALUE(MID(A2066,6,2)),VALUE(MID(A2066,9,2))),"yyyy-mm-dd")=LEFT(A2066,10),DATE(VALUE(LEFT(A2066,4)),VALUE(MID(A2066,6,2)),VALUE(MID(A2066,9,2))),""),"")))</f>
        <v/>
      </c>
    </row>
    <row r="2067" customFormat="false" ht="15" hidden="false" customHeight="false" outlineLevel="0" collapsed="false">
      <c r="A2067" s="13"/>
      <c r="B2067" s="8"/>
      <c r="C2067" s="8"/>
      <c r="D2067" s="23"/>
      <c r="E2067" s="23"/>
      <c r="F2067" s="10" t="str">
        <f aca="false">IF(D2067="","",D2067-N(E2067))</f>
        <v/>
      </c>
      <c r="G2067" s="8"/>
      <c r="H2067" s="12" t="str">
        <f aca="false">IF(AND(A2067="",C2067="",D2067=""),"",IF(A2067="","Add the order date",IF(I2067="","Date not recognised - use YYYY-MM-DD",IF(C2067="","Add the customer email",IF(D2067="","Add the order total",IF(COUNTIF(Customers!$A$2:$A$2001,C2067)=0,"Customer not on Customers tab",IF(N(E2067)&gt;D2067,"Refund is more than the order",IF(AND(B2067&lt;&gt;"",COUNTIF($B$2:$B$5001,B2067)&gt;1),"Same order # twice - keep one row",""))))))))</f>
        <v/>
      </c>
      <c r="I2067" s="11" t="str">
        <f aca="false">IF(A2067="","",IF(ISNUMBER(A2067),INT(A2067),IFERROR(IF(TEXT(DATE(VALUE(LEFT(A2067,4)),VALUE(MID(A2067,6,2)),VALUE(MID(A2067,9,2))),"yyyy-mm-dd")=LEFT(A2067,10),DATE(VALUE(LEFT(A2067,4)),VALUE(MID(A2067,6,2)),VALUE(MID(A2067,9,2))),""),"")))</f>
        <v/>
      </c>
    </row>
    <row r="2068" customFormat="false" ht="15" hidden="false" customHeight="false" outlineLevel="0" collapsed="false">
      <c r="A2068" s="13"/>
      <c r="B2068" s="8"/>
      <c r="C2068" s="8"/>
      <c r="D2068" s="23"/>
      <c r="E2068" s="23"/>
      <c r="F2068" s="10" t="str">
        <f aca="false">IF(D2068="","",D2068-N(E2068))</f>
        <v/>
      </c>
      <c r="G2068" s="8"/>
      <c r="H2068" s="12" t="str">
        <f aca="false">IF(AND(A2068="",C2068="",D2068=""),"",IF(A2068="","Add the order date",IF(I2068="","Date not recognised - use YYYY-MM-DD",IF(C2068="","Add the customer email",IF(D2068="","Add the order total",IF(COUNTIF(Customers!$A$2:$A$2001,C2068)=0,"Customer not on Customers tab",IF(N(E2068)&gt;D2068,"Refund is more than the order",IF(AND(B2068&lt;&gt;"",COUNTIF($B$2:$B$5001,B2068)&gt;1),"Same order # twice - keep one row",""))))))))</f>
        <v/>
      </c>
      <c r="I2068" s="11" t="str">
        <f aca="false">IF(A2068="","",IF(ISNUMBER(A2068),INT(A2068),IFERROR(IF(TEXT(DATE(VALUE(LEFT(A2068,4)),VALUE(MID(A2068,6,2)),VALUE(MID(A2068,9,2))),"yyyy-mm-dd")=LEFT(A2068,10),DATE(VALUE(LEFT(A2068,4)),VALUE(MID(A2068,6,2)),VALUE(MID(A2068,9,2))),""),"")))</f>
        <v/>
      </c>
    </row>
    <row r="2069" customFormat="false" ht="15" hidden="false" customHeight="false" outlineLevel="0" collapsed="false">
      <c r="A2069" s="13"/>
      <c r="B2069" s="8"/>
      <c r="C2069" s="8"/>
      <c r="D2069" s="23"/>
      <c r="E2069" s="23"/>
      <c r="F2069" s="10" t="str">
        <f aca="false">IF(D2069="","",D2069-N(E2069))</f>
        <v/>
      </c>
      <c r="G2069" s="8"/>
      <c r="H2069" s="12" t="str">
        <f aca="false">IF(AND(A2069="",C2069="",D2069=""),"",IF(A2069="","Add the order date",IF(I2069="","Date not recognised - use YYYY-MM-DD",IF(C2069="","Add the customer email",IF(D2069="","Add the order total",IF(COUNTIF(Customers!$A$2:$A$2001,C2069)=0,"Customer not on Customers tab",IF(N(E2069)&gt;D2069,"Refund is more than the order",IF(AND(B2069&lt;&gt;"",COUNTIF($B$2:$B$5001,B2069)&gt;1),"Same order # twice - keep one row",""))))))))</f>
        <v/>
      </c>
      <c r="I2069" s="11" t="str">
        <f aca="false">IF(A2069="","",IF(ISNUMBER(A2069),INT(A2069),IFERROR(IF(TEXT(DATE(VALUE(LEFT(A2069,4)),VALUE(MID(A2069,6,2)),VALUE(MID(A2069,9,2))),"yyyy-mm-dd")=LEFT(A2069,10),DATE(VALUE(LEFT(A2069,4)),VALUE(MID(A2069,6,2)),VALUE(MID(A2069,9,2))),""),"")))</f>
        <v/>
      </c>
    </row>
    <row r="2070" customFormat="false" ht="15" hidden="false" customHeight="false" outlineLevel="0" collapsed="false">
      <c r="A2070" s="13"/>
      <c r="B2070" s="8"/>
      <c r="C2070" s="8"/>
      <c r="D2070" s="23"/>
      <c r="E2070" s="23"/>
      <c r="F2070" s="10" t="str">
        <f aca="false">IF(D2070="","",D2070-N(E2070))</f>
        <v/>
      </c>
      <c r="G2070" s="8"/>
      <c r="H2070" s="12" t="str">
        <f aca="false">IF(AND(A2070="",C2070="",D2070=""),"",IF(A2070="","Add the order date",IF(I2070="","Date not recognised - use YYYY-MM-DD",IF(C2070="","Add the customer email",IF(D2070="","Add the order total",IF(COUNTIF(Customers!$A$2:$A$2001,C2070)=0,"Customer not on Customers tab",IF(N(E2070)&gt;D2070,"Refund is more than the order",IF(AND(B2070&lt;&gt;"",COUNTIF($B$2:$B$5001,B2070)&gt;1),"Same order # twice - keep one row",""))))))))</f>
        <v/>
      </c>
      <c r="I2070" s="11" t="str">
        <f aca="false">IF(A2070="","",IF(ISNUMBER(A2070),INT(A2070),IFERROR(IF(TEXT(DATE(VALUE(LEFT(A2070,4)),VALUE(MID(A2070,6,2)),VALUE(MID(A2070,9,2))),"yyyy-mm-dd")=LEFT(A2070,10),DATE(VALUE(LEFT(A2070,4)),VALUE(MID(A2070,6,2)),VALUE(MID(A2070,9,2))),""),"")))</f>
        <v/>
      </c>
    </row>
    <row r="2071" customFormat="false" ht="15" hidden="false" customHeight="false" outlineLevel="0" collapsed="false">
      <c r="A2071" s="13"/>
      <c r="B2071" s="8"/>
      <c r="C2071" s="8"/>
      <c r="D2071" s="23"/>
      <c r="E2071" s="23"/>
      <c r="F2071" s="10" t="str">
        <f aca="false">IF(D2071="","",D2071-N(E2071))</f>
        <v/>
      </c>
      <c r="G2071" s="8"/>
      <c r="H2071" s="12" t="str">
        <f aca="false">IF(AND(A2071="",C2071="",D2071=""),"",IF(A2071="","Add the order date",IF(I2071="","Date not recognised - use YYYY-MM-DD",IF(C2071="","Add the customer email",IF(D2071="","Add the order total",IF(COUNTIF(Customers!$A$2:$A$2001,C2071)=0,"Customer not on Customers tab",IF(N(E2071)&gt;D2071,"Refund is more than the order",IF(AND(B2071&lt;&gt;"",COUNTIF($B$2:$B$5001,B2071)&gt;1),"Same order # twice - keep one row",""))))))))</f>
        <v/>
      </c>
      <c r="I2071" s="11" t="str">
        <f aca="false">IF(A2071="","",IF(ISNUMBER(A2071),INT(A2071),IFERROR(IF(TEXT(DATE(VALUE(LEFT(A2071,4)),VALUE(MID(A2071,6,2)),VALUE(MID(A2071,9,2))),"yyyy-mm-dd")=LEFT(A2071,10),DATE(VALUE(LEFT(A2071,4)),VALUE(MID(A2071,6,2)),VALUE(MID(A2071,9,2))),""),"")))</f>
        <v/>
      </c>
    </row>
    <row r="2072" customFormat="false" ht="15" hidden="false" customHeight="false" outlineLevel="0" collapsed="false">
      <c r="A2072" s="13"/>
      <c r="B2072" s="8"/>
      <c r="C2072" s="8"/>
      <c r="D2072" s="23"/>
      <c r="E2072" s="23"/>
      <c r="F2072" s="10" t="str">
        <f aca="false">IF(D2072="","",D2072-N(E2072))</f>
        <v/>
      </c>
      <c r="G2072" s="8"/>
      <c r="H2072" s="12" t="str">
        <f aca="false">IF(AND(A2072="",C2072="",D2072=""),"",IF(A2072="","Add the order date",IF(I2072="","Date not recognised - use YYYY-MM-DD",IF(C2072="","Add the customer email",IF(D2072="","Add the order total",IF(COUNTIF(Customers!$A$2:$A$2001,C2072)=0,"Customer not on Customers tab",IF(N(E2072)&gt;D2072,"Refund is more than the order",IF(AND(B2072&lt;&gt;"",COUNTIF($B$2:$B$5001,B2072)&gt;1),"Same order # twice - keep one row",""))))))))</f>
        <v/>
      </c>
      <c r="I2072" s="11" t="str">
        <f aca="false">IF(A2072="","",IF(ISNUMBER(A2072),INT(A2072),IFERROR(IF(TEXT(DATE(VALUE(LEFT(A2072,4)),VALUE(MID(A2072,6,2)),VALUE(MID(A2072,9,2))),"yyyy-mm-dd")=LEFT(A2072,10),DATE(VALUE(LEFT(A2072,4)),VALUE(MID(A2072,6,2)),VALUE(MID(A2072,9,2))),""),"")))</f>
        <v/>
      </c>
    </row>
    <row r="2073" customFormat="false" ht="15" hidden="false" customHeight="false" outlineLevel="0" collapsed="false">
      <c r="A2073" s="13"/>
      <c r="B2073" s="8"/>
      <c r="C2073" s="8"/>
      <c r="D2073" s="23"/>
      <c r="E2073" s="23"/>
      <c r="F2073" s="10" t="str">
        <f aca="false">IF(D2073="","",D2073-N(E2073))</f>
        <v/>
      </c>
      <c r="G2073" s="8"/>
      <c r="H2073" s="12" t="str">
        <f aca="false">IF(AND(A2073="",C2073="",D2073=""),"",IF(A2073="","Add the order date",IF(I2073="","Date not recognised - use YYYY-MM-DD",IF(C2073="","Add the customer email",IF(D2073="","Add the order total",IF(COUNTIF(Customers!$A$2:$A$2001,C2073)=0,"Customer not on Customers tab",IF(N(E2073)&gt;D2073,"Refund is more than the order",IF(AND(B2073&lt;&gt;"",COUNTIF($B$2:$B$5001,B2073)&gt;1),"Same order # twice - keep one row",""))))))))</f>
        <v/>
      </c>
      <c r="I2073" s="11" t="str">
        <f aca="false">IF(A2073="","",IF(ISNUMBER(A2073),INT(A2073),IFERROR(IF(TEXT(DATE(VALUE(LEFT(A2073,4)),VALUE(MID(A2073,6,2)),VALUE(MID(A2073,9,2))),"yyyy-mm-dd")=LEFT(A2073,10),DATE(VALUE(LEFT(A2073,4)),VALUE(MID(A2073,6,2)),VALUE(MID(A2073,9,2))),""),"")))</f>
        <v/>
      </c>
    </row>
    <row r="2074" customFormat="false" ht="15" hidden="false" customHeight="false" outlineLevel="0" collapsed="false">
      <c r="A2074" s="13"/>
      <c r="B2074" s="8"/>
      <c r="C2074" s="8"/>
      <c r="D2074" s="23"/>
      <c r="E2074" s="23"/>
      <c r="F2074" s="10" t="str">
        <f aca="false">IF(D2074="","",D2074-N(E2074))</f>
        <v/>
      </c>
      <c r="G2074" s="8"/>
      <c r="H2074" s="12" t="str">
        <f aca="false">IF(AND(A2074="",C2074="",D2074=""),"",IF(A2074="","Add the order date",IF(I2074="","Date not recognised - use YYYY-MM-DD",IF(C2074="","Add the customer email",IF(D2074="","Add the order total",IF(COUNTIF(Customers!$A$2:$A$2001,C2074)=0,"Customer not on Customers tab",IF(N(E2074)&gt;D2074,"Refund is more than the order",IF(AND(B2074&lt;&gt;"",COUNTIF($B$2:$B$5001,B2074)&gt;1),"Same order # twice - keep one row",""))))))))</f>
        <v/>
      </c>
      <c r="I2074" s="11" t="str">
        <f aca="false">IF(A2074="","",IF(ISNUMBER(A2074),INT(A2074),IFERROR(IF(TEXT(DATE(VALUE(LEFT(A2074,4)),VALUE(MID(A2074,6,2)),VALUE(MID(A2074,9,2))),"yyyy-mm-dd")=LEFT(A2074,10),DATE(VALUE(LEFT(A2074,4)),VALUE(MID(A2074,6,2)),VALUE(MID(A2074,9,2))),""),"")))</f>
        <v/>
      </c>
    </row>
    <row r="2075" customFormat="false" ht="15" hidden="false" customHeight="false" outlineLevel="0" collapsed="false">
      <c r="A2075" s="13"/>
      <c r="B2075" s="8"/>
      <c r="C2075" s="8"/>
      <c r="D2075" s="23"/>
      <c r="E2075" s="23"/>
      <c r="F2075" s="10" t="str">
        <f aca="false">IF(D2075="","",D2075-N(E2075))</f>
        <v/>
      </c>
      <c r="G2075" s="8"/>
      <c r="H2075" s="12" t="str">
        <f aca="false">IF(AND(A2075="",C2075="",D2075=""),"",IF(A2075="","Add the order date",IF(I2075="","Date not recognised - use YYYY-MM-DD",IF(C2075="","Add the customer email",IF(D2075="","Add the order total",IF(COUNTIF(Customers!$A$2:$A$2001,C2075)=0,"Customer not on Customers tab",IF(N(E2075)&gt;D2075,"Refund is more than the order",IF(AND(B2075&lt;&gt;"",COUNTIF($B$2:$B$5001,B2075)&gt;1),"Same order # twice - keep one row",""))))))))</f>
        <v/>
      </c>
      <c r="I2075" s="11" t="str">
        <f aca="false">IF(A2075="","",IF(ISNUMBER(A2075),INT(A2075),IFERROR(IF(TEXT(DATE(VALUE(LEFT(A2075,4)),VALUE(MID(A2075,6,2)),VALUE(MID(A2075,9,2))),"yyyy-mm-dd")=LEFT(A2075,10),DATE(VALUE(LEFT(A2075,4)),VALUE(MID(A2075,6,2)),VALUE(MID(A2075,9,2))),""),"")))</f>
        <v/>
      </c>
    </row>
    <row r="2076" customFormat="false" ht="15" hidden="false" customHeight="false" outlineLevel="0" collapsed="false">
      <c r="A2076" s="13"/>
      <c r="B2076" s="8"/>
      <c r="C2076" s="8"/>
      <c r="D2076" s="23"/>
      <c r="E2076" s="23"/>
      <c r="F2076" s="10" t="str">
        <f aca="false">IF(D2076="","",D2076-N(E2076))</f>
        <v/>
      </c>
      <c r="G2076" s="8"/>
      <c r="H2076" s="12" t="str">
        <f aca="false">IF(AND(A2076="",C2076="",D2076=""),"",IF(A2076="","Add the order date",IF(I2076="","Date not recognised - use YYYY-MM-DD",IF(C2076="","Add the customer email",IF(D2076="","Add the order total",IF(COUNTIF(Customers!$A$2:$A$2001,C2076)=0,"Customer not on Customers tab",IF(N(E2076)&gt;D2076,"Refund is more than the order",IF(AND(B2076&lt;&gt;"",COUNTIF($B$2:$B$5001,B2076)&gt;1),"Same order # twice - keep one row",""))))))))</f>
        <v/>
      </c>
      <c r="I2076" s="11" t="str">
        <f aca="false">IF(A2076="","",IF(ISNUMBER(A2076),INT(A2076),IFERROR(IF(TEXT(DATE(VALUE(LEFT(A2076,4)),VALUE(MID(A2076,6,2)),VALUE(MID(A2076,9,2))),"yyyy-mm-dd")=LEFT(A2076,10),DATE(VALUE(LEFT(A2076,4)),VALUE(MID(A2076,6,2)),VALUE(MID(A2076,9,2))),""),"")))</f>
        <v/>
      </c>
    </row>
    <row r="2077" customFormat="false" ht="15" hidden="false" customHeight="false" outlineLevel="0" collapsed="false">
      <c r="A2077" s="13"/>
      <c r="B2077" s="8"/>
      <c r="C2077" s="8"/>
      <c r="D2077" s="23"/>
      <c r="E2077" s="23"/>
      <c r="F2077" s="10" t="str">
        <f aca="false">IF(D2077="","",D2077-N(E2077))</f>
        <v/>
      </c>
      <c r="G2077" s="8"/>
      <c r="H2077" s="12" t="str">
        <f aca="false">IF(AND(A2077="",C2077="",D2077=""),"",IF(A2077="","Add the order date",IF(I2077="","Date not recognised - use YYYY-MM-DD",IF(C2077="","Add the customer email",IF(D2077="","Add the order total",IF(COUNTIF(Customers!$A$2:$A$2001,C2077)=0,"Customer not on Customers tab",IF(N(E2077)&gt;D2077,"Refund is more than the order",IF(AND(B2077&lt;&gt;"",COUNTIF($B$2:$B$5001,B2077)&gt;1),"Same order # twice - keep one row",""))))))))</f>
        <v/>
      </c>
      <c r="I2077" s="11" t="str">
        <f aca="false">IF(A2077="","",IF(ISNUMBER(A2077),INT(A2077),IFERROR(IF(TEXT(DATE(VALUE(LEFT(A2077,4)),VALUE(MID(A2077,6,2)),VALUE(MID(A2077,9,2))),"yyyy-mm-dd")=LEFT(A2077,10),DATE(VALUE(LEFT(A2077,4)),VALUE(MID(A2077,6,2)),VALUE(MID(A2077,9,2))),""),"")))</f>
        <v/>
      </c>
    </row>
    <row r="2078" customFormat="false" ht="15" hidden="false" customHeight="false" outlineLevel="0" collapsed="false">
      <c r="A2078" s="13"/>
      <c r="B2078" s="8"/>
      <c r="C2078" s="8"/>
      <c r="D2078" s="23"/>
      <c r="E2078" s="23"/>
      <c r="F2078" s="10" t="str">
        <f aca="false">IF(D2078="","",D2078-N(E2078))</f>
        <v/>
      </c>
      <c r="G2078" s="8"/>
      <c r="H2078" s="12" t="str">
        <f aca="false">IF(AND(A2078="",C2078="",D2078=""),"",IF(A2078="","Add the order date",IF(I2078="","Date not recognised - use YYYY-MM-DD",IF(C2078="","Add the customer email",IF(D2078="","Add the order total",IF(COUNTIF(Customers!$A$2:$A$2001,C2078)=0,"Customer not on Customers tab",IF(N(E2078)&gt;D2078,"Refund is more than the order",IF(AND(B2078&lt;&gt;"",COUNTIF($B$2:$B$5001,B2078)&gt;1),"Same order # twice - keep one row",""))))))))</f>
        <v/>
      </c>
      <c r="I2078" s="11" t="str">
        <f aca="false">IF(A2078="","",IF(ISNUMBER(A2078),INT(A2078),IFERROR(IF(TEXT(DATE(VALUE(LEFT(A2078,4)),VALUE(MID(A2078,6,2)),VALUE(MID(A2078,9,2))),"yyyy-mm-dd")=LEFT(A2078,10),DATE(VALUE(LEFT(A2078,4)),VALUE(MID(A2078,6,2)),VALUE(MID(A2078,9,2))),""),"")))</f>
        <v/>
      </c>
    </row>
    <row r="2079" customFormat="false" ht="15" hidden="false" customHeight="false" outlineLevel="0" collapsed="false">
      <c r="A2079" s="13"/>
      <c r="B2079" s="8"/>
      <c r="C2079" s="8"/>
      <c r="D2079" s="23"/>
      <c r="E2079" s="23"/>
      <c r="F2079" s="10" t="str">
        <f aca="false">IF(D2079="","",D2079-N(E2079))</f>
        <v/>
      </c>
      <c r="G2079" s="8"/>
      <c r="H2079" s="12" t="str">
        <f aca="false">IF(AND(A2079="",C2079="",D2079=""),"",IF(A2079="","Add the order date",IF(I2079="","Date not recognised - use YYYY-MM-DD",IF(C2079="","Add the customer email",IF(D2079="","Add the order total",IF(COUNTIF(Customers!$A$2:$A$2001,C2079)=0,"Customer not on Customers tab",IF(N(E2079)&gt;D2079,"Refund is more than the order",IF(AND(B2079&lt;&gt;"",COUNTIF($B$2:$B$5001,B2079)&gt;1),"Same order # twice - keep one row",""))))))))</f>
        <v/>
      </c>
      <c r="I2079" s="11" t="str">
        <f aca="false">IF(A2079="","",IF(ISNUMBER(A2079),INT(A2079),IFERROR(IF(TEXT(DATE(VALUE(LEFT(A2079,4)),VALUE(MID(A2079,6,2)),VALUE(MID(A2079,9,2))),"yyyy-mm-dd")=LEFT(A2079,10),DATE(VALUE(LEFT(A2079,4)),VALUE(MID(A2079,6,2)),VALUE(MID(A2079,9,2))),""),"")))</f>
        <v/>
      </c>
    </row>
    <row r="2080" customFormat="false" ht="15" hidden="false" customHeight="false" outlineLevel="0" collapsed="false">
      <c r="A2080" s="13"/>
      <c r="B2080" s="8"/>
      <c r="C2080" s="8"/>
      <c r="D2080" s="23"/>
      <c r="E2080" s="23"/>
      <c r="F2080" s="10" t="str">
        <f aca="false">IF(D2080="","",D2080-N(E2080))</f>
        <v/>
      </c>
      <c r="G2080" s="8"/>
      <c r="H2080" s="12" t="str">
        <f aca="false">IF(AND(A2080="",C2080="",D2080=""),"",IF(A2080="","Add the order date",IF(I2080="","Date not recognised - use YYYY-MM-DD",IF(C2080="","Add the customer email",IF(D2080="","Add the order total",IF(COUNTIF(Customers!$A$2:$A$2001,C2080)=0,"Customer not on Customers tab",IF(N(E2080)&gt;D2080,"Refund is more than the order",IF(AND(B2080&lt;&gt;"",COUNTIF($B$2:$B$5001,B2080)&gt;1),"Same order # twice - keep one row",""))))))))</f>
        <v/>
      </c>
      <c r="I2080" s="11" t="str">
        <f aca="false">IF(A2080="","",IF(ISNUMBER(A2080),INT(A2080),IFERROR(IF(TEXT(DATE(VALUE(LEFT(A2080,4)),VALUE(MID(A2080,6,2)),VALUE(MID(A2080,9,2))),"yyyy-mm-dd")=LEFT(A2080,10),DATE(VALUE(LEFT(A2080,4)),VALUE(MID(A2080,6,2)),VALUE(MID(A2080,9,2))),""),"")))</f>
        <v/>
      </c>
    </row>
    <row r="2081" customFormat="false" ht="15" hidden="false" customHeight="false" outlineLevel="0" collapsed="false">
      <c r="A2081" s="13"/>
      <c r="B2081" s="8"/>
      <c r="C2081" s="8"/>
      <c r="D2081" s="23"/>
      <c r="E2081" s="23"/>
      <c r="F2081" s="10" t="str">
        <f aca="false">IF(D2081="","",D2081-N(E2081))</f>
        <v/>
      </c>
      <c r="G2081" s="8"/>
      <c r="H2081" s="12" t="str">
        <f aca="false">IF(AND(A2081="",C2081="",D2081=""),"",IF(A2081="","Add the order date",IF(I2081="","Date not recognised - use YYYY-MM-DD",IF(C2081="","Add the customer email",IF(D2081="","Add the order total",IF(COUNTIF(Customers!$A$2:$A$2001,C2081)=0,"Customer not on Customers tab",IF(N(E2081)&gt;D2081,"Refund is more than the order",IF(AND(B2081&lt;&gt;"",COUNTIF($B$2:$B$5001,B2081)&gt;1),"Same order # twice - keep one row",""))))))))</f>
        <v/>
      </c>
      <c r="I2081" s="11" t="str">
        <f aca="false">IF(A2081="","",IF(ISNUMBER(A2081),INT(A2081),IFERROR(IF(TEXT(DATE(VALUE(LEFT(A2081,4)),VALUE(MID(A2081,6,2)),VALUE(MID(A2081,9,2))),"yyyy-mm-dd")=LEFT(A2081,10),DATE(VALUE(LEFT(A2081,4)),VALUE(MID(A2081,6,2)),VALUE(MID(A2081,9,2))),""),"")))</f>
        <v/>
      </c>
    </row>
    <row r="2082" customFormat="false" ht="15" hidden="false" customHeight="false" outlineLevel="0" collapsed="false">
      <c r="A2082" s="13"/>
      <c r="B2082" s="8"/>
      <c r="C2082" s="8"/>
      <c r="D2082" s="23"/>
      <c r="E2082" s="23"/>
      <c r="F2082" s="10" t="str">
        <f aca="false">IF(D2082="","",D2082-N(E2082))</f>
        <v/>
      </c>
      <c r="G2082" s="8"/>
      <c r="H2082" s="12" t="str">
        <f aca="false">IF(AND(A2082="",C2082="",D2082=""),"",IF(A2082="","Add the order date",IF(I2082="","Date not recognised - use YYYY-MM-DD",IF(C2082="","Add the customer email",IF(D2082="","Add the order total",IF(COUNTIF(Customers!$A$2:$A$2001,C2082)=0,"Customer not on Customers tab",IF(N(E2082)&gt;D2082,"Refund is more than the order",IF(AND(B2082&lt;&gt;"",COUNTIF($B$2:$B$5001,B2082)&gt;1),"Same order # twice - keep one row",""))))))))</f>
        <v/>
      </c>
      <c r="I2082" s="11" t="str">
        <f aca="false">IF(A2082="","",IF(ISNUMBER(A2082),INT(A2082),IFERROR(IF(TEXT(DATE(VALUE(LEFT(A2082,4)),VALUE(MID(A2082,6,2)),VALUE(MID(A2082,9,2))),"yyyy-mm-dd")=LEFT(A2082,10),DATE(VALUE(LEFT(A2082,4)),VALUE(MID(A2082,6,2)),VALUE(MID(A2082,9,2))),""),"")))</f>
        <v/>
      </c>
    </row>
    <row r="2083" customFormat="false" ht="15" hidden="false" customHeight="false" outlineLevel="0" collapsed="false">
      <c r="A2083" s="13"/>
      <c r="B2083" s="8"/>
      <c r="C2083" s="8"/>
      <c r="D2083" s="23"/>
      <c r="E2083" s="23"/>
      <c r="F2083" s="10" t="str">
        <f aca="false">IF(D2083="","",D2083-N(E2083))</f>
        <v/>
      </c>
      <c r="G2083" s="8"/>
      <c r="H2083" s="12" t="str">
        <f aca="false">IF(AND(A2083="",C2083="",D2083=""),"",IF(A2083="","Add the order date",IF(I2083="","Date not recognised - use YYYY-MM-DD",IF(C2083="","Add the customer email",IF(D2083="","Add the order total",IF(COUNTIF(Customers!$A$2:$A$2001,C2083)=0,"Customer not on Customers tab",IF(N(E2083)&gt;D2083,"Refund is more than the order",IF(AND(B2083&lt;&gt;"",COUNTIF($B$2:$B$5001,B2083)&gt;1),"Same order # twice - keep one row",""))))))))</f>
        <v/>
      </c>
      <c r="I2083" s="11" t="str">
        <f aca="false">IF(A2083="","",IF(ISNUMBER(A2083),INT(A2083),IFERROR(IF(TEXT(DATE(VALUE(LEFT(A2083,4)),VALUE(MID(A2083,6,2)),VALUE(MID(A2083,9,2))),"yyyy-mm-dd")=LEFT(A2083,10),DATE(VALUE(LEFT(A2083,4)),VALUE(MID(A2083,6,2)),VALUE(MID(A2083,9,2))),""),"")))</f>
        <v/>
      </c>
    </row>
    <row r="2084" customFormat="false" ht="15" hidden="false" customHeight="false" outlineLevel="0" collapsed="false">
      <c r="A2084" s="13"/>
      <c r="B2084" s="8"/>
      <c r="C2084" s="8"/>
      <c r="D2084" s="23"/>
      <c r="E2084" s="23"/>
      <c r="F2084" s="10" t="str">
        <f aca="false">IF(D2084="","",D2084-N(E2084))</f>
        <v/>
      </c>
      <c r="G2084" s="8"/>
      <c r="H2084" s="12" t="str">
        <f aca="false">IF(AND(A2084="",C2084="",D2084=""),"",IF(A2084="","Add the order date",IF(I2084="","Date not recognised - use YYYY-MM-DD",IF(C2084="","Add the customer email",IF(D2084="","Add the order total",IF(COUNTIF(Customers!$A$2:$A$2001,C2084)=0,"Customer not on Customers tab",IF(N(E2084)&gt;D2084,"Refund is more than the order",IF(AND(B2084&lt;&gt;"",COUNTIF($B$2:$B$5001,B2084)&gt;1),"Same order # twice - keep one row",""))))))))</f>
        <v/>
      </c>
      <c r="I2084" s="11" t="str">
        <f aca="false">IF(A2084="","",IF(ISNUMBER(A2084),INT(A2084),IFERROR(IF(TEXT(DATE(VALUE(LEFT(A2084,4)),VALUE(MID(A2084,6,2)),VALUE(MID(A2084,9,2))),"yyyy-mm-dd")=LEFT(A2084,10),DATE(VALUE(LEFT(A2084,4)),VALUE(MID(A2084,6,2)),VALUE(MID(A2084,9,2))),""),"")))</f>
        <v/>
      </c>
    </row>
    <row r="2085" customFormat="false" ht="15" hidden="false" customHeight="false" outlineLevel="0" collapsed="false">
      <c r="A2085" s="13"/>
      <c r="B2085" s="8"/>
      <c r="C2085" s="8"/>
      <c r="D2085" s="23"/>
      <c r="E2085" s="23"/>
      <c r="F2085" s="10" t="str">
        <f aca="false">IF(D2085="","",D2085-N(E2085))</f>
        <v/>
      </c>
      <c r="G2085" s="8"/>
      <c r="H2085" s="12" t="str">
        <f aca="false">IF(AND(A2085="",C2085="",D2085=""),"",IF(A2085="","Add the order date",IF(I2085="","Date not recognised - use YYYY-MM-DD",IF(C2085="","Add the customer email",IF(D2085="","Add the order total",IF(COUNTIF(Customers!$A$2:$A$2001,C2085)=0,"Customer not on Customers tab",IF(N(E2085)&gt;D2085,"Refund is more than the order",IF(AND(B2085&lt;&gt;"",COUNTIF($B$2:$B$5001,B2085)&gt;1),"Same order # twice - keep one row",""))))))))</f>
        <v/>
      </c>
      <c r="I2085" s="11" t="str">
        <f aca="false">IF(A2085="","",IF(ISNUMBER(A2085),INT(A2085),IFERROR(IF(TEXT(DATE(VALUE(LEFT(A2085,4)),VALUE(MID(A2085,6,2)),VALUE(MID(A2085,9,2))),"yyyy-mm-dd")=LEFT(A2085,10),DATE(VALUE(LEFT(A2085,4)),VALUE(MID(A2085,6,2)),VALUE(MID(A2085,9,2))),""),"")))</f>
        <v/>
      </c>
    </row>
    <row r="2086" customFormat="false" ht="15" hidden="false" customHeight="false" outlineLevel="0" collapsed="false">
      <c r="A2086" s="13"/>
      <c r="B2086" s="8"/>
      <c r="C2086" s="8"/>
      <c r="D2086" s="23"/>
      <c r="E2086" s="23"/>
      <c r="F2086" s="10" t="str">
        <f aca="false">IF(D2086="","",D2086-N(E2086))</f>
        <v/>
      </c>
      <c r="G2086" s="8"/>
      <c r="H2086" s="12" t="str">
        <f aca="false">IF(AND(A2086="",C2086="",D2086=""),"",IF(A2086="","Add the order date",IF(I2086="","Date not recognised - use YYYY-MM-DD",IF(C2086="","Add the customer email",IF(D2086="","Add the order total",IF(COUNTIF(Customers!$A$2:$A$2001,C2086)=0,"Customer not on Customers tab",IF(N(E2086)&gt;D2086,"Refund is more than the order",IF(AND(B2086&lt;&gt;"",COUNTIF($B$2:$B$5001,B2086)&gt;1),"Same order # twice - keep one row",""))))))))</f>
        <v/>
      </c>
      <c r="I2086" s="11" t="str">
        <f aca="false">IF(A2086="","",IF(ISNUMBER(A2086),INT(A2086),IFERROR(IF(TEXT(DATE(VALUE(LEFT(A2086,4)),VALUE(MID(A2086,6,2)),VALUE(MID(A2086,9,2))),"yyyy-mm-dd")=LEFT(A2086,10),DATE(VALUE(LEFT(A2086,4)),VALUE(MID(A2086,6,2)),VALUE(MID(A2086,9,2))),""),"")))</f>
        <v/>
      </c>
    </row>
    <row r="2087" customFormat="false" ht="15" hidden="false" customHeight="false" outlineLevel="0" collapsed="false">
      <c r="A2087" s="13"/>
      <c r="B2087" s="8"/>
      <c r="C2087" s="8"/>
      <c r="D2087" s="23"/>
      <c r="E2087" s="23"/>
      <c r="F2087" s="10" t="str">
        <f aca="false">IF(D2087="","",D2087-N(E2087))</f>
        <v/>
      </c>
      <c r="G2087" s="8"/>
      <c r="H2087" s="12" t="str">
        <f aca="false">IF(AND(A2087="",C2087="",D2087=""),"",IF(A2087="","Add the order date",IF(I2087="","Date not recognised - use YYYY-MM-DD",IF(C2087="","Add the customer email",IF(D2087="","Add the order total",IF(COUNTIF(Customers!$A$2:$A$2001,C2087)=0,"Customer not on Customers tab",IF(N(E2087)&gt;D2087,"Refund is more than the order",IF(AND(B2087&lt;&gt;"",COUNTIF($B$2:$B$5001,B2087)&gt;1),"Same order # twice - keep one row",""))))))))</f>
        <v/>
      </c>
      <c r="I2087" s="11" t="str">
        <f aca="false">IF(A2087="","",IF(ISNUMBER(A2087),INT(A2087),IFERROR(IF(TEXT(DATE(VALUE(LEFT(A2087,4)),VALUE(MID(A2087,6,2)),VALUE(MID(A2087,9,2))),"yyyy-mm-dd")=LEFT(A2087,10),DATE(VALUE(LEFT(A2087,4)),VALUE(MID(A2087,6,2)),VALUE(MID(A2087,9,2))),""),"")))</f>
        <v/>
      </c>
    </row>
    <row r="2088" customFormat="false" ht="15" hidden="false" customHeight="false" outlineLevel="0" collapsed="false">
      <c r="A2088" s="13"/>
      <c r="B2088" s="8"/>
      <c r="C2088" s="8"/>
      <c r="D2088" s="23"/>
      <c r="E2088" s="23"/>
      <c r="F2088" s="10" t="str">
        <f aca="false">IF(D2088="","",D2088-N(E2088))</f>
        <v/>
      </c>
      <c r="G2088" s="8"/>
      <c r="H2088" s="12" t="str">
        <f aca="false">IF(AND(A2088="",C2088="",D2088=""),"",IF(A2088="","Add the order date",IF(I2088="","Date not recognised - use YYYY-MM-DD",IF(C2088="","Add the customer email",IF(D2088="","Add the order total",IF(COUNTIF(Customers!$A$2:$A$2001,C2088)=0,"Customer not on Customers tab",IF(N(E2088)&gt;D2088,"Refund is more than the order",IF(AND(B2088&lt;&gt;"",COUNTIF($B$2:$B$5001,B2088)&gt;1),"Same order # twice - keep one row",""))))))))</f>
        <v/>
      </c>
      <c r="I2088" s="11" t="str">
        <f aca="false">IF(A2088="","",IF(ISNUMBER(A2088),INT(A2088),IFERROR(IF(TEXT(DATE(VALUE(LEFT(A2088,4)),VALUE(MID(A2088,6,2)),VALUE(MID(A2088,9,2))),"yyyy-mm-dd")=LEFT(A2088,10),DATE(VALUE(LEFT(A2088,4)),VALUE(MID(A2088,6,2)),VALUE(MID(A2088,9,2))),""),"")))</f>
        <v/>
      </c>
    </row>
    <row r="2089" customFormat="false" ht="15" hidden="false" customHeight="false" outlineLevel="0" collapsed="false">
      <c r="A2089" s="13"/>
      <c r="B2089" s="8"/>
      <c r="C2089" s="8"/>
      <c r="D2089" s="23"/>
      <c r="E2089" s="23"/>
      <c r="F2089" s="10" t="str">
        <f aca="false">IF(D2089="","",D2089-N(E2089))</f>
        <v/>
      </c>
      <c r="G2089" s="8"/>
      <c r="H2089" s="12" t="str">
        <f aca="false">IF(AND(A2089="",C2089="",D2089=""),"",IF(A2089="","Add the order date",IF(I2089="","Date not recognised - use YYYY-MM-DD",IF(C2089="","Add the customer email",IF(D2089="","Add the order total",IF(COUNTIF(Customers!$A$2:$A$2001,C2089)=0,"Customer not on Customers tab",IF(N(E2089)&gt;D2089,"Refund is more than the order",IF(AND(B2089&lt;&gt;"",COUNTIF($B$2:$B$5001,B2089)&gt;1),"Same order # twice - keep one row",""))))))))</f>
        <v/>
      </c>
      <c r="I2089" s="11" t="str">
        <f aca="false">IF(A2089="","",IF(ISNUMBER(A2089),INT(A2089),IFERROR(IF(TEXT(DATE(VALUE(LEFT(A2089,4)),VALUE(MID(A2089,6,2)),VALUE(MID(A2089,9,2))),"yyyy-mm-dd")=LEFT(A2089,10),DATE(VALUE(LEFT(A2089,4)),VALUE(MID(A2089,6,2)),VALUE(MID(A2089,9,2))),""),"")))</f>
        <v/>
      </c>
    </row>
    <row r="2090" customFormat="false" ht="15" hidden="false" customHeight="false" outlineLevel="0" collapsed="false">
      <c r="A2090" s="13"/>
      <c r="B2090" s="8"/>
      <c r="C2090" s="8"/>
      <c r="D2090" s="23"/>
      <c r="E2090" s="23"/>
      <c r="F2090" s="10" t="str">
        <f aca="false">IF(D2090="","",D2090-N(E2090))</f>
        <v/>
      </c>
      <c r="G2090" s="8"/>
      <c r="H2090" s="12" t="str">
        <f aca="false">IF(AND(A2090="",C2090="",D2090=""),"",IF(A2090="","Add the order date",IF(I2090="","Date not recognised - use YYYY-MM-DD",IF(C2090="","Add the customer email",IF(D2090="","Add the order total",IF(COUNTIF(Customers!$A$2:$A$2001,C2090)=0,"Customer not on Customers tab",IF(N(E2090)&gt;D2090,"Refund is more than the order",IF(AND(B2090&lt;&gt;"",COUNTIF($B$2:$B$5001,B2090)&gt;1),"Same order # twice - keep one row",""))))))))</f>
        <v/>
      </c>
      <c r="I2090" s="11" t="str">
        <f aca="false">IF(A2090="","",IF(ISNUMBER(A2090),INT(A2090),IFERROR(IF(TEXT(DATE(VALUE(LEFT(A2090,4)),VALUE(MID(A2090,6,2)),VALUE(MID(A2090,9,2))),"yyyy-mm-dd")=LEFT(A2090,10),DATE(VALUE(LEFT(A2090,4)),VALUE(MID(A2090,6,2)),VALUE(MID(A2090,9,2))),""),"")))</f>
        <v/>
      </c>
    </row>
    <row r="2091" customFormat="false" ht="15" hidden="false" customHeight="false" outlineLevel="0" collapsed="false">
      <c r="A2091" s="13"/>
      <c r="B2091" s="8"/>
      <c r="C2091" s="8"/>
      <c r="D2091" s="23"/>
      <c r="E2091" s="23"/>
      <c r="F2091" s="10" t="str">
        <f aca="false">IF(D2091="","",D2091-N(E2091))</f>
        <v/>
      </c>
      <c r="G2091" s="8"/>
      <c r="H2091" s="12" t="str">
        <f aca="false">IF(AND(A2091="",C2091="",D2091=""),"",IF(A2091="","Add the order date",IF(I2091="","Date not recognised - use YYYY-MM-DD",IF(C2091="","Add the customer email",IF(D2091="","Add the order total",IF(COUNTIF(Customers!$A$2:$A$2001,C2091)=0,"Customer not on Customers tab",IF(N(E2091)&gt;D2091,"Refund is more than the order",IF(AND(B2091&lt;&gt;"",COUNTIF($B$2:$B$5001,B2091)&gt;1),"Same order # twice - keep one row",""))))))))</f>
        <v/>
      </c>
      <c r="I2091" s="11" t="str">
        <f aca="false">IF(A2091="","",IF(ISNUMBER(A2091),INT(A2091),IFERROR(IF(TEXT(DATE(VALUE(LEFT(A2091,4)),VALUE(MID(A2091,6,2)),VALUE(MID(A2091,9,2))),"yyyy-mm-dd")=LEFT(A2091,10),DATE(VALUE(LEFT(A2091,4)),VALUE(MID(A2091,6,2)),VALUE(MID(A2091,9,2))),""),"")))</f>
        <v/>
      </c>
    </row>
    <row r="2092" customFormat="false" ht="15" hidden="false" customHeight="false" outlineLevel="0" collapsed="false">
      <c r="A2092" s="13"/>
      <c r="B2092" s="8"/>
      <c r="C2092" s="8"/>
      <c r="D2092" s="23"/>
      <c r="E2092" s="23"/>
      <c r="F2092" s="10" t="str">
        <f aca="false">IF(D2092="","",D2092-N(E2092))</f>
        <v/>
      </c>
      <c r="G2092" s="8"/>
      <c r="H2092" s="12" t="str">
        <f aca="false">IF(AND(A2092="",C2092="",D2092=""),"",IF(A2092="","Add the order date",IF(I2092="","Date not recognised - use YYYY-MM-DD",IF(C2092="","Add the customer email",IF(D2092="","Add the order total",IF(COUNTIF(Customers!$A$2:$A$2001,C2092)=0,"Customer not on Customers tab",IF(N(E2092)&gt;D2092,"Refund is more than the order",IF(AND(B2092&lt;&gt;"",COUNTIF($B$2:$B$5001,B2092)&gt;1),"Same order # twice - keep one row",""))))))))</f>
        <v/>
      </c>
      <c r="I2092" s="11" t="str">
        <f aca="false">IF(A2092="","",IF(ISNUMBER(A2092),INT(A2092),IFERROR(IF(TEXT(DATE(VALUE(LEFT(A2092,4)),VALUE(MID(A2092,6,2)),VALUE(MID(A2092,9,2))),"yyyy-mm-dd")=LEFT(A2092,10),DATE(VALUE(LEFT(A2092,4)),VALUE(MID(A2092,6,2)),VALUE(MID(A2092,9,2))),""),"")))</f>
        <v/>
      </c>
    </row>
    <row r="2093" customFormat="false" ht="15" hidden="false" customHeight="false" outlineLevel="0" collapsed="false">
      <c r="A2093" s="13"/>
      <c r="B2093" s="8"/>
      <c r="C2093" s="8"/>
      <c r="D2093" s="23"/>
      <c r="E2093" s="23"/>
      <c r="F2093" s="10" t="str">
        <f aca="false">IF(D2093="","",D2093-N(E2093))</f>
        <v/>
      </c>
      <c r="G2093" s="8"/>
      <c r="H2093" s="12" t="str">
        <f aca="false">IF(AND(A2093="",C2093="",D2093=""),"",IF(A2093="","Add the order date",IF(I2093="","Date not recognised - use YYYY-MM-DD",IF(C2093="","Add the customer email",IF(D2093="","Add the order total",IF(COUNTIF(Customers!$A$2:$A$2001,C2093)=0,"Customer not on Customers tab",IF(N(E2093)&gt;D2093,"Refund is more than the order",IF(AND(B2093&lt;&gt;"",COUNTIF($B$2:$B$5001,B2093)&gt;1),"Same order # twice - keep one row",""))))))))</f>
        <v/>
      </c>
      <c r="I2093" s="11" t="str">
        <f aca="false">IF(A2093="","",IF(ISNUMBER(A2093),INT(A2093),IFERROR(IF(TEXT(DATE(VALUE(LEFT(A2093,4)),VALUE(MID(A2093,6,2)),VALUE(MID(A2093,9,2))),"yyyy-mm-dd")=LEFT(A2093,10),DATE(VALUE(LEFT(A2093,4)),VALUE(MID(A2093,6,2)),VALUE(MID(A2093,9,2))),""),"")))</f>
        <v/>
      </c>
    </row>
    <row r="2094" customFormat="false" ht="15" hidden="false" customHeight="false" outlineLevel="0" collapsed="false">
      <c r="A2094" s="13"/>
      <c r="B2094" s="8"/>
      <c r="C2094" s="8"/>
      <c r="D2094" s="23"/>
      <c r="E2094" s="23"/>
      <c r="F2094" s="10" t="str">
        <f aca="false">IF(D2094="","",D2094-N(E2094))</f>
        <v/>
      </c>
      <c r="G2094" s="8"/>
      <c r="H2094" s="12" t="str">
        <f aca="false">IF(AND(A2094="",C2094="",D2094=""),"",IF(A2094="","Add the order date",IF(I2094="","Date not recognised - use YYYY-MM-DD",IF(C2094="","Add the customer email",IF(D2094="","Add the order total",IF(COUNTIF(Customers!$A$2:$A$2001,C2094)=0,"Customer not on Customers tab",IF(N(E2094)&gt;D2094,"Refund is more than the order",IF(AND(B2094&lt;&gt;"",COUNTIF($B$2:$B$5001,B2094)&gt;1),"Same order # twice - keep one row",""))))))))</f>
        <v/>
      </c>
      <c r="I2094" s="11" t="str">
        <f aca="false">IF(A2094="","",IF(ISNUMBER(A2094),INT(A2094),IFERROR(IF(TEXT(DATE(VALUE(LEFT(A2094,4)),VALUE(MID(A2094,6,2)),VALUE(MID(A2094,9,2))),"yyyy-mm-dd")=LEFT(A2094,10),DATE(VALUE(LEFT(A2094,4)),VALUE(MID(A2094,6,2)),VALUE(MID(A2094,9,2))),""),"")))</f>
        <v/>
      </c>
    </row>
    <row r="2095" customFormat="false" ht="15" hidden="false" customHeight="false" outlineLevel="0" collapsed="false">
      <c r="A2095" s="13"/>
      <c r="B2095" s="8"/>
      <c r="C2095" s="8"/>
      <c r="D2095" s="23"/>
      <c r="E2095" s="23"/>
      <c r="F2095" s="10" t="str">
        <f aca="false">IF(D2095="","",D2095-N(E2095))</f>
        <v/>
      </c>
      <c r="G2095" s="8"/>
      <c r="H2095" s="12" t="str">
        <f aca="false">IF(AND(A2095="",C2095="",D2095=""),"",IF(A2095="","Add the order date",IF(I2095="","Date not recognised - use YYYY-MM-DD",IF(C2095="","Add the customer email",IF(D2095="","Add the order total",IF(COUNTIF(Customers!$A$2:$A$2001,C2095)=0,"Customer not on Customers tab",IF(N(E2095)&gt;D2095,"Refund is more than the order",IF(AND(B2095&lt;&gt;"",COUNTIF($B$2:$B$5001,B2095)&gt;1),"Same order # twice - keep one row",""))))))))</f>
        <v/>
      </c>
      <c r="I2095" s="11" t="str">
        <f aca="false">IF(A2095="","",IF(ISNUMBER(A2095),INT(A2095),IFERROR(IF(TEXT(DATE(VALUE(LEFT(A2095,4)),VALUE(MID(A2095,6,2)),VALUE(MID(A2095,9,2))),"yyyy-mm-dd")=LEFT(A2095,10),DATE(VALUE(LEFT(A2095,4)),VALUE(MID(A2095,6,2)),VALUE(MID(A2095,9,2))),""),"")))</f>
        <v/>
      </c>
    </row>
    <row r="2096" customFormat="false" ht="15" hidden="false" customHeight="false" outlineLevel="0" collapsed="false">
      <c r="A2096" s="13"/>
      <c r="B2096" s="8"/>
      <c r="C2096" s="8"/>
      <c r="D2096" s="23"/>
      <c r="E2096" s="23"/>
      <c r="F2096" s="10" t="str">
        <f aca="false">IF(D2096="","",D2096-N(E2096))</f>
        <v/>
      </c>
      <c r="G2096" s="8"/>
      <c r="H2096" s="12" t="str">
        <f aca="false">IF(AND(A2096="",C2096="",D2096=""),"",IF(A2096="","Add the order date",IF(I2096="","Date not recognised - use YYYY-MM-DD",IF(C2096="","Add the customer email",IF(D2096="","Add the order total",IF(COUNTIF(Customers!$A$2:$A$2001,C2096)=0,"Customer not on Customers tab",IF(N(E2096)&gt;D2096,"Refund is more than the order",IF(AND(B2096&lt;&gt;"",COUNTIF($B$2:$B$5001,B2096)&gt;1),"Same order # twice - keep one row",""))))))))</f>
        <v/>
      </c>
      <c r="I2096" s="11" t="str">
        <f aca="false">IF(A2096="","",IF(ISNUMBER(A2096),INT(A2096),IFERROR(IF(TEXT(DATE(VALUE(LEFT(A2096,4)),VALUE(MID(A2096,6,2)),VALUE(MID(A2096,9,2))),"yyyy-mm-dd")=LEFT(A2096,10),DATE(VALUE(LEFT(A2096,4)),VALUE(MID(A2096,6,2)),VALUE(MID(A2096,9,2))),""),"")))</f>
        <v/>
      </c>
    </row>
    <row r="2097" customFormat="false" ht="15" hidden="false" customHeight="false" outlineLevel="0" collapsed="false">
      <c r="A2097" s="13"/>
      <c r="B2097" s="8"/>
      <c r="C2097" s="8"/>
      <c r="D2097" s="23"/>
      <c r="E2097" s="23"/>
      <c r="F2097" s="10" t="str">
        <f aca="false">IF(D2097="","",D2097-N(E2097))</f>
        <v/>
      </c>
      <c r="G2097" s="8"/>
      <c r="H2097" s="12" t="str">
        <f aca="false">IF(AND(A2097="",C2097="",D2097=""),"",IF(A2097="","Add the order date",IF(I2097="","Date not recognised - use YYYY-MM-DD",IF(C2097="","Add the customer email",IF(D2097="","Add the order total",IF(COUNTIF(Customers!$A$2:$A$2001,C2097)=0,"Customer not on Customers tab",IF(N(E2097)&gt;D2097,"Refund is more than the order",IF(AND(B2097&lt;&gt;"",COUNTIF($B$2:$B$5001,B2097)&gt;1),"Same order # twice - keep one row",""))))))))</f>
        <v/>
      </c>
      <c r="I2097" s="11" t="str">
        <f aca="false">IF(A2097="","",IF(ISNUMBER(A2097),INT(A2097),IFERROR(IF(TEXT(DATE(VALUE(LEFT(A2097,4)),VALUE(MID(A2097,6,2)),VALUE(MID(A2097,9,2))),"yyyy-mm-dd")=LEFT(A2097,10),DATE(VALUE(LEFT(A2097,4)),VALUE(MID(A2097,6,2)),VALUE(MID(A2097,9,2))),""),"")))</f>
        <v/>
      </c>
    </row>
    <row r="2098" customFormat="false" ht="15" hidden="false" customHeight="false" outlineLevel="0" collapsed="false">
      <c r="A2098" s="13"/>
      <c r="B2098" s="8"/>
      <c r="C2098" s="8"/>
      <c r="D2098" s="23"/>
      <c r="E2098" s="23"/>
      <c r="F2098" s="10" t="str">
        <f aca="false">IF(D2098="","",D2098-N(E2098))</f>
        <v/>
      </c>
      <c r="G2098" s="8"/>
      <c r="H2098" s="12" t="str">
        <f aca="false">IF(AND(A2098="",C2098="",D2098=""),"",IF(A2098="","Add the order date",IF(I2098="","Date not recognised - use YYYY-MM-DD",IF(C2098="","Add the customer email",IF(D2098="","Add the order total",IF(COUNTIF(Customers!$A$2:$A$2001,C2098)=0,"Customer not on Customers tab",IF(N(E2098)&gt;D2098,"Refund is more than the order",IF(AND(B2098&lt;&gt;"",COUNTIF($B$2:$B$5001,B2098)&gt;1),"Same order # twice - keep one row",""))))))))</f>
        <v/>
      </c>
      <c r="I2098" s="11" t="str">
        <f aca="false">IF(A2098="","",IF(ISNUMBER(A2098),INT(A2098),IFERROR(IF(TEXT(DATE(VALUE(LEFT(A2098,4)),VALUE(MID(A2098,6,2)),VALUE(MID(A2098,9,2))),"yyyy-mm-dd")=LEFT(A2098,10),DATE(VALUE(LEFT(A2098,4)),VALUE(MID(A2098,6,2)),VALUE(MID(A2098,9,2))),""),"")))</f>
        <v/>
      </c>
    </row>
    <row r="2099" customFormat="false" ht="15" hidden="false" customHeight="false" outlineLevel="0" collapsed="false">
      <c r="A2099" s="13"/>
      <c r="B2099" s="8"/>
      <c r="C2099" s="8"/>
      <c r="D2099" s="23"/>
      <c r="E2099" s="23"/>
      <c r="F2099" s="10" t="str">
        <f aca="false">IF(D2099="","",D2099-N(E2099))</f>
        <v/>
      </c>
      <c r="G2099" s="8"/>
      <c r="H2099" s="12" t="str">
        <f aca="false">IF(AND(A2099="",C2099="",D2099=""),"",IF(A2099="","Add the order date",IF(I2099="","Date not recognised - use YYYY-MM-DD",IF(C2099="","Add the customer email",IF(D2099="","Add the order total",IF(COUNTIF(Customers!$A$2:$A$2001,C2099)=0,"Customer not on Customers tab",IF(N(E2099)&gt;D2099,"Refund is more than the order",IF(AND(B2099&lt;&gt;"",COUNTIF($B$2:$B$5001,B2099)&gt;1),"Same order # twice - keep one row",""))))))))</f>
        <v/>
      </c>
      <c r="I2099" s="11" t="str">
        <f aca="false">IF(A2099="","",IF(ISNUMBER(A2099),INT(A2099),IFERROR(IF(TEXT(DATE(VALUE(LEFT(A2099,4)),VALUE(MID(A2099,6,2)),VALUE(MID(A2099,9,2))),"yyyy-mm-dd")=LEFT(A2099,10),DATE(VALUE(LEFT(A2099,4)),VALUE(MID(A2099,6,2)),VALUE(MID(A2099,9,2))),""),"")))</f>
        <v/>
      </c>
    </row>
    <row r="2100" customFormat="false" ht="15" hidden="false" customHeight="false" outlineLevel="0" collapsed="false">
      <c r="A2100" s="13"/>
      <c r="B2100" s="8"/>
      <c r="C2100" s="8"/>
      <c r="D2100" s="23"/>
      <c r="E2100" s="23"/>
      <c r="F2100" s="10" t="str">
        <f aca="false">IF(D2100="","",D2100-N(E2100))</f>
        <v/>
      </c>
      <c r="G2100" s="8"/>
      <c r="H2100" s="12" t="str">
        <f aca="false">IF(AND(A2100="",C2100="",D2100=""),"",IF(A2100="","Add the order date",IF(I2100="","Date not recognised - use YYYY-MM-DD",IF(C2100="","Add the customer email",IF(D2100="","Add the order total",IF(COUNTIF(Customers!$A$2:$A$2001,C2100)=0,"Customer not on Customers tab",IF(N(E2100)&gt;D2100,"Refund is more than the order",IF(AND(B2100&lt;&gt;"",COUNTIF($B$2:$B$5001,B2100)&gt;1),"Same order # twice - keep one row",""))))))))</f>
        <v/>
      </c>
      <c r="I2100" s="11" t="str">
        <f aca="false">IF(A2100="","",IF(ISNUMBER(A2100),INT(A2100),IFERROR(IF(TEXT(DATE(VALUE(LEFT(A2100,4)),VALUE(MID(A2100,6,2)),VALUE(MID(A2100,9,2))),"yyyy-mm-dd")=LEFT(A2100,10),DATE(VALUE(LEFT(A2100,4)),VALUE(MID(A2100,6,2)),VALUE(MID(A2100,9,2))),""),"")))</f>
        <v/>
      </c>
    </row>
    <row r="2101" customFormat="false" ht="15" hidden="false" customHeight="false" outlineLevel="0" collapsed="false">
      <c r="A2101" s="13"/>
      <c r="B2101" s="8"/>
      <c r="C2101" s="8"/>
      <c r="D2101" s="23"/>
      <c r="E2101" s="23"/>
      <c r="F2101" s="10" t="str">
        <f aca="false">IF(D2101="","",D2101-N(E2101))</f>
        <v/>
      </c>
      <c r="G2101" s="8"/>
      <c r="H2101" s="12" t="str">
        <f aca="false">IF(AND(A2101="",C2101="",D2101=""),"",IF(A2101="","Add the order date",IF(I2101="","Date not recognised - use YYYY-MM-DD",IF(C2101="","Add the customer email",IF(D2101="","Add the order total",IF(COUNTIF(Customers!$A$2:$A$2001,C2101)=0,"Customer not on Customers tab",IF(N(E2101)&gt;D2101,"Refund is more than the order",IF(AND(B2101&lt;&gt;"",COUNTIF($B$2:$B$5001,B2101)&gt;1),"Same order # twice - keep one row",""))))))))</f>
        <v/>
      </c>
      <c r="I2101" s="11" t="str">
        <f aca="false">IF(A2101="","",IF(ISNUMBER(A2101),INT(A2101),IFERROR(IF(TEXT(DATE(VALUE(LEFT(A2101,4)),VALUE(MID(A2101,6,2)),VALUE(MID(A2101,9,2))),"yyyy-mm-dd")=LEFT(A2101,10),DATE(VALUE(LEFT(A2101,4)),VALUE(MID(A2101,6,2)),VALUE(MID(A2101,9,2))),""),"")))</f>
        <v/>
      </c>
    </row>
    <row r="2102" customFormat="false" ht="15" hidden="false" customHeight="false" outlineLevel="0" collapsed="false">
      <c r="A2102" s="13"/>
      <c r="B2102" s="8"/>
      <c r="C2102" s="8"/>
      <c r="D2102" s="23"/>
      <c r="E2102" s="23"/>
      <c r="F2102" s="10" t="str">
        <f aca="false">IF(D2102="","",D2102-N(E2102))</f>
        <v/>
      </c>
      <c r="G2102" s="8"/>
      <c r="H2102" s="12" t="str">
        <f aca="false">IF(AND(A2102="",C2102="",D2102=""),"",IF(A2102="","Add the order date",IF(I2102="","Date not recognised - use YYYY-MM-DD",IF(C2102="","Add the customer email",IF(D2102="","Add the order total",IF(COUNTIF(Customers!$A$2:$A$2001,C2102)=0,"Customer not on Customers tab",IF(N(E2102)&gt;D2102,"Refund is more than the order",IF(AND(B2102&lt;&gt;"",COUNTIF($B$2:$B$5001,B2102)&gt;1),"Same order # twice - keep one row",""))))))))</f>
        <v/>
      </c>
      <c r="I2102" s="11" t="str">
        <f aca="false">IF(A2102="","",IF(ISNUMBER(A2102),INT(A2102),IFERROR(IF(TEXT(DATE(VALUE(LEFT(A2102,4)),VALUE(MID(A2102,6,2)),VALUE(MID(A2102,9,2))),"yyyy-mm-dd")=LEFT(A2102,10),DATE(VALUE(LEFT(A2102,4)),VALUE(MID(A2102,6,2)),VALUE(MID(A2102,9,2))),""),"")))</f>
        <v/>
      </c>
    </row>
    <row r="2103" customFormat="false" ht="15" hidden="false" customHeight="false" outlineLevel="0" collapsed="false">
      <c r="A2103" s="13"/>
      <c r="B2103" s="8"/>
      <c r="C2103" s="8"/>
      <c r="D2103" s="23"/>
      <c r="E2103" s="23"/>
      <c r="F2103" s="10" t="str">
        <f aca="false">IF(D2103="","",D2103-N(E2103))</f>
        <v/>
      </c>
      <c r="G2103" s="8"/>
      <c r="H2103" s="12" t="str">
        <f aca="false">IF(AND(A2103="",C2103="",D2103=""),"",IF(A2103="","Add the order date",IF(I2103="","Date not recognised - use YYYY-MM-DD",IF(C2103="","Add the customer email",IF(D2103="","Add the order total",IF(COUNTIF(Customers!$A$2:$A$2001,C2103)=0,"Customer not on Customers tab",IF(N(E2103)&gt;D2103,"Refund is more than the order",IF(AND(B2103&lt;&gt;"",COUNTIF($B$2:$B$5001,B2103)&gt;1),"Same order # twice - keep one row",""))))))))</f>
        <v/>
      </c>
      <c r="I2103" s="11" t="str">
        <f aca="false">IF(A2103="","",IF(ISNUMBER(A2103),INT(A2103),IFERROR(IF(TEXT(DATE(VALUE(LEFT(A2103,4)),VALUE(MID(A2103,6,2)),VALUE(MID(A2103,9,2))),"yyyy-mm-dd")=LEFT(A2103,10),DATE(VALUE(LEFT(A2103,4)),VALUE(MID(A2103,6,2)),VALUE(MID(A2103,9,2))),""),"")))</f>
        <v/>
      </c>
    </row>
    <row r="2104" customFormat="false" ht="15" hidden="false" customHeight="false" outlineLevel="0" collapsed="false">
      <c r="A2104" s="13"/>
      <c r="B2104" s="8"/>
      <c r="C2104" s="8"/>
      <c r="D2104" s="23"/>
      <c r="E2104" s="23"/>
      <c r="F2104" s="10" t="str">
        <f aca="false">IF(D2104="","",D2104-N(E2104))</f>
        <v/>
      </c>
      <c r="G2104" s="8"/>
      <c r="H2104" s="12" t="str">
        <f aca="false">IF(AND(A2104="",C2104="",D2104=""),"",IF(A2104="","Add the order date",IF(I2104="","Date not recognised - use YYYY-MM-DD",IF(C2104="","Add the customer email",IF(D2104="","Add the order total",IF(COUNTIF(Customers!$A$2:$A$2001,C2104)=0,"Customer not on Customers tab",IF(N(E2104)&gt;D2104,"Refund is more than the order",IF(AND(B2104&lt;&gt;"",COUNTIF($B$2:$B$5001,B2104)&gt;1),"Same order # twice - keep one row",""))))))))</f>
        <v/>
      </c>
      <c r="I2104" s="11" t="str">
        <f aca="false">IF(A2104="","",IF(ISNUMBER(A2104),INT(A2104),IFERROR(IF(TEXT(DATE(VALUE(LEFT(A2104,4)),VALUE(MID(A2104,6,2)),VALUE(MID(A2104,9,2))),"yyyy-mm-dd")=LEFT(A2104,10),DATE(VALUE(LEFT(A2104,4)),VALUE(MID(A2104,6,2)),VALUE(MID(A2104,9,2))),""),"")))</f>
        <v/>
      </c>
    </row>
    <row r="2105" customFormat="false" ht="15" hidden="false" customHeight="false" outlineLevel="0" collapsed="false">
      <c r="A2105" s="13"/>
      <c r="B2105" s="8"/>
      <c r="C2105" s="8"/>
      <c r="D2105" s="23"/>
      <c r="E2105" s="23"/>
      <c r="F2105" s="10" t="str">
        <f aca="false">IF(D2105="","",D2105-N(E2105))</f>
        <v/>
      </c>
      <c r="G2105" s="8"/>
      <c r="H2105" s="12" t="str">
        <f aca="false">IF(AND(A2105="",C2105="",D2105=""),"",IF(A2105="","Add the order date",IF(I2105="","Date not recognised - use YYYY-MM-DD",IF(C2105="","Add the customer email",IF(D2105="","Add the order total",IF(COUNTIF(Customers!$A$2:$A$2001,C2105)=0,"Customer not on Customers tab",IF(N(E2105)&gt;D2105,"Refund is more than the order",IF(AND(B2105&lt;&gt;"",COUNTIF($B$2:$B$5001,B2105)&gt;1),"Same order # twice - keep one row",""))))))))</f>
        <v/>
      </c>
      <c r="I2105" s="11" t="str">
        <f aca="false">IF(A2105="","",IF(ISNUMBER(A2105),INT(A2105),IFERROR(IF(TEXT(DATE(VALUE(LEFT(A2105,4)),VALUE(MID(A2105,6,2)),VALUE(MID(A2105,9,2))),"yyyy-mm-dd")=LEFT(A2105,10),DATE(VALUE(LEFT(A2105,4)),VALUE(MID(A2105,6,2)),VALUE(MID(A2105,9,2))),""),"")))</f>
        <v/>
      </c>
    </row>
    <row r="2106" customFormat="false" ht="15" hidden="false" customHeight="false" outlineLevel="0" collapsed="false">
      <c r="A2106" s="13"/>
      <c r="B2106" s="8"/>
      <c r="C2106" s="8"/>
      <c r="D2106" s="23"/>
      <c r="E2106" s="23"/>
      <c r="F2106" s="10" t="str">
        <f aca="false">IF(D2106="","",D2106-N(E2106))</f>
        <v/>
      </c>
      <c r="G2106" s="8"/>
      <c r="H2106" s="12" t="str">
        <f aca="false">IF(AND(A2106="",C2106="",D2106=""),"",IF(A2106="","Add the order date",IF(I2106="","Date not recognised - use YYYY-MM-DD",IF(C2106="","Add the customer email",IF(D2106="","Add the order total",IF(COUNTIF(Customers!$A$2:$A$2001,C2106)=0,"Customer not on Customers tab",IF(N(E2106)&gt;D2106,"Refund is more than the order",IF(AND(B2106&lt;&gt;"",COUNTIF($B$2:$B$5001,B2106)&gt;1),"Same order # twice - keep one row",""))))))))</f>
        <v/>
      </c>
      <c r="I2106" s="11" t="str">
        <f aca="false">IF(A2106="","",IF(ISNUMBER(A2106),INT(A2106),IFERROR(IF(TEXT(DATE(VALUE(LEFT(A2106,4)),VALUE(MID(A2106,6,2)),VALUE(MID(A2106,9,2))),"yyyy-mm-dd")=LEFT(A2106,10),DATE(VALUE(LEFT(A2106,4)),VALUE(MID(A2106,6,2)),VALUE(MID(A2106,9,2))),""),"")))</f>
        <v/>
      </c>
    </row>
    <row r="2107" customFormat="false" ht="15" hidden="false" customHeight="false" outlineLevel="0" collapsed="false">
      <c r="A2107" s="13"/>
      <c r="B2107" s="8"/>
      <c r="C2107" s="8"/>
      <c r="D2107" s="23"/>
      <c r="E2107" s="23"/>
      <c r="F2107" s="10" t="str">
        <f aca="false">IF(D2107="","",D2107-N(E2107))</f>
        <v/>
      </c>
      <c r="G2107" s="8"/>
      <c r="H2107" s="12" t="str">
        <f aca="false">IF(AND(A2107="",C2107="",D2107=""),"",IF(A2107="","Add the order date",IF(I2107="","Date not recognised - use YYYY-MM-DD",IF(C2107="","Add the customer email",IF(D2107="","Add the order total",IF(COUNTIF(Customers!$A$2:$A$2001,C2107)=0,"Customer not on Customers tab",IF(N(E2107)&gt;D2107,"Refund is more than the order",IF(AND(B2107&lt;&gt;"",COUNTIF($B$2:$B$5001,B2107)&gt;1),"Same order # twice - keep one row",""))))))))</f>
        <v/>
      </c>
      <c r="I2107" s="11" t="str">
        <f aca="false">IF(A2107="","",IF(ISNUMBER(A2107),INT(A2107),IFERROR(IF(TEXT(DATE(VALUE(LEFT(A2107,4)),VALUE(MID(A2107,6,2)),VALUE(MID(A2107,9,2))),"yyyy-mm-dd")=LEFT(A2107,10),DATE(VALUE(LEFT(A2107,4)),VALUE(MID(A2107,6,2)),VALUE(MID(A2107,9,2))),""),"")))</f>
        <v/>
      </c>
    </row>
    <row r="2108" customFormat="false" ht="15" hidden="false" customHeight="false" outlineLevel="0" collapsed="false">
      <c r="A2108" s="13"/>
      <c r="B2108" s="8"/>
      <c r="C2108" s="8"/>
      <c r="D2108" s="23"/>
      <c r="E2108" s="23"/>
      <c r="F2108" s="10" t="str">
        <f aca="false">IF(D2108="","",D2108-N(E2108))</f>
        <v/>
      </c>
      <c r="G2108" s="8"/>
      <c r="H2108" s="12" t="str">
        <f aca="false">IF(AND(A2108="",C2108="",D2108=""),"",IF(A2108="","Add the order date",IF(I2108="","Date not recognised - use YYYY-MM-DD",IF(C2108="","Add the customer email",IF(D2108="","Add the order total",IF(COUNTIF(Customers!$A$2:$A$2001,C2108)=0,"Customer not on Customers tab",IF(N(E2108)&gt;D2108,"Refund is more than the order",IF(AND(B2108&lt;&gt;"",COUNTIF($B$2:$B$5001,B2108)&gt;1),"Same order # twice - keep one row",""))))))))</f>
        <v/>
      </c>
      <c r="I2108" s="11" t="str">
        <f aca="false">IF(A2108="","",IF(ISNUMBER(A2108),INT(A2108),IFERROR(IF(TEXT(DATE(VALUE(LEFT(A2108,4)),VALUE(MID(A2108,6,2)),VALUE(MID(A2108,9,2))),"yyyy-mm-dd")=LEFT(A2108,10),DATE(VALUE(LEFT(A2108,4)),VALUE(MID(A2108,6,2)),VALUE(MID(A2108,9,2))),""),"")))</f>
        <v/>
      </c>
    </row>
    <row r="2109" customFormat="false" ht="15" hidden="false" customHeight="false" outlineLevel="0" collapsed="false">
      <c r="A2109" s="13"/>
      <c r="B2109" s="8"/>
      <c r="C2109" s="8"/>
      <c r="D2109" s="23"/>
      <c r="E2109" s="23"/>
      <c r="F2109" s="10" t="str">
        <f aca="false">IF(D2109="","",D2109-N(E2109))</f>
        <v/>
      </c>
      <c r="G2109" s="8"/>
      <c r="H2109" s="12" t="str">
        <f aca="false">IF(AND(A2109="",C2109="",D2109=""),"",IF(A2109="","Add the order date",IF(I2109="","Date not recognised - use YYYY-MM-DD",IF(C2109="","Add the customer email",IF(D2109="","Add the order total",IF(COUNTIF(Customers!$A$2:$A$2001,C2109)=0,"Customer not on Customers tab",IF(N(E2109)&gt;D2109,"Refund is more than the order",IF(AND(B2109&lt;&gt;"",COUNTIF($B$2:$B$5001,B2109)&gt;1),"Same order # twice - keep one row",""))))))))</f>
        <v/>
      </c>
      <c r="I2109" s="11" t="str">
        <f aca="false">IF(A2109="","",IF(ISNUMBER(A2109),INT(A2109),IFERROR(IF(TEXT(DATE(VALUE(LEFT(A2109,4)),VALUE(MID(A2109,6,2)),VALUE(MID(A2109,9,2))),"yyyy-mm-dd")=LEFT(A2109,10),DATE(VALUE(LEFT(A2109,4)),VALUE(MID(A2109,6,2)),VALUE(MID(A2109,9,2))),""),"")))</f>
        <v/>
      </c>
    </row>
    <row r="2110" customFormat="false" ht="15" hidden="false" customHeight="false" outlineLevel="0" collapsed="false">
      <c r="A2110" s="13"/>
      <c r="B2110" s="8"/>
      <c r="C2110" s="8"/>
      <c r="D2110" s="23"/>
      <c r="E2110" s="23"/>
      <c r="F2110" s="10" t="str">
        <f aca="false">IF(D2110="","",D2110-N(E2110))</f>
        <v/>
      </c>
      <c r="G2110" s="8"/>
      <c r="H2110" s="12" t="str">
        <f aca="false">IF(AND(A2110="",C2110="",D2110=""),"",IF(A2110="","Add the order date",IF(I2110="","Date not recognised - use YYYY-MM-DD",IF(C2110="","Add the customer email",IF(D2110="","Add the order total",IF(COUNTIF(Customers!$A$2:$A$2001,C2110)=0,"Customer not on Customers tab",IF(N(E2110)&gt;D2110,"Refund is more than the order",IF(AND(B2110&lt;&gt;"",COUNTIF($B$2:$B$5001,B2110)&gt;1),"Same order # twice - keep one row",""))))))))</f>
        <v/>
      </c>
      <c r="I2110" s="11" t="str">
        <f aca="false">IF(A2110="","",IF(ISNUMBER(A2110),INT(A2110),IFERROR(IF(TEXT(DATE(VALUE(LEFT(A2110,4)),VALUE(MID(A2110,6,2)),VALUE(MID(A2110,9,2))),"yyyy-mm-dd")=LEFT(A2110,10),DATE(VALUE(LEFT(A2110,4)),VALUE(MID(A2110,6,2)),VALUE(MID(A2110,9,2))),""),"")))</f>
        <v/>
      </c>
    </row>
    <row r="2111" customFormat="false" ht="15" hidden="false" customHeight="false" outlineLevel="0" collapsed="false">
      <c r="A2111" s="13"/>
      <c r="B2111" s="8"/>
      <c r="C2111" s="8"/>
      <c r="D2111" s="23"/>
      <c r="E2111" s="23"/>
      <c r="F2111" s="10" t="str">
        <f aca="false">IF(D2111="","",D2111-N(E2111))</f>
        <v/>
      </c>
      <c r="G2111" s="8"/>
      <c r="H2111" s="12" t="str">
        <f aca="false">IF(AND(A2111="",C2111="",D2111=""),"",IF(A2111="","Add the order date",IF(I2111="","Date not recognised - use YYYY-MM-DD",IF(C2111="","Add the customer email",IF(D2111="","Add the order total",IF(COUNTIF(Customers!$A$2:$A$2001,C2111)=0,"Customer not on Customers tab",IF(N(E2111)&gt;D2111,"Refund is more than the order",IF(AND(B2111&lt;&gt;"",COUNTIF($B$2:$B$5001,B2111)&gt;1),"Same order # twice - keep one row",""))))))))</f>
        <v/>
      </c>
      <c r="I2111" s="11" t="str">
        <f aca="false">IF(A2111="","",IF(ISNUMBER(A2111),INT(A2111),IFERROR(IF(TEXT(DATE(VALUE(LEFT(A2111,4)),VALUE(MID(A2111,6,2)),VALUE(MID(A2111,9,2))),"yyyy-mm-dd")=LEFT(A2111,10),DATE(VALUE(LEFT(A2111,4)),VALUE(MID(A2111,6,2)),VALUE(MID(A2111,9,2))),""),"")))</f>
        <v/>
      </c>
    </row>
    <row r="2112" customFormat="false" ht="15" hidden="false" customHeight="false" outlineLevel="0" collapsed="false">
      <c r="A2112" s="13"/>
      <c r="B2112" s="8"/>
      <c r="C2112" s="8"/>
      <c r="D2112" s="23"/>
      <c r="E2112" s="23"/>
      <c r="F2112" s="10" t="str">
        <f aca="false">IF(D2112="","",D2112-N(E2112))</f>
        <v/>
      </c>
      <c r="G2112" s="8"/>
      <c r="H2112" s="12" t="str">
        <f aca="false">IF(AND(A2112="",C2112="",D2112=""),"",IF(A2112="","Add the order date",IF(I2112="","Date not recognised - use YYYY-MM-DD",IF(C2112="","Add the customer email",IF(D2112="","Add the order total",IF(COUNTIF(Customers!$A$2:$A$2001,C2112)=0,"Customer not on Customers tab",IF(N(E2112)&gt;D2112,"Refund is more than the order",IF(AND(B2112&lt;&gt;"",COUNTIF($B$2:$B$5001,B2112)&gt;1),"Same order # twice - keep one row",""))))))))</f>
        <v/>
      </c>
      <c r="I2112" s="11" t="str">
        <f aca="false">IF(A2112="","",IF(ISNUMBER(A2112),INT(A2112),IFERROR(IF(TEXT(DATE(VALUE(LEFT(A2112,4)),VALUE(MID(A2112,6,2)),VALUE(MID(A2112,9,2))),"yyyy-mm-dd")=LEFT(A2112,10),DATE(VALUE(LEFT(A2112,4)),VALUE(MID(A2112,6,2)),VALUE(MID(A2112,9,2))),""),"")))</f>
        <v/>
      </c>
    </row>
    <row r="2113" customFormat="false" ht="15" hidden="false" customHeight="false" outlineLevel="0" collapsed="false">
      <c r="A2113" s="13"/>
      <c r="B2113" s="8"/>
      <c r="C2113" s="8"/>
      <c r="D2113" s="23"/>
      <c r="E2113" s="23"/>
      <c r="F2113" s="10" t="str">
        <f aca="false">IF(D2113="","",D2113-N(E2113))</f>
        <v/>
      </c>
      <c r="G2113" s="8"/>
      <c r="H2113" s="12" t="str">
        <f aca="false">IF(AND(A2113="",C2113="",D2113=""),"",IF(A2113="","Add the order date",IF(I2113="","Date not recognised - use YYYY-MM-DD",IF(C2113="","Add the customer email",IF(D2113="","Add the order total",IF(COUNTIF(Customers!$A$2:$A$2001,C2113)=0,"Customer not on Customers tab",IF(N(E2113)&gt;D2113,"Refund is more than the order",IF(AND(B2113&lt;&gt;"",COUNTIF($B$2:$B$5001,B2113)&gt;1),"Same order # twice - keep one row",""))))))))</f>
        <v/>
      </c>
      <c r="I2113" s="11" t="str">
        <f aca="false">IF(A2113="","",IF(ISNUMBER(A2113),INT(A2113),IFERROR(IF(TEXT(DATE(VALUE(LEFT(A2113,4)),VALUE(MID(A2113,6,2)),VALUE(MID(A2113,9,2))),"yyyy-mm-dd")=LEFT(A2113,10),DATE(VALUE(LEFT(A2113,4)),VALUE(MID(A2113,6,2)),VALUE(MID(A2113,9,2))),""),"")))</f>
        <v/>
      </c>
    </row>
    <row r="2114" customFormat="false" ht="15" hidden="false" customHeight="false" outlineLevel="0" collapsed="false">
      <c r="A2114" s="13"/>
      <c r="B2114" s="8"/>
      <c r="C2114" s="8"/>
      <c r="D2114" s="23"/>
      <c r="E2114" s="23"/>
      <c r="F2114" s="10" t="str">
        <f aca="false">IF(D2114="","",D2114-N(E2114))</f>
        <v/>
      </c>
      <c r="G2114" s="8"/>
      <c r="H2114" s="12" t="str">
        <f aca="false">IF(AND(A2114="",C2114="",D2114=""),"",IF(A2114="","Add the order date",IF(I2114="","Date not recognised - use YYYY-MM-DD",IF(C2114="","Add the customer email",IF(D2114="","Add the order total",IF(COUNTIF(Customers!$A$2:$A$2001,C2114)=0,"Customer not on Customers tab",IF(N(E2114)&gt;D2114,"Refund is more than the order",IF(AND(B2114&lt;&gt;"",COUNTIF($B$2:$B$5001,B2114)&gt;1),"Same order # twice - keep one row",""))))))))</f>
        <v/>
      </c>
      <c r="I2114" s="11" t="str">
        <f aca="false">IF(A2114="","",IF(ISNUMBER(A2114),INT(A2114),IFERROR(IF(TEXT(DATE(VALUE(LEFT(A2114,4)),VALUE(MID(A2114,6,2)),VALUE(MID(A2114,9,2))),"yyyy-mm-dd")=LEFT(A2114,10),DATE(VALUE(LEFT(A2114,4)),VALUE(MID(A2114,6,2)),VALUE(MID(A2114,9,2))),""),"")))</f>
        <v/>
      </c>
    </row>
    <row r="2115" customFormat="false" ht="15" hidden="false" customHeight="false" outlineLevel="0" collapsed="false">
      <c r="A2115" s="13"/>
      <c r="B2115" s="8"/>
      <c r="C2115" s="8"/>
      <c r="D2115" s="23"/>
      <c r="E2115" s="23"/>
      <c r="F2115" s="10" t="str">
        <f aca="false">IF(D2115="","",D2115-N(E2115))</f>
        <v/>
      </c>
      <c r="G2115" s="8"/>
      <c r="H2115" s="12" t="str">
        <f aca="false">IF(AND(A2115="",C2115="",D2115=""),"",IF(A2115="","Add the order date",IF(I2115="","Date not recognised - use YYYY-MM-DD",IF(C2115="","Add the customer email",IF(D2115="","Add the order total",IF(COUNTIF(Customers!$A$2:$A$2001,C2115)=0,"Customer not on Customers tab",IF(N(E2115)&gt;D2115,"Refund is more than the order",IF(AND(B2115&lt;&gt;"",COUNTIF($B$2:$B$5001,B2115)&gt;1),"Same order # twice - keep one row",""))))))))</f>
        <v/>
      </c>
      <c r="I2115" s="11" t="str">
        <f aca="false">IF(A2115="","",IF(ISNUMBER(A2115),INT(A2115),IFERROR(IF(TEXT(DATE(VALUE(LEFT(A2115,4)),VALUE(MID(A2115,6,2)),VALUE(MID(A2115,9,2))),"yyyy-mm-dd")=LEFT(A2115,10),DATE(VALUE(LEFT(A2115,4)),VALUE(MID(A2115,6,2)),VALUE(MID(A2115,9,2))),""),"")))</f>
        <v/>
      </c>
    </row>
    <row r="2116" customFormat="false" ht="15" hidden="false" customHeight="false" outlineLevel="0" collapsed="false">
      <c r="A2116" s="13"/>
      <c r="B2116" s="8"/>
      <c r="C2116" s="8"/>
      <c r="D2116" s="23"/>
      <c r="E2116" s="23"/>
      <c r="F2116" s="10" t="str">
        <f aca="false">IF(D2116="","",D2116-N(E2116))</f>
        <v/>
      </c>
      <c r="G2116" s="8"/>
      <c r="H2116" s="12" t="str">
        <f aca="false">IF(AND(A2116="",C2116="",D2116=""),"",IF(A2116="","Add the order date",IF(I2116="","Date not recognised - use YYYY-MM-DD",IF(C2116="","Add the customer email",IF(D2116="","Add the order total",IF(COUNTIF(Customers!$A$2:$A$2001,C2116)=0,"Customer not on Customers tab",IF(N(E2116)&gt;D2116,"Refund is more than the order",IF(AND(B2116&lt;&gt;"",COUNTIF($B$2:$B$5001,B2116)&gt;1),"Same order # twice - keep one row",""))))))))</f>
        <v/>
      </c>
      <c r="I2116" s="11" t="str">
        <f aca="false">IF(A2116="","",IF(ISNUMBER(A2116),INT(A2116),IFERROR(IF(TEXT(DATE(VALUE(LEFT(A2116,4)),VALUE(MID(A2116,6,2)),VALUE(MID(A2116,9,2))),"yyyy-mm-dd")=LEFT(A2116,10),DATE(VALUE(LEFT(A2116,4)),VALUE(MID(A2116,6,2)),VALUE(MID(A2116,9,2))),""),"")))</f>
        <v/>
      </c>
    </row>
    <row r="2117" customFormat="false" ht="15" hidden="false" customHeight="false" outlineLevel="0" collapsed="false">
      <c r="A2117" s="13"/>
      <c r="B2117" s="8"/>
      <c r="C2117" s="8"/>
      <c r="D2117" s="23"/>
      <c r="E2117" s="23"/>
      <c r="F2117" s="10" t="str">
        <f aca="false">IF(D2117="","",D2117-N(E2117))</f>
        <v/>
      </c>
      <c r="G2117" s="8"/>
      <c r="H2117" s="12" t="str">
        <f aca="false">IF(AND(A2117="",C2117="",D2117=""),"",IF(A2117="","Add the order date",IF(I2117="","Date not recognised - use YYYY-MM-DD",IF(C2117="","Add the customer email",IF(D2117="","Add the order total",IF(COUNTIF(Customers!$A$2:$A$2001,C2117)=0,"Customer not on Customers tab",IF(N(E2117)&gt;D2117,"Refund is more than the order",IF(AND(B2117&lt;&gt;"",COUNTIF($B$2:$B$5001,B2117)&gt;1),"Same order # twice - keep one row",""))))))))</f>
        <v/>
      </c>
      <c r="I2117" s="11" t="str">
        <f aca="false">IF(A2117="","",IF(ISNUMBER(A2117),INT(A2117),IFERROR(IF(TEXT(DATE(VALUE(LEFT(A2117,4)),VALUE(MID(A2117,6,2)),VALUE(MID(A2117,9,2))),"yyyy-mm-dd")=LEFT(A2117,10),DATE(VALUE(LEFT(A2117,4)),VALUE(MID(A2117,6,2)),VALUE(MID(A2117,9,2))),""),"")))</f>
        <v/>
      </c>
    </row>
    <row r="2118" customFormat="false" ht="15" hidden="false" customHeight="false" outlineLevel="0" collapsed="false">
      <c r="A2118" s="13"/>
      <c r="B2118" s="8"/>
      <c r="C2118" s="8"/>
      <c r="D2118" s="23"/>
      <c r="E2118" s="23"/>
      <c r="F2118" s="10" t="str">
        <f aca="false">IF(D2118="","",D2118-N(E2118))</f>
        <v/>
      </c>
      <c r="G2118" s="8"/>
      <c r="H2118" s="12" t="str">
        <f aca="false">IF(AND(A2118="",C2118="",D2118=""),"",IF(A2118="","Add the order date",IF(I2118="","Date not recognised - use YYYY-MM-DD",IF(C2118="","Add the customer email",IF(D2118="","Add the order total",IF(COUNTIF(Customers!$A$2:$A$2001,C2118)=0,"Customer not on Customers tab",IF(N(E2118)&gt;D2118,"Refund is more than the order",IF(AND(B2118&lt;&gt;"",COUNTIF($B$2:$B$5001,B2118)&gt;1),"Same order # twice - keep one row",""))))))))</f>
        <v/>
      </c>
      <c r="I2118" s="11" t="str">
        <f aca="false">IF(A2118="","",IF(ISNUMBER(A2118),INT(A2118),IFERROR(IF(TEXT(DATE(VALUE(LEFT(A2118,4)),VALUE(MID(A2118,6,2)),VALUE(MID(A2118,9,2))),"yyyy-mm-dd")=LEFT(A2118,10),DATE(VALUE(LEFT(A2118,4)),VALUE(MID(A2118,6,2)),VALUE(MID(A2118,9,2))),""),"")))</f>
        <v/>
      </c>
    </row>
    <row r="2119" customFormat="false" ht="15" hidden="false" customHeight="false" outlineLevel="0" collapsed="false">
      <c r="A2119" s="13"/>
      <c r="B2119" s="8"/>
      <c r="C2119" s="8"/>
      <c r="D2119" s="23"/>
      <c r="E2119" s="23"/>
      <c r="F2119" s="10" t="str">
        <f aca="false">IF(D2119="","",D2119-N(E2119))</f>
        <v/>
      </c>
      <c r="G2119" s="8"/>
      <c r="H2119" s="12" t="str">
        <f aca="false">IF(AND(A2119="",C2119="",D2119=""),"",IF(A2119="","Add the order date",IF(I2119="","Date not recognised - use YYYY-MM-DD",IF(C2119="","Add the customer email",IF(D2119="","Add the order total",IF(COUNTIF(Customers!$A$2:$A$2001,C2119)=0,"Customer not on Customers tab",IF(N(E2119)&gt;D2119,"Refund is more than the order",IF(AND(B2119&lt;&gt;"",COUNTIF($B$2:$B$5001,B2119)&gt;1),"Same order # twice - keep one row",""))))))))</f>
        <v/>
      </c>
      <c r="I2119" s="11" t="str">
        <f aca="false">IF(A2119="","",IF(ISNUMBER(A2119),INT(A2119),IFERROR(IF(TEXT(DATE(VALUE(LEFT(A2119,4)),VALUE(MID(A2119,6,2)),VALUE(MID(A2119,9,2))),"yyyy-mm-dd")=LEFT(A2119,10),DATE(VALUE(LEFT(A2119,4)),VALUE(MID(A2119,6,2)),VALUE(MID(A2119,9,2))),""),"")))</f>
        <v/>
      </c>
    </row>
    <row r="2120" customFormat="false" ht="15" hidden="false" customHeight="false" outlineLevel="0" collapsed="false">
      <c r="A2120" s="13"/>
      <c r="B2120" s="8"/>
      <c r="C2120" s="8"/>
      <c r="D2120" s="23"/>
      <c r="E2120" s="23"/>
      <c r="F2120" s="10" t="str">
        <f aca="false">IF(D2120="","",D2120-N(E2120))</f>
        <v/>
      </c>
      <c r="G2120" s="8"/>
      <c r="H2120" s="12" t="str">
        <f aca="false">IF(AND(A2120="",C2120="",D2120=""),"",IF(A2120="","Add the order date",IF(I2120="","Date not recognised - use YYYY-MM-DD",IF(C2120="","Add the customer email",IF(D2120="","Add the order total",IF(COUNTIF(Customers!$A$2:$A$2001,C2120)=0,"Customer not on Customers tab",IF(N(E2120)&gt;D2120,"Refund is more than the order",IF(AND(B2120&lt;&gt;"",COUNTIF($B$2:$B$5001,B2120)&gt;1),"Same order # twice - keep one row",""))))))))</f>
        <v/>
      </c>
      <c r="I2120" s="11" t="str">
        <f aca="false">IF(A2120="","",IF(ISNUMBER(A2120),INT(A2120),IFERROR(IF(TEXT(DATE(VALUE(LEFT(A2120,4)),VALUE(MID(A2120,6,2)),VALUE(MID(A2120,9,2))),"yyyy-mm-dd")=LEFT(A2120,10),DATE(VALUE(LEFT(A2120,4)),VALUE(MID(A2120,6,2)),VALUE(MID(A2120,9,2))),""),"")))</f>
        <v/>
      </c>
    </row>
    <row r="2121" customFormat="false" ht="15" hidden="false" customHeight="false" outlineLevel="0" collapsed="false">
      <c r="A2121" s="13"/>
      <c r="B2121" s="8"/>
      <c r="C2121" s="8"/>
      <c r="D2121" s="23"/>
      <c r="E2121" s="23"/>
      <c r="F2121" s="10" t="str">
        <f aca="false">IF(D2121="","",D2121-N(E2121))</f>
        <v/>
      </c>
      <c r="G2121" s="8"/>
      <c r="H2121" s="12" t="str">
        <f aca="false">IF(AND(A2121="",C2121="",D2121=""),"",IF(A2121="","Add the order date",IF(I2121="","Date not recognised - use YYYY-MM-DD",IF(C2121="","Add the customer email",IF(D2121="","Add the order total",IF(COUNTIF(Customers!$A$2:$A$2001,C2121)=0,"Customer not on Customers tab",IF(N(E2121)&gt;D2121,"Refund is more than the order",IF(AND(B2121&lt;&gt;"",COUNTIF($B$2:$B$5001,B2121)&gt;1),"Same order # twice - keep one row",""))))))))</f>
        <v/>
      </c>
      <c r="I2121" s="11" t="str">
        <f aca="false">IF(A2121="","",IF(ISNUMBER(A2121),INT(A2121),IFERROR(IF(TEXT(DATE(VALUE(LEFT(A2121,4)),VALUE(MID(A2121,6,2)),VALUE(MID(A2121,9,2))),"yyyy-mm-dd")=LEFT(A2121,10),DATE(VALUE(LEFT(A2121,4)),VALUE(MID(A2121,6,2)),VALUE(MID(A2121,9,2))),""),"")))</f>
        <v/>
      </c>
    </row>
    <row r="2122" customFormat="false" ht="15" hidden="false" customHeight="false" outlineLevel="0" collapsed="false">
      <c r="A2122" s="13"/>
      <c r="B2122" s="8"/>
      <c r="C2122" s="8"/>
      <c r="D2122" s="23"/>
      <c r="E2122" s="23"/>
      <c r="F2122" s="10" t="str">
        <f aca="false">IF(D2122="","",D2122-N(E2122))</f>
        <v/>
      </c>
      <c r="G2122" s="8"/>
      <c r="H2122" s="12" t="str">
        <f aca="false">IF(AND(A2122="",C2122="",D2122=""),"",IF(A2122="","Add the order date",IF(I2122="","Date not recognised - use YYYY-MM-DD",IF(C2122="","Add the customer email",IF(D2122="","Add the order total",IF(COUNTIF(Customers!$A$2:$A$2001,C2122)=0,"Customer not on Customers tab",IF(N(E2122)&gt;D2122,"Refund is more than the order",IF(AND(B2122&lt;&gt;"",COUNTIF($B$2:$B$5001,B2122)&gt;1),"Same order # twice - keep one row",""))))))))</f>
        <v/>
      </c>
      <c r="I2122" s="11" t="str">
        <f aca="false">IF(A2122="","",IF(ISNUMBER(A2122),INT(A2122),IFERROR(IF(TEXT(DATE(VALUE(LEFT(A2122,4)),VALUE(MID(A2122,6,2)),VALUE(MID(A2122,9,2))),"yyyy-mm-dd")=LEFT(A2122,10),DATE(VALUE(LEFT(A2122,4)),VALUE(MID(A2122,6,2)),VALUE(MID(A2122,9,2))),""),"")))</f>
        <v/>
      </c>
    </row>
    <row r="2123" customFormat="false" ht="15" hidden="false" customHeight="false" outlineLevel="0" collapsed="false">
      <c r="A2123" s="13"/>
      <c r="B2123" s="8"/>
      <c r="C2123" s="8"/>
      <c r="D2123" s="23"/>
      <c r="E2123" s="23"/>
      <c r="F2123" s="10" t="str">
        <f aca="false">IF(D2123="","",D2123-N(E2123))</f>
        <v/>
      </c>
      <c r="G2123" s="8"/>
      <c r="H2123" s="12" t="str">
        <f aca="false">IF(AND(A2123="",C2123="",D2123=""),"",IF(A2123="","Add the order date",IF(I2123="","Date not recognised - use YYYY-MM-DD",IF(C2123="","Add the customer email",IF(D2123="","Add the order total",IF(COUNTIF(Customers!$A$2:$A$2001,C2123)=0,"Customer not on Customers tab",IF(N(E2123)&gt;D2123,"Refund is more than the order",IF(AND(B2123&lt;&gt;"",COUNTIF($B$2:$B$5001,B2123)&gt;1),"Same order # twice - keep one row",""))))))))</f>
        <v/>
      </c>
      <c r="I2123" s="11" t="str">
        <f aca="false">IF(A2123="","",IF(ISNUMBER(A2123),INT(A2123),IFERROR(IF(TEXT(DATE(VALUE(LEFT(A2123,4)),VALUE(MID(A2123,6,2)),VALUE(MID(A2123,9,2))),"yyyy-mm-dd")=LEFT(A2123,10),DATE(VALUE(LEFT(A2123,4)),VALUE(MID(A2123,6,2)),VALUE(MID(A2123,9,2))),""),"")))</f>
        <v/>
      </c>
    </row>
    <row r="2124" customFormat="false" ht="15" hidden="false" customHeight="false" outlineLevel="0" collapsed="false">
      <c r="A2124" s="13"/>
      <c r="B2124" s="8"/>
      <c r="C2124" s="8"/>
      <c r="D2124" s="23"/>
      <c r="E2124" s="23"/>
      <c r="F2124" s="10" t="str">
        <f aca="false">IF(D2124="","",D2124-N(E2124))</f>
        <v/>
      </c>
      <c r="G2124" s="8"/>
      <c r="H2124" s="12" t="str">
        <f aca="false">IF(AND(A2124="",C2124="",D2124=""),"",IF(A2124="","Add the order date",IF(I2124="","Date not recognised - use YYYY-MM-DD",IF(C2124="","Add the customer email",IF(D2124="","Add the order total",IF(COUNTIF(Customers!$A$2:$A$2001,C2124)=0,"Customer not on Customers tab",IF(N(E2124)&gt;D2124,"Refund is more than the order",IF(AND(B2124&lt;&gt;"",COUNTIF($B$2:$B$5001,B2124)&gt;1),"Same order # twice - keep one row",""))))))))</f>
        <v/>
      </c>
      <c r="I2124" s="11" t="str">
        <f aca="false">IF(A2124="","",IF(ISNUMBER(A2124),INT(A2124),IFERROR(IF(TEXT(DATE(VALUE(LEFT(A2124,4)),VALUE(MID(A2124,6,2)),VALUE(MID(A2124,9,2))),"yyyy-mm-dd")=LEFT(A2124,10),DATE(VALUE(LEFT(A2124,4)),VALUE(MID(A2124,6,2)),VALUE(MID(A2124,9,2))),""),"")))</f>
        <v/>
      </c>
    </row>
    <row r="2125" customFormat="false" ht="15" hidden="false" customHeight="false" outlineLevel="0" collapsed="false">
      <c r="A2125" s="13"/>
      <c r="B2125" s="8"/>
      <c r="C2125" s="8"/>
      <c r="D2125" s="23"/>
      <c r="E2125" s="23"/>
      <c r="F2125" s="10" t="str">
        <f aca="false">IF(D2125="","",D2125-N(E2125))</f>
        <v/>
      </c>
      <c r="G2125" s="8"/>
      <c r="H2125" s="12" t="str">
        <f aca="false">IF(AND(A2125="",C2125="",D2125=""),"",IF(A2125="","Add the order date",IF(I2125="","Date not recognised - use YYYY-MM-DD",IF(C2125="","Add the customer email",IF(D2125="","Add the order total",IF(COUNTIF(Customers!$A$2:$A$2001,C2125)=0,"Customer not on Customers tab",IF(N(E2125)&gt;D2125,"Refund is more than the order",IF(AND(B2125&lt;&gt;"",COUNTIF($B$2:$B$5001,B2125)&gt;1),"Same order # twice - keep one row",""))))))))</f>
        <v/>
      </c>
      <c r="I2125" s="11" t="str">
        <f aca="false">IF(A2125="","",IF(ISNUMBER(A2125),INT(A2125),IFERROR(IF(TEXT(DATE(VALUE(LEFT(A2125,4)),VALUE(MID(A2125,6,2)),VALUE(MID(A2125,9,2))),"yyyy-mm-dd")=LEFT(A2125,10),DATE(VALUE(LEFT(A2125,4)),VALUE(MID(A2125,6,2)),VALUE(MID(A2125,9,2))),""),"")))</f>
        <v/>
      </c>
    </row>
    <row r="2126" customFormat="false" ht="15" hidden="false" customHeight="false" outlineLevel="0" collapsed="false">
      <c r="A2126" s="13"/>
      <c r="B2126" s="8"/>
      <c r="C2126" s="8"/>
      <c r="D2126" s="23"/>
      <c r="E2126" s="23"/>
      <c r="F2126" s="10" t="str">
        <f aca="false">IF(D2126="","",D2126-N(E2126))</f>
        <v/>
      </c>
      <c r="G2126" s="8"/>
      <c r="H2126" s="12" t="str">
        <f aca="false">IF(AND(A2126="",C2126="",D2126=""),"",IF(A2126="","Add the order date",IF(I2126="","Date not recognised - use YYYY-MM-DD",IF(C2126="","Add the customer email",IF(D2126="","Add the order total",IF(COUNTIF(Customers!$A$2:$A$2001,C2126)=0,"Customer not on Customers tab",IF(N(E2126)&gt;D2126,"Refund is more than the order",IF(AND(B2126&lt;&gt;"",COUNTIF($B$2:$B$5001,B2126)&gt;1),"Same order # twice - keep one row",""))))))))</f>
        <v/>
      </c>
      <c r="I2126" s="11" t="str">
        <f aca="false">IF(A2126="","",IF(ISNUMBER(A2126),INT(A2126),IFERROR(IF(TEXT(DATE(VALUE(LEFT(A2126,4)),VALUE(MID(A2126,6,2)),VALUE(MID(A2126,9,2))),"yyyy-mm-dd")=LEFT(A2126,10),DATE(VALUE(LEFT(A2126,4)),VALUE(MID(A2126,6,2)),VALUE(MID(A2126,9,2))),""),"")))</f>
        <v/>
      </c>
    </row>
    <row r="2127" customFormat="false" ht="15" hidden="false" customHeight="false" outlineLevel="0" collapsed="false">
      <c r="A2127" s="13"/>
      <c r="B2127" s="8"/>
      <c r="C2127" s="8"/>
      <c r="D2127" s="23"/>
      <c r="E2127" s="23"/>
      <c r="F2127" s="10" t="str">
        <f aca="false">IF(D2127="","",D2127-N(E2127))</f>
        <v/>
      </c>
      <c r="G2127" s="8"/>
      <c r="H2127" s="12" t="str">
        <f aca="false">IF(AND(A2127="",C2127="",D2127=""),"",IF(A2127="","Add the order date",IF(I2127="","Date not recognised - use YYYY-MM-DD",IF(C2127="","Add the customer email",IF(D2127="","Add the order total",IF(COUNTIF(Customers!$A$2:$A$2001,C2127)=0,"Customer not on Customers tab",IF(N(E2127)&gt;D2127,"Refund is more than the order",IF(AND(B2127&lt;&gt;"",COUNTIF($B$2:$B$5001,B2127)&gt;1),"Same order # twice - keep one row",""))))))))</f>
        <v/>
      </c>
      <c r="I2127" s="11" t="str">
        <f aca="false">IF(A2127="","",IF(ISNUMBER(A2127),INT(A2127),IFERROR(IF(TEXT(DATE(VALUE(LEFT(A2127,4)),VALUE(MID(A2127,6,2)),VALUE(MID(A2127,9,2))),"yyyy-mm-dd")=LEFT(A2127,10),DATE(VALUE(LEFT(A2127,4)),VALUE(MID(A2127,6,2)),VALUE(MID(A2127,9,2))),""),"")))</f>
        <v/>
      </c>
    </row>
    <row r="2128" customFormat="false" ht="15" hidden="false" customHeight="false" outlineLevel="0" collapsed="false">
      <c r="A2128" s="13"/>
      <c r="B2128" s="8"/>
      <c r="C2128" s="8"/>
      <c r="D2128" s="23"/>
      <c r="E2128" s="23"/>
      <c r="F2128" s="10" t="str">
        <f aca="false">IF(D2128="","",D2128-N(E2128))</f>
        <v/>
      </c>
      <c r="G2128" s="8"/>
      <c r="H2128" s="12" t="str">
        <f aca="false">IF(AND(A2128="",C2128="",D2128=""),"",IF(A2128="","Add the order date",IF(I2128="","Date not recognised - use YYYY-MM-DD",IF(C2128="","Add the customer email",IF(D2128="","Add the order total",IF(COUNTIF(Customers!$A$2:$A$2001,C2128)=0,"Customer not on Customers tab",IF(N(E2128)&gt;D2128,"Refund is more than the order",IF(AND(B2128&lt;&gt;"",COUNTIF($B$2:$B$5001,B2128)&gt;1),"Same order # twice - keep one row",""))))))))</f>
        <v/>
      </c>
      <c r="I2128" s="11" t="str">
        <f aca="false">IF(A2128="","",IF(ISNUMBER(A2128),INT(A2128),IFERROR(IF(TEXT(DATE(VALUE(LEFT(A2128,4)),VALUE(MID(A2128,6,2)),VALUE(MID(A2128,9,2))),"yyyy-mm-dd")=LEFT(A2128,10),DATE(VALUE(LEFT(A2128,4)),VALUE(MID(A2128,6,2)),VALUE(MID(A2128,9,2))),""),"")))</f>
        <v/>
      </c>
    </row>
    <row r="2129" customFormat="false" ht="15" hidden="false" customHeight="false" outlineLevel="0" collapsed="false">
      <c r="A2129" s="13"/>
      <c r="B2129" s="8"/>
      <c r="C2129" s="8"/>
      <c r="D2129" s="23"/>
      <c r="E2129" s="23"/>
      <c r="F2129" s="10" t="str">
        <f aca="false">IF(D2129="","",D2129-N(E2129))</f>
        <v/>
      </c>
      <c r="G2129" s="8"/>
      <c r="H2129" s="12" t="str">
        <f aca="false">IF(AND(A2129="",C2129="",D2129=""),"",IF(A2129="","Add the order date",IF(I2129="","Date not recognised - use YYYY-MM-DD",IF(C2129="","Add the customer email",IF(D2129="","Add the order total",IF(COUNTIF(Customers!$A$2:$A$2001,C2129)=0,"Customer not on Customers tab",IF(N(E2129)&gt;D2129,"Refund is more than the order",IF(AND(B2129&lt;&gt;"",COUNTIF($B$2:$B$5001,B2129)&gt;1),"Same order # twice - keep one row",""))))))))</f>
        <v/>
      </c>
      <c r="I2129" s="11" t="str">
        <f aca="false">IF(A2129="","",IF(ISNUMBER(A2129),INT(A2129),IFERROR(IF(TEXT(DATE(VALUE(LEFT(A2129,4)),VALUE(MID(A2129,6,2)),VALUE(MID(A2129,9,2))),"yyyy-mm-dd")=LEFT(A2129,10),DATE(VALUE(LEFT(A2129,4)),VALUE(MID(A2129,6,2)),VALUE(MID(A2129,9,2))),""),"")))</f>
        <v/>
      </c>
    </row>
    <row r="2130" customFormat="false" ht="15" hidden="false" customHeight="false" outlineLevel="0" collapsed="false">
      <c r="A2130" s="13"/>
      <c r="B2130" s="8"/>
      <c r="C2130" s="8"/>
      <c r="D2130" s="23"/>
      <c r="E2130" s="23"/>
      <c r="F2130" s="10" t="str">
        <f aca="false">IF(D2130="","",D2130-N(E2130))</f>
        <v/>
      </c>
      <c r="G2130" s="8"/>
      <c r="H2130" s="12" t="str">
        <f aca="false">IF(AND(A2130="",C2130="",D2130=""),"",IF(A2130="","Add the order date",IF(I2130="","Date not recognised - use YYYY-MM-DD",IF(C2130="","Add the customer email",IF(D2130="","Add the order total",IF(COUNTIF(Customers!$A$2:$A$2001,C2130)=0,"Customer not on Customers tab",IF(N(E2130)&gt;D2130,"Refund is more than the order",IF(AND(B2130&lt;&gt;"",COUNTIF($B$2:$B$5001,B2130)&gt;1),"Same order # twice - keep one row",""))))))))</f>
        <v/>
      </c>
      <c r="I2130" s="11" t="str">
        <f aca="false">IF(A2130="","",IF(ISNUMBER(A2130),INT(A2130),IFERROR(IF(TEXT(DATE(VALUE(LEFT(A2130,4)),VALUE(MID(A2130,6,2)),VALUE(MID(A2130,9,2))),"yyyy-mm-dd")=LEFT(A2130,10),DATE(VALUE(LEFT(A2130,4)),VALUE(MID(A2130,6,2)),VALUE(MID(A2130,9,2))),""),"")))</f>
        <v/>
      </c>
    </row>
    <row r="2131" customFormat="false" ht="15" hidden="false" customHeight="false" outlineLevel="0" collapsed="false">
      <c r="A2131" s="13"/>
      <c r="B2131" s="8"/>
      <c r="C2131" s="8"/>
      <c r="D2131" s="23"/>
      <c r="E2131" s="23"/>
      <c r="F2131" s="10" t="str">
        <f aca="false">IF(D2131="","",D2131-N(E2131))</f>
        <v/>
      </c>
      <c r="G2131" s="8"/>
      <c r="H2131" s="12" t="str">
        <f aca="false">IF(AND(A2131="",C2131="",D2131=""),"",IF(A2131="","Add the order date",IF(I2131="","Date not recognised - use YYYY-MM-DD",IF(C2131="","Add the customer email",IF(D2131="","Add the order total",IF(COUNTIF(Customers!$A$2:$A$2001,C2131)=0,"Customer not on Customers tab",IF(N(E2131)&gt;D2131,"Refund is more than the order",IF(AND(B2131&lt;&gt;"",COUNTIF($B$2:$B$5001,B2131)&gt;1),"Same order # twice - keep one row",""))))))))</f>
        <v/>
      </c>
      <c r="I2131" s="11" t="str">
        <f aca="false">IF(A2131="","",IF(ISNUMBER(A2131),INT(A2131),IFERROR(IF(TEXT(DATE(VALUE(LEFT(A2131,4)),VALUE(MID(A2131,6,2)),VALUE(MID(A2131,9,2))),"yyyy-mm-dd")=LEFT(A2131,10),DATE(VALUE(LEFT(A2131,4)),VALUE(MID(A2131,6,2)),VALUE(MID(A2131,9,2))),""),"")))</f>
        <v/>
      </c>
    </row>
    <row r="2132" customFormat="false" ht="15" hidden="false" customHeight="false" outlineLevel="0" collapsed="false">
      <c r="A2132" s="13"/>
      <c r="B2132" s="8"/>
      <c r="C2132" s="8"/>
      <c r="D2132" s="23"/>
      <c r="E2132" s="23"/>
      <c r="F2132" s="10" t="str">
        <f aca="false">IF(D2132="","",D2132-N(E2132))</f>
        <v/>
      </c>
      <c r="G2132" s="8"/>
      <c r="H2132" s="12" t="str">
        <f aca="false">IF(AND(A2132="",C2132="",D2132=""),"",IF(A2132="","Add the order date",IF(I2132="","Date not recognised - use YYYY-MM-DD",IF(C2132="","Add the customer email",IF(D2132="","Add the order total",IF(COUNTIF(Customers!$A$2:$A$2001,C2132)=0,"Customer not on Customers tab",IF(N(E2132)&gt;D2132,"Refund is more than the order",IF(AND(B2132&lt;&gt;"",COUNTIF($B$2:$B$5001,B2132)&gt;1),"Same order # twice - keep one row",""))))))))</f>
        <v/>
      </c>
      <c r="I2132" s="11" t="str">
        <f aca="false">IF(A2132="","",IF(ISNUMBER(A2132),INT(A2132),IFERROR(IF(TEXT(DATE(VALUE(LEFT(A2132,4)),VALUE(MID(A2132,6,2)),VALUE(MID(A2132,9,2))),"yyyy-mm-dd")=LEFT(A2132,10),DATE(VALUE(LEFT(A2132,4)),VALUE(MID(A2132,6,2)),VALUE(MID(A2132,9,2))),""),"")))</f>
        <v/>
      </c>
    </row>
    <row r="2133" customFormat="false" ht="15" hidden="false" customHeight="false" outlineLevel="0" collapsed="false">
      <c r="A2133" s="13"/>
      <c r="B2133" s="8"/>
      <c r="C2133" s="8"/>
      <c r="D2133" s="23"/>
      <c r="E2133" s="23"/>
      <c r="F2133" s="10" t="str">
        <f aca="false">IF(D2133="","",D2133-N(E2133))</f>
        <v/>
      </c>
      <c r="G2133" s="8"/>
      <c r="H2133" s="12" t="str">
        <f aca="false">IF(AND(A2133="",C2133="",D2133=""),"",IF(A2133="","Add the order date",IF(I2133="","Date not recognised - use YYYY-MM-DD",IF(C2133="","Add the customer email",IF(D2133="","Add the order total",IF(COUNTIF(Customers!$A$2:$A$2001,C2133)=0,"Customer not on Customers tab",IF(N(E2133)&gt;D2133,"Refund is more than the order",IF(AND(B2133&lt;&gt;"",COUNTIF($B$2:$B$5001,B2133)&gt;1),"Same order # twice - keep one row",""))))))))</f>
        <v/>
      </c>
      <c r="I2133" s="11" t="str">
        <f aca="false">IF(A2133="","",IF(ISNUMBER(A2133),INT(A2133),IFERROR(IF(TEXT(DATE(VALUE(LEFT(A2133,4)),VALUE(MID(A2133,6,2)),VALUE(MID(A2133,9,2))),"yyyy-mm-dd")=LEFT(A2133,10),DATE(VALUE(LEFT(A2133,4)),VALUE(MID(A2133,6,2)),VALUE(MID(A2133,9,2))),""),"")))</f>
        <v/>
      </c>
    </row>
    <row r="2134" customFormat="false" ht="15" hidden="false" customHeight="false" outlineLevel="0" collapsed="false">
      <c r="A2134" s="13"/>
      <c r="B2134" s="8"/>
      <c r="C2134" s="8"/>
      <c r="D2134" s="23"/>
      <c r="E2134" s="23"/>
      <c r="F2134" s="10" t="str">
        <f aca="false">IF(D2134="","",D2134-N(E2134))</f>
        <v/>
      </c>
      <c r="G2134" s="8"/>
      <c r="H2134" s="12" t="str">
        <f aca="false">IF(AND(A2134="",C2134="",D2134=""),"",IF(A2134="","Add the order date",IF(I2134="","Date not recognised - use YYYY-MM-DD",IF(C2134="","Add the customer email",IF(D2134="","Add the order total",IF(COUNTIF(Customers!$A$2:$A$2001,C2134)=0,"Customer not on Customers tab",IF(N(E2134)&gt;D2134,"Refund is more than the order",IF(AND(B2134&lt;&gt;"",COUNTIF($B$2:$B$5001,B2134)&gt;1),"Same order # twice - keep one row",""))))))))</f>
        <v/>
      </c>
      <c r="I2134" s="11" t="str">
        <f aca="false">IF(A2134="","",IF(ISNUMBER(A2134),INT(A2134),IFERROR(IF(TEXT(DATE(VALUE(LEFT(A2134,4)),VALUE(MID(A2134,6,2)),VALUE(MID(A2134,9,2))),"yyyy-mm-dd")=LEFT(A2134,10),DATE(VALUE(LEFT(A2134,4)),VALUE(MID(A2134,6,2)),VALUE(MID(A2134,9,2))),""),"")))</f>
        <v/>
      </c>
    </row>
    <row r="2135" customFormat="false" ht="15" hidden="false" customHeight="false" outlineLevel="0" collapsed="false">
      <c r="A2135" s="13"/>
      <c r="B2135" s="8"/>
      <c r="C2135" s="8"/>
      <c r="D2135" s="23"/>
      <c r="E2135" s="23"/>
      <c r="F2135" s="10" t="str">
        <f aca="false">IF(D2135="","",D2135-N(E2135))</f>
        <v/>
      </c>
      <c r="G2135" s="8"/>
      <c r="H2135" s="12" t="str">
        <f aca="false">IF(AND(A2135="",C2135="",D2135=""),"",IF(A2135="","Add the order date",IF(I2135="","Date not recognised - use YYYY-MM-DD",IF(C2135="","Add the customer email",IF(D2135="","Add the order total",IF(COUNTIF(Customers!$A$2:$A$2001,C2135)=0,"Customer not on Customers tab",IF(N(E2135)&gt;D2135,"Refund is more than the order",IF(AND(B2135&lt;&gt;"",COUNTIF($B$2:$B$5001,B2135)&gt;1),"Same order # twice - keep one row",""))))))))</f>
        <v/>
      </c>
      <c r="I2135" s="11" t="str">
        <f aca="false">IF(A2135="","",IF(ISNUMBER(A2135),INT(A2135),IFERROR(IF(TEXT(DATE(VALUE(LEFT(A2135,4)),VALUE(MID(A2135,6,2)),VALUE(MID(A2135,9,2))),"yyyy-mm-dd")=LEFT(A2135,10),DATE(VALUE(LEFT(A2135,4)),VALUE(MID(A2135,6,2)),VALUE(MID(A2135,9,2))),""),"")))</f>
        <v/>
      </c>
    </row>
    <row r="2136" customFormat="false" ht="15" hidden="false" customHeight="false" outlineLevel="0" collapsed="false">
      <c r="A2136" s="13"/>
      <c r="B2136" s="8"/>
      <c r="C2136" s="8"/>
      <c r="D2136" s="23"/>
      <c r="E2136" s="23"/>
      <c r="F2136" s="10" t="str">
        <f aca="false">IF(D2136="","",D2136-N(E2136))</f>
        <v/>
      </c>
      <c r="G2136" s="8"/>
      <c r="H2136" s="12" t="str">
        <f aca="false">IF(AND(A2136="",C2136="",D2136=""),"",IF(A2136="","Add the order date",IF(I2136="","Date not recognised - use YYYY-MM-DD",IF(C2136="","Add the customer email",IF(D2136="","Add the order total",IF(COUNTIF(Customers!$A$2:$A$2001,C2136)=0,"Customer not on Customers tab",IF(N(E2136)&gt;D2136,"Refund is more than the order",IF(AND(B2136&lt;&gt;"",COUNTIF($B$2:$B$5001,B2136)&gt;1),"Same order # twice - keep one row",""))))))))</f>
        <v/>
      </c>
      <c r="I2136" s="11" t="str">
        <f aca="false">IF(A2136="","",IF(ISNUMBER(A2136),INT(A2136),IFERROR(IF(TEXT(DATE(VALUE(LEFT(A2136,4)),VALUE(MID(A2136,6,2)),VALUE(MID(A2136,9,2))),"yyyy-mm-dd")=LEFT(A2136,10),DATE(VALUE(LEFT(A2136,4)),VALUE(MID(A2136,6,2)),VALUE(MID(A2136,9,2))),""),"")))</f>
        <v/>
      </c>
    </row>
    <row r="2137" customFormat="false" ht="15" hidden="false" customHeight="false" outlineLevel="0" collapsed="false">
      <c r="A2137" s="13"/>
      <c r="B2137" s="8"/>
      <c r="C2137" s="8"/>
      <c r="D2137" s="23"/>
      <c r="E2137" s="23"/>
      <c r="F2137" s="10" t="str">
        <f aca="false">IF(D2137="","",D2137-N(E2137))</f>
        <v/>
      </c>
      <c r="G2137" s="8"/>
      <c r="H2137" s="12" t="str">
        <f aca="false">IF(AND(A2137="",C2137="",D2137=""),"",IF(A2137="","Add the order date",IF(I2137="","Date not recognised - use YYYY-MM-DD",IF(C2137="","Add the customer email",IF(D2137="","Add the order total",IF(COUNTIF(Customers!$A$2:$A$2001,C2137)=0,"Customer not on Customers tab",IF(N(E2137)&gt;D2137,"Refund is more than the order",IF(AND(B2137&lt;&gt;"",COUNTIF($B$2:$B$5001,B2137)&gt;1),"Same order # twice - keep one row",""))))))))</f>
        <v/>
      </c>
      <c r="I2137" s="11" t="str">
        <f aca="false">IF(A2137="","",IF(ISNUMBER(A2137),INT(A2137),IFERROR(IF(TEXT(DATE(VALUE(LEFT(A2137,4)),VALUE(MID(A2137,6,2)),VALUE(MID(A2137,9,2))),"yyyy-mm-dd")=LEFT(A2137,10),DATE(VALUE(LEFT(A2137,4)),VALUE(MID(A2137,6,2)),VALUE(MID(A2137,9,2))),""),"")))</f>
        <v/>
      </c>
    </row>
    <row r="2138" customFormat="false" ht="15" hidden="false" customHeight="false" outlineLevel="0" collapsed="false">
      <c r="A2138" s="13"/>
      <c r="B2138" s="8"/>
      <c r="C2138" s="8"/>
      <c r="D2138" s="23"/>
      <c r="E2138" s="23"/>
      <c r="F2138" s="10" t="str">
        <f aca="false">IF(D2138="","",D2138-N(E2138))</f>
        <v/>
      </c>
      <c r="G2138" s="8"/>
      <c r="H2138" s="12" t="str">
        <f aca="false">IF(AND(A2138="",C2138="",D2138=""),"",IF(A2138="","Add the order date",IF(I2138="","Date not recognised - use YYYY-MM-DD",IF(C2138="","Add the customer email",IF(D2138="","Add the order total",IF(COUNTIF(Customers!$A$2:$A$2001,C2138)=0,"Customer not on Customers tab",IF(N(E2138)&gt;D2138,"Refund is more than the order",IF(AND(B2138&lt;&gt;"",COUNTIF($B$2:$B$5001,B2138)&gt;1),"Same order # twice - keep one row",""))))))))</f>
        <v/>
      </c>
      <c r="I2138" s="11" t="str">
        <f aca="false">IF(A2138="","",IF(ISNUMBER(A2138),INT(A2138),IFERROR(IF(TEXT(DATE(VALUE(LEFT(A2138,4)),VALUE(MID(A2138,6,2)),VALUE(MID(A2138,9,2))),"yyyy-mm-dd")=LEFT(A2138,10),DATE(VALUE(LEFT(A2138,4)),VALUE(MID(A2138,6,2)),VALUE(MID(A2138,9,2))),""),"")))</f>
        <v/>
      </c>
    </row>
    <row r="2139" customFormat="false" ht="15" hidden="false" customHeight="false" outlineLevel="0" collapsed="false">
      <c r="A2139" s="13"/>
      <c r="B2139" s="8"/>
      <c r="C2139" s="8"/>
      <c r="D2139" s="23"/>
      <c r="E2139" s="23"/>
      <c r="F2139" s="10" t="str">
        <f aca="false">IF(D2139="","",D2139-N(E2139))</f>
        <v/>
      </c>
      <c r="G2139" s="8"/>
      <c r="H2139" s="12" t="str">
        <f aca="false">IF(AND(A2139="",C2139="",D2139=""),"",IF(A2139="","Add the order date",IF(I2139="","Date not recognised - use YYYY-MM-DD",IF(C2139="","Add the customer email",IF(D2139="","Add the order total",IF(COUNTIF(Customers!$A$2:$A$2001,C2139)=0,"Customer not on Customers tab",IF(N(E2139)&gt;D2139,"Refund is more than the order",IF(AND(B2139&lt;&gt;"",COUNTIF($B$2:$B$5001,B2139)&gt;1),"Same order # twice - keep one row",""))))))))</f>
        <v/>
      </c>
      <c r="I2139" s="11" t="str">
        <f aca="false">IF(A2139="","",IF(ISNUMBER(A2139),INT(A2139),IFERROR(IF(TEXT(DATE(VALUE(LEFT(A2139,4)),VALUE(MID(A2139,6,2)),VALUE(MID(A2139,9,2))),"yyyy-mm-dd")=LEFT(A2139,10),DATE(VALUE(LEFT(A2139,4)),VALUE(MID(A2139,6,2)),VALUE(MID(A2139,9,2))),""),"")))</f>
        <v/>
      </c>
    </row>
    <row r="2140" customFormat="false" ht="15" hidden="false" customHeight="false" outlineLevel="0" collapsed="false">
      <c r="A2140" s="13"/>
      <c r="B2140" s="8"/>
      <c r="C2140" s="8"/>
      <c r="D2140" s="23"/>
      <c r="E2140" s="23"/>
      <c r="F2140" s="10" t="str">
        <f aca="false">IF(D2140="","",D2140-N(E2140))</f>
        <v/>
      </c>
      <c r="G2140" s="8"/>
      <c r="H2140" s="12" t="str">
        <f aca="false">IF(AND(A2140="",C2140="",D2140=""),"",IF(A2140="","Add the order date",IF(I2140="","Date not recognised - use YYYY-MM-DD",IF(C2140="","Add the customer email",IF(D2140="","Add the order total",IF(COUNTIF(Customers!$A$2:$A$2001,C2140)=0,"Customer not on Customers tab",IF(N(E2140)&gt;D2140,"Refund is more than the order",IF(AND(B2140&lt;&gt;"",COUNTIF($B$2:$B$5001,B2140)&gt;1),"Same order # twice - keep one row",""))))))))</f>
        <v/>
      </c>
      <c r="I2140" s="11" t="str">
        <f aca="false">IF(A2140="","",IF(ISNUMBER(A2140),INT(A2140),IFERROR(IF(TEXT(DATE(VALUE(LEFT(A2140,4)),VALUE(MID(A2140,6,2)),VALUE(MID(A2140,9,2))),"yyyy-mm-dd")=LEFT(A2140,10),DATE(VALUE(LEFT(A2140,4)),VALUE(MID(A2140,6,2)),VALUE(MID(A2140,9,2))),""),"")))</f>
        <v/>
      </c>
    </row>
    <row r="2141" customFormat="false" ht="15" hidden="false" customHeight="false" outlineLevel="0" collapsed="false">
      <c r="A2141" s="13"/>
      <c r="B2141" s="8"/>
      <c r="C2141" s="8"/>
      <c r="D2141" s="23"/>
      <c r="E2141" s="23"/>
      <c r="F2141" s="10" t="str">
        <f aca="false">IF(D2141="","",D2141-N(E2141))</f>
        <v/>
      </c>
      <c r="G2141" s="8"/>
      <c r="H2141" s="12" t="str">
        <f aca="false">IF(AND(A2141="",C2141="",D2141=""),"",IF(A2141="","Add the order date",IF(I2141="","Date not recognised - use YYYY-MM-DD",IF(C2141="","Add the customer email",IF(D2141="","Add the order total",IF(COUNTIF(Customers!$A$2:$A$2001,C2141)=0,"Customer not on Customers tab",IF(N(E2141)&gt;D2141,"Refund is more than the order",IF(AND(B2141&lt;&gt;"",COUNTIF($B$2:$B$5001,B2141)&gt;1),"Same order # twice - keep one row",""))))))))</f>
        <v/>
      </c>
      <c r="I2141" s="11" t="str">
        <f aca="false">IF(A2141="","",IF(ISNUMBER(A2141),INT(A2141),IFERROR(IF(TEXT(DATE(VALUE(LEFT(A2141,4)),VALUE(MID(A2141,6,2)),VALUE(MID(A2141,9,2))),"yyyy-mm-dd")=LEFT(A2141,10),DATE(VALUE(LEFT(A2141,4)),VALUE(MID(A2141,6,2)),VALUE(MID(A2141,9,2))),""),"")))</f>
        <v/>
      </c>
    </row>
    <row r="2142" customFormat="false" ht="15" hidden="false" customHeight="false" outlineLevel="0" collapsed="false">
      <c r="A2142" s="13"/>
      <c r="B2142" s="8"/>
      <c r="C2142" s="8"/>
      <c r="D2142" s="23"/>
      <c r="E2142" s="23"/>
      <c r="F2142" s="10" t="str">
        <f aca="false">IF(D2142="","",D2142-N(E2142))</f>
        <v/>
      </c>
      <c r="G2142" s="8"/>
      <c r="H2142" s="12" t="str">
        <f aca="false">IF(AND(A2142="",C2142="",D2142=""),"",IF(A2142="","Add the order date",IF(I2142="","Date not recognised - use YYYY-MM-DD",IF(C2142="","Add the customer email",IF(D2142="","Add the order total",IF(COUNTIF(Customers!$A$2:$A$2001,C2142)=0,"Customer not on Customers tab",IF(N(E2142)&gt;D2142,"Refund is more than the order",IF(AND(B2142&lt;&gt;"",COUNTIF($B$2:$B$5001,B2142)&gt;1),"Same order # twice - keep one row",""))))))))</f>
        <v/>
      </c>
      <c r="I2142" s="11" t="str">
        <f aca="false">IF(A2142="","",IF(ISNUMBER(A2142),INT(A2142),IFERROR(IF(TEXT(DATE(VALUE(LEFT(A2142,4)),VALUE(MID(A2142,6,2)),VALUE(MID(A2142,9,2))),"yyyy-mm-dd")=LEFT(A2142,10),DATE(VALUE(LEFT(A2142,4)),VALUE(MID(A2142,6,2)),VALUE(MID(A2142,9,2))),""),"")))</f>
        <v/>
      </c>
    </row>
    <row r="2143" customFormat="false" ht="15" hidden="false" customHeight="false" outlineLevel="0" collapsed="false">
      <c r="A2143" s="13"/>
      <c r="B2143" s="8"/>
      <c r="C2143" s="8"/>
      <c r="D2143" s="23"/>
      <c r="E2143" s="23"/>
      <c r="F2143" s="10" t="str">
        <f aca="false">IF(D2143="","",D2143-N(E2143))</f>
        <v/>
      </c>
      <c r="G2143" s="8"/>
      <c r="H2143" s="12" t="str">
        <f aca="false">IF(AND(A2143="",C2143="",D2143=""),"",IF(A2143="","Add the order date",IF(I2143="","Date not recognised - use YYYY-MM-DD",IF(C2143="","Add the customer email",IF(D2143="","Add the order total",IF(COUNTIF(Customers!$A$2:$A$2001,C2143)=0,"Customer not on Customers tab",IF(N(E2143)&gt;D2143,"Refund is more than the order",IF(AND(B2143&lt;&gt;"",COUNTIF($B$2:$B$5001,B2143)&gt;1),"Same order # twice - keep one row",""))))))))</f>
        <v/>
      </c>
      <c r="I2143" s="11" t="str">
        <f aca="false">IF(A2143="","",IF(ISNUMBER(A2143),INT(A2143),IFERROR(IF(TEXT(DATE(VALUE(LEFT(A2143,4)),VALUE(MID(A2143,6,2)),VALUE(MID(A2143,9,2))),"yyyy-mm-dd")=LEFT(A2143,10),DATE(VALUE(LEFT(A2143,4)),VALUE(MID(A2143,6,2)),VALUE(MID(A2143,9,2))),""),"")))</f>
        <v/>
      </c>
    </row>
    <row r="2144" customFormat="false" ht="15" hidden="false" customHeight="false" outlineLevel="0" collapsed="false">
      <c r="A2144" s="13"/>
      <c r="B2144" s="8"/>
      <c r="C2144" s="8"/>
      <c r="D2144" s="23"/>
      <c r="E2144" s="23"/>
      <c r="F2144" s="10" t="str">
        <f aca="false">IF(D2144="","",D2144-N(E2144))</f>
        <v/>
      </c>
      <c r="G2144" s="8"/>
      <c r="H2144" s="12" t="str">
        <f aca="false">IF(AND(A2144="",C2144="",D2144=""),"",IF(A2144="","Add the order date",IF(I2144="","Date not recognised - use YYYY-MM-DD",IF(C2144="","Add the customer email",IF(D2144="","Add the order total",IF(COUNTIF(Customers!$A$2:$A$2001,C2144)=0,"Customer not on Customers tab",IF(N(E2144)&gt;D2144,"Refund is more than the order",IF(AND(B2144&lt;&gt;"",COUNTIF($B$2:$B$5001,B2144)&gt;1),"Same order # twice - keep one row",""))))))))</f>
        <v/>
      </c>
      <c r="I2144" s="11" t="str">
        <f aca="false">IF(A2144="","",IF(ISNUMBER(A2144),INT(A2144),IFERROR(IF(TEXT(DATE(VALUE(LEFT(A2144,4)),VALUE(MID(A2144,6,2)),VALUE(MID(A2144,9,2))),"yyyy-mm-dd")=LEFT(A2144,10),DATE(VALUE(LEFT(A2144,4)),VALUE(MID(A2144,6,2)),VALUE(MID(A2144,9,2))),""),"")))</f>
        <v/>
      </c>
    </row>
    <row r="2145" customFormat="false" ht="15" hidden="false" customHeight="false" outlineLevel="0" collapsed="false">
      <c r="A2145" s="13"/>
      <c r="B2145" s="8"/>
      <c r="C2145" s="8"/>
      <c r="D2145" s="23"/>
      <c r="E2145" s="23"/>
      <c r="F2145" s="10" t="str">
        <f aca="false">IF(D2145="","",D2145-N(E2145))</f>
        <v/>
      </c>
      <c r="G2145" s="8"/>
      <c r="H2145" s="12" t="str">
        <f aca="false">IF(AND(A2145="",C2145="",D2145=""),"",IF(A2145="","Add the order date",IF(I2145="","Date not recognised - use YYYY-MM-DD",IF(C2145="","Add the customer email",IF(D2145="","Add the order total",IF(COUNTIF(Customers!$A$2:$A$2001,C2145)=0,"Customer not on Customers tab",IF(N(E2145)&gt;D2145,"Refund is more than the order",IF(AND(B2145&lt;&gt;"",COUNTIF($B$2:$B$5001,B2145)&gt;1),"Same order # twice - keep one row",""))))))))</f>
        <v/>
      </c>
      <c r="I2145" s="11" t="str">
        <f aca="false">IF(A2145="","",IF(ISNUMBER(A2145),INT(A2145),IFERROR(IF(TEXT(DATE(VALUE(LEFT(A2145,4)),VALUE(MID(A2145,6,2)),VALUE(MID(A2145,9,2))),"yyyy-mm-dd")=LEFT(A2145,10),DATE(VALUE(LEFT(A2145,4)),VALUE(MID(A2145,6,2)),VALUE(MID(A2145,9,2))),""),"")))</f>
        <v/>
      </c>
    </row>
    <row r="2146" customFormat="false" ht="15" hidden="false" customHeight="false" outlineLevel="0" collapsed="false">
      <c r="A2146" s="13"/>
      <c r="B2146" s="8"/>
      <c r="C2146" s="8"/>
      <c r="D2146" s="23"/>
      <c r="E2146" s="23"/>
      <c r="F2146" s="10" t="str">
        <f aca="false">IF(D2146="","",D2146-N(E2146))</f>
        <v/>
      </c>
      <c r="G2146" s="8"/>
      <c r="H2146" s="12" t="str">
        <f aca="false">IF(AND(A2146="",C2146="",D2146=""),"",IF(A2146="","Add the order date",IF(I2146="","Date not recognised - use YYYY-MM-DD",IF(C2146="","Add the customer email",IF(D2146="","Add the order total",IF(COUNTIF(Customers!$A$2:$A$2001,C2146)=0,"Customer not on Customers tab",IF(N(E2146)&gt;D2146,"Refund is more than the order",IF(AND(B2146&lt;&gt;"",COUNTIF($B$2:$B$5001,B2146)&gt;1),"Same order # twice - keep one row",""))))))))</f>
        <v/>
      </c>
      <c r="I2146" s="11" t="str">
        <f aca="false">IF(A2146="","",IF(ISNUMBER(A2146),INT(A2146),IFERROR(IF(TEXT(DATE(VALUE(LEFT(A2146,4)),VALUE(MID(A2146,6,2)),VALUE(MID(A2146,9,2))),"yyyy-mm-dd")=LEFT(A2146,10),DATE(VALUE(LEFT(A2146,4)),VALUE(MID(A2146,6,2)),VALUE(MID(A2146,9,2))),""),"")))</f>
        <v/>
      </c>
    </row>
    <row r="2147" customFormat="false" ht="15" hidden="false" customHeight="false" outlineLevel="0" collapsed="false">
      <c r="A2147" s="13"/>
      <c r="B2147" s="8"/>
      <c r="C2147" s="8"/>
      <c r="D2147" s="23"/>
      <c r="E2147" s="23"/>
      <c r="F2147" s="10" t="str">
        <f aca="false">IF(D2147="","",D2147-N(E2147))</f>
        <v/>
      </c>
      <c r="G2147" s="8"/>
      <c r="H2147" s="12" t="str">
        <f aca="false">IF(AND(A2147="",C2147="",D2147=""),"",IF(A2147="","Add the order date",IF(I2147="","Date not recognised - use YYYY-MM-DD",IF(C2147="","Add the customer email",IF(D2147="","Add the order total",IF(COUNTIF(Customers!$A$2:$A$2001,C2147)=0,"Customer not on Customers tab",IF(N(E2147)&gt;D2147,"Refund is more than the order",IF(AND(B2147&lt;&gt;"",COUNTIF($B$2:$B$5001,B2147)&gt;1),"Same order # twice - keep one row",""))))))))</f>
        <v/>
      </c>
      <c r="I2147" s="11" t="str">
        <f aca="false">IF(A2147="","",IF(ISNUMBER(A2147),INT(A2147),IFERROR(IF(TEXT(DATE(VALUE(LEFT(A2147,4)),VALUE(MID(A2147,6,2)),VALUE(MID(A2147,9,2))),"yyyy-mm-dd")=LEFT(A2147,10),DATE(VALUE(LEFT(A2147,4)),VALUE(MID(A2147,6,2)),VALUE(MID(A2147,9,2))),""),"")))</f>
        <v/>
      </c>
    </row>
    <row r="2148" customFormat="false" ht="15" hidden="false" customHeight="false" outlineLevel="0" collapsed="false">
      <c r="A2148" s="13"/>
      <c r="B2148" s="8"/>
      <c r="C2148" s="8"/>
      <c r="D2148" s="23"/>
      <c r="E2148" s="23"/>
      <c r="F2148" s="10" t="str">
        <f aca="false">IF(D2148="","",D2148-N(E2148))</f>
        <v/>
      </c>
      <c r="G2148" s="8"/>
      <c r="H2148" s="12" t="str">
        <f aca="false">IF(AND(A2148="",C2148="",D2148=""),"",IF(A2148="","Add the order date",IF(I2148="","Date not recognised - use YYYY-MM-DD",IF(C2148="","Add the customer email",IF(D2148="","Add the order total",IF(COUNTIF(Customers!$A$2:$A$2001,C2148)=0,"Customer not on Customers tab",IF(N(E2148)&gt;D2148,"Refund is more than the order",IF(AND(B2148&lt;&gt;"",COUNTIF($B$2:$B$5001,B2148)&gt;1),"Same order # twice - keep one row",""))))))))</f>
        <v/>
      </c>
      <c r="I2148" s="11" t="str">
        <f aca="false">IF(A2148="","",IF(ISNUMBER(A2148),INT(A2148),IFERROR(IF(TEXT(DATE(VALUE(LEFT(A2148,4)),VALUE(MID(A2148,6,2)),VALUE(MID(A2148,9,2))),"yyyy-mm-dd")=LEFT(A2148,10),DATE(VALUE(LEFT(A2148,4)),VALUE(MID(A2148,6,2)),VALUE(MID(A2148,9,2))),""),"")))</f>
        <v/>
      </c>
    </row>
    <row r="2149" customFormat="false" ht="15" hidden="false" customHeight="false" outlineLevel="0" collapsed="false">
      <c r="A2149" s="13"/>
      <c r="B2149" s="8"/>
      <c r="C2149" s="8"/>
      <c r="D2149" s="23"/>
      <c r="E2149" s="23"/>
      <c r="F2149" s="10" t="str">
        <f aca="false">IF(D2149="","",D2149-N(E2149))</f>
        <v/>
      </c>
      <c r="G2149" s="8"/>
      <c r="H2149" s="12" t="str">
        <f aca="false">IF(AND(A2149="",C2149="",D2149=""),"",IF(A2149="","Add the order date",IF(I2149="","Date not recognised - use YYYY-MM-DD",IF(C2149="","Add the customer email",IF(D2149="","Add the order total",IF(COUNTIF(Customers!$A$2:$A$2001,C2149)=0,"Customer not on Customers tab",IF(N(E2149)&gt;D2149,"Refund is more than the order",IF(AND(B2149&lt;&gt;"",COUNTIF($B$2:$B$5001,B2149)&gt;1),"Same order # twice - keep one row",""))))))))</f>
        <v/>
      </c>
      <c r="I2149" s="11" t="str">
        <f aca="false">IF(A2149="","",IF(ISNUMBER(A2149),INT(A2149),IFERROR(IF(TEXT(DATE(VALUE(LEFT(A2149,4)),VALUE(MID(A2149,6,2)),VALUE(MID(A2149,9,2))),"yyyy-mm-dd")=LEFT(A2149,10),DATE(VALUE(LEFT(A2149,4)),VALUE(MID(A2149,6,2)),VALUE(MID(A2149,9,2))),""),"")))</f>
        <v/>
      </c>
    </row>
    <row r="2150" customFormat="false" ht="15" hidden="false" customHeight="false" outlineLevel="0" collapsed="false">
      <c r="A2150" s="13"/>
      <c r="B2150" s="8"/>
      <c r="C2150" s="8"/>
      <c r="D2150" s="23"/>
      <c r="E2150" s="23"/>
      <c r="F2150" s="10" t="str">
        <f aca="false">IF(D2150="","",D2150-N(E2150))</f>
        <v/>
      </c>
      <c r="G2150" s="8"/>
      <c r="H2150" s="12" t="str">
        <f aca="false">IF(AND(A2150="",C2150="",D2150=""),"",IF(A2150="","Add the order date",IF(I2150="","Date not recognised - use YYYY-MM-DD",IF(C2150="","Add the customer email",IF(D2150="","Add the order total",IF(COUNTIF(Customers!$A$2:$A$2001,C2150)=0,"Customer not on Customers tab",IF(N(E2150)&gt;D2150,"Refund is more than the order",IF(AND(B2150&lt;&gt;"",COUNTIF($B$2:$B$5001,B2150)&gt;1),"Same order # twice - keep one row",""))))))))</f>
        <v/>
      </c>
      <c r="I2150" s="11" t="str">
        <f aca="false">IF(A2150="","",IF(ISNUMBER(A2150),INT(A2150),IFERROR(IF(TEXT(DATE(VALUE(LEFT(A2150,4)),VALUE(MID(A2150,6,2)),VALUE(MID(A2150,9,2))),"yyyy-mm-dd")=LEFT(A2150,10),DATE(VALUE(LEFT(A2150,4)),VALUE(MID(A2150,6,2)),VALUE(MID(A2150,9,2))),""),"")))</f>
        <v/>
      </c>
    </row>
    <row r="2151" customFormat="false" ht="15" hidden="false" customHeight="false" outlineLevel="0" collapsed="false">
      <c r="A2151" s="13"/>
      <c r="B2151" s="8"/>
      <c r="C2151" s="8"/>
      <c r="D2151" s="23"/>
      <c r="E2151" s="23"/>
      <c r="F2151" s="10" t="str">
        <f aca="false">IF(D2151="","",D2151-N(E2151))</f>
        <v/>
      </c>
      <c r="G2151" s="8"/>
      <c r="H2151" s="12" t="str">
        <f aca="false">IF(AND(A2151="",C2151="",D2151=""),"",IF(A2151="","Add the order date",IF(I2151="","Date not recognised - use YYYY-MM-DD",IF(C2151="","Add the customer email",IF(D2151="","Add the order total",IF(COUNTIF(Customers!$A$2:$A$2001,C2151)=0,"Customer not on Customers tab",IF(N(E2151)&gt;D2151,"Refund is more than the order",IF(AND(B2151&lt;&gt;"",COUNTIF($B$2:$B$5001,B2151)&gt;1),"Same order # twice - keep one row",""))))))))</f>
        <v/>
      </c>
      <c r="I2151" s="11" t="str">
        <f aca="false">IF(A2151="","",IF(ISNUMBER(A2151),INT(A2151),IFERROR(IF(TEXT(DATE(VALUE(LEFT(A2151,4)),VALUE(MID(A2151,6,2)),VALUE(MID(A2151,9,2))),"yyyy-mm-dd")=LEFT(A2151,10),DATE(VALUE(LEFT(A2151,4)),VALUE(MID(A2151,6,2)),VALUE(MID(A2151,9,2))),""),"")))</f>
        <v/>
      </c>
    </row>
    <row r="2152" customFormat="false" ht="15" hidden="false" customHeight="false" outlineLevel="0" collapsed="false">
      <c r="A2152" s="13"/>
      <c r="B2152" s="8"/>
      <c r="C2152" s="8"/>
      <c r="D2152" s="23"/>
      <c r="E2152" s="23"/>
      <c r="F2152" s="10" t="str">
        <f aca="false">IF(D2152="","",D2152-N(E2152))</f>
        <v/>
      </c>
      <c r="G2152" s="8"/>
      <c r="H2152" s="12" t="str">
        <f aca="false">IF(AND(A2152="",C2152="",D2152=""),"",IF(A2152="","Add the order date",IF(I2152="","Date not recognised - use YYYY-MM-DD",IF(C2152="","Add the customer email",IF(D2152="","Add the order total",IF(COUNTIF(Customers!$A$2:$A$2001,C2152)=0,"Customer not on Customers tab",IF(N(E2152)&gt;D2152,"Refund is more than the order",IF(AND(B2152&lt;&gt;"",COUNTIF($B$2:$B$5001,B2152)&gt;1),"Same order # twice - keep one row",""))))))))</f>
        <v/>
      </c>
      <c r="I2152" s="11" t="str">
        <f aca="false">IF(A2152="","",IF(ISNUMBER(A2152),INT(A2152),IFERROR(IF(TEXT(DATE(VALUE(LEFT(A2152,4)),VALUE(MID(A2152,6,2)),VALUE(MID(A2152,9,2))),"yyyy-mm-dd")=LEFT(A2152,10),DATE(VALUE(LEFT(A2152,4)),VALUE(MID(A2152,6,2)),VALUE(MID(A2152,9,2))),""),"")))</f>
        <v/>
      </c>
    </row>
    <row r="2153" customFormat="false" ht="15" hidden="false" customHeight="false" outlineLevel="0" collapsed="false">
      <c r="A2153" s="13"/>
      <c r="B2153" s="8"/>
      <c r="C2153" s="8"/>
      <c r="D2153" s="23"/>
      <c r="E2153" s="23"/>
      <c r="F2153" s="10" t="str">
        <f aca="false">IF(D2153="","",D2153-N(E2153))</f>
        <v/>
      </c>
      <c r="G2153" s="8"/>
      <c r="H2153" s="12" t="str">
        <f aca="false">IF(AND(A2153="",C2153="",D2153=""),"",IF(A2153="","Add the order date",IF(I2153="","Date not recognised - use YYYY-MM-DD",IF(C2153="","Add the customer email",IF(D2153="","Add the order total",IF(COUNTIF(Customers!$A$2:$A$2001,C2153)=0,"Customer not on Customers tab",IF(N(E2153)&gt;D2153,"Refund is more than the order",IF(AND(B2153&lt;&gt;"",COUNTIF($B$2:$B$5001,B2153)&gt;1),"Same order # twice - keep one row",""))))))))</f>
        <v/>
      </c>
      <c r="I2153" s="11" t="str">
        <f aca="false">IF(A2153="","",IF(ISNUMBER(A2153),INT(A2153),IFERROR(IF(TEXT(DATE(VALUE(LEFT(A2153,4)),VALUE(MID(A2153,6,2)),VALUE(MID(A2153,9,2))),"yyyy-mm-dd")=LEFT(A2153,10),DATE(VALUE(LEFT(A2153,4)),VALUE(MID(A2153,6,2)),VALUE(MID(A2153,9,2))),""),"")))</f>
        <v/>
      </c>
    </row>
    <row r="2154" customFormat="false" ht="15" hidden="false" customHeight="false" outlineLevel="0" collapsed="false">
      <c r="A2154" s="13"/>
      <c r="B2154" s="8"/>
      <c r="C2154" s="8"/>
      <c r="D2154" s="23"/>
      <c r="E2154" s="23"/>
      <c r="F2154" s="10" t="str">
        <f aca="false">IF(D2154="","",D2154-N(E2154))</f>
        <v/>
      </c>
      <c r="G2154" s="8"/>
      <c r="H2154" s="12" t="str">
        <f aca="false">IF(AND(A2154="",C2154="",D2154=""),"",IF(A2154="","Add the order date",IF(I2154="","Date not recognised - use YYYY-MM-DD",IF(C2154="","Add the customer email",IF(D2154="","Add the order total",IF(COUNTIF(Customers!$A$2:$A$2001,C2154)=0,"Customer not on Customers tab",IF(N(E2154)&gt;D2154,"Refund is more than the order",IF(AND(B2154&lt;&gt;"",COUNTIF($B$2:$B$5001,B2154)&gt;1),"Same order # twice - keep one row",""))))))))</f>
        <v/>
      </c>
      <c r="I2154" s="11" t="str">
        <f aca="false">IF(A2154="","",IF(ISNUMBER(A2154),INT(A2154),IFERROR(IF(TEXT(DATE(VALUE(LEFT(A2154,4)),VALUE(MID(A2154,6,2)),VALUE(MID(A2154,9,2))),"yyyy-mm-dd")=LEFT(A2154,10),DATE(VALUE(LEFT(A2154,4)),VALUE(MID(A2154,6,2)),VALUE(MID(A2154,9,2))),""),"")))</f>
        <v/>
      </c>
    </row>
    <row r="2155" customFormat="false" ht="15" hidden="false" customHeight="false" outlineLevel="0" collapsed="false">
      <c r="A2155" s="13"/>
      <c r="B2155" s="8"/>
      <c r="C2155" s="8"/>
      <c r="D2155" s="23"/>
      <c r="E2155" s="23"/>
      <c r="F2155" s="10" t="str">
        <f aca="false">IF(D2155="","",D2155-N(E2155))</f>
        <v/>
      </c>
      <c r="G2155" s="8"/>
      <c r="H2155" s="12" t="str">
        <f aca="false">IF(AND(A2155="",C2155="",D2155=""),"",IF(A2155="","Add the order date",IF(I2155="","Date not recognised - use YYYY-MM-DD",IF(C2155="","Add the customer email",IF(D2155="","Add the order total",IF(COUNTIF(Customers!$A$2:$A$2001,C2155)=0,"Customer not on Customers tab",IF(N(E2155)&gt;D2155,"Refund is more than the order",IF(AND(B2155&lt;&gt;"",COUNTIF($B$2:$B$5001,B2155)&gt;1),"Same order # twice - keep one row",""))))))))</f>
        <v/>
      </c>
      <c r="I2155" s="11" t="str">
        <f aca="false">IF(A2155="","",IF(ISNUMBER(A2155),INT(A2155),IFERROR(IF(TEXT(DATE(VALUE(LEFT(A2155,4)),VALUE(MID(A2155,6,2)),VALUE(MID(A2155,9,2))),"yyyy-mm-dd")=LEFT(A2155,10),DATE(VALUE(LEFT(A2155,4)),VALUE(MID(A2155,6,2)),VALUE(MID(A2155,9,2))),""),"")))</f>
        <v/>
      </c>
    </row>
    <row r="2156" customFormat="false" ht="15" hidden="false" customHeight="false" outlineLevel="0" collapsed="false">
      <c r="A2156" s="13"/>
      <c r="B2156" s="8"/>
      <c r="C2156" s="8"/>
      <c r="D2156" s="23"/>
      <c r="E2156" s="23"/>
      <c r="F2156" s="10" t="str">
        <f aca="false">IF(D2156="","",D2156-N(E2156))</f>
        <v/>
      </c>
      <c r="G2156" s="8"/>
      <c r="H2156" s="12" t="str">
        <f aca="false">IF(AND(A2156="",C2156="",D2156=""),"",IF(A2156="","Add the order date",IF(I2156="","Date not recognised - use YYYY-MM-DD",IF(C2156="","Add the customer email",IF(D2156="","Add the order total",IF(COUNTIF(Customers!$A$2:$A$2001,C2156)=0,"Customer not on Customers tab",IF(N(E2156)&gt;D2156,"Refund is more than the order",IF(AND(B2156&lt;&gt;"",COUNTIF($B$2:$B$5001,B2156)&gt;1),"Same order # twice - keep one row",""))))))))</f>
        <v/>
      </c>
      <c r="I2156" s="11" t="str">
        <f aca="false">IF(A2156="","",IF(ISNUMBER(A2156),INT(A2156),IFERROR(IF(TEXT(DATE(VALUE(LEFT(A2156,4)),VALUE(MID(A2156,6,2)),VALUE(MID(A2156,9,2))),"yyyy-mm-dd")=LEFT(A2156,10),DATE(VALUE(LEFT(A2156,4)),VALUE(MID(A2156,6,2)),VALUE(MID(A2156,9,2))),""),"")))</f>
        <v/>
      </c>
    </row>
    <row r="2157" customFormat="false" ht="15" hidden="false" customHeight="false" outlineLevel="0" collapsed="false">
      <c r="A2157" s="13"/>
      <c r="B2157" s="8"/>
      <c r="C2157" s="8"/>
      <c r="D2157" s="23"/>
      <c r="E2157" s="23"/>
      <c r="F2157" s="10" t="str">
        <f aca="false">IF(D2157="","",D2157-N(E2157))</f>
        <v/>
      </c>
      <c r="G2157" s="8"/>
      <c r="H2157" s="12" t="str">
        <f aca="false">IF(AND(A2157="",C2157="",D2157=""),"",IF(A2157="","Add the order date",IF(I2157="","Date not recognised - use YYYY-MM-DD",IF(C2157="","Add the customer email",IF(D2157="","Add the order total",IF(COUNTIF(Customers!$A$2:$A$2001,C2157)=0,"Customer not on Customers tab",IF(N(E2157)&gt;D2157,"Refund is more than the order",IF(AND(B2157&lt;&gt;"",COUNTIF($B$2:$B$5001,B2157)&gt;1),"Same order # twice - keep one row",""))))))))</f>
        <v/>
      </c>
      <c r="I2157" s="11" t="str">
        <f aca="false">IF(A2157="","",IF(ISNUMBER(A2157),INT(A2157),IFERROR(IF(TEXT(DATE(VALUE(LEFT(A2157,4)),VALUE(MID(A2157,6,2)),VALUE(MID(A2157,9,2))),"yyyy-mm-dd")=LEFT(A2157,10),DATE(VALUE(LEFT(A2157,4)),VALUE(MID(A2157,6,2)),VALUE(MID(A2157,9,2))),""),"")))</f>
        <v/>
      </c>
    </row>
    <row r="2158" customFormat="false" ht="15" hidden="false" customHeight="false" outlineLevel="0" collapsed="false">
      <c r="A2158" s="13"/>
      <c r="B2158" s="8"/>
      <c r="C2158" s="8"/>
      <c r="D2158" s="23"/>
      <c r="E2158" s="23"/>
      <c r="F2158" s="10" t="str">
        <f aca="false">IF(D2158="","",D2158-N(E2158))</f>
        <v/>
      </c>
      <c r="G2158" s="8"/>
      <c r="H2158" s="12" t="str">
        <f aca="false">IF(AND(A2158="",C2158="",D2158=""),"",IF(A2158="","Add the order date",IF(I2158="","Date not recognised - use YYYY-MM-DD",IF(C2158="","Add the customer email",IF(D2158="","Add the order total",IF(COUNTIF(Customers!$A$2:$A$2001,C2158)=0,"Customer not on Customers tab",IF(N(E2158)&gt;D2158,"Refund is more than the order",IF(AND(B2158&lt;&gt;"",COUNTIF($B$2:$B$5001,B2158)&gt;1),"Same order # twice - keep one row",""))))))))</f>
        <v/>
      </c>
      <c r="I2158" s="11" t="str">
        <f aca="false">IF(A2158="","",IF(ISNUMBER(A2158),INT(A2158),IFERROR(IF(TEXT(DATE(VALUE(LEFT(A2158,4)),VALUE(MID(A2158,6,2)),VALUE(MID(A2158,9,2))),"yyyy-mm-dd")=LEFT(A2158,10),DATE(VALUE(LEFT(A2158,4)),VALUE(MID(A2158,6,2)),VALUE(MID(A2158,9,2))),""),"")))</f>
        <v/>
      </c>
    </row>
    <row r="2159" customFormat="false" ht="15" hidden="false" customHeight="false" outlineLevel="0" collapsed="false">
      <c r="A2159" s="13"/>
      <c r="B2159" s="8"/>
      <c r="C2159" s="8"/>
      <c r="D2159" s="23"/>
      <c r="E2159" s="23"/>
      <c r="F2159" s="10" t="str">
        <f aca="false">IF(D2159="","",D2159-N(E2159))</f>
        <v/>
      </c>
      <c r="G2159" s="8"/>
      <c r="H2159" s="12" t="str">
        <f aca="false">IF(AND(A2159="",C2159="",D2159=""),"",IF(A2159="","Add the order date",IF(I2159="","Date not recognised - use YYYY-MM-DD",IF(C2159="","Add the customer email",IF(D2159="","Add the order total",IF(COUNTIF(Customers!$A$2:$A$2001,C2159)=0,"Customer not on Customers tab",IF(N(E2159)&gt;D2159,"Refund is more than the order",IF(AND(B2159&lt;&gt;"",COUNTIF($B$2:$B$5001,B2159)&gt;1),"Same order # twice - keep one row",""))))))))</f>
        <v/>
      </c>
      <c r="I2159" s="11" t="str">
        <f aca="false">IF(A2159="","",IF(ISNUMBER(A2159),INT(A2159),IFERROR(IF(TEXT(DATE(VALUE(LEFT(A2159,4)),VALUE(MID(A2159,6,2)),VALUE(MID(A2159,9,2))),"yyyy-mm-dd")=LEFT(A2159,10),DATE(VALUE(LEFT(A2159,4)),VALUE(MID(A2159,6,2)),VALUE(MID(A2159,9,2))),""),"")))</f>
        <v/>
      </c>
    </row>
    <row r="2160" customFormat="false" ht="15" hidden="false" customHeight="false" outlineLevel="0" collapsed="false">
      <c r="A2160" s="13"/>
      <c r="B2160" s="8"/>
      <c r="C2160" s="8"/>
      <c r="D2160" s="23"/>
      <c r="E2160" s="23"/>
      <c r="F2160" s="10" t="str">
        <f aca="false">IF(D2160="","",D2160-N(E2160))</f>
        <v/>
      </c>
      <c r="G2160" s="8"/>
      <c r="H2160" s="12" t="str">
        <f aca="false">IF(AND(A2160="",C2160="",D2160=""),"",IF(A2160="","Add the order date",IF(I2160="","Date not recognised - use YYYY-MM-DD",IF(C2160="","Add the customer email",IF(D2160="","Add the order total",IF(COUNTIF(Customers!$A$2:$A$2001,C2160)=0,"Customer not on Customers tab",IF(N(E2160)&gt;D2160,"Refund is more than the order",IF(AND(B2160&lt;&gt;"",COUNTIF($B$2:$B$5001,B2160)&gt;1),"Same order # twice - keep one row",""))))))))</f>
        <v/>
      </c>
      <c r="I2160" s="11" t="str">
        <f aca="false">IF(A2160="","",IF(ISNUMBER(A2160),INT(A2160),IFERROR(IF(TEXT(DATE(VALUE(LEFT(A2160,4)),VALUE(MID(A2160,6,2)),VALUE(MID(A2160,9,2))),"yyyy-mm-dd")=LEFT(A2160,10),DATE(VALUE(LEFT(A2160,4)),VALUE(MID(A2160,6,2)),VALUE(MID(A2160,9,2))),""),"")))</f>
        <v/>
      </c>
    </row>
    <row r="2161" customFormat="false" ht="15" hidden="false" customHeight="false" outlineLevel="0" collapsed="false">
      <c r="A2161" s="13"/>
      <c r="B2161" s="8"/>
      <c r="C2161" s="8"/>
      <c r="D2161" s="23"/>
      <c r="E2161" s="23"/>
      <c r="F2161" s="10" t="str">
        <f aca="false">IF(D2161="","",D2161-N(E2161))</f>
        <v/>
      </c>
      <c r="G2161" s="8"/>
      <c r="H2161" s="12" t="str">
        <f aca="false">IF(AND(A2161="",C2161="",D2161=""),"",IF(A2161="","Add the order date",IF(I2161="","Date not recognised - use YYYY-MM-DD",IF(C2161="","Add the customer email",IF(D2161="","Add the order total",IF(COUNTIF(Customers!$A$2:$A$2001,C2161)=0,"Customer not on Customers tab",IF(N(E2161)&gt;D2161,"Refund is more than the order",IF(AND(B2161&lt;&gt;"",COUNTIF($B$2:$B$5001,B2161)&gt;1),"Same order # twice - keep one row",""))))))))</f>
        <v/>
      </c>
      <c r="I2161" s="11" t="str">
        <f aca="false">IF(A2161="","",IF(ISNUMBER(A2161),INT(A2161),IFERROR(IF(TEXT(DATE(VALUE(LEFT(A2161,4)),VALUE(MID(A2161,6,2)),VALUE(MID(A2161,9,2))),"yyyy-mm-dd")=LEFT(A2161,10),DATE(VALUE(LEFT(A2161,4)),VALUE(MID(A2161,6,2)),VALUE(MID(A2161,9,2))),""),"")))</f>
        <v/>
      </c>
    </row>
    <row r="2162" customFormat="false" ht="15" hidden="false" customHeight="false" outlineLevel="0" collapsed="false">
      <c r="A2162" s="13"/>
      <c r="B2162" s="8"/>
      <c r="C2162" s="8"/>
      <c r="D2162" s="23"/>
      <c r="E2162" s="23"/>
      <c r="F2162" s="10" t="str">
        <f aca="false">IF(D2162="","",D2162-N(E2162))</f>
        <v/>
      </c>
      <c r="G2162" s="8"/>
      <c r="H2162" s="12" t="str">
        <f aca="false">IF(AND(A2162="",C2162="",D2162=""),"",IF(A2162="","Add the order date",IF(I2162="","Date not recognised - use YYYY-MM-DD",IF(C2162="","Add the customer email",IF(D2162="","Add the order total",IF(COUNTIF(Customers!$A$2:$A$2001,C2162)=0,"Customer not on Customers tab",IF(N(E2162)&gt;D2162,"Refund is more than the order",IF(AND(B2162&lt;&gt;"",COUNTIF($B$2:$B$5001,B2162)&gt;1),"Same order # twice - keep one row",""))))))))</f>
        <v/>
      </c>
      <c r="I2162" s="11" t="str">
        <f aca="false">IF(A2162="","",IF(ISNUMBER(A2162),INT(A2162),IFERROR(IF(TEXT(DATE(VALUE(LEFT(A2162,4)),VALUE(MID(A2162,6,2)),VALUE(MID(A2162,9,2))),"yyyy-mm-dd")=LEFT(A2162,10),DATE(VALUE(LEFT(A2162,4)),VALUE(MID(A2162,6,2)),VALUE(MID(A2162,9,2))),""),"")))</f>
        <v/>
      </c>
    </row>
    <row r="2163" customFormat="false" ht="15" hidden="false" customHeight="false" outlineLevel="0" collapsed="false">
      <c r="A2163" s="13"/>
      <c r="B2163" s="8"/>
      <c r="C2163" s="8"/>
      <c r="D2163" s="23"/>
      <c r="E2163" s="23"/>
      <c r="F2163" s="10" t="str">
        <f aca="false">IF(D2163="","",D2163-N(E2163))</f>
        <v/>
      </c>
      <c r="G2163" s="8"/>
      <c r="H2163" s="12" t="str">
        <f aca="false">IF(AND(A2163="",C2163="",D2163=""),"",IF(A2163="","Add the order date",IF(I2163="","Date not recognised - use YYYY-MM-DD",IF(C2163="","Add the customer email",IF(D2163="","Add the order total",IF(COUNTIF(Customers!$A$2:$A$2001,C2163)=0,"Customer not on Customers tab",IF(N(E2163)&gt;D2163,"Refund is more than the order",IF(AND(B2163&lt;&gt;"",COUNTIF($B$2:$B$5001,B2163)&gt;1),"Same order # twice - keep one row",""))))))))</f>
        <v/>
      </c>
      <c r="I2163" s="11" t="str">
        <f aca="false">IF(A2163="","",IF(ISNUMBER(A2163),INT(A2163),IFERROR(IF(TEXT(DATE(VALUE(LEFT(A2163,4)),VALUE(MID(A2163,6,2)),VALUE(MID(A2163,9,2))),"yyyy-mm-dd")=LEFT(A2163,10),DATE(VALUE(LEFT(A2163,4)),VALUE(MID(A2163,6,2)),VALUE(MID(A2163,9,2))),""),"")))</f>
        <v/>
      </c>
    </row>
    <row r="2164" customFormat="false" ht="15" hidden="false" customHeight="false" outlineLevel="0" collapsed="false">
      <c r="A2164" s="13"/>
      <c r="B2164" s="8"/>
      <c r="C2164" s="8"/>
      <c r="D2164" s="23"/>
      <c r="E2164" s="23"/>
      <c r="F2164" s="10" t="str">
        <f aca="false">IF(D2164="","",D2164-N(E2164))</f>
        <v/>
      </c>
      <c r="G2164" s="8"/>
      <c r="H2164" s="12" t="str">
        <f aca="false">IF(AND(A2164="",C2164="",D2164=""),"",IF(A2164="","Add the order date",IF(I2164="","Date not recognised - use YYYY-MM-DD",IF(C2164="","Add the customer email",IF(D2164="","Add the order total",IF(COUNTIF(Customers!$A$2:$A$2001,C2164)=0,"Customer not on Customers tab",IF(N(E2164)&gt;D2164,"Refund is more than the order",IF(AND(B2164&lt;&gt;"",COUNTIF($B$2:$B$5001,B2164)&gt;1),"Same order # twice - keep one row",""))))))))</f>
        <v/>
      </c>
      <c r="I2164" s="11" t="str">
        <f aca="false">IF(A2164="","",IF(ISNUMBER(A2164),INT(A2164),IFERROR(IF(TEXT(DATE(VALUE(LEFT(A2164,4)),VALUE(MID(A2164,6,2)),VALUE(MID(A2164,9,2))),"yyyy-mm-dd")=LEFT(A2164,10),DATE(VALUE(LEFT(A2164,4)),VALUE(MID(A2164,6,2)),VALUE(MID(A2164,9,2))),""),"")))</f>
        <v/>
      </c>
    </row>
    <row r="2165" customFormat="false" ht="15" hidden="false" customHeight="false" outlineLevel="0" collapsed="false">
      <c r="A2165" s="13"/>
      <c r="B2165" s="8"/>
      <c r="C2165" s="8"/>
      <c r="D2165" s="23"/>
      <c r="E2165" s="23"/>
      <c r="F2165" s="10" t="str">
        <f aca="false">IF(D2165="","",D2165-N(E2165))</f>
        <v/>
      </c>
      <c r="G2165" s="8"/>
      <c r="H2165" s="12" t="str">
        <f aca="false">IF(AND(A2165="",C2165="",D2165=""),"",IF(A2165="","Add the order date",IF(I2165="","Date not recognised - use YYYY-MM-DD",IF(C2165="","Add the customer email",IF(D2165="","Add the order total",IF(COUNTIF(Customers!$A$2:$A$2001,C2165)=0,"Customer not on Customers tab",IF(N(E2165)&gt;D2165,"Refund is more than the order",IF(AND(B2165&lt;&gt;"",COUNTIF($B$2:$B$5001,B2165)&gt;1),"Same order # twice - keep one row",""))))))))</f>
        <v/>
      </c>
      <c r="I2165" s="11" t="str">
        <f aca="false">IF(A2165="","",IF(ISNUMBER(A2165),INT(A2165),IFERROR(IF(TEXT(DATE(VALUE(LEFT(A2165,4)),VALUE(MID(A2165,6,2)),VALUE(MID(A2165,9,2))),"yyyy-mm-dd")=LEFT(A2165,10),DATE(VALUE(LEFT(A2165,4)),VALUE(MID(A2165,6,2)),VALUE(MID(A2165,9,2))),""),"")))</f>
        <v/>
      </c>
    </row>
    <row r="2166" customFormat="false" ht="15" hidden="false" customHeight="false" outlineLevel="0" collapsed="false">
      <c r="A2166" s="13"/>
      <c r="B2166" s="8"/>
      <c r="C2166" s="8"/>
      <c r="D2166" s="23"/>
      <c r="E2166" s="23"/>
      <c r="F2166" s="10" t="str">
        <f aca="false">IF(D2166="","",D2166-N(E2166))</f>
        <v/>
      </c>
      <c r="G2166" s="8"/>
      <c r="H2166" s="12" t="str">
        <f aca="false">IF(AND(A2166="",C2166="",D2166=""),"",IF(A2166="","Add the order date",IF(I2166="","Date not recognised - use YYYY-MM-DD",IF(C2166="","Add the customer email",IF(D2166="","Add the order total",IF(COUNTIF(Customers!$A$2:$A$2001,C2166)=0,"Customer not on Customers tab",IF(N(E2166)&gt;D2166,"Refund is more than the order",IF(AND(B2166&lt;&gt;"",COUNTIF($B$2:$B$5001,B2166)&gt;1),"Same order # twice - keep one row",""))))))))</f>
        <v/>
      </c>
      <c r="I2166" s="11" t="str">
        <f aca="false">IF(A2166="","",IF(ISNUMBER(A2166),INT(A2166),IFERROR(IF(TEXT(DATE(VALUE(LEFT(A2166,4)),VALUE(MID(A2166,6,2)),VALUE(MID(A2166,9,2))),"yyyy-mm-dd")=LEFT(A2166,10),DATE(VALUE(LEFT(A2166,4)),VALUE(MID(A2166,6,2)),VALUE(MID(A2166,9,2))),""),"")))</f>
        <v/>
      </c>
    </row>
    <row r="2167" customFormat="false" ht="15" hidden="false" customHeight="false" outlineLevel="0" collapsed="false">
      <c r="A2167" s="13"/>
      <c r="B2167" s="8"/>
      <c r="C2167" s="8"/>
      <c r="D2167" s="23"/>
      <c r="E2167" s="23"/>
      <c r="F2167" s="10" t="str">
        <f aca="false">IF(D2167="","",D2167-N(E2167))</f>
        <v/>
      </c>
      <c r="G2167" s="8"/>
      <c r="H2167" s="12" t="str">
        <f aca="false">IF(AND(A2167="",C2167="",D2167=""),"",IF(A2167="","Add the order date",IF(I2167="","Date not recognised - use YYYY-MM-DD",IF(C2167="","Add the customer email",IF(D2167="","Add the order total",IF(COUNTIF(Customers!$A$2:$A$2001,C2167)=0,"Customer not on Customers tab",IF(N(E2167)&gt;D2167,"Refund is more than the order",IF(AND(B2167&lt;&gt;"",COUNTIF($B$2:$B$5001,B2167)&gt;1),"Same order # twice - keep one row",""))))))))</f>
        <v/>
      </c>
      <c r="I2167" s="11" t="str">
        <f aca="false">IF(A2167="","",IF(ISNUMBER(A2167),INT(A2167),IFERROR(IF(TEXT(DATE(VALUE(LEFT(A2167,4)),VALUE(MID(A2167,6,2)),VALUE(MID(A2167,9,2))),"yyyy-mm-dd")=LEFT(A2167,10),DATE(VALUE(LEFT(A2167,4)),VALUE(MID(A2167,6,2)),VALUE(MID(A2167,9,2))),""),"")))</f>
        <v/>
      </c>
    </row>
    <row r="2168" customFormat="false" ht="15" hidden="false" customHeight="false" outlineLevel="0" collapsed="false">
      <c r="A2168" s="13"/>
      <c r="B2168" s="8"/>
      <c r="C2168" s="8"/>
      <c r="D2168" s="23"/>
      <c r="E2168" s="23"/>
      <c r="F2168" s="10" t="str">
        <f aca="false">IF(D2168="","",D2168-N(E2168))</f>
        <v/>
      </c>
      <c r="G2168" s="8"/>
      <c r="H2168" s="12" t="str">
        <f aca="false">IF(AND(A2168="",C2168="",D2168=""),"",IF(A2168="","Add the order date",IF(I2168="","Date not recognised - use YYYY-MM-DD",IF(C2168="","Add the customer email",IF(D2168="","Add the order total",IF(COUNTIF(Customers!$A$2:$A$2001,C2168)=0,"Customer not on Customers tab",IF(N(E2168)&gt;D2168,"Refund is more than the order",IF(AND(B2168&lt;&gt;"",COUNTIF($B$2:$B$5001,B2168)&gt;1),"Same order # twice - keep one row",""))))))))</f>
        <v/>
      </c>
      <c r="I2168" s="11" t="str">
        <f aca="false">IF(A2168="","",IF(ISNUMBER(A2168),INT(A2168),IFERROR(IF(TEXT(DATE(VALUE(LEFT(A2168,4)),VALUE(MID(A2168,6,2)),VALUE(MID(A2168,9,2))),"yyyy-mm-dd")=LEFT(A2168,10),DATE(VALUE(LEFT(A2168,4)),VALUE(MID(A2168,6,2)),VALUE(MID(A2168,9,2))),""),"")))</f>
        <v/>
      </c>
    </row>
    <row r="2169" customFormat="false" ht="15" hidden="false" customHeight="false" outlineLevel="0" collapsed="false">
      <c r="A2169" s="13"/>
      <c r="B2169" s="8"/>
      <c r="C2169" s="8"/>
      <c r="D2169" s="23"/>
      <c r="E2169" s="23"/>
      <c r="F2169" s="10" t="str">
        <f aca="false">IF(D2169="","",D2169-N(E2169))</f>
        <v/>
      </c>
      <c r="G2169" s="8"/>
      <c r="H2169" s="12" t="str">
        <f aca="false">IF(AND(A2169="",C2169="",D2169=""),"",IF(A2169="","Add the order date",IF(I2169="","Date not recognised - use YYYY-MM-DD",IF(C2169="","Add the customer email",IF(D2169="","Add the order total",IF(COUNTIF(Customers!$A$2:$A$2001,C2169)=0,"Customer not on Customers tab",IF(N(E2169)&gt;D2169,"Refund is more than the order",IF(AND(B2169&lt;&gt;"",COUNTIF($B$2:$B$5001,B2169)&gt;1),"Same order # twice - keep one row",""))))))))</f>
        <v/>
      </c>
      <c r="I2169" s="11" t="str">
        <f aca="false">IF(A2169="","",IF(ISNUMBER(A2169),INT(A2169),IFERROR(IF(TEXT(DATE(VALUE(LEFT(A2169,4)),VALUE(MID(A2169,6,2)),VALUE(MID(A2169,9,2))),"yyyy-mm-dd")=LEFT(A2169,10),DATE(VALUE(LEFT(A2169,4)),VALUE(MID(A2169,6,2)),VALUE(MID(A2169,9,2))),""),"")))</f>
        <v/>
      </c>
    </row>
    <row r="2170" customFormat="false" ht="15" hidden="false" customHeight="false" outlineLevel="0" collapsed="false">
      <c r="A2170" s="13"/>
      <c r="B2170" s="8"/>
      <c r="C2170" s="8"/>
      <c r="D2170" s="23"/>
      <c r="E2170" s="23"/>
      <c r="F2170" s="10" t="str">
        <f aca="false">IF(D2170="","",D2170-N(E2170))</f>
        <v/>
      </c>
      <c r="G2170" s="8"/>
      <c r="H2170" s="12" t="str">
        <f aca="false">IF(AND(A2170="",C2170="",D2170=""),"",IF(A2170="","Add the order date",IF(I2170="","Date not recognised - use YYYY-MM-DD",IF(C2170="","Add the customer email",IF(D2170="","Add the order total",IF(COUNTIF(Customers!$A$2:$A$2001,C2170)=0,"Customer not on Customers tab",IF(N(E2170)&gt;D2170,"Refund is more than the order",IF(AND(B2170&lt;&gt;"",COUNTIF($B$2:$B$5001,B2170)&gt;1),"Same order # twice - keep one row",""))))))))</f>
        <v/>
      </c>
      <c r="I2170" s="11" t="str">
        <f aca="false">IF(A2170="","",IF(ISNUMBER(A2170),INT(A2170),IFERROR(IF(TEXT(DATE(VALUE(LEFT(A2170,4)),VALUE(MID(A2170,6,2)),VALUE(MID(A2170,9,2))),"yyyy-mm-dd")=LEFT(A2170,10),DATE(VALUE(LEFT(A2170,4)),VALUE(MID(A2170,6,2)),VALUE(MID(A2170,9,2))),""),"")))</f>
        <v/>
      </c>
    </row>
    <row r="2171" customFormat="false" ht="15" hidden="false" customHeight="false" outlineLevel="0" collapsed="false">
      <c r="A2171" s="13"/>
      <c r="B2171" s="8"/>
      <c r="C2171" s="8"/>
      <c r="D2171" s="23"/>
      <c r="E2171" s="23"/>
      <c r="F2171" s="10" t="str">
        <f aca="false">IF(D2171="","",D2171-N(E2171))</f>
        <v/>
      </c>
      <c r="G2171" s="8"/>
      <c r="H2171" s="12" t="str">
        <f aca="false">IF(AND(A2171="",C2171="",D2171=""),"",IF(A2171="","Add the order date",IF(I2171="","Date not recognised - use YYYY-MM-DD",IF(C2171="","Add the customer email",IF(D2171="","Add the order total",IF(COUNTIF(Customers!$A$2:$A$2001,C2171)=0,"Customer not on Customers tab",IF(N(E2171)&gt;D2171,"Refund is more than the order",IF(AND(B2171&lt;&gt;"",COUNTIF($B$2:$B$5001,B2171)&gt;1),"Same order # twice - keep one row",""))))))))</f>
        <v/>
      </c>
      <c r="I2171" s="11" t="str">
        <f aca="false">IF(A2171="","",IF(ISNUMBER(A2171),INT(A2171),IFERROR(IF(TEXT(DATE(VALUE(LEFT(A2171,4)),VALUE(MID(A2171,6,2)),VALUE(MID(A2171,9,2))),"yyyy-mm-dd")=LEFT(A2171,10),DATE(VALUE(LEFT(A2171,4)),VALUE(MID(A2171,6,2)),VALUE(MID(A2171,9,2))),""),"")))</f>
        <v/>
      </c>
    </row>
    <row r="2172" customFormat="false" ht="15" hidden="false" customHeight="false" outlineLevel="0" collapsed="false">
      <c r="A2172" s="13"/>
      <c r="B2172" s="8"/>
      <c r="C2172" s="8"/>
      <c r="D2172" s="23"/>
      <c r="E2172" s="23"/>
      <c r="F2172" s="10" t="str">
        <f aca="false">IF(D2172="","",D2172-N(E2172))</f>
        <v/>
      </c>
      <c r="G2172" s="8"/>
      <c r="H2172" s="12" t="str">
        <f aca="false">IF(AND(A2172="",C2172="",D2172=""),"",IF(A2172="","Add the order date",IF(I2172="","Date not recognised - use YYYY-MM-DD",IF(C2172="","Add the customer email",IF(D2172="","Add the order total",IF(COUNTIF(Customers!$A$2:$A$2001,C2172)=0,"Customer not on Customers tab",IF(N(E2172)&gt;D2172,"Refund is more than the order",IF(AND(B2172&lt;&gt;"",COUNTIF($B$2:$B$5001,B2172)&gt;1),"Same order # twice - keep one row",""))))))))</f>
        <v/>
      </c>
      <c r="I2172" s="11" t="str">
        <f aca="false">IF(A2172="","",IF(ISNUMBER(A2172),INT(A2172),IFERROR(IF(TEXT(DATE(VALUE(LEFT(A2172,4)),VALUE(MID(A2172,6,2)),VALUE(MID(A2172,9,2))),"yyyy-mm-dd")=LEFT(A2172,10),DATE(VALUE(LEFT(A2172,4)),VALUE(MID(A2172,6,2)),VALUE(MID(A2172,9,2))),""),"")))</f>
        <v/>
      </c>
    </row>
    <row r="2173" customFormat="false" ht="15" hidden="false" customHeight="false" outlineLevel="0" collapsed="false">
      <c r="A2173" s="13"/>
      <c r="B2173" s="8"/>
      <c r="C2173" s="8"/>
      <c r="D2173" s="23"/>
      <c r="E2173" s="23"/>
      <c r="F2173" s="10" t="str">
        <f aca="false">IF(D2173="","",D2173-N(E2173))</f>
        <v/>
      </c>
      <c r="G2173" s="8"/>
      <c r="H2173" s="12" t="str">
        <f aca="false">IF(AND(A2173="",C2173="",D2173=""),"",IF(A2173="","Add the order date",IF(I2173="","Date not recognised - use YYYY-MM-DD",IF(C2173="","Add the customer email",IF(D2173="","Add the order total",IF(COUNTIF(Customers!$A$2:$A$2001,C2173)=0,"Customer not on Customers tab",IF(N(E2173)&gt;D2173,"Refund is more than the order",IF(AND(B2173&lt;&gt;"",COUNTIF($B$2:$B$5001,B2173)&gt;1),"Same order # twice - keep one row",""))))))))</f>
        <v/>
      </c>
      <c r="I2173" s="11" t="str">
        <f aca="false">IF(A2173="","",IF(ISNUMBER(A2173),INT(A2173),IFERROR(IF(TEXT(DATE(VALUE(LEFT(A2173,4)),VALUE(MID(A2173,6,2)),VALUE(MID(A2173,9,2))),"yyyy-mm-dd")=LEFT(A2173,10),DATE(VALUE(LEFT(A2173,4)),VALUE(MID(A2173,6,2)),VALUE(MID(A2173,9,2))),""),"")))</f>
        <v/>
      </c>
    </row>
    <row r="2174" customFormat="false" ht="15" hidden="false" customHeight="false" outlineLevel="0" collapsed="false">
      <c r="A2174" s="13"/>
      <c r="B2174" s="8"/>
      <c r="C2174" s="8"/>
      <c r="D2174" s="23"/>
      <c r="E2174" s="23"/>
      <c r="F2174" s="10" t="str">
        <f aca="false">IF(D2174="","",D2174-N(E2174))</f>
        <v/>
      </c>
      <c r="G2174" s="8"/>
      <c r="H2174" s="12" t="str">
        <f aca="false">IF(AND(A2174="",C2174="",D2174=""),"",IF(A2174="","Add the order date",IF(I2174="","Date not recognised - use YYYY-MM-DD",IF(C2174="","Add the customer email",IF(D2174="","Add the order total",IF(COUNTIF(Customers!$A$2:$A$2001,C2174)=0,"Customer not on Customers tab",IF(N(E2174)&gt;D2174,"Refund is more than the order",IF(AND(B2174&lt;&gt;"",COUNTIF($B$2:$B$5001,B2174)&gt;1),"Same order # twice - keep one row",""))))))))</f>
        <v/>
      </c>
      <c r="I2174" s="11" t="str">
        <f aca="false">IF(A2174="","",IF(ISNUMBER(A2174),INT(A2174),IFERROR(IF(TEXT(DATE(VALUE(LEFT(A2174,4)),VALUE(MID(A2174,6,2)),VALUE(MID(A2174,9,2))),"yyyy-mm-dd")=LEFT(A2174,10),DATE(VALUE(LEFT(A2174,4)),VALUE(MID(A2174,6,2)),VALUE(MID(A2174,9,2))),""),"")))</f>
        <v/>
      </c>
    </row>
    <row r="2175" customFormat="false" ht="15" hidden="false" customHeight="false" outlineLevel="0" collapsed="false">
      <c r="A2175" s="13"/>
      <c r="B2175" s="8"/>
      <c r="C2175" s="8"/>
      <c r="D2175" s="23"/>
      <c r="E2175" s="23"/>
      <c r="F2175" s="10" t="str">
        <f aca="false">IF(D2175="","",D2175-N(E2175))</f>
        <v/>
      </c>
      <c r="G2175" s="8"/>
      <c r="H2175" s="12" t="str">
        <f aca="false">IF(AND(A2175="",C2175="",D2175=""),"",IF(A2175="","Add the order date",IF(I2175="","Date not recognised - use YYYY-MM-DD",IF(C2175="","Add the customer email",IF(D2175="","Add the order total",IF(COUNTIF(Customers!$A$2:$A$2001,C2175)=0,"Customer not on Customers tab",IF(N(E2175)&gt;D2175,"Refund is more than the order",IF(AND(B2175&lt;&gt;"",COUNTIF($B$2:$B$5001,B2175)&gt;1),"Same order # twice - keep one row",""))))))))</f>
        <v/>
      </c>
      <c r="I2175" s="11" t="str">
        <f aca="false">IF(A2175="","",IF(ISNUMBER(A2175),INT(A2175),IFERROR(IF(TEXT(DATE(VALUE(LEFT(A2175,4)),VALUE(MID(A2175,6,2)),VALUE(MID(A2175,9,2))),"yyyy-mm-dd")=LEFT(A2175,10),DATE(VALUE(LEFT(A2175,4)),VALUE(MID(A2175,6,2)),VALUE(MID(A2175,9,2))),""),"")))</f>
        <v/>
      </c>
    </row>
    <row r="2176" customFormat="false" ht="15" hidden="false" customHeight="false" outlineLevel="0" collapsed="false">
      <c r="A2176" s="13"/>
      <c r="B2176" s="8"/>
      <c r="C2176" s="8"/>
      <c r="D2176" s="23"/>
      <c r="E2176" s="23"/>
      <c r="F2176" s="10" t="str">
        <f aca="false">IF(D2176="","",D2176-N(E2176))</f>
        <v/>
      </c>
      <c r="G2176" s="8"/>
      <c r="H2176" s="12" t="str">
        <f aca="false">IF(AND(A2176="",C2176="",D2176=""),"",IF(A2176="","Add the order date",IF(I2176="","Date not recognised - use YYYY-MM-DD",IF(C2176="","Add the customer email",IF(D2176="","Add the order total",IF(COUNTIF(Customers!$A$2:$A$2001,C2176)=0,"Customer not on Customers tab",IF(N(E2176)&gt;D2176,"Refund is more than the order",IF(AND(B2176&lt;&gt;"",COUNTIF($B$2:$B$5001,B2176)&gt;1),"Same order # twice - keep one row",""))))))))</f>
        <v/>
      </c>
      <c r="I2176" s="11" t="str">
        <f aca="false">IF(A2176="","",IF(ISNUMBER(A2176),INT(A2176),IFERROR(IF(TEXT(DATE(VALUE(LEFT(A2176,4)),VALUE(MID(A2176,6,2)),VALUE(MID(A2176,9,2))),"yyyy-mm-dd")=LEFT(A2176,10),DATE(VALUE(LEFT(A2176,4)),VALUE(MID(A2176,6,2)),VALUE(MID(A2176,9,2))),""),"")))</f>
        <v/>
      </c>
    </row>
    <row r="2177" customFormat="false" ht="15" hidden="false" customHeight="false" outlineLevel="0" collapsed="false">
      <c r="A2177" s="13"/>
      <c r="B2177" s="8"/>
      <c r="C2177" s="8"/>
      <c r="D2177" s="23"/>
      <c r="E2177" s="23"/>
      <c r="F2177" s="10" t="str">
        <f aca="false">IF(D2177="","",D2177-N(E2177))</f>
        <v/>
      </c>
      <c r="G2177" s="8"/>
      <c r="H2177" s="12" t="str">
        <f aca="false">IF(AND(A2177="",C2177="",D2177=""),"",IF(A2177="","Add the order date",IF(I2177="","Date not recognised - use YYYY-MM-DD",IF(C2177="","Add the customer email",IF(D2177="","Add the order total",IF(COUNTIF(Customers!$A$2:$A$2001,C2177)=0,"Customer not on Customers tab",IF(N(E2177)&gt;D2177,"Refund is more than the order",IF(AND(B2177&lt;&gt;"",COUNTIF($B$2:$B$5001,B2177)&gt;1),"Same order # twice - keep one row",""))))))))</f>
        <v/>
      </c>
      <c r="I2177" s="11" t="str">
        <f aca="false">IF(A2177="","",IF(ISNUMBER(A2177),INT(A2177),IFERROR(IF(TEXT(DATE(VALUE(LEFT(A2177,4)),VALUE(MID(A2177,6,2)),VALUE(MID(A2177,9,2))),"yyyy-mm-dd")=LEFT(A2177,10),DATE(VALUE(LEFT(A2177,4)),VALUE(MID(A2177,6,2)),VALUE(MID(A2177,9,2))),""),"")))</f>
        <v/>
      </c>
    </row>
    <row r="2178" customFormat="false" ht="15" hidden="false" customHeight="false" outlineLevel="0" collapsed="false">
      <c r="A2178" s="13"/>
      <c r="B2178" s="8"/>
      <c r="C2178" s="8"/>
      <c r="D2178" s="23"/>
      <c r="E2178" s="23"/>
      <c r="F2178" s="10" t="str">
        <f aca="false">IF(D2178="","",D2178-N(E2178))</f>
        <v/>
      </c>
      <c r="G2178" s="8"/>
      <c r="H2178" s="12" t="str">
        <f aca="false">IF(AND(A2178="",C2178="",D2178=""),"",IF(A2178="","Add the order date",IF(I2178="","Date not recognised - use YYYY-MM-DD",IF(C2178="","Add the customer email",IF(D2178="","Add the order total",IF(COUNTIF(Customers!$A$2:$A$2001,C2178)=0,"Customer not on Customers tab",IF(N(E2178)&gt;D2178,"Refund is more than the order",IF(AND(B2178&lt;&gt;"",COUNTIF($B$2:$B$5001,B2178)&gt;1),"Same order # twice - keep one row",""))))))))</f>
        <v/>
      </c>
      <c r="I2178" s="11" t="str">
        <f aca="false">IF(A2178="","",IF(ISNUMBER(A2178),INT(A2178),IFERROR(IF(TEXT(DATE(VALUE(LEFT(A2178,4)),VALUE(MID(A2178,6,2)),VALUE(MID(A2178,9,2))),"yyyy-mm-dd")=LEFT(A2178,10),DATE(VALUE(LEFT(A2178,4)),VALUE(MID(A2178,6,2)),VALUE(MID(A2178,9,2))),""),"")))</f>
        <v/>
      </c>
    </row>
    <row r="2179" customFormat="false" ht="15" hidden="false" customHeight="false" outlineLevel="0" collapsed="false">
      <c r="A2179" s="13"/>
      <c r="B2179" s="8"/>
      <c r="C2179" s="8"/>
      <c r="D2179" s="23"/>
      <c r="E2179" s="23"/>
      <c r="F2179" s="10" t="str">
        <f aca="false">IF(D2179="","",D2179-N(E2179))</f>
        <v/>
      </c>
      <c r="G2179" s="8"/>
      <c r="H2179" s="12" t="str">
        <f aca="false">IF(AND(A2179="",C2179="",D2179=""),"",IF(A2179="","Add the order date",IF(I2179="","Date not recognised - use YYYY-MM-DD",IF(C2179="","Add the customer email",IF(D2179="","Add the order total",IF(COUNTIF(Customers!$A$2:$A$2001,C2179)=0,"Customer not on Customers tab",IF(N(E2179)&gt;D2179,"Refund is more than the order",IF(AND(B2179&lt;&gt;"",COUNTIF($B$2:$B$5001,B2179)&gt;1),"Same order # twice - keep one row",""))))))))</f>
        <v/>
      </c>
      <c r="I2179" s="11" t="str">
        <f aca="false">IF(A2179="","",IF(ISNUMBER(A2179),INT(A2179),IFERROR(IF(TEXT(DATE(VALUE(LEFT(A2179,4)),VALUE(MID(A2179,6,2)),VALUE(MID(A2179,9,2))),"yyyy-mm-dd")=LEFT(A2179,10),DATE(VALUE(LEFT(A2179,4)),VALUE(MID(A2179,6,2)),VALUE(MID(A2179,9,2))),""),"")))</f>
        <v/>
      </c>
    </row>
    <row r="2180" customFormat="false" ht="15" hidden="false" customHeight="false" outlineLevel="0" collapsed="false">
      <c r="A2180" s="13"/>
      <c r="B2180" s="8"/>
      <c r="C2180" s="8"/>
      <c r="D2180" s="23"/>
      <c r="E2180" s="23"/>
      <c r="F2180" s="10" t="str">
        <f aca="false">IF(D2180="","",D2180-N(E2180))</f>
        <v/>
      </c>
      <c r="G2180" s="8"/>
      <c r="H2180" s="12" t="str">
        <f aca="false">IF(AND(A2180="",C2180="",D2180=""),"",IF(A2180="","Add the order date",IF(I2180="","Date not recognised - use YYYY-MM-DD",IF(C2180="","Add the customer email",IF(D2180="","Add the order total",IF(COUNTIF(Customers!$A$2:$A$2001,C2180)=0,"Customer not on Customers tab",IF(N(E2180)&gt;D2180,"Refund is more than the order",IF(AND(B2180&lt;&gt;"",COUNTIF($B$2:$B$5001,B2180)&gt;1),"Same order # twice - keep one row",""))))))))</f>
        <v/>
      </c>
      <c r="I2180" s="11" t="str">
        <f aca="false">IF(A2180="","",IF(ISNUMBER(A2180),INT(A2180),IFERROR(IF(TEXT(DATE(VALUE(LEFT(A2180,4)),VALUE(MID(A2180,6,2)),VALUE(MID(A2180,9,2))),"yyyy-mm-dd")=LEFT(A2180,10),DATE(VALUE(LEFT(A2180,4)),VALUE(MID(A2180,6,2)),VALUE(MID(A2180,9,2))),""),"")))</f>
        <v/>
      </c>
    </row>
    <row r="2181" customFormat="false" ht="15" hidden="false" customHeight="false" outlineLevel="0" collapsed="false">
      <c r="A2181" s="13"/>
      <c r="B2181" s="8"/>
      <c r="C2181" s="8"/>
      <c r="D2181" s="23"/>
      <c r="E2181" s="23"/>
      <c r="F2181" s="10" t="str">
        <f aca="false">IF(D2181="","",D2181-N(E2181))</f>
        <v/>
      </c>
      <c r="G2181" s="8"/>
      <c r="H2181" s="12" t="str">
        <f aca="false">IF(AND(A2181="",C2181="",D2181=""),"",IF(A2181="","Add the order date",IF(I2181="","Date not recognised - use YYYY-MM-DD",IF(C2181="","Add the customer email",IF(D2181="","Add the order total",IF(COUNTIF(Customers!$A$2:$A$2001,C2181)=0,"Customer not on Customers tab",IF(N(E2181)&gt;D2181,"Refund is more than the order",IF(AND(B2181&lt;&gt;"",COUNTIF($B$2:$B$5001,B2181)&gt;1),"Same order # twice - keep one row",""))))))))</f>
        <v/>
      </c>
      <c r="I2181" s="11" t="str">
        <f aca="false">IF(A2181="","",IF(ISNUMBER(A2181),INT(A2181),IFERROR(IF(TEXT(DATE(VALUE(LEFT(A2181,4)),VALUE(MID(A2181,6,2)),VALUE(MID(A2181,9,2))),"yyyy-mm-dd")=LEFT(A2181,10),DATE(VALUE(LEFT(A2181,4)),VALUE(MID(A2181,6,2)),VALUE(MID(A2181,9,2))),""),"")))</f>
        <v/>
      </c>
    </row>
    <row r="2182" customFormat="false" ht="15" hidden="false" customHeight="false" outlineLevel="0" collapsed="false">
      <c r="A2182" s="13"/>
      <c r="B2182" s="8"/>
      <c r="C2182" s="8"/>
      <c r="D2182" s="23"/>
      <c r="E2182" s="23"/>
      <c r="F2182" s="10" t="str">
        <f aca="false">IF(D2182="","",D2182-N(E2182))</f>
        <v/>
      </c>
      <c r="G2182" s="8"/>
      <c r="H2182" s="12" t="str">
        <f aca="false">IF(AND(A2182="",C2182="",D2182=""),"",IF(A2182="","Add the order date",IF(I2182="","Date not recognised - use YYYY-MM-DD",IF(C2182="","Add the customer email",IF(D2182="","Add the order total",IF(COUNTIF(Customers!$A$2:$A$2001,C2182)=0,"Customer not on Customers tab",IF(N(E2182)&gt;D2182,"Refund is more than the order",IF(AND(B2182&lt;&gt;"",COUNTIF($B$2:$B$5001,B2182)&gt;1),"Same order # twice - keep one row",""))))))))</f>
        <v/>
      </c>
      <c r="I2182" s="11" t="str">
        <f aca="false">IF(A2182="","",IF(ISNUMBER(A2182),INT(A2182),IFERROR(IF(TEXT(DATE(VALUE(LEFT(A2182,4)),VALUE(MID(A2182,6,2)),VALUE(MID(A2182,9,2))),"yyyy-mm-dd")=LEFT(A2182,10),DATE(VALUE(LEFT(A2182,4)),VALUE(MID(A2182,6,2)),VALUE(MID(A2182,9,2))),""),"")))</f>
        <v/>
      </c>
    </row>
    <row r="2183" customFormat="false" ht="15" hidden="false" customHeight="false" outlineLevel="0" collapsed="false">
      <c r="A2183" s="13"/>
      <c r="B2183" s="8"/>
      <c r="C2183" s="8"/>
      <c r="D2183" s="23"/>
      <c r="E2183" s="23"/>
      <c r="F2183" s="10" t="str">
        <f aca="false">IF(D2183="","",D2183-N(E2183))</f>
        <v/>
      </c>
      <c r="G2183" s="8"/>
      <c r="H2183" s="12" t="str">
        <f aca="false">IF(AND(A2183="",C2183="",D2183=""),"",IF(A2183="","Add the order date",IF(I2183="","Date not recognised - use YYYY-MM-DD",IF(C2183="","Add the customer email",IF(D2183="","Add the order total",IF(COUNTIF(Customers!$A$2:$A$2001,C2183)=0,"Customer not on Customers tab",IF(N(E2183)&gt;D2183,"Refund is more than the order",IF(AND(B2183&lt;&gt;"",COUNTIF($B$2:$B$5001,B2183)&gt;1),"Same order # twice - keep one row",""))))))))</f>
        <v/>
      </c>
      <c r="I2183" s="11" t="str">
        <f aca="false">IF(A2183="","",IF(ISNUMBER(A2183),INT(A2183),IFERROR(IF(TEXT(DATE(VALUE(LEFT(A2183,4)),VALUE(MID(A2183,6,2)),VALUE(MID(A2183,9,2))),"yyyy-mm-dd")=LEFT(A2183,10),DATE(VALUE(LEFT(A2183,4)),VALUE(MID(A2183,6,2)),VALUE(MID(A2183,9,2))),""),"")))</f>
        <v/>
      </c>
    </row>
    <row r="2184" customFormat="false" ht="15" hidden="false" customHeight="false" outlineLevel="0" collapsed="false">
      <c r="A2184" s="13"/>
      <c r="B2184" s="8"/>
      <c r="C2184" s="8"/>
      <c r="D2184" s="23"/>
      <c r="E2184" s="23"/>
      <c r="F2184" s="10" t="str">
        <f aca="false">IF(D2184="","",D2184-N(E2184))</f>
        <v/>
      </c>
      <c r="G2184" s="8"/>
      <c r="H2184" s="12" t="str">
        <f aca="false">IF(AND(A2184="",C2184="",D2184=""),"",IF(A2184="","Add the order date",IF(I2184="","Date not recognised - use YYYY-MM-DD",IF(C2184="","Add the customer email",IF(D2184="","Add the order total",IF(COUNTIF(Customers!$A$2:$A$2001,C2184)=0,"Customer not on Customers tab",IF(N(E2184)&gt;D2184,"Refund is more than the order",IF(AND(B2184&lt;&gt;"",COUNTIF($B$2:$B$5001,B2184)&gt;1),"Same order # twice - keep one row",""))))))))</f>
        <v/>
      </c>
      <c r="I2184" s="11" t="str">
        <f aca="false">IF(A2184="","",IF(ISNUMBER(A2184),INT(A2184),IFERROR(IF(TEXT(DATE(VALUE(LEFT(A2184,4)),VALUE(MID(A2184,6,2)),VALUE(MID(A2184,9,2))),"yyyy-mm-dd")=LEFT(A2184,10),DATE(VALUE(LEFT(A2184,4)),VALUE(MID(A2184,6,2)),VALUE(MID(A2184,9,2))),""),"")))</f>
        <v/>
      </c>
    </row>
    <row r="2185" customFormat="false" ht="15" hidden="false" customHeight="false" outlineLevel="0" collapsed="false">
      <c r="A2185" s="13"/>
      <c r="B2185" s="8"/>
      <c r="C2185" s="8"/>
      <c r="D2185" s="23"/>
      <c r="E2185" s="23"/>
      <c r="F2185" s="10" t="str">
        <f aca="false">IF(D2185="","",D2185-N(E2185))</f>
        <v/>
      </c>
      <c r="G2185" s="8"/>
      <c r="H2185" s="12" t="str">
        <f aca="false">IF(AND(A2185="",C2185="",D2185=""),"",IF(A2185="","Add the order date",IF(I2185="","Date not recognised - use YYYY-MM-DD",IF(C2185="","Add the customer email",IF(D2185="","Add the order total",IF(COUNTIF(Customers!$A$2:$A$2001,C2185)=0,"Customer not on Customers tab",IF(N(E2185)&gt;D2185,"Refund is more than the order",IF(AND(B2185&lt;&gt;"",COUNTIF($B$2:$B$5001,B2185)&gt;1),"Same order # twice - keep one row",""))))))))</f>
        <v/>
      </c>
      <c r="I2185" s="11" t="str">
        <f aca="false">IF(A2185="","",IF(ISNUMBER(A2185),INT(A2185),IFERROR(IF(TEXT(DATE(VALUE(LEFT(A2185,4)),VALUE(MID(A2185,6,2)),VALUE(MID(A2185,9,2))),"yyyy-mm-dd")=LEFT(A2185,10),DATE(VALUE(LEFT(A2185,4)),VALUE(MID(A2185,6,2)),VALUE(MID(A2185,9,2))),""),"")))</f>
        <v/>
      </c>
    </row>
    <row r="2186" customFormat="false" ht="15" hidden="false" customHeight="false" outlineLevel="0" collapsed="false">
      <c r="A2186" s="13"/>
      <c r="B2186" s="8"/>
      <c r="C2186" s="8"/>
      <c r="D2186" s="23"/>
      <c r="E2186" s="23"/>
      <c r="F2186" s="10" t="str">
        <f aca="false">IF(D2186="","",D2186-N(E2186))</f>
        <v/>
      </c>
      <c r="G2186" s="8"/>
      <c r="H2186" s="12" t="str">
        <f aca="false">IF(AND(A2186="",C2186="",D2186=""),"",IF(A2186="","Add the order date",IF(I2186="","Date not recognised - use YYYY-MM-DD",IF(C2186="","Add the customer email",IF(D2186="","Add the order total",IF(COUNTIF(Customers!$A$2:$A$2001,C2186)=0,"Customer not on Customers tab",IF(N(E2186)&gt;D2186,"Refund is more than the order",IF(AND(B2186&lt;&gt;"",COUNTIF($B$2:$B$5001,B2186)&gt;1),"Same order # twice - keep one row",""))))))))</f>
        <v/>
      </c>
      <c r="I2186" s="11" t="str">
        <f aca="false">IF(A2186="","",IF(ISNUMBER(A2186),INT(A2186),IFERROR(IF(TEXT(DATE(VALUE(LEFT(A2186,4)),VALUE(MID(A2186,6,2)),VALUE(MID(A2186,9,2))),"yyyy-mm-dd")=LEFT(A2186,10),DATE(VALUE(LEFT(A2186,4)),VALUE(MID(A2186,6,2)),VALUE(MID(A2186,9,2))),""),"")))</f>
        <v/>
      </c>
    </row>
    <row r="2187" customFormat="false" ht="15" hidden="false" customHeight="false" outlineLevel="0" collapsed="false">
      <c r="A2187" s="13"/>
      <c r="B2187" s="8"/>
      <c r="C2187" s="8"/>
      <c r="D2187" s="23"/>
      <c r="E2187" s="23"/>
      <c r="F2187" s="10" t="str">
        <f aca="false">IF(D2187="","",D2187-N(E2187))</f>
        <v/>
      </c>
      <c r="G2187" s="8"/>
      <c r="H2187" s="12" t="str">
        <f aca="false">IF(AND(A2187="",C2187="",D2187=""),"",IF(A2187="","Add the order date",IF(I2187="","Date not recognised - use YYYY-MM-DD",IF(C2187="","Add the customer email",IF(D2187="","Add the order total",IF(COUNTIF(Customers!$A$2:$A$2001,C2187)=0,"Customer not on Customers tab",IF(N(E2187)&gt;D2187,"Refund is more than the order",IF(AND(B2187&lt;&gt;"",COUNTIF($B$2:$B$5001,B2187)&gt;1),"Same order # twice - keep one row",""))))))))</f>
        <v/>
      </c>
      <c r="I2187" s="11" t="str">
        <f aca="false">IF(A2187="","",IF(ISNUMBER(A2187),INT(A2187),IFERROR(IF(TEXT(DATE(VALUE(LEFT(A2187,4)),VALUE(MID(A2187,6,2)),VALUE(MID(A2187,9,2))),"yyyy-mm-dd")=LEFT(A2187,10),DATE(VALUE(LEFT(A2187,4)),VALUE(MID(A2187,6,2)),VALUE(MID(A2187,9,2))),""),"")))</f>
        <v/>
      </c>
    </row>
    <row r="2188" customFormat="false" ht="15" hidden="false" customHeight="false" outlineLevel="0" collapsed="false">
      <c r="A2188" s="13"/>
      <c r="B2188" s="8"/>
      <c r="C2188" s="8"/>
      <c r="D2188" s="23"/>
      <c r="E2188" s="23"/>
      <c r="F2188" s="10" t="str">
        <f aca="false">IF(D2188="","",D2188-N(E2188))</f>
        <v/>
      </c>
      <c r="G2188" s="8"/>
      <c r="H2188" s="12" t="str">
        <f aca="false">IF(AND(A2188="",C2188="",D2188=""),"",IF(A2188="","Add the order date",IF(I2188="","Date not recognised - use YYYY-MM-DD",IF(C2188="","Add the customer email",IF(D2188="","Add the order total",IF(COUNTIF(Customers!$A$2:$A$2001,C2188)=0,"Customer not on Customers tab",IF(N(E2188)&gt;D2188,"Refund is more than the order",IF(AND(B2188&lt;&gt;"",COUNTIF($B$2:$B$5001,B2188)&gt;1),"Same order # twice - keep one row",""))))))))</f>
        <v/>
      </c>
      <c r="I2188" s="11" t="str">
        <f aca="false">IF(A2188="","",IF(ISNUMBER(A2188),INT(A2188),IFERROR(IF(TEXT(DATE(VALUE(LEFT(A2188,4)),VALUE(MID(A2188,6,2)),VALUE(MID(A2188,9,2))),"yyyy-mm-dd")=LEFT(A2188,10),DATE(VALUE(LEFT(A2188,4)),VALUE(MID(A2188,6,2)),VALUE(MID(A2188,9,2))),""),"")))</f>
        <v/>
      </c>
    </row>
    <row r="2189" customFormat="false" ht="15" hidden="false" customHeight="false" outlineLevel="0" collapsed="false">
      <c r="A2189" s="13"/>
      <c r="B2189" s="8"/>
      <c r="C2189" s="8"/>
      <c r="D2189" s="23"/>
      <c r="E2189" s="23"/>
      <c r="F2189" s="10" t="str">
        <f aca="false">IF(D2189="","",D2189-N(E2189))</f>
        <v/>
      </c>
      <c r="G2189" s="8"/>
      <c r="H2189" s="12" t="str">
        <f aca="false">IF(AND(A2189="",C2189="",D2189=""),"",IF(A2189="","Add the order date",IF(I2189="","Date not recognised - use YYYY-MM-DD",IF(C2189="","Add the customer email",IF(D2189="","Add the order total",IF(COUNTIF(Customers!$A$2:$A$2001,C2189)=0,"Customer not on Customers tab",IF(N(E2189)&gt;D2189,"Refund is more than the order",IF(AND(B2189&lt;&gt;"",COUNTIF($B$2:$B$5001,B2189)&gt;1),"Same order # twice - keep one row",""))))))))</f>
        <v/>
      </c>
      <c r="I2189" s="11" t="str">
        <f aca="false">IF(A2189="","",IF(ISNUMBER(A2189),INT(A2189),IFERROR(IF(TEXT(DATE(VALUE(LEFT(A2189,4)),VALUE(MID(A2189,6,2)),VALUE(MID(A2189,9,2))),"yyyy-mm-dd")=LEFT(A2189,10),DATE(VALUE(LEFT(A2189,4)),VALUE(MID(A2189,6,2)),VALUE(MID(A2189,9,2))),""),"")))</f>
        <v/>
      </c>
    </row>
    <row r="2190" customFormat="false" ht="15" hidden="false" customHeight="false" outlineLevel="0" collapsed="false">
      <c r="A2190" s="13"/>
      <c r="B2190" s="8"/>
      <c r="C2190" s="8"/>
      <c r="D2190" s="23"/>
      <c r="E2190" s="23"/>
      <c r="F2190" s="10" t="str">
        <f aca="false">IF(D2190="","",D2190-N(E2190))</f>
        <v/>
      </c>
      <c r="G2190" s="8"/>
      <c r="H2190" s="12" t="str">
        <f aca="false">IF(AND(A2190="",C2190="",D2190=""),"",IF(A2190="","Add the order date",IF(I2190="","Date not recognised - use YYYY-MM-DD",IF(C2190="","Add the customer email",IF(D2190="","Add the order total",IF(COUNTIF(Customers!$A$2:$A$2001,C2190)=0,"Customer not on Customers tab",IF(N(E2190)&gt;D2190,"Refund is more than the order",IF(AND(B2190&lt;&gt;"",COUNTIF($B$2:$B$5001,B2190)&gt;1),"Same order # twice - keep one row",""))))))))</f>
        <v/>
      </c>
      <c r="I2190" s="11" t="str">
        <f aca="false">IF(A2190="","",IF(ISNUMBER(A2190),INT(A2190),IFERROR(IF(TEXT(DATE(VALUE(LEFT(A2190,4)),VALUE(MID(A2190,6,2)),VALUE(MID(A2190,9,2))),"yyyy-mm-dd")=LEFT(A2190,10),DATE(VALUE(LEFT(A2190,4)),VALUE(MID(A2190,6,2)),VALUE(MID(A2190,9,2))),""),"")))</f>
        <v/>
      </c>
    </row>
    <row r="2191" customFormat="false" ht="15" hidden="false" customHeight="false" outlineLevel="0" collapsed="false">
      <c r="A2191" s="13"/>
      <c r="B2191" s="8"/>
      <c r="C2191" s="8"/>
      <c r="D2191" s="23"/>
      <c r="E2191" s="23"/>
      <c r="F2191" s="10" t="str">
        <f aca="false">IF(D2191="","",D2191-N(E2191))</f>
        <v/>
      </c>
      <c r="G2191" s="8"/>
      <c r="H2191" s="12" t="str">
        <f aca="false">IF(AND(A2191="",C2191="",D2191=""),"",IF(A2191="","Add the order date",IF(I2191="","Date not recognised - use YYYY-MM-DD",IF(C2191="","Add the customer email",IF(D2191="","Add the order total",IF(COUNTIF(Customers!$A$2:$A$2001,C2191)=0,"Customer not on Customers tab",IF(N(E2191)&gt;D2191,"Refund is more than the order",IF(AND(B2191&lt;&gt;"",COUNTIF($B$2:$B$5001,B2191)&gt;1),"Same order # twice - keep one row",""))))))))</f>
        <v/>
      </c>
      <c r="I2191" s="11" t="str">
        <f aca="false">IF(A2191="","",IF(ISNUMBER(A2191),INT(A2191),IFERROR(IF(TEXT(DATE(VALUE(LEFT(A2191,4)),VALUE(MID(A2191,6,2)),VALUE(MID(A2191,9,2))),"yyyy-mm-dd")=LEFT(A2191,10),DATE(VALUE(LEFT(A2191,4)),VALUE(MID(A2191,6,2)),VALUE(MID(A2191,9,2))),""),"")))</f>
        <v/>
      </c>
    </row>
    <row r="2192" customFormat="false" ht="15" hidden="false" customHeight="false" outlineLevel="0" collapsed="false">
      <c r="A2192" s="13"/>
      <c r="B2192" s="8"/>
      <c r="C2192" s="8"/>
      <c r="D2192" s="23"/>
      <c r="E2192" s="23"/>
      <c r="F2192" s="10" t="str">
        <f aca="false">IF(D2192="","",D2192-N(E2192))</f>
        <v/>
      </c>
      <c r="G2192" s="8"/>
      <c r="H2192" s="12" t="str">
        <f aca="false">IF(AND(A2192="",C2192="",D2192=""),"",IF(A2192="","Add the order date",IF(I2192="","Date not recognised - use YYYY-MM-DD",IF(C2192="","Add the customer email",IF(D2192="","Add the order total",IF(COUNTIF(Customers!$A$2:$A$2001,C2192)=0,"Customer not on Customers tab",IF(N(E2192)&gt;D2192,"Refund is more than the order",IF(AND(B2192&lt;&gt;"",COUNTIF($B$2:$B$5001,B2192)&gt;1),"Same order # twice - keep one row",""))))))))</f>
        <v/>
      </c>
      <c r="I2192" s="11" t="str">
        <f aca="false">IF(A2192="","",IF(ISNUMBER(A2192),INT(A2192),IFERROR(IF(TEXT(DATE(VALUE(LEFT(A2192,4)),VALUE(MID(A2192,6,2)),VALUE(MID(A2192,9,2))),"yyyy-mm-dd")=LEFT(A2192,10),DATE(VALUE(LEFT(A2192,4)),VALUE(MID(A2192,6,2)),VALUE(MID(A2192,9,2))),""),"")))</f>
        <v/>
      </c>
    </row>
    <row r="2193" customFormat="false" ht="15" hidden="false" customHeight="false" outlineLevel="0" collapsed="false">
      <c r="A2193" s="13"/>
      <c r="B2193" s="8"/>
      <c r="C2193" s="8"/>
      <c r="D2193" s="23"/>
      <c r="E2193" s="23"/>
      <c r="F2193" s="10" t="str">
        <f aca="false">IF(D2193="","",D2193-N(E2193))</f>
        <v/>
      </c>
      <c r="G2193" s="8"/>
      <c r="H2193" s="12" t="str">
        <f aca="false">IF(AND(A2193="",C2193="",D2193=""),"",IF(A2193="","Add the order date",IF(I2193="","Date not recognised - use YYYY-MM-DD",IF(C2193="","Add the customer email",IF(D2193="","Add the order total",IF(COUNTIF(Customers!$A$2:$A$2001,C2193)=0,"Customer not on Customers tab",IF(N(E2193)&gt;D2193,"Refund is more than the order",IF(AND(B2193&lt;&gt;"",COUNTIF($B$2:$B$5001,B2193)&gt;1),"Same order # twice - keep one row",""))))))))</f>
        <v/>
      </c>
      <c r="I2193" s="11" t="str">
        <f aca="false">IF(A2193="","",IF(ISNUMBER(A2193),INT(A2193),IFERROR(IF(TEXT(DATE(VALUE(LEFT(A2193,4)),VALUE(MID(A2193,6,2)),VALUE(MID(A2193,9,2))),"yyyy-mm-dd")=LEFT(A2193,10),DATE(VALUE(LEFT(A2193,4)),VALUE(MID(A2193,6,2)),VALUE(MID(A2193,9,2))),""),"")))</f>
        <v/>
      </c>
    </row>
    <row r="2194" customFormat="false" ht="15" hidden="false" customHeight="false" outlineLevel="0" collapsed="false">
      <c r="A2194" s="13"/>
      <c r="B2194" s="8"/>
      <c r="C2194" s="8"/>
      <c r="D2194" s="23"/>
      <c r="E2194" s="23"/>
      <c r="F2194" s="10" t="str">
        <f aca="false">IF(D2194="","",D2194-N(E2194))</f>
        <v/>
      </c>
      <c r="G2194" s="8"/>
      <c r="H2194" s="12" t="str">
        <f aca="false">IF(AND(A2194="",C2194="",D2194=""),"",IF(A2194="","Add the order date",IF(I2194="","Date not recognised - use YYYY-MM-DD",IF(C2194="","Add the customer email",IF(D2194="","Add the order total",IF(COUNTIF(Customers!$A$2:$A$2001,C2194)=0,"Customer not on Customers tab",IF(N(E2194)&gt;D2194,"Refund is more than the order",IF(AND(B2194&lt;&gt;"",COUNTIF($B$2:$B$5001,B2194)&gt;1),"Same order # twice - keep one row",""))))))))</f>
        <v/>
      </c>
      <c r="I2194" s="11" t="str">
        <f aca="false">IF(A2194="","",IF(ISNUMBER(A2194),INT(A2194),IFERROR(IF(TEXT(DATE(VALUE(LEFT(A2194,4)),VALUE(MID(A2194,6,2)),VALUE(MID(A2194,9,2))),"yyyy-mm-dd")=LEFT(A2194,10),DATE(VALUE(LEFT(A2194,4)),VALUE(MID(A2194,6,2)),VALUE(MID(A2194,9,2))),""),"")))</f>
        <v/>
      </c>
    </row>
    <row r="2195" customFormat="false" ht="15" hidden="false" customHeight="false" outlineLevel="0" collapsed="false">
      <c r="A2195" s="13"/>
      <c r="B2195" s="8"/>
      <c r="C2195" s="8"/>
      <c r="D2195" s="23"/>
      <c r="E2195" s="23"/>
      <c r="F2195" s="10" t="str">
        <f aca="false">IF(D2195="","",D2195-N(E2195))</f>
        <v/>
      </c>
      <c r="G2195" s="8"/>
      <c r="H2195" s="12" t="str">
        <f aca="false">IF(AND(A2195="",C2195="",D2195=""),"",IF(A2195="","Add the order date",IF(I2195="","Date not recognised - use YYYY-MM-DD",IF(C2195="","Add the customer email",IF(D2195="","Add the order total",IF(COUNTIF(Customers!$A$2:$A$2001,C2195)=0,"Customer not on Customers tab",IF(N(E2195)&gt;D2195,"Refund is more than the order",IF(AND(B2195&lt;&gt;"",COUNTIF($B$2:$B$5001,B2195)&gt;1),"Same order # twice - keep one row",""))))))))</f>
        <v/>
      </c>
      <c r="I2195" s="11" t="str">
        <f aca="false">IF(A2195="","",IF(ISNUMBER(A2195),INT(A2195),IFERROR(IF(TEXT(DATE(VALUE(LEFT(A2195,4)),VALUE(MID(A2195,6,2)),VALUE(MID(A2195,9,2))),"yyyy-mm-dd")=LEFT(A2195,10),DATE(VALUE(LEFT(A2195,4)),VALUE(MID(A2195,6,2)),VALUE(MID(A2195,9,2))),""),"")))</f>
        <v/>
      </c>
    </row>
    <row r="2196" customFormat="false" ht="15" hidden="false" customHeight="false" outlineLevel="0" collapsed="false">
      <c r="A2196" s="13"/>
      <c r="B2196" s="8"/>
      <c r="C2196" s="8"/>
      <c r="D2196" s="23"/>
      <c r="E2196" s="23"/>
      <c r="F2196" s="10" t="str">
        <f aca="false">IF(D2196="","",D2196-N(E2196))</f>
        <v/>
      </c>
      <c r="G2196" s="8"/>
      <c r="H2196" s="12" t="str">
        <f aca="false">IF(AND(A2196="",C2196="",D2196=""),"",IF(A2196="","Add the order date",IF(I2196="","Date not recognised - use YYYY-MM-DD",IF(C2196="","Add the customer email",IF(D2196="","Add the order total",IF(COUNTIF(Customers!$A$2:$A$2001,C2196)=0,"Customer not on Customers tab",IF(N(E2196)&gt;D2196,"Refund is more than the order",IF(AND(B2196&lt;&gt;"",COUNTIF($B$2:$B$5001,B2196)&gt;1),"Same order # twice - keep one row",""))))))))</f>
        <v/>
      </c>
      <c r="I2196" s="11" t="str">
        <f aca="false">IF(A2196="","",IF(ISNUMBER(A2196),INT(A2196),IFERROR(IF(TEXT(DATE(VALUE(LEFT(A2196,4)),VALUE(MID(A2196,6,2)),VALUE(MID(A2196,9,2))),"yyyy-mm-dd")=LEFT(A2196,10),DATE(VALUE(LEFT(A2196,4)),VALUE(MID(A2196,6,2)),VALUE(MID(A2196,9,2))),""),"")))</f>
        <v/>
      </c>
    </row>
    <row r="2197" customFormat="false" ht="15" hidden="false" customHeight="false" outlineLevel="0" collapsed="false">
      <c r="A2197" s="13"/>
      <c r="B2197" s="8"/>
      <c r="C2197" s="8"/>
      <c r="D2197" s="23"/>
      <c r="E2197" s="23"/>
      <c r="F2197" s="10" t="str">
        <f aca="false">IF(D2197="","",D2197-N(E2197))</f>
        <v/>
      </c>
      <c r="G2197" s="8"/>
      <c r="H2197" s="12" t="str">
        <f aca="false">IF(AND(A2197="",C2197="",D2197=""),"",IF(A2197="","Add the order date",IF(I2197="","Date not recognised - use YYYY-MM-DD",IF(C2197="","Add the customer email",IF(D2197="","Add the order total",IF(COUNTIF(Customers!$A$2:$A$2001,C2197)=0,"Customer not on Customers tab",IF(N(E2197)&gt;D2197,"Refund is more than the order",IF(AND(B2197&lt;&gt;"",COUNTIF($B$2:$B$5001,B2197)&gt;1),"Same order # twice - keep one row",""))))))))</f>
        <v/>
      </c>
      <c r="I2197" s="11" t="str">
        <f aca="false">IF(A2197="","",IF(ISNUMBER(A2197),INT(A2197),IFERROR(IF(TEXT(DATE(VALUE(LEFT(A2197,4)),VALUE(MID(A2197,6,2)),VALUE(MID(A2197,9,2))),"yyyy-mm-dd")=LEFT(A2197,10),DATE(VALUE(LEFT(A2197,4)),VALUE(MID(A2197,6,2)),VALUE(MID(A2197,9,2))),""),"")))</f>
        <v/>
      </c>
    </row>
    <row r="2198" customFormat="false" ht="15" hidden="false" customHeight="false" outlineLevel="0" collapsed="false">
      <c r="A2198" s="13"/>
      <c r="B2198" s="8"/>
      <c r="C2198" s="8"/>
      <c r="D2198" s="23"/>
      <c r="E2198" s="23"/>
      <c r="F2198" s="10" t="str">
        <f aca="false">IF(D2198="","",D2198-N(E2198))</f>
        <v/>
      </c>
      <c r="G2198" s="8"/>
      <c r="H2198" s="12" t="str">
        <f aca="false">IF(AND(A2198="",C2198="",D2198=""),"",IF(A2198="","Add the order date",IF(I2198="","Date not recognised - use YYYY-MM-DD",IF(C2198="","Add the customer email",IF(D2198="","Add the order total",IF(COUNTIF(Customers!$A$2:$A$2001,C2198)=0,"Customer not on Customers tab",IF(N(E2198)&gt;D2198,"Refund is more than the order",IF(AND(B2198&lt;&gt;"",COUNTIF($B$2:$B$5001,B2198)&gt;1),"Same order # twice - keep one row",""))))))))</f>
        <v/>
      </c>
      <c r="I2198" s="11" t="str">
        <f aca="false">IF(A2198="","",IF(ISNUMBER(A2198),INT(A2198),IFERROR(IF(TEXT(DATE(VALUE(LEFT(A2198,4)),VALUE(MID(A2198,6,2)),VALUE(MID(A2198,9,2))),"yyyy-mm-dd")=LEFT(A2198,10),DATE(VALUE(LEFT(A2198,4)),VALUE(MID(A2198,6,2)),VALUE(MID(A2198,9,2))),""),"")))</f>
        <v/>
      </c>
    </row>
    <row r="2199" customFormat="false" ht="15" hidden="false" customHeight="false" outlineLevel="0" collapsed="false">
      <c r="A2199" s="13"/>
      <c r="B2199" s="8"/>
      <c r="C2199" s="8"/>
      <c r="D2199" s="23"/>
      <c r="E2199" s="23"/>
      <c r="F2199" s="10" t="str">
        <f aca="false">IF(D2199="","",D2199-N(E2199))</f>
        <v/>
      </c>
      <c r="G2199" s="8"/>
      <c r="H2199" s="12" t="str">
        <f aca="false">IF(AND(A2199="",C2199="",D2199=""),"",IF(A2199="","Add the order date",IF(I2199="","Date not recognised - use YYYY-MM-DD",IF(C2199="","Add the customer email",IF(D2199="","Add the order total",IF(COUNTIF(Customers!$A$2:$A$2001,C2199)=0,"Customer not on Customers tab",IF(N(E2199)&gt;D2199,"Refund is more than the order",IF(AND(B2199&lt;&gt;"",COUNTIF($B$2:$B$5001,B2199)&gt;1),"Same order # twice - keep one row",""))))))))</f>
        <v/>
      </c>
      <c r="I2199" s="11" t="str">
        <f aca="false">IF(A2199="","",IF(ISNUMBER(A2199),INT(A2199),IFERROR(IF(TEXT(DATE(VALUE(LEFT(A2199,4)),VALUE(MID(A2199,6,2)),VALUE(MID(A2199,9,2))),"yyyy-mm-dd")=LEFT(A2199,10),DATE(VALUE(LEFT(A2199,4)),VALUE(MID(A2199,6,2)),VALUE(MID(A2199,9,2))),""),"")))</f>
        <v/>
      </c>
    </row>
    <row r="2200" customFormat="false" ht="15" hidden="false" customHeight="false" outlineLevel="0" collapsed="false">
      <c r="A2200" s="13"/>
      <c r="B2200" s="8"/>
      <c r="C2200" s="8"/>
      <c r="D2200" s="23"/>
      <c r="E2200" s="23"/>
      <c r="F2200" s="10" t="str">
        <f aca="false">IF(D2200="","",D2200-N(E2200))</f>
        <v/>
      </c>
      <c r="G2200" s="8"/>
      <c r="H2200" s="12" t="str">
        <f aca="false">IF(AND(A2200="",C2200="",D2200=""),"",IF(A2200="","Add the order date",IF(I2200="","Date not recognised - use YYYY-MM-DD",IF(C2200="","Add the customer email",IF(D2200="","Add the order total",IF(COUNTIF(Customers!$A$2:$A$2001,C2200)=0,"Customer not on Customers tab",IF(N(E2200)&gt;D2200,"Refund is more than the order",IF(AND(B2200&lt;&gt;"",COUNTIF($B$2:$B$5001,B2200)&gt;1),"Same order # twice - keep one row",""))))))))</f>
        <v/>
      </c>
      <c r="I2200" s="11" t="str">
        <f aca="false">IF(A2200="","",IF(ISNUMBER(A2200),INT(A2200),IFERROR(IF(TEXT(DATE(VALUE(LEFT(A2200,4)),VALUE(MID(A2200,6,2)),VALUE(MID(A2200,9,2))),"yyyy-mm-dd")=LEFT(A2200,10),DATE(VALUE(LEFT(A2200,4)),VALUE(MID(A2200,6,2)),VALUE(MID(A2200,9,2))),""),"")))</f>
        <v/>
      </c>
    </row>
    <row r="2201" customFormat="false" ht="15" hidden="false" customHeight="false" outlineLevel="0" collapsed="false">
      <c r="A2201" s="13"/>
      <c r="B2201" s="8"/>
      <c r="C2201" s="8"/>
      <c r="D2201" s="23"/>
      <c r="E2201" s="23"/>
      <c r="F2201" s="10" t="str">
        <f aca="false">IF(D2201="","",D2201-N(E2201))</f>
        <v/>
      </c>
      <c r="G2201" s="8"/>
      <c r="H2201" s="12" t="str">
        <f aca="false">IF(AND(A2201="",C2201="",D2201=""),"",IF(A2201="","Add the order date",IF(I2201="","Date not recognised - use YYYY-MM-DD",IF(C2201="","Add the customer email",IF(D2201="","Add the order total",IF(COUNTIF(Customers!$A$2:$A$2001,C2201)=0,"Customer not on Customers tab",IF(N(E2201)&gt;D2201,"Refund is more than the order",IF(AND(B2201&lt;&gt;"",COUNTIF($B$2:$B$5001,B2201)&gt;1),"Same order # twice - keep one row",""))))))))</f>
        <v/>
      </c>
      <c r="I2201" s="11" t="str">
        <f aca="false">IF(A2201="","",IF(ISNUMBER(A2201),INT(A2201),IFERROR(IF(TEXT(DATE(VALUE(LEFT(A2201,4)),VALUE(MID(A2201,6,2)),VALUE(MID(A2201,9,2))),"yyyy-mm-dd")=LEFT(A2201,10),DATE(VALUE(LEFT(A2201,4)),VALUE(MID(A2201,6,2)),VALUE(MID(A2201,9,2))),""),"")))</f>
        <v/>
      </c>
    </row>
    <row r="2202" customFormat="false" ht="15" hidden="false" customHeight="false" outlineLevel="0" collapsed="false">
      <c r="A2202" s="13"/>
      <c r="B2202" s="8"/>
      <c r="C2202" s="8"/>
      <c r="D2202" s="23"/>
      <c r="E2202" s="23"/>
      <c r="F2202" s="10" t="str">
        <f aca="false">IF(D2202="","",D2202-N(E2202))</f>
        <v/>
      </c>
      <c r="G2202" s="8"/>
      <c r="H2202" s="12" t="str">
        <f aca="false">IF(AND(A2202="",C2202="",D2202=""),"",IF(A2202="","Add the order date",IF(I2202="","Date not recognised - use YYYY-MM-DD",IF(C2202="","Add the customer email",IF(D2202="","Add the order total",IF(COUNTIF(Customers!$A$2:$A$2001,C2202)=0,"Customer not on Customers tab",IF(N(E2202)&gt;D2202,"Refund is more than the order",IF(AND(B2202&lt;&gt;"",COUNTIF($B$2:$B$5001,B2202)&gt;1),"Same order # twice - keep one row",""))))))))</f>
        <v/>
      </c>
      <c r="I2202" s="11" t="str">
        <f aca="false">IF(A2202="","",IF(ISNUMBER(A2202),INT(A2202),IFERROR(IF(TEXT(DATE(VALUE(LEFT(A2202,4)),VALUE(MID(A2202,6,2)),VALUE(MID(A2202,9,2))),"yyyy-mm-dd")=LEFT(A2202,10),DATE(VALUE(LEFT(A2202,4)),VALUE(MID(A2202,6,2)),VALUE(MID(A2202,9,2))),""),"")))</f>
        <v/>
      </c>
    </row>
    <row r="2203" customFormat="false" ht="15" hidden="false" customHeight="false" outlineLevel="0" collapsed="false">
      <c r="A2203" s="13"/>
      <c r="B2203" s="8"/>
      <c r="C2203" s="8"/>
      <c r="D2203" s="23"/>
      <c r="E2203" s="23"/>
      <c r="F2203" s="10" t="str">
        <f aca="false">IF(D2203="","",D2203-N(E2203))</f>
        <v/>
      </c>
      <c r="G2203" s="8"/>
      <c r="H2203" s="12" t="str">
        <f aca="false">IF(AND(A2203="",C2203="",D2203=""),"",IF(A2203="","Add the order date",IF(I2203="","Date not recognised - use YYYY-MM-DD",IF(C2203="","Add the customer email",IF(D2203="","Add the order total",IF(COUNTIF(Customers!$A$2:$A$2001,C2203)=0,"Customer not on Customers tab",IF(N(E2203)&gt;D2203,"Refund is more than the order",IF(AND(B2203&lt;&gt;"",COUNTIF($B$2:$B$5001,B2203)&gt;1),"Same order # twice - keep one row",""))))))))</f>
        <v/>
      </c>
      <c r="I2203" s="11" t="str">
        <f aca="false">IF(A2203="","",IF(ISNUMBER(A2203),INT(A2203),IFERROR(IF(TEXT(DATE(VALUE(LEFT(A2203,4)),VALUE(MID(A2203,6,2)),VALUE(MID(A2203,9,2))),"yyyy-mm-dd")=LEFT(A2203,10),DATE(VALUE(LEFT(A2203,4)),VALUE(MID(A2203,6,2)),VALUE(MID(A2203,9,2))),""),"")))</f>
        <v/>
      </c>
    </row>
    <row r="2204" customFormat="false" ht="15" hidden="false" customHeight="false" outlineLevel="0" collapsed="false">
      <c r="A2204" s="13"/>
      <c r="B2204" s="8"/>
      <c r="C2204" s="8"/>
      <c r="D2204" s="23"/>
      <c r="E2204" s="23"/>
      <c r="F2204" s="10" t="str">
        <f aca="false">IF(D2204="","",D2204-N(E2204))</f>
        <v/>
      </c>
      <c r="G2204" s="8"/>
      <c r="H2204" s="12" t="str">
        <f aca="false">IF(AND(A2204="",C2204="",D2204=""),"",IF(A2204="","Add the order date",IF(I2204="","Date not recognised - use YYYY-MM-DD",IF(C2204="","Add the customer email",IF(D2204="","Add the order total",IF(COUNTIF(Customers!$A$2:$A$2001,C2204)=0,"Customer not on Customers tab",IF(N(E2204)&gt;D2204,"Refund is more than the order",IF(AND(B2204&lt;&gt;"",COUNTIF($B$2:$B$5001,B2204)&gt;1),"Same order # twice - keep one row",""))))))))</f>
        <v/>
      </c>
      <c r="I2204" s="11" t="str">
        <f aca="false">IF(A2204="","",IF(ISNUMBER(A2204),INT(A2204),IFERROR(IF(TEXT(DATE(VALUE(LEFT(A2204,4)),VALUE(MID(A2204,6,2)),VALUE(MID(A2204,9,2))),"yyyy-mm-dd")=LEFT(A2204,10),DATE(VALUE(LEFT(A2204,4)),VALUE(MID(A2204,6,2)),VALUE(MID(A2204,9,2))),""),"")))</f>
        <v/>
      </c>
    </row>
    <row r="2205" customFormat="false" ht="15" hidden="false" customHeight="false" outlineLevel="0" collapsed="false">
      <c r="A2205" s="13"/>
      <c r="B2205" s="8"/>
      <c r="C2205" s="8"/>
      <c r="D2205" s="23"/>
      <c r="E2205" s="23"/>
      <c r="F2205" s="10" t="str">
        <f aca="false">IF(D2205="","",D2205-N(E2205))</f>
        <v/>
      </c>
      <c r="G2205" s="8"/>
      <c r="H2205" s="12" t="str">
        <f aca="false">IF(AND(A2205="",C2205="",D2205=""),"",IF(A2205="","Add the order date",IF(I2205="","Date not recognised - use YYYY-MM-DD",IF(C2205="","Add the customer email",IF(D2205="","Add the order total",IF(COUNTIF(Customers!$A$2:$A$2001,C2205)=0,"Customer not on Customers tab",IF(N(E2205)&gt;D2205,"Refund is more than the order",IF(AND(B2205&lt;&gt;"",COUNTIF($B$2:$B$5001,B2205)&gt;1),"Same order # twice - keep one row",""))))))))</f>
        <v/>
      </c>
      <c r="I2205" s="11" t="str">
        <f aca="false">IF(A2205="","",IF(ISNUMBER(A2205),INT(A2205),IFERROR(IF(TEXT(DATE(VALUE(LEFT(A2205,4)),VALUE(MID(A2205,6,2)),VALUE(MID(A2205,9,2))),"yyyy-mm-dd")=LEFT(A2205,10),DATE(VALUE(LEFT(A2205,4)),VALUE(MID(A2205,6,2)),VALUE(MID(A2205,9,2))),""),"")))</f>
        <v/>
      </c>
    </row>
    <row r="2206" customFormat="false" ht="15" hidden="false" customHeight="false" outlineLevel="0" collapsed="false">
      <c r="A2206" s="13"/>
      <c r="B2206" s="8"/>
      <c r="C2206" s="8"/>
      <c r="D2206" s="23"/>
      <c r="E2206" s="23"/>
      <c r="F2206" s="10" t="str">
        <f aca="false">IF(D2206="","",D2206-N(E2206))</f>
        <v/>
      </c>
      <c r="G2206" s="8"/>
      <c r="H2206" s="12" t="str">
        <f aca="false">IF(AND(A2206="",C2206="",D2206=""),"",IF(A2206="","Add the order date",IF(I2206="","Date not recognised - use YYYY-MM-DD",IF(C2206="","Add the customer email",IF(D2206="","Add the order total",IF(COUNTIF(Customers!$A$2:$A$2001,C2206)=0,"Customer not on Customers tab",IF(N(E2206)&gt;D2206,"Refund is more than the order",IF(AND(B2206&lt;&gt;"",COUNTIF($B$2:$B$5001,B2206)&gt;1),"Same order # twice - keep one row",""))))))))</f>
        <v/>
      </c>
      <c r="I2206" s="11" t="str">
        <f aca="false">IF(A2206="","",IF(ISNUMBER(A2206),INT(A2206),IFERROR(IF(TEXT(DATE(VALUE(LEFT(A2206,4)),VALUE(MID(A2206,6,2)),VALUE(MID(A2206,9,2))),"yyyy-mm-dd")=LEFT(A2206,10),DATE(VALUE(LEFT(A2206,4)),VALUE(MID(A2206,6,2)),VALUE(MID(A2206,9,2))),""),"")))</f>
        <v/>
      </c>
    </row>
    <row r="2207" customFormat="false" ht="15" hidden="false" customHeight="false" outlineLevel="0" collapsed="false">
      <c r="A2207" s="13"/>
      <c r="B2207" s="8"/>
      <c r="C2207" s="8"/>
      <c r="D2207" s="23"/>
      <c r="E2207" s="23"/>
      <c r="F2207" s="10" t="str">
        <f aca="false">IF(D2207="","",D2207-N(E2207))</f>
        <v/>
      </c>
      <c r="G2207" s="8"/>
      <c r="H2207" s="12" t="str">
        <f aca="false">IF(AND(A2207="",C2207="",D2207=""),"",IF(A2207="","Add the order date",IF(I2207="","Date not recognised - use YYYY-MM-DD",IF(C2207="","Add the customer email",IF(D2207="","Add the order total",IF(COUNTIF(Customers!$A$2:$A$2001,C2207)=0,"Customer not on Customers tab",IF(N(E2207)&gt;D2207,"Refund is more than the order",IF(AND(B2207&lt;&gt;"",COUNTIF($B$2:$B$5001,B2207)&gt;1),"Same order # twice - keep one row",""))))))))</f>
        <v/>
      </c>
      <c r="I2207" s="11" t="str">
        <f aca="false">IF(A2207="","",IF(ISNUMBER(A2207),INT(A2207),IFERROR(IF(TEXT(DATE(VALUE(LEFT(A2207,4)),VALUE(MID(A2207,6,2)),VALUE(MID(A2207,9,2))),"yyyy-mm-dd")=LEFT(A2207,10),DATE(VALUE(LEFT(A2207,4)),VALUE(MID(A2207,6,2)),VALUE(MID(A2207,9,2))),""),"")))</f>
        <v/>
      </c>
    </row>
    <row r="2208" customFormat="false" ht="15" hidden="false" customHeight="false" outlineLevel="0" collapsed="false">
      <c r="A2208" s="13"/>
      <c r="B2208" s="8"/>
      <c r="C2208" s="8"/>
      <c r="D2208" s="23"/>
      <c r="E2208" s="23"/>
      <c r="F2208" s="10" t="str">
        <f aca="false">IF(D2208="","",D2208-N(E2208))</f>
        <v/>
      </c>
      <c r="G2208" s="8"/>
      <c r="H2208" s="12" t="str">
        <f aca="false">IF(AND(A2208="",C2208="",D2208=""),"",IF(A2208="","Add the order date",IF(I2208="","Date not recognised - use YYYY-MM-DD",IF(C2208="","Add the customer email",IF(D2208="","Add the order total",IF(COUNTIF(Customers!$A$2:$A$2001,C2208)=0,"Customer not on Customers tab",IF(N(E2208)&gt;D2208,"Refund is more than the order",IF(AND(B2208&lt;&gt;"",COUNTIF($B$2:$B$5001,B2208)&gt;1),"Same order # twice - keep one row",""))))))))</f>
        <v/>
      </c>
      <c r="I2208" s="11" t="str">
        <f aca="false">IF(A2208="","",IF(ISNUMBER(A2208),INT(A2208),IFERROR(IF(TEXT(DATE(VALUE(LEFT(A2208,4)),VALUE(MID(A2208,6,2)),VALUE(MID(A2208,9,2))),"yyyy-mm-dd")=LEFT(A2208,10),DATE(VALUE(LEFT(A2208,4)),VALUE(MID(A2208,6,2)),VALUE(MID(A2208,9,2))),""),"")))</f>
        <v/>
      </c>
    </row>
    <row r="2209" customFormat="false" ht="15" hidden="false" customHeight="false" outlineLevel="0" collapsed="false">
      <c r="A2209" s="13"/>
      <c r="B2209" s="8"/>
      <c r="C2209" s="8"/>
      <c r="D2209" s="23"/>
      <c r="E2209" s="23"/>
      <c r="F2209" s="10" t="str">
        <f aca="false">IF(D2209="","",D2209-N(E2209))</f>
        <v/>
      </c>
      <c r="G2209" s="8"/>
      <c r="H2209" s="12" t="str">
        <f aca="false">IF(AND(A2209="",C2209="",D2209=""),"",IF(A2209="","Add the order date",IF(I2209="","Date not recognised - use YYYY-MM-DD",IF(C2209="","Add the customer email",IF(D2209="","Add the order total",IF(COUNTIF(Customers!$A$2:$A$2001,C2209)=0,"Customer not on Customers tab",IF(N(E2209)&gt;D2209,"Refund is more than the order",IF(AND(B2209&lt;&gt;"",COUNTIF($B$2:$B$5001,B2209)&gt;1),"Same order # twice - keep one row",""))))))))</f>
        <v/>
      </c>
      <c r="I2209" s="11" t="str">
        <f aca="false">IF(A2209="","",IF(ISNUMBER(A2209),INT(A2209),IFERROR(IF(TEXT(DATE(VALUE(LEFT(A2209,4)),VALUE(MID(A2209,6,2)),VALUE(MID(A2209,9,2))),"yyyy-mm-dd")=LEFT(A2209,10),DATE(VALUE(LEFT(A2209,4)),VALUE(MID(A2209,6,2)),VALUE(MID(A2209,9,2))),""),"")))</f>
        <v/>
      </c>
    </row>
    <row r="2210" customFormat="false" ht="15" hidden="false" customHeight="false" outlineLevel="0" collapsed="false">
      <c r="A2210" s="13"/>
      <c r="B2210" s="8"/>
      <c r="C2210" s="8"/>
      <c r="D2210" s="23"/>
      <c r="E2210" s="23"/>
      <c r="F2210" s="10" t="str">
        <f aca="false">IF(D2210="","",D2210-N(E2210))</f>
        <v/>
      </c>
      <c r="G2210" s="8"/>
      <c r="H2210" s="12" t="str">
        <f aca="false">IF(AND(A2210="",C2210="",D2210=""),"",IF(A2210="","Add the order date",IF(I2210="","Date not recognised - use YYYY-MM-DD",IF(C2210="","Add the customer email",IF(D2210="","Add the order total",IF(COUNTIF(Customers!$A$2:$A$2001,C2210)=0,"Customer not on Customers tab",IF(N(E2210)&gt;D2210,"Refund is more than the order",IF(AND(B2210&lt;&gt;"",COUNTIF($B$2:$B$5001,B2210)&gt;1),"Same order # twice - keep one row",""))))))))</f>
        <v/>
      </c>
      <c r="I2210" s="11" t="str">
        <f aca="false">IF(A2210="","",IF(ISNUMBER(A2210),INT(A2210),IFERROR(IF(TEXT(DATE(VALUE(LEFT(A2210,4)),VALUE(MID(A2210,6,2)),VALUE(MID(A2210,9,2))),"yyyy-mm-dd")=LEFT(A2210,10),DATE(VALUE(LEFT(A2210,4)),VALUE(MID(A2210,6,2)),VALUE(MID(A2210,9,2))),""),"")))</f>
        <v/>
      </c>
    </row>
    <row r="2211" customFormat="false" ht="15" hidden="false" customHeight="false" outlineLevel="0" collapsed="false">
      <c r="A2211" s="13"/>
      <c r="B2211" s="8"/>
      <c r="C2211" s="8"/>
      <c r="D2211" s="23"/>
      <c r="E2211" s="23"/>
      <c r="F2211" s="10" t="str">
        <f aca="false">IF(D2211="","",D2211-N(E2211))</f>
        <v/>
      </c>
      <c r="G2211" s="8"/>
      <c r="H2211" s="12" t="str">
        <f aca="false">IF(AND(A2211="",C2211="",D2211=""),"",IF(A2211="","Add the order date",IF(I2211="","Date not recognised - use YYYY-MM-DD",IF(C2211="","Add the customer email",IF(D2211="","Add the order total",IF(COUNTIF(Customers!$A$2:$A$2001,C2211)=0,"Customer not on Customers tab",IF(N(E2211)&gt;D2211,"Refund is more than the order",IF(AND(B2211&lt;&gt;"",COUNTIF($B$2:$B$5001,B2211)&gt;1),"Same order # twice - keep one row",""))))))))</f>
        <v/>
      </c>
      <c r="I2211" s="11" t="str">
        <f aca="false">IF(A2211="","",IF(ISNUMBER(A2211),INT(A2211),IFERROR(IF(TEXT(DATE(VALUE(LEFT(A2211,4)),VALUE(MID(A2211,6,2)),VALUE(MID(A2211,9,2))),"yyyy-mm-dd")=LEFT(A2211,10),DATE(VALUE(LEFT(A2211,4)),VALUE(MID(A2211,6,2)),VALUE(MID(A2211,9,2))),""),"")))</f>
        <v/>
      </c>
    </row>
    <row r="2212" customFormat="false" ht="15" hidden="false" customHeight="false" outlineLevel="0" collapsed="false">
      <c r="A2212" s="13"/>
      <c r="B2212" s="8"/>
      <c r="C2212" s="8"/>
      <c r="D2212" s="23"/>
      <c r="E2212" s="23"/>
      <c r="F2212" s="10" t="str">
        <f aca="false">IF(D2212="","",D2212-N(E2212))</f>
        <v/>
      </c>
      <c r="G2212" s="8"/>
      <c r="H2212" s="12" t="str">
        <f aca="false">IF(AND(A2212="",C2212="",D2212=""),"",IF(A2212="","Add the order date",IF(I2212="","Date not recognised - use YYYY-MM-DD",IF(C2212="","Add the customer email",IF(D2212="","Add the order total",IF(COUNTIF(Customers!$A$2:$A$2001,C2212)=0,"Customer not on Customers tab",IF(N(E2212)&gt;D2212,"Refund is more than the order",IF(AND(B2212&lt;&gt;"",COUNTIF($B$2:$B$5001,B2212)&gt;1),"Same order # twice - keep one row",""))))))))</f>
        <v/>
      </c>
      <c r="I2212" s="11" t="str">
        <f aca="false">IF(A2212="","",IF(ISNUMBER(A2212),INT(A2212),IFERROR(IF(TEXT(DATE(VALUE(LEFT(A2212,4)),VALUE(MID(A2212,6,2)),VALUE(MID(A2212,9,2))),"yyyy-mm-dd")=LEFT(A2212,10),DATE(VALUE(LEFT(A2212,4)),VALUE(MID(A2212,6,2)),VALUE(MID(A2212,9,2))),""),"")))</f>
        <v/>
      </c>
    </row>
    <row r="2213" customFormat="false" ht="15" hidden="false" customHeight="false" outlineLevel="0" collapsed="false">
      <c r="A2213" s="13"/>
      <c r="B2213" s="8"/>
      <c r="C2213" s="8"/>
      <c r="D2213" s="23"/>
      <c r="E2213" s="23"/>
      <c r="F2213" s="10" t="str">
        <f aca="false">IF(D2213="","",D2213-N(E2213))</f>
        <v/>
      </c>
      <c r="G2213" s="8"/>
      <c r="H2213" s="12" t="str">
        <f aca="false">IF(AND(A2213="",C2213="",D2213=""),"",IF(A2213="","Add the order date",IF(I2213="","Date not recognised - use YYYY-MM-DD",IF(C2213="","Add the customer email",IF(D2213="","Add the order total",IF(COUNTIF(Customers!$A$2:$A$2001,C2213)=0,"Customer not on Customers tab",IF(N(E2213)&gt;D2213,"Refund is more than the order",IF(AND(B2213&lt;&gt;"",COUNTIF($B$2:$B$5001,B2213)&gt;1),"Same order # twice - keep one row",""))))))))</f>
        <v/>
      </c>
      <c r="I2213" s="11" t="str">
        <f aca="false">IF(A2213="","",IF(ISNUMBER(A2213),INT(A2213),IFERROR(IF(TEXT(DATE(VALUE(LEFT(A2213,4)),VALUE(MID(A2213,6,2)),VALUE(MID(A2213,9,2))),"yyyy-mm-dd")=LEFT(A2213,10),DATE(VALUE(LEFT(A2213,4)),VALUE(MID(A2213,6,2)),VALUE(MID(A2213,9,2))),""),"")))</f>
        <v/>
      </c>
    </row>
    <row r="2214" customFormat="false" ht="15" hidden="false" customHeight="false" outlineLevel="0" collapsed="false">
      <c r="A2214" s="13"/>
      <c r="B2214" s="8"/>
      <c r="C2214" s="8"/>
      <c r="D2214" s="23"/>
      <c r="E2214" s="23"/>
      <c r="F2214" s="10" t="str">
        <f aca="false">IF(D2214="","",D2214-N(E2214))</f>
        <v/>
      </c>
      <c r="G2214" s="8"/>
      <c r="H2214" s="12" t="str">
        <f aca="false">IF(AND(A2214="",C2214="",D2214=""),"",IF(A2214="","Add the order date",IF(I2214="","Date not recognised - use YYYY-MM-DD",IF(C2214="","Add the customer email",IF(D2214="","Add the order total",IF(COUNTIF(Customers!$A$2:$A$2001,C2214)=0,"Customer not on Customers tab",IF(N(E2214)&gt;D2214,"Refund is more than the order",IF(AND(B2214&lt;&gt;"",COUNTIF($B$2:$B$5001,B2214)&gt;1),"Same order # twice - keep one row",""))))))))</f>
        <v/>
      </c>
      <c r="I2214" s="11" t="str">
        <f aca="false">IF(A2214="","",IF(ISNUMBER(A2214),INT(A2214),IFERROR(IF(TEXT(DATE(VALUE(LEFT(A2214,4)),VALUE(MID(A2214,6,2)),VALUE(MID(A2214,9,2))),"yyyy-mm-dd")=LEFT(A2214,10),DATE(VALUE(LEFT(A2214,4)),VALUE(MID(A2214,6,2)),VALUE(MID(A2214,9,2))),""),"")))</f>
        <v/>
      </c>
    </row>
    <row r="2215" customFormat="false" ht="15" hidden="false" customHeight="false" outlineLevel="0" collapsed="false">
      <c r="A2215" s="13"/>
      <c r="B2215" s="8"/>
      <c r="C2215" s="8"/>
      <c r="D2215" s="23"/>
      <c r="E2215" s="23"/>
      <c r="F2215" s="10" t="str">
        <f aca="false">IF(D2215="","",D2215-N(E2215))</f>
        <v/>
      </c>
      <c r="G2215" s="8"/>
      <c r="H2215" s="12" t="str">
        <f aca="false">IF(AND(A2215="",C2215="",D2215=""),"",IF(A2215="","Add the order date",IF(I2215="","Date not recognised - use YYYY-MM-DD",IF(C2215="","Add the customer email",IF(D2215="","Add the order total",IF(COUNTIF(Customers!$A$2:$A$2001,C2215)=0,"Customer not on Customers tab",IF(N(E2215)&gt;D2215,"Refund is more than the order",IF(AND(B2215&lt;&gt;"",COUNTIF($B$2:$B$5001,B2215)&gt;1),"Same order # twice - keep one row",""))))))))</f>
        <v/>
      </c>
      <c r="I2215" s="11" t="str">
        <f aca="false">IF(A2215="","",IF(ISNUMBER(A2215),INT(A2215),IFERROR(IF(TEXT(DATE(VALUE(LEFT(A2215,4)),VALUE(MID(A2215,6,2)),VALUE(MID(A2215,9,2))),"yyyy-mm-dd")=LEFT(A2215,10),DATE(VALUE(LEFT(A2215,4)),VALUE(MID(A2215,6,2)),VALUE(MID(A2215,9,2))),""),"")))</f>
        <v/>
      </c>
    </row>
    <row r="2216" customFormat="false" ht="15" hidden="false" customHeight="false" outlineLevel="0" collapsed="false">
      <c r="A2216" s="13"/>
      <c r="B2216" s="8"/>
      <c r="C2216" s="8"/>
      <c r="D2216" s="23"/>
      <c r="E2216" s="23"/>
      <c r="F2216" s="10" t="str">
        <f aca="false">IF(D2216="","",D2216-N(E2216))</f>
        <v/>
      </c>
      <c r="G2216" s="8"/>
      <c r="H2216" s="12" t="str">
        <f aca="false">IF(AND(A2216="",C2216="",D2216=""),"",IF(A2216="","Add the order date",IF(I2216="","Date not recognised - use YYYY-MM-DD",IF(C2216="","Add the customer email",IF(D2216="","Add the order total",IF(COUNTIF(Customers!$A$2:$A$2001,C2216)=0,"Customer not on Customers tab",IF(N(E2216)&gt;D2216,"Refund is more than the order",IF(AND(B2216&lt;&gt;"",COUNTIF($B$2:$B$5001,B2216)&gt;1),"Same order # twice - keep one row",""))))))))</f>
        <v/>
      </c>
      <c r="I2216" s="11" t="str">
        <f aca="false">IF(A2216="","",IF(ISNUMBER(A2216),INT(A2216),IFERROR(IF(TEXT(DATE(VALUE(LEFT(A2216,4)),VALUE(MID(A2216,6,2)),VALUE(MID(A2216,9,2))),"yyyy-mm-dd")=LEFT(A2216,10),DATE(VALUE(LEFT(A2216,4)),VALUE(MID(A2216,6,2)),VALUE(MID(A2216,9,2))),""),"")))</f>
        <v/>
      </c>
    </row>
    <row r="2217" customFormat="false" ht="15" hidden="false" customHeight="false" outlineLevel="0" collapsed="false">
      <c r="A2217" s="13"/>
      <c r="B2217" s="8"/>
      <c r="C2217" s="8"/>
      <c r="D2217" s="23"/>
      <c r="E2217" s="23"/>
      <c r="F2217" s="10" t="str">
        <f aca="false">IF(D2217="","",D2217-N(E2217))</f>
        <v/>
      </c>
      <c r="G2217" s="8"/>
      <c r="H2217" s="12" t="str">
        <f aca="false">IF(AND(A2217="",C2217="",D2217=""),"",IF(A2217="","Add the order date",IF(I2217="","Date not recognised - use YYYY-MM-DD",IF(C2217="","Add the customer email",IF(D2217="","Add the order total",IF(COUNTIF(Customers!$A$2:$A$2001,C2217)=0,"Customer not on Customers tab",IF(N(E2217)&gt;D2217,"Refund is more than the order",IF(AND(B2217&lt;&gt;"",COUNTIF($B$2:$B$5001,B2217)&gt;1),"Same order # twice - keep one row",""))))))))</f>
        <v/>
      </c>
      <c r="I2217" s="11" t="str">
        <f aca="false">IF(A2217="","",IF(ISNUMBER(A2217),INT(A2217),IFERROR(IF(TEXT(DATE(VALUE(LEFT(A2217,4)),VALUE(MID(A2217,6,2)),VALUE(MID(A2217,9,2))),"yyyy-mm-dd")=LEFT(A2217,10),DATE(VALUE(LEFT(A2217,4)),VALUE(MID(A2217,6,2)),VALUE(MID(A2217,9,2))),""),"")))</f>
        <v/>
      </c>
    </row>
    <row r="2218" customFormat="false" ht="15" hidden="false" customHeight="false" outlineLevel="0" collapsed="false">
      <c r="A2218" s="13"/>
      <c r="B2218" s="8"/>
      <c r="C2218" s="8"/>
      <c r="D2218" s="23"/>
      <c r="E2218" s="23"/>
      <c r="F2218" s="10" t="str">
        <f aca="false">IF(D2218="","",D2218-N(E2218))</f>
        <v/>
      </c>
      <c r="G2218" s="8"/>
      <c r="H2218" s="12" t="str">
        <f aca="false">IF(AND(A2218="",C2218="",D2218=""),"",IF(A2218="","Add the order date",IF(I2218="","Date not recognised - use YYYY-MM-DD",IF(C2218="","Add the customer email",IF(D2218="","Add the order total",IF(COUNTIF(Customers!$A$2:$A$2001,C2218)=0,"Customer not on Customers tab",IF(N(E2218)&gt;D2218,"Refund is more than the order",IF(AND(B2218&lt;&gt;"",COUNTIF($B$2:$B$5001,B2218)&gt;1),"Same order # twice - keep one row",""))))))))</f>
        <v/>
      </c>
      <c r="I2218" s="11" t="str">
        <f aca="false">IF(A2218="","",IF(ISNUMBER(A2218),INT(A2218),IFERROR(IF(TEXT(DATE(VALUE(LEFT(A2218,4)),VALUE(MID(A2218,6,2)),VALUE(MID(A2218,9,2))),"yyyy-mm-dd")=LEFT(A2218,10),DATE(VALUE(LEFT(A2218,4)),VALUE(MID(A2218,6,2)),VALUE(MID(A2218,9,2))),""),"")))</f>
        <v/>
      </c>
    </row>
    <row r="2219" customFormat="false" ht="15" hidden="false" customHeight="false" outlineLevel="0" collapsed="false">
      <c r="A2219" s="13"/>
      <c r="B2219" s="8"/>
      <c r="C2219" s="8"/>
      <c r="D2219" s="23"/>
      <c r="E2219" s="23"/>
      <c r="F2219" s="10" t="str">
        <f aca="false">IF(D2219="","",D2219-N(E2219))</f>
        <v/>
      </c>
      <c r="G2219" s="8"/>
      <c r="H2219" s="12" t="str">
        <f aca="false">IF(AND(A2219="",C2219="",D2219=""),"",IF(A2219="","Add the order date",IF(I2219="","Date not recognised - use YYYY-MM-DD",IF(C2219="","Add the customer email",IF(D2219="","Add the order total",IF(COUNTIF(Customers!$A$2:$A$2001,C2219)=0,"Customer not on Customers tab",IF(N(E2219)&gt;D2219,"Refund is more than the order",IF(AND(B2219&lt;&gt;"",COUNTIF($B$2:$B$5001,B2219)&gt;1),"Same order # twice - keep one row",""))))))))</f>
        <v/>
      </c>
      <c r="I2219" s="11" t="str">
        <f aca="false">IF(A2219="","",IF(ISNUMBER(A2219),INT(A2219),IFERROR(IF(TEXT(DATE(VALUE(LEFT(A2219,4)),VALUE(MID(A2219,6,2)),VALUE(MID(A2219,9,2))),"yyyy-mm-dd")=LEFT(A2219,10),DATE(VALUE(LEFT(A2219,4)),VALUE(MID(A2219,6,2)),VALUE(MID(A2219,9,2))),""),"")))</f>
        <v/>
      </c>
    </row>
    <row r="2220" customFormat="false" ht="15" hidden="false" customHeight="false" outlineLevel="0" collapsed="false">
      <c r="A2220" s="13"/>
      <c r="B2220" s="8"/>
      <c r="C2220" s="8"/>
      <c r="D2220" s="23"/>
      <c r="E2220" s="23"/>
      <c r="F2220" s="10" t="str">
        <f aca="false">IF(D2220="","",D2220-N(E2220))</f>
        <v/>
      </c>
      <c r="G2220" s="8"/>
      <c r="H2220" s="12" t="str">
        <f aca="false">IF(AND(A2220="",C2220="",D2220=""),"",IF(A2220="","Add the order date",IF(I2220="","Date not recognised - use YYYY-MM-DD",IF(C2220="","Add the customer email",IF(D2220="","Add the order total",IF(COUNTIF(Customers!$A$2:$A$2001,C2220)=0,"Customer not on Customers tab",IF(N(E2220)&gt;D2220,"Refund is more than the order",IF(AND(B2220&lt;&gt;"",COUNTIF($B$2:$B$5001,B2220)&gt;1),"Same order # twice - keep one row",""))))))))</f>
        <v/>
      </c>
      <c r="I2220" s="11" t="str">
        <f aca="false">IF(A2220="","",IF(ISNUMBER(A2220),INT(A2220),IFERROR(IF(TEXT(DATE(VALUE(LEFT(A2220,4)),VALUE(MID(A2220,6,2)),VALUE(MID(A2220,9,2))),"yyyy-mm-dd")=LEFT(A2220,10),DATE(VALUE(LEFT(A2220,4)),VALUE(MID(A2220,6,2)),VALUE(MID(A2220,9,2))),""),"")))</f>
        <v/>
      </c>
    </row>
    <row r="2221" customFormat="false" ht="15" hidden="false" customHeight="false" outlineLevel="0" collapsed="false">
      <c r="A2221" s="13"/>
      <c r="B2221" s="8"/>
      <c r="C2221" s="8"/>
      <c r="D2221" s="23"/>
      <c r="E2221" s="23"/>
      <c r="F2221" s="10" t="str">
        <f aca="false">IF(D2221="","",D2221-N(E2221))</f>
        <v/>
      </c>
      <c r="G2221" s="8"/>
      <c r="H2221" s="12" t="str">
        <f aca="false">IF(AND(A2221="",C2221="",D2221=""),"",IF(A2221="","Add the order date",IF(I2221="","Date not recognised - use YYYY-MM-DD",IF(C2221="","Add the customer email",IF(D2221="","Add the order total",IF(COUNTIF(Customers!$A$2:$A$2001,C2221)=0,"Customer not on Customers tab",IF(N(E2221)&gt;D2221,"Refund is more than the order",IF(AND(B2221&lt;&gt;"",COUNTIF($B$2:$B$5001,B2221)&gt;1),"Same order # twice - keep one row",""))))))))</f>
        <v/>
      </c>
      <c r="I2221" s="11" t="str">
        <f aca="false">IF(A2221="","",IF(ISNUMBER(A2221),INT(A2221),IFERROR(IF(TEXT(DATE(VALUE(LEFT(A2221,4)),VALUE(MID(A2221,6,2)),VALUE(MID(A2221,9,2))),"yyyy-mm-dd")=LEFT(A2221,10),DATE(VALUE(LEFT(A2221,4)),VALUE(MID(A2221,6,2)),VALUE(MID(A2221,9,2))),""),"")))</f>
        <v/>
      </c>
    </row>
    <row r="2222" customFormat="false" ht="15" hidden="false" customHeight="false" outlineLevel="0" collapsed="false">
      <c r="A2222" s="13"/>
      <c r="B2222" s="8"/>
      <c r="C2222" s="8"/>
      <c r="D2222" s="23"/>
      <c r="E2222" s="23"/>
      <c r="F2222" s="10" t="str">
        <f aca="false">IF(D2222="","",D2222-N(E2222))</f>
        <v/>
      </c>
      <c r="G2222" s="8"/>
      <c r="H2222" s="12" t="str">
        <f aca="false">IF(AND(A2222="",C2222="",D2222=""),"",IF(A2222="","Add the order date",IF(I2222="","Date not recognised - use YYYY-MM-DD",IF(C2222="","Add the customer email",IF(D2222="","Add the order total",IF(COUNTIF(Customers!$A$2:$A$2001,C2222)=0,"Customer not on Customers tab",IF(N(E2222)&gt;D2222,"Refund is more than the order",IF(AND(B2222&lt;&gt;"",COUNTIF($B$2:$B$5001,B2222)&gt;1),"Same order # twice - keep one row",""))))))))</f>
        <v/>
      </c>
      <c r="I2222" s="11" t="str">
        <f aca="false">IF(A2222="","",IF(ISNUMBER(A2222),INT(A2222),IFERROR(IF(TEXT(DATE(VALUE(LEFT(A2222,4)),VALUE(MID(A2222,6,2)),VALUE(MID(A2222,9,2))),"yyyy-mm-dd")=LEFT(A2222,10),DATE(VALUE(LEFT(A2222,4)),VALUE(MID(A2222,6,2)),VALUE(MID(A2222,9,2))),""),"")))</f>
        <v/>
      </c>
    </row>
    <row r="2223" customFormat="false" ht="15" hidden="false" customHeight="false" outlineLevel="0" collapsed="false">
      <c r="A2223" s="13"/>
      <c r="B2223" s="8"/>
      <c r="C2223" s="8"/>
      <c r="D2223" s="23"/>
      <c r="E2223" s="23"/>
      <c r="F2223" s="10" t="str">
        <f aca="false">IF(D2223="","",D2223-N(E2223))</f>
        <v/>
      </c>
      <c r="G2223" s="8"/>
      <c r="H2223" s="12" t="str">
        <f aca="false">IF(AND(A2223="",C2223="",D2223=""),"",IF(A2223="","Add the order date",IF(I2223="","Date not recognised - use YYYY-MM-DD",IF(C2223="","Add the customer email",IF(D2223="","Add the order total",IF(COUNTIF(Customers!$A$2:$A$2001,C2223)=0,"Customer not on Customers tab",IF(N(E2223)&gt;D2223,"Refund is more than the order",IF(AND(B2223&lt;&gt;"",COUNTIF($B$2:$B$5001,B2223)&gt;1),"Same order # twice - keep one row",""))))))))</f>
        <v/>
      </c>
      <c r="I2223" s="11" t="str">
        <f aca="false">IF(A2223="","",IF(ISNUMBER(A2223),INT(A2223),IFERROR(IF(TEXT(DATE(VALUE(LEFT(A2223,4)),VALUE(MID(A2223,6,2)),VALUE(MID(A2223,9,2))),"yyyy-mm-dd")=LEFT(A2223,10),DATE(VALUE(LEFT(A2223,4)),VALUE(MID(A2223,6,2)),VALUE(MID(A2223,9,2))),""),"")))</f>
        <v/>
      </c>
    </row>
    <row r="2224" customFormat="false" ht="15" hidden="false" customHeight="false" outlineLevel="0" collapsed="false">
      <c r="A2224" s="13"/>
      <c r="B2224" s="8"/>
      <c r="C2224" s="8"/>
      <c r="D2224" s="23"/>
      <c r="E2224" s="23"/>
      <c r="F2224" s="10" t="str">
        <f aca="false">IF(D2224="","",D2224-N(E2224))</f>
        <v/>
      </c>
      <c r="G2224" s="8"/>
      <c r="H2224" s="12" t="str">
        <f aca="false">IF(AND(A2224="",C2224="",D2224=""),"",IF(A2224="","Add the order date",IF(I2224="","Date not recognised - use YYYY-MM-DD",IF(C2224="","Add the customer email",IF(D2224="","Add the order total",IF(COUNTIF(Customers!$A$2:$A$2001,C2224)=0,"Customer not on Customers tab",IF(N(E2224)&gt;D2224,"Refund is more than the order",IF(AND(B2224&lt;&gt;"",COUNTIF($B$2:$B$5001,B2224)&gt;1),"Same order # twice - keep one row",""))))))))</f>
        <v/>
      </c>
      <c r="I2224" s="11" t="str">
        <f aca="false">IF(A2224="","",IF(ISNUMBER(A2224),INT(A2224),IFERROR(IF(TEXT(DATE(VALUE(LEFT(A2224,4)),VALUE(MID(A2224,6,2)),VALUE(MID(A2224,9,2))),"yyyy-mm-dd")=LEFT(A2224,10),DATE(VALUE(LEFT(A2224,4)),VALUE(MID(A2224,6,2)),VALUE(MID(A2224,9,2))),""),"")))</f>
        <v/>
      </c>
    </row>
    <row r="2225" customFormat="false" ht="15" hidden="false" customHeight="false" outlineLevel="0" collapsed="false">
      <c r="A2225" s="13"/>
      <c r="B2225" s="8"/>
      <c r="C2225" s="8"/>
      <c r="D2225" s="23"/>
      <c r="E2225" s="23"/>
      <c r="F2225" s="10" t="str">
        <f aca="false">IF(D2225="","",D2225-N(E2225))</f>
        <v/>
      </c>
      <c r="G2225" s="8"/>
      <c r="H2225" s="12" t="str">
        <f aca="false">IF(AND(A2225="",C2225="",D2225=""),"",IF(A2225="","Add the order date",IF(I2225="","Date not recognised - use YYYY-MM-DD",IF(C2225="","Add the customer email",IF(D2225="","Add the order total",IF(COUNTIF(Customers!$A$2:$A$2001,C2225)=0,"Customer not on Customers tab",IF(N(E2225)&gt;D2225,"Refund is more than the order",IF(AND(B2225&lt;&gt;"",COUNTIF($B$2:$B$5001,B2225)&gt;1),"Same order # twice - keep one row",""))))))))</f>
        <v/>
      </c>
      <c r="I2225" s="11" t="str">
        <f aca="false">IF(A2225="","",IF(ISNUMBER(A2225),INT(A2225),IFERROR(IF(TEXT(DATE(VALUE(LEFT(A2225,4)),VALUE(MID(A2225,6,2)),VALUE(MID(A2225,9,2))),"yyyy-mm-dd")=LEFT(A2225,10),DATE(VALUE(LEFT(A2225,4)),VALUE(MID(A2225,6,2)),VALUE(MID(A2225,9,2))),""),"")))</f>
        <v/>
      </c>
    </row>
    <row r="2226" customFormat="false" ht="15" hidden="false" customHeight="false" outlineLevel="0" collapsed="false">
      <c r="A2226" s="13"/>
      <c r="B2226" s="8"/>
      <c r="C2226" s="8"/>
      <c r="D2226" s="23"/>
      <c r="E2226" s="23"/>
      <c r="F2226" s="10" t="str">
        <f aca="false">IF(D2226="","",D2226-N(E2226))</f>
        <v/>
      </c>
      <c r="G2226" s="8"/>
      <c r="H2226" s="12" t="str">
        <f aca="false">IF(AND(A2226="",C2226="",D2226=""),"",IF(A2226="","Add the order date",IF(I2226="","Date not recognised - use YYYY-MM-DD",IF(C2226="","Add the customer email",IF(D2226="","Add the order total",IF(COUNTIF(Customers!$A$2:$A$2001,C2226)=0,"Customer not on Customers tab",IF(N(E2226)&gt;D2226,"Refund is more than the order",IF(AND(B2226&lt;&gt;"",COUNTIF($B$2:$B$5001,B2226)&gt;1),"Same order # twice - keep one row",""))))))))</f>
        <v/>
      </c>
      <c r="I2226" s="11" t="str">
        <f aca="false">IF(A2226="","",IF(ISNUMBER(A2226),INT(A2226),IFERROR(IF(TEXT(DATE(VALUE(LEFT(A2226,4)),VALUE(MID(A2226,6,2)),VALUE(MID(A2226,9,2))),"yyyy-mm-dd")=LEFT(A2226,10),DATE(VALUE(LEFT(A2226,4)),VALUE(MID(A2226,6,2)),VALUE(MID(A2226,9,2))),""),"")))</f>
        <v/>
      </c>
    </row>
    <row r="2227" customFormat="false" ht="15" hidden="false" customHeight="false" outlineLevel="0" collapsed="false">
      <c r="A2227" s="13"/>
      <c r="B2227" s="8"/>
      <c r="C2227" s="8"/>
      <c r="D2227" s="23"/>
      <c r="E2227" s="23"/>
      <c r="F2227" s="10" t="str">
        <f aca="false">IF(D2227="","",D2227-N(E2227))</f>
        <v/>
      </c>
      <c r="G2227" s="8"/>
      <c r="H2227" s="12" t="str">
        <f aca="false">IF(AND(A2227="",C2227="",D2227=""),"",IF(A2227="","Add the order date",IF(I2227="","Date not recognised - use YYYY-MM-DD",IF(C2227="","Add the customer email",IF(D2227="","Add the order total",IF(COUNTIF(Customers!$A$2:$A$2001,C2227)=0,"Customer not on Customers tab",IF(N(E2227)&gt;D2227,"Refund is more than the order",IF(AND(B2227&lt;&gt;"",COUNTIF($B$2:$B$5001,B2227)&gt;1),"Same order # twice - keep one row",""))))))))</f>
        <v/>
      </c>
      <c r="I2227" s="11" t="str">
        <f aca="false">IF(A2227="","",IF(ISNUMBER(A2227),INT(A2227),IFERROR(IF(TEXT(DATE(VALUE(LEFT(A2227,4)),VALUE(MID(A2227,6,2)),VALUE(MID(A2227,9,2))),"yyyy-mm-dd")=LEFT(A2227,10),DATE(VALUE(LEFT(A2227,4)),VALUE(MID(A2227,6,2)),VALUE(MID(A2227,9,2))),""),"")))</f>
        <v/>
      </c>
    </row>
    <row r="2228" customFormat="false" ht="15" hidden="false" customHeight="false" outlineLevel="0" collapsed="false">
      <c r="A2228" s="13"/>
      <c r="B2228" s="8"/>
      <c r="C2228" s="8"/>
      <c r="D2228" s="23"/>
      <c r="E2228" s="23"/>
      <c r="F2228" s="10" t="str">
        <f aca="false">IF(D2228="","",D2228-N(E2228))</f>
        <v/>
      </c>
      <c r="G2228" s="8"/>
      <c r="H2228" s="12" t="str">
        <f aca="false">IF(AND(A2228="",C2228="",D2228=""),"",IF(A2228="","Add the order date",IF(I2228="","Date not recognised - use YYYY-MM-DD",IF(C2228="","Add the customer email",IF(D2228="","Add the order total",IF(COUNTIF(Customers!$A$2:$A$2001,C2228)=0,"Customer not on Customers tab",IF(N(E2228)&gt;D2228,"Refund is more than the order",IF(AND(B2228&lt;&gt;"",COUNTIF($B$2:$B$5001,B2228)&gt;1),"Same order # twice - keep one row",""))))))))</f>
        <v/>
      </c>
      <c r="I2228" s="11" t="str">
        <f aca="false">IF(A2228="","",IF(ISNUMBER(A2228),INT(A2228),IFERROR(IF(TEXT(DATE(VALUE(LEFT(A2228,4)),VALUE(MID(A2228,6,2)),VALUE(MID(A2228,9,2))),"yyyy-mm-dd")=LEFT(A2228,10),DATE(VALUE(LEFT(A2228,4)),VALUE(MID(A2228,6,2)),VALUE(MID(A2228,9,2))),""),"")))</f>
        <v/>
      </c>
    </row>
    <row r="2229" customFormat="false" ht="15" hidden="false" customHeight="false" outlineLevel="0" collapsed="false">
      <c r="A2229" s="13"/>
      <c r="B2229" s="8"/>
      <c r="C2229" s="8"/>
      <c r="D2229" s="23"/>
      <c r="E2229" s="23"/>
      <c r="F2229" s="10" t="str">
        <f aca="false">IF(D2229="","",D2229-N(E2229))</f>
        <v/>
      </c>
      <c r="G2229" s="8"/>
      <c r="H2229" s="12" t="str">
        <f aca="false">IF(AND(A2229="",C2229="",D2229=""),"",IF(A2229="","Add the order date",IF(I2229="","Date not recognised - use YYYY-MM-DD",IF(C2229="","Add the customer email",IF(D2229="","Add the order total",IF(COUNTIF(Customers!$A$2:$A$2001,C2229)=0,"Customer not on Customers tab",IF(N(E2229)&gt;D2229,"Refund is more than the order",IF(AND(B2229&lt;&gt;"",COUNTIF($B$2:$B$5001,B2229)&gt;1),"Same order # twice - keep one row",""))))))))</f>
        <v/>
      </c>
      <c r="I2229" s="11" t="str">
        <f aca="false">IF(A2229="","",IF(ISNUMBER(A2229),INT(A2229),IFERROR(IF(TEXT(DATE(VALUE(LEFT(A2229,4)),VALUE(MID(A2229,6,2)),VALUE(MID(A2229,9,2))),"yyyy-mm-dd")=LEFT(A2229,10),DATE(VALUE(LEFT(A2229,4)),VALUE(MID(A2229,6,2)),VALUE(MID(A2229,9,2))),""),"")))</f>
        <v/>
      </c>
    </row>
    <row r="2230" customFormat="false" ht="15" hidden="false" customHeight="false" outlineLevel="0" collapsed="false">
      <c r="A2230" s="13"/>
      <c r="B2230" s="8"/>
      <c r="C2230" s="8"/>
      <c r="D2230" s="23"/>
      <c r="E2230" s="23"/>
      <c r="F2230" s="10" t="str">
        <f aca="false">IF(D2230="","",D2230-N(E2230))</f>
        <v/>
      </c>
      <c r="G2230" s="8"/>
      <c r="H2230" s="12" t="str">
        <f aca="false">IF(AND(A2230="",C2230="",D2230=""),"",IF(A2230="","Add the order date",IF(I2230="","Date not recognised - use YYYY-MM-DD",IF(C2230="","Add the customer email",IF(D2230="","Add the order total",IF(COUNTIF(Customers!$A$2:$A$2001,C2230)=0,"Customer not on Customers tab",IF(N(E2230)&gt;D2230,"Refund is more than the order",IF(AND(B2230&lt;&gt;"",COUNTIF($B$2:$B$5001,B2230)&gt;1),"Same order # twice - keep one row",""))))))))</f>
        <v/>
      </c>
      <c r="I2230" s="11" t="str">
        <f aca="false">IF(A2230="","",IF(ISNUMBER(A2230),INT(A2230),IFERROR(IF(TEXT(DATE(VALUE(LEFT(A2230,4)),VALUE(MID(A2230,6,2)),VALUE(MID(A2230,9,2))),"yyyy-mm-dd")=LEFT(A2230,10),DATE(VALUE(LEFT(A2230,4)),VALUE(MID(A2230,6,2)),VALUE(MID(A2230,9,2))),""),"")))</f>
        <v/>
      </c>
    </row>
    <row r="2231" customFormat="false" ht="15" hidden="false" customHeight="false" outlineLevel="0" collapsed="false">
      <c r="A2231" s="13"/>
      <c r="B2231" s="8"/>
      <c r="C2231" s="8"/>
      <c r="D2231" s="23"/>
      <c r="E2231" s="23"/>
      <c r="F2231" s="10" t="str">
        <f aca="false">IF(D2231="","",D2231-N(E2231))</f>
        <v/>
      </c>
      <c r="G2231" s="8"/>
      <c r="H2231" s="12" t="str">
        <f aca="false">IF(AND(A2231="",C2231="",D2231=""),"",IF(A2231="","Add the order date",IF(I2231="","Date not recognised - use YYYY-MM-DD",IF(C2231="","Add the customer email",IF(D2231="","Add the order total",IF(COUNTIF(Customers!$A$2:$A$2001,C2231)=0,"Customer not on Customers tab",IF(N(E2231)&gt;D2231,"Refund is more than the order",IF(AND(B2231&lt;&gt;"",COUNTIF($B$2:$B$5001,B2231)&gt;1),"Same order # twice - keep one row",""))))))))</f>
        <v/>
      </c>
      <c r="I2231" s="11" t="str">
        <f aca="false">IF(A2231="","",IF(ISNUMBER(A2231),INT(A2231),IFERROR(IF(TEXT(DATE(VALUE(LEFT(A2231,4)),VALUE(MID(A2231,6,2)),VALUE(MID(A2231,9,2))),"yyyy-mm-dd")=LEFT(A2231,10),DATE(VALUE(LEFT(A2231,4)),VALUE(MID(A2231,6,2)),VALUE(MID(A2231,9,2))),""),"")))</f>
        <v/>
      </c>
    </row>
    <row r="2232" customFormat="false" ht="15" hidden="false" customHeight="false" outlineLevel="0" collapsed="false">
      <c r="A2232" s="13"/>
      <c r="B2232" s="8"/>
      <c r="C2232" s="8"/>
      <c r="D2232" s="23"/>
      <c r="E2232" s="23"/>
      <c r="F2232" s="10" t="str">
        <f aca="false">IF(D2232="","",D2232-N(E2232))</f>
        <v/>
      </c>
      <c r="G2232" s="8"/>
      <c r="H2232" s="12" t="str">
        <f aca="false">IF(AND(A2232="",C2232="",D2232=""),"",IF(A2232="","Add the order date",IF(I2232="","Date not recognised - use YYYY-MM-DD",IF(C2232="","Add the customer email",IF(D2232="","Add the order total",IF(COUNTIF(Customers!$A$2:$A$2001,C2232)=0,"Customer not on Customers tab",IF(N(E2232)&gt;D2232,"Refund is more than the order",IF(AND(B2232&lt;&gt;"",COUNTIF($B$2:$B$5001,B2232)&gt;1),"Same order # twice - keep one row",""))))))))</f>
        <v/>
      </c>
      <c r="I2232" s="11" t="str">
        <f aca="false">IF(A2232="","",IF(ISNUMBER(A2232),INT(A2232),IFERROR(IF(TEXT(DATE(VALUE(LEFT(A2232,4)),VALUE(MID(A2232,6,2)),VALUE(MID(A2232,9,2))),"yyyy-mm-dd")=LEFT(A2232,10),DATE(VALUE(LEFT(A2232,4)),VALUE(MID(A2232,6,2)),VALUE(MID(A2232,9,2))),""),"")))</f>
        <v/>
      </c>
    </row>
    <row r="2233" customFormat="false" ht="15" hidden="false" customHeight="false" outlineLevel="0" collapsed="false">
      <c r="A2233" s="13"/>
      <c r="B2233" s="8"/>
      <c r="C2233" s="8"/>
      <c r="D2233" s="23"/>
      <c r="E2233" s="23"/>
      <c r="F2233" s="10" t="str">
        <f aca="false">IF(D2233="","",D2233-N(E2233))</f>
        <v/>
      </c>
      <c r="G2233" s="8"/>
      <c r="H2233" s="12" t="str">
        <f aca="false">IF(AND(A2233="",C2233="",D2233=""),"",IF(A2233="","Add the order date",IF(I2233="","Date not recognised - use YYYY-MM-DD",IF(C2233="","Add the customer email",IF(D2233="","Add the order total",IF(COUNTIF(Customers!$A$2:$A$2001,C2233)=0,"Customer not on Customers tab",IF(N(E2233)&gt;D2233,"Refund is more than the order",IF(AND(B2233&lt;&gt;"",COUNTIF($B$2:$B$5001,B2233)&gt;1),"Same order # twice - keep one row",""))))))))</f>
        <v/>
      </c>
      <c r="I2233" s="11" t="str">
        <f aca="false">IF(A2233="","",IF(ISNUMBER(A2233),INT(A2233),IFERROR(IF(TEXT(DATE(VALUE(LEFT(A2233,4)),VALUE(MID(A2233,6,2)),VALUE(MID(A2233,9,2))),"yyyy-mm-dd")=LEFT(A2233,10),DATE(VALUE(LEFT(A2233,4)),VALUE(MID(A2233,6,2)),VALUE(MID(A2233,9,2))),""),"")))</f>
        <v/>
      </c>
    </row>
    <row r="2234" customFormat="false" ht="15" hidden="false" customHeight="false" outlineLevel="0" collapsed="false">
      <c r="A2234" s="13"/>
      <c r="B2234" s="8"/>
      <c r="C2234" s="8"/>
      <c r="D2234" s="23"/>
      <c r="E2234" s="23"/>
      <c r="F2234" s="10" t="str">
        <f aca="false">IF(D2234="","",D2234-N(E2234))</f>
        <v/>
      </c>
      <c r="G2234" s="8"/>
      <c r="H2234" s="12" t="str">
        <f aca="false">IF(AND(A2234="",C2234="",D2234=""),"",IF(A2234="","Add the order date",IF(I2234="","Date not recognised - use YYYY-MM-DD",IF(C2234="","Add the customer email",IF(D2234="","Add the order total",IF(COUNTIF(Customers!$A$2:$A$2001,C2234)=0,"Customer not on Customers tab",IF(N(E2234)&gt;D2234,"Refund is more than the order",IF(AND(B2234&lt;&gt;"",COUNTIF($B$2:$B$5001,B2234)&gt;1),"Same order # twice - keep one row",""))))))))</f>
        <v/>
      </c>
      <c r="I2234" s="11" t="str">
        <f aca="false">IF(A2234="","",IF(ISNUMBER(A2234),INT(A2234),IFERROR(IF(TEXT(DATE(VALUE(LEFT(A2234,4)),VALUE(MID(A2234,6,2)),VALUE(MID(A2234,9,2))),"yyyy-mm-dd")=LEFT(A2234,10),DATE(VALUE(LEFT(A2234,4)),VALUE(MID(A2234,6,2)),VALUE(MID(A2234,9,2))),""),"")))</f>
        <v/>
      </c>
    </row>
    <row r="2235" customFormat="false" ht="15" hidden="false" customHeight="false" outlineLevel="0" collapsed="false">
      <c r="A2235" s="13"/>
      <c r="B2235" s="8"/>
      <c r="C2235" s="8"/>
      <c r="D2235" s="23"/>
      <c r="E2235" s="23"/>
      <c r="F2235" s="10" t="str">
        <f aca="false">IF(D2235="","",D2235-N(E2235))</f>
        <v/>
      </c>
      <c r="G2235" s="8"/>
      <c r="H2235" s="12" t="str">
        <f aca="false">IF(AND(A2235="",C2235="",D2235=""),"",IF(A2235="","Add the order date",IF(I2235="","Date not recognised - use YYYY-MM-DD",IF(C2235="","Add the customer email",IF(D2235="","Add the order total",IF(COUNTIF(Customers!$A$2:$A$2001,C2235)=0,"Customer not on Customers tab",IF(N(E2235)&gt;D2235,"Refund is more than the order",IF(AND(B2235&lt;&gt;"",COUNTIF($B$2:$B$5001,B2235)&gt;1),"Same order # twice - keep one row",""))))))))</f>
        <v/>
      </c>
      <c r="I2235" s="11" t="str">
        <f aca="false">IF(A2235="","",IF(ISNUMBER(A2235),INT(A2235),IFERROR(IF(TEXT(DATE(VALUE(LEFT(A2235,4)),VALUE(MID(A2235,6,2)),VALUE(MID(A2235,9,2))),"yyyy-mm-dd")=LEFT(A2235,10),DATE(VALUE(LEFT(A2235,4)),VALUE(MID(A2235,6,2)),VALUE(MID(A2235,9,2))),""),"")))</f>
        <v/>
      </c>
    </row>
    <row r="2236" customFormat="false" ht="15" hidden="false" customHeight="false" outlineLevel="0" collapsed="false">
      <c r="A2236" s="13"/>
      <c r="B2236" s="8"/>
      <c r="C2236" s="8"/>
      <c r="D2236" s="23"/>
      <c r="E2236" s="23"/>
      <c r="F2236" s="10" t="str">
        <f aca="false">IF(D2236="","",D2236-N(E2236))</f>
        <v/>
      </c>
      <c r="G2236" s="8"/>
      <c r="H2236" s="12" t="str">
        <f aca="false">IF(AND(A2236="",C2236="",D2236=""),"",IF(A2236="","Add the order date",IF(I2236="","Date not recognised - use YYYY-MM-DD",IF(C2236="","Add the customer email",IF(D2236="","Add the order total",IF(COUNTIF(Customers!$A$2:$A$2001,C2236)=0,"Customer not on Customers tab",IF(N(E2236)&gt;D2236,"Refund is more than the order",IF(AND(B2236&lt;&gt;"",COUNTIF($B$2:$B$5001,B2236)&gt;1),"Same order # twice - keep one row",""))))))))</f>
        <v/>
      </c>
      <c r="I2236" s="11" t="str">
        <f aca="false">IF(A2236="","",IF(ISNUMBER(A2236),INT(A2236),IFERROR(IF(TEXT(DATE(VALUE(LEFT(A2236,4)),VALUE(MID(A2236,6,2)),VALUE(MID(A2236,9,2))),"yyyy-mm-dd")=LEFT(A2236,10),DATE(VALUE(LEFT(A2236,4)),VALUE(MID(A2236,6,2)),VALUE(MID(A2236,9,2))),""),"")))</f>
        <v/>
      </c>
    </row>
    <row r="2237" customFormat="false" ht="15" hidden="false" customHeight="false" outlineLevel="0" collapsed="false">
      <c r="A2237" s="13"/>
      <c r="B2237" s="8"/>
      <c r="C2237" s="8"/>
      <c r="D2237" s="23"/>
      <c r="E2237" s="23"/>
      <c r="F2237" s="10" t="str">
        <f aca="false">IF(D2237="","",D2237-N(E2237))</f>
        <v/>
      </c>
      <c r="G2237" s="8"/>
      <c r="H2237" s="12" t="str">
        <f aca="false">IF(AND(A2237="",C2237="",D2237=""),"",IF(A2237="","Add the order date",IF(I2237="","Date not recognised - use YYYY-MM-DD",IF(C2237="","Add the customer email",IF(D2237="","Add the order total",IF(COUNTIF(Customers!$A$2:$A$2001,C2237)=0,"Customer not on Customers tab",IF(N(E2237)&gt;D2237,"Refund is more than the order",IF(AND(B2237&lt;&gt;"",COUNTIF($B$2:$B$5001,B2237)&gt;1),"Same order # twice - keep one row",""))))))))</f>
        <v/>
      </c>
      <c r="I2237" s="11" t="str">
        <f aca="false">IF(A2237="","",IF(ISNUMBER(A2237),INT(A2237),IFERROR(IF(TEXT(DATE(VALUE(LEFT(A2237,4)),VALUE(MID(A2237,6,2)),VALUE(MID(A2237,9,2))),"yyyy-mm-dd")=LEFT(A2237,10),DATE(VALUE(LEFT(A2237,4)),VALUE(MID(A2237,6,2)),VALUE(MID(A2237,9,2))),""),"")))</f>
        <v/>
      </c>
    </row>
    <row r="2238" customFormat="false" ht="15" hidden="false" customHeight="false" outlineLevel="0" collapsed="false">
      <c r="A2238" s="13"/>
      <c r="B2238" s="8"/>
      <c r="C2238" s="8"/>
      <c r="D2238" s="23"/>
      <c r="E2238" s="23"/>
      <c r="F2238" s="10" t="str">
        <f aca="false">IF(D2238="","",D2238-N(E2238))</f>
        <v/>
      </c>
      <c r="G2238" s="8"/>
      <c r="H2238" s="12" t="str">
        <f aca="false">IF(AND(A2238="",C2238="",D2238=""),"",IF(A2238="","Add the order date",IF(I2238="","Date not recognised - use YYYY-MM-DD",IF(C2238="","Add the customer email",IF(D2238="","Add the order total",IF(COUNTIF(Customers!$A$2:$A$2001,C2238)=0,"Customer not on Customers tab",IF(N(E2238)&gt;D2238,"Refund is more than the order",IF(AND(B2238&lt;&gt;"",COUNTIF($B$2:$B$5001,B2238)&gt;1),"Same order # twice - keep one row",""))))))))</f>
        <v/>
      </c>
      <c r="I2238" s="11" t="str">
        <f aca="false">IF(A2238="","",IF(ISNUMBER(A2238),INT(A2238),IFERROR(IF(TEXT(DATE(VALUE(LEFT(A2238,4)),VALUE(MID(A2238,6,2)),VALUE(MID(A2238,9,2))),"yyyy-mm-dd")=LEFT(A2238,10),DATE(VALUE(LEFT(A2238,4)),VALUE(MID(A2238,6,2)),VALUE(MID(A2238,9,2))),""),"")))</f>
        <v/>
      </c>
    </row>
    <row r="2239" customFormat="false" ht="15" hidden="false" customHeight="false" outlineLevel="0" collapsed="false">
      <c r="A2239" s="13"/>
      <c r="B2239" s="8"/>
      <c r="C2239" s="8"/>
      <c r="D2239" s="23"/>
      <c r="E2239" s="23"/>
      <c r="F2239" s="10" t="str">
        <f aca="false">IF(D2239="","",D2239-N(E2239))</f>
        <v/>
      </c>
      <c r="G2239" s="8"/>
      <c r="H2239" s="12" t="str">
        <f aca="false">IF(AND(A2239="",C2239="",D2239=""),"",IF(A2239="","Add the order date",IF(I2239="","Date not recognised - use YYYY-MM-DD",IF(C2239="","Add the customer email",IF(D2239="","Add the order total",IF(COUNTIF(Customers!$A$2:$A$2001,C2239)=0,"Customer not on Customers tab",IF(N(E2239)&gt;D2239,"Refund is more than the order",IF(AND(B2239&lt;&gt;"",COUNTIF($B$2:$B$5001,B2239)&gt;1),"Same order # twice - keep one row",""))))))))</f>
        <v/>
      </c>
      <c r="I2239" s="11" t="str">
        <f aca="false">IF(A2239="","",IF(ISNUMBER(A2239),INT(A2239),IFERROR(IF(TEXT(DATE(VALUE(LEFT(A2239,4)),VALUE(MID(A2239,6,2)),VALUE(MID(A2239,9,2))),"yyyy-mm-dd")=LEFT(A2239,10),DATE(VALUE(LEFT(A2239,4)),VALUE(MID(A2239,6,2)),VALUE(MID(A2239,9,2))),""),"")))</f>
        <v/>
      </c>
    </row>
    <row r="2240" customFormat="false" ht="15" hidden="false" customHeight="false" outlineLevel="0" collapsed="false">
      <c r="A2240" s="13"/>
      <c r="B2240" s="8"/>
      <c r="C2240" s="8"/>
      <c r="D2240" s="23"/>
      <c r="E2240" s="23"/>
      <c r="F2240" s="10" t="str">
        <f aca="false">IF(D2240="","",D2240-N(E2240))</f>
        <v/>
      </c>
      <c r="G2240" s="8"/>
      <c r="H2240" s="12" t="str">
        <f aca="false">IF(AND(A2240="",C2240="",D2240=""),"",IF(A2240="","Add the order date",IF(I2240="","Date not recognised - use YYYY-MM-DD",IF(C2240="","Add the customer email",IF(D2240="","Add the order total",IF(COUNTIF(Customers!$A$2:$A$2001,C2240)=0,"Customer not on Customers tab",IF(N(E2240)&gt;D2240,"Refund is more than the order",IF(AND(B2240&lt;&gt;"",COUNTIF($B$2:$B$5001,B2240)&gt;1),"Same order # twice - keep one row",""))))))))</f>
        <v/>
      </c>
      <c r="I2240" s="11" t="str">
        <f aca="false">IF(A2240="","",IF(ISNUMBER(A2240),INT(A2240),IFERROR(IF(TEXT(DATE(VALUE(LEFT(A2240,4)),VALUE(MID(A2240,6,2)),VALUE(MID(A2240,9,2))),"yyyy-mm-dd")=LEFT(A2240,10),DATE(VALUE(LEFT(A2240,4)),VALUE(MID(A2240,6,2)),VALUE(MID(A2240,9,2))),""),"")))</f>
        <v/>
      </c>
    </row>
    <row r="2241" customFormat="false" ht="15" hidden="false" customHeight="false" outlineLevel="0" collapsed="false">
      <c r="A2241" s="13"/>
      <c r="B2241" s="8"/>
      <c r="C2241" s="8"/>
      <c r="D2241" s="23"/>
      <c r="E2241" s="23"/>
      <c r="F2241" s="10" t="str">
        <f aca="false">IF(D2241="","",D2241-N(E2241))</f>
        <v/>
      </c>
      <c r="G2241" s="8"/>
      <c r="H2241" s="12" t="str">
        <f aca="false">IF(AND(A2241="",C2241="",D2241=""),"",IF(A2241="","Add the order date",IF(I2241="","Date not recognised - use YYYY-MM-DD",IF(C2241="","Add the customer email",IF(D2241="","Add the order total",IF(COUNTIF(Customers!$A$2:$A$2001,C2241)=0,"Customer not on Customers tab",IF(N(E2241)&gt;D2241,"Refund is more than the order",IF(AND(B2241&lt;&gt;"",COUNTIF($B$2:$B$5001,B2241)&gt;1),"Same order # twice - keep one row",""))))))))</f>
        <v/>
      </c>
      <c r="I2241" s="11" t="str">
        <f aca="false">IF(A2241="","",IF(ISNUMBER(A2241),INT(A2241),IFERROR(IF(TEXT(DATE(VALUE(LEFT(A2241,4)),VALUE(MID(A2241,6,2)),VALUE(MID(A2241,9,2))),"yyyy-mm-dd")=LEFT(A2241,10),DATE(VALUE(LEFT(A2241,4)),VALUE(MID(A2241,6,2)),VALUE(MID(A2241,9,2))),""),"")))</f>
        <v/>
      </c>
    </row>
    <row r="2242" customFormat="false" ht="15" hidden="false" customHeight="false" outlineLevel="0" collapsed="false">
      <c r="A2242" s="13"/>
      <c r="B2242" s="8"/>
      <c r="C2242" s="8"/>
      <c r="D2242" s="23"/>
      <c r="E2242" s="23"/>
      <c r="F2242" s="10" t="str">
        <f aca="false">IF(D2242="","",D2242-N(E2242))</f>
        <v/>
      </c>
      <c r="G2242" s="8"/>
      <c r="H2242" s="12" t="str">
        <f aca="false">IF(AND(A2242="",C2242="",D2242=""),"",IF(A2242="","Add the order date",IF(I2242="","Date not recognised - use YYYY-MM-DD",IF(C2242="","Add the customer email",IF(D2242="","Add the order total",IF(COUNTIF(Customers!$A$2:$A$2001,C2242)=0,"Customer not on Customers tab",IF(N(E2242)&gt;D2242,"Refund is more than the order",IF(AND(B2242&lt;&gt;"",COUNTIF($B$2:$B$5001,B2242)&gt;1),"Same order # twice - keep one row",""))))))))</f>
        <v/>
      </c>
      <c r="I2242" s="11" t="str">
        <f aca="false">IF(A2242="","",IF(ISNUMBER(A2242),INT(A2242),IFERROR(IF(TEXT(DATE(VALUE(LEFT(A2242,4)),VALUE(MID(A2242,6,2)),VALUE(MID(A2242,9,2))),"yyyy-mm-dd")=LEFT(A2242,10),DATE(VALUE(LEFT(A2242,4)),VALUE(MID(A2242,6,2)),VALUE(MID(A2242,9,2))),""),"")))</f>
        <v/>
      </c>
    </row>
    <row r="2243" customFormat="false" ht="15" hidden="false" customHeight="false" outlineLevel="0" collapsed="false">
      <c r="A2243" s="13"/>
      <c r="B2243" s="8"/>
      <c r="C2243" s="8"/>
      <c r="D2243" s="23"/>
      <c r="E2243" s="23"/>
      <c r="F2243" s="10" t="str">
        <f aca="false">IF(D2243="","",D2243-N(E2243))</f>
        <v/>
      </c>
      <c r="G2243" s="8"/>
      <c r="H2243" s="12" t="str">
        <f aca="false">IF(AND(A2243="",C2243="",D2243=""),"",IF(A2243="","Add the order date",IF(I2243="","Date not recognised - use YYYY-MM-DD",IF(C2243="","Add the customer email",IF(D2243="","Add the order total",IF(COUNTIF(Customers!$A$2:$A$2001,C2243)=0,"Customer not on Customers tab",IF(N(E2243)&gt;D2243,"Refund is more than the order",IF(AND(B2243&lt;&gt;"",COUNTIF($B$2:$B$5001,B2243)&gt;1),"Same order # twice - keep one row",""))))))))</f>
        <v/>
      </c>
      <c r="I2243" s="11" t="str">
        <f aca="false">IF(A2243="","",IF(ISNUMBER(A2243),INT(A2243),IFERROR(IF(TEXT(DATE(VALUE(LEFT(A2243,4)),VALUE(MID(A2243,6,2)),VALUE(MID(A2243,9,2))),"yyyy-mm-dd")=LEFT(A2243,10),DATE(VALUE(LEFT(A2243,4)),VALUE(MID(A2243,6,2)),VALUE(MID(A2243,9,2))),""),"")))</f>
        <v/>
      </c>
    </row>
    <row r="2244" customFormat="false" ht="15" hidden="false" customHeight="false" outlineLevel="0" collapsed="false">
      <c r="A2244" s="13"/>
      <c r="B2244" s="8"/>
      <c r="C2244" s="8"/>
      <c r="D2244" s="23"/>
      <c r="E2244" s="23"/>
      <c r="F2244" s="10" t="str">
        <f aca="false">IF(D2244="","",D2244-N(E2244))</f>
        <v/>
      </c>
      <c r="G2244" s="8"/>
      <c r="H2244" s="12" t="str">
        <f aca="false">IF(AND(A2244="",C2244="",D2244=""),"",IF(A2244="","Add the order date",IF(I2244="","Date not recognised - use YYYY-MM-DD",IF(C2244="","Add the customer email",IF(D2244="","Add the order total",IF(COUNTIF(Customers!$A$2:$A$2001,C2244)=0,"Customer not on Customers tab",IF(N(E2244)&gt;D2244,"Refund is more than the order",IF(AND(B2244&lt;&gt;"",COUNTIF($B$2:$B$5001,B2244)&gt;1),"Same order # twice - keep one row",""))))))))</f>
        <v/>
      </c>
      <c r="I2244" s="11" t="str">
        <f aca="false">IF(A2244="","",IF(ISNUMBER(A2244),INT(A2244),IFERROR(IF(TEXT(DATE(VALUE(LEFT(A2244,4)),VALUE(MID(A2244,6,2)),VALUE(MID(A2244,9,2))),"yyyy-mm-dd")=LEFT(A2244,10),DATE(VALUE(LEFT(A2244,4)),VALUE(MID(A2244,6,2)),VALUE(MID(A2244,9,2))),""),"")))</f>
        <v/>
      </c>
    </row>
    <row r="2245" customFormat="false" ht="15" hidden="false" customHeight="false" outlineLevel="0" collapsed="false">
      <c r="A2245" s="13"/>
      <c r="B2245" s="8"/>
      <c r="C2245" s="8"/>
      <c r="D2245" s="23"/>
      <c r="E2245" s="23"/>
      <c r="F2245" s="10" t="str">
        <f aca="false">IF(D2245="","",D2245-N(E2245))</f>
        <v/>
      </c>
      <c r="G2245" s="8"/>
      <c r="H2245" s="12" t="str">
        <f aca="false">IF(AND(A2245="",C2245="",D2245=""),"",IF(A2245="","Add the order date",IF(I2245="","Date not recognised - use YYYY-MM-DD",IF(C2245="","Add the customer email",IF(D2245="","Add the order total",IF(COUNTIF(Customers!$A$2:$A$2001,C2245)=0,"Customer not on Customers tab",IF(N(E2245)&gt;D2245,"Refund is more than the order",IF(AND(B2245&lt;&gt;"",COUNTIF($B$2:$B$5001,B2245)&gt;1),"Same order # twice - keep one row",""))))))))</f>
        <v/>
      </c>
      <c r="I2245" s="11" t="str">
        <f aca="false">IF(A2245="","",IF(ISNUMBER(A2245),INT(A2245),IFERROR(IF(TEXT(DATE(VALUE(LEFT(A2245,4)),VALUE(MID(A2245,6,2)),VALUE(MID(A2245,9,2))),"yyyy-mm-dd")=LEFT(A2245,10),DATE(VALUE(LEFT(A2245,4)),VALUE(MID(A2245,6,2)),VALUE(MID(A2245,9,2))),""),"")))</f>
        <v/>
      </c>
    </row>
    <row r="2246" customFormat="false" ht="15" hidden="false" customHeight="false" outlineLevel="0" collapsed="false">
      <c r="A2246" s="13"/>
      <c r="B2246" s="8"/>
      <c r="C2246" s="8"/>
      <c r="D2246" s="23"/>
      <c r="E2246" s="23"/>
      <c r="F2246" s="10" t="str">
        <f aca="false">IF(D2246="","",D2246-N(E2246))</f>
        <v/>
      </c>
      <c r="G2246" s="8"/>
      <c r="H2246" s="12" t="str">
        <f aca="false">IF(AND(A2246="",C2246="",D2246=""),"",IF(A2246="","Add the order date",IF(I2246="","Date not recognised - use YYYY-MM-DD",IF(C2246="","Add the customer email",IF(D2246="","Add the order total",IF(COUNTIF(Customers!$A$2:$A$2001,C2246)=0,"Customer not on Customers tab",IF(N(E2246)&gt;D2246,"Refund is more than the order",IF(AND(B2246&lt;&gt;"",COUNTIF($B$2:$B$5001,B2246)&gt;1),"Same order # twice - keep one row",""))))))))</f>
        <v/>
      </c>
      <c r="I2246" s="11" t="str">
        <f aca="false">IF(A2246="","",IF(ISNUMBER(A2246),INT(A2246),IFERROR(IF(TEXT(DATE(VALUE(LEFT(A2246,4)),VALUE(MID(A2246,6,2)),VALUE(MID(A2246,9,2))),"yyyy-mm-dd")=LEFT(A2246,10),DATE(VALUE(LEFT(A2246,4)),VALUE(MID(A2246,6,2)),VALUE(MID(A2246,9,2))),""),"")))</f>
        <v/>
      </c>
    </row>
    <row r="2247" customFormat="false" ht="15" hidden="false" customHeight="false" outlineLevel="0" collapsed="false">
      <c r="A2247" s="13"/>
      <c r="B2247" s="8"/>
      <c r="C2247" s="8"/>
      <c r="D2247" s="23"/>
      <c r="E2247" s="23"/>
      <c r="F2247" s="10" t="str">
        <f aca="false">IF(D2247="","",D2247-N(E2247))</f>
        <v/>
      </c>
      <c r="G2247" s="8"/>
      <c r="H2247" s="12" t="str">
        <f aca="false">IF(AND(A2247="",C2247="",D2247=""),"",IF(A2247="","Add the order date",IF(I2247="","Date not recognised - use YYYY-MM-DD",IF(C2247="","Add the customer email",IF(D2247="","Add the order total",IF(COUNTIF(Customers!$A$2:$A$2001,C2247)=0,"Customer not on Customers tab",IF(N(E2247)&gt;D2247,"Refund is more than the order",IF(AND(B2247&lt;&gt;"",COUNTIF($B$2:$B$5001,B2247)&gt;1),"Same order # twice - keep one row",""))))))))</f>
        <v/>
      </c>
      <c r="I2247" s="11" t="str">
        <f aca="false">IF(A2247="","",IF(ISNUMBER(A2247),INT(A2247),IFERROR(IF(TEXT(DATE(VALUE(LEFT(A2247,4)),VALUE(MID(A2247,6,2)),VALUE(MID(A2247,9,2))),"yyyy-mm-dd")=LEFT(A2247,10),DATE(VALUE(LEFT(A2247,4)),VALUE(MID(A2247,6,2)),VALUE(MID(A2247,9,2))),""),"")))</f>
        <v/>
      </c>
    </row>
    <row r="2248" customFormat="false" ht="15" hidden="false" customHeight="false" outlineLevel="0" collapsed="false">
      <c r="A2248" s="13"/>
      <c r="B2248" s="8"/>
      <c r="C2248" s="8"/>
      <c r="D2248" s="23"/>
      <c r="E2248" s="23"/>
      <c r="F2248" s="10" t="str">
        <f aca="false">IF(D2248="","",D2248-N(E2248))</f>
        <v/>
      </c>
      <c r="G2248" s="8"/>
      <c r="H2248" s="12" t="str">
        <f aca="false">IF(AND(A2248="",C2248="",D2248=""),"",IF(A2248="","Add the order date",IF(I2248="","Date not recognised - use YYYY-MM-DD",IF(C2248="","Add the customer email",IF(D2248="","Add the order total",IF(COUNTIF(Customers!$A$2:$A$2001,C2248)=0,"Customer not on Customers tab",IF(N(E2248)&gt;D2248,"Refund is more than the order",IF(AND(B2248&lt;&gt;"",COUNTIF($B$2:$B$5001,B2248)&gt;1),"Same order # twice - keep one row",""))))))))</f>
        <v/>
      </c>
      <c r="I2248" s="11" t="str">
        <f aca="false">IF(A2248="","",IF(ISNUMBER(A2248),INT(A2248),IFERROR(IF(TEXT(DATE(VALUE(LEFT(A2248,4)),VALUE(MID(A2248,6,2)),VALUE(MID(A2248,9,2))),"yyyy-mm-dd")=LEFT(A2248,10),DATE(VALUE(LEFT(A2248,4)),VALUE(MID(A2248,6,2)),VALUE(MID(A2248,9,2))),""),"")))</f>
        <v/>
      </c>
    </row>
    <row r="2249" customFormat="false" ht="15" hidden="false" customHeight="false" outlineLevel="0" collapsed="false">
      <c r="A2249" s="13"/>
      <c r="B2249" s="8"/>
      <c r="C2249" s="8"/>
      <c r="D2249" s="23"/>
      <c r="E2249" s="23"/>
      <c r="F2249" s="10" t="str">
        <f aca="false">IF(D2249="","",D2249-N(E2249))</f>
        <v/>
      </c>
      <c r="G2249" s="8"/>
      <c r="H2249" s="12" t="str">
        <f aca="false">IF(AND(A2249="",C2249="",D2249=""),"",IF(A2249="","Add the order date",IF(I2249="","Date not recognised - use YYYY-MM-DD",IF(C2249="","Add the customer email",IF(D2249="","Add the order total",IF(COUNTIF(Customers!$A$2:$A$2001,C2249)=0,"Customer not on Customers tab",IF(N(E2249)&gt;D2249,"Refund is more than the order",IF(AND(B2249&lt;&gt;"",COUNTIF($B$2:$B$5001,B2249)&gt;1),"Same order # twice - keep one row",""))))))))</f>
        <v/>
      </c>
      <c r="I2249" s="11" t="str">
        <f aca="false">IF(A2249="","",IF(ISNUMBER(A2249),INT(A2249),IFERROR(IF(TEXT(DATE(VALUE(LEFT(A2249,4)),VALUE(MID(A2249,6,2)),VALUE(MID(A2249,9,2))),"yyyy-mm-dd")=LEFT(A2249,10),DATE(VALUE(LEFT(A2249,4)),VALUE(MID(A2249,6,2)),VALUE(MID(A2249,9,2))),""),"")))</f>
        <v/>
      </c>
    </row>
    <row r="2250" customFormat="false" ht="15" hidden="false" customHeight="false" outlineLevel="0" collapsed="false">
      <c r="A2250" s="13"/>
      <c r="B2250" s="8"/>
      <c r="C2250" s="8"/>
      <c r="D2250" s="23"/>
      <c r="E2250" s="23"/>
      <c r="F2250" s="10" t="str">
        <f aca="false">IF(D2250="","",D2250-N(E2250))</f>
        <v/>
      </c>
      <c r="G2250" s="8"/>
      <c r="H2250" s="12" t="str">
        <f aca="false">IF(AND(A2250="",C2250="",D2250=""),"",IF(A2250="","Add the order date",IF(I2250="","Date not recognised - use YYYY-MM-DD",IF(C2250="","Add the customer email",IF(D2250="","Add the order total",IF(COUNTIF(Customers!$A$2:$A$2001,C2250)=0,"Customer not on Customers tab",IF(N(E2250)&gt;D2250,"Refund is more than the order",IF(AND(B2250&lt;&gt;"",COUNTIF($B$2:$B$5001,B2250)&gt;1),"Same order # twice - keep one row",""))))))))</f>
        <v/>
      </c>
      <c r="I2250" s="11" t="str">
        <f aca="false">IF(A2250="","",IF(ISNUMBER(A2250),INT(A2250),IFERROR(IF(TEXT(DATE(VALUE(LEFT(A2250,4)),VALUE(MID(A2250,6,2)),VALUE(MID(A2250,9,2))),"yyyy-mm-dd")=LEFT(A2250,10),DATE(VALUE(LEFT(A2250,4)),VALUE(MID(A2250,6,2)),VALUE(MID(A2250,9,2))),""),"")))</f>
        <v/>
      </c>
    </row>
    <row r="2251" customFormat="false" ht="15" hidden="false" customHeight="false" outlineLevel="0" collapsed="false">
      <c r="A2251" s="13"/>
      <c r="B2251" s="8"/>
      <c r="C2251" s="8"/>
      <c r="D2251" s="23"/>
      <c r="E2251" s="23"/>
      <c r="F2251" s="10" t="str">
        <f aca="false">IF(D2251="","",D2251-N(E2251))</f>
        <v/>
      </c>
      <c r="G2251" s="8"/>
      <c r="H2251" s="12" t="str">
        <f aca="false">IF(AND(A2251="",C2251="",D2251=""),"",IF(A2251="","Add the order date",IF(I2251="","Date not recognised - use YYYY-MM-DD",IF(C2251="","Add the customer email",IF(D2251="","Add the order total",IF(COUNTIF(Customers!$A$2:$A$2001,C2251)=0,"Customer not on Customers tab",IF(N(E2251)&gt;D2251,"Refund is more than the order",IF(AND(B2251&lt;&gt;"",COUNTIF($B$2:$B$5001,B2251)&gt;1),"Same order # twice - keep one row",""))))))))</f>
        <v/>
      </c>
      <c r="I2251" s="11" t="str">
        <f aca="false">IF(A2251="","",IF(ISNUMBER(A2251),INT(A2251),IFERROR(IF(TEXT(DATE(VALUE(LEFT(A2251,4)),VALUE(MID(A2251,6,2)),VALUE(MID(A2251,9,2))),"yyyy-mm-dd")=LEFT(A2251,10),DATE(VALUE(LEFT(A2251,4)),VALUE(MID(A2251,6,2)),VALUE(MID(A2251,9,2))),""),"")))</f>
        <v/>
      </c>
    </row>
    <row r="2252" customFormat="false" ht="15" hidden="false" customHeight="false" outlineLevel="0" collapsed="false">
      <c r="A2252" s="13"/>
      <c r="B2252" s="8"/>
      <c r="C2252" s="8"/>
      <c r="D2252" s="23"/>
      <c r="E2252" s="23"/>
      <c r="F2252" s="10" t="str">
        <f aca="false">IF(D2252="","",D2252-N(E2252))</f>
        <v/>
      </c>
      <c r="G2252" s="8"/>
      <c r="H2252" s="12" t="str">
        <f aca="false">IF(AND(A2252="",C2252="",D2252=""),"",IF(A2252="","Add the order date",IF(I2252="","Date not recognised - use YYYY-MM-DD",IF(C2252="","Add the customer email",IF(D2252="","Add the order total",IF(COUNTIF(Customers!$A$2:$A$2001,C2252)=0,"Customer not on Customers tab",IF(N(E2252)&gt;D2252,"Refund is more than the order",IF(AND(B2252&lt;&gt;"",COUNTIF($B$2:$B$5001,B2252)&gt;1),"Same order # twice - keep one row",""))))))))</f>
        <v/>
      </c>
      <c r="I2252" s="11" t="str">
        <f aca="false">IF(A2252="","",IF(ISNUMBER(A2252),INT(A2252),IFERROR(IF(TEXT(DATE(VALUE(LEFT(A2252,4)),VALUE(MID(A2252,6,2)),VALUE(MID(A2252,9,2))),"yyyy-mm-dd")=LEFT(A2252,10),DATE(VALUE(LEFT(A2252,4)),VALUE(MID(A2252,6,2)),VALUE(MID(A2252,9,2))),""),"")))</f>
        <v/>
      </c>
    </row>
    <row r="2253" customFormat="false" ht="15" hidden="false" customHeight="false" outlineLevel="0" collapsed="false">
      <c r="A2253" s="13"/>
      <c r="B2253" s="8"/>
      <c r="C2253" s="8"/>
      <c r="D2253" s="23"/>
      <c r="E2253" s="23"/>
      <c r="F2253" s="10" t="str">
        <f aca="false">IF(D2253="","",D2253-N(E2253))</f>
        <v/>
      </c>
      <c r="G2253" s="8"/>
      <c r="H2253" s="12" t="str">
        <f aca="false">IF(AND(A2253="",C2253="",D2253=""),"",IF(A2253="","Add the order date",IF(I2253="","Date not recognised - use YYYY-MM-DD",IF(C2253="","Add the customer email",IF(D2253="","Add the order total",IF(COUNTIF(Customers!$A$2:$A$2001,C2253)=0,"Customer not on Customers tab",IF(N(E2253)&gt;D2253,"Refund is more than the order",IF(AND(B2253&lt;&gt;"",COUNTIF($B$2:$B$5001,B2253)&gt;1),"Same order # twice - keep one row",""))))))))</f>
        <v/>
      </c>
      <c r="I2253" s="11" t="str">
        <f aca="false">IF(A2253="","",IF(ISNUMBER(A2253),INT(A2253),IFERROR(IF(TEXT(DATE(VALUE(LEFT(A2253,4)),VALUE(MID(A2253,6,2)),VALUE(MID(A2253,9,2))),"yyyy-mm-dd")=LEFT(A2253,10),DATE(VALUE(LEFT(A2253,4)),VALUE(MID(A2253,6,2)),VALUE(MID(A2253,9,2))),""),"")))</f>
        <v/>
      </c>
    </row>
    <row r="2254" customFormat="false" ht="15" hidden="false" customHeight="false" outlineLevel="0" collapsed="false">
      <c r="A2254" s="13"/>
      <c r="B2254" s="8"/>
      <c r="C2254" s="8"/>
      <c r="D2254" s="23"/>
      <c r="E2254" s="23"/>
      <c r="F2254" s="10" t="str">
        <f aca="false">IF(D2254="","",D2254-N(E2254))</f>
        <v/>
      </c>
      <c r="G2254" s="8"/>
      <c r="H2254" s="12" t="str">
        <f aca="false">IF(AND(A2254="",C2254="",D2254=""),"",IF(A2254="","Add the order date",IF(I2254="","Date not recognised - use YYYY-MM-DD",IF(C2254="","Add the customer email",IF(D2254="","Add the order total",IF(COUNTIF(Customers!$A$2:$A$2001,C2254)=0,"Customer not on Customers tab",IF(N(E2254)&gt;D2254,"Refund is more than the order",IF(AND(B2254&lt;&gt;"",COUNTIF($B$2:$B$5001,B2254)&gt;1),"Same order # twice - keep one row",""))))))))</f>
        <v/>
      </c>
      <c r="I2254" s="11" t="str">
        <f aca="false">IF(A2254="","",IF(ISNUMBER(A2254),INT(A2254),IFERROR(IF(TEXT(DATE(VALUE(LEFT(A2254,4)),VALUE(MID(A2254,6,2)),VALUE(MID(A2254,9,2))),"yyyy-mm-dd")=LEFT(A2254,10),DATE(VALUE(LEFT(A2254,4)),VALUE(MID(A2254,6,2)),VALUE(MID(A2254,9,2))),""),"")))</f>
        <v/>
      </c>
    </row>
    <row r="2255" customFormat="false" ht="15" hidden="false" customHeight="false" outlineLevel="0" collapsed="false">
      <c r="A2255" s="13"/>
      <c r="B2255" s="8"/>
      <c r="C2255" s="8"/>
      <c r="D2255" s="23"/>
      <c r="E2255" s="23"/>
      <c r="F2255" s="10" t="str">
        <f aca="false">IF(D2255="","",D2255-N(E2255))</f>
        <v/>
      </c>
      <c r="G2255" s="8"/>
      <c r="H2255" s="12" t="str">
        <f aca="false">IF(AND(A2255="",C2255="",D2255=""),"",IF(A2255="","Add the order date",IF(I2255="","Date not recognised - use YYYY-MM-DD",IF(C2255="","Add the customer email",IF(D2255="","Add the order total",IF(COUNTIF(Customers!$A$2:$A$2001,C2255)=0,"Customer not on Customers tab",IF(N(E2255)&gt;D2255,"Refund is more than the order",IF(AND(B2255&lt;&gt;"",COUNTIF($B$2:$B$5001,B2255)&gt;1),"Same order # twice - keep one row",""))))))))</f>
        <v/>
      </c>
      <c r="I2255" s="11" t="str">
        <f aca="false">IF(A2255="","",IF(ISNUMBER(A2255),INT(A2255),IFERROR(IF(TEXT(DATE(VALUE(LEFT(A2255,4)),VALUE(MID(A2255,6,2)),VALUE(MID(A2255,9,2))),"yyyy-mm-dd")=LEFT(A2255,10),DATE(VALUE(LEFT(A2255,4)),VALUE(MID(A2255,6,2)),VALUE(MID(A2255,9,2))),""),"")))</f>
        <v/>
      </c>
    </row>
    <row r="2256" customFormat="false" ht="15" hidden="false" customHeight="false" outlineLevel="0" collapsed="false">
      <c r="A2256" s="13"/>
      <c r="B2256" s="8"/>
      <c r="C2256" s="8"/>
      <c r="D2256" s="23"/>
      <c r="E2256" s="23"/>
      <c r="F2256" s="10" t="str">
        <f aca="false">IF(D2256="","",D2256-N(E2256))</f>
        <v/>
      </c>
      <c r="G2256" s="8"/>
      <c r="H2256" s="12" t="str">
        <f aca="false">IF(AND(A2256="",C2256="",D2256=""),"",IF(A2256="","Add the order date",IF(I2256="","Date not recognised - use YYYY-MM-DD",IF(C2256="","Add the customer email",IF(D2256="","Add the order total",IF(COUNTIF(Customers!$A$2:$A$2001,C2256)=0,"Customer not on Customers tab",IF(N(E2256)&gt;D2256,"Refund is more than the order",IF(AND(B2256&lt;&gt;"",COUNTIF($B$2:$B$5001,B2256)&gt;1),"Same order # twice - keep one row",""))))))))</f>
        <v/>
      </c>
      <c r="I2256" s="11" t="str">
        <f aca="false">IF(A2256="","",IF(ISNUMBER(A2256),INT(A2256),IFERROR(IF(TEXT(DATE(VALUE(LEFT(A2256,4)),VALUE(MID(A2256,6,2)),VALUE(MID(A2256,9,2))),"yyyy-mm-dd")=LEFT(A2256,10),DATE(VALUE(LEFT(A2256,4)),VALUE(MID(A2256,6,2)),VALUE(MID(A2256,9,2))),""),"")))</f>
        <v/>
      </c>
    </row>
    <row r="2257" customFormat="false" ht="15" hidden="false" customHeight="false" outlineLevel="0" collapsed="false">
      <c r="A2257" s="13"/>
      <c r="B2257" s="8"/>
      <c r="C2257" s="8"/>
      <c r="D2257" s="23"/>
      <c r="E2257" s="23"/>
      <c r="F2257" s="10" t="str">
        <f aca="false">IF(D2257="","",D2257-N(E2257))</f>
        <v/>
      </c>
      <c r="G2257" s="8"/>
      <c r="H2257" s="12" t="str">
        <f aca="false">IF(AND(A2257="",C2257="",D2257=""),"",IF(A2257="","Add the order date",IF(I2257="","Date not recognised - use YYYY-MM-DD",IF(C2257="","Add the customer email",IF(D2257="","Add the order total",IF(COUNTIF(Customers!$A$2:$A$2001,C2257)=0,"Customer not on Customers tab",IF(N(E2257)&gt;D2257,"Refund is more than the order",IF(AND(B2257&lt;&gt;"",COUNTIF($B$2:$B$5001,B2257)&gt;1),"Same order # twice - keep one row",""))))))))</f>
        <v/>
      </c>
      <c r="I2257" s="11" t="str">
        <f aca="false">IF(A2257="","",IF(ISNUMBER(A2257),INT(A2257),IFERROR(IF(TEXT(DATE(VALUE(LEFT(A2257,4)),VALUE(MID(A2257,6,2)),VALUE(MID(A2257,9,2))),"yyyy-mm-dd")=LEFT(A2257,10),DATE(VALUE(LEFT(A2257,4)),VALUE(MID(A2257,6,2)),VALUE(MID(A2257,9,2))),""),"")))</f>
        <v/>
      </c>
    </row>
    <row r="2258" customFormat="false" ht="15" hidden="false" customHeight="false" outlineLevel="0" collapsed="false">
      <c r="A2258" s="13"/>
      <c r="B2258" s="8"/>
      <c r="C2258" s="8"/>
      <c r="D2258" s="23"/>
      <c r="E2258" s="23"/>
      <c r="F2258" s="10" t="str">
        <f aca="false">IF(D2258="","",D2258-N(E2258))</f>
        <v/>
      </c>
      <c r="G2258" s="8"/>
      <c r="H2258" s="12" t="str">
        <f aca="false">IF(AND(A2258="",C2258="",D2258=""),"",IF(A2258="","Add the order date",IF(I2258="","Date not recognised - use YYYY-MM-DD",IF(C2258="","Add the customer email",IF(D2258="","Add the order total",IF(COUNTIF(Customers!$A$2:$A$2001,C2258)=0,"Customer not on Customers tab",IF(N(E2258)&gt;D2258,"Refund is more than the order",IF(AND(B2258&lt;&gt;"",COUNTIF($B$2:$B$5001,B2258)&gt;1),"Same order # twice - keep one row",""))))))))</f>
        <v/>
      </c>
      <c r="I2258" s="11" t="str">
        <f aca="false">IF(A2258="","",IF(ISNUMBER(A2258),INT(A2258),IFERROR(IF(TEXT(DATE(VALUE(LEFT(A2258,4)),VALUE(MID(A2258,6,2)),VALUE(MID(A2258,9,2))),"yyyy-mm-dd")=LEFT(A2258,10),DATE(VALUE(LEFT(A2258,4)),VALUE(MID(A2258,6,2)),VALUE(MID(A2258,9,2))),""),"")))</f>
        <v/>
      </c>
    </row>
    <row r="2259" customFormat="false" ht="15" hidden="false" customHeight="false" outlineLevel="0" collapsed="false">
      <c r="A2259" s="13"/>
      <c r="B2259" s="8"/>
      <c r="C2259" s="8"/>
      <c r="D2259" s="23"/>
      <c r="E2259" s="23"/>
      <c r="F2259" s="10" t="str">
        <f aca="false">IF(D2259="","",D2259-N(E2259))</f>
        <v/>
      </c>
      <c r="G2259" s="8"/>
      <c r="H2259" s="12" t="str">
        <f aca="false">IF(AND(A2259="",C2259="",D2259=""),"",IF(A2259="","Add the order date",IF(I2259="","Date not recognised - use YYYY-MM-DD",IF(C2259="","Add the customer email",IF(D2259="","Add the order total",IF(COUNTIF(Customers!$A$2:$A$2001,C2259)=0,"Customer not on Customers tab",IF(N(E2259)&gt;D2259,"Refund is more than the order",IF(AND(B2259&lt;&gt;"",COUNTIF($B$2:$B$5001,B2259)&gt;1),"Same order # twice - keep one row",""))))))))</f>
        <v/>
      </c>
      <c r="I2259" s="11" t="str">
        <f aca="false">IF(A2259="","",IF(ISNUMBER(A2259),INT(A2259),IFERROR(IF(TEXT(DATE(VALUE(LEFT(A2259,4)),VALUE(MID(A2259,6,2)),VALUE(MID(A2259,9,2))),"yyyy-mm-dd")=LEFT(A2259,10),DATE(VALUE(LEFT(A2259,4)),VALUE(MID(A2259,6,2)),VALUE(MID(A2259,9,2))),""),"")))</f>
        <v/>
      </c>
    </row>
    <row r="2260" customFormat="false" ht="15" hidden="false" customHeight="false" outlineLevel="0" collapsed="false">
      <c r="A2260" s="13"/>
      <c r="B2260" s="8"/>
      <c r="C2260" s="8"/>
      <c r="D2260" s="23"/>
      <c r="E2260" s="23"/>
      <c r="F2260" s="10" t="str">
        <f aca="false">IF(D2260="","",D2260-N(E2260))</f>
        <v/>
      </c>
      <c r="G2260" s="8"/>
      <c r="H2260" s="12" t="str">
        <f aca="false">IF(AND(A2260="",C2260="",D2260=""),"",IF(A2260="","Add the order date",IF(I2260="","Date not recognised - use YYYY-MM-DD",IF(C2260="","Add the customer email",IF(D2260="","Add the order total",IF(COUNTIF(Customers!$A$2:$A$2001,C2260)=0,"Customer not on Customers tab",IF(N(E2260)&gt;D2260,"Refund is more than the order",IF(AND(B2260&lt;&gt;"",COUNTIF($B$2:$B$5001,B2260)&gt;1),"Same order # twice - keep one row",""))))))))</f>
        <v/>
      </c>
      <c r="I2260" s="11" t="str">
        <f aca="false">IF(A2260="","",IF(ISNUMBER(A2260),INT(A2260),IFERROR(IF(TEXT(DATE(VALUE(LEFT(A2260,4)),VALUE(MID(A2260,6,2)),VALUE(MID(A2260,9,2))),"yyyy-mm-dd")=LEFT(A2260,10),DATE(VALUE(LEFT(A2260,4)),VALUE(MID(A2260,6,2)),VALUE(MID(A2260,9,2))),""),"")))</f>
        <v/>
      </c>
    </row>
    <row r="2261" customFormat="false" ht="15" hidden="false" customHeight="false" outlineLevel="0" collapsed="false">
      <c r="A2261" s="13"/>
      <c r="B2261" s="8"/>
      <c r="C2261" s="8"/>
      <c r="D2261" s="23"/>
      <c r="E2261" s="23"/>
      <c r="F2261" s="10" t="str">
        <f aca="false">IF(D2261="","",D2261-N(E2261))</f>
        <v/>
      </c>
      <c r="G2261" s="8"/>
      <c r="H2261" s="12" t="str">
        <f aca="false">IF(AND(A2261="",C2261="",D2261=""),"",IF(A2261="","Add the order date",IF(I2261="","Date not recognised - use YYYY-MM-DD",IF(C2261="","Add the customer email",IF(D2261="","Add the order total",IF(COUNTIF(Customers!$A$2:$A$2001,C2261)=0,"Customer not on Customers tab",IF(N(E2261)&gt;D2261,"Refund is more than the order",IF(AND(B2261&lt;&gt;"",COUNTIF($B$2:$B$5001,B2261)&gt;1),"Same order # twice - keep one row",""))))))))</f>
        <v/>
      </c>
      <c r="I2261" s="11" t="str">
        <f aca="false">IF(A2261="","",IF(ISNUMBER(A2261),INT(A2261),IFERROR(IF(TEXT(DATE(VALUE(LEFT(A2261,4)),VALUE(MID(A2261,6,2)),VALUE(MID(A2261,9,2))),"yyyy-mm-dd")=LEFT(A2261,10),DATE(VALUE(LEFT(A2261,4)),VALUE(MID(A2261,6,2)),VALUE(MID(A2261,9,2))),""),"")))</f>
        <v/>
      </c>
    </row>
    <row r="2262" customFormat="false" ht="15" hidden="false" customHeight="false" outlineLevel="0" collapsed="false">
      <c r="A2262" s="13"/>
      <c r="B2262" s="8"/>
      <c r="C2262" s="8"/>
      <c r="D2262" s="23"/>
      <c r="E2262" s="23"/>
      <c r="F2262" s="10" t="str">
        <f aca="false">IF(D2262="","",D2262-N(E2262))</f>
        <v/>
      </c>
      <c r="G2262" s="8"/>
      <c r="H2262" s="12" t="str">
        <f aca="false">IF(AND(A2262="",C2262="",D2262=""),"",IF(A2262="","Add the order date",IF(I2262="","Date not recognised - use YYYY-MM-DD",IF(C2262="","Add the customer email",IF(D2262="","Add the order total",IF(COUNTIF(Customers!$A$2:$A$2001,C2262)=0,"Customer not on Customers tab",IF(N(E2262)&gt;D2262,"Refund is more than the order",IF(AND(B2262&lt;&gt;"",COUNTIF($B$2:$B$5001,B2262)&gt;1),"Same order # twice - keep one row",""))))))))</f>
        <v/>
      </c>
      <c r="I2262" s="11" t="str">
        <f aca="false">IF(A2262="","",IF(ISNUMBER(A2262),INT(A2262),IFERROR(IF(TEXT(DATE(VALUE(LEFT(A2262,4)),VALUE(MID(A2262,6,2)),VALUE(MID(A2262,9,2))),"yyyy-mm-dd")=LEFT(A2262,10),DATE(VALUE(LEFT(A2262,4)),VALUE(MID(A2262,6,2)),VALUE(MID(A2262,9,2))),""),"")))</f>
        <v/>
      </c>
    </row>
    <row r="2263" customFormat="false" ht="15" hidden="false" customHeight="false" outlineLevel="0" collapsed="false">
      <c r="A2263" s="13"/>
      <c r="B2263" s="8"/>
      <c r="C2263" s="8"/>
      <c r="D2263" s="23"/>
      <c r="E2263" s="23"/>
      <c r="F2263" s="10" t="str">
        <f aca="false">IF(D2263="","",D2263-N(E2263))</f>
        <v/>
      </c>
      <c r="G2263" s="8"/>
      <c r="H2263" s="12" t="str">
        <f aca="false">IF(AND(A2263="",C2263="",D2263=""),"",IF(A2263="","Add the order date",IF(I2263="","Date not recognised - use YYYY-MM-DD",IF(C2263="","Add the customer email",IF(D2263="","Add the order total",IF(COUNTIF(Customers!$A$2:$A$2001,C2263)=0,"Customer not on Customers tab",IF(N(E2263)&gt;D2263,"Refund is more than the order",IF(AND(B2263&lt;&gt;"",COUNTIF($B$2:$B$5001,B2263)&gt;1),"Same order # twice - keep one row",""))))))))</f>
        <v/>
      </c>
      <c r="I2263" s="11" t="str">
        <f aca="false">IF(A2263="","",IF(ISNUMBER(A2263),INT(A2263),IFERROR(IF(TEXT(DATE(VALUE(LEFT(A2263,4)),VALUE(MID(A2263,6,2)),VALUE(MID(A2263,9,2))),"yyyy-mm-dd")=LEFT(A2263,10),DATE(VALUE(LEFT(A2263,4)),VALUE(MID(A2263,6,2)),VALUE(MID(A2263,9,2))),""),"")))</f>
        <v/>
      </c>
    </row>
    <row r="2264" customFormat="false" ht="15" hidden="false" customHeight="false" outlineLevel="0" collapsed="false">
      <c r="A2264" s="13"/>
      <c r="B2264" s="8"/>
      <c r="C2264" s="8"/>
      <c r="D2264" s="23"/>
      <c r="E2264" s="23"/>
      <c r="F2264" s="10" t="str">
        <f aca="false">IF(D2264="","",D2264-N(E2264))</f>
        <v/>
      </c>
      <c r="G2264" s="8"/>
      <c r="H2264" s="12" t="str">
        <f aca="false">IF(AND(A2264="",C2264="",D2264=""),"",IF(A2264="","Add the order date",IF(I2264="","Date not recognised - use YYYY-MM-DD",IF(C2264="","Add the customer email",IF(D2264="","Add the order total",IF(COUNTIF(Customers!$A$2:$A$2001,C2264)=0,"Customer not on Customers tab",IF(N(E2264)&gt;D2264,"Refund is more than the order",IF(AND(B2264&lt;&gt;"",COUNTIF($B$2:$B$5001,B2264)&gt;1),"Same order # twice - keep one row",""))))))))</f>
        <v/>
      </c>
      <c r="I2264" s="11" t="str">
        <f aca="false">IF(A2264="","",IF(ISNUMBER(A2264),INT(A2264),IFERROR(IF(TEXT(DATE(VALUE(LEFT(A2264,4)),VALUE(MID(A2264,6,2)),VALUE(MID(A2264,9,2))),"yyyy-mm-dd")=LEFT(A2264,10),DATE(VALUE(LEFT(A2264,4)),VALUE(MID(A2264,6,2)),VALUE(MID(A2264,9,2))),""),"")))</f>
        <v/>
      </c>
    </row>
    <row r="2265" customFormat="false" ht="15" hidden="false" customHeight="false" outlineLevel="0" collapsed="false">
      <c r="A2265" s="13"/>
      <c r="B2265" s="8"/>
      <c r="C2265" s="8"/>
      <c r="D2265" s="23"/>
      <c r="E2265" s="23"/>
      <c r="F2265" s="10" t="str">
        <f aca="false">IF(D2265="","",D2265-N(E2265))</f>
        <v/>
      </c>
      <c r="G2265" s="8"/>
      <c r="H2265" s="12" t="str">
        <f aca="false">IF(AND(A2265="",C2265="",D2265=""),"",IF(A2265="","Add the order date",IF(I2265="","Date not recognised - use YYYY-MM-DD",IF(C2265="","Add the customer email",IF(D2265="","Add the order total",IF(COUNTIF(Customers!$A$2:$A$2001,C2265)=0,"Customer not on Customers tab",IF(N(E2265)&gt;D2265,"Refund is more than the order",IF(AND(B2265&lt;&gt;"",COUNTIF($B$2:$B$5001,B2265)&gt;1),"Same order # twice - keep one row",""))))))))</f>
        <v/>
      </c>
      <c r="I2265" s="11" t="str">
        <f aca="false">IF(A2265="","",IF(ISNUMBER(A2265),INT(A2265),IFERROR(IF(TEXT(DATE(VALUE(LEFT(A2265,4)),VALUE(MID(A2265,6,2)),VALUE(MID(A2265,9,2))),"yyyy-mm-dd")=LEFT(A2265,10),DATE(VALUE(LEFT(A2265,4)),VALUE(MID(A2265,6,2)),VALUE(MID(A2265,9,2))),""),"")))</f>
        <v/>
      </c>
    </row>
    <row r="2266" customFormat="false" ht="15" hidden="false" customHeight="false" outlineLevel="0" collapsed="false">
      <c r="A2266" s="13"/>
      <c r="B2266" s="8"/>
      <c r="C2266" s="8"/>
      <c r="D2266" s="23"/>
      <c r="E2266" s="23"/>
      <c r="F2266" s="10" t="str">
        <f aca="false">IF(D2266="","",D2266-N(E2266))</f>
        <v/>
      </c>
      <c r="G2266" s="8"/>
      <c r="H2266" s="12" t="str">
        <f aca="false">IF(AND(A2266="",C2266="",D2266=""),"",IF(A2266="","Add the order date",IF(I2266="","Date not recognised - use YYYY-MM-DD",IF(C2266="","Add the customer email",IF(D2266="","Add the order total",IF(COUNTIF(Customers!$A$2:$A$2001,C2266)=0,"Customer not on Customers tab",IF(N(E2266)&gt;D2266,"Refund is more than the order",IF(AND(B2266&lt;&gt;"",COUNTIF($B$2:$B$5001,B2266)&gt;1),"Same order # twice - keep one row",""))))))))</f>
        <v/>
      </c>
      <c r="I2266" s="11" t="str">
        <f aca="false">IF(A2266="","",IF(ISNUMBER(A2266),INT(A2266),IFERROR(IF(TEXT(DATE(VALUE(LEFT(A2266,4)),VALUE(MID(A2266,6,2)),VALUE(MID(A2266,9,2))),"yyyy-mm-dd")=LEFT(A2266,10),DATE(VALUE(LEFT(A2266,4)),VALUE(MID(A2266,6,2)),VALUE(MID(A2266,9,2))),""),"")))</f>
        <v/>
      </c>
    </row>
    <row r="2267" customFormat="false" ht="15" hidden="false" customHeight="false" outlineLevel="0" collapsed="false">
      <c r="A2267" s="13"/>
      <c r="B2267" s="8"/>
      <c r="C2267" s="8"/>
      <c r="D2267" s="23"/>
      <c r="E2267" s="23"/>
      <c r="F2267" s="10" t="str">
        <f aca="false">IF(D2267="","",D2267-N(E2267))</f>
        <v/>
      </c>
      <c r="G2267" s="8"/>
      <c r="H2267" s="12" t="str">
        <f aca="false">IF(AND(A2267="",C2267="",D2267=""),"",IF(A2267="","Add the order date",IF(I2267="","Date not recognised - use YYYY-MM-DD",IF(C2267="","Add the customer email",IF(D2267="","Add the order total",IF(COUNTIF(Customers!$A$2:$A$2001,C2267)=0,"Customer not on Customers tab",IF(N(E2267)&gt;D2267,"Refund is more than the order",IF(AND(B2267&lt;&gt;"",COUNTIF($B$2:$B$5001,B2267)&gt;1),"Same order # twice - keep one row",""))))))))</f>
        <v/>
      </c>
      <c r="I2267" s="11" t="str">
        <f aca="false">IF(A2267="","",IF(ISNUMBER(A2267),INT(A2267),IFERROR(IF(TEXT(DATE(VALUE(LEFT(A2267,4)),VALUE(MID(A2267,6,2)),VALUE(MID(A2267,9,2))),"yyyy-mm-dd")=LEFT(A2267,10),DATE(VALUE(LEFT(A2267,4)),VALUE(MID(A2267,6,2)),VALUE(MID(A2267,9,2))),""),"")))</f>
        <v/>
      </c>
    </row>
    <row r="2268" customFormat="false" ht="15" hidden="false" customHeight="false" outlineLevel="0" collapsed="false">
      <c r="A2268" s="13"/>
      <c r="B2268" s="8"/>
      <c r="C2268" s="8"/>
      <c r="D2268" s="23"/>
      <c r="E2268" s="23"/>
      <c r="F2268" s="10" t="str">
        <f aca="false">IF(D2268="","",D2268-N(E2268))</f>
        <v/>
      </c>
      <c r="G2268" s="8"/>
      <c r="H2268" s="12" t="str">
        <f aca="false">IF(AND(A2268="",C2268="",D2268=""),"",IF(A2268="","Add the order date",IF(I2268="","Date not recognised - use YYYY-MM-DD",IF(C2268="","Add the customer email",IF(D2268="","Add the order total",IF(COUNTIF(Customers!$A$2:$A$2001,C2268)=0,"Customer not on Customers tab",IF(N(E2268)&gt;D2268,"Refund is more than the order",IF(AND(B2268&lt;&gt;"",COUNTIF($B$2:$B$5001,B2268)&gt;1),"Same order # twice - keep one row",""))))))))</f>
        <v/>
      </c>
      <c r="I2268" s="11" t="str">
        <f aca="false">IF(A2268="","",IF(ISNUMBER(A2268),INT(A2268),IFERROR(IF(TEXT(DATE(VALUE(LEFT(A2268,4)),VALUE(MID(A2268,6,2)),VALUE(MID(A2268,9,2))),"yyyy-mm-dd")=LEFT(A2268,10),DATE(VALUE(LEFT(A2268,4)),VALUE(MID(A2268,6,2)),VALUE(MID(A2268,9,2))),""),"")))</f>
        <v/>
      </c>
    </row>
    <row r="2269" customFormat="false" ht="15" hidden="false" customHeight="false" outlineLevel="0" collapsed="false">
      <c r="A2269" s="13"/>
      <c r="B2269" s="8"/>
      <c r="C2269" s="8"/>
      <c r="D2269" s="23"/>
      <c r="E2269" s="23"/>
      <c r="F2269" s="10" t="str">
        <f aca="false">IF(D2269="","",D2269-N(E2269))</f>
        <v/>
      </c>
      <c r="G2269" s="8"/>
      <c r="H2269" s="12" t="str">
        <f aca="false">IF(AND(A2269="",C2269="",D2269=""),"",IF(A2269="","Add the order date",IF(I2269="","Date not recognised - use YYYY-MM-DD",IF(C2269="","Add the customer email",IF(D2269="","Add the order total",IF(COUNTIF(Customers!$A$2:$A$2001,C2269)=0,"Customer not on Customers tab",IF(N(E2269)&gt;D2269,"Refund is more than the order",IF(AND(B2269&lt;&gt;"",COUNTIF($B$2:$B$5001,B2269)&gt;1),"Same order # twice - keep one row",""))))))))</f>
        <v/>
      </c>
      <c r="I2269" s="11" t="str">
        <f aca="false">IF(A2269="","",IF(ISNUMBER(A2269),INT(A2269),IFERROR(IF(TEXT(DATE(VALUE(LEFT(A2269,4)),VALUE(MID(A2269,6,2)),VALUE(MID(A2269,9,2))),"yyyy-mm-dd")=LEFT(A2269,10),DATE(VALUE(LEFT(A2269,4)),VALUE(MID(A2269,6,2)),VALUE(MID(A2269,9,2))),""),"")))</f>
        <v/>
      </c>
    </row>
    <row r="2270" customFormat="false" ht="15" hidden="false" customHeight="false" outlineLevel="0" collapsed="false">
      <c r="A2270" s="13"/>
      <c r="B2270" s="8"/>
      <c r="C2270" s="8"/>
      <c r="D2270" s="23"/>
      <c r="E2270" s="23"/>
      <c r="F2270" s="10" t="str">
        <f aca="false">IF(D2270="","",D2270-N(E2270))</f>
        <v/>
      </c>
      <c r="G2270" s="8"/>
      <c r="H2270" s="12" t="str">
        <f aca="false">IF(AND(A2270="",C2270="",D2270=""),"",IF(A2270="","Add the order date",IF(I2270="","Date not recognised - use YYYY-MM-DD",IF(C2270="","Add the customer email",IF(D2270="","Add the order total",IF(COUNTIF(Customers!$A$2:$A$2001,C2270)=0,"Customer not on Customers tab",IF(N(E2270)&gt;D2270,"Refund is more than the order",IF(AND(B2270&lt;&gt;"",COUNTIF($B$2:$B$5001,B2270)&gt;1),"Same order # twice - keep one row",""))))))))</f>
        <v/>
      </c>
      <c r="I2270" s="11" t="str">
        <f aca="false">IF(A2270="","",IF(ISNUMBER(A2270),INT(A2270),IFERROR(IF(TEXT(DATE(VALUE(LEFT(A2270,4)),VALUE(MID(A2270,6,2)),VALUE(MID(A2270,9,2))),"yyyy-mm-dd")=LEFT(A2270,10),DATE(VALUE(LEFT(A2270,4)),VALUE(MID(A2270,6,2)),VALUE(MID(A2270,9,2))),""),"")))</f>
        <v/>
      </c>
    </row>
    <row r="2271" customFormat="false" ht="15" hidden="false" customHeight="false" outlineLevel="0" collapsed="false">
      <c r="A2271" s="13"/>
      <c r="B2271" s="8"/>
      <c r="C2271" s="8"/>
      <c r="D2271" s="23"/>
      <c r="E2271" s="23"/>
      <c r="F2271" s="10" t="str">
        <f aca="false">IF(D2271="","",D2271-N(E2271))</f>
        <v/>
      </c>
      <c r="G2271" s="8"/>
      <c r="H2271" s="12" t="str">
        <f aca="false">IF(AND(A2271="",C2271="",D2271=""),"",IF(A2271="","Add the order date",IF(I2271="","Date not recognised - use YYYY-MM-DD",IF(C2271="","Add the customer email",IF(D2271="","Add the order total",IF(COUNTIF(Customers!$A$2:$A$2001,C2271)=0,"Customer not on Customers tab",IF(N(E2271)&gt;D2271,"Refund is more than the order",IF(AND(B2271&lt;&gt;"",COUNTIF($B$2:$B$5001,B2271)&gt;1),"Same order # twice - keep one row",""))))))))</f>
        <v/>
      </c>
      <c r="I2271" s="11" t="str">
        <f aca="false">IF(A2271="","",IF(ISNUMBER(A2271),INT(A2271),IFERROR(IF(TEXT(DATE(VALUE(LEFT(A2271,4)),VALUE(MID(A2271,6,2)),VALUE(MID(A2271,9,2))),"yyyy-mm-dd")=LEFT(A2271,10),DATE(VALUE(LEFT(A2271,4)),VALUE(MID(A2271,6,2)),VALUE(MID(A2271,9,2))),""),"")))</f>
        <v/>
      </c>
    </row>
    <row r="2272" customFormat="false" ht="15" hidden="false" customHeight="false" outlineLevel="0" collapsed="false">
      <c r="A2272" s="13"/>
      <c r="B2272" s="8"/>
      <c r="C2272" s="8"/>
      <c r="D2272" s="23"/>
      <c r="E2272" s="23"/>
      <c r="F2272" s="10" t="str">
        <f aca="false">IF(D2272="","",D2272-N(E2272))</f>
        <v/>
      </c>
      <c r="G2272" s="8"/>
      <c r="H2272" s="12" t="str">
        <f aca="false">IF(AND(A2272="",C2272="",D2272=""),"",IF(A2272="","Add the order date",IF(I2272="","Date not recognised - use YYYY-MM-DD",IF(C2272="","Add the customer email",IF(D2272="","Add the order total",IF(COUNTIF(Customers!$A$2:$A$2001,C2272)=0,"Customer not on Customers tab",IF(N(E2272)&gt;D2272,"Refund is more than the order",IF(AND(B2272&lt;&gt;"",COUNTIF($B$2:$B$5001,B2272)&gt;1),"Same order # twice - keep one row",""))))))))</f>
        <v/>
      </c>
      <c r="I2272" s="11" t="str">
        <f aca="false">IF(A2272="","",IF(ISNUMBER(A2272),INT(A2272),IFERROR(IF(TEXT(DATE(VALUE(LEFT(A2272,4)),VALUE(MID(A2272,6,2)),VALUE(MID(A2272,9,2))),"yyyy-mm-dd")=LEFT(A2272,10),DATE(VALUE(LEFT(A2272,4)),VALUE(MID(A2272,6,2)),VALUE(MID(A2272,9,2))),""),"")))</f>
        <v/>
      </c>
    </row>
    <row r="2273" customFormat="false" ht="15" hidden="false" customHeight="false" outlineLevel="0" collapsed="false">
      <c r="A2273" s="13"/>
      <c r="B2273" s="8"/>
      <c r="C2273" s="8"/>
      <c r="D2273" s="23"/>
      <c r="E2273" s="23"/>
      <c r="F2273" s="10" t="str">
        <f aca="false">IF(D2273="","",D2273-N(E2273))</f>
        <v/>
      </c>
      <c r="G2273" s="8"/>
      <c r="H2273" s="12" t="str">
        <f aca="false">IF(AND(A2273="",C2273="",D2273=""),"",IF(A2273="","Add the order date",IF(I2273="","Date not recognised - use YYYY-MM-DD",IF(C2273="","Add the customer email",IF(D2273="","Add the order total",IF(COUNTIF(Customers!$A$2:$A$2001,C2273)=0,"Customer not on Customers tab",IF(N(E2273)&gt;D2273,"Refund is more than the order",IF(AND(B2273&lt;&gt;"",COUNTIF($B$2:$B$5001,B2273)&gt;1),"Same order # twice - keep one row",""))))))))</f>
        <v/>
      </c>
      <c r="I2273" s="11" t="str">
        <f aca="false">IF(A2273="","",IF(ISNUMBER(A2273),INT(A2273),IFERROR(IF(TEXT(DATE(VALUE(LEFT(A2273,4)),VALUE(MID(A2273,6,2)),VALUE(MID(A2273,9,2))),"yyyy-mm-dd")=LEFT(A2273,10),DATE(VALUE(LEFT(A2273,4)),VALUE(MID(A2273,6,2)),VALUE(MID(A2273,9,2))),""),"")))</f>
        <v/>
      </c>
    </row>
    <row r="2274" customFormat="false" ht="15" hidden="false" customHeight="false" outlineLevel="0" collapsed="false">
      <c r="A2274" s="13"/>
      <c r="B2274" s="8"/>
      <c r="C2274" s="8"/>
      <c r="D2274" s="23"/>
      <c r="E2274" s="23"/>
      <c r="F2274" s="10" t="str">
        <f aca="false">IF(D2274="","",D2274-N(E2274))</f>
        <v/>
      </c>
      <c r="G2274" s="8"/>
      <c r="H2274" s="12" t="str">
        <f aca="false">IF(AND(A2274="",C2274="",D2274=""),"",IF(A2274="","Add the order date",IF(I2274="","Date not recognised - use YYYY-MM-DD",IF(C2274="","Add the customer email",IF(D2274="","Add the order total",IF(COUNTIF(Customers!$A$2:$A$2001,C2274)=0,"Customer not on Customers tab",IF(N(E2274)&gt;D2274,"Refund is more than the order",IF(AND(B2274&lt;&gt;"",COUNTIF($B$2:$B$5001,B2274)&gt;1),"Same order # twice - keep one row",""))))))))</f>
        <v/>
      </c>
      <c r="I2274" s="11" t="str">
        <f aca="false">IF(A2274="","",IF(ISNUMBER(A2274),INT(A2274),IFERROR(IF(TEXT(DATE(VALUE(LEFT(A2274,4)),VALUE(MID(A2274,6,2)),VALUE(MID(A2274,9,2))),"yyyy-mm-dd")=LEFT(A2274,10),DATE(VALUE(LEFT(A2274,4)),VALUE(MID(A2274,6,2)),VALUE(MID(A2274,9,2))),""),"")))</f>
        <v/>
      </c>
    </row>
    <row r="2275" customFormat="false" ht="15" hidden="false" customHeight="false" outlineLevel="0" collapsed="false">
      <c r="A2275" s="13"/>
      <c r="B2275" s="8"/>
      <c r="C2275" s="8"/>
      <c r="D2275" s="23"/>
      <c r="E2275" s="23"/>
      <c r="F2275" s="10" t="str">
        <f aca="false">IF(D2275="","",D2275-N(E2275))</f>
        <v/>
      </c>
      <c r="G2275" s="8"/>
      <c r="H2275" s="12" t="str">
        <f aca="false">IF(AND(A2275="",C2275="",D2275=""),"",IF(A2275="","Add the order date",IF(I2275="","Date not recognised - use YYYY-MM-DD",IF(C2275="","Add the customer email",IF(D2275="","Add the order total",IF(COUNTIF(Customers!$A$2:$A$2001,C2275)=0,"Customer not on Customers tab",IF(N(E2275)&gt;D2275,"Refund is more than the order",IF(AND(B2275&lt;&gt;"",COUNTIF($B$2:$B$5001,B2275)&gt;1),"Same order # twice - keep one row",""))))))))</f>
        <v/>
      </c>
      <c r="I2275" s="11" t="str">
        <f aca="false">IF(A2275="","",IF(ISNUMBER(A2275),INT(A2275),IFERROR(IF(TEXT(DATE(VALUE(LEFT(A2275,4)),VALUE(MID(A2275,6,2)),VALUE(MID(A2275,9,2))),"yyyy-mm-dd")=LEFT(A2275,10),DATE(VALUE(LEFT(A2275,4)),VALUE(MID(A2275,6,2)),VALUE(MID(A2275,9,2))),""),"")))</f>
        <v/>
      </c>
    </row>
    <row r="2276" customFormat="false" ht="15" hidden="false" customHeight="false" outlineLevel="0" collapsed="false">
      <c r="A2276" s="13"/>
      <c r="B2276" s="8"/>
      <c r="C2276" s="8"/>
      <c r="D2276" s="23"/>
      <c r="E2276" s="23"/>
      <c r="F2276" s="10" t="str">
        <f aca="false">IF(D2276="","",D2276-N(E2276))</f>
        <v/>
      </c>
      <c r="G2276" s="8"/>
      <c r="H2276" s="12" t="str">
        <f aca="false">IF(AND(A2276="",C2276="",D2276=""),"",IF(A2276="","Add the order date",IF(I2276="","Date not recognised - use YYYY-MM-DD",IF(C2276="","Add the customer email",IF(D2276="","Add the order total",IF(COUNTIF(Customers!$A$2:$A$2001,C2276)=0,"Customer not on Customers tab",IF(N(E2276)&gt;D2276,"Refund is more than the order",IF(AND(B2276&lt;&gt;"",COUNTIF($B$2:$B$5001,B2276)&gt;1),"Same order # twice - keep one row",""))))))))</f>
        <v/>
      </c>
      <c r="I2276" s="11" t="str">
        <f aca="false">IF(A2276="","",IF(ISNUMBER(A2276),INT(A2276),IFERROR(IF(TEXT(DATE(VALUE(LEFT(A2276,4)),VALUE(MID(A2276,6,2)),VALUE(MID(A2276,9,2))),"yyyy-mm-dd")=LEFT(A2276,10),DATE(VALUE(LEFT(A2276,4)),VALUE(MID(A2276,6,2)),VALUE(MID(A2276,9,2))),""),"")))</f>
        <v/>
      </c>
    </row>
    <row r="2277" customFormat="false" ht="15" hidden="false" customHeight="false" outlineLevel="0" collapsed="false">
      <c r="A2277" s="13"/>
      <c r="B2277" s="8"/>
      <c r="C2277" s="8"/>
      <c r="D2277" s="23"/>
      <c r="E2277" s="23"/>
      <c r="F2277" s="10" t="str">
        <f aca="false">IF(D2277="","",D2277-N(E2277))</f>
        <v/>
      </c>
      <c r="G2277" s="8"/>
      <c r="H2277" s="12" t="str">
        <f aca="false">IF(AND(A2277="",C2277="",D2277=""),"",IF(A2277="","Add the order date",IF(I2277="","Date not recognised - use YYYY-MM-DD",IF(C2277="","Add the customer email",IF(D2277="","Add the order total",IF(COUNTIF(Customers!$A$2:$A$2001,C2277)=0,"Customer not on Customers tab",IF(N(E2277)&gt;D2277,"Refund is more than the order",IF(AND(B2277&lt;&gt;"",COUNTIF($B$2:$B$5001,B2277)&gt;1),"Same order # twice - keep one row",""))))))))</f>
        <v/>
      </c>
      <c r="I2277" s="11" t="str">
        <f aca="false">IF(A2277="","",IF(ISNUMBER(A2277),INT(A2277),IFERROR(IF(TEXT(DATE(VALUE(LEFT(A2277,4)),VALUE(MID(A2277,6,2)),VALUE(MID(A2277,9,2))),"yyyy-mm-dd")=LEFT(A2277,10),DATE(VALUE(LEFT(A2277,4)),VALUE(MID(A2277,6,2)),VALUE(MID(A2277,9,2))),""),"")))</f>
        <v/>
      </c>
    </row>
    <row r="2278" customFormat="false" ht="15" hidden="false" customHeight="false" outlineLevel="0" collapsed="false">
      <c r="A2278" s="13"/>
      <c r="B2278" s="8"/>
      <c r="C2278" s="8"/>
      <c r="D2278" s="23"/>
      <c r="E2278" s="23"/>
      <c r="F2278" s="10" t="str">
        <f aca="false">IF(D2278="","",D2278-N(E2278))</f>
        <v/>
      </c>
      <c r="G2278" s="8"/>
      <c r="H2278" s="12" t="str">
        <f aca="false">IF(AND(A2278="",C2278="",D2278=""),"",IF(A2278="","Add the order date",IF(I2278="","Date not recognised - use YYYY-MM-DD",IF(C2278="","Add the customer email",IF(D2278="","Add the order total",IF(COUNTIF(Customers!$A$2:$A$2001,C2278)=0,"Customer not on Customers tab",IF(N(E2278)&gt;D2278,"Refund is more than the order",IF(AND(B2278&lt;&gt;"",COUNTIF($B$2:$B$5001,B2278)&gt;1),"Same order # twice - keep one row",""))))))))</f>
        <v/>
      </c>
      <c r="I2278" s="11" t="str">
        <f aca="false">IF(A2278="","",IF(ISNUMBER(A2278),INT(A2278),IFERROR(IF(TEXT(DATE(VALUE(LEFT(A2278,4)),VALUE(MID(A2278,6,2)),VALUE(MID(A2278,9,2))),"yyyy-mm-dd")=LEFT(A2278,10),DATE(VALUE(LEFT(A2278,4)),VALUE(MID(A2278,6,2)),VALUE(MID(A2278,9,2))),""),"")))</f>
        <v/>
      </c>
    </row>
    <row r="2279" customFormat="false" ht="15" hidden="false" customHeight="false" outlineLevel="0" collapsed="false">
      <c r="A2279" s="13"/>
      <c r="B2279" s="8"/>
      <c r="C2279" s="8"/>
      <c r="D2279" s="23"/>
      <c r="E2279" s="23"/>
      <c r="F2279" s="10" t="str">
        <f aca="false">IF(D2279="","",D2279-N(E2279))</f>
        <v/>
      </c>
      <c r="G2279" s="8"/>
      <c r="H2279" s="12" t="str">
        <f aca="false">IF(AND(A2279="",C2279="",D2279=""),"",IF(A2279="","Add the order date",IF(I2279="","Date not recognised - use YYYY-MM-DD",IF(C2279="","Add the customer email",IF(D2279="","Add the order total",IF(COUNTIF(Customers!$A$2:$A$2001,C2279)=0,"Customer not on Customers tab",IF(N(E2279)&gt;D2279,"Refund is more than the order",IF(AND(B2279&lt;&gt;"",COUNTIF($B$2:$B$5001,B2279)&gt;1),"Same order # twice - keep one row",""))))))))</f>
        <v/>
      </c>
      <c r="I2279" s="11" t="str">
        <f aca="false">IF(A2279="","",IF(ISNUMBER(A2279),INT(A2279),IFERROR(IF(TEXT(DATE(VALUE(LEFT(A2279,4)),VALUE(MID(A2279,6,2)),VALUE(MID(A2279,9,2))),"yyyy-mm-dd")=LEFT(A2279,10),DATE(VALUE(LEFT(A2279,4)),VALUE(MID(A2279,6,2)),VALUE(MID(A2279,9,2))),""),"")))</f>
        <v/>
      </c>
    </row>
    <row r="2280" customFormat="false" ht="15" hidden="false" customHeight="false" outlineLevel="0" collapsed="false">
      <c r="A2280" s="13"/>
      <c r="B2280" s="8"/>
      <c r="C2280" s="8"/>
      <c r="D2280" s="23"/>
      <c r="E2280" s="23"/>
      <c r="F2280" s="10" t="str">
        <f aca="false">IF(D2280="","",D2280-N(E2280))</f>
        <v/>
      </c>
      <c r="G2280" s="8"/>
      <c r="H2280" s="12" t="str">
        <f aca="false">IF(AND(A2280="",C2280="",D2280=""),"",IF(A2280="","Add the order date",IF(I2280="","Date not recognised - use YYYY-MM-DD",IF(C2280="","Add the customer email",IF(D2280="","Add the order total",IF(COUNTIF(Customers!$A$2:$A$2001,C2280)=0,"Customer not on Customers tab",IF(N(E2280)&gt;D2280,"Refund is more than the order",IF(AND(B2280&lt;&gt;"",COUNTIF($B$2:$B$5001,B2280)&gt;1),"Same order # twice - keep one row",""))))))))</f>
        <v/>
      </c>
      <c r="I2280" s="11" t="str">
        <f aca="false">IF(A2280="","",IF(ISNUMBER(A2280),INT(A2280),IFERROR(IF(TEXT(DATE(VALUE(LEFT(A2280,4)),VALUE(MID(A2280,6,2)),VALUE(MID(A2280,9,2))),"yyyy-mm-dd")=LEFT(A2280,10),DATE(VALUE(LEFT(A2280,4)),VALUE(MID(A2280,6,2)),VALUE(MID(A2280,9,2))),""),"")))</f>
        <v/>
      </c>
    </row>
    <row r="2281" customFormat="false" ht="15" hidden="false" customHeight="false" outlineLevel="0" collapsed="false">
      <c r="A2281" s="13"/>
      <c r="B2281" s="8"/>
      <c r="C2281" s="8"/>
      <c r="D2281" s="23"/>
      <c r="E2281" s="23"/>
      <c r="F2281" s="10" t="str">
        <f aca="false">IF(D2281="","",D2281-N(E2281))</f>
        <v/>
      </c>
      <c r="G2281" s="8"/>
      <c r="H2281" s="12" t="str">
        <f aca="false">IF(AND(A2281="",C2281="",D2281=""),"",IF(A2281="","Add the order date",IF(I2281="","Date not recognised - use YYYY-MM-DD",IF(C2281="","Add the customer email",IF(D2281="","Add the order total",IF(COUNTIF(Customers!$A$2:$A$2001,C2281)=0,"Customer not on Customers tab",IF(N(E2281)&gt;D2281,"Refund is more than the order",IF(AND(B2281&lt;&gt;"",COUNTIF($B$2:$B$5001,B2281)&gt;1),"Same order # twice - keep one row",""))))))))</f>
        <v/>
      </c>
      <c r="I2281" s="11" t="str">
        <f aca="false">IF(A2281="","",IF(ISNUMBER(A2281),INT(A2281),IFERROR(IF(TEXT(DATE(VALUE(LEFT(A2281,4)),VALUE(MID(A2281,6,2)),VALUE(MID(A2281,9,2))),"yyyy-mm-dd")=LEFT(A2281,10),DATE(VALUE(LEFT(A2281,4)),VALUE(MID(A2281,6,2)),VALUE(MID(A2281,9,2))),""),"")))</f>
        <v/>
      </c>
    </row>
    <row r="2282" customFormat="false" ht="15" hidden="false" customHeight="false" outlineLevel="0" collapsed="false">
      <c r="A2282" s="13"/>
      <c r="B2282" s="8"/>
      <c r="C2282" s="8"/>
      <c r="D2282" s="23"/>
      <c r="E2282" s="23"/>
      <c r="F2282" s="10" t="str">
        <f aca="false">IF(D2282="","",D2282-N(E2282))</f>
        <v/>
      </c>
      <c r="G2282" s="8"/>
      <c r="H2282" s="12" t="str">
        <f aca="false">IF(AND(A2282="",C2282="",D2282=""),"",IF(A2282="","Add the order date",IF(I2282="","Date not recognised - use YYYY-MM-DD",IF(C2282="","Add the customer email",IF(D2282="","Add the order total",IF(COUNTIF(Customers!$A$2:$A$2001,C2282)=0,"Customer not on Customers tab",IF(N(E2282)&gt;D2282,"Refund is more than the order",IF(AND(B2282&lt;&gt;"",COUNTIF($B$2:$B$5001,B2282)&gt;1),"Same order # twice - keep one row",""))))))))</f>
        <v/>
      </c>
      <c r="I2282" s="11" t="str">
        <f aca="false">IF(A2282="","",IF(ISNUMBER(A2282),INT(A2282),IFERROR(IF(TEXT(DATE(VALUE(LEFT(A2282,4)),VALUE(MID(A2282,6,2)),VALUE(MID(A2282,9,2))),"yyyy-mm-dd")=LEFT(A2282,10),DATE(VALUE(LEFT(A2282,4)),VALUE(MID(A2282,6,2)),VALUE(MID(A2282,9,2))),""),"")))</f>
        <v/>
      </c>
    </row>
    <row r="2283" customFormat="false" ht="15" hidden="false" customHeight="false" outlineLevel="0" collapsed="false">
      <c r="A2283" s="13"/>
      <c r="B2283" s="8"/>
      <c r="C2283" s="8"/>
      <c r="D2283" s="23"/>
      <c r="E2283" s="23"/>
      <c r="F2283" s="10" t="str">
        <f aca="false">IF(D2283="","",D2283-N(E2283))</f>
        <v/>
      </c>
      <c r="G2283" s="8"/>
      <c r="H2283" s="12" t="str">
        <f aca="false">IF(AND(A2283="",C2283="",D2283=""),"",IF(A2283="","Add the order date",IF(I2283="","Date not recognised - use YYYY-MM-DD",IF(C2283="","Add the customer email",IF(D2283="","Add the order total",IF(COUNTIF(Customers!$A$2:$A$2001,C2283)=0,"Customer not on Customers tab",IF(N(E2283)&gt;D2283,"Refund is more than the order",IF(AND(B2283&lt;&gt;"",COUNTIF($B$2:$B$5001,B2283)&gt;1),"Same order # twice - keep one row",""))))))))</f>
        <v/>
      </c>
      <c r="I2283" s="11" t="str">
        <f aca="false">IF(A2283="","",IF(ISNUMBER(A2283),INT(A2283),IFERROR(IF(TEXT(DATE(VALUE(LEFT(A2283,4)),VALUE(MID(A2283,6,2)),VALUE(MID(A2283,9,2))),"yyyy-mm-dd")=LEFT(A2283,10),DATE(VALUE(LEFT(A2283,4)),VALUE(MID(A2283,6,2)),VALUE(MID(A2283,9,2))),""),"")))</f>
        <v/>
      </c>
    </row>
    <row r="2284" customFormat="false" ht="15" hidden="false" customHeight="false" outlineLevel="0" collapsed="false">
      <c r="A2284" s="13"/>
      <c r="B2284" s="8"/>
      <c r="C2284" s="8"/>
      <c r="D2284" s="23"/>
      <c r="E2284" s="23"/>
      <c r="F2284" s="10" t="str">
        <f aca="false">IF(D2284="","",D2284-N(E2284))</f>
        <v/>
      </c>
      <c r="G2284" s="8"/>
      <c r="H2284" s="12" t="str">
        <f aca="false">IF(AND(A2284="",C2284="",D2284=""),"",IF(A2284="","Add the order date",IF(I2284="","Date not recognised - use YYYY-MM-DD",IF(C2284="","Add the customer email",IF(D2284="","Add the order total",IF(COUNTIF(Customers!$A$2:$A$2001,C2284)=0,"Customer not on Customers tab",IF(N(E2284)&gt;D2284,"Refund is more than the order",IF(AND(B2284&lt;&gt;"",COUNTIF($B$2:$B$5001,B2284)&gt;1),"Same order # twice - keep one row",""))))))))</f>
        <v/>
      </c>
      <c r="I2284" s="11" t="str">
        <f aca="false">IF(A2284="","",IF(ISNUMBER(A2284),INT(A2284),IFERROR(IF(TEXT(DATE(VALUE(LEFT(A2284,4)),VALUE(MID(A2284,6,2)),VALUE(MID(A2284,9,2))),"yyyy-mm-dd")=LEFT(A2284,10),DATE(VALUE(LEFT(A2284,4)),VALUE(MID(A2284,6,2)),VALUE(MID(A2284,9,2))),""),"")))</f>
        <v/>
      </c>
    </row>
    <row r="2285" customFormat="false" ht="15" hidden="false" customHeight="false" outlineLevel="0" collapsed="false">
      <c r="A2285" s="13"/>
      <c r="B2285" s="8"/>
      <c r="C2285" s="8"/>
      <c r="D2285" s="23"/>
      <c r="E2285" s="23"/>
      <c r="F2285" s="10" t="str">
        <f aca="false">IF(D2285="","",D2285-N(E2285))</f>
        <v/>
      </c>
      <c r="G2285" s="8"/>
      <c r="H2285" s="12" t="str">
        <f aca="false">IF(AND(A2285="",C2285="",D2285=""),"",IF(A2285="","Add the order date",IF(I2285="","Date not recognised - use YYYY-MM-DD",IF(C2285="","Add the customer email",IF(D2285="","Add the order total",IF(COUNTIF(Customers!$A$2:$A$2001,C2285)=0,"Customer not on Customers tab",IF(N(E2285)&gt;D2285,"Refund is more than the order",IF(AND(B2285&lt;&gt;"",COUNTIF($B$2:$B$5001,B2285)&gt;1),"Same order # twice - keep one row",""))))))))</f>
        <v/>
      </c>
      <c r="I2285" s="11" t="str">
        <f aca="false">IF(A2285="","",IF(ISNUMBER(A2285),INT(A2285),IFERROR(IF(TEXT(DATE(VALUE(LEFT(A2285,4)),VALUE(MID(A2285,6,2)),VALUE(MID(A2285,9,2))),"yyyy-mm-dd")=LEFT(A2285,10),DATE(VALUE(LEFT(A2285,4)),VALUE(MID(A2285,6,2)),VALUE(MID(A2285,9,2))),""),"")))</f>
        <v/>
      </c>
    </row>
    <row r="2286" customFormat="false" ht="15" hidden="false" customHeight="false" outlineLevel="0" collapsed="false">
      <c r="A2286" s="13"/>
      <c r="B2286" s="8"/>
      <c r="C2286" s="8"/>
      <c r="D2286" s="23"/>
      <c r="E2286" s="23"/>
      <c r="F2286" s="10" t="str">
        <f aca="false">IF(D2286="","",D2286-N(E2286))</f>
        <v/>
      </c>
      <c r="G2286" s="8"/>
      <c r="H2286" s="12" t="str">
        <f aca="false">IF(AND(A2286="",C2286="",D2286=""),"",IF(A2286="","Add the order date",IF(I2286="","Date not recognised - use YYYY-MM-DD",IF(C2286="","Add the customer email",IF(D2286="","Add the order total",IF(COUNTIF(Customers!$A$2:$A$2001,C2286)=0,"Customer not on Customers tab",IF(N(E2286)&gt;D2286,"Refund is more than the order",IF(AND(B2286&lt;&gt;"",COUNTIF($B$2:$B$5001,B2286)&gt;1),"Same order # twice - keep one row",""))))))))</f>
        <v/>
      </c>
      <c r="I2286" s="11" t="str">
        <f aca="false">IF(A2286="","",IF(ISNUMBER(A2286),INT(A2286),IFERROR(IF(TEXT(DATE(VALUE(LEFT(A2286,4)),VALUE(MID(A2286,6,2)),VALUE(MID(A2286,9,2))),"yyyy-mm-dd")=LEFT(A2286,10),DATE(VALUE(LEFT(A2286,4)),VALUE(MID(A2286,6,2)),VALUE(MID(A2286,9,2))),""),"")))</f>
        <v/>
      </c>
    </row>
    <row r="2287" customFormat="false" ht="15" hidden="false" customHeight="false" outlineLevel="0" collapsed="false">
      <c r="A2287" s="13"/>
      <c r="B2287" s="8"/>
      <c r="C2287" s="8"/>
      <c r="D2287" s="23"/>
      <c r="E2287" s="23"/>
      <c r="F2287" s="10" t="str">
        <f aca="false">IF(D2287="","",D2287-N(E2287))</f>
        <v/>
      </c>
      <c r="G2287" s="8"/>
      <c r="H2287" s="12" t="str">
        <f aca="false">IF(AND(A2287="",C2287="",D2287=""),"",IF(A2287="","Add the order date",IF(I2287="","Date not recognised - use YYYY-MM-DD",IF(C2287="","Add the customer email",IF(D2287="","Add the order total",IF(COUNTIF(Customers!$A$2:$A$2001,C2287)=0,"Customer not on Customers tab",IF(N(E2287)&gt;D2287,"Refund is more than the order",IF(AND(B2287&lt;&gt;"",COUNTIF($B$2:$B$5001,B2287)&gt;1),"Same order # twice - keep one row",""))))))))</f>
        <v/>
      </c>
      <c r="I2287" s="11" t="str">
        <f aca="false">IF(A2287="","",IF(ISNUMBER(A2287),INT(A2287),IFERROR(IF(TEXT(DATE(VALUE(LEFT(A2287,4)),VALUE(MID(A2287,6,2)),VALUE(MID(A2287,9,2))),"yyyy-mm-dd")=LEFT(A2287,10),DATE(VALUE(LEFT(A2287,4)),VALUE(MID(A2287,6,2)),VALUE(MID(A2287,9,2))),""),"")))</f>
        <v/>
      </c>
    </row>
    <row r="2288" customFormat="false" ht="15" hidden="false" customHeight="false" outlineLevel="0" collapsed="false">
      <c r="A2288" s="13"/>
      <c r="B2288" s="8"/>
      <c r="C2288" s="8"/>
      <c r="D2288" s="23"/>
      <c r="E2288" s="23"/>
      <c r="F2288" s="10" t="str">
        <f aca="false">IF(D2288="","",D2288-N(E2288))</f>
        <v/>
      </c>
      <c r="G2288" s="8"/>
      <c r="H2288" s="12" t="str">
        <f aca="false">IF(AND(A2288="",C2288="",D2288=""),"",IF(A2288="","Add the order date",IF(I2288="","Date not recognised - use YYYY-MM-DD",IF(C2288="","Add the customer email",IF(D2288="","Add the order total",IF(COUNTIF(Customers!$A$2:$A$2001,C2288)=0,"Customer not on Customers tab",IF(N(E2288)&gt;D2288,"Refund is more than the order",IF(AND(B2288&lt;&gt;"",COUNTIF($B$2:$B$5001,B2288)&gt;1),"Same order # twice - keep one row",""))))))))</f>
        <v/>
      </c>
      <c r="I2288" s="11" t="str">
        <f aca="false">IF(A2288="","",IF(ISNUMBER(A2288),INT(A2288),IFERROR(IF(TEXT(DATE(VALUE(LEFT(A2288,4)),VALUE(MID(A2288,6,2)),VALUE(MID(A2288,9,2))),"yyyy-mm-dd")=LEFT(A2288,10),DATE(VALUE(LEFT(A2288,4)),VALUE(MID(A2288,6,2)),VALUE(MID(A2288,9,2))),""),"")))</f>
        <v/>
      </c>
    </row>
    <row r="2289" customFormat="false" ht="15" hidden="false" customHeight="false" outlineLevel="0" collapsed="false">
      <c r="A2289" s="13"/>
      <c r="B2289" s="8"/>
      <c r="C2289" s="8"/>
      <c r="D2289" s="23"/>
      <c r="E2289" s="23"/>
      <c r="F2289" s="10" t="str">
        <f aca="false">IF(D2289="","",D2289-N(E2289))</f>
        <v/>
      </c>
      <c r="G2289" s="8"/>
      <c r="H2289" s="12" t="str">
        <f aca="false">IF(AND(A2289="",C2289="",D2289=""),"",IF(A2289="","Add the order date",IF(I2289="","Date not recognised - use YYYY-MM-DD",IF(C2289="","Add the customer email",IF(D2289="","Add the order total",IF(COUNTIF(Customers!$A$2:$A$2001,C2289)=0,"Customer not on Customers tab",IF(N(E2289)&gt;D2289,"Refund is more than the order",IF(AND(B2289&lt;&gt;"",COUNTIF($B$2:$B$5001,B2289)&gt;1),"Same order # twice - keep one row",""))))))))</f>
        <v/>
      </c>
      <c r="I2289" s="11" t="str">
        <f aca="false">IF(A2289="","",IF(ISNUMBER(A2289),INT(A2289),IFERROR(IF(TEXT(DATE(VALUE(LEFT(A2289,4)),VALUE(MID(A2289,6,2)),VALUE(MID(A2289,9,2))),"yyyy-mm-dd")=LEFT(A2289,10),DATE(VALUE(LEFT(A2289,4)),VALUE(MID(A2289,6,2)),VALUE(MID(A2289,9,2))),""),"")))</f>
        <v/>
      </c>
    </row>
    <row r="2290" customFormat="false" ht="15" hidden="false" customHeight="false" outlineLevel="0" collapsed="false">
      <c r="A2290" s="13"/>
      <c r="B2290" s="8"/>
      <c r="C2290" s="8"/>
      <c r="D2290" s="23"/>
      <c r="E2290" s="23"/>
      <c r="F2290" s="10" t="str">
        <f aca="false">IF(D2290="","",D2290-N(E2290))</f>
        <v/>
      </c>
      <c r="G2290" s="8"/>
      <c r="H2290" s="12" t="str">
        <f aca="false">IF(AND(A2290="",C2290="",D2290=""),"",IF(A2290="","Add the order date",IF(I2290="","Date not recognised - use YYYY-MM-DD",IF(C2290="","Add the customer email",IF(D2290="","Add the order total",IF(COUNTIF(Customers!$A$2:$A$2001,C2290)=0,"Customer not on Customers tab",IF(N(E2290)&gt;D2290,"Refund is more than the order",IF(AND(B2290&lt;&gt;"",COUNTIF($B$2:$B$5001,B2290)&gt;1),"Same order # twice - keep one row",""))))))))</f>
        <v/>
      </c>
      <c r="I2290" s="11" t="str">
        <f aca="false">IF(A2290="","",IF(ISNUMBER(A2290),INT(A2290),IFERROR(IF(TEXT(DATE(VALUE(LEFT(A2290,4)),VALUE(MID(A2290,6,2)),VALUE(MID(A2290,9,2))),"yyyy-mm-dd")=LEFT(A2290,10),DATE(VALUE(LEFT(A2290,4)),VALUE(MID(A2290,6,2)),VALUE(MID(A2290,9,2))),""),"")))</f>
        <v/>
      </c>
    </row>
    <row r="2291" customFormat="false" ht="15" hidden="false" customHeight="false" outlineLevel="0" collapsed="false">
      <c r="A2291" s="13"/>
      <c r="B2291" s="8"/>
      <c r="C2291" s="8"/>
      <c r="D2291" s="23"/>
      <c r="E2291" s="23"/>
      <c r="F2291" s="10" t="str">
        <f aca="false">IF(D2291="","",D2291-N(E2291))</f>
        <v/>
      </c>
      <c r="G2291" s="8"/>
      <c r="H2291" s="12" t="str">
        <f aca="false">IF(AND(A2291="",C2291="",D2291=""),"",IF(A2291="","Add the order date",IF(I2291="","Date not recognised - use YYYY-MM-DD",IF(C2291="","Add the customer email",IF(D2291="","Add the order total",IF(COUNTIF(Customers!$A$2:$A$2001,C2291)=0,"Customer not on Customers tab",IF(N(E2291)&gt;D2291,"Refund is more than the order",IF(AND(B2291&lt;&gt;"",COUNTIF($B$2:$B$5001,B2291)&gt;1),"Same order # twice - keep one row",""))))))))</f>
        <v/>
      </c>
      <c r="I2291" s="11" t="str">
        <f aca="false">IF(A2291="","",IF(ISNUMBER(A2291),INT(A2291),IFERROR(IF(TEXT(DATE(VALUE(LEFT(A2291,4)),VALUE(MID(A2291,6,2)),VALUE(MID(A2291,9,2))),"yyyy-mm-dd")=LEFT(A2291,10),DATE(VALUE(LEFT(A2291,4)),VALUE(MID(A2291,6,2)),VALUE(MID(A2291,9,2))),""),"")))</f>
        <v/>
      </c>
    </row>
    <row r="2292" customFormat="false" ht="15" hidden="false" customHeight="false" outlineLevel="0" collapsed="false">
      <c r="A2292" s="13"/>
      <c r="B2292" s="8"/>
      <c r="C2292" s="8"/>
      <c r="D2292" s="23"/>
      <c r="E2292" s="23"/>
      <c r="F2292" s="10" t="str">
        <f aca="false">IF(D2292="","",D2292-N(E2292))</f>
        <v/>
      </c>
      <c r="G2292" s="8"/>
      <c r="H2292" s="12" t="str">
        <f aca="false">IF(AND(A2292="",C2292="",D2292=""),"",IF(A2292="","Add the order date",IF(I2292="","Date not recognised - use YYYY-MM-DD",IF(C2292="","Add the customer email",IF(D2292="","Add the order total",IF(COUNTIF(Customers!$A$2:$A$2001,C2292)=0,"Customer not on Customers tab",IF(N(E2292)&gt;D2292,"Refund is more than the order",IF(AND(B2292&lt;&gt;"",COUNTIF($B$2:$B$5001,B2292)&gt;1),"Same order # twice - keep one row",""))))))))</f>
        <v/>
      </c>
      <c r="I2292" s="11" t="str">
        <f aca="false">IF(A2292="","",IF(ISNUMBER(A2292),INT(A2292),IFERROR(IF(TEXT(DATE(VALUE(LEFT(A2292,4)),VALUE(MID(A2292,6,2)),VALUE(MID(A2292,9,2))),"yyyy-mm-dd")=LEFT(A2292,10),DATE(VALUE(LEFT(A2292,4)),VALUE(MID(A2292,6,2)),VALUE(MID(A2292,9,2))),""),"")))</f>
        <v/>
      </c>
    </row>
    <row r="2293" customFormat="false" ht="15" hidden="false" customHeight="false" outlineLevel="0" collapsed="false">
      <c r="A2293" s="13"/>
      <c r="B2293" s="8"/>
      <c r="C2293" s="8"/>
      <c r="D2293" s="23"/>
      <c r="E2293" s="23"/>
      <c r="F2293" s="10" t="str">
        <f aca="false">IF(D2293="","",D2293-N(E2293))</f>
        <v/>
      </c>
      <c r="G2293" s="8"/>
      <c r="H2293" s="12" t="str">
        <f aca="false">IF(AND(A2293="",C2293="",D2293=""),"",IF(A2293="","Add the order date",IF(I2293="","Date not recognised - use YYYY-MM-DD",IF(C2293="","Add the customer email",IF(D2293="","Add the order total",IF(COUNTIF(Customers!$A$2:$A$2001,C2293)=0,"Customer not on Customers tab",IF(N(E2293)&gt;D2293,"Refund is more than the order",IF(AND(B2293&lt;&gt;"",COUNTIF($B$2:$B$5001,B2293)&gt;1),"Same order # twice - keep one row",""))))))))</f>
        <v/>
      </c>
      <c r="I2293" s="11" t="str">
        <f aca="false">IF(A2293="","",IF(ISNUMBER(A2293),INT(A2293),IFERROR(IF(TEXT(DATE(VALUE(LEFT(A2293,4)),VALUE(MID(A2293,6,2)),VALUE(MID(A2293,9,2))),"yyyy-mm-dd")=LEFT(A2293,10),DATE(VALUE(LEFT(A2293,4)),VALUE(MID(A2293,6,2)),VALUE(MID(A2293,9,2))),""),"")))</f>
        <v/>
      </c>
    </row>
    <row r="2294" customFormat="false" ht="15" hidden="false" customHeight="false" outlineLevel="0" collapsed="false">
      <c r="A2294" s="13"/>
      <c r="B2294" s="8"/>
      <c r="C2294" s="8"/>
      <c r="D2294" s="23"/>
      <c r="E2294" s="23"/>
      <c r="F2294" s="10" t="str">
        <f aca="false">IF(D2294="","",D2294-N(E2294))</f>
        <v/>
      </c>
      <c r="G2294" s="8"/>
      <c r="H2294" s="12" t="str">
        <f aca="false">IF(AND(A2294="",C2294="",D2294=""),"",IF(A2294="","Add the order date",IF(I2294="","Date not recognised - use YYYY-MM-DD",IF(C2294="","Add the customer email",IF(D2294="","Add the order total",IF(COUNTIF(Customers!$A$2:$A$2001,C2294)=0,"Customer not on Customers tab",IF(N(E2294)&gt;D2294,"Refund is more than the order",IF(AND(B2294&lt;&gt;"",COUNTIF($B$2:$B$5001,B2294)&gt;1),"Same order # twice - keep one row",""))))))))</f>
        <v/>
      </c>
      <c r="I2294" s="11" t="str">
        <f aca="false">IF(A2294="","",IF(ISNUMBER(A2294),INT(A2294),IFERROR(IF(TEXT(DATE(VALUE(LEFT(A2294,4)),VALUE(MID(A2294,6,2)),VALUE(MID(A2294,9,2))),"yyyy-mm-dd")=LEFT(A2294,10),DATE(VALUE(LEFT(A2294,4)),VALUE(MID(A2294,6,2)),VALUE(MID(A2294,9,2))),""),"")))</f>
        <v/>
      </c>
    </row>
    <row r="2295" customFormat="false" ht="15" hidden="false" customHeight="false" outlineLevel="0" collapsed="false">
      <c r="A2295" s="13"/>
      <c r="B2295" s="8"/>
      <c r="C2295" s="8"/>
      <c r="D2295" s="23"/>
      <c r="E2295" s="23"/>
      <c r="F2295" s="10" t="str">
        <f aca="false">IF(D2295="","",D2295-N(E2295))</f>
        <v/>
      </c>
      <c r="G2295" s="8"/>
      <c r="H2295" s="12" t="str">
        <f aca="false">IF(AND(A2295="",C2295="",D2295=""),"",IF(A2295="","Add the order date",IF(I2295="","Date not recognised - use YYYY-MM-DD",IF(C2295="","Add the customer email",IF(D2295="","Add the order total",IF(COUNTIF(Customers!$A$2:$A$2001,C2295)=0,"Customer not on Customers tab",IF(N(E2295)&gt;D2295,"Refund is more than the order",IF(AND(B2295&lt;&gt;"",COUNTIF($B$2:$B$5001,B2295)&gt;1),"Same order # twice - keep one row",""))))))))</f>
        <v/>
      </c>
      <c r="I2295" s="11" t="str">
        <f aca="false">IF(A2295="","",IF(ISNUMBER(A2295),INT(A2295),IFERROR(IF(TEXT(DATE(VALUE(LEFT(A2295,4)),VALUE(MID(A2295,6,2)),VALUE(MID(A2295,9,2))),"yyyy-mm-dd")=LEFT(A2295,10),DATE(VALUE(LEFT(A2295,4)),VALUE(MID(A2295,6,2)),VALUE(MID(A2295,9,2))),""),"")))</f>
        <v/>
      </c>
    </row>
    <row r="2296" customFormat="false" ht="15" hidden="false" customHeight="false" outlineLevel="0" collapsed="false">
      <c r="A2296" s="13"/>
      <c r="B2296" s="8"/>
      <c r="C2296" s="8"/>
      <c r="D2296" s="23"/>
      <c r="E2296" s="23"/>
      <c r="F2296" s="10" t="str">
        <f aca="false">IF(D2296="","",D2296-N(E2296))</f>
        <v/>
      </c>
      <c r="G2296" s="8"/>
      <c r="H2296" s="12" t="str">
        <f aca="false">IF(AND(A2296="",C2296="",D2296=""),"",IF(A2296="","Add the order date",IF(I2296="","Date not recognised - use YYYY-MM-DD",IF(C2296="","Add the customer email",IF(D2296="","Add the order total",IF(COUNTIF(Customers!$A$2:$A$2001,C2296)=0,"Customer not on Customers tab",IF(N(E2296)&gt;D2296,"Refund is more than the order",IF(AND(B2296&lt;&gt;"",COUNTIF($B$2:$B$5001,B2296)&gt;1),"Same order # twice - keep one row",""))))))))</f>
        <v/>
      </c>
      <c r="I2296" s="11" t="str">
        <f aca="false">IF(A2296="","",IF(ISNUMBER(A2296),INT(A2296),IFERROR(IF(TEXT(DATE(VALUE(LEFT(A2296,4)),VALUE(MID(A2296,6,2)),VALUE(MID(A2296,9,2))),"yyyy-mm-dd")=LEFT(A2296,10),DATE(VALUE(LEFT(A2296,4)),VALUE(MID(A2296,6,2)),VALUE(MID(A2296,9,2))),""),"")))</f>
        <v/>
      </c>
    </row>
    <row r="2297" customFormat="false" ht="15" hidden="false" customHeight="false" outlineLevel="0" collapsed="false">
      <c r="A2297" s="13"/>
      <c r="B2297" s="8"/>
      <c r="C2297" s="8"/>
      <c r="D2297" s="23"/>
      <c r="E2297" s="23"/>
      <c r="F2297" s="10" t="str">
        <f aca="false">IF(D2297="","",D2297-N(E2297))</f>
        <v/>
      </c>
      <c r="G2297" s="8"/>
      <c r="H2297" s="12" t="str">
        <f aca="false">IF(AND(A2297="",C2297="",D2297=""),"",IF(A2297="","Add the order date",IF(I2297="","Date not recognised - use YYYY-MM-DD",IF(C2297="","Add the customer email",IF(D2297="","Add the order total",IF(COUNTIF(Customers!$A$2:$A$2001,C2297)=0,"Customer not on Customers tab",IF(N(E2297)&gt;D2297,"Refund is more than the order",IF(AND(B2297&lt;&gt;"",COUNTIF($B$2:$B$5001,B2297)&gt;1),"Same order # twice - keep one row",""))))))))</f>
        <v/>
      </c>
      <c r="I2297" s="11" t="str">
        <f aca="false">IF(A2297="","",IF(ISNUMBER(A2297),INT(A2297),IFERROR(IF(TEXT(DATE(VALUE(LEFT(A2297,4)),VALUE(MID(A2297,6,2)),VALUE(MID(A2297,9,2))),"yyyy-mm-dd")=LEFT(A2297,10),DATE(VALUE(LEFT(A2297,4)),VALUE(MID(A2297,6,2)),VALUE(MID(A2297,9,2))),""),"")))</f>
        <v/>
      </c>
    </row>
    <row r="2298" customFormat="false" ht="15" hidden="false" customHeight="false" outlineLevel="0" collapsed="false">
      <c r="A2298" s="13"/>
      <c r="B2298" s="8"/>
      <c r="C2298" s="8"/>
      <c r="D2298" s="23"/>
      <c r="E2298" s="23"/>
      <c r="F2298" s="10" t="str">
        <f aca="false">IF(D2298="","",D2298-N(E2298))</f>
        <v/>
      </c>
      <c r="G2298" s="8"/>
      <c r="H2298" s="12" t="str">
        <f aca="false">IF(AND(A2298="",C2298="",D2298=""),"",IF(A2298="","Add the order date",IF(I2298="","Date not recognised - use YYYY-MM-DD",IF(C2298="","Add the customer email",IF(D2298="","Add the order total",IF(COUNTIF(Customers!$A$2:$A$2001,C2298)=0,"Customer not on Customers tab",IF(N(E2298)&gt;D2298,"Refund is more than the order",IF(AND(B2298&lt;&gt;"",COUNTIF($B$2:$B$5001,B2298)&gt;1),"Same order # twice - keep one row",""))))))))</f>
        <v/>
      </c>
      <c r="I2298" s="11" t="str">
        <f aca="false">IF(A2298="","",IF(ISNUMBER(A2298),INT(A2298),IFERROR(IF(TEXT(DATE(VALUE(LEFT(A2298,4)),VALUE(MID(A2298,6,2)),VALUE(MID(A2298,9,2))),"yyyy-mm-dd")=LEFT(A2298,10),DATE(VALUE(LEFT(A2298,4)),VALUE(MID(A2298,6,2)),VALUE(MID(A2298,9,2))),""),"")))</f>
        <v/>
      </c>
    </row>
    <row r="2299" customFormat="false" ht="15" hidden="false" customHeight="false" outlineLevel="0" collapsed="false">
      <c r="A2299" s="13"/>
      <c r="B2299" s="8"/>
      <c r="C2299" s="8"/>
      <c r="D2299" s="23"/>
      <c r="E2299" s="23"/>
      <c r="F2299" s="10" t="str">
        <f aca="false">IF(D2299="","",D2299-N(E2299))</f>
        <v/>
      </c>
      <c r="G2299" s="8"/>
      <c r="H2299" s="12" t="str">
        <f aca="false">IF(AND(A2299="",C2299="",D2299=""),"",IF(A2299="","Add the order date",IF(I2299="","Date not recognised - use YYYY-MM-DD",IF(C2299="","Add the customer email",IF(D2299="","Add the order total",IF(COUNTIF(Customers!$A$2:$A$2001,C2299)=0,"Customer not on Customers tab",IF(N(E2299)&gt;D2299,"Refund is more than the order",IF(AND(B2299&lt;&gt;"",COUNTIF($B$2:$B$5001,B2299)&gt;1),"Same order # twice - keep one row",""))))))))</f>
        <v/>
      </c>
      <c r="I2299" s="11" t="str">
        <f aca="false">IF(A2299="","",IF(ISNUMBER(A2299),INT(A2299),IFERROR(IF(TEXT(DATE(VALUE(LEFT(A2299,4)),VALUE(MID(A2299,6,2)),VALUE(MID(A2299,9,2))),"yyyy-mm-dd")=LEFT(A2299,10),DATE(VALUE(LEFT(A2299,4)),VALUE(MID(A2299,6,2)),VALUE(MID(A2299,9,2))),""),"")))</f>
        <v/>
      </c>
    </row>
    <row r="2300" customFormat="false" ht="15" hidden="false" customHeight="false" outlineLevel="0" collapsed="false">
      <c r="A2300" s="13"/>
      <c r="B2300" s="8"/>
      <c r="C2300" s="8"/>
      <c r="D2300" s="23"/>
      <c r="E2300" s="23"/>
      <c r="F2300" s="10" t="str">
        <f aca="false">IF(D2300="","",D2300-N(E2300))</f>
        <v/>
      </c>
      <c r="G2300" s="8"/>
      <c r="H2300" s="12" t="str">
        <f aca="false">IF(AND(A2300="",C2300="",D2300=""),"",IF(A2300="","Add the order date",IF(I2300="","Date not recognised - use YYYY-MM-DD",IF(C2300="","Add the customer email",IF(D2300="","Add the order total",IF(COUNTIF(Customers!$A$2:$A$2001,C2300)=0,"Customer not on Customers tab",IF(N(E2300)&gt;D2300,"Refund is more than the order",IF(AND(B2300&lt;&gt;"",COUNTIF($B$2:$B$5001,B2300)&gt;1),"Same order # twice - keep one row",""))))))))</f>
        <v/>
      </c>
      <c r="I2300" s="11" t="str">
        <f aca="false">IF(A2300="","",IF(ISNUMBER(A2300),INT(A2300),IFERROR(IF(TEXT(DATE(VALUE(LEFT(A2300,4)),VALUE(MID(A2300,6,2)),VALUE(MID(A2300,9,2))),"yyyy-mm-dd")=LEFT(A2300,10),DATE(VALUE(LEFT(A2300,4)),VALUE(MID(A2300,6,2)),VALUE(MID(A2300,9,2))),""),"")))</f>
        <v/>
      </c>
    </row>
    <row r="2301" customFormat="false" ht="15" hidden="false" customHeight="false" outlineLevel="0" collapsed="false">
      <c r="A2301" s="13"/>
      <c r="B2301" s="8"/>
      <c r="C2301" s="8"/>
      <c r="D2301" s="23"/>
      <c r="E2301" s="23"/>
      <c r="F2301" s="10" t="str">
        <f aca="false">IF(D2301="","",D2301-N(E2301))</f>
        <v/>
      </c>
      <c r="G2301" s="8"/>
      <c r="H2301" s="12" t="str">
        <f aca="false">IF(AND(A2301="",C2301="",D2301=""),"",IF(A2301="","Add the order date",IF(I2301="","Date not recognised - use YYYY-MM-DD",IF(C2301="","Add the customer email",IF(D2301="","Add the order total",IF(COUNTIF(Customers!$A$2:$A$2001,C2301)=0,"Customer not on Customers tab",IF(N(E2301)&gt;D2301,"Refund is more than the order",IF(AND(B2301&lt;&gt;"",COUNTIF($B$2:$B$5001,B2301)&gt;1),"Same order # twice - keep one row",""))))))))</f>
        <v/>
      </c>
      <c r="I2301" s="11" t="str">
        <f aca="false">IF(A2301="","",IF(ISNUMBER(A2301),INT(A2301),IFERROR(IF(TEXT(DATE(VALUE(LEFT(A2301,4)),VALUE(MID(A2301,6,2)),VALUE(MID(A2301,9,2))),"yyyy-mm-dd")=LEFT(A2301,10),DATE(VALUE(LEFT(A2301,4)),VALUE(MID(A2301,6,2)),VALUE(MID(A2301,9,2))),""),"")))</f>
        <v/>
      </c>
    </row>
    <row r="2302" customFormat="false" ht="15" hidden="false" customHeight="false" outlineLevel="0" collapsed="false">
      <c r="A2302" s="13"/>
      <c r="B2302" s="8"/>
      <c r="C2302" s="8"/>
      <c r="D2302" s="23"/>
      <c r="E2302" s="23"/>
      <c r="F2302" s="10" t="str">
        <f aca="false">IF(D2302="","",D2302-N(E2302))</f>
        <v/>
      </c>
      <c r="G2302" s="8"/>
      <c r="H2302" s="12" t="str">
        <f aca="false">IF(AND(A2302="",C2302="",D2302=""),"",IF(A2302="","Add the order date",IF(I2302="","Date not recognised - use YYYY-MM-DD",IF(C2302="","Add the customer email",IF(D2302="","Add the order total",IF(COUNTIF(Customers!$A$2:$A$2001,C2302)=0,"Customer not on Customers tab",IF(N(E2302)&gt;D2302,"Refund is more than the order",IF(AND(B2302&lt;&gt;"",COUNTIF($B$2:$B$5001,B2302)&gt;1),"Same order # twice - keep one row",""))))))))</f>
        <v/>
      </c>
      <c r="I2302" s="11" t="str">
        <f aca="false">IF(A2302="","",IF(ISNUMBER(A2302),INT(A2302),IFERROR(IF(TEXT(DATE(VALUE(LEFT(A2302,4)),VALUE(MID(A2302,6,2)),VALUE(MID(A2302,9,2))),"yyyy-mm-dd")=LEFT(A2302,10),DATE(VALUE(LEFT(A2302,4)),VALUE(MID(A2302,6,2)),VALUE(MID(A2302,9,2))),""),"")))</f>
        <v/>
      </c>
    </row>
    <row r="2303" customFormat="false" ht="15" hidden="false" customHeight="false" outlineLevel="0" collapsed="false">
      <c r="A2303" s="13"/>
      <c r="B2303" s="8"/>
      <c r="C2303" s="8"/>
      <c r="D2303" s="23"/>
      <c r="E2303" s="23"/>
      <c r="F2303" s="10" t="str">
        <f aca="false">IF(D2303="","",D2303-N(E2303))</f>
        <v/>
      </c>
      <c r="G2303" s="8"/>
      <c r="H2303" s="12" t="str">
        <f aca="false">IF(AND(A2303="",C2303="",D2303=""),"",IF(A2303="","Add the order date",IF(I2303="","Date not recognised - use YYYY-MM-DD",IF(C2303="","Add the customer email",IF(D2303="","Add the order total",IF(COUNTIF(Customers!$A$2:$A$2001,C2303)=0,"Customer not on Customers tab",IF(N(E2303)&gt;D2303,"Refund is more than the order",IF(AND(B2303&lt;&gt;"",COUNTIF($B$2:$B$5001,B2303)&gt;1),"Same order # twice - keep one row",""))))))))</f>
        <v/>
      </c>
      <c r="I2303" s="11" t="str">
        <f aca="false">IF(A2303="","",IF(ISNUMBER(A2303),INT(A2303),IFERROR(IF(TEXT(DATE(VALUE(LEFT(A2303,4)),VALUE(MID(A2303,6,2)),VALUE(MID(A2303,9,2))),"yyyy-mm-dd")=LEFT(A2303,10),DATE(VALUE(LEFT(A2303,4)),VALUE(MID(A2303,6,2)),VALUE(MID(A2303,9,2))),""),"")))</f>
        <v/>
      </c>
    </row>
    <row r="2304" customFormat="false" ht="15" hidden="false" customHeight="false" outlineLevel="0" collapsed="false">
      <c r="A2304" s="13"/>
      <c r="B2304" s="8"/>
      <c r="C2304" s="8"/>
      <c r="D2304" s="23"/>
      <c r="E2304" s="23"/>
      <c r="F2304" s="10" t="str">
        <f aca="false">IF(D2304="","",D2304-N(E2304))</f>
        <v/>
      </c>
      <c r="G2304" s="8"/>
      <c r="H2304" s="12" t="str">
        <f aca="false">IF(AND(A2304="",C2304="",D2304=""),"",IF(A2304="","Add the order date",IF(I2304="","Date not recognised - use YYYY-MM-DD",IF(C2304="","Add the customer email",IF(D2304="","Add the order total",IF(COUNTIF(Customers!$A$2:$A$2001,C2304)=0,"Customer not on Customers tab",IF(N(E2304)&gt;D2304,"Refund is more than the order",IF(AND(B2304&lt;&gt;"",COUNTIF($B$2:$B$5001,B2304)&gt;1),"Same order # twice - keep one row",""))))))))</f>
        <v/>
      </c>
      <c r="I2304" s="11" t="str">
        <f aca="false">IF(A2304="","",IF(ISNUMBER(A2304),INT(A2304),IFERROR(IF(TEXT(DATE(VALUE(LEFT(A2304,4)),VALUE(MID(A2304,6,2)),VALUE(MID(A2304,9,2))),"yyyy-mm-dd")=LEFT(A2304,10),DATE(VALUE(LEFT(A2304,4)),VALUE(MID(A2304,6,2)),VALUE(MID(A2304,9,2))),""),"")))</f>
        <v/>
      </c>
    </row>
    <row r="2305" customFormat="false" ht="15" hidden="false" customHeight="false" outlineLevel="0" collapsed="false">
      <c r="A2305" s="13"/>
      <c r="B2305" s="8"/>
      <c r="C2305" s="8"/>
      <c r="D2305" s="23"/>
      <c r="E2305" s="23"/>
      <c r="F2305" s="10" t="str">
        <f aca="false">IF(D2305="","",D2305-N(E2305))</f>
        <v/>
      </c>
      <c r="G2305" s="8"/>
      <c r="H2305" s="12" t="str">
        <f aca="false">IF(AND(A2305="",C2305="",D2305=""),"",IF(A2305="","Add the order date",IF(I2305="","Date not recognised - use YYYY-MM-DD",IF(C2305="","Add the customer email",IF(D2305="","Add the order total",IF(COUNTIF(Customers!$A$2:$A$2001,C2305)=0,"Customer not on Customers tab",IF(N(E2305)&gt;D2305,"Refund is more than the order",IF(AND(B2305&lt;&gt;"",COUNTIF($B$2:$B$5001,B2305)&gt;1),"Same order # twice - keep one row",""))))))))</f>
        <v/>
      </c>
      <c r="I2305" s="11" t="str">
        <f aca="false">IF(A2305="","",IF(ISNUMBER(A2305),INT(A2305),IFERROR(IF(TEXT(DATE(VALUE(LEFT(A2305,4)),VALUE(MID(A2305,6,2)),VALUE(MID(A2305,9,2))),"yyyy-mm-dd")=LEFT(A2305,10),DATE(VALUE(LEFT(A2305,4)),VALUE(MID(A2305,6,2)),VALUE(MID(A2305,9,2))),""),"")))</f>
        <v/>
      </c>
    </row>
    <row r="2306" customFormat="false" ht="15" hidden="false" customHeight="false" outlineLevel="0" collapsed="false">
      <c r="A2306" s="13"/>
      <c r="B2306" s="8"/>
      <c r="C2306" s="8"/>
      <c r="D2306" s="23"/>
      <c r="E2306" s="23"/>
      <c r="F2306" s="10" t="str">
        <f aca="false">IF(D2306="","",D2306-N(E2306))</f>
        <v/>
      </c>
      <c r="G2306" s="8"/>
      <c r="H2306" s="12" t="str">
        <f aca="false">IF(AND(A2306="",C2306="",D2306=""),"",IF(A2306="","Add the order date",IF(I2306="","Date not recognised - use YYYY-MM-DD",IF(C2306="","Add the customer email",IF(D2306="","Add the order total",IF(COUNTIF(Customers!$A$2:$A$2001,C2306)=0,"Customer not on Customers tab",IF(N(E2306)&gt;D2306,"Refund is more than the order",IF(AND(B2306&lt;&gt;"",COUNTIF($B$2:$B$5001,B2306)&gt;1),"Same order # twice - keep one row",""))))))))</f>
        <v/>
      </c>
      <c r="I2306" s="11" t="str">
        <f aca="false">IF(A2306="","",IF(ISNUMBER(A2306),INT(A2306),IFERROR(IF(TEXT(DATE(VALUE(LEFT(A2306,4)),VALUE(MID(A2306,6,2)),VALUE(MID(A2306,9,2))),"yyyy-mm-dd")=LEFT(A2306,10),DATE(VALUE(LEFT(A2306,4)),VALUE(MID(A2306,6,2)),VALUE(MID(A2306,9,2))),""),"")))</f>
        <v/>
      </c>
    </row>
    <row r="2307" customFormat="false" ht="15" hidden="false" customHeight="false" outlineLevel="0" collapsed="false">
      <c r="A2307" s="13"/>
      <c r="B2307" s="8"/>
      <c r="C2307" s="8"/>
      <c r="D2307" s="23"/>
      <c r="E2307" s="23"/>
      <c r="F2307" s="10" t="str">
        <f aca="false">IF(D2307="","",D2307-N(E2307))</f>
        <v/>
      </c>
      <c r="G2307" s="8"/>
      <c r="H2307" s="12" t="str">
        <f aca="false">IF(AND(A2307="",C2307="",D2307=""),"",IF(A2307="","Add the order date",IF(I2307="","Date not recognised - use YYYY-MM-DD",IF(C2307="","Add the customer email",IF(D2307="","Add the order total",IF(COUNTIF(Customers!$A$2:$A$2001,C2307)=0,"Customer not on Customers tab",IF(N(E2307)&gt;D2307,"Refund is more than the order",IF(AND(B2307&lt;&gt;"",COUNTIF($B$2:$B$5001,B2307)&gt;1),"Same order # twice - keep one row",""))))))))</f>
        <v/>
      </c>
      <c r="I2307" s="11" t="str">
        <f aca="false">IF(A2307="","",IF(ISNUMBER(A2307),INT(A2307),IFERROR(IF(TEXT(DATE(VALUE(LEFT(A2307,4)),VALUE(MID(A2307,6,2)),VALUE(MID(A2307,9,2))),"yyyy-mm-dd")=LEFT(A2307,10),DATE(VALUE(LEFT(A2307,4)),VALUE(MID(A2307,6,2)),VALUE(MID(A2307,9,2))),""),"")))</f>
        <v/>
      </c>
    </row>
    <row r="2308" customFormat="false" ht="15" hidden="false" customHeight="false" outlineLevel="0" collapsed="false">
      <c r="A2308" s="13"/>
      <c r="B2308" s="8"/>
      <c r="C2308" s="8"/>
      <c r="D2308" s="23"/>
      <c r="E2308" s="23"/>
      <c r="F2308" s="10" t="str">
        <f aca="false">IF(D2308="","",D2308-N(E2308))</f>
        <v/>
      </c>
      <c r="G2308" s="8"/>
      <c r="H2308" s="12" t="str">
        <f aca="false">IF(AND(A2308="",C2308="",D2308=""),"",IF(A2308="","Add the order date",IF(I2308="","Date not recognised - use YYYY-MM-DD",IF(C2308="","Add the customer email",IF(D2308="","Add the order total",IF(COUNTIF(Customers!$A$2:$A$2001,C2308)=0,"Customer not on Customers tab",IF(N(E2308)&gt;D2308,"Refund is more than the order",IF(AND(B2308&lt;&gt;"",COUNTIF($B$2:$B$5001,B2308)&gt;1),"Same order # twice - keep one row",""))))))))</f>
        <v/>
      </c>
      <c r="I2308" s="11" t="str">
        <f aca="false">IF(A2308="","",IF(ISNUMBER(A2308),INT(A2308),IFERROR(IF(TEXT(DATE(VALUE(LEFT(A2308,4)),VALUE(MID(A2308,6,2)),VALUE(MID(A2308,9,2))),"yyyy-mm-dd")=LEFT(A2308,10),DATE(VALUE(LEFT(A2308,4)),VALUE(MID(A2308,6,2)),VALUE(MID(A2308,9,2))),""),"")))</f>
        <v/>
      </c>
    </row>
    <row r="2309" customFormat="false" ht="15" hidden="false" customHeight="false" outlineLevel="0" collapsed="false">
      <c r="A2309" s="13"/>
      <c r="B2309" s="8"/>
      <c r="C2309" s="8"/>
      <c r="D2309" s="23"/>
      <c r="E2309" s="23"/>
      <c r="F2309" s="10" t="str">
        <f aca="false">IF(D2309="","",D2309-N(E2309))</f>
        <v/>
      </c>
      <c r="G2309" s="8"/>
      <c r="H2309" s="12" t="str">
        <f aca="false">IF(AND(A2309="",C2309="",D2309=""),"",IF(A2309="","Add the order date",IF(I2309="","Date not recognised - use YYYY-MM-DD",IF(C2309="","Add the customer email",IF(D2309="","Add the order total",IF(COUNTIF(Customers!$A$2:$A$2001,C2309)=0,"Customer not on Customers tab",IF(N(E2309)&gt;D2309,"Refund is more than the order",IF(AND(B2309&lt;&gt;"",COUNTIF($B$2:$B$5001,B2309)&gt;1),"Same order # twice - keep one row",""))))))))</f>
        <v/>
      </c>
      <c r="I2309" s="11" t="str">
        <f aca="false">IF(A2309="","",IF(ISNUMBER(A2309),INT(A2309),IFERROR(IF(TEXT(DATE(VALUE(LEFT(A2309,4)),VALUE(MID(A2309,6,2)),VALUE(MID(A2309,9,2))),"yyyy-mm-dd")=LEFT(A2309,10),DATE(VALUE(LEFT(A2309,4)),VALUE(MID(A2309,6,2)),VALUE(MID(A2309,9,2))),""),"")))</f>
        <v/>
      </c>
    </row>
    <row r="2310" customFormat="false" ht="15" hidden="false" customHeight="false" outlineLevel="0" collapsed="false">
      <c r="A2310" s="13"/>
      <c r="B2310" s="8"/>
      <c r="C2310" s="8"/>
      <c r="D2310" s="23"/>
      <c r="E2310" s="23"/>
      <c r="F2310" s="10" t="str">
        <f aca="false">IF(D2310="","",D2310-N(E2310))</f>
        <v/>
      </c>
      <c r="G2310" s="8"/>
      <c r="H2310" s="12" t="str">
        <f aca="false">IF(AND(A2310="",C2310="",D2310=""),"",IF(A2310="","Add the order date",IF(I2310="","Date not recognised - use YYYY-MM-DD",IF(C2310="","Add the customer email",IF(D2310="","Add the order total",IF(COUNTIF(Customers!$A$2:$A$2001,C2310)=0,"Customer not on Customers tab",IF(N(E2310)&gt;D2310,"Refund is more than the order",IF(AND(B2310&lt;&gt;"",COUNTIF($B$2:$B$5001,B2310)&gt;1),"Same order # twice - keep one row",""))))))))</f>
        <v/>
      </c>
      <c r="I2310" s="11" t="str">
        <f aca="false">IF(A2310="","",IF(ISNUMBER(A2310),INT(A2310),IFERROR(IF(TEXT(DATE(VALUE(LEFT(A2310,4)),VALUE(MID(A2310,6,2)),VALUE(MID(A2310,9,2))),"yyyy-mm-dd")=LEFT(A2310,10),DATE(VALUE(LEFT(A2310,4)),VALUE(MID(A2310,6,2)),VALUE(MID(A2310,9,2))),""),"")))</f>
        <v/>
      </c>
    </row>
    <row r="2311" customFormat="false" ht="15" hidden="false" customHeight="false" outlineLevel="0" collapsed="false">
      <c r="A2311" s="13"/>
      <c r="B2311" s="8"/>
      <c r="C2311" s="8"/>
      <c r="D2311" s="23"/>
      <c r="E2311" s="23"/>
      <c r="F2311" s="10" t="str">
        <f aca="false">IF(D2311="","",D2311-N(E2311))</f>
        <v/>
      </c>
      <c r="G2311" s="8"/>
      <c r="H2311" s="12" t="str">
        <f aca="false">IF(AND(A2311="",C2311="",D2311=""),"",IF(A2311="","Add the order date",IF(I2311="","Date not recognised - use YYYY-MM-DD",IF(C2311="","Add the customer email",IF(D2311="","Add the order total",IF(COUNTIF(Customers!$A$2:$A$2001,C2311)=0,"Customer not on Customers tab",IF(N(E2311)&gt;D2311,"Refund is more than the order",IF(AND(B2311&lt;&gt;"",COUNTIF($B$2:$B$5001,B2311)&gt;1),"Same order # twice - keep one row",""))))))))</f>
        <v/>
      </c>
      <c r="I2311" s="11" t="str">
        <f aca="false">IF(A2311="","",IF(ISNUMBER(A2311),INT(A2311),IFERROR(IF(TEXT(DATE(VALUE(LEFT(A2311,4)),VALUE(MID(A2311,6,2)),VALUE(MID(A2311,9,2))),"yyyy-mm-dd")=LEFT(A2311,10),DATE(VALUE(LEFT(A2311,4)),VALUE(MID(A2311,6,2)),VALUE(MID(A2311,9,2))),""),"")))</f>
        <v/>
      </c>
    </row>
    <row r="2312" customFormat="false" ht="15" hidden="false" customHeight="false" outlineLevel="0" collapsed="false">
      <c r="A2312" s="13"/>
      <c r="B2312" s="8"/>
      <c r="C2312" s="8"/>
      <c r="D2312" s="23"/>
      <c r="E2312" s="23"/>
      <c r="F2312" s="10" t="str">
        <f aca="false">IF(D2312="","",D2312-N(E2312))</f>
        <v/>
      </c>
      <c r="G2312" s="8"/>
      <c r="H2312" s="12" t="str">
        <f aca="false">IF(AND(A2312="",C2312="",D2312=""),"",IF(A2312="","Add the order date",IF(I2312="","Date not recognised - use YYYY-MM-DD",IF(C2312="","Add the customer email",IF(D2312="","Add the order total",IF(COUNTIF(Customers!$A$2:$A$2001,C2312)=0,"Customer not on Customers tab",IF(N(E2312)&gt;D2312,"Refund is more than the order",IF(AND(B2312&lt;&gt;"",COUNTIF($B$2:$B$5001,B2312)&gt;1),"Same order # twice - keep one row",""))))))))</f>
        <v/>
      </c>
      <c r="I2312" s="11" t="str">
        <f aca="false">IF(A2312="","",IF(ISNUMBER(A2312),INT(A2312),IFERROR(IF(TEXT(DATE(VALUE(LEFT(A2312,4)),VALUE(MID(A2312,6,2)),VALUE(MID(A2312,9,2))),"yyyy-mm-dd")=LEFT(A2312,10),DATE(VALUE(LEFT(A2312,4)),VALUE(MID(A2312,6,2)),VALUE(MID(A2312,9,2))),""),"")))</f>
        <v/>
      </c>
    </row>
    <row r="2313" customFormat="false" ht="15" hidden="false" customHeight="false" outlineLevel="0" collapsed="false">
      <c r="A2313" s="13"/>
      <c r="B2313" s="8"/>
      <c r="C2313" s="8"/>
      <c r="D2313" s="23"/>
      <c r="E2313" s="23"/>
      <c r="F2313" s="10" t="str">
        <f aca="false">IF(D2313="","",D2313-N(E2313))</f>
        <v/>
      </c>
      <c r="G2313" s="8"/>
      <c r="H2313" s="12" t="str">
        <f aca="false">IF(AND(A2313="",C2313="",D2313=""),"",IF(A2313="","Add the order date",IF(I2313="","Date not recognised - use YYYY-MM-DD",IF(C2313="","Add the customer email",IF(D2313="","Add the order total",IF(COUNTIF(Customers!$A$2:$A$2001,C2313)=0,"Customer not on Customers tab",IF(N(E2313)&gt;D2313,"Refund is more than the order",IF(AND(B2313&lt;&gt;"",COUNTIF($B$2:$B$5001,B2313)&gt;1),"Same order # twice - keep one row",""))))))))</f>
        <v/>
      </c>
      <c r="I2313" s="11" t="str">
        <f aca="false">IF(A2313="","",IF(ISNUMBER(A2313),INT(A2313),IFERROR(IF(TEXT(DATE(VALUE(LEFT(A2313,4)),VALUE(MID(A2313,6,2)),VALUE(MID(A2313,9,2))),"yyyy-mm-dd")=LEFT(A2313,10),DATE(VALUE(LEFT(A2313,4)),VALUE(MID(A2313,6,2)),VALUE(MID(A2313,9,2))),""),"")))</f>
        <v/>
      </c>
    </row>
    <row r="2314" customFormat="false" ht="15" hidden="false" customHeight="false" outlineLevel="0" collapsed="false">
      <c r="A2314" s="13"/>
      <c r="B2314" s="8"/>
      <c r="C2314" s="8"/>
      <c r="D2314" s="23"/>
      <c r="E2314" s="23"/>
      <c r="F2314" s="10" t="str">
        <f aca="false">IF(D2314="","",D2314-N(E2314))</f>
        <v/>
      </c>
      <c r="G2314" s="8"/>
      <c r="H2314" s="12" t="str">
        <f aca="false">IF(AND(A2314="",C2314="",D2314=""),"",IF(A2314="","Add the order date",IF(I2314="","Date not recognised - use YYYY-MM-DD",IF(C2314="","Add the customer email",IF(D2314="","Add the order total",IF(COUNTIF(Customers!$A$2:$A$2001,C2314)=0,"Customer not on Customers tab",IF(N(E2314)&gt;D2314,"Refund is more than the order",IF(AND(B2314&lt;&gt;"",COUNTIF($B$2:$B$5001,B2314)&gt;1),"Same order # twice - keep one row",""))))))))</f>
        <v/>
      </c>
      <c r="I2314" s="11" t="str">
        <f aca="false">IF(A2314="","",IF(ISNUMBER(A2314),INT(A2314),IFERROR(IF(TEXT(DATE(VALUE(LEFT(A2314,4)),VALUE(MID(A2314,6,2)),VALUE(MID(A2314,9,2))),"yyyy-mm-dd")=LEFT(A2314,10),DATE(VALUE(LEFT(A2314,4)),VALUE(MID(A2314,6,2)),VALUE(MID(A2314,9,2))),""),"")))</f>
        <v/>
      </c>
    </row>
    <row r="2315" customFormat="false" ht="15" hidden="false" customHeight="false" outlineLevel="0" collapsed="false">
      <c r="A2315" s="13"/>
      <c r="B2315" s="8"/>
      <c r="C2315" s="8"/>
      <c r="D2315" s="23"/>
      <c r="E2315" s="23"/>
      <c r="F2315" s="10" t="str">
        <f aca="false">IF(D2315="","",D2315-N(E2315))</f>
        <v/>
      </c>
      <c r="G2315" s="8"/>
      <c r="H2315" s="12" t="str">
        <f aca="false">IF(AND(A2315="",C2315="",D2315=""),"",IF(A2315="","Add the order date",IF(I2315="","Date not recognised - use YYYY-MM-DD",IF(C2315="","Add the customer email",IF(D2315="","Add the order total",IF(COUNTIF(Customers!$A$2:$A$2001,C2315)=0,"Customer not on Customers tab",IF(N(E2315)&gt;D2315,"Refund is more than the order",IF(AND(B2315&lt;&gt;"",COUNTIF($B$2:$B$5001,B2315)&gt;1),"Same order # twice - keep one row",""))))))))</f>
        <v/>
      </c>
      <c r="I2315" s="11" t="str">
        <f aca="false">IF(A2315="","",IF(ISNUMBER(A2315),INT(A2315),IFERROR(IF(TEXT(DATE(VALUE(LEFT(A2315,4)),VALUE(MID(A2315,6,2)),VALUE(MID(A2315,9,2))),"yyyy-mm-dd")=LEFT(A2315,10),DATE(VALUE(LEFT(A2315,4)),VALUE(MID(A2315,6,2)),VALUE(MID(A2315,9,2))),""),"")))</f>
        <v/>
      </c>
    </row>
    <row r="2316" customFormat="false" ht="15" hidden="false" customHeight="false" outlineLevel="0" collapsed="false">
      <c r="A2316" s="13"/>
      <c r="B2316" s="8"/>
      <c r="C2316" s="8"/>
      <c r="D2316" s="23"/>
      <c r="E2316" s="23"/>
      <c r="F2316" s="10" t="str">
        <f aca="false">IF(D2316="","",D2316-N(E2316))</f>
        <v/>
      </c>
      <c r="G2316" s="8"/>
      <c r="H2316" s="12" t="str">
        <f aca="false">IF(AND(A2316="",C2316="",D2316=""),"",IF(A2316="","Add the order date",IF(I2316="","Date not recognised - use YYYY-MM-DD",IF(C2316="","Add the customer email",IF(D2316="","Add the order total",IF(COUNTIF(Customers!$A$2:$A$2001,C2316)=0,"Customer not on Customers tab",IF(N(E2316)&gt;D2316,"Refund is more than the order",IF(AND(B2316&lt;&gt;"",COUNTIF($B$2:$B$5001,B2316)&gt;1),"Same order # twice - keep one row",""))))))))</f>
        <v/>
      </c>
      <c r="I2316" s="11" t="str">
        <f aca="false">IF(A2316="","",IF(ISNUMBER(A2316),INT(A2316),IFERROR(IF(TEXT(DATE(VALUE(LEFT(A2316,4)),VALUE(MID(A2316,6,2)),VALUE(MID(A2316,9,2))),"yyyy-mm-dd")=LEFT(A2316,10),DATE(VALUE(LEFT(A2316,4)),VALUE(MID(A2316,6,2)),VALUE(MID(A2316,9,2))),""),"")))</f>
        <v/>
      </c>
    </row>
    <row r="2317" customFormat="false" ht="15" hidden="false" customHeight="false" outlineLevel="0" collapsed="false">
      <c r="A2317" s="13"/>
      <c r="B2317" s="8"/>
      <c r="C2317" s="8"/>
      <c r="D2317" s="23"/>
      <c r="E2317" s="23"/>
      <c r="F2317" s="10" t="str">
        <f aca="false">IF(D2317="","",D2317-N(E2317))</f>
        <v/>
      </c>
      <c r="G2317" s="8"/>
      <c r="H2317" s="12" t="str">
        <f aca="false">IF(AND(A2317="",C2317="",D2317=""),"",IF(A2317="","Add the order date",IF(I2317="","Date not recognised - use YYYY-MM-DD",IF(C2317="","Add the customer email",IF(D2317="","Add the order total",IF(COUNTIF(Customers!$A$2:$A$2001,C2317)=0,"Customer not on Customers tab",IF(N(E2317)&gt;D2317,"Refund is more than the order",IF(AND(B2317&lt;&gt;"",COUNTIF($B$2:$B$5001,B2317)&gt;1),"Same order # twice - keep one row",""))))))))</f>
        <v/>
      </c>
      <c r="I2317" s="11" t="str">
        <f aca="false">IF(A2317="","",IF(ISNUMBER(A2317),INT(A2317),IFERROR(IF(TEXT(DATE(VALUE(LEFT(A2317,4)),VALUE(MID(A2317,6,2)),VALUE(MID(A2317,9,2))),"yyyy-mm-dd")=LEFT(A2317,10),DATE(VALUE(LEFT(A2317,4)),VALUE(MID(A2317,6,2)),VALUE(MID(A2317,9,2))),""),"")))</f>
        <v/>
      </c>
    </row>
    <row r="2318" customFormat="false" ht="15" hidden="false" customHeight="false" outlineLevel="0" collapsed="false">
      <c r="A2318" s="13"/>
      <c r="B2318" s="8"/>
      <c r="C2318" s="8"/>
      <c r="D2318" s="23"/>
      <c r="E2318" s="23"/>
      <c r="F2318" s="10" t="str">
        <f aca="false">IF(D2318="","",D2318-N(E2318))</f>
        <v/>
      </c>
      <c r="G2318" s="8"/>
      <c r="H2318" s="12" t="str">
        <f aca="false">IF(AND(A2318="",C2318="",D2318=""),"",IF(A2318="","Add the order date",IF(I2318="","Date not recognised - use YYYY-MM-DD",IF(C2318="","Add the customer email",IF(D2318="","Add the order total",IF(COUNTIF(Customers!$A$2:$A$2001,C2318)=0,"Customer not on Customers tab",IF(N(E2318)&gt;D2318,"Refund is more than the order",IF(AND(B2318&lt;&gt;"",COUNTIF($B$2:$B$5001,B2318)&gt;1),"Same order # twice - keep one row",""))))))))</f>
        <v/>
      </c>
      <c r="I2318" s="11" t="str">
        <f aca="false">IF(A2318="","",IF(ISNUMBER(A2318),INT(A2318),IFERROR(IF(TEXT(DATE(VALUE(LEFT(A2318,4)),VALUE(MID(A2318,6,2)),VALUE(MID(A2318,9,2))),"yyyy-mm-dd")=LEFT(A2318,10),DATE(VALUE(LEFT(A2318,4)),VALUE(MID(A2318,6,2)),VALUE(MID(A2318,9,2))),""),"")))</f>
        <v/>
      </c>
    </row>
    <row r="2319" customFormat="false" ht="15" hidden="false" customHeight="false" outlineLevel="0" collapsed="false">
      <c r="A2319" s="13"/>
      <c r="B2319" s="8"/>
      <c r="C2319" s="8"/>
      <c r="D2319" s="23"/>
      <c r="E2319" s="23"/>
      <c r="F2319" s="10" t="str">
        <f aca="false">IF(D2319="","",D2319-N(E2319))</f>
        <v/>
      </c>
      <c r="G2319" s="8"/>
      <c r="H2319" s="12" t="str">
        <f aca="false">IF(AND(A2319="",C2319="",D2319=""),"",IF(A2319="","Add the order date",IF(I2319="","Date not recognised - use YYYY-MM-DD",IF(C2319="","Add the customer email",IF(D2319="","Add the order total",IF(COUNTIF(Customers!$A$2:$A$2001,C2319)=0,"Customer not on Customers tab",IF(N(E2319)&gt;D2319,"Refund is more than the order",IF(AND(B2319&lt;&gt;"",COUNTIF($B$2:$B$5001,B2319)&gt;1),"Same order # twice - keep one row",""))))))))</f>
        <v/>
      </c>
      <c r="I2319" s="11" t="str">
        <f aca="false">IF(A2319="","",IF(ISNUMBER(A2319),INT(A2319),IFERROR(IF(TEXT(DATE(VALUE(LEFT(A2319,4)),VALUE(MID(A2319,6,2)),VALUE(MID(A2319,9,2))),"yyyy-mm-dd")=LEFT(A2319,10),DATE(VALUE(LEFT(A2319,4)),VALUE(MID(A2319,6,2)),VALUE(MID(A2319,9,2))),""),"")))</f>
        <v/>
      </c>
    </row>
    <row r="2320" customFormat="false" ht="15" hidden="false" customHeight="false" outlineLevel="0" collapsed="false">
      <c r="A2320" s="13"/>
      <c r="B2320" s="8"/>
      <c r="C2320" s="8"/>
      <c r="D2320" s="23"/>
      <c r="E2320" s="23"/>
      <c r="F2320" s="10" t="str">
        <f aca="false">IF(D2320="","",D2320-N(E2320))</f>
        <v/>
      </c>
      <c r="G2320" s="8"/>
      <c r="H2320" s="12" t="str">
        <f aca="false">IF(AND(A2320="",C2320="",D2320=""),"",IF(A2320="","Add the order date",IF(I2320="","Date not recognised - use YYYY-MM-DD",IF(C2320="","Add the customer email",IF(D2320="","Add the order total",IF(COUNTIF(Customers!$A$2:$A$2001,C2320)=0,"Customer not on Customers tab",IF(N(E2320)&gt;D2320,"Refund is more than the order",IF(AND(B2320&lt;&gt;"",COUNTIF($B$2:$B$5001,B2320)&gt;1),"Same order # twice - keep one row",""))))))))</f>
        <v/>
      </c>
      <c r="I2320" s="11" t="str">
        <f aca="false">IF(A2320="","",IF(ISNUMBER(A2320),INT(A2320),IFERROR(IF(TEXT(DATE(VALUE(LEFT(A2320,4)),VALUE(MID(A2320,6,2)),VALUE(MID(A2320,9,2))),"yyyy-mm-dd")=LEFT(A2320,10),DATE(VALUE(LEFT(A2320,4)),VALUE(MID(A2320,6,2)),VALUE(MID(A2320,9,2))),""),"")))</f>
        <v/>
      </c>
    </row>
    <row r="2321" customFormat="false" ht="15" hidden="false" customHeight="false" outlineLevel="0" collapsed="false">
      <c r="A2321" s="13"/>
      <c r="B2321" s="8"/>
      <c r="C2321" s="8"/>
      <c r="D2321" s="23"/>
      <c r="E2321" s="23"/>
      <c r="F2321" s="10" t="str">
        <f aca="false">IF(D2321="","",D2321-N(E2321))</f>
        <v/>
      </c>
      <c r="G2321" s="8"/>
      <c r="H2321" s="12" t="str">
        <f aca="false">IF(AND(A2321="",C2321="",D2321=""),"",IF(A2321="","Add the order date",IF(I2321="","Date not recognised - use YYYY-MM-DD",IF(C2321="","Add the customer email",IF(D2321="","Add the order total",IF(COUNTIF(Customers!$A$2:$A$2001,C2321)=0,"Customer not on Customers tab",IF(N(E2321)&gt;D2321,"Refund is more than the order",IF(AND(B2321&lt;&gt;"",COUNTIF($B$2:$B$5001,B2321)&gt;1),"Same order # twice - keep one row",""))))))))</f>
        <v/>
      </c>
      <c r="I2321" s="11" t="str">
        <f aca="false">IF(A2321="","",IF(ISNUMBER(A2321),INT(A2321),IFERROR(IF(TEXT(DATE(VALUE(LEFT(A2321,4)),VALUE(MID(A2321,6,2)),VALUE(MID(A2321,9,2))),"yyyy-mm-dd")=LEFT(A2321,10),DATE(VALUE(LEFT(A2321,4)),VALUE(MID(A2321,6,2)),VALUE(MID(A2321,9,2))),""),"")))</f>
        <v/>
      </c>
    </row>
    <row r="2322" customFormat="false" ht="15" hidden="false" customHeight="false" outlineLevel="0" collapsed="false">
      <c r="A2322" s="13"/>
      <c r="B2322" s="8"/>
      <c r="C2322" s="8"/>
      <c r="D2322" s="23"/>
      <c r="E2322" s="23"/>
      <c r="F2322" s="10" t="str">
        <f aca="false">IF(D2322="","",D2322-N(E2322))</f>
        <v/>
      </c>
      <c r="G2322" s="8"/>
      <c r="H2322" s="12" t="str">
        <f aca="false">IF(AND(A2322="",C2322="",D2322=""),"",IF(A2322="","Add the order date",IF(I2322="","Date not recognised - use YYYY-MM-DD",IF(C2322="","Add the customer email",IF(D2322="","Add the order total",IF(COUNTIF(Customers!$A$2:$A$2001,C2322)=0,"Customer not on Customers tab",IF(N(E2322)&gt;D2322,"Refund is more than the order",IF(AND(B2322&lt;&gt;"",COUNTIF($B$2:$B$5001,B2322)&gt;1),"Same order # twice - keep one row",""))))))))</f>
        <v/>
      </c>
      <c r="I2322" s="11" t="str">
        <f aca="false">IF(A2322="","",IF(ISNUMBER(A2322),INT(A2322),IFERROR(IF(TEXT(DATE(VALUE(LEFT(A2322,4)),VALUE(MID(A2322,6,2)),VALUE(MID(A2322,9,2))),"yyyy-mm-dd")=LEFT(A2322,10),DATE(VALUE(LEFT(A2322,4)),VALUE(MID(A2322,6,2)),VALUE(MID(A2322,9,2))),""),"")))</f>
        <v/>
      </c>
    </row>
    <row r="2323" customFormat="false" ht="15" hidden="false" customHeight="false" outlineLevel="0" collapsed="false">
      <c r="A2323" s="13"/>
      <c r="B2323" s="8"/>
      <c r="C2323" s="8"/>
      <c r="D2323" s="23"/>
      <c r="E2323" s="23"/>
      <c r="F2323" s="10" t="str">
        <f aca="false">IF(D2323="","",D2323-N(E2323))</f>
        <v/>
      </c>
      <c r="G2323" s="8"/>
      <c r="H2323" s="12" t="str">
        <f aca="false">IF(AND(A2323="",C2323="",D2323=""),"",IF(A2323="","Add the order date",IF(I2323="","Date not recognised - use YYYY-MM-DD",IF(C2323="","Add the customer email",IF(D2323="","Add the order total",IF(COUNTIF(Customers!$A$2:$A$2001,C2323)=0,"Customer not on Customers tab",IF(N(E2323)&gt;D2323,"Refund is more than the order",IF(AND(B2323&lt;&gt;"",COUNTIF($B$2:$B$5001,B2323)&gt;1),"Same order # twice - keep one row",""))))))))</f>
        <v/>
      </c>
      <c r="I2323" s="11" t="str">
        <f aca="false">IF(A2323="","",IF(ISNUMBER(A2323),INT(A2323),IFERROR(IF(TEXT(DATE(VALUE(LEFT(A2323,4)),VALUE(MID(A2323,6,2)),VALUE(MID(A2323,9,2))),"yyyy-mm-dd")=LEFT(A2323,10),DATE(VALUE(LEFT(A2323,4)),VALUE(MID(A2323,6,2)),VALUE(MID(A2323,9,2))),""),"")))</f>
        <v/>
      </c>
    </row>
    <row r="2324" customFormat="false" ht="15" hidden="false" customHeight="false" outlineLevel="0" collapsed="false">
      <c r="A2324" s="13"/>
      <c r="B2324" s="8"/>
      <c r="C2324" s="8"/>
      <c r="D2324" s="23"/>
      <c r="E2324" s="23"/>
      <c r="F2324" s="10" t="str">
        <f aca="false">IF(D2324="","",D2324-N(E2324))</f>
        <v/>
      </c>
      <c r="G2324" s="8"/>
      <c r="H2324" s="12" t="str">
        <f aca="false">IF(AND(A2324="",C2324="",D2324=""),"",IF(A2324="","Add the order date",IF(I2324="","Date not recognised - use YYYY-MM-DD",IF(C2324="","Add the customer email",IF(D2324="","Add the order total",IF(COUNTIF(Customers!$A$2:$A$2001,C2324)=0,"Customer not on Customers tab",IF(N(E2324)&gt;D2324,"Refund is more than the order",IF(AND(B2324&lt;&gt;"",COUNTIF($B$2:$B$5001,B2324)&gt;1),"Same order # twice - keep one row",""))))))))</f>
        <v/>
      </c>
      <c r="I2324" s="11" t="str">
        <f aca="false">IF(A2324="","",IF(ISNUMBER(A2324),INT(A2324),IFERROR(IF(TEXT(DATE(VALUE(LEFT(A2324,4)),VALUE(MID(A2324,6,2)),VALUE(MID(A2324,9,2))),"yyyy-mm-dd")=LEFT(A2324,10),DATE(VALUE(LEFT(A2324,4)),VALUE(MID(A2324,6,2)),VALUE(MID(A2324,9,2))),""),"")))</f>
        <v/>
      </c>
    </row>
    <row r="2325" customFormat="false" ht="15" hidden="false" customHeight="false" outlineLevel="0" collapsed="false">
      <c r="A2325" s="13"/>
      <c r="B2325" s="8"/>
      <c r="C2325" s="8"/>
      <c r="D2325" s="23"/>
      <c r="E2325" s="23"/>
      <c r="F2325" s="10" t="str">
        <f aca="false">IF(D2325="","",D2325-N(E2325))</f>
        <v/>
      </c>
      <c r="G2325" s="8"/>
      <c r="H2325" s="12" t="str">
        <f aca="false">IF(AND(A2325="",C2325="",D2325=""),"",IF(A2325="","Add the order date",IF(I2325="","Date not recognised - use YYYY-MM-DD",IF(C2325="","Add the customer email",IF(D2325="","Add the order total",IF(COUNTIF(Customers!$A$2:$A$2001,C2325)=0,"Customer not on Customers tab",IF(N(E2325)&gt;D2325,"Refund is more than the order",IF(AND(B2325&lt;&gt;"",COUNTIF($B$2:$B$5001,B2325)&gt;1),"Same order # twice - keep one row",""))))))))</f>
        <v/>
      </c>
      <c r="I2325" s="11" t="str">
        <f aca="false">IF(A2325="","",IF(ISNUMBER(A2325),INT(A2325),IFERROR(IF(TEXT(DATE(VALUE(LEFT(A2325,4)),VALUE(MID(A2325,6,2)),VALUE(MID(A2325,9,2))),"yyyy-mm-dd")=LEFT(A2325,10),DATE(VALUE(LEFT(A2325,4)),VALUE(MID(A2325,6,2)),VALUE(MID(A2325,9,2))),""),"")))</f>
        <v/>
      </c>
    </row>
    <row r="2326" customFormat="false" ht="15" hidden="false" customHeight="false" outlineLevel="0" collapsed="false">
      <c r="A2326" s="13"/>
      <c r="B2326" s="8"/>
      <c r="C2326" s="8"/>
      <c r="D2326" s="23"/>
      <c r="E2326" s="23"/>
      <c r="F2326" s="10" t="str">
        <f aca="false">IF(D2326="","",D2326-N(E2326))</f>
        <v/>
      </c>
      <c r="G2326" s="8"/>
      <c r="H2326" s="12" t="str">
        <f aca="false">IF(AND(A2326="",C2326="",D2326=""),"",IF(A2326="","Add the order date",IF(I2326="","Date not recognised - use YYYY-MM-DD",IF(C2326="","Add the customer email",IF(D2326="","Add the order total",IF(COUNTIF(Customers!$A$2:$A$2001,C2326)=0,"Customer not on Customers tab",IF(N(E2326)&gt;D2326,"Refund is more than the order",IF(AND(B2326&lt;&gt;"",COUNTIF($B$2:$B$5001,B2326)&gt;1),"Same order # twice - keep one row",""))))))))</f>
        <v/>
      </c>
      <c r="I2326" s="11" t="str">
        <f aca="false">IF(A2326="","",IF(ISNUMBER(A2326),INT(A2326),IFERROR(IF(TEXT(DATE(VALUE(LEFT(A2326,4)),VALUE(MID(A2326,6,2)),VALUE(MID(A2326,9,2))),"yyyy-mm-dd")=LEFT(A2326,10),DATE(VALUE(LEFT(A2326,4)),VALUE(MID(A2326,6,2)),VALUE(MID(A2326,9,2))),""),"")))</f>
        <v/>
      </c>
    </row>
    <row r="2327" customFormat="false" ht="15" hidden="false" customHeight="false" outlineLevel="0" collapsed="false">
      <c r="A2327" s="13"/>
      <c r="B2327" s="8"/>
      <c r="C2327" s="8"/>
      <c r="D2327" s="23"/>
      <c r="E2327" s="23"/>
      <c r="F2327" s="10" t="str">
        <f aca="false">IF(D2327="","",D2327-N(E2327))</f>
        <v/>
      </c>
      <c r="G2327" s="8"/>
      <c r="H2327" s="12" t="str">
        <f aca="false">IF(AND(A2327="",C2327="",D2327=""),"",IF(A2327="","Add the order date",IF(I2327="","Date not recognised - use YYYY-MM-DD",IF(C2327="","Add the customer email",IF(D2327="","Add the order total",IF(COUNTIF(Customers!$A$2:$A$2001,C2327)=0,"Customer not on Customers tab",IF(N(E2327)&gt;D2327,"Refund is more than the order",IF(AND(B2327&lt;&gt;"",COUNTIF($B$2:$B$5001,B2327)&gt;1),"Same order # twice - keep one row",""))))))))</f>
        <v/>
      </c>
      <c r="I2327" s="11" t="str">
        <f aca="false">IF(A2327="","",IF(ISNUMBER(A2327),INT(A2327),IFERROR(IF(TEXT(DATE(VALUE(LEFT(A2327,4)),VALUE(MID(A2327,6,2)),VALUE(MID(A2327,9,2))),"yyyy-mm-dd")=LEFT(A2327,10),DATE(VALUE(LEFT(A2327,4)),VALUE(MID(A2327,6,2)),VALUE(MID(A2327,9,2))),""),"")))</f>
        <v/>
      </c>
    </row>
    <row r="2328" customFormat="false" ht="15" hidden="false" customHeight="false" outlineLevel="0" collapsed="false">
      <c r="A2328" s="13"/>
      <c r="B2328" s="8"/>
      <c r="C2328" s="8"/>
      <c r="D2328" s="23"/>
      <c r="E2328" s="23"/>
      <c r="F2328" s="10" t="str">
        <f aca="false">IF(D2328="","",D2328-N(E2328))</f>
        <v/>
      </c>
      <c r="G2328" s="8"/>
      <c r="H2328" s="12" t="str">
        <f aca="false">IF(AND(A2328="",C2328="",D2328=""),"",IF(A2328="","Add the order date",IF(I2328="","Date not recognised - use YYYY-MM-DD",IF(C2328="","Add the customer email",IF(D2328="","Add the order total",IF(COUNTIF(Customers!$A$2:$A$2001,C2328)=0,"Customer not on Customers tab",IF(N(E2328)&gt;D2328,"Refund is more than the order",IF(AND(B2328&lt;&gt;"",COUNTIF($B$2:$B$5001,B2328)&gt;1),"Same order # twice - keep one row",""))))))))</f>
        <v/>
      </c>
      <c r="I2328" s="11" t="str">
        <f aca="false">IF(A2328="","",IF(ISNUMBER(A2328),INT(A2328),IFERROR(IF(TEXT(DATE(VALUE(LEFT(A2328,4)),VALUE(MID(A2328,6,2)),VALUE(MID(A2328,9,2))),"yyyy-mm-dd")=LEFT(A2328,10),DATE(VALUE(LEFT(A2328,4)),VALUE(MID(A2328,6,2)),VALUE(MID(A2328,9,2))),""),"")))</f>
        <v/>
      </c>
    </row>
    <row r="2329" customFormat="false" ht="15" hidden="false" customHeight="false" outlineLevel="0" collapsed="false">
      <c r="A2329" s="13"/>
      <c r="B2329" s="8"/>
      <c r="C2329" s="8"/>
      <c r="D2329" s="23"/>
      <c r="E2329" s="23"/>
      <c r="F2329" s="10" t="str">
        <f aca="false">IF(D2329="","",D2329-N(E2329))</f>
        <v/>
      </c>
      <c r="G2329" s="8"/>
      <c r="H2329" s="12" t="str">
        <f aca="false">IF(AND(A2329="",C2329="",D2329=""),"",IF(A2329="","Add the order date",IF(I2329="","Date not recognised - use YYYY-MM-DD",IF(C2329="","Add the customer email",IF(D2329="","Add the order total",IF(COUNTIF(Customers!$A$2:$A$2001,C2329)=0,"Customer not on Customers tab",IF(N(E2329)&gt;D2329,"Refund is more than the order",IF(AND(B2329&lt;&gt;"",COUNTIF($B$2:$B$5001,B2329)&gt;1),"Same order # twice - keep one row",""))))))))</f>
        <v/>
      </c>
      <c r="I2329" s="11" t="str">
        <f aca="false">IF(A2329="","",IF(ISNUMBER(A2329),INT(A2329),IFERROR(IF(TEXT(DATE(VALUE(LEFT(A2329,4)),VALUE(MID(A2329,6,2)),VALUE(MID(A2329,9,2))),"yyyy-mm-dd")=LEFT(A2329,10),DATE(VALUE(LEFT(A2329,4)),VALUE(MID(A2329,6,2)),VALUE(MID(A2329,9,2))),""),"")))</f>
        <v/>
      </c>
    </row>
    <row r="2330" customFormat="false" ht="15" hidden="false" customHeight="false" outlineLevel="0" collapsed="false">
      <c r="A2330" s="13"/>
      <c r="B2330" s="8"/>
      <c r="C2330" s="8"/>
      <c r="D2330" s="23"/>
      <c r="E2330" s="23"/>
      <c r="F2330" s="10" t="str">
        <f aca="false">IF(D2330="","",D2330-N(E2330))</f>
        <v/>
      </c>
      <c r="G2330" s="8"/>
      <c r="H2330" s="12" t="str">
        <f aca="false">IF(AND(A2330="",C2330="",D2330=""),"",IF(A2330="","Add the order date",IF(I2330="","Date not recognised - use YYYY-MM-DD",IF(C2330="","Add the customer email",IF(D2330="","Add the order total",IF(COUNTIF(Customers!$A$2:$A$2001,C2330)=0,"Customer not on Customers tab",IF(N(E2330)&gt;D2330,"Refund is more than the order",IF(AND(B2330&lt;&gt;"",COUNTIF($B$2:$B$5001,B2330)&gt;1),"Same order # twice - keep one row",""))))))))</f>
        <v/>
      </c>
      <c r="I2330" s="11" t="str">
        <f aca="false">IF(A2330="","",IF(ISNUMBER(A2330),INT(A2330),IFERROR(IF(TEXT(DATE(VALUE(LEFT(A2330,4)),VALUE(MID(A2330,6,2)),VALUE(MID(A2330,9,2))),"yyyy-mm-dd")=LEFT(A2330,10),DATE(VALUE(LEFT(A2330,4)),VALUE(MID(A2330,6,2)),VALUE(MID(A2330,9,2))),""),"")))</f>
        <v/>
      </c>
    </row>
    <row r="2331" customFormat="false" ht="15" hidden="false" customHeight="false" outlineLevel="0" collapsed="false">
      <c r="A2331" s="13"/>
      <c r="B2331" s="8"/>
      <c r="C2331" s="8"/>
      <c r="D2331" s="23"/>
      <c r="E2331" s="23"/>
      <c r="F2331" s="10" t="str">
        <f aca="false">IF(D2331="","",D2331-N(E2331))</f>
        <v/>
      </c>
      <c r="G2331" s="8"/>
      <c r="H2331" s="12" t="str">
        <f aca="false">IF(AND(A2331="",C2331="",D2331=""),"",IF(A2331="","Add the order date",IF(I2331="","Date not recognised - use YYYY-MM-DD",IF(C2331="","Add the customer email",IF(D2331="","Add the order total",IF(COUNTIF(Customers!$A$2:$A$2001,C2331)=0,"Customer not on Customers tab",IF(N(E2331)&gt;D2331,"Refund is more than the order",IF(AND(B2331&lt;&gt;"",COUNTIF($B$2:$B$5001,B2331)&gt;1),"Same order # twice - keep one row",""))))))))</f>
        <v/>
      </c>
      <c r="I2331" s="11" t="str">
        <f aca="false">IF(A2331="","",IF(ISNUMBER(A2331),INT(A2331),IFERROR(IF(TEXT(DATE(VALUE(LEFT(A2331,4)),VALUE(MID(A2331,6,2)),VALUE(MID(A2331,9,2))),"yyyy-mm-dd")=LEFT(A2331,10),DATE(VALUE(LEFT(A2331,4)),VALUE(MID(A2331,6,2)),VALUE(MID(A2331,9,2))),""),"")))</f>
        <v/>
      </c>
    </row>
    <row r="2332" customFormat="false" ht="15" hidden="false" customHeight="false" outlineLevel="0" collapsed="false">
      <c r="A2332" s="13"/>
      <c r="B2332" s="8"/>
      <c r="C2332" s="8"/>
      <c r="D2332" s="23"/>
      <c r="E2332" s="23"/>
      <c r="F2332" s="10" t="str">
        <f aca="false">IF(D2332="","",D2332-N(E2332))</f>
        <v/>
      </c>
      <c r="G2332" s="8"/>
      <c r="H2332" s="12" t="str">
        <f aca="false">IF(AND(A2332="",C2332="",D2332=""),"",IF(A2332="","Add the order date",IF(I2332="","Date not recognised - use YYYY-MM-DD",IF(C2332="","Add the customer email",IF(D2332="","Add the order total",IF(COUNTIF(Customers!$A$2:$A$2001,C2332)=0,"Customer not on Customers tab",IF(N(E2332)&gt;D2332,"Refund is more than the order",IF(AND(B2332&lt;&gt;"",COUNTIF($B$2:$B$5001,B2332)&gt;1),"Same order # twice - keep one row",""))))))))</f>
        <v/>
      </c>
      <c r="I2332" s="11" t="str">
        <f aca="false">IF(A2332="","",IF(ISNUMBER(A2332),INT(A2332),IFERROR(IF(TEXT(DATE(VALUE(LEFT(A2332,4)),VALUE(MID(A2332,6,2)),VALUE(MID(A2332,9,2))),"yyyy-mm-dd")=LEFT(A2332,10),DATE(VALUE(LEFT(A2332,4)),VALUE(MID(A2332,6,2)),VALUE(MID(A2332,9,2))),""),"")))</f>
        <v/>
      </c>
    </row>
    <row r="2333" customFormat="false" ht="15" hidden="false" customHeight="false" outlineLevel="0" collapsed="false">
      <c r="A2333" s="13"/>
      <c r="B2333" s="8"/>
      <c r="C2333" s="8"/>
      <c r="D2333" s="23"/>
      <c r="E2333" s="23"/>
      <c r="F2333" s="10" t="str">
        <f aca="false">IF(D2333="","",D2333-N(E2333))</f>
        <v/>
      </c>
      <c r="G2333" s="8"/>
      <c r="H2333" s="12" t="str">
        <f aca="false">IF(AND(A2333="",C2333="",D2333=""),"",IF(A2333="","Add the order date",IF(I2333="","Date not recognised - use YYYY-MM-DD",IF(C2333="","Add the customer email",IF(D2333="","Add the order total",IF(COUNTIF(Customers!$A$2:$A$2001,C2333)=0,"Customer not on Customers tab",IF(N(E2333)&gt;D2333,"Refund is more than the order",IF(AND(B2333&lt;&gt;"",COUNTIF($B$2:$B$5001,B2333)&gt;1),"Same order # twice - keep one row",""))))))))</f>
        <v/>
      </c>
      <c r="I2333" s="11" t="str">
        <f aca="false">IF(A2333="","",IF(ISNUMBER(A2333),INT(A2333),IFERROR(IF(TEXT(DATE(VALUE(LEFT(A2333,4)),VALUE(MID(A2333,6,2)),VALUE(MID(A2333,9,2))),"yyyy-mm-dd")=LEFT(A2333,10),DATE(VALUE(LEFT(A2333,4)),VALUE(MID(A2333,6,2)),VALUE(MID(A2333,9,2))),""),"")))</f>
        <v/>
      </c>
    </row>
    <row r="2334" customFormat="false" ht="15" hidden="false" customHeight="false" outlineLevel="0" collapsed="false">
      <c r="A2334" s="13"/>
      <c r="B2334" s="8"/>
      <c r="C2334" s="8"/>
      <c r="D2334" s="23"/>
      <c r="E2334" s="23"/>
      <c r="F2334" s="10" t="str">
        <f aca="false">IF(D2334="","",D2334-N(E2334))</f>
        <v/>
      </c>
      <c r="G2334" s="8"/>
      <c r="H2334" s="12" t="str">
        <f aca="false">IF(AND(A2334="",C2334="",D2334=""),"",IF(A2334="","Add the order date",IF(I2334="","Date not recognised - use YYYY-MM-DD",IF(C2334="","Add the customer email",IF(D2334="","Add the order total",IF(COUNTIF(Customers!$A$2:$A$2001,C2334)=0,"Customer not on Customers tab",IF(N(E2334)&gt;D2334,"Refund is more than the order",IF(AND(B2334&lt;&gt;"",COUNTIF($B$2:$B$5001,B2334)&gt;1),"Same order # twice - keep one row",""))))))))</f>
        <v/>
      </c>
      <c r="I2334" s="11" t="str">
        <f aca="false">IF(A2334="","",IF(ISNUMBER(A2334),INT(A2334),IFERROR(IF(TEXT(DATE(VALUE(LEFT(A2334,4)),VALUE(MID(A2334,6,2)),VALUE(MID(A2334,9,2))),"yyyy-mm-dd")=LEFT(A2334,10),DATE(VALUE(LEFT(A2334,4)),VALUE(MID(A2334,6,2)),VALUE(MID(A2334,9,2))),""),"")))</f>
        <v/>
      </c>
    </row>
    <row r="2335" customFormat="false" ht="15" hidden="false" customHeight="false" outlineLevel="0" collapsed="false">
      <c r="A2335" s="13"/>
      <c r="B2335" s="8"/>
      <c r="C2335" s="8"/>
      <c r="D2335" s="23"/>
      <c r="E2335" s="23"/>
      <c r="F2335" s="10" t="str">
        <f aca="false">IF(D2335="","",D2335-N(E2335))</f>
        <v/>
      </c>
      <c r="G2335" s="8"/>
      <c r="H2335" s="12" t="str">
        <f aca="false">IF(AND(A2335="",C2335="",D2335=""),"",IF(A2335="","Add the order date",IF(I2335="","Date not recognised - use YYYY-MM-DD",IF(C2335="","Add the customer email",IF(D2335="","Add the order total",IF(COUNTIF(Customers!$A$2:$A$2001,C2335)=0,"Customer not on Customers tab",IF(N(E2335)&gt;D2335,"Refund is more than the order",IF(AND(B2335&lt;&gt;"",COUNTIF($B$2:$B$5001,B2335)&gt;1),"Same order # twice - keep one row",""))))))))</f>
        <v/>
      </c>
      <c r="I2335" s="11" t="str">
        <f aca="false">IF(A2335="","",IF(ISNUMBER(A2335),INT(A2335),IFERROR(IF(TEXT(DATE(VALUE(LEFT(A2335,4)),VALUE(MID(A2335,6,2)),VALUE(MID(A2335,9,2))),"yyyy-mm-dd")=LEFT(A2335,10),DATE(VALUE(LEFT(A2335,4)),VALUE(MID(A2335,6,2)),VALUE(MID(A2335,9,2))),""),"")))</f>
        <v/>
      </c>
    </row>
    <row r="2336" customFormat="false" ht="15" hidden="false" customHeight="false" outlineLevel="0" collapsed="false">
      <c r="A2336" s="13"/>
      <c r="B2336" s="8"/>
      <c r="C2336" s="8"/>
      <c r="D2336" s="23"/>
      <c r="E2336" s="23"/>
      <c r="F2336" s="10" t="str">
        <f aca="false">IF(D2336="","",D2336-N(E2336))</f>
        <v/>
      </c>
      <c r="G2336" s="8"/>
      <c r="H2336" s="12" t="str">
        <f aca="false">IF(AND(A2336="",C2336="",D2336=""),"",IF(A2336="","Add the order date",IF(I2336="","Date not recognised - use YYYY-MM-DD",IF(C2336="","Add the customer email",IF(D2336="","Add the order total",IF(COUNTIF(Customers!$A$2:$A$2001,C2336)=0,"Customer not on Customers tab",IF(N(E2336)&gt;D2336,"Refund is more than the order",IF(AND(B2336&lt;&gt;"",COUNTIF($B$2:$B$5001,B2336)&gt;1),"Same order # twice - keep one row",""))))))))</f>
        <v/>
      </c>
      <c r="I2336" s="11" t="str">
        <f aca="false">IF(A2336="","",IF(ISNUMBER(A2336),INT(A2336),IFERROR(IF(TEXT(DATE(VALUE(LEFT(A2336,4)),VALUE(MID(A2336,6,2)),VALUE(MID(A2336,9,2))),"yyyy-mm-dd")=LEFT(A2336,10),DATE(VALUE(LEFT(A2336,4)),VALUE(MID(A2336,6,2)),VALUE(MID(A2336,9,2))),""),"")))</f>
        <v/>
      </c>
    </row>
    <row r="2337" customFormat="false" ht="15" hidden="false" customHeight="false" outlineLevel="0" collapsed="false">
      <c r="A2337" s="13"/>
      <c r="B2337" s="8"/>
      <c r="C2337" s="8"/>
      <c r="D2337" s="23"/>
      <c r="E2337" s="23"/>
      <c r="F2337" s="10" t="str">
        <f aca="false">IF(D2337="","",D2337-N(E2337))</f>
        <v/>
      </c>
      <c r="G2337" s="8"/>
      <c r="H2337" s="12" t="str">
        <f aca="false">IF(AND(A2337="",C2337="",D2337=""),"",IF(A2337="","Add the order date",IF(I2337="","Date not recognised - use YYYY-MM-DD",IF(C2337="","Add the customer email",IF(D2337="","Add the order total",IF(COUNTIF(Customers!$A$2:$A$2001,C2337)=0,"Customer not on Customers tab",IF(N(E2337)&gt;D2337,"Refund is more than the order",IF(AND(B2337&lt;&gt;"",COUNTIF($B$2:$B$5001,B2337)&gt;1),"Same order # twice - keep one row",""))))))))</f>
        <v/>
      </c>
      <c r="I2337" s="11" t="str">
        <f aca="false">IF(A2337="","",IF(ISNUMBER(A2337),INT(A2337),IFERROR(IF(TEXT(DATE(VALUE(LEFT(A2337,4)),VALUE(MID(A2337,6,2)),VALUE(MID(A2337,9,2))),"yyyy-mm-dd")=LEFT(A2337,10),DATE(VALUE(LEFT(A2337,4)),VALUE(MID(A2337,6,2)),VALUE(MID(A2337,9,2))),""),"")))</f>
        <v/>
      </c>
    </row>
    <row r="2338" customFormat="false" ht="15" hidden="false" customHeight="false" outlineLevel="0" collapsed="false">
      <c r="A2338" s="13"/>
      <c r="B2338" s="8"/>
      <c r="C2338" s="8"/>
      <c r="D2338" s="23"/>
      <c r="E2338" s="23"/>
      <c r="F2338" s="10" t="str">
        <f aca="false">IF(D2338="","",D2338-N(E2338))</f>
        <v/>
      </c>
      <c r="G2338" s="8"/>
      <c r="H2338" s="12" t="str">
        <f aca="false">IF(AND(A2338="",C2338="",D2338=""),"",IF(A2338="","Add the order date",IF(I2338="","Date not recognised - use YYYY-MM-DD",IF(C2338="","Add the customer email",IF(D2338="","Add the order total",IF(COUNTIF(Customers!$A$2:$A$2001,C2338)=0,"Customer not on Customers tab",IF(N(E2338)&gt;D2338,"Refund is more than the order",IF(AND(B2338&lt;&gt;"",COUNTIF($B$2:$B$5001,B2338)&gt;1),"Same order # twice - keep one row",""))))))))</f>
        <v/>
      </c>
      <c r="I2338" s="11" t="str">
        <f aca="false">IF(A2338="","",IF(ISNUMBER(A2338),INT(A2338),IFERROR(IF(TEXT(DATE(VALUE(LEFT(A2338,4)),VALUE(MID(A2338,6,2)),VALUE(MID(A2338,9,2))),"yyyy-mm-dd")=LEFT(A2338,10),DATE(VALUE(LEFT(A2338,4)),VALUE(MID(A2338,6,2)),VALUE(MID(A2338,9,2))),""),"")))</f>
        <v/>
      </c>
    </row>
    <row r="2339" customFormat="false" ht="15" hidden="false" customHeight="false" outlineLevel="0" collapsed="false">
      <c r="A2339" s="13"/>
      <c r="B2339" s="8"/>
      <c r="C2339" s="8"/>
      <c r="D2339" s="23"/>
      <c r="E2339" s="23"/>
      <c r="F2339" s="10" t="str">
        <f aca="false">IF(D2339="","",D2339-N(E2339))</f>
        <v/>
      </c>
      <c r="G2339" s="8"/>
      <c r="H2339" s="12" t="str">
        <f aca="false">IF(AND(A2339="",C2339="",D2339=""),"",IF(A2339="","Add the order date",IF(I2339="","Date not recognised - use YYYY-MM-DD",IF(C2339="","Add the customer email",IF(D2339="","Add the order total",IF(COUNTIF(Customers!$A$2:$A$2001,C2339)=0,"Customer not on Customers tab",IF(N(E2339)&gt;D2339,"Refund is more than the order",IF(AND(B2339&lt;&gt;"",COUNTIF($B$2:$B$5001,B2339)&gt;1),"Same order # twice - keep one row",""))))))))</f>
        <v/>
      </c>
      <c r="I2339" s="11" t="str">
        <f aca="false">IF(A2339="","",IF(ISNUMBER(A2339),INT(A2339),IFERROR(IF(TEXT(DATE(VALUE(LEFT(A2339,4)),VALUE(MID(A2339,6,2)),VALUE(MID(A2339,9,2))),"yyyy-mm-dd")=LEFT(A2339,10),DATE(VALUE(LEFT(A2339,4)),VALUE(MID(A2339,6,2)),VALUE(MID(A2339,9,2))),""),"")))</f>
        <v/>
      </c>
    </row>
    <row r="2340" customFormat="false" ht="15" hidden="false" customHeight="false" outlineLevel="0" collapsed="false">
      <c r="A2340" s="13"/>
      <c r="B2340" s="8"/>
      <c r="C2340" s="8"/>
      <c r="D2340" s="23"/>
      <c r="E2340" s="23"/>
      <c r="F2340" s="10" t="str">
        <f aca="false">IF(D2340="","",D2340-N(E2340))</f>
        <v/>
      </c>
      <c r="G2340" s="8"/>
      <c r="H2340" s="12" t="str">
        <f aca="false">IF(AND(A2340="",C2340="",D2340=""),"",IF(A2340="","Add the order date",IF(I2340="","Date not recognised - use YYYY-MM-DD",IF(C2340="","Add the customer email",IF(D2340="","Add the order total",IF(COUNTIF(Customers!$A$2:$A$2001,C2340)=0,"Customer not on Customers tab",IF(N(E2340)&gt;D2340,"Refund is more than the order",IF(AND(B2340&lt;&gt;"",COUNTIF($B$2:$B$5001,B2340)&gt;1),"Same order # twice - keep one row",""))))))))</f>
        <v/>
      </c>
      <c r="I2340" s="11" t="str">
        <f aca="false">IF(A2340="","",IF(ISNUMBER(A2340),INT(A2340),IFERROR(IF(TEXT(DATE(VALUE(LEFT(A2340,4)),VALUE(MID(A2340,6,2)),VALUE(MID(A2340,9,2))),"yyyy-mm-dd")=LEFT(A2340,10),DATE(VALUE(LEFT(A2340,4)),VALUE(MID(A2340,6,2)),VALUE(MID(A2340,9,2))),""),"")))</f>
        <v/>
      </c>
    </row>
    <row r="2341" customFormat="false" ht="15" hidden="false" customHeight="false" outlineLevel="0" collapsed="false">
      <c r="A2341" s="13"/>
      <c r="B2341" s="8"/>
      <c r="C2341" s="8"/>
      <c r="D2341" s="23"/>
      <c r="E2341" s="23"/>
      <c r="F2341" s="10" t="str">
        <f aca="false">IF(D2341="","",D2341-N(E2341))</f>
        <v/>
      </c>
      <c r="G2341" s="8"/>
      <c r="H2341" s="12" t="str">
        <f aca="false">IF(AND(A2341="",C2341="",D2341=""),"",IF(A2341="","Add the order date",IF(I2341="","Date not recognised - use YYYY-MM-DD",IF(C2341="","Add the customer email",IF(D2341="","Add the order total",IF(COUNTIF(Customers!$A$2:$A$2001,C2341)=0,"Customer not on Customers tab",IF(N(E2341)&gt;D2341,"Refund is more than the order",IF(AND(B2341&lt;&gt;"",COUNTIF($B$2:$B$5001,B2341)&gt;1),"Same order # twice - keep one row",""))))))))</f>
        <v/>
      </c>
      <c r="I2341" s="11" t="str">
        <f aca="false">IF(A2341="","",IF(ISNUMBER(A2341),INT(A2341),IFERROR(IF(TEXT(DATE(VALUE(LEFT(A2341,4)),VALUE(MID(A2341,6,2)),VALUE(MID(A2341,9,2))),"yyyy-mm-dd")=LEFT(A2341,10),DATE(VALUE(LEFT(A2341,4)),VALUE(MID(A2341,6,2)),VALUE(MID(A2341,9,2))),""),"")))</f>
        <v/>
      </c>
    </row>
    <row r="2342" customFormat="false" ht="15" hidden="false" customHeight="false" outlineLevel="0" collapsed="false">
      <c r="A2342" s="13"/>
      <c r="B2342" s="8"/>
      <c r="C2342" s="8"/>
      <c r="D2342" s="23"/>
      <c r="E2342" s="23"/>
      <c r="F2342" s="10" t="str">
        <f aca="false">IF(D2342="","",D2342-N(E2342))</f>
        <v/>
      </c>
      <c r="G2342" s="8"/>
      <c r="H2342" s="12" t="str">
        <f aca="false">IF(AND(A2342="",C2342="",D2342=""),"",IF(A2342="","Add the order date",IF(I2342="","Date not recognised - use YYYY-MM-DD",IF(C2342="","Add the customer email",IF(D2342="","Add the order total",IF(COUNTIF(Customers!$A$2:$A$2001,C2342)=0,"Customer not on Customers tab",IF(N(E2342)&gt;D2342,"Refund is more than the order",IF(AND(B2342&lt;&gt;"",COUNTIF($B$2:$B$5001,B2342)&gt;1),"Same order # twice - keep one row",""))))))))</f>
        <v/>
      </c>
      <c r="I2342" s="11" t="str">
        <f aca="false">IF(A2342="","",IF(ISNUMBER(A2342),INT(A2342),IFERROR(IF(TEXT(DATE(VALUE(LEFT(A2342,4)),VALUE(MID(A2342,6,2)),VALUE(MID(A2342,9,2))),"yyyy-mm-dd")=LEFT(A2342,10),DATE(VALUE(LEFT(A2342,4)),VALUE(MID(A2342,6,2)),VALUE(MID(A2342,9,2))),""),"")))</f>
        <v/>
      </c>
    </row>
    <row r="2343" customFormat="false" ht="15" hidden="false" customHeight="false" outlineLevel="0" collapsed="false">
      <c r="A2343" s="13"/>
      <c r="B2343" s="8"/>
      <c r="C2343" s="8"/>
      <c r="D2343" s="23"/>
      <c r="E2343" s="23"/>
      <c r="F2343" s="10" t="str">
        <f aca="false">IF(D2343="","",D2343-N(E2343))</f>
        <v/>
      </c>
      <c r="G2343" s="8"/>
      <c r="H2343" s="12" t="str">
        <f aca="false">IF(AND(A2343="",C2343="",D2343=""),"",IF(A2343="","Add the order date",IF(I2343="","Date not recognised - use YYYY-MM-DD",IF(C2343="","Add the customer email",IF(D2343="","Add the order total",IF(COUNTIF(Customers!$A$2:$A$2001,C2343)=0,"Customer not on Customers tab",IF(N(E2343)&gt;D2343,"Refund is more than the order",IF(AND(B2343&lt;&gt;"",COUNTIF($B$2:$B$5001,B2343)&gt;1),"Same order # twice - keep one row",""))))))))</f>
        <v/>
      </c>
      <c r="I2343" s="11" t="str">
        <f aca="false">IF(A2343="","",IF(ISNUMBER(A2343),INT(A2343),IFERROR(IF(TEXT(DATE(VALUE(LEFT(A2343,4)),VALUE(MID(A2343,6,2)),VALUE(MID(A2343,9,2))),"yyyy-mm-dd")=LEFT(A2343,10),DATE(VALUE(LEFT(A2343,4)),VALUE(MID(A2343,6,2)),VALUE(MID(A2343,9,2))),""),"")))</f>
        <v/>
      </c>
    </row>
    <row r="2344" customFormat="false" ht="15" hidden="false" customHeight="false" outlineLevel="0" collapsed="false">
      <c r="A2344" s="13"/>
      <c r="B2344" s="8"/>
      <c r="C2344" s="8"/>
      <c r="D2344" s="23"/>
      <c r="E2344" s="23"/>
      <c r="F2344" s="10" t="str">
        <f aca="false">IF(D2344="","",D2344-N(E2344))</f>
        <v/>
      </c>
      <c r="G2344" s="8"/>
      <c r="H2344" s="12" t="str">
        <f aca="false">IF(AND(A2344="",C2344="",D2344=""),"",IF(A2344="","Add the order date",IF(I2344="","Date not recognised - use YYYY-MM-DD",IF(C2344="","Add the customer email",IF(D2344="","Add the order total",IF(COUNTIF(Customers!$A$2:$A$2001,C2344)=0,"Customer not on Customers tab",IF(N(E2344)&gt;D2344,"Refund is more than the order",IF(AND(B2344&lt;&gt;"",COUNTIF($B$2:$B$5001,B2344)&gt;1),"Same order # twice - keep one row",""))))))))</f>
        <v/>
      </c>
      <c r="I2344" s="11" t="str">
        <f aca="false">IF(A2344="","",IF(ISNUMBER(A2344),INT(A2344),IFERROR(IF(TEXT(DATE(VALUE(LEFT(A2344,4)),VALUE(MID(A2344,6,2)),VALUE(MID(A2344,9,2))),"yyyy-mm-dd")=LEFT(A2344,10),DATE(VALUE(LEFT(A2344,4)),VALUE(MID(A2344,6,2)),VALUE(MID(A2344,9,2))),""),"")))</f>
        <v/>
      </c>
    </row>
    <row r="2345" customFormat="false" ht="15" hidden="false" customHeight="false" outlineLevel="0" collapsed="false">
      <c r="A2345" s="13"/>
      <c r="B2345" s="8"/>
      <c r="C2345" s="8"/>
      <c r="D2345" s="23"/>
      <c r="E2345" s="23"/>
      <c r="F2345" s="10" t="str">
        <f aca="false">IF(D2345="","",D2345-N(E2345))</f>
        <v/>
      </c>
      <c r="G2345" s="8"/>
      <c r="H2345" s="12" t="str">
        <f aca="false">IF(AND(A2345="",C2345="",D2345=""),"",IF(A2345="","Add the order date",IF(I2345="","Date not recognised - use YYYY-MM-DD",IF(C2345="","Add the customer email",IF(D2345="","Add the order total",IF(COUNTIF(Customers!$A$2:$A$2001,C2345)=0,"Customer not on Customers tab",IF(N(E2345)&gt;D2345,"Refund is more than the order",IF(AND(B2345&lt;&gt;"",COUNTIF($B$2:$B$5001,B2345)&gt;1),"Same order # twice - keep one row",""))))))))</f>
        <v/>
      </c>
      <c r="I2345" s="11" t="str">
        <f aca="false">IF(A2345="","",IF(ISNUMBER(A2345),INT(A2345),IFERROR(IF(TEXT(DATE(VALUE(LEFT(A2345,4)),VALUE(MID(A2345,6,2)),VALUE(MID(A2345,9,2))),"yyyy-mm-dd")=LEFT(A2345,10),DATE(VALUE(LEFT(A2345,4)),VALUE(MID(A2345,6,2)),VALUE(MID(A2345,9,2))),""),"")))</f>
        <v/>
      </c>
    </row>
    <row r="2346" customFormat="false" ht="15" hidden="false" customHeight="false" outlineLevel="0" collapsed="false">
      <c r="A2346" s="13"/>
      <c r="B2346" s="8"/>
      <c r="C2346" s="8"/>
      <c r="D2346" s="23"/>
      <c r="E2346" s="23"/>
      <c r="F2346" s="10" t="str">
        <f aca="false">IF(D2346="","",D2346-N(E2346))</f>
        <v/>
      </c>
      <c r="G2346" s="8"/>
      <c r="H2346" s="12" t="str">
        <f aca="false">IF(AND(A2346="",C2346="",D2346=""),"",IF(A2346="","Add the order date",IF(I2346="","Date not recognised - use YYYY-MM-DD",IF(C2346="","Add the customer email",IF(D2346="","Add the order total",IF(COUNTIF(Customers!$A$2:$A$2001,C2346)=0,"Customer not on Customers tab",IF(N(E2346)&gt;D2346,"Refund is more than the order",IF(AND(B2346&lt;&gt;"",COUNTIF($B$2:$B$5001,B2346)&gt;1),"Same order # twice - keep one row",""))))))))</f>
        <v/>
      </c>
      <c r="I2346" s="11" t="str">
        <f aca="false">IF(A2346="","",IF(ISNUMBER(A2346),INT(A2346),IFERROR(IF(TEXT(DATE(VALUE(LEFT(A2346,4)),VALUE(MID(A2346,6,2)),VALUE(MID(A2346,9,2))),"yyyy-mm-dd")=LEFT(A2346,10),DATE(VALUE(LEFT(A2346,4)),VALUE(MID(A2346,6,2)),VALUE(MID(A2346,9,2))),""),"")))</f>
        <v/>
      </c>
    </row>
    <row r="2347" customFormat="false" ht="15" hidden="false" customHeight="false" outlineLevel="0" collapsed="false">
      <c r="A2347" s="13"/>
      <c r="B2347" s="8"/>
      <c r="C2347" s="8"/>
      <c r="D2347" s="23"/>
      <c r="E2347" s="23"/>
      <c r="F2347" s="10" t="str">
        <f aca="false">IF(D2347="","",D2347-N(E2347))</f>
        <v/>
      </c>
      <c r="G2347" s="8"/>
      <c r="H2347" s="12" t="str">
        <f aca="false">IF(AND(A2347="",C2347="",D2347=""),"",IF(A2347="","Add the order date",IF(I2347="","Date not recognised - use YYYY-MM-DD",IF(C2347="","Add the customer email",IF(D2347="","Add the order total",IF(COUNTIF(Customers!$A$2:$A$2001,C2347)=0,"Customer not on Customers tab",IF(N(E2347)&gt;D2347,"Refund is more than the order",IF(AND(B2347&lt;&gt;"",COUNTIF($B$2:$B$5001,B2347)&gt;1),"Same order # twice - keep one row",""))))))))</f>
        <v/>
      </c>
      <c r="I2347" s="11" t="str">
        <f aca="false">IF(A2347="","",IF(ISNUMBER(A2347),INT(A2347),IFERROR(IF(TEXT(DATE(VALUE(LEFT(A2347,4)),VALUE(MID(A2347,6,2)),VALUE(MID(A2347,9,2))),"yyyy-mm-dd")=LEFT(A2347,10),DATE(VALUE(LEFT(A2347,4)),VALUE(MID(A2347,6,2)),VALUE(MID(A2347,9,2))),""),"")))</f>
        <v/>
      </c>
    </row>
    <row r="2348" customFormat="false" ht="15" hidden="false" customHeight="false" outlineLevel="0" collapsed="false">
      <c r="A2348" s="13"/>
      <c r="B2348" s="8"/>
      <c r="C2348" s="8"/>
      <c r="D2348" s="23"/>
      <c r="E2348" s="23"/>
      <c r="F2348" s="10" t="str">
        <f aca="false">IF(D2348="","",D2348-N(E2348))</f>
        <v/>
      </c>
      <c r="G2348" s="8"/>
      <c r="H2348" s="12" t="str">
        <f aca="false">IF(AND(A2348="",C2348="",D2348=""),"",IF(A2348="","Add the order date",IF(I2348="","Date not recognised - use YYYY-MM-DD",IF(C2348="","Add the customer email",IF(D2348="","Add the order total",IF(COUNTIF(Customers!$A$2:$A$2001,C2348)=0,"Customer not on Customers tab",IF(N(E2348)&gt;D2348,"Refund is more than the order",IF(AND(B2348&lt;&gt;"",COUNTIF($B$2:$B$5001,B2348)&gt;1),"Same order # twice - keep one row",""))))))))</f>
        <v/>
      </c>
      <c r="I2348" s="11" t="str">
        <f aca="false">IF(A2348="","",IF(ISNUMBER(A2348),INT(A2348),IFERROR(IF(TEXT(DATE(VALUE(LEFT(A2348,4)),VALUE(MID(A2348,6,2)),VALUE(MID(A2348,9,2))),"yyyy-mm-dd")=LEFT(A2348,10),DATE(VALUE(LEFT(A2348,4)),VALUE(MID(A2348,6,2)),VALUE(MID(A2348,9,2))),""),"")))</f>
        <v/>
      </c>
    </row>
    <row r="2349" customFormat="false" ht="15" hidden="false" customHeight="false" outlineLevel="0" collapsed="false">
      <c r="A2349" s="13"/>
      <c r="B2349" s="8"/>
      <c r="C2349" s="8"/>
      <c r="D2349" s="23"/>
      <c r="E2349" s="23"/>
      <c r="F2349" s="10" t="str">
        <f aca="false">IF(D2349="","",D2349-N(E2349))</f>
        <v/>
      </c>
      <c r="G2349" s="8"/>
      <c r="H2349" s="12" t="str">
        <f aca="false">IF(AND(A2349="",C2349="",D2349=""),"",IF(A2349="","Add the order date",IF(I2349="","Date not recognised - use YYYY-MM-DD",IF(C2349="","Add the customer email",IF(D2349="","Add the order total",IF(COUNTIF(Customers!$A$2:$A$2001,C2349)=0,"Customer not on Customers tab",IF(N(E2349)&gt;D2349,"Refund is more than the order",IF(AND(B2349&lt;&gt;"",COUNTIF($B$2:$B$5001,B2349)&gt;1),"Same order # twice - keep one row",""))))))))</f>
        <v/>
      </c>
      <c r="I2349" s="11" t="str">
        <f aca="false">IF(A2349="","",IF(ISNUMBER(A2349),INT(A2349),IFERROR(IF(TEXT(DATE(VALUE(LEFT(A2349,4)),VALUE(MID(A2349,6,2)),VALUE(MID(A2349,9,2))),"yyyy-mm-dd")=LEFT(A2349,10),DATE(VALUE(LEFT(A2349,4)),VALUE(MID(A2349,6,2)),VALUE(MID(A2349,9,2))),""),"")))</f>
        <v/>
      </c>
    </row>
    <row r="2350" customFormat="false" ht="15" hidden="false" customHeight="false" outlineLevel="0" collapsed="false">
      <c r="A2350" s="13"/>
      <c r="B2350" s="8"/>
      <c r="C2350" s="8"/>
      <c r="D2350" s="23"/>
      <c r="E2350" s="23"/>
      <c r="F2350" s="10" t="str">
        <f aca="false">IF(D2350="","",D2350-N(E2350))</f>
        <v/>
      </c>
      <c r="G2350" s="8"/>
      <c r="H2350" s="12" t="str">
        <f aca="false">IF(AND(A2350="",C2350="",D2350=""),"",IF(A2350="","Add the order date",IF(I2350="","Date not recognised - use YYYY-MM-DD",IF(C2350="","Add the customer email",IF(D2350="","Add the order total",IF(COUNTIF(Customers!$A$2:$A$2001,C2350)=0,"Customer not on Customers tab",IF(N(E2350)&gt;D2350,"Refund is more than the order",IF(AND(B2350&lt;&gt;"",COUNTIF($B$2:$B$5001,B2350)&gt;1),"Same order # twice - keep one row",""))))))))</f>
        <v/>
      </c>
      <c r="I2350" s="11" t="str">
        <f aca="false">IF(A2350="","",IF(ISNUMBER(A2350),INT(A2350),IFERROR(IF(TEXT(DATE(VALUE(LEFT(A2350,4)),VALUE(MID(A2350,6,2)),VALUE(MID(A2350,9,2))),"yyyy-mm-dd")=LEFT(A2350,10),DATE(VALUE(LEFT(A2350,4)),VALUE(MID(A2350,6,2)),VALUE(MID(A2350,9,2))),""),"")))</f>
        <v/>
      </c>
    </row>
    <row r="2351" customFormat="false" ht="15" hidden="false" customHeight="false" outlineLevel="0" collapsed="false">
      <c r="A2351" s="13"/>
      <c r="B2351" s="8"/>
      <c r="C2351" s="8"/>
      <c r="D2351" s="23"/>
      <c r="E2351" s="23"/>
      <c r="F2351" s="10" t="str">
        <f aca="false">IF(D2351="","",D2351-N(E2351))</f>
        <v/>
      </c>
      <c r="G2351" s="8"/>
      <c r="H2351" s="12" t="str">
        <f aca="false">IF(AND(A2351="",C2351="",D2351=""),"",IF(A2351="","Add the order date",IF(I2351="","Date not recognised - use YYYY-MM-DD",IF(C2351="","Add the customer email",IF(D2351="","Add the order total",IF(COUNTIF(Customers!$A$2:$A$2001,C2351)=0,"Customer not on Customers tab",IF(N(E2351)&gt;D2351,"Refund is more than the order",IF(AND(B2351&lt;&gt;"",COUNTIF($B$2:$B$5001,B2351)&gt;1),"Same order # twice - keep one row",""))))))))</f>
        <v/>
      </c>
      <c r="I2351" s="11" t="str">
        <f aca="false">IF(A2351="","",IF(ISNUMBER(A2351),INT(A2351),IFERROR(IF(TEXT(DATE(VALUE(LEFT(A2351,4)),VALUE(MID(A2351,6,2)),VALUE(MID(A2351,9,2))),"yyyy-mm-dd")=LEFT(A2351,10),DATE(VALUE(LEFT(A2351,4)),VALUE(MID(A2351,6,2)),VALUE(MID(A2351,9,2))),""),"")))</f>
        <v/>
      </c>
    </row>
    <row r="2352" customFormat="false" ht="15" hidden="false" customHeight="false" outlineLevel="0" collapsed="false">
      <c r="A2352" s="13"/>
      <c r="B2352" s="8"/>
      <c r="C2352" s="8"/>
      <c r="D2352" s="23"/>
      <c r="E2352" s="23"/>
      <c r="F2352" s="10" t="str">
        <f aca="false">IF(D2352="","",D2352-N(E2352))</f>
        <v/>
      </c>
      <c r="G2352" s="8"/>
      <c r="H2352" s="12" t="str">
        <f aca="false">IF(AND(A2352="",C2352="",D2352=""),"",IF(A2352="","Add the order date",IF(I2352="","Date not recognised - use YYYY-MM-DD",IF(C2352="","Add the customer email",IF(D2352="","Add the order total",IF(COUNTIF(Customers!$A$2:$A$2001,C2352)=0,"Customer not on Customers tab",IF(N(E2352)&gt;D2352,"Refund is more than the order",IF(AND(B2352&lt;&gt;"",COUNTIF($B$2:$B$5001,B2352)&gt;1),"Same order # twice - keep one row",""))))))))</f>
        <v/>
      </c>
      <c r="I2352" s="11" t="str">
        <f aca="false">IF(A2352="","",IF(ISNUMBER(A2352),INT(A2352),IFERROR(IF(TEXT(DATE(VALUE(LEFT(A2352,4)),VALUE(MID(A2352,6,2)),VALUE(MID(A2352,9,2))),"yyyy-mm-dd")=LEFT(A2352,10),DATE(VALUE(LEFT(A2352,4)),VALUE(MID(A2352,6,2)),VALUE(MID(A2352,9,2))),""),"")))</f>
        <v/>
      </c>
    </row>
    <row r="2353" customFormat="false" ht="15" hidden="false" customHeight="false" outlineLevel="0" collapsed="false">
      <c r="A2353" s="13"/>
      <c r="B2353" s="8"/>
      <c r="C2353" s="8"/>
      <c r="D2353" s="23"/>
      <c r="E2353" s="23"/>
      <c r="F2353" s="10" t="str">
        <f aca="false">IF(D2353="","",D2353-N(E2353))</f>
        <v/>
      </c>
      <c r="G2353" s="8"/>
      <c r="H2353" s="12" t="str">
        <f aca="false">IF(AND(A2353="",C2353="",D2353=""),"",IF(A2353="","Add the order date",IF(I2353="","Date not recognised - use YYYY-MM-DD",IF(C2353="","Add the customer email",IF(D2353="","Add the order total",IF(COUNTIF(Customers!$A$2:$A$2001,C2353)=0,"Customer not on Customers tab",IF(N(E2353)&gt;D2353,"Refund is more than the order",IF(AND(B2353&lt;&gt;"",COUNTIF($B$2:$B$5001,B2353)&gt;1),"Same order # twice - keep one row",""))))))))</f>
        <v/>
      </c>
      <c r="I2353" s="11" t="str">
        <f aca="false">IF(A2353="","",IF(ISNUMBER(A2353),INT(A2353),IFERROR(IF(TEXT(DATE(VALUE(LEFT(A2353,4)),VALUE(MID(A2353,6,2)),VALUE(MID(A2353,9,2))),"yyyy-mm-dd")=LEFT(A2353,10),DATE(VALUE(LEFT(A2353,4)),VALUE(MID(A2353,6,2)),VALUE(MID(A2353,9,2))),""),"")))</f>
        <v/>
      </c>
    </row>
    <row r="2354" customFormat="false" ht="15" hidden="false" customHeight="false" outlineLevel="0" collapsed="false">
      <c r="A2354" s="13"/>
      <c r="B2354" s="8"/>
      <c r="C2354" s="8"/>
      <c r="D2354" s="23"/>
      <c r="E2354" s="23"/>
      <c r="F2354" s="10" t="str">
        <f aca="false">IF(D2354="","",D2354-N(E2354))</f>
        <v/>
      </c>
      <c r="G2354" s="8"/>
      <c r="H2354" s="12" t="str">
        <f aca="false">IF(AND(A2354="",C2354="",D2354=""),"",IF(A2354="","Add the order date",IF(I2354="","Date not recognised - use YYYY-MM-DD",IF(C2354="","Add the customer email",IF(D2354="","Add the order total",IF(COUNTIF(Customers!$A$2:$A$2001,C2354)=0,"Customer not on Customers tab",IF(N(E2354)&gt;D2354,"Refund is more than the order",IF(AND(B2354&lt;&gt;"",COUNTIF($B$2:$B$5001,B2354)&gt;1),"Same order # twice - keep one row",""))))))))</f>
        <v/>
      </c>
      <c r="I2354" s="11" t="str">
        <f aca="false">IF(A2354="","",IF(ISNUMBER(A2354),INT(A2354),IFERROR(IF(TEXT(DATE(VALUE(LEFT(A2354,4)),VALUE(MID(A2354,6,2)),VALUE(MID(A2354,9,2))),"yyyy-mm-dd")=LEFT(A2354,10),DATE(VALUE(LEFT(A2354,4)),VALUE(MID(A2354,6,2)),VALUE(MID(A2354,9,2))),""),"")))</f>
        <v/>
      </c>
    </row>
    <row r="2355" customFormat="false" ht="15" hidden="false" customHeight="false" outlineLevel="0" collapsed="false">
      <c r="A2355" s="13"/>
      <c r="B2355" s="8"/>
      <c r="C2355" s="8"/>
      <c r="D2355" s="23"/>
      <c r="E2355" s="23"/>
      <c r="F2355" s="10" t="str">
        <f aca="false">IF(D2355="","",D2355-N(E2355))</f>
        <v/>
      </c>
      <c r="G2355" s="8"/>
      <c r="H2355" s="12" t="str">
        <f aca="false">IF(AND(A2355="",C2355="",D2355=""),"",IF(A2355="","Add the order date",IF(I2355="","Date not recognised - use YYYY-MM-DD",IF(C2355="","Add the customer email",IF(D2355="","Add the order total",IF(COUNTIF(Customers!$A$2:$A$2001,C2355)=0,"Customer not on Customers tab",IF(N(E2355)&gt;D2355,"Refund is more than the order",IF(AND(B2355&lt;&gt;"",COUNTIF($B$2:$B$5001,B2355)&gt;1),"Same order # twice - keep one row",""))))))))</f>
        <v/>
      </c>
      <c r="I2355" s="11" t="str">
        <f aca="false">IF(A2355="","",IF(ISNUMBER(A2355),INT(A2355),IFERROR(IF(TEXT(DATE(VALUE(LEFT(A2355,4)),VALUE(MID(A2355,6,2)),VALUE(MID(A2355,9,2))),"yyyy-mm-dd")=LEFT(A2355,10),DATE(VALUE(LEFT(A2355,4)),VALUE(MID(A2355,6,2)),VALUE(MID(A2355,9,2))),""),"")))</f>
        <v/>
      </c>
    </row>
    <row r="2356" customFormat="false" ht="15" hidden="false" customHeight="false" outlineLevel="0" collapsed="false">
      <c r="A2356" s="13"/>
      <c r="B2356" s="8"/>
      <c r="C2356" s="8"/>
      <c r="D2356" s="23"/>
      <c r="E2356" s="23"/>
      <c r="F2356" s="10" t="str">
        <f aca="false">IF(D2356="","",D2356-N(E2356))</f>
        <v/>
      </c>
      <c r="G2356" s="8"/>
      <c r="H2356" s="12" t="str">
        <f aca="false">IF(AND(A2356="",C2356="",D2356=""),"",IF(A2356="","Add the order date",IF(I2356="","Date not recognised - use YYYY-MM-DD",IF(C2356="","Add the customer email",IF(D2356="","Add the order total",IF(COUNTIF(Customers!$A$2:$A$2001,C2356)=0,"Customer not on Customers tab",IF(N(E2356)&gt;D2356,"Refund is more than the order",IF(AND(B2356&lt;&gt;"",COUNTIF($B$2:$B$5001,B2356)&gt;1),"Same order # twice - keep one row",""))))))))</f>
        <v/>
      </c>
      <c r="I2356" s="11" t="str">
        <f aca="false">IF(A2356="","",IF(ISNUMBER(A2356),INT(A2356),IFERROR(IF(TEXT(DATE(VALUE(LEFT(A2356,4)),VALUE(MID(A2356,6,2)),VALUE(MID(A2356,9,2))),"yyyy-mm-dd")=LEFT(A2356,10),DATE(VALUE(LEFT(A2356,4)),VALUE(MID(A2356,6,2)),VALUE(MID(A2356,9,2))),""),"")))</f>
        <v/>
      </c>
    </row>
    <row r="2357" customFormat="false" ht="15" hidden="false" customHeight="false" outlineLevel="0" collapsed="false">
      <c r="A2357" s="13"/>
      <c r="B2357" s="8"/>
      <c r="C2357" s="8"/>
      <c r="D2357" s="23"/>
      <c r="E2357" s="23"/>
      <c r="F2357" s="10" t="str">
        <f aca="false">IF(D2357="","",D2357-N(E2357))</f>
        <v/>
      </c>
      <c r="G2357" s="8"/>
      <c r="H2357" s="12" t="str">
        <f aca="false">IF(AND(A2357="",C2357="",D2357=""),"",IF(A2357="","Add the order date",IF(I2357="","Date not recognised - use YYYY-MM-DD",IF(C2357="","Add the customer email",IF(D2357="","Add the order total",IF(COUNTIF(Customers!$A$2:$A$2001,C2357)=0,"Customer not on Customers tab",IF(N(E2357)&gt;D2357,"Refund is more than the order",IF(AND(B2357&lt;&gt;"",COUNTIF($B$2:$B$5001,B2357)&gt;1),"Same order # twice - keep one row",""))))))))</f>
        <v/>
      </c>
      <c r="I2357" s="11" t="str">
        <f aca="false">IF(A2357="","",IF(ISNUMBER(A2357),INT(A2357),IFERROR(IF(TEXT(DATE(VALUE(LEFT(A2357,4)),VALUE(MID(A2357,6,2)),VALUE(MID(A2357,9,2))),"yyyy-mm-dd")=LEFT(A2357,10),DATE(VALUE(LEFT(A2357,4)),VALUE(MID(A2357,6,2)),VALUE(MID(A2357,9,2))),""),"")))</f>
        <v/>
      </c>
    </row>
    <row r="2358" customFormat="false" ht="15" hidden="false" customHeight="false" outlineLevel="0" collapsed="false">
      <c r="A2358" s="13"/>
      <c r="B2358" s="8"/>
      <c r="C2358" s="8"/>
      <c r="D2358" s="23"/>
      <c r="E2358" s="23"/>
      <c r="F2358" s="10" t="str">
        <f aca="false">IF(D2358="","",D2358-N(E2358))</f>
        <v/>
      </c>
      <c r="G2358" s="8"/>
      <c r="H2358" s="12" t="str">
        <f aca="false">IF(AND(A2358="",C2358="",D2358=""),"",IF(A2358="","Add the order date",IF(I2358="","Date not recognised - use YYYY-MM-DD",IF(C2358="","Add the customer email",IF(D2358="","Add the order total",IF(COUNTIF(Customers!$A$2:$A$2001,C2358)=0,"Customer not on Customers tab",IF(N(E2358)&gt;D2358,"Refund is more than the order",IF(AND(B2358&lt;&gt;"",COUNTIF($B$2:$B$5001,B2358)&gt;1),"Same order # twice - keep one row",""))))))))</f>
        <v/>
      </c>
      <c r="I2358" s="11" t="str">
        <f aca="false">IF(A2358="","",IF(ISNUMBER(A2358),INT(A2358),IFERROR(IF(TEXT(DATE(VALUE(LEFT(A2358,4)),VALUE(MID(A2358,6,2)),VALUE(MID(A2358,9,2))),"yyyy-mm-dd")=LEFT(A2358,10),DATE(VALUE(LEFT(A2358,4)),VALUE(MID(A2358,6,2)),VALUE(MID(A2358,9,2))),""),"")))</f>
        <v/>
      </c>
    </row>
    <row r="2359" customFormat="false" ht="15" hidden="false" customHeight="false" outlineLevel="0" collapsed="false">
      <c r="A2359" s="13"/>
      <c r="B2359" s="8"/>
      <c r="C2359" s="8"/>
      <c r="D2359" s="23"/>
      <c r="E2359" s="23"/>
      <c r="F2359" s="10" t="str">
        <f aca="false">IF(D2359="","",D2359-N(E2359))</f>
        <v/>
      </c>
      <c r="G2359" s="8"/>
      <c r="H2359" s="12" t="str">
        <f aca="false">IF(AND(A2359="",C2359="",D2359=""),"",IF(A2359="","Add the order date",IF(I2359="","Date not recognised - use YYYY-MM-DD",IF(C2359="","Add the customer email",IF(D2359="","Add the order total",IF(COUNTIF(Customers!$A$2:$A$2001,C2359)=0,"Customer not on Customers tab",IF(N(E2359)&gt;D2359,"Refund is more than the order",IF(AND(B2359&lt;&gt;"",COUNTIF($B$2:$B$5001,B2359)&gt;1),"Same order # twice - keep one row",""))))))))</f>
        <v/>
      </c>
      <c r="I2359" s="11" t="str">
        <f aca="false">IF(A2359="","",IF(ISNUMBER(A2359),INT(A2359),IFERROR(IF(TEXT(DATE(VALUE(LEFT(A2359,4)),VALUE(MID(A2359,6,2)),VALUE(MID(A2359,9,2))),"yyyy-mm-dd")=LEFT(A2359,10),DATE(VALUE(LEFT(A2359,4)),VALUE(MID(A2359,6,2)),VALUE(MID(A2359,9,2))),""),"")))</f>
        <v/>
      </c>
    </row>
    <row r="2360" customFormat="false" ht="15" hidden="false" customHeight="false" outlineLevel="0" collapsed="false">
      <c r="A2360" s="13"/>
      <c r="B2360" s="8"/>
      <c r="C2360" s="8"/>
      <c r="D2360" s="23"/>
      <c r="E2360" s="23"/>
      <c r="F2360" s="10" t="str">
        <f aca="false">IF(D2360="","",D2360-N(E2360))</f>
        <v/>
      </c>
      <c r="G2360" s="8"/>
      <c r="H2360" s="12" t="str">
        <f aca="false">IF(AND(A2360="",C2360="",D2360=""),"",IF(A2360="","Add the order date",IF(I2360="","Date not recognised - use YYYY-MM-DD",IF(C2360="","Add the customer email",IF(D2360="","Add the order total",IF(COUNTIF(Customers!$A$2:$A$2001,C2360)=0,"Customer not on Customers tab",IF(N(E2360)&gt;D2360,"Refund is more than the order",IF(AND(B2360&lt;&gt;"",COUNTIF($B$2:$B$5001,B2360)&gt;1),"Same order # twice - keep one row",""))))))))</f>
        <v/>
      </c>
      <c r="I2360" s="11" t="str">
        <f aca="false">IF(A2360="","",IF(ISNUMBER(A2360),INT(A2360),IFERROR(IF(TEXT(DATE(VALUE(LEFT(A2360,4)),VALUE(MID(A2360,6,2)),VALUE(MID(A2360,9,2))),"yyyy-mm-dd")=LEFT(A2360,10),DATE(VALUE(LEFT(A2360,4)),VALUE(MID(A2360,6,2)),VALUE(MID(A2360,9,2))),""),"")))</f>
        <v/>
      </c>
    </row>
    <row r="2361" customFormat="false" ht="15" hidden="false" customHeight="false" outlineLevel="0" collapsed="false">
      <c r="A2361" s="13"/>
      <c r="B2361" s="8"/>
      <c r="C2361" s="8"/>
      <c r="D2361" s="23"/>
      <c r="E2361" s="23"/>
      <c r="F2361" s="10" t="str">
        <f aca="false">IF(D2361="","",D2361-N(E2361))</f>
        <v/>
      </c>
      <c r="G2361" s="8"/>
      <c r="H2361" s="12" t="str">
        <f aca="false">IF(AND(A2361="",C2361="",D2361=""),"",IF(A2361="","Add the order date",IF(I2361="","Date not recognised - use YYYY-MM-DD",IF(C2361="","Add the customer email",IF(D2361="","Add the order total",IF(COUNTIF(Customers!$A$2:$A$2001,C2361)=0,"Customer not on Customers tab",IF(N(E2361)&gt;D2361,"Refund is more than the order",IF(AND(B2361&lt;&gt;"",COUNTIF($B$2:$B$5001,B2361)&gt;1),"Same order # twice - keep one row",""))))))))</f>
        <v/>
      </c>
      <c r="I2361" s="11" t="str">
        <f aca="false">IF(A2361="","",IF(ISNUMBER(A2361),INT(A2361),IFERROR(IF(TEXT(DATE(VALUE(LEFT(A2361,4)),VALUE(MID(A2361,6,2)),VALUE(MID(A2361,9,2))),"yyyy-mm-dd")=LEFT(A2361,10),DATE(VALUE(LEFT(A2361,4)),VALUE(MID(A2361,6,2)),VALUE(MID(A2361,9,2))),""),"")))</f>
        <v/>
      </c>
    </row>
    <row r="2362" customFormat="false" ht="15" hidden="false" customHeight="false" outlineLevel="0" collapsed="false">
      <c r="A2362" s="13"/>
      <c r="B2362" s="8"/>
      <c r="C2362" s="8"/>
      <c r="D2362" s="23"/>
      <c r="E2362" s="23"/>
      <c r="F2362" s="10" t="str">
        <f aca="false">IF(D2362="","",D2362-N(E2362))</f>
        <v/>
      </c>
      <c r="G2362" s="8"/>
      <c r="H2362" s="12" t="str">
        <f aca="false">IF(AND(A2362="",C2362="",D2362=""),"",IF(A2362="","Add the order date",IF(I2362="","Date not recognised - use YYYY-MM-DD",IF(C2362="","Add the customer email",IF(D2362="","Add the order total",IF(COUNTIF(Customers!$A$2:$A$2001,C2362)=0,"Customer not on Customers tab",IF(N(E2362)&gt;D2362,"Refund is more than the order",IF(AND(B2362&lt;&gt;"",COUNTIF($B$2:$B$5001,B2362)&gt;1),"Same order # twice - keep one row",""))))))))</f>
        <v/>
      </c>
      <c r="I2362" s="11" t="str">
        <f aca="false">IF(A2362="","",IF(ISNUMBER(A2362),INT(A2362),IFERROR(IF(TEXT(DATE(VALUE(LEFT(A2362,4)),VALUE(MID(A2362,6,2)),VALUE(MID(A2362,9,2))),"yyyy-mm-dd")=LEFT(A2362,10),DATE(VALUE(LEFT(A2362,4)),VALUE(MID(A2362,6,2)),VALUE(MID(A2362,9,2))),""),"")))</f>
        <v/>
      </c>
    </row>
    <row r="2363" customFormat="false" ht="15" hidden="false" customHeight="false" outlineLevel="0" collapsed="false">
      <c r="A2363" s="13"/>
      <c r="B2363" s="8"/>
      <c r="C2363" s="8"/>
      <c r="D2363" s="23"/>
      <c r="E2363" s="23"/>
      <c r="F2363" s="10" t="str">
        <f aca="false">IF(D2363="","",D2363-N(E2363))</f>
        <v/>
      </c>
      <c r="G2363" s="8"/>
      <c r="H2363" s="12" t="str">
        <f aca="false">IF(AND(A2363="",C2363="",D2363=""),"",IF(A2363="","Add the order date",IF(I2363="","Date not recognised - use YYYY-MM-DD",IF(C2363="","Add the customer email",IF(D2363="","Add the order total",IF(COUNTIF(Customers!$A$2:$A$2001,C2363)=0,"Customer not on Customers tab",IF(N(E2363)&gt;D2363,"Refund is more than the order",IF(AND(B2363&lt;&gt;"",COUNTIF($B$2:$B$5001,B2363)&gt;1),"Same order # twice - keep one row",""))))))))</f>
        <v/>
      </c>
      <c r="I2363" s="11" t="str">
        <f aca="false">IF(A2363="","",IF(ISNUMBER(A2363),INT(A2363),IFERROR(IF(TEXT(DATE(VALUE(LEFT(A2363,4)),VALUE(MID(A2363,6,2)),VALUE(MID(A2363,9,2))),"yyyy-mm-dd")=LEFT(A2363,10),DATE(VALUE(LEFT(A2363,4)),VALUE(MID(A2363,6,2)),VALUE(MID(A2363,9,2))),""),"")))</f>
        <v/>
      </c>
    </row>
    <row r="2364" customFormat="false" ht="15" hidden="false" customHeight="false" outlineLevel="0" collapsed="false">
      <c r="A2364" s="13"/>
      <c r="B2364" s="8"/>
      <c r="C2364" s="8"/>
      <c r="D2364" s="23"/>
      <c r="E2364" s="23"/>
      <c r="F2364" s="10" t="str">
        <f aca="false">IF(D2364="","",D2364-N(E2364))</f>
        <v/>
      </c>
      <c r="G2364" s="8"/>
      <c r="H2364" s="12" t="str">
        <f aca="false">IF(AND(A2364="",C2364="",D2364=""),"",IF(A2364="","Add the order date",IF(I2364="","Date not recognised - use YYYY-MM-DD",IF(C2364="","Add the customer email",IF(D2364="","Add the order total",IF(COUNTIF(Customers!$A$2:$A$2001,C2364)=0,"Customer not on Customers tab",IF(N(E2364)&gt;D2364,"Refund is more than the order",IF(AND(B2364&lt;&gt;"",COUNTIF($B$2:$B$5001,B2364)&gt;1),"Same order # twice - keep one row",""))))))))</f>
        <v/>
      </c>
      <c r="I2364" s="11" t="str">
        <f aca="false">IF(A2364="","",IF(ISNUMBER(A2364),INT(A2364),IFERROR(IF(TEXT(DATE(VALUE(LEFT(A2364,4)),VALUE(MID(A2364,6,2)),VALUE(MID(A2364,9,2))),"yyyy-mm-dd")=LEFT(A2364,10),DATE(VALUE(LEFT(A2364,4)),VALUE(MID(A2364,6,2)),VALUE(MID(A2364,9,2))),""),"")))</f>
        <v/>
      </c>
    </row>
    <row r="2365" customFormat="false" ht="15" hidden="false" customHeight="false" outlineLevel="0" collapsed="false">
      <c r="A2365" s="13"/>
      <c r="B2365" s="8"/>
      <c r="C2365" s="8"/>
      <c r="D2365" s="23"/>
      <c r="E2365" s="23"/>
      <c r="F2365" s="10" t="str">
        <f aca="false">IF(D2365="","",D2365-N(E2365))</f>
        <v/>
      </c>
      <c r="G2365" s="8"/>
      <c r="H2365" s="12" t="str">
        <f aca="false">IF(AND(A2365="",C2365="",D2365=""),"",IF(A2365="","Add the order date",IF(I2365="","Date not recognised - use YYYY-MM-DD",IF(C2365="","Add the customer email",IF(D2365="","Add the order total",IF(COUNTIF(Customers!$A$2:$A$2001,C2365)=0,"Customer not on Customers tab",IF(N(E2365)&gt;D2365,"Refund is more than the order",IF(AND(B2365&lt;&gt;"",COUNTIF($B$2:$B$5001,B2365)&gt;1),"Same order # twice - keep one row",""))))))))</f>
        <v/>
      </c>
      <c r="I2365" s="11" t="str">
        <f aca="false">IF(A2365="","",IF(ISNUMBER(A2365),INT(A2365),IFERROR(IF(TEXT(DATE(VALUE(LEFT(A2365,4)),VALUE(MID(A2365,6,2)),VALUE(MID(A2365,9,2))),"yyyy-mm-dd")=LEFT(A2365,10),DATE(VALUE(LEFT(A2365,4)),VALUE(MID(A2365,6,2)),VALUE(MID(A2365,9,2))),""),"")))</f>
        <v/>
      </c>
    </row>
    <row r="2366" customFormat="false" ht="15" hidden="false" customHeight="false" outlineLevel="0" collapsed="false">
      <c r="A2366" s="13"/>
      <c r="B2366" s="8"/>
      <c r="C2366" s="8"/>
      <c r="D2366" s="23"/>
      <c r="E2366" s="23"/>
      <c r="F2366" s="10" t="str">
        <f aca="false">IF(D2366="","",D2366-N(E2366))</f>
        <v/>
      </c>
      <c r="G2366" s="8"/>
      <c r="H2366" s="12" t="str">
        <f aca="false">IF(AND(A2366="",C2366="",D2366=""),"",IF(A2366="","Add the order date",IF(I2366="","Date not recognised - use YYYY-MM-DD",IF(C2366="","Add the customer email",IF(D2366="","Add the order total",IF(COUNTIF(Customers!$A$2:$A$2001,C2366)=0,"Customer not on Customers tab",IF(N(E2366)&gt;D2366,"Refund is more than the order",IF(AND(B2366&lt;&gt;"",COUNTIF($B$2:$B$5001,B2366)&gt;1),"Same order # twice - keep one row",""))))))))</f>
        <v/>
      </c>
      <c r="I2366" s="11" t="str">
        <f aca="false">IF(A2366="","",IF(ISNUMBER(A2366),INT(A2366),IFERROR(IF(TEXT(DATE(VALUE(LEFT(A2366,4)),VALUE(MID(A2366,6,2)),VALUE(MID(A2366,9,2))),"yyyy-mm-dd")=LEFT(A2366,10),DATE(VALUE(LEFT(A2366,4)),VALUE(MID(A2366,6,2)),VALUE(MID(A2366,9,2))),""),"")))</f>
        <v/>
      </c>
    </row>
    <row r="2367" customFormat="false" ht="15" hidden="false" customHeight="false" outlineLevel="0" collapsed="false">
      <c r="A2367" s="13"/>
      <c r="B2367" s="8"/>
      <c r="C2367" s="8"/>
      <c r="D2367" s="23"/>
      <c r="E2367" s="23"/>
      <c r="F2367" s="10" t="str">
        <f aca="false">IF(D2367="","",D2367-N(E2367))</f>
        <v/>
      </c>
      <c r="G2367" s="8"/>
      <c r="H2367" s="12" t="str">
        <f aca="false">IF(AND(A2367="",C2367="",D2367=""),"",IF(A2367="","Add the order date",IF(I2367="","Date not recognised - use YYYY-MM-DD",IF(C2367="","Add the customer email",IF(D2367="","Add the order total",IF(COUNTIF(Customers!$A$2:$A$2001,C2367)=0,"Customer not on Customers tab",IF(N(E2367)&gt;D2367,"Refund is more than the order",IF(AND(B2367&lt;&gt;"",COUNTIF($B$2:$B$5001,B2367)&gt;1),"Same order # twice - keep one row",""))))))))</f>
        <v/>
      </c>
      <c r="I2367" s="11" t="str">
        <f aca="false">IF(A2367="","",IF(ISNUMBER(A2367),INT(A2367),IFERROR(IF(TEXT(DATE(VALUE(LEFT(A2367,4)),VALUE(MID(A2367,6,2)),VALUE(MID(A2367,9,2))),"yyyy-mm-dd")=LEFT(A2367,10),DATE(VALUE(LEFT(A2367,4)),VALUE(MID(A2367,6,2)),VALUE(MID(A2367,9,2))),""),"")))</f>
        <v/>
      </c>
    </row>
    <row r="2368" customFormat="false" ht="15" hidden="false" customHeight="false" outlineLevel="0" collapsed="false">
      <c r="A2368" s="13"/>
      <c r="B2368" s="8"/>
      <c r="C2368" s="8"/>
      <c r="D2368" s="23"/>
      <c r="E2368" s="23"/>
      <c r="F2368" s="10" t="str">
        <f aca="false">IF(D2368="","",D2368-N(E2368))</f>
        <v/>
      </c>
      <c r="G2368" s="8"/>
      <c r="H2368" s="12" t="str">
        <f aca="false">IF(AND(A2368="",C2368="",D2368=""),"",IF(A2368="","Add the order date",IF(I2368="","Date not recognised - use YYYY-MM-DD",IF(C2368="","Add the customer email",IF(D2368="","Add the order total",IF(COUNTIF(Customers!$A$2:$A$2001,C2368)=0,"Customer not on Customers tab",IF(N(E2368)&gt;D2368,"Refund is more than the order",IF(AND(B2368&lt;&gt;"",COUNTIF($B$2:$B$5001,B2368)&gt;1),"Same order # twice - keep one row",""))))))))</f>
        <v/>
      </c>
      <c r="I2368" s="11" t="str">
        <f aca="false">IF(A2368="","",IF(ISNUMBER(A2368),INT(A2368),IFERROR(IF(TEXT(DATE(VALUE(LEFT(A2368,4)),VALUE(MID(A2368,6,2)),VALUE(MID(A2368,9,2))),"yyyy-mm-dd")=LEFT(A2368,10),DATE(VALUE(LEFT(A2368,4)),VALUE(MID(A2368,6,2)),VALUE(MID(A2368,9,2))),""),"")))</f>
        <v/>
      </c>
    </row>
    <row r="2369" customFormat="false" ht="15" hidden="false" customHeight="false" outlineLevel="0" collapsed="false">
      <c r="A2369" s="13"/>
      <c r="B2369" s="8"/>
      <c r="C2369" s="8"/>
      <c r="D2369" s="23"/>
      <c r="E2369" s="23"/>
      <c r="F2369" s="10" t="str">
        <f aca="false">IF(D2369="","",D2369-N(E2369))</f>
        <v/>
      </c>
      <c r="G2369" s="8"/>
      <c r="H2369" s="12" t="str">
        <f aca="false">IF(AND(A2369="",C2369="",D2369=""),"",IF(A2369="","Add the order date",IF(I2369="","Date not recognised - use YYYY-MM-DD",IF(C2369="","Add the customer email",IF(D2369="","Add the order total",IF(COUNTIF(Customers!$A$2:$A$2001,C2369)=0,"Customer not on Customers tab",IF(N(E2369)&gt;D2369,"Refund is more than the order",IF(AND(B2369&lt;&gt;"",COUNTIF($B$2:$B$5001,B2369)&gt;1),"Same order # twice - keep one row",""))))))))</f>
        <v/>
      </c>
      <c r="I2369" s="11" t="str">
        <f aca="false">IF(A2369="","",IF(ISNUMBER(A2369),INT(A2369),IFERROR(IF(TEXT(DATE(VALUE(LEFT(A2369,4)),VALUE(MID(A2369,6,2)),VALUE(MID(A2369,9,2))),"yyyy-mm-dd")=LEFT(A2369,10),DATE(VALUE(LEFT(A2369,4)),VALUE(MID(A2369,6,2)),VALUE(MID(A2369,9,2))),""),"")))</f>
        <v/>
      </c>
    </row>
    <row r="2370" customFormat="false" ht="15" hidden="false" customHeight="false" outlineLevel="0" collapsed="false">
      <c r="A2370" s="13"/>
      <c r="B2370" s="8"/>
      <c r="C2370" s="8"/>
      <c r="D2370" s="23"/>
      <c r="E2370" s="23"/>
      <c r="F2370" s="10" t="str">
        <f aca="false">IF(D2370="","",D2370-N(E2370))</f>
        <v/>
      </c>
      <c r="G2370" s="8"/>
      <c r="H2370" s="12" t="str">
        <f aca="false">IF(AND(A2370="",C2370="",D2370=""),"",IF(A2370="","Add the order date",IF(I2370="","Date not recognised - use YYYY-MM-DD",IF(C2370="","Add the customer email",IF(D2370="","Add the order total",IF(COUNTIF(Customers!$A$2:$A$2001,C2370)=0,"Customer not on Customers tab",IF(N(E2370)&gt;D2370,"Refund is more than the order",IF(AND(B2370&lt;&gt;"",COUNTIF($B$2:$B$5001,B2370)&gt;1),"Same order # twice - keep one row",""))))))))</f>
        <v/>
      </c>
      <c r="I2370" s="11" t="str">
        <f aca="false">IF(A2370="","",IF(ISNUMBER(A2370),INT(A2370),IFERROR(IF(TEXT(DATE(VALUE(LEFT(A2370,4)),VALUE(MID(A2370,6,2)),VALUE(MID(A2370,9,2))),"yyyy-mm-dd")=LEFT(A2370,10),DATE(VALUE(LEFT(A2370,4)),VALUE(MID(A2370,6,2)),VALUE(MID(A2370,9,2))),""),"")))</f>
        <v/>
      </c>
    </row>
    <row r="2371" customFormat="false" ht="15" hidden="false" customHeight="false" outlineLevel="0" collapsed="false">
      <c r="A2371" s="13"/>
      <c r="B2371" s="8"/>
      <c r="C2371" s="8"/>
      <c r="D2371" s="23"/>
      <c r="E2371" s="23"/>
      <c r="F2371" s="10" t="str">
        <f aca="false">IF(D2371="","",D2371-N(E2371))</f>
        <v/>
      </c>
      <c r="G2371" s="8"/>
      <c r="H2371" s="12" t="str">
        <f aca="false">IF(AND(A2371="",C2371="",D2371=""),"",IF(A2371="","Add the order date",IF(I2371="","Date not recognised - use YYYY-MM-DD",IF(C2371="","Add the customer email",IF(D2371="","Add the order total",IF(COUNTIF(Customers!$A$2:$A$2001,C2371)=0,"Customer not on Customers tab",IF(N(E2371)&gt;D2371,"Refund is more than the order",IF(AND(B2371&lt;&gt;"",COUNTIF($B$2:$B$5001,B2371)&gt;1),"Same order # twice - keep one row",""))))))))</f>
        <v/>
      </c>
      <c r="I2371" s="11" t="str">
        <f aca="false">IF(A2371="","",IF(ISNUMBER(A2371),INT(A2371),IFERROR(IF(TEXT(DATE(VALUE(LEFT(A2371,4)),VALUE(MID(A2371,6,2)),VALUE(MID(A2371,9,2))),"yyyy-mm-dd")=LEFT(A2371,10),DATE(VALUE(LEFT(A2371,4)),VALUE(MID(A2371,6,2)),VALUE(MID(A2371,9,2))),""),"")))</f>
        <v/>
      </c>
    </row>
    <row r="2372" customFormat="false" ht="15" hidden="false" customHeight="false" outlineLevel="0" collapsed="false">
      <c r="A2372" s="13"/>
      <c r="B2372" s="8"/>
      <c r="C2372" s="8"/>
      <c r="D2372" s="23"/>
      <c r="E2372" s="23"/>
      <c r="F2372" s="10" t="str">
        <f aca="false">IF(D2372="","",D2372-N(E2372))</f>
        <v/>
      </c>
      <c r="G2372" s="8"/>
      <c r="H2372" s="12" t="str">
        <f aca="false">IF(AND(A2372="",C2372="",D2372=""),"",IF(A2372="","Add the order date",IF(I2372="","Date not recognised - use YYYY-MM-DD",IF(C2372="","Add the customer email",IF(D2372="","Add the order total",IF(COUNTIF(Customers!$A$2:$A$2001,C2372)=0,"Customer not on Customers tab",IF(N(E2372)&gt;D2372,"Refund is more than the order",IF(AND(B2372&lt;&gt;"",COUNTIF($B$2:$B$5001,B2372)&gt;1),"Same order # twice - keep one row",""))))))))</f>
        <v/>
      </c>
      <c r="I2372" s="11" t="str">
        <f aca="false">IF(A2372="","",IF(ISNUMBER(A2372),INT(A2372),IFERROR(IF(TEXT(DATE(VALUE(LEFT(A2372,4)),VALUE(MID(A2372,6,2)),VALUE(MID(A2372,9,2))),"yyyy-mm-dd")=LEFT(A2372,10),DATE(VALUE(LEFT(A2372,4)),VALUE(MID(A2372,6,2)),VALUE(MID(A2372,9,2))),""),"")))</f>
        <v/>
      </c>
    </row>
    <row r="2373" customFormat="false" ht="15" hidden="false" customHeight="false" outlineLevel="0" collapsed="false">
      <c r="A2373" s="13"/>
      <c r="B2373" s="8"/>
      <c r="C2373" s="8"/>
      <c r="D2373" s="23"/>
      <c r="E2373" s="23"/>
      <c r="F2373" s="10" t="str">
        <f aca="false">IF(D2373="","",D2373-N(E2373))</f>
        <v/>
      </c>
      <c r="G2373" s="8"/>
      <c r="H2373" s="12" t="str">
        <f aca="false">IF(AND(A2373="",C2373="",D2373=""),"",IF(A2373="","Add the order date",IF(I2373="","Date not recognised - use YYYY-MM-DD",IF(C2373="","Add the customer email",IF(D2373="","Add the order total",IF(COUNTIF(Customers!$A$2:$A$2001,C2373)=0,"Customer not on Customers tab",IF(N(E2373)&gt;D2373,"Refund is more than the order",IF(AND(B2373&lt;&gt;"",COUNTIF($B$2:$B$5001,B2373)&gt;1),"Same order # twice - keep one row",""))))))))</f>
        <v/>
      </c>
      <c r="I2373" s="11" t="str">
        <f aca="false">IF(A2373="","",IF(ISNUMBER(A2373),INT(A2373),IFERROR(IF(TEXT(DATE(VALUE(LEFT(A2373,4)),VALUE(MID(A2373,6,2)),VALUE(MID(A2373,9,2))),"yyyy-mm-dd")=LEFT(A2373,10),DATE(VALUE(LEFT(A2373,4)),VALUE(MID(A2373,6,2)),VALUE(MID(A2373,9,2))),""),"")))</f>
        <v/>
      </c>
    </row>
    <row r="2374" customFormat="false" ht="15" hidden="false" customHeight="false" outlineLevel="0" collapsed="false">
      <c r="A2374" s="13"/>
      <c r="B2374" s="8"/>
      <c r="C2374" s="8"/>
      <c r="D2374" s="23"/>
      <c r="E2374" s="23"/>
      <c r="F2374" s="10" t="str">
        <f aca="false">IF(D2374="","",D2374-N(E2374))</f>
        <v/>
      </c>
      <c r="G2374" s="8"/>
      <c r="H2374" s="12" t="str">
        <f aca="false">IF(AND(A2374="",C2374="",D2374=""),"",IF(A2374="","Add the order date",IF(I2374="","Date not recognised - use YYYY-MM-DD",IF(C2374="","Add the customer email",IF(D2374="","Add the order total",IF(COUNTIF(Customers!$A$2:$A$2001,C2374)=0,"Customer not on Customers tab",IF(N(E2374)&gt;D2374,"Refund is more than the order",IF(AND(B2374&lt;&gt;"",COUNTIF($B$2:$B$5001,B2374)&gt;1),"Same order # twice - keep one row",""))))))))</f>
        <v/>
      </c>
      <c r="I2374" s="11" t="str">
        <f aca="false">IF(A2374="","",IF(ISNUMBER(A2374),INT(A2374),IFERROR(IF(TEXT(DATE(VALUE(LEFT(A2374,4)),VALUE(MID(A2374,6,2)),VALUE(MID(A2374,9,2))),"yyyy-mm-dd")=LEFT(A2374,10),DATE(VALUE(LEFT(A2374,4)),VALUE(MID(A2374,6,2)),VALUE(MID(A2374,9,2))),""),"")))</f>
        <v/>
      </c>
    </row>
    <row r="2375" customFormat="false" ht="15" hidden="false" customHeight="false" outlineLevel="0" collapsed="false">
      <c r="A2375" s="13"/>
      <c r="B2375" s="8"/>
      <c r="C2375" s="8"/>
      <c r="D2375" s="23"/>
      <c r="E2375" s="23"/>
      <c r="F2375" s="10" t="str">
        <f aca="false">IF(D2375="","",D2375-N(E2375))</f>
        <v/>
      </c>
      <c r="G2375" s="8"/>
      <c r="H2375" s="12" t="str">
        <f aca="false">IF(AND(A2375="",C2375="",D2375=""),"",IF(A2375="","Add the order date",IF(I2375="","Date not recognised - use YYYY-MM-DD",IF(C2375="","Add the customer email",IF(D2375="","Add the order total",IF(COUNTIF(Customers!$A$2:$A$2001,C2375)=0,"Customer not on Customers tab",IF(N(E2375)&gt;D2375,"Refund is more than the order",IF(AND(B2375&lt;&gt;"",COUNTIF($B$2:$B$5001,B2375)&gt;1),"Same order # twice - keep one row",""))))))))</f>
        <v/>
      </c>
      <c r="I2375" s="11" t="str">
        <f aca="false">IF(A2375="","",IF(ISNUMBER(A2375),INT(A2375),IFERROR(IF(TEXT(DATE(VALUE(LEFT(A2375,4)),VALUE(MID(A2375,6,2)),VALUE(MID(A2375,9,2))),"yyyy-mm-dd")=LEFT(A2375,10),DATE(VALUE(LEFT(A2375,4)),VALUE(MID(A2375,6,2)),VALUE(MID(A2375,9,2))),""),"")))</f>
        <v/>
      </c>
    </row>
    <row r="2376" customFormat="false" ht="15" hidden="false" customHeight="false" outlineLevel="0" collapsed="false">
      <c r="A2376" s="13"/>
      <c r="B2376" s="8"/>
      <c r="C2376" s="8"/>
      <c r="D2376" s="23"/>
      <c r="E2376" s="23"/>
      <c r="F2376" s="10" t="str">
        <f aca="false">IF(D2376="","",D2376-N(E2376))</f>
        <v/>
      </c>
      <c r="G2376" s="8"/>
      <c r="H2376" s="12" t="str">
        <f aca="false">IF(AND(A2376="",C2376="",D2376=""),"",IF(A2376="","Add the order date",IF(I2376="","Date not recognised - use YYYY-MM-DD",IF(C2376="","Add the customer email",IF(D2376="","Add the order total",IF(COUNTIF(Customers!$A$2:$A$2001,C2376)=0,"Customer not on Customers tab",IF(N(E2376)&gt;D2376,"Refund is more than the order",IF(AND(B2376&lt;&gt;"",COUNTIF($B$2:$B$5001,B2376)&gt;1),"Same order # twice - keep one row",""))))))))</f>
        <v/>
      </c>
      <c r="I2376" s="11" t="str">
        <f aca="false">IF(A2376="","",IF(ISNUMBER(A2376),INT(A2376),IFERROR(IF(TEXT(DATE(VALUE(LEFT(A2376,4)),VALUE(MID(A2376,6,2)),VALUE(MID(A2376,9,2))),"yyyy-mm-dd")=LEFT(A2376,10),DATE(VALUE(LEFT(A2376,4)),VALUE(MID(A2376,6,2)),VALUE(MID(A2376,9,2))),""),"")))</f>
        <v/>
      </c>
    </row>
    <row r="2377" customFormat="false" ht="15" hidden="false" customHeight="false" outlineLevel="0" collapsed="false">
      <c r="A2377" s="13"/>
      <c r="B2377" s="8"/>
      <c r="C2377" s="8"/>
      <c r="D2377" s="23"/>
      <c r="E2377" s="23"/>
      <c r="F2377" s="10" t="str">
        <f aca="false">IF(D2377="","",D2377-N(E2377))</f>
        <v/>
      </c>
      <c r="G2377" s="8"/>
      <c r="H2377" s="12" t="str">
        <f aca="false">IF(AND(A2377="",C2377="",D2377=""),"",IF(A2377="","Add the order date",IF(I2377="","Date not recognised - use YYYY-MM-DD",IF(C2377="","Add the customer email",IF(D2377="","Add the order total",IF(COUNTIF(Customers!$A$2:$A$2001,C2377)=0,"Customer not on Customers tab",IF(N(E2377)&gt;D2377,"Refund is more than the order",IF(AND(B2377&lt;&gt;"",COUNTIF($B$2:$B$5001,B2377)&gt;1),"Same order # twice - keep one row",""))))))))</f>
        <v/>
      </c>
      <c r="I2377" s="11" t="str">
        <f aca="false">IF(A2377="","",IF(ISNUMBER(A2377),INT(A2377),IFERROR(IF(TEXT(DATE(VALUE(LEFT(A2377,4)),VALUE(MID(A2377,6,2)),VALUE(MID(A2377,9,2))),"yyyy-mm-dd")=LEFT(A2377,10),DATE(VALUE(LEFT(A2377,4)),VALUE(MID(A2377,6,2)),VALUE(MID(A2377,9,2))),""),"")))</f>
        <v/>
      </c>
    </row>
    <row r="2378" customFormat="false" ht="15" hidden="false" customHeight="false" outlineLevel="0" collapsed="false">
      <c r="A2378" s="13"/>
      <c r="B2378" s="8"/>
      <c r="C2378" s="8"/>
      <c r="D2378" s="23"/>
      <c r="E2378" s="23"/>
      <c r="F2378" s="10" t="str">
        <f aca="false">IF(D2378="","",D2378-N(E2378))</f>
        <v/>
      </c>
      <c r="G2378" s="8"/>
      <c r="H2378" s="12" t="str">
        <f aca="false">IF(AND(A2378="",C2378="",D2378=""),"",IF(A2378="","Add the order date",IF(I2378="","Date not recognised - use YYYY-MM-DD",IF(C2378="","Add the customer email",IF(D2378="","Add the order total",IF(COUNTIF(Customers!$A$2:$A$2001,C2378)=0,"Customer not on Customers tab",IF(N(E2378)&gt;D2378,"Refund is more than the order",IF(AND(B2378&lt;&gt;"",COUNTIF($B$2:$B$5001,B2378)&gt;1),"Same order # twice - keep one row",""))))))))</f>
        <v/>
      </c>
      <c r="I2378" s="11" t="str">
        <f aca="false">IF(A2378="","",IF(ISNUMBER(A2378),INT(A2378),IFERROR(IF(TEXT(DATE(VALUE(LEFT(A2378,4)),VALUE(MID(A2378,6,2)),VALUE(MID(A2378,9,2))),"yyyy-mm-dd")=LEFT(A2378,10),DATE(VALUE(LEFT(A2378,4)),VALUE(MID(A2378,6,2)),VALUE(MID(A2378,9,2))),""),"")))</f>
        <v/>
      </c>
    </row>
    <row r="2379" customFormat="false" ht="15" hidden="false" customHeight="false" outlineLevel="0" collapsed="false">
      <c r="A2379" s="13"/>
      <c r="B2379" s="8"/>
      <c r="C2379" s="8"/>
      <c r="D2379" s="23"/>
      <c r="E2379" s="23"/>
      <c r="F2379" s="10" t="str">
        <f aca="false">IF(D2379="","",D2379-N(E2379))</f>
        <v/>
      </c>
      <c r="G2379" s="8"/>
      <c r="H2379" s="12" t="str">
        <f aca="false">IF(AND(A2379="",C2379="",D2379=""),"",IF(A2379="","Add the order date",IF(I2379="","Date not recognised - use YYYY-MM-DD",IF(C2379="","Add the customer email",IF(D2379="","Add the order total",IF(COUNTIF(Customers!$A$2:$A$2001,C2379)=0,"Customer not on Customers tab",IF(N(E2379)&gt;D2379,"Refund is more than the order",IF(AND(B2379&lt;&gt;"",COUNTIF($B$2:$B$5001,B2379)&gt;1),"Same order # twice - keep one row",""))))))))</f>
        <v/>
      </c>
      <c r="I2379" s="11" t="str">
        <f aca="false">IF(A2379="","",IF(ISNUMBER(A2379),INT(A2379),IFERROR(IF(TEXT(DATE(VALUE(LEFT(A2379,4)),VALUE(MID(A2379,6,2)),VALUE(MID(A2379,9,2))),"yyyy-mm-dd")=LEFT(A2379,10),DATE(VALUE(LEFT(A2379,4)),VALUE(MID(A2379,6,2)),VALUE(MID(A2379,9,2))),""),"")))</f>
        <v/>
      </c>
    </row>
    <row r="2380" customFormat="false" ht="15" hidden="false" customHeight="false" outlineLevel="0" collapsed="false">
      <c r="A2380" s="13"/>
      <c r="B2380" s="8"/>
      <c r="C2380" s="8"/>
      <c r="D2380" s="23"/>
      <c r="E2380" s="23"/>
      <c r="F2380" s="10" t="str">
        <f aca="false">IF(D2380="","",D2380-N(E2380))</f>
        <v/>
      </c>
      <c r="G2380" s="8"/>
      <c r="H2380" s="12" t="str">
        <f aca="false">IF(AND(A2380="",C2380="",D2380=""),"",IF(A2380="","Add the order date",IF(I2380="","Date not recognised - use YYYY-MM-DD",IF(C2380="","Add the customer email",IF(D2380="","Add the order total",IF(COUNTIF(Customers!$A$2:$A$2001,C2380)=0,"Customer not on Customers tab",IF(N(E2380)&gt;D2380,"Refund is more than the order",IF(AND(B2380&lt;&gt;"",COUNTIF($B$2:$B$5001,B2380)&gt;1),"Same order # twice - keep one row",""))))))))</f>
        <v/>
      </c>
      <c r="I2380" s="11" t="str">
        <f aca="false">IF(A2380="","",IF(ISNUMBER(A2380),INT(A2380),IFERROR(IF(TEXT(DATE(VALUE(LEFT(A2380,4)),VALUE(MID(A2380,6,2)),VALUE(MID(A2380,9,2))),"yyyy-mm-dd")=LEFT(A2380,10),DATE(VALUE(LEFT(A2380,4)),VALUE(MID(A2380,6,2)),VALUE(MID(A2380,9,2))),""),"")))</f>
        <v/>
      </c>
    </row>
    <row r="2381" customFormat="false" ht="15" hidden="false" customHeight="false" outlineLevel="0" collapsed="false">
      <c r="A2381" s="13"/>
      <c r="B2381" s="8"/>
      <c r="C2381" s="8"/>
      <c r="D2381" s="23"/>
      <c r="E2381" s="23"/>
      <c r="F2381" s="10" t="str">
        <f aca="false">IF(D2381="","",D2381-N(E2381))</f>
        <v/>
      </c>
      <c r="G2381" s="8"/>
      <c r="H2381" s="12" t="str">
        <f aca="false">IF(AND(A2381="",C2381="",D2381=""),"",IF(A2381="","Add the order date",IF(I2381="","Date not recognised - use YYYY-MM-DD",IF(C2381="","Add the customer email",IF(D2381="","Add the order total",IF(COUNTIF(Customers!$A$2:$A$2001,C2381)=0,"Customer not on Customers tab",IF(N(E2381)&gt;D2381,"Refund is more than the order",IF(AND(B2381&lt;&gt;"",COUNTIF($B$2:$B$5001,B2381)&gt;1),"Same order # twice - keep one row",""))))))))</f>
        <v/>
      </c>
      <c r="I2381" s="11" t="str">
        <f aca="false">IF(A2381="","",IF(ISNUMBER(A2381),INT(A2381),IFERROR(IF(TEXT(DATE(VALUE(LEFT(A2381,4)),VALUE(MID(A2381,6,2)),VALUE(MID(A2381,9,2))),"yyyy-mm-dd")=LEFT(A2381,10),DATE(VALUE(LEFT(A2381,4)),VALUE(MID(A2381,6,2)),VALUE(MID(A2381,9,2))),""),"")))</f>
        <v/>
      </c>
    </row>
    <row r="2382" customFormat="false" ht="15" hidden="false" customHeight="false" outlineLevel="0" collapsed="false">
      <c r="A2382" s="13"/>
      <c r="B2382" s="8"/>
      <c r="C2382" s="8"/>
      <c r="D2382" s="23"/>
      <c r="E2382" s="23"/>
      <c r="F2382" s="10" t="str">
        <f aca="false">IF(D2382="","",D2382-N(E2382))</f>
        <v/>
      </c>
      <c r="G2382" s="8"/>
      <c r="H2382" s="12" t="str">
        <f aca="false">IF(AND(A2382="",C2382="",D2382=""),"",IF(A2382="","Add the order date",IF(I2382="","Date not recognised - use YYYY-MM-DD",IF(C2382="","Add the customer email",IF(D2382="","Add the order total",IF(COUNTIF(Customers!$A$2:$A$2001,C2382)=0,"Customer not on Customers tab",IF(N(E2382)&gt;D2382,"Refund is more than the order",IF(AND(B2382&lt;&gt;"",COUNTIF($B$2:$B$5001,B2382)&gt;1),"Same order # twice - keep one row",""))))))))</f>
        <v/>
      </c>
      <c r="I2382" s="11" t="str">
        <f aca="false">IF(A2382="","",IF(ISNUMBER(A2382),INT(A2382),IFERROR(IF(TEXT(DATE(VALUE(LEFT(A2382,4)),VALUE(MID(A2382,6,2)),VALUE(MID(A2382,9,2))),"yyyy-mm-dd")=LEFT(A2382,10),DATE(VALUE(LEFT(A2382,4)),VALUE(MID(A2382,6,2)),VALUE(MID(A2382,9,2))),""),"")))</f>
        <v/>
      </c>
    </row>
    <row r="2383" customFormat="false" ht="15" hidden="false" customHeight="false" outlineLevel="0" collapsed="false">
      <c r="A2383" s="13"/>
      <c r="B2383" s="8"/>
      <c r="C2383" s="8"/>
      <c r="D2383" s="23"/>
      <c r="E2383" s="23"/>
      <c r="F2383" s="10" t="str">
        <f aca="false">IF(D2383="","",D2383-N(E2383))</f>
        <v/>
      </c>
      <c r="G2383" s="8"/>
      <c r="H2383" s="12" t="str">
        <f aca="false">IF(AND(A2383="",C2383="",D2383=""),"",IF(A2383="","Add the order date",IF(I2383="","Date not recognised - use YYYY-MM-DD",IF(C2383="","Add the customer email",IF(D2383="","Add the order total",IF(COUNTIF(Customers!$A$2:$A$2001,C2383)=0,"Customer not on Customers tab",IF(N(E2383)&gt;D2383,"Refund is more than the order",IF(AND(B2383&lt;&gt;"",COUNTIF($B$2:$B$5001,B2383)&gt;1),"Same order # twice - keep one row",""))))))))</f>
        <v/>
      </c>
      <c r="I2383" s="11" t="str">
        <f aca="false">IF(A2383="","",IF(ISNUMBER(A2383),INT(A2383),IFERROR(IF(TEXT(DATE(VALUE(LEFT(A2383,4)),VALUE(MID(A2383,6,2)),VALUE(MID(A2383,9,2))),"yyyy-mm-dd")=LEFT(A2383,10),DATE(VALUE(LEFT(A2383,4)),VALUE(MID(A2383,6,2)),VALUE(MID(A2383,9,2))),""),"")))</f>
        <v/>
      </c>
    </row>
    <row r="2384" customFormat="false" ht="15" hidden="false" customHeight="false" outlineLevel="0" collapsed="false">
      <c r="A2384" s="13"/>
      <c r="B2384" s="8"/>
      <c r="C2384" s="8"/>
      <c r="D2384" s="23"/>
      <c r="E2384" s="23"/>
      <c r="F2384" s="10" t="str">
        <f aca="false">IF(D2384="","",D2384-N(E2384))</f>
        <v/>
      </c>
      <c r="G2384" s="8"/>
      <c r="H2384" s="12" t="str">
        <f aca="false">IF(AND(A2384="",C2384="",D2384=""),"",IF(A2384="","Add the order date",IF(I2384="","Date not recognised - use YYYY-MM-DD",IF(C2384="","Add the customer email",IF(D2384="","Add the order total",IF(COUNTIF(Customers!$A$2:$A$2001,C2384)=0,"Customer not on Customers tab",IF(N(E2384)&gt;D2384,"Refund is more than the order",IF(AND(B2384&lt;&gt;"",COUNTIF($B$2:$B$5001,B2384)&gt;1),"Same order # twice - keep one row",""))))))))</f>
        <v/>
      </c>
      <c r="I2384" s="11" t="str">
        <f aca="false">IF(A2384="","",IF(ISNUMBER(A2384),INT(A2384),IFERROR(IF(TEXT(DATE(VALUE(LEFT(A2384,4)),VALUE(MID(A2384,6,2)),VALUE(MID(A2384,9,2))),"yyyy-mm-dd")=LEFT(A2384,10),DATE(VALUE(LEFT(A2384,4)),VALUE(MID(A2384,6,2)),VALUE(MID(A2384,9,2))),""),"")))</f>
        <v/>
      </c>
    </row>
    <row r="2385" customFormat="false" ht="15" hidden="false" customHeight="false" outlineLevel="0" collapsed="false">
      <c r="A2385" s="13"/>
      <c r="B2385" s="8"/>
      <c r="C2385" s="8"/>
      <c r="D2385" s="23"/>
      <c r="E2385" s="23"/>
      <c r="F2385" s="10" t="str">
        <f aca="false">IF(D2385="","",D2385-N(E2385))</f>
        <v/>
      </c>
      <c r="G2385" s="8"/>
      <c r="H2385" s="12" t="str">
        <f aca="false">IF(AND(A2385="",C2385="",D2385=""),"",IF(A2385="","Add the order date",IF(I2385="","Date not recognised - use YYYY-MM-DD",IF(C2385="","Add the customer email",IF(D2385="","Add the order total",IF(COUNTIF(Customers!$A$2:$A$2001,C2385)=0,"Customer not on Customers tab",IF(N(E2385)&gt;D2385,"Refund is more than the order",IF(AND(B2385&lt;&gt;"",COUNTIF($B$2:$B$5001,B2385)&gt;1),"Same order # twice - keep one row",""))))))))</f>
        <v/>
      </c>
      <c r="I2385" s="11" t="str">
        <f aca="false">IF(A2385="","",IF(ISNUMBER(A2385),INT(A2385),IFERROR(IF(TEXT(DATE(VALUE(LEFT(A2385,4)),VALUE(MID(A2385,6,2)),VALUE(MID(A2385,9,2))),"yyyy-mm-dd")=LEFT(A2385,10),DATE(VALUE(LEFT(A2385,4)),VALUE(MID(A2385,6,2)),VALUE(MID(A2385,9,2))),""),"")))</f>
        <v/>
      </c>
    </row>
    <row r="2386" customFormat="false" ht="15" hidden="false" customHeight="false" outlineLevel="0" collapsed="false">
      <c r="A2386" s="13"/>
      <c r="B2386" s="8"/>
      <c r="C2386" s="8"/>
      <c r="D2386" s="23"/>
      <c r="E2386" s="23"/>
      <c r="F2386" s="10" t="str">
        <f aca="false">IF(D2386="","",D2386-N(E2386))</f>
        <v/>
      </c>
      <c r="G2386" s="8"/>
      <c r="H2386" s="12" t="str">
        <f aca="false">IF(AND(A2386="",C2386="",D2386=""),"",IF(A2386="","Add the order date",IF(I2386="","Date not recognised - use YYYY-MM-DD",IF(C2386="","Add the customer email",IF(D2386="","Add the order total",IF(COUNTIF(Customers!$A$2:$A$2001,C2386)=0,"Customer not on Customers tab",IF(N(E2386)&gt;D2386,"Refund is more than the order",IF(AND(B2386&lt;&gt;"",COUNTIF($B$2:$B$5001,B2386)&gt;1),"Same order # twice - keep one row",""))))))))</f>
        <v/>
      </c>
      <c r="I2386" s="11" t="str">
        <f aca="false">IF(A2386="","",IF(ISNUMBER(A2386),INT(A2386),IFERROR(IF(TEXT(DATE(VALUE(LEFT(A2386,4)),VALUE(MID(A2386,6,2)),VALUE(MID(A2386,9,2))),"yyyy-mm-dd")=LEFT(A2386,10),DATE(VALUE(LEFT(A2386,4)),VALUE(MID(A2386,6,2)),VALUE(MID(A2386,9,2))),""),"")))</f>
        <v/>
      </c>
    </row>
    <row r="2387" customFormat="false" ht="15" hidden="false" customHeight="false" outlineLevel="0" collapsed="false">
      <c r="A2387" s="13"/>
      <c r="B2387" s="8"/>
      <c r="C2387" s="8"/>
      <c r="D2387" s="23"/>
      <c r="E2387" s="23"/>
      <c r="F2387" s="10" t="str">
        <f aca="false">IF(D2387="","",D2387-N(E2387))</f>
        <v/>
      </c>
      <c r="G2387" s="8"/>
      <c r="H2387" s="12" t="str">
        <f aca="false">IF(AND(A2387="",C2387="",D2387=""),"",IF(A2387="","Add the order date",IF(I2387="","Date not recognised - use YYYY-MM-DD",IF(C2387="","Add the customer email",IF(D2387="","Add the order total",IF(COUNTIF(Customers!$A$2:$A$2001,C2387)=0,"Customer not on Customers tab",IF(N(E2387)&gt;D2387,"Refund is more than the order",IF(AND(B2387&lt;&gt;"",COUNTIF($B$2:$B$5001,B2387)&gt;1),"Same order # twice - keep one row",""))))))))</f>
        <v/>
      </c>
      <c r="I2387" s="11" t="str">
        <f aca="false">IF(A2387="","",IF(ISNUMBER(A2387),INT(A2387),IFERROR(IF(TEXT(DATE(VALUE(LEFT(A2387,4)),VALUE(MID(A2387,6,2)),VALUE(MID(A2387,9,2))),"yyyy-mm-dd")=LEFT(A2387,10),DATE(VALUE(LEFT(A2387,4)),VALUE(MID(A2387,6,2)),VALUE(MID(A2387,9,2))),""),"")))</f>
        <v/>
      </c>
    </row>
    <row r="2388" customFormat="false" ht="15" hidden="false" customHeight="false" outlineLevel="0" collapsed="false">
      <c r="A2388" s="13"/>
      <c r="B2388" s="8"/>
      <c r="C2388" s="8"/>
      <c r="D2388" s="23"/>
      <c r="E2388" s="23"/>
      <c r="F2388" s="10" t="str">
        <f aca="false">IF(D2388="","",D2388-N(E2388))</f>
        <v/>
      </c>
      <c r="G2388" s="8"/>
      <c r="H2388" s="12" t="str">
        <f aca="false">IF(AND(A2388="",C2388="",D2388=""),"",IF(A2388="","Add the order date",IF(I2388="","Date not recognised - use YYYY-MM-DD",IF(C2388="","Add the customer email",IF(D2388="","Add the order total",IF(COUNTIF(Customers!$A$2:$A$2001,C2388)=0,"Customer not on Customers tab",IF(N(E2388)&gt;D2388,"Refund is more than the order",IF(AND(B2388&lt;&gt;"",COUNTIF($B$2:$B$5001,B2388)&gt;1),"Same order # twice - keep one row",""))))))))</f>
        <v/>
      </c>
      <c r="I2388" s="11" t="str">
        <f aca="false">IF(A2388="","",IF(ISNUMBER(A2388),INT(A2388),IFERROR(IF(TEXT(DATE(VALUE(LEFT(A2388,4)),VALUE(MID(A2388,6,2)),VALUE(MID(A2388,9,2))),"yyyy-mm-dd")=LEFT(A2388,10),DATE(VALUE(LEFT(A2388,4)),VALUE(MID(A2388,6,2)),VALUE(MID(A2388,9,2))),""),"")))</f>
        <v/>
      </c>
    </row>
    <row r="2389" customFormat="false" ht="15" hidden="false" customHeight="false" outlineLevel="0" collapsed="false">
      <c r="A2389" s="13"/>
      <c r="B2389" s="8"/>
      <c r="C2389" s="8"/>
      <c r="D2389" s="23"/>
      <c r="E2389" s="23"/>
      <c r="F2389" s="10" t="str">
        <f aca="false">IF(D2389="","",D2389-N(E2389))</f>
        <v/>
      </c>
      <c r="G2389" s="8"/>
      <c r="H2389" s="12" t="str">
        <f aca="false">IF(AND(A2389="",C2389="",D2389=""),"",IF(A2389="","Add the order date",IF(I2389="","Date not recognised - use YYYY-MM-DD",IF(C2389="","Add the customer email",IF(D2389="","Add the order total",IF(COUNTIF(Customers!$A$2:$A$2001,C2389)=0,"Customer not on Customers tab",IF(N(E2389)&gt;D2389,"Refund is more than the order",IF(AND(B2389&lt;&gt;"",COUNTIF($B$2:$B$5001,B2389)&gt;1),"Same order # twice - keep one row",""))))))))</f>
        <v/>
      </c>
      <c r="I2389" s="11" t="str">
        <f aca="false">IF(A2389="","",IF(ISNUMBER(A2389),INT(A2389),IFERROR(IF(TEXT(DATE(VALUE(LEFT(A2389,4)),VALUE(MID(A2389,6,2)),VALUE(MID(A2389,9,2))),"yyyy-mm-dd")=LEFT(A2389,10),DATE(VALUE(LEFT(A2389,4)),VALUE(MID(A2389,6,2)),VALUE(MID(A2389,9,2))),""),"")))</f>
        <v/>
      </c>
    </row>
    <row r="2390" customFormat="false" ht="15" hidden="false" customHeight="false" outlineLevel="0" collapsed="false">
      <c r="A2390" s="13"/>
      <c r="B2390" s="8"/>
      <c r="C2390" s="8"/>
      <c r="D2390" s="23"/>
      <c r="E2390" s="23"/>
      <c r="F2390" s="10" t="str">
        <f aca="false">IF(D2390="","",D2390-N(E2390))</f>
        <v/>
      </c>
      <c r="G2390" s="8"/>
      <c r="H2390" s="12" t="str">
        <f aca="false">IF(AND(A2390="",C2390="",D2390=""),"",IF(A2390="","Add the order date",IF(I2390="","Date not recognised - use YYYY-MM-DD",IF(C2390="","Add the customer email",IF(D2390="","Add the order total",IF(COUNTIF(Customers!$A$2:$A$2001,C2390)=0,"Customer not on Customers tab",IF(N(E2390)&gt;D2390,"Refund is more than the order",IF(AND(B2390&lt;&gt;"",COUNTIF($B$2:$B$5001,B2390)&gt;1),"Same order # twice - keep one row",""))))))))</f>
        <v/>
      </c>
      <c r="I2390" s="11" t="str">
        <f aca="false">IF(A2390="","",IF(ISNUMBER(A2390),INT(A2390),IFERROR(IF(TEXT(DATE(VALUE(LEFT(A2390,4)),VALUE(MID(A2390,6,2)),VALUE(MID(A2390,9,2))),"yyyy-mm-dd")=LEFT(A2390,10),DATE(VALUE(LEFT(A2390,4)),VALUE(MID(A2390,6,2)),VALUE(MID(A2390,9,2))),""),"")))</f>
        <v/>
      </c>
    </row>
    <row r="2391" customFormat="false" ht="15" hidden="false" customHeight="false" outlineLevel="0" collapsed="false">
      <c r="A2391" s="13"/>
      <c r="B2391" s="8"/>
      <c r="C2391" s="8"/>
      <c r="D2391" s="23"/>
      <c r="E2391" s="23"/>
      <c r="F2391" s="10" t="str">
        <f aca="false">IF(D2391="","",D2391-N(E2391))</f>
        <v/>
      </c>
      <c r="G2391" s="8"/>
      <c r="H2391" s="12" t="str">
        <f aca="false">IF(AND(A2391="",C2391="",D2391=""),"",IF(A2391="","Add the order date",IF(I2391="","Date not recognised - use YYYY-MM-DD",IF(C2391="","Add the customer email",IF(D2391="","Add the order total",IF(COUNTIF(Customers!$A$2:$A$2001,C2391)=0,"Customer not on Customers tab",IF(N(E2391)&gt;D2391,"Refund is more than the order",IF(AND(B2391&lt;&gt;"",COUNTIF($B$2:$B$5001,B2391)&gt;1),"Same order # twice - keep one row",""))))))))</f>
        <v/>
      </c>
      <c r="I2391" s="11" t="str">
        <f aca="false">IF(A2391="","",IF(ISNUMBER(A2391),INT(A2391),IFERROR(IF(TEXT(DATE(VALUE(LEFT(A2391,4)),VALUE(MID(A2391,6,2)),VALUE(MID(A2391,9,2))),"yyyy-mm-dd")=LEFT(A2391,10),DATE(VALUE(LEFT(A2391,4)),VALUE(MID(A2391,6,2)),VALUE(MID(A2391,9,2))),""),"")))</f>
        <v/>
      </c>
    </row>
    <row r="2392" customFormat="false" ht="15" hidden="false" customHeight="false" outlineLevel="0" collapsed="false">
      <c r="A2392" s="13"/>
      <c r="B2392" s="8"/>
      <c r="C2392" s="8"/>
      <c r="D2392" s="23"/>
      <c r="E2392" s="23"/>
      <c r="F2392" s="10" t="str">
        <f aca="false">IF(D2392="","",D2392-N(E2392))</f>
        <v/>
      </c>
      <c r="G2392" s="8"/>
      <c r="H2392" s="12" t="str">
        <f aca="false">IF(AND(A2392="",C2392="",D2392=""),"",IF(A2392="","Add the order date",IF(I2392="","Date not recognised - use YYYY-MM-DD",IF(C2392="","Add the customer email",IF(D2392="","Add the order total",IF(COUNTIF(Customers!$A$2:$A$2001,C2392)=0,"Customer not on Customers tab",IF(N(E2392)&gt;D2392,"Refund is more than the order",IF(AND(B2392&lt;&gt;"",COUNTIF($B$2:$B$5001,B2392)&gt;1),"Same order # twice - keep one row",""))))))))</f>
        <v/>
      </c>
      <c r="I2392" s="11" t="str">
        <f aca="false">IF(A2392="","",IF(ISNUMBER(A2392),INT(A2392),IFERROR(IF(TEXT(DATE(VALUE(LEFT(A2392,4)),VALUE(MID(A2392,6,2)),VALUE(MID(A2392,9,2))),"yyyy-mm-dd")=LEFT(A2392,10),DATE(VALUE(LEFT(A2392,4)),VALUE(MID(A2392,6,2)),VALUE(MID(A2392,9,2))),""),"")))</f>
        <v/>
      </c>
    </row>
    <row r="2393" customFormat="false" ht="15" hidden="false" customHeight="false" outlineLevel="0" collapsed="false">
      <c r="A2393" s="13"/>
      <c r="B2393" s="8"/>
      <c r="C2393" s="8"/>
      <c r="D2393" s="23"/>
      <c r="E2393" s="23"/>
      <c r="F2393" s="10" t="str">
        <f aca="false">IF(D2393="","",D2393-N(E2393))</f>
        <v/>
      </c>
      <c r="G2393" s="8"/>
      <c r="H2393" s="12" t="str">
        <f aca="false">IF(AND(A2393="",C2393="",D2393=""),"",IF(A2393="","Add the order date",IF(I2393="","Date not recognised - use YYYY-MM-DD",IF(C2393="","Add the customer email",IF(D2393="","Add the order total",IF(COUNTIF(Customers!$A$2:$A$2001,C2393)=0,"Customer not on Customers tab",IF(N(E2393)&gt;D2393,"Refund is more than the order",IF(AND(B2393&lt;&gt;"",COUNTIF($B$2:$B$5001,B2393)&gt;1),"Same order # twice - keep one row",""))))))))</f>
        <v/>
      </c>
      <c r="I2393" s="11" t="str">
        <f aca="false">IF(A2393="","",IF(ISNUMBER(A2393),INT(A2393),IFERROR(IF(TEXT(DATE(VALUE(LEFT(A2393,4)),VALUE(MID(A2393,6,2)),VALUE(MID(A2393,9,2))),"yyyy-mm-dd")=LEFT(A2393,10),DATE(VALUE(LEFT(A2393,4)),VALUE(MID(A2393,6,2)),VALUE(MID(A2393,9,2))),""),"")))</f>
        <v/>
      </c>
    </row>
    <row r="2394" customFormat="false" ht="15" hidden="false" customHeight="false" outlineLevel="0" collapsed="false">
      <c r="A2394" s="13"/>
      <c r="B2394" s="8"/>
      <c r="C2394" s="8"/>
      <c r="D2394" s="23"/>
      <c r="E2394" s="23"/>
      <c r="F2394" s="10" t="str">
        <f aca="false">IF(D2394="","",D2394-N(E2394))</f>
        <v/>
      </c>
      <c r="G2394" s="8"/>
      <c r="H2394" s="12" t="str">
        <f aca="false">IF(AND(A2394="",C2394="",D2394=""),"",IF(A2394="","Add the order date",IF(I2394="","Date not recognised - use YYYY-MM-DD",IF(C2394="","Add the customer email",IF(D2394="","Add the order total",IF(COUNTIF(Customers!$A$2:$A$2001,C2394)=0,"Customer not on Customers tab",IF(N(E2394)&gt;D2394,"Refund is more than the order",IF(AND(B2394&lt;&gt;"",COUNTIF($B$2:$B$5001,B2394)&gt;1),"Same order # twice - keep one row",""))))))))</f>
        <v/>
      </c>
      <c r="I2394" s="11" t="str">
        <f aca="false">IF(A2394="","",IF(ISNUMBER(A2394),INT(A2394),IFERROR(IF(TEXT(DATE(VALUE(LEFT(A2394,4)),VALUE(MID(A2394,6,2)),VALUE(MID(A2394,9,2))),"yyyy-mm-dd")=LEFT(A2394,10),DATE(VALUE(LEFT(A2394,4)),VALUE(MID(A2394,6,2)),VALUE(MID(A2394,9,2))),""),"")))</f>
        <v/>
      </c>
    </row>
    <row r="2395" customFormat="false" ht="15" hidden="false" customHeight="false" outlineLevel="0" collapsed="false">
      <c r="A2395" s="13"/>
      <c r="B2395" s="8"/>
      <c r="C2395" s="8"/>
      <c r="D2395" s="23"/>
      <c r="E2395" s="23"/>
      <c r="F2395" s="10" t="str">
        <f aca="false">IF(D2395="","",D2395-N(E2395))</f>
        <v/>
      </c>
      <c r="G2395" s="8"/>
      <c r="H2395" s="12" t="str">
        <f aca="false">IF(AND(A2395="",C2395="",D2395=""),"",IF(A2395="","Add the order date",IF(I2395="","Date not recognised - use YYYY-MM-DD",IF(C2395="","Add the customer email",IF(D2395="","Add the order total",IF(COUNTIF(Customers!$A$2:$A$2001,C2395)=0,"Customer not on Customers tab",IF(N(E2395)&gt;D2395,"Refund is more than the order",IF(AND(B2395&lt;&gt;"",COUNTIF($B$2:$B$5001,B2395)&gt;1),"Same order # twice - keep one row",""))))))))</f>
        <v/>
      </c>
      <c r="I2395" s="11" t="str">
        <f aca="false">IF(A2395="","",IF(ISNUMBER(A2395),INT(A2395),IFERROR(IF(TEXT(DATE(VALUE(LEFT(A2395,4)),VALUE(MID(A2395,6,2)),VALUE(MID(A2395,9,2))),"yyyy-mm-dd")=LEFT(A2395,10),DATE(VALUE(LEFT(A2395,4)),VALUE(MID(A2395,6,2)),VALUE(MID(A2395,9,2))),""),"")))</f>
        <v/>
      </c>
    </row>
    <row r="2396" customFormat="false" ht="15" hidden="false" customHeight="false" outlineLevel="0" collapsed="false">
      <c r="A2396" s="13"/>
      <c r="B2396" s="8"/>
      <c r="C2396" s="8"/>
      <c r="D2396" s="23"/>
      <c r="E2396" s="23"/>
      <c r="F2396" s="10" t="str">
        <f aca="false">IF(D2396="","",D2396-N(E2396))</f>
        <v/>
      </c>
      <c r="G2396" s="8"/>
      <c r="H2396" s="12" t="str">
        <f aca="false">IF(AND(A2396="",C2396="",D2396=""),"",IF(A2396="","Add the order date",IF(I2396="","Date not recognised - use YYYY-MM-DD",IF(C2396="","Add the customer email",IF(D2396="","Add the order total",IF(COUNTIF(Customers!$A$2:$A$2001,C2396)=0,"Customer not on Customers tab",IF(N(E2396)&gt;D2396,"Refund is more than the order",IF(AND(B2396&lt;&gt;"",COUNTIF($B$2:$B$5001,B2396)&gt;1),"Same order # twice - keep one row",""))))))))</f>
        <v/>
      </c>
      <c r="I2396" s="11" t="str">
        <f aca="false">IF(A2396="","",IF(ISNUMBER(A2396),INT(A2396),IFERROR(IF(TEXT(DATE(VALUE(LEFT(A2396,4)),VALUE(MID(A2396,6,2)),VALUE(MID(A2396,9,2))),"yyyy-mm-dd")=LEFT(A2396,10),DATE(VALUE(LEFT(A2396,4)),VALUE(MID(A2396,6,2)),VALUE(MID(A2396,9,2))),""),"")))</f>
        <v/>
      </c>
    </row>
    <row r="2397" customFormat="false" ht="15" hidden="false" customHeight="false" outlineLevel="0" collapsed="false">
      <c r="A2397" s="13"/>
      <c r="B2397" s="8"/>
      <c r="C2397" s="8"/>
      <c r="D2397" s="23"/>
      <c r="E2397" s="23"/>
      <c r="F2397" s="10" t="str">
        <f aca="false">IF(D2397="","",D2397-N(E2397))</f>
        <v/>
      </c>
      <c r="G2397" s="8"/>
      <c r="H2397" s="12" t="str">
        <f aca="false">IF(AND(A2397="",C2397="",D2397=""),"",IF(A2397="","Add the order date",IF(I2397="","Date not recognised - use YYYY-MM-DD",IF(C2397="","Add the customer email",IF(D2397="","Add the order total",IF(COUNTIF(Customers!$A$2:$A$2001,C2397)=0,"Customer not on Customers tab",IF(N(E2397)&gt;D2397,"Refund is more than the order",IF(AND(B2397&lt;&gt;"",COUNTIF($B$2:$B$5001,B2397)&gt;1),"Same order # twice - keep one row",""))))))))</f>
        <v/>
      </c>
      <c r="I2397" s="11" t="str">
        <f aca="false">IF(A2397="","",IF(ISNUMBER(A2397),INT(A2397),IFERROR(IF(TEXT(DATE(VALUE(LEFT(A2397,4)),VALUE(MID(A2397,6,2)),VALUE(MID(A2397,9,2))),"yyyy-mm-dd")=LEFT(A2397,10),DATE(VALUE(LEFT(A2397,4)),VALUE(MID(A2397,6,2)),VALUE(MID(A2397,9,2))),""),"")))</f>
        <v/>
      </c>
    </row>
    <row r="2398" customFormat="false" ht="15" hidden="false" customHeight="false" outlineLevel="0" collapsed="false">
      <c r="A2398" s="13"/>
      <c r="B2398" s="8"/>
      <c r="C2398" s="8"/>
      <c r="D2398" s="23"/>
      <c r="E2398" s="23"/>
      <c r="F2398" s="10" t="str">
        <f aca="false">IF(D2398="","",D2398-N(E2398))</f>
        <v/>
      </c>
      <c r="G2398" s="8"/>
      <c r="H2398" s="12" t="str">
        <f aca="false">IF(AND(A2398="",C2398="",D2398=""),"",IF(A2398="","Add the order date",IF(I2398="","Date not recognised - use YYYY-MM-DD",IF(C2398="","Add the customer email",IF(D2398="","Add the order total",IF(COUNTIF(Customers!$A$2:$A$2001,C2398)=0,"Customer not on Customers tab",IF(N(E2398)&gt;D2398,"Refund is more than the order",IF(AND(B2398&lt;&gt;"",COUNTIF($B$2:$B$5001,B2398)&gt;1),"Same order # twice - keep one row",""))))))))</f>
        <v/>
      </c>
      <c r="I2398" s="11" t="str">
        <f aca="false">IF(A2398="","",IF(ISNUMBER(A2398),INT(A2398),IFERROR(IF(TEXT(DATE(VALUE(LEFT(A2398,4)),VALUE(MID(A2398,6,2)),VALUE(MID(A2398,9,2))),"yyyy-mm-dd")=LEFT(A2398,10),DATE(VALUE(LEFT(A2398,4)),VALUE(MID(A2398,6,2)),VALUE(MID(A2398,9,2))),""),"")))</f>
        <v/>
      </c>
    </row>
    <row r="2399" customFormat="false" ht="15" hidden="false" customHeight="false" outlineLevel="0" collapsed="false">
      <c r="A2399" s="13"/>
      <c r="B2399" s="8"/>
      <c r="C2399" s="8"/>
      <c r="D2399" s="23"/>
      <c r="E2399" s="23"/>
      <c r="F2399" s="10" t="str">
        <f aca="false">IF(D2399="","",D2399-N(E2399))</f>
        <v/>
      </c>
      <c r="G2399" s="8"/>
      <c r="H2399" s="12" t="str">
        <f aca="false">IF(AND(A2399="",C2399="",D2399=""),"",IF(A2399="","Add the order date",IF(I2399="","Date not recognised - use YYYY-MM-DD",IF(C2399="","Add the customer email",IF(D2399="","Add the order total",IF(COUNTIF(Customers!$A$2:$A$2001,C2399)=0,"Customer not on Customers tab",IF(N(E2399)&gt;D2399,"Refund is more than the order",IF(AND(B2399&lt;&gt;"",COUNTIF($B$2:$B$5001,B2399)&gt;1),"Same order # twice - keep one row",""))))))))</f>
        <v/>
      </c>
      <c r="I2399" s="11" t="str">
        <f aca="false">IF(A2399="","",IF(ISNUMBER(A2399),INT(A2399),IFERROR(IF(TEXT(DATE(VALUE(LEFT(A2399,4)),VALUE(MID(A2399,6,2)),VALUE(MID(A2399,9,2))),"yyyy-mm-dd")=LEFT(A2399,10),DATE(VALUE(LEFT(A2399,4)),VALUE(MID(A2399,6,2)),VALUE(MID(A2399,9,2))),""),"")))</f>
        <v/>
      </c>
    </row>
    <row r="2400" customFormat="false" ht="15" hidden="false" customHeight="false" outlineLevel="0" collapsed="false">
      <c r="A2400" s="13"/>
      <c r="B2400" s="8"/>
      <c r="C2400" s="8"/>
      <c r="D2400" s="23"/>
      <c r="E2400" s="23"/>
      <c r="F2400" s="10" t="str">
        <f aca="false">IF(D2400="","",D2400-N(E2400))</f>
        <v/>
      </c>
      <c r="G2400" s="8"/>
      <c r="H2400" s="12" t="str">
        <f aca="false">IF(AND(A2400="",C2400="",D2400=""),"",IF(A2400="","Add the order date",IF(I2400="","Date not recognised - use YYYY-MM-DD",IF(C2400="","Add the customer email",IF(D2400="","Add the order total",IF(COUNTIF(Customers!$A$2:$A$2001,C2400)=0,"Customer not on Customers tab",IF(N(E2400)&gt;D2400,"Refund is more than the order",IF(AND(B2400&lt;&gt;"",COUNTIF($B$2:$B$5001,B2400)&gt;1),"Same order # twice - keep one row",""))))))))</f>
        <v/>
      </c>
      <c r="I2400" s="11" t="str">
        <f aca="false">IF(A2400="","",IF(ISNUMBER(A2400),INT(A2400),IFERROR(IF(TEXT(DATE(VALUE(LEFT(A2400,4)),VALUE(MID(A2400,6,2)),VALUE(MID(A2400,9,2))),"yyyy-mm-dd")=LEFT(A2400,10),DATE(VALUE(LEFT(A2400,4)),VALUE(MID(A2400,6,2)),VALUE(MID(A2400,9,2))),""),"")))</f>
        <v/>
      </c>
    </row>
    <row r="2401" customFormat="false" ht="15" hidden="false" customHeight="false" outlineLevel="0" collapsed="false">
      <c r="A2401" s="13"/>
      <c r="B2401" s="8"/>
      <c r="C2401" s="8"/>
      <c r="D2401" s="23"/>
      <c r="E2401" s="23"/>
      <c r="F2401" s="10" t="str">
        <f aca="false">IF(D2401="","",D2401-N(E2401))</f>
        <v/>
      </c>
      <c r="G2401" s="8"/>
      <c r="H2401" s="12" t="str">
        <f aca="false">IF(AND(A2401="",C2401="",D2401=""),"",IF(A2401="","Add the order date",IF(I2401="","Date not recognised - use YYYY-MM-DD",IF(C2401="","Add the customer email",IF(D2401="","Add the order total",IF(COUNTIF(Customers!$A$2:$A$2001,C2401)=0,"Customer not on Customers tab",IF(N(E2401)&gt;D2401,"Refund is more than the order",IF(AND(B2401&lt;&gt;"",COUNTIF($B$2:$B$5001,B2401)&gt;1),"Same order # twice - keep one row",""))))))))</f>
        <v/>
      </c>
      <c r="I2401" s="11" t="str">
        <f aca="false">IF(A2401="","",IF(ISNUMBER(A2401),INT(A2401),IFERROR(IF(TEXT(DATE(VALUE(LEFT(A2401,4)),VALUE(MID(A2401,6,2)),VALUE(MID(A2401,9,2))),"yyyy-mm-dd")=LEFT(A2401,10),DATE(VALUE(LEFT(A2401,4)),VALUE(MID(A2401,6,2)),VALUE(MID(A2401,9,2))),""),"")))</f>
        <v/>
      </c>
    </row>
    <row r="2402" customFormat="false" ht="15" hidden="false" customHeight="false" outlineLevel="0" collapsed="false">
      <c r="A2402" s="13"/>
      <c r="B2402" s="8"/>
      <c r="C2402" s="8"/>
      <c r="D2402" s="23"/>
      <c r="E2402" s="23"/>
      <c r="F2402" s="10" t="str">
        <f aca="false">IF(D2402="","",D2402-N(E2402))</f>
        <v/>
      </c>
      <c r="G2402" s="8"/>
      <c r="H2402" s="12" t="str">
        <f aca="false">IF(AND(A2402="",C2402="",D2402=""),"",IF(A2402="","Add the order date",IF(I2402="","Date not recognised - use YYYY-MM-DD",IF(C2402="","Add the customer email",IF(D2402="","Add the order total",IF(COUNTIF(Customers!$A$2:$A$2001,C2402)=0,"Customer not on Customers tab",IF(N(E2402)&gt;D2402,"Refund is more than the order",IF(AND(B2402&lt;&gt;"",COUNTIF($B$2:$B$5001,B2402)&gt;1),"Same order # twice - keep one row",""))))))))</f>
        <v/>
      </c>
      <c r="I2402" s="11" t="str">
        <f aca="false">IF(A2402="","",IF(ISNUMBER(A2402),INT(A2402),IFERROR(IF(TEXT(DATE(VALUE(LEFT(A2402,4)),VALUE(MID(A2402,6,2)),VALUE(MID(A2402,9,2))),"yyyy-mm-dd")=LEFT(A2402,10),DATE(VALUE(LEFT(A2402,4)),VALUE(MID(A2402,6,2)),VALUE(MID(A2402,9,2))),""),"")))</f>
        <v/>
      </c>
    </row>
    <row r="2403" customFormat="false" ht="15" hidden="false" customHeight="false" outlineLevel="0" collapsed="false">
      <c r="A2403" s="13"/>
      <c r="B2403" s="8"/>
      <c r="C2403" s="8"/>
      <c r="D2403" s="23"/>
      <c r="E2403" s="23"/>
      <c r="F2403" s="10" t="str">
        <f aca="false">IF(D2403="","",D2403-N(E2403))</f>
        <v/>
      </c>
      <c r="G2403" s="8"/>
      <c r="H2403" s="12" t="str">
        <f aca="false">IF(AND(A2403="",C2403="",D2403=""),"",IF(A2403="","Add the order date",IF(I2403="","Date not recognised - use YYYY-MM-DD",IF(C2403="","Add the customer email",IF(D2403="","Add the order total",IF(COUNTIF(Customers!$A$2:$A$2001,C2403)=0,"Customer not on Customers tab",IF(N(E2403)&gt;D2403,"Refund is more than the order",IF(AND(B2403&lt;&gt;"",COUNTIF($B$2:$B$5001,B2403)&gt;1),"Same order # twice - keep one row",""))))))))</f>
        <v/>
      </c>
      <c r="I2403" s="11" t="str">
        <f aca="false">IF(A2403="","",IF(ISNUMBER(A2403),INT(A2403),IFERROR(IF(TEXT(DATE(VALUE(LEFT(A2403,4)),VALUE(MID(A2403,6,2)),VALUE(MID(A2403,9,2))),"yyyy-mm-dd")=LEFT(A2403,10),DATE(VALUE(LEFT(A2403,4)),VALUE(MID(A2403,6,2)),VALUE(MID(A2403,9,2))),""),"")))</f>
        <v/>
      </c>
    </row>
    <row r="2404" customFormat="false" ht="15" hidden="false" customHeight="false" outlineLevel="0" collapsed="false">
      <c r="A2404" s="13"/>
      <c r="B2404" s="8"/>
      <c r="C2404" s="8"/>
      <c r="D2404" s="23"/>
      <c r="E2404" s="23"/>
      <c r="F2404" s="10" t="str">
        <f aca="false">IF(D2404="","",D2404-N(E2404))</f>
        <v/>
      </c>
      <c r="G2404" s="8"/>
      <c r="H2404" s="12" t="str">
        <f aca="false">IF(AND(A2404="",C2404="",D2404=""),"",IF(A2404="","Add the order date",IF(I2404="","Date not recognised - use YYYY-MM-DD",IF(C2404="","Add the customer email",IF(D2404="","Add the order total",IF(COUNTIF(Customers!$A$2:$A$2001,C2404)=0,"Customer not on Customers tab",IF(N(E2404)&gt;D2404,"Refund is more than the order",IF(AND(B2404&lt;&gt;"",COUNTIF($B$2:$B$5001,B2404)&gt;1),"Same order # twice - keep one row",""))))))))</f>
        <v/>
      </c>
      <c r="I2404" s="11" t="str">
        <f aca="false">IF(A2404="","",IF(ISNUMBER(A2404),INT(A2404),IFERROR(IF(TEXT(DATE(VALUE(LEFT(A2404,4)),VALUE(MID(A2404,6,2)),VALUE(MID(A2404,9,2))),"yyyy-mm-dd")=LEFT(A2404,10),DATE(VALUE(LEFT(A2404,4)),VALUE(MID(A2404,6,2)),VALUE(MID(A2404,9,2))),""),"")))</f>
        <v/>
      </c>
    </row>
    <row r="2405" customFormat="false" ht="15" hidden="false" customHeight="false" outlineLevel="0" collapsed="false">
      <c r="A2405" s="13"/>
      <c r="B2405" s="8"/>
      <c r="C2405" s="8"/>
      <c r="D2405" s="23"/>
      <c r="E2405" s="23"/>
      <c r="F2405" s="10" t="str">
        <f aca="false">IF(D2405="","",D2405-N(E2405))</f>
        <v/>
      </c>
      <c r="G2405" s="8"/>
      <c r="H2405" s="12" t="str">
        <f aca="false">IF(AND(A2405="",C2405="",D2405=""),"",IF(A2405="","Add the order date",IF(I2405="","Date not recognised - use YYYY-MM-DD",IF(C2405="","Add the customer email",IF(D2405="","Add the order total",IF(COUNTIF(Customers!$A$2:$A$2001,C2405)=0,"Customer not on Customers tab",IF(N(E2405)&gt;D2405,"Refund is more than the order",IF(AND(B2405&lt;&gt;"",COUNTIF($B$2:$B$5001,B2405)&gt;1),"Same order # twice - keep one row",""))))))))</f>
        <v/>
      </c>
      <c r="I2405" s="11" t="str">
        <f aca="false">IF(A2405="","",IF(ISNUMBER(A2405),INT(A2405),IFERROR(IF(TEXT(DATE(VALUE(LEFT(A2405,4)),VALUE(MID(A2405,6,2)),VALUE(MID(A2405,9,2))),"yyyy-mm-dd")=LEFT(A2405,10),DATE(VALUE(LEFT(A2405,4)),VALUE(MID(A2405,6,2)),VALUE(MID(A2405,9,2))),""),"")))</f>
        <v/>
      </c>
    </row>
    <row r="2406" customFormat="false" ht="15" hidden="false" customHeight="false" outlineLevel="0" collapsed="false">
      <c r="A2406" s="13"/>
      <c r="B2406" s="8"/>
      <c r="C2406" s="8"/>
      <c r="D2406" s="23"/>
      <c r="E2406" s="23"/>
      <c r="F2406" s="10" t="str">
        <f aca="false">IF(D2406="","",D2406-N(E2406))</f>
        <v/>
      </c>
      <c r="G2406" s="8"/>
      <c r="H2406" s="12" t="str">
        <f aca="false">IF(AND(A2406="",C2406="",D2406=""),"",IF(A2406="","Add the order date",IF(I2406="","Date not recognised - use YYYY-MM-DD",IF(C2406="","Add the customer email",IF(D2406="","Add the order total",IF(COUNTIF(Customers!$A$2:$A$2001,C2406)=0,"Customer not on Customers tab",IF(N(E2406)&gt;D2406,"Refund is more than the order",IF(AND(B2406&lt;&gt;"",COUNTIF($B$2:$B$5001,B2406)&gt;1),"Same order # twice - keep one row",""))))))))</f>
        <v/>
      </c>
      <c r="I2406" s="11" t="str">
        <f aca="false">IF(A2406="","",IF(ISNUMBER(A2406),INT(A2406),IFERROR(IF(TEXT(DATE(VALUE(LEFT(A2406,4)),VALUE(MID(A2406,6,2)),VALUE(MID(A2406,9,2))),"yyyy-mm-dd")=LEFT(A2406,10),DATE(VALUE(LEFT(A2406,4)),VALUE(MID(A2406,6,2)),VALUE(MID(A2406,9,2))),""),"")))</f>
        <v/>
      </c>
    </row>
    <row r="2407" customFormat="false" ht="15" hidden="false" customHeight="false" outlineLevel="0" collapsed="false">
      <c r="A2407" s="13"/>
      <c r="B2407" s="8"/>
      <c r="C2407" s="8"/>
      <c r="D2407" s="23"/>
      <c r="E2407" s="23"/>
      <c r="F2407" s="10" t="str">
        <f aca="false">IF(D2407="","",D2407-N(E2407))</f>
        <v/>
      </c>
      <c r="G2407" s="8"/>
      <c r="H2407" s="12" t="str">
        <f aca="false">IF(AND(A2407="",C2407="",D2407=""),"",IF(A2407="","Add the order date",IF(I2407="","Date not recognised - use YYYY-MM-DD",IF(C2407="","Add the customer email",IF(D2407="","Add the order total",IF(COUNTIF(Customers!$A$2:$A$2001,C2407)=0,"Customer not on Customers tab",IF(N(E2407)&gt;D2407,"Refund is more than the order",IF(AND(B2407&lt;&gt;"",COUNTIF($B$2:$B$5001,B2407)&gt;1),"Same order # twice - keep one row",""))))))))</f>
        <v/>
      </c>
      <c r="I2407" s="11" t="str">
        <f aca="false">IF(A2407="","",IF(ISNUMBER(A2407),INT(A2407),IFERROR(IF(TEXT(DATE(VALUE(LEFT(A2407,4)),VALUE(MID(A2407,6,2)),VALUE(MID(A2407,9,2))),"yyyy-mm-dd")=LEFT(A2407,10),DATE(VALUE(LEFT(A2407,4)),VALUE(MID(A2407,6,2)),VALUE(MID(A2407,9,2))),""),"")))</f>
        <v/>
      </c>
    </row>
    <row r="2408" customFormat="false" ht="15" hidden="false" customHeight="false" outlineLevel="0" collapsed="false">
      <c r="A2408" s="13"/>
      <c r="B2408" s="8"/>
      <c r="C2408" s="8"/>
      <c r="D2408" s="23"/>
      <c r="E2408" s="23"/>
      <c r="F2408" s="10" t="str">
        <f aca="false">IF(D2408="","",D2408-N(E2408))</f>
        <v/>
      </c>
      <c r="G2408" s="8"/>
      <c r="H2408" s="12" t="str">
        <f aca="false">IF(AND(A2408="",C2408="",D2408=""),"",IF(A2408="","Add the order date",IF(I2408="","Date not recognised - use YYYY-MM-DD",IF(C2408="","Add the customer email",IF(D2408="","Add the order total",IF(COUNTIF(Customers!$A$2:$A$2001,C2408)=0,"Customer not on Customers tab",IF(N(E2408)&gt;D2408,"Refund is more than the order",IF(AND(B2408&lt;&gt;"",COUNTIF($B$2:$B$5001,B2408)&gt;1),"Same order # twice - keep one row",""))))))))</f>
        <v/>
      </c>
      <c r="I2408" s="11" t="str">
        <f aca="false">IF(A2408="","",IF(ISNUMBER(A2408),INT(A2408),IFERROR(IF(TEXT(DATE(VALUE(LEFT(A2408,4)),VALUE(MID(A2408,6,2)),VALUE(MID(A2408,9,2))),"yyyy-mm-dd")=LEFT(A2408,10),DATE(VALUE(LEFT(A2408,4)),VALUE(MID(A2408,6,2)),VALUE(MID(A2408,9,2))),""),"")))</f>
        <v/>
      </c>
    </row>
    <row r="2409" customFormat="false" ht="15" hidden="false" customHeight="false" outlineLevel="0" collapsed="false">
      <c r="A2409" s="13"/>
      <c r="B2409" s="8"/>
      <c r="C2409" s="8"/>
      <c r="D2409" s="23"/>
      <c r="E2409" s="23"/>
      <c r="F2409" s="10" t="str">
        <f aca="false">IF(D2409="","",D2409-N(E2409))</f>
        <v/>
      </c>
      <c r="G2409" s="8"/>
      <c r="H2409" s="12" t="str">
        <f aca="false">IF(AND(A2409="",C2409="",D2409=""),"",IF(A2409="","Add the order date",IF(I2409="","Date not recognised - use YYYY-MM-DD",IF(C2409="","Add the customer email",IF(D2409="","Add the order total",IF(COUNTIF(Customers!$A$2:$A$2001,C2409)=0,"Customer not on Customers tab",IF(N(E2409)&gt;D2409,"Refund is more than the order",IF(AND(B2409&lt;&gt;"",COUNTIF($B$2:$B$5001,B2409)&gt;1),"Same order # twice - keep one row",""))))))))</f>
        <v/>
      </c>
      <c r="I2409" s="11" t="str">
        <f aca="false">IF(A2409="","",IF(ISNUMBER(A2409),INT(A2409),IFERROR(IF(TEXT(DATE(VALUE(LEFT(A2409,4)),VALUE(MID(A2409,6,2)),VALUE(MID(A2409,9,2))),"yyyy-mm-dd")=LEFT(A2409,10),DATE(VALUE(LEFT(A2409,4)),VALUE(MID(A2409,6,2)),VALUE(MID(A2409,9,2))),""),"")))</f>
        <v/>
      </c>
    </row>
    <row r="2410" customFormat="false" ht="15" hidden="false" customHeight="false" outlineLevel="0" collapsed="false">
      <c r="A2410" s="13"/>
      <c r="B2410" s="8"/>
      <c r="C2410" s="8"/>
      <c r="D2410" s="23"/>
      <c r="E2410" s="23"/>
      <c r="F2410" s="10" t="str">
        <f aca="false">IF(D2410="","",D2410-N(E2410))</f>
        <v/>
      </c>
      <c r="G2410" s="8"/>
      <c r="H2410" s="12" t="str">
        <f aca="false">IF(AND(A2410="",C2410="",D2410=""),"",IF(A2410="","Add the order date",IF(I2410="","Date not recognised - use YYYY-MM-DD",IF(C2410="","Add the customer email",IF(D2410="","Add the order total",IF(COUNTIF(Customers!$A$2:$A$2001,C2410)=0,"Customer not on Customers tab",IF(N(E2410)&gt;D2410,"Refund is more than the order",IF(AND(B2410&lt;&gt;"",COUNTIF($B$2:$B$5001,B2410)&gt;1),"Same order # twice - keep one row",""))))))))</f>
        <v/>
      </c>
      <c r="I2410" s="11" t="str">
        <f aca="false">IF(A2410="","",IF(ISNUMBER(A2410),INT(A2410),IFERROR(IF(TEXT(DATE(VALUE(LEFT(A2410,4)),VALUE(MID(A2410,6,2)),VALUE(MID(A2410,9,2))),"yyyy-mm-dd")=LEFT(A2410,10),DATE(VALUE(LEFT(A2410,4)),VALUE(MID(A2410,6,2)),VALUE(MID(A2410,9,2))),""),"")))</f>
        <v/>
      </c>
    </row>
    <row r="2411" customFormat="false" ht="15" hidden="false" customHeight="false" outlineLevel="0" collapsed="false">
      <c r="A2411" s="13"/>
      <c r="B2411" s="8"/>
      <c r="C2411" s="8"/>
      <c r="D2411" s="23"/>
      <c r="E2411" s="23"/>
      <c r="F2411" s="10" t="str">
        <f aca="false">IF(D2411="","",D2411-N(E2411))</f>
        <v/>
      </c>
      <c r="G2411" s="8"/>
      <c r="H2411" s="12" t="str">
        <f aca="false">IF(AND(A2411="",C2411="",D2411=""),"",IF(A2411="","Add the order date",IF(I2411="","Date not recognised - use YYYY-MM-DD",IF(C2411="","Add the customer email",IF(D2411="","Add the order total",IF(COUNTIF(Customers!$A$2:$A$2001,C2411)=0,"Customer not on Customers tab",IF(N(E2411)&gt;D2411,"Refund is more than the order",IF(AND(B2411&lt;&gt;"",COUNTIF($B$2:$B$5001,B2411)&gt;1),"Same order # twice - keep one row",""))))))))</f>
        <v/>
      </c>
      <c r="I2411" s="11" t="str">
        <f aca="false">IF(A2411="","",IF(ISNUMBER(A2411),INT(A2411),IFERROR(IF(TEXT(DATE(VALUE(LEFT(A2411,4)),VALUE(MID(A2411,6,2)),VALUE(MID(A2411,9,2))),"yyyy-mm-dd")=LEFT(A2411,10),DATE(VALUE(LEFT(A2411,4)),VALUE(MID(A2411,6,2)),VALUE(MID(A2411,9,2))),""),"")))</f>
        <v/>
      </c>
    </row>
    <row r="2412" customFormat="false" ht="15" hidden="false" customHeight="false" outlineLevel="0" collapsed="false">
      <c r="A2412" s="13"/>
      <c r="B2412" s="8"/>
      <c r="C2412" s="8"/>
      <c r="D2412" s="23"/>
      <c r="E2412" s="23"/>
      <c r="F2412" s="10" t="str">
        <f aca="false">IF(D2412="","",D2412-N(E2412))</f>
        <v/>
      </c>
      <c r="G2412" s="8"/>
      <c r="H2412" s="12" t="str">
        <f aca="false">IF(AND(A2412="",C2412="",D2412=""),"",IF(A2412="","Add the order date",IF(I2412="","Date not recognised - use YYYY-MM-DD",IF(C2412="","Add the customer email",IF(D2412="","Add the order total",IF(COUNTIF(Customers!$A$2:$A$2001,C2412)=0,"Customer not on Customers tab",IF(N(E2412)&gt;D2412,"Refund is more than the order",IF(AND(B2412&lt;&gt;"",COUNTIF($B$2:$B$5001,B2412)&gt;1),"Same order # twice - keep one row",""))))))))</f>
        <v/>
      </c>
      <c r="I2412" s="11" t="str">
        <f aca="false">IF(A2412="","",IF(ISNUMBER(A2412),INT(A2412),IFERROR(IF(TEXT(DATE(VALUE(LEFT(A2412,4)),VALUE(MID(A2412,6,2)),VALUE(MID(A2412,9,2))),"yyyy-mm-dd")=LEFT(A2412,10),DATE(VALUE(LEFT(A2412,4)),VALUE(MID(A2412,6,2)),VALUE(MID(A2412,9,2))),""),"")))</f>
        <v/>
      </c>
    </row>
    <row r="2413" customFormat="false" ht="15" hidden="false" customHeight="false" outlineLevel="0" collapsed="false">
      <c r="A2413" s="13"/>
      <c r="B2413" s="8"/>
      <c r="C2413" s="8"/>
      <c r="D2413" s="23"/>
      <c r="E2413" s="23"/>
      <c r="F2413" s="10" t="str">
        <f aca="false">IF(D2413="","",D2413-N(E2413))</f>
        <v/>
      </c>
      <c r="G2413" s="8"/>
      <c r="H2413" s="12" t="str">
        <f aca="false">IF(AND(A2413="",C2413="",D2413=""),"",IF(A2413="","Add the order date",IF(I2413="","Date not recognised - use YYYY-MM-DD",IF(C2413="","Add the customer email",IF(D2413="","Add the order total",IF(COUNTIF(Customers!$A$2:$A$2001,C2413)=0,"Customer not on Customers tab",IF(N(E2413)&gt;D2413,"Refund is more than the order",IF(AND(B2413&lt;&gt;"",COUNTIF($B$2:$B$5001,B2413)&gt;1),"Same order # twice - keep one row",""))))))))</f>
        <v/>
      </c>
      <c r="I2413" s="11" t="str">
        <f aca="false">IF(A2413="","",IF(ISNUMBER(A2413),INT(A2413),IFERROR(IF(TEXT(DATE(VALUE(LEFT(A2413,4)),VALUE(MID(A2413,6,2)),VALUE(MID(A2413,9,2))),"yyyy-mm-dd")=LEFT(A2413,10),DATE(VALUE(LEFT(A2413,4)),VALUE(MID(A2413,6,2)),VALUE(MID(A2413,9,2))),""),"")))</f>
        <v/>
      </c>
    </row>
    <row r="2414" customFormat="false" ht="15" hidden="false" customHeight="false" outlineLevel="0" collapsed="false">
      <c r="A2414" s="13"/>
      <c r="B2414" s="8"/>
      <c r="C2414" s="8"/>
      <c r="D2414" s="23"/>
      <c r="E2414" s="23"/>
      <c r="F2414" s="10" t="str">
        <f aca="false">IF(D2414="","",D2414-N(E2414))</f>
        <v/>
      </c>
      <c r="G2414" s="8"/>
      <c r="H2414" s="12" t="str">
        <f aca="false">IF(AND(A2414="",C2414="",D2414=""),"",IF(A2414="","Add the order date",IF(I2414="","Date not recognised - use YYYY-MM-DD",IF(C2414="","Add the customer email",IF(D2414="","Add the order total",IF(COUNTIF(Customers!$A$2:$A$2001,C2414)=0,"Customer not on Customers tab",IF(N(E2414)&gt;D2414,"Refund is more than the order",IF(AND(B2414&lt;&gt;"",COUNTIF($B$2:$B$5001,B2414)&gt;1),"Same order # twice - keep one row",""))))))))</f>
        <v/>
      </c>
      <c r="I2414" s="11" t="str">
        <f aca="false">IF(A2414="","",IF(ISNUMBER(A2414),INT(A2414),IFERROR(IF(TEXT(DATE(VALUE(LEFT(A2414,4)),VALUE(MID(A2414,6,2)),VALUE(MID(A2414,9,2))),"yyyy-mm-dd")=LEFT(A2414,10),DATE(VALUE(LEFT(A2414,4)),VALUE(MID(A2414,6,2)),VALUE(MID(A2414,9,2))),""),"")))</f>
        <v/>
      </c>
    </row>
    <row r="2415" customFormat="false" ht="15" hidden="false" customHeight="false" outlineLevel="0" collapsed="false">
      <c r="A2415" s="13"/>
      <c r="B2415" s="8"/>
      <c r="C2415" s="8"/>
      <c r="D2415" s="23"/>
      <c r="E2415" s="23"/>
      <c r="F2415" s="10" t="str">
        <f aca="false">IF(D2415="","",D2415-N(E2415))</f>
        <v/>
      </c>
      <c r="G2415" s="8"/>
      <c r="H2415" s="12" t="str">
        <f aca="false">IF(AND(A2415="",C2415="",D2415=""),"",IF(A2415="","Add the order date",IF(I2415="","Date not recognised - use YYYY-MM-DD",IF(C2415="","Add the customer email",IF(D2415="","Add the order total",IF(COUNTIF(Customers!$A$2:$A$2001,C2415)=0,"Customer not on Customers tab",IF(N(E2415)&gt;D2415,"Refund is more than the order",IF(AND(B2415&lt;&gt;"",COUNTIF($B$2:$B$5001,B2415)&gt;1),"Same order # twice - keep one row",""))))))))</f>
        <v/>
      </c>
      <c r="I2415" s="11" t="str">
        <f aca="false">IF(A2415="","",IF(ISNUMBER(A2415),INT(A2415),IFERROR(IF(TEXT(DATE(VALUE(LEFT(A2415,4)),VALUE(MID(A2415,6,2)),VALUE(MID(A2415,9,2))),"yyyy-mm-dd")=LEFT(A2415,10),DATE(VALUE(LEFT(A2415,4)),VALUE(MID(A2415,6,2)),VALUE(MID(A2415,9,2))),""),"")))</f>
        <v/>
      </c>
    </row>
    <row r="2416" customFormat="false" ht="15" hidden="false" customHeight="false" outlineLevel="0" collapsed="false">
      <c r="A2416" s="13"/>
      <c r="B2416" s="8"/>
      <c r="C2416" s="8"/>
      <c r="D2416" s="23"/>
      <c r="E2416" s="23"/>
      <c r="F2416" s="10" t="str">
        <f aca="false">IF(D2416="","",D2416-N(E2416))</f>
        <v/>
      </c>
      <c r="G2416" s="8"/>
      <c r="H2416" s="12" t="str">
        <f aca="false">IF(AND(A2416="",C2416="",D2416=""),"",IF(A2416="","Add the order date",IF(I2416="","Date not recognised - use YYYY-MM-DD",IF(C2416="","Add the customer email",IF(D2416="","Add the order total",IF(COUNTIF(Customers!$A$2:$A$2001,C2416)=0,"Customer not on Customers tab",IF(N(E2416)&gt;D2416,"Refund is more than the order",IF(AND(B2416&lt;&gt;"",COUNTIF($B$2:$B$5001,B2416)&gt;1),"Same order # twice - keep one row",""))))))))</f>
        <v/>
      </c>
      <c r="I2416" s="11" t="str">
        <f aca="false">IF(A2416="","",IF(ISNUMBER(A2416),INT(A2416),IFERROR(IF(TEXT(DATE(VALUE(LEFT(A2416,4)),VALUE(MID(A2416,6,2)),VALUE(MID(A2416,9,2))),"yyyy-mm-dd")=LEFT(A2416,10),DATE(VALUE(LEFT(A2416,4)),VALUE(MID(A2416,6,2)),VALUE(MID(A2416,9,2))),""),"")))</f>
        <v/>
      </c>
    </row>
    <row r="2417" customFormat="false" ht="15" hidden="false" customHeight="false" outlineLevel="0" collapsed="false">
      <c r="A2417" s="13"/>
      <c r="B2417" s="8"/>
      <c r="C2417" s="8"/>
      <c r="D2417" s="23"/>
      <c r="E2417" s="23"/>
      <c r="F2417" s="10" t="str">
        <f aca="false">IF(D2417="","",D2417-N(E2417))</f>
        <v/>
      </c>
      <c r="G2417" s="8"/>
      <c r="H2417" s="12" t="str">
        <f aca="false">IF(AND(A2417="",C2417="",D2417=""),"",IF(A2417="","Add the order date",IF(I2417="","Date not recognised - use YYYY-MM-DD",IF(C2417="","Add the customer email",IF(D2417="","Add the order total",IF(COUNTIF(Customers!$A$2:$A$2001,C2417)=0,"Customer not on Customers tab",IF(N(E2417)&gt;D2417,"Refund is more than the order",IF(AND(B2417&lt;&gt;"",COUNTIF($B$2:$B$5001,B2417)&gt;1),"Same order # twice - keep one row",""))))))))</f>
        <v/>
      </c>
      <c r="I2417" s="11" t="str">
        <f aca="false">IF(A2417="","",IF(ISNUMBER(A2417),INT(A2417),IFERROR(IF(TEXT(DATE(VALUE(LEFT(A2417,4)),VALUE(MID(A2417,6,2)),VALUE(MID(A2417,9,2))),"yyyy-mm-dd")=LEFT(A2417,10),DATE(VALUE(LEFT(A2417,4)),VALUE(MID(A2417,6,2)),VALUE(MID(A2417,9,2))),""),"")))</f>
        <v/>
      </c>
    </row>
    <row r="2418" customFormat="false" ht="15" hidden="false" customHeight="false" outlineLevel="0" collapsed="false">
      <c r="A2418" s="13"/>
      <c r="B2418" s="8"/>
      <c r="C2418" s="8"/>
      <c r="D2418" s="23"/>
      <c r="E2418" s="23"/>
      <c r="F2418" s="10" t="str">
        <f aca="false">IF(D2418="","",D2418-N(E2418))</f>
        <v/>
      </c>
      <c r="G2418" s="8"/>
      <c r="H2418" s="12" t="str">
        <f aca="false">IF(AND(A2418="",C2418="",D2418=""),"",IF(A2418="","Add the order date",IF(I2418="","Date not recognised - use YYYY-MM-DD",IF(C2418="","Add the customer email",IF(D2418="","Add the order total",IF(COUNTIF(Customers!$A$2:$A$2001,C2418)=0,"Customer not on Customers tab",IF(N(E2418)&gt;D2418,"Refund is more than the order",IF(AND(B2418&lt;&gt;"",COUNTIF($B$2:$B$5001,B2418)&gt;1),"Same order # twice - keep one row",""))))))))</f>
        <v/>
      </c>
      <c r="I2418" s="11" t="str">
        <f aca="false">IF(A2418="","",IF(ISNUMBER(A2418),INT(A2418),IFERROR(IF(TEXT(DATE(VALUE(LEFT(A2418,4)),VALUE(MID(A2418,6,2)),VALUE(MID(A2418,9,2))),"yyyy-mm-dd")=LEFT(A2418,10),DATE(VALUE(LEFT(A2418,4)),VALUE(MID(A2418,6,2)),VALUE(MID(A2418,9,2))),""),"")))</f>
        <v/>
      </c>
    </row>
    <row r="2419" customFormat="false" ht="15" hidden="false" customHeight="false" outlineLevel="0" collapsed="false">
      <c r="A2419" s="13"/>
      <c r="B2419" s="8"/>
      <c r="C2419" s="8"/>
      <c r="D2419" s="23"/>
      <c r="E2419" s="23"/>
      <c r="F2419" s="10" t="str">
        <f aca="false">IF(D2419="","",D2419-N(E2419))</f>
        <v/>
      </c>
      <c r="G2419" s="8"/>
      <c r="H2419" s="12" t="str">
        <f aca="false">IF(AND(A2419="",C2419="",D2419=""),"",IF(A2419="","Add the order date",IF(I2419="","Date not recognised - use YYYY-MM-DD",IF(C2419="","Add the customer email",IF(D2419="","Add the order total",IF(COUNTIF(Customers!$A$2:$A$2001,C2419)=0,"Customer not on Customers tab",IF(N(E2419)&gt;D2419,"Refund is more than the order",IF(AND(B2419&lt;&gt;"",COUNTIF($B$2:$B$5001,B2419)&gt;1),"Same order # twice - keep one row",""))))))))</f>
        <v/>
      </c>
      <c r="I2419" s="11" t="str">
        <f aca="false">IF(A2419="","",IF(ISNUMBER(A2419),INT(A2419),IFERROR(IF(TEXT(DATE(VALUE(LEFT(A2419,4)),VALUE(MID(A2419,6,2)),VALUE(MID(A2419,9,2))),"yyyy-mm-dd")=LEFT(A2419,10),DATE(VALUE(LEFT(A2419,4)),VALUE(MID(A2419,6,2)),VALUE(MID(A2419,9,2))),""),"")))</f>
        <v/>
      </c>
    </row>
    <row r="2420" customFormat="false" ht="15" hidden="false" customHeight="false" outlineLevel="0" collapsed="false">
      <c r="A2420" s="13"/>
      <c r="B2420" s="8"/>
      <c r="C2420" s="8"/>
      <c r="D2420" s="23"/>
      <c r="E2420" s="23"/>
      <c r="F2420" s="10" t="str">
        <f aca="false">IF(D2420="","",D2420-N(E2420))</f>
        <v/>
      </c>
      <c r="G2420" s="8"/>
      <c r="H2420" s="12" t="str">
        <f aca="false">IF(AND(A2420="",C2420="",D2420=""),"",IF(A2420="","Add the order date",IF(I2420="","Date not recognised - use YYYY-MM-DD",IF(C2420="","Add the customer email",IF(D2420="","Add the order total",IF(COUNTIF(Customers!$A$2:$A$2001,C2420)=0,"Customer not on Customers tab",IF(N(E2420)&gt;D2420,"Refund is more than the order",IF(AND(B2420&lt;&gt;"",COUNTIF($B$2:$B$5001,B2420)&gt;1),"Same order # twice - keep one row",""))))))))</f>
        <v/>
      </c>
      <c r="I2420" s="11" t="str">
        <f aca="false">IF(A2420="","",IF(ISNUMBER(A2420),INT(A2420),IFERROR(IF(TEXT(DATE(VALUE(LEFT(A2420,4)),VALUE(MID(A2420,6,2)),VALUE(MID(A2420,9,2))),"yyyy-mm-dd")=LEFT(A2420,10),DATE(VALUE(LEFT(A2420,4)),VALUE(MID(A2420,6,2)),VALUE(MID(A2420,9,2))),""),"")))</f>
        <v/>
      </c>
    </row>
    <row r="2421" customFormat="false" ht="15" hidden="false" customHeight="false" outlineLevel="0" collapsed="false">
      <c r="A2421" s="13"/>
      <c r="B2421" s="8"/>
      <c r="C2421" s="8"/>
      <c r="D2421" s="23"/>
      <c r="E2421" s="23"/>
      <c r="F2421" s="10" t="str">
        <f aca="false">IF(D2421="","",D2421-N(E2421))</f>
        <v/>
      </c>
      <c r="G2421" s="8"/>
      <c r="H2421" s="12" t="str">
        <f aca="false">IF(AND(A2421="",C2421="",D2421=""),"",IF(A2421="","Add the order date",IF(I2421="","Date not recognised - use YYYY-MM-DD",IF(C2421="","Add the customer email",IF(D2421="","Add the order total",IF(COUNTIF(Customers!$A$2:$A$2001,C2421)=0,"Customer not on Customers tab",IF(N(E2421)&gt;D2421,"Refund is more than the order",IF(AND(B2421&lt;&gt;"",COUNTIF($B$2:$B$5001,B2421)&gt;1),"Same order # twice - keep one row",""))))))))</f>
        <v/>
      </c>
      <c r="I2421" s="11" t="str">
        <f aca="false">IF(A2421="","",IF(ISNUMBER(A2421),INT(A2421),IFERROR(IF(TEXT(DATE(VALUE(LEFT(A2421,4)),VALUE(MID(A2421,6,2)),VALUE(MID(A2421,9,2))),"yyyy-mm-dd")=LEFT(A2421,10),DATE(VALUE(LEFT(A2421,4)),VALUE(MID(A2421,6,2)),VALUE(MID(A2421,9,2))),""),"")))</f>
        <v/>
      </c>
    </row>
    <row r="2422" customFormat="false" ht="15" hidden="false" customHeight="false" outlineLevel="0" collapsed="false">
      <c r="A2422" s="13"/>
      <c r="B2422" s="8"/>
      <c r="C2422" s="8"/>
      <c r="D2422" s="23"/>
      <c r="E2422" s="23"/>
      <c r="F2422" s="10" t="str">
        <f aca="false">IF(D2422="","",D2422-N(E2422))</f>
        <v/>
      </c>
      <c r="G2422" s="8"/>
      <c r="H2422" s="12" t="str">
        <f aca="false">IF(AND(A2422="",C2422="",D2422=""),"",IF(A2422="","Add the order date",IF(I2422="","Date not recognised - use YYYY-MM-DD",IF(C2422="","Add the customer email",IF(D2422="","Add the order total",IF(COUNTIF(Customers!$A$2:$A$2001,C2422)=0,"Customer not on Customers tab",IF(N(E2422)&gt;D2422,"Refund is more than the order",IF(AND(B2422&lt;&gt;"",COUNTIF($B$2:$B$5001,B2422)&gt;1),"Same order # twice - keep one row",""))))))))</f>
        <v/>
      </c>
      <c r="I2422" s="11" t="str">
        <f aca="false">IF(A2422="","",IF(ISNUMBER(A2422),INT(A2422),IFERROR(IF(TEXT(DATE(VALUE(LEFT(A2422,4)),VALUE(MID(A2422,6,2)),VALUE(MID(A2422,9,2))),"yyyy-mm-dd")=LEFT(A2422,10),DATE(VALUE(LEFT(A2422,4)),VALUE(MID(A2422,6,2)),VALUE(MID(A2422,9,2))),""),"")))</f>
        <v/>
      </c>
    </row>
    <row r="2423" customFormat="false" ht="15" hidden="false" customHeight="false" outlineLevel="0" collapsed="false">
      <c r="A2423" s="13"/>
      <c r="B2423" s="8"/>
      <c r="C2423" s="8"/>
      <c r="D2423" s="23"/>
      <c r="E2423" s="23"/>
      <c r="F2423" s="10" t="str">
        <f aca="false">IF(D2423="","",D2423-N(E2423))</f>
        <v/>
      </c>
      <c r="G2423" s="8"/>
      <c r="H2423" s="12" t="str">
        <f aca="false">IF(AND(A2423="",C2423="",D2423=""),"",IF(A2423="","Add the order date",IF(I2423="","Date not recognised - use YYYY-MM-DD",IF(C2423="","Add the customer email",IF(D2423="","Add the order total",IF(COUNTIF(Customers!$A$2:$A$2001,C2423)=0,"Customer not on Customers tab",IF(N(E2423)&gt;D2423,"Refund is more than the order",IF(AND(B2423&lt;&gt;"",COUNTIF($B$2:$B$5001,B2423)&gt;1),"Same order # twice - keep one row",""))))))))</f>
        <v/>
      </c>
      <c r="I2423" s="11" t="str">
        <f aca="false">IF(A2423="","",IF(ISNUMBER(A2423),INT(A2423),IFERROR(IF(TEXT(DATE(VALUE(LEFT(A2423,4)),VALUE(MID(A2423,6,2)),VALUE(MID(A2423,9,2))),"yyyy-mm-dd")=LEFT(A2423,10),DATE(VALUE(LEFT(A2423,4)),VALUE(MID(A2423,6,2)),VALUE(MID(A2423,9,2))),""),"")))</f>
        <v/>
      </c>
    </row>
    <row r="2424" customFormat="false" ht="15" hidden="false" customHeight="false" outlineLevel="0" collapsed="false">
      <c r="A2424" s="13"/>
      <c r="B2424" s="8"/>
      <c r="C2424" s="8"/>
      <c r="D2424" s="23"/>
      <c r="E2424" s="23"/>
      <c r="F2424" s="10" t="str">
        <f aca="false">IF(D2424="","",D2424-N(E2424))</f>
        <v/>
      </c>
      <c r="G2424" s="8"/>
      <c r="H2424" s="12" t="str">
        <f aca="false">IF(AND(A2424="",C2424="",D2424=""),"",IF(A2424="","Add the order date",IF(I2424="","Date not recognised - use YYYY-MM-DD",IF(C2424="","Add the customer email",IF(D2424="","Add the order total",IF(COUNTIF(Customers!$A$2:$A$2001,C2424)=0,"Customer not on Customers tab",IF(N(E2424)&gt;D2424,"Refund is more than the order",IF(AND(B2424&lt;&gt;"",COUNTIF($B$2:$B$5001,B2424)&gt;1),"Same order # twice - keep one row",""))))))))</f>
        <v/>
      </c>
      <c r="I2424" s="11" t="str">
        <f aca="false">IF(A2424="","",IF(ISNUMBER(A2424),INT(A2424),IFERROR(IF(TEXT(DATE(VALUE(LEFT(A2424,4)),VALUE(MID(A2424,6,2)),VALUE(MID(A2424,9,2))),"yyyy-mm-dd")=LEFT(A2424,10),DATE(VALUE(LEFT(A2424,4)),VALUE(MID(A2424,6,2)),VALUE(MID(A2424,9,2))),""),"")))</f>
        <v/>
      </c>
    </row>
    <row r="2425" customFormat="false" ht="15" hidden="false" customHeight="false" outlineLevel="0" collapsed="false">
      <c r="A2425" s="13"/>
      <c r="B2425" s="8"/>
      <c r="C2425" s="8"/>
      <c r="D2425" s="23"/>
      <c r="E2425" s="23"/>
      <c r="F2425" s="10" t="str">
        <f aca="false">IF(D2425="","",D2425-N(E2425))</f>
        <v/>
      </c>
      <c r="G2425" s="8"/>
      <c r="H2425" s="12" t="str">
        <f aca="false">IF(AND(A2425="",C2425="",D2425=""),"",IF(A2425="","Add the order date",IF(I2425="","Date not recognised - use YYYY-MM-DD",IF(C2425="","Add the customer email",IF(D2425="","Add the order total",IF(COUNTIF(Customers!$A$2:$A$2001,C2425)=0,"Customer not on Customers tab",IF(N(E2425)&gt;D2425,"Refund is more than the order",IF(AND(B2425&lt;&gt;"",COUNTIF($B$2:$B$5001,B2425)&gt;1),"Same order # twice - keep one row",""))))))))</f>
        <v/>
      </c>
      <c r="I2425" s="11" t="str">
        <f aca="false">IF(A2425="","",IF(ISNUMBER(A2425),INT(A2425),IFERROR(IF(TEXT(DATE(VALUE(LEFT(A2425,4)),VALUE(MID(A2425,6,2)),VALUE(MID(A2425,9,2))),"yyyy-mm-dd")=LEFT(A2425,10),DATE(VALUE(LEFT(A2425,4)),VALUE(MID(A2425,6,2)),VALUE(MID(A2425,9,2))),""),"")))</f>
        <v/>
      </c>
    </row>
    <row r="2426" customFormat="false" ht="15" hidden="false" customHeight="false" outlineLevel="0" collapsed="false">
      <c r="A2426" s="13"/>
      <c r="B2426" s="8"/>
      <c r="C2426" s="8"/>
      <c r="D2426" s="23"/>
      <c r="E2426" s="23"/>
      <c r="F2426" s="10" t="str">
        <f aca="false">IF(D2426="","",D2426-N(E2426))</f>
        <v/>
      </c>
      <c r="G2426" s="8"/>
      <c r="H2426" s="12" t="str">
        <f aca="false">IF(AND(A2426="",C2426="",D2426=""),"",IF(A2426="","Add the order date",IF(I2426="","Date not recognised - use YYYY-MM-DD",IF(C2426="","Add the customer email",IF(D2426="","Add the order total",IF(COUNTIF(Customers!$A$2:$A$2001,C2426)=0,"Customer not on Customers tab",IF(N(E2426)&gt;D2426,"Refund is more than the order",IF(AND(B2426&lt;&gt;"",COUNTIF($B$2:$B$5001,B2426)&gt;1),"Same order # twice - keep one row",""))))))))</f>
        <v/>
      </c>
      <c r="I2426" s="11" t="str">
        <f aca="false">IF(A2426="","",IF(ISNUMBER(A2426),INT(A2426),IFERROR(IF(TEXT(DATE(VALUE(LEFT(A2426,4)),VALUE(MID(A2426,6,2)),VALUE(MID(A2426,9,2))),"yyyy-mm-dd")=LEFT(A2426,10),DATE(VALUE(LEFT(A2426,4)),VALUE(MID(A2426,6,2)),VALUE(MID(A2426,9,2))),""),"")))</f>
        <v/>
      </c>
    </row>
    <row r="2427" customFormat="false" ht="15" hidden="false" customHeight="false" outlineLevel="0" collapsed="false">
      <c r="A2427" s="13"/>
      <c r="B2427" s="8"/>
      <c r="C2427" s="8"/>
      <c r="D2427" s="23"/>
      <c r="E2427" s="23"/>
      <c r="F2427" s="10" t="str">
        <f aca="false">IF(D2427="","",D2427-N(E2427))</f>
        <v/>
      </c>
      <c r="G2427" s="8"/>
      <c r="H2427" s="12" t="str">
        <f aca="false">IF(AND(A2427="",C2427="",D2427=""),"",IF(A2427="","Add the order date",IF(I2427="","Date not recognised - use YYYY-MM-DD",IF(C2427="","Add the customer email",IF(D2427="","Add the order total",IF(COUNTIF(Customers!$A$2:$A$2001,C2427)=0,"Customer not on Customers tab",IF(N(E2427)&gt;D2427,"Refund is more than the order",IF(AND(B2427&lt;&gt;"",COUNTIF($B$2:$B$5001,B2427)&gt;1),"Same order # twice - keep one row",""))))))))</f>
        <v/>
      </c>
      <c r="I2427" s="11" t="str">
        <f aca="false">IF(A2427="","",IF(ISNUMBER(A2427),INT(A2427),IFERROR(IF(TEXT(DATE(VALUE(LEFT(A2427,4)),VALUE(MID(A2427,6,2)),VALUE(MID(A2427,9,2))),"yyyy-mm-dd")=LEFT(A2427,10),DATE(VALUE(LEFT(A2427,4)),VALUE(MID(A2427,6,2)),VALUE(MID(A2427,9,2))),""),"")))</f>
        <v/>
      </c>
    </row>
    <row r="2428" customFormat="false" ht="15" hidden="false" customHeight="false" outlineLevel="0" collapsed="false">
      <c r="A2428" s="13"/>
      <c r="B2428" s="8"/>
      <c r="C2428" s="8"/>
      <c r="D2428" s="23"/>
      <c r="E2428" s="23"/>
      <c r="F2428" s="10" t="str">
        <f aca="false">IF(D2428="","",D2428-N(E2428))</f>
        <v/>
      </c>
      <c r="G2428" s="8"/>
      <c r="H2428" s="12" t="str">
        <f aca="false">IF(AND(A2428="",C2428="",D2428=""),"",IF(A2428="","Add the order date",IF(I2428="","Date not recognised - use YYYY-MM-DD",IF(C2428="","Add the customer email",IF(D2428="","Add the order total",IF(COUNTIF(Customers!$A$2:$A$2001,C2428)=0,"Customer not on Customers tab",IF(N(E2428)&gt;D2428,"Refund is more than the order",IF(AND(B2428&lt;&gt;"",COUNTIF($B$2:$B$5001,B2428)&gt;1),"Same order # twice - keep one row",""))))))))</f>
        <v/>
      </c>
      <c r="I2428" s="11" t="str">
        <f aca="false">IF(A2428="","",IF(ISNUMBER(A2428),INT(A2428),IFERROR(IF(TEXT(DATE(VALUE(LEFT(A2428,4)),VALUE(MID(A2428,6,2)),VALUE(MID(A2428,9,2))),"yyyy-mm-dd")=LEFT(A2428,10),DATE(VALUE(LEFT(A2428,4)),VALUE(MID(A2428,6,2)),VALUE(MID(A2428,9,2))),""),"")))</f>
        <v/>
      </c>
    </row>
    <row r="2429" customFormat="false" ht="15" hidden="false" customHeight="false" outlineLevel="0" collapsed="false">
      <c r="A2429" s="13"/>
      <c r="B2429" s="8"/>
      <c r="C2429" s="8"/>
      <c r="D2429" s="23"/>
      <c r="E2429" s="23"/>
      <c r="F2429" s="10" t="str">
        <f aca="false">IF(D2429="","",D2429-N(E2429))</f>
        <v/>
      </c>
      <c r="G2429" s="8"/>
      <c r="H2429" s="12" t="str">
        <f aca="false">IF(AND(A2429="",C2429="",D2429=""),"",IF(A2429="","Add the order date",IF(I2429="","Date not recognised - use YYYY-MM-DD",IF(C2429="","Add the customer email",IF(D2429="","Add the order total",IF(COUNTIF(Customers!$A$2:$A$2001,C2429)=0,"Customer not on Customers tab",IF(N(E2429)&gt;D2429,"Refund is more than the order",IF(AND(B2429&lt;&gt;"",COUNTIF($B$2:$B$5001,B2429)&gt;1),"Same order # twice - keep one row",""))))))))</f>
        <v/>
      </c>
      <c r="I2429" s="11" t="str">
        <f aca="false">IF(A2429="","",IF(ISNUMBER(A2429),INT(A2429),IFERROR(IF(TEXT(DATE(VALUE(LEFT(A2429,4)),VALUE(MID(A2429,6,2)),VALUE(MID(A2429,9,2))),"yyyy-mm-dd")=LEFT(A2429,10),DATE(VALUE(LEFT(A2429,4)),VALUE(MID(A2429,6,2)),VALUE(MID(A2429,9,2))),""),"")))</f>
        <v/>
      </c>
    </row>
    <row r="2430" customFormat="false" ht="15" hidden="false" customHeight="false" outlineLevel="0" collapsed="false">
      <c r="A2430" s="13"/>
      <c r="B2430" s="8"/>
      <c r="C2430" s="8"/>
      <c r="D2430" s="23"/>
      <c r="E2430" s="23"/>
      <c r="F2430" s="10" t="str">
        <f aca="false">IF(D2430="","",D2430-N(E2430))</f>
        <v/>
      </c>
      <c r="G2430" s="8"/>
      <c r="H2430" s="12" t="str">
        <f aca="false">IF(AND(A2430="",C2430="",D2430=""),"",IF(A2430="","Add the order date",IF(I2430="","Date not recognised - use YYYY-MM-DD",IF(C2430="","Add the customer email",IF(D2430="","Add the order total",IF(COUNTIF(Customers!$A$2:$A$2001,C2430)=0,"Customer not on Customers tab",IF(N(E2430)&gt;D2430,"Refund is more than the order",IF(AND(B2430&lt;&gt;"",COUNTIF($B$2:$B$5001,B2430)&gt;1),"Same order # twice - keep one row",""))))))))</f>
        <v/>
      </c>
      <c r="I2430" s="11" t="str">
        <f aca="false">IF(A2430="","",IF(ISNUMBER(A2430),INT(A2430),IFERROR(IF(TEXT(DATE(VALUE(LEFT(A2430,4)),VALUE(MID(A2430,6,2)),VALUE(MID(A2430,9,2))),"yyyy-mm-dd")=LEFT(A2430,10),DATE(VALUE(LEFT(A2430,4)),VALUE(MID(A2430,6,2)),VALUE(MID(A2430,9,2))),""),"")))</f>
        <v/>
      </c>
    </row>
    <row r="2431" customFormat="false" ht="15" hidden="false" customHeight="false" outlineLevel="0" collapsed="false">
      <c r="A2431" s="13"/>
      <c r="B2431" s="8"/>
      <c r="C2431" s="8"/>
      <c r="D2431" s="23"/>
      <c r="E2431" s="23"/>
      <c r="F2431" s="10" t="str">
        <f aca="false">IF(D2431="","",D2431-N(E2431))</f>
        <v/>
      </c>
      <c r="G2431" s="8"/>
      <c r="H2431" s="12" t="str">
        <f aca="false">IF(AND(A2431="",C2431="",D2431=""),"",IF(A2431="","Add the order date",IF(I2431="","Date not recognised - use YYYY-MM-DD",IF(C2431="","Add the customer email",IF(D2431="","Add the order total",IF(COUNTIF(Customers!$A$2:$A$2001,C2431)=0,"Customer not on Customers tab",IF(N(E2431)&gt;D2431,"Refund is more than the order",IF(AND(B2431&lt;&gt;"",COUNTIF($B$2:$B$5001,B2431)&gt;1),"Same order # twice - keep one row",""))))))))</f>
        <v/>
      </c>
      <c r="I2431" s="11" t="str">
        <f aca="false">IF(A2431="","",IF(ISNUMBER(A2431),INT(A2431),IFERROR(IF(TEXT(DATE(VALUE(LEFT(A2431,4)),VALUE(MID(A2431,6,2)),VALUE(MID(A2431,9,2))),"yyyy-mm-dd")=LEFT(A2431,10),DATE(VALUE(LEFT(A2431,4)),VALUE(MID(A2431,6,2)),VALUE(MID(A2431,9,2))),""),"")))</f>
        <v/>
      </c>
    </row>
    <row r="2432" customFormat="false" ht="15" hidden="false" customHeight="false" outlineLevel="0" collapsed="false">
      <c r="A2432" s="13"/>
      <c r="B2432" s="8"/>
      <c r="C2432" s="8"/>
      <c r="D2432" s="23"/>
      <c r="E2432" s="23"/>
      <c r="F2432" s="10" t="str">
        <f aca="false">IF(D2432="","",D2432-N(E2432))</f>
        <v/>
      </c>
      <c r="G2432" s="8"/>
      <c r="H2432" s="12" t="str">
        <f aca="false">IF(AND(A2432="",C2432="",D2432=""),"",IF(A2432="","Add the order date",IF(I2432="","Date not recognised - use YYYY-MM-DD",IF(C2432="","Add the customer email",IF(D2432="","Add the order total",IF(COUNTIF(Customers!$A$2:$A$2001,C2432)=0,"Customer not on Customers tab",IF(N(E2432)&gt;D2432,"Refund is more than the order",IF(AND(B2432&lt;&gt;"",COUNTIF($B$2:$B$5001,B2432)&gt;1),"Same order # twice - keep one row",""))))))))</f>
        <v/>
      </c>
      <c r="I2432" s="11" t="str">
        <f aca="false">IF(A2432="","",IF(ISNUMBER(A2432),INT(A2432),IFERROR(IF(TEXT(DATE(VALUE(LEFT(A2432,4)),VALUE(MID(A2432,6,2)),VALUE(MID(A2432,9,2))),"yyyy-mm-dd")=LEFT(A2432,10),DATE(VALUE(LEFT(A2432,4)),VALUE(MID(A2432,6,2)),VALUE(MID(A2432,9,2))),""),"")))</f>
        <v/>
      </c>
    </row>
    <row r="2433" customFormat="false" ht="15" hidden="false" customHeight="false" outlineLevel="0" collapsed="false">
      <c r="A2433" s="13"/>
      <c r="B2433" s="8"/>
      <c r="C2433" s="8"/>
      <c r="D2433" s="23"/>
      <c r="E2433" s="23"/>
      <c r="F2433" s="10" t="str">
        <f aca="false">IF(D2433="","",D2433-N(E2433))</f>
        <v/>
      </c>
      <c r="G2433" s="8"/>
      <c r="H2433" s="12" t="str">
        <f aca="false">IF(AND(A2433="",C2433="",D2433=""),"",IF(A2433="","Add the order date",IF(I2433="","Date not recognised - use YYYY-MM-DD",IF(C2433="","Add the customer email",IF(D2433="","Add the order total",IF(COUNTIF(Customers!$A$2:$A$2001,C2433)=0,"Customer not on Customers tab",IF(N(E2433)&gt;D2433,"Refund is more than the order",IF(AND(B2433&lt;&gt;"",COUNTIF($B$2:$B$5001,B2433)&gt;1),"Same order # twice - keep one row",""))))))))</f>
        <v/>
      </c>
      <c r="I2433" s="11" t="str">
        <f aca="false">IF(A2433="","",IF(ISNUMBER(A2433),INT(A2433),IFERROR(IF(TEXT(DATE(VALUE(LEFT(A2433,4)),VALUE(MID(A2433,6,2)),VALUE(MID(A2433,9,2))),"yyyy-mm-dd")=LEFT(A2433,10),DATE(VALUE(LEFT(A2433,4)),VALUE(MID(A2433,6,2)),VALUE(MID(A2433,9,2))),""),"")))</f>
        <v/>
      </c>
    </row>
    <row r="2434" customFormat="false" ht="15" hidden="false" customHeight="false" outlineLevel="0" collapsed="false">
      <c r="A2434" s="13"/>
      <c r="B2434" s="8"/>
      <c r="C2434" s="8"/>
      <c r="D2434" s="23"/>
      <c r="E2434" s="23"/>
      <c r="F2434" s="10" t="str">
        <f aca="false">IF(D2434="","",D2434-N(E2434))</f>
        <v/>
      </c>
      <c r="G2434" s="8"/>
      <c r="H2434" s="12" t="str">
        <f aca="false">IF(AND(A2434="",C2434="",D2434=""),"",IF(A2434="","Add the order date",IF(I2434="","Date not recognised - use YYYY-MM-DD",IF(C2434="","Add the customer email",IF(D2434="","Add the order total",IF(COUNTIF(Customers!$A$2:$A$2001,C2434)=0,"Customer not on Customers tab",IF(N(E2434)&gt;D2434,"Refund is more than the order",IF(AND(B2434&lt;&gt;"",COUNTIF($B$2:$B$5001,B2434)&gt;1),"Same order # twice - keep one row",""))))))))</f>
        <v/>
      </c>
      <c r="I2434" s="11" t="str">
        <f aca="false">IF(A2434="","",IF(ISNUMBER(A2434),INT(A2434),IFERROR(IF(TEXT(DATE(VALUE(LEFT(A2434,4)),VALUE(MID(A2434,6,2)),VALUE(MID(A2434,9,2))),"yyyy-mm-dd")=LEFT(A2434,10),DATE(VALUE(LEFT(A2434,4)),VALUE(MID(A2434,6,2)),VALUE(MID(A2434,9,2))),""),"")))</f>
        <v/>
      </c>
    </row>
    <row r="2435" customFormat="false" ht="15" hidden="false" customHeight="false" outlineLevel="0" collapsed="false">
      <c r="A2435" s="13"/>
      <c r="B2435" s="8"/>
      <c r="C2435" s="8"/>
      <c r="D2435" s="23"/>
      <c r="E2435" s="23"/>
      <c r="F2435" s="10" t="str">
        <f aca="false">IF(D2435="","",D2435-N(E2435))</f>
        <v/>
      </c>
      <c r="G2435" s="8"/>
      <c r="H2435" s="12" t="str">
        <f aca="false">IF(AND(A2435="",C2435="",D2435=""),"",IF(A2435="","Add the order date",IF(I2435="","Date not recognised - use YYYY-MM-DD",IF(C2435="","Add the customer email",IF(D2435="","Add the order total",IF(COUNTIF(Customers!$A$2:$A$2001,C2435)=0,"Customer not on Customers tab",IF(N(E2435)&gt;D2435,"Refund is more than the order",IF(AND(B2435&lt;&gt;"",COUNTIF($B$2:$B$5001,B2435)&gt;1),"Same order # twice - keep one row",""))))))))</f>
        <v/>
      </c>
      <c r="I2435" s="11" t="str">
        <f aca="false">IF(A2435="","",IF(ISNUMBER(A2435),INT(A2435),IFERROR(IF(TEXT(DATE(VALUE(LEFT(A2435,4)),VALUE(MID(A2435,6,2)),VALUE(MID(A2435,9,2))),"yyyy-mm-dd")=LEFT(A2435,10),DATE(VALUE(LEFT(A2435,4)),VALUE(MID(A2435,6,2)),VALUE(MID(A2435,9,2))),""),"")))</f>
        <v/>
      </c>
    </row>
    <row r="2436" customFormat="false" ht="15" hidden="false" customHeight="false" outlineLevel="0" collapsed="false">
      <c r="A2436" s="13"/>
      <c r="B2436" s="8"/>
      <c r="C2436" s="8"/>
      <c r="D2436" s="23"/>
      <c r="E2436" s="23"/>
      <c r="F2436" s="10" t="str">
        <f aca="false">IF(D2436="","",D2436-N(E2436))</f>
        <v/>
      </c>
      <c r="G2436" s="8"/>
      <c r="H2436" s="12" t="str">
        <f aca="false">IF(AND(A2436="",C2436="",D2436=""),"",IF(A2436="","Add the order date",IF(I2436="","Date not recognised - use YYYY-MM-DD",IF(C2436="","Add the customer email",IF(D2436="","Add the order total",IF(COUNTIF(Customers!$A$2:$A$2001,C2436)=0,"Customer not on Customers tab",IF(N(E2436)&gt;D2436,"Refund is more than the order",IF(AND(B2436&lt;&gt;"",COUNTIF($B$2:$B$5001,B2436)&gt;1),"Same order # twice - keep one row",""))))))))</f>
        <v/>
      </c>
      <c r="I2436" s="11" t="str">
        <f aca="false">IF(A2436="","",IF(ISNUMBER(A2436),INT(A2436),IFERROR(IF(TEXT(DATE(VALUE(LEFT(A2436,4)),VALUE(MID(A2436,6,2)),VALUE(MID(A2436,9,2))),"yyyy-mm-dd")=LEFT(A2436,10),DATE(VALUE(LEFT(A2436,4)),VALUE(MID(A2436,6,2)),VALUE(MID(A2436,9,2))),""),"")))</f>
        <v/>
      </c>
    </row>
    <row r="2437" customFormat="false" ht="15" hidden="false" customHeight="false" outlineLevel="0" collapsed="false">
      <c r="A2437" s="13"/>
      <c r="B2437" s="8"/>
      <c r="C2437" s="8"/>
      <c r="D2437" s="23"/>
      <c r="E2437" s="23"/>
      <c r="F2437" s="10" t="str">
        <f aca="false">IF(D2437="","",D2437-N(E2437))</f>
        <v/>
      </c>
      <c r="G2437" s="8"/>
      <c r="H2437" s="12" t="str">
        <f aca="false">IF(AND(A2437="",C2437="",D2437=""),"",IF(A2437="","Add the order date",IF(I2437="","Date not recognised - use YYYY-MM-DD",IF(C2437="","Add the customer email",IF(D2437="","Add the order total",IF(COUNTIF(Customers!$A$2:$A$2001,C2437)=0,"Customer not on Customers tab",IF(N(E2437)&gt;D2437,"Refund is more than the order",IF(AND(B2437&lt;&gt;"",COUNTIF($B$2:$B$5001,B2437)&gt;1),"Same order # twice - keep one row",""))))))))</f>
        <v/>
      </c>
      <c r="I2437" s="11" t="str">
        <f aca="false">IF(A2437="","",IF(ISNUMBER(A2437),INT(A2437),IFERROR(IF(TEXT(DATE(VALUE(LEFT(A2437,4)),VALUE(MID(A2437,6,2)),VALUE(MID(A2437,9,2))),"yyyy-mm-dd")=LEFT(A2437,10),DATE(VALUE(LEFT(A2437,4)),VALUE(MID(A2437,6,2)),VALUE(MID(A2437,9,2))),""),"")))</f>
        <v/>
      </c>
    </row>
    <row r="2438" customFormat="false" ht="15" hidden="false" customHeight="false" outlineLevel="0" collapsed="false">
      <c r="A2438" s="13"/>
      <c r="B2438" s="8"/>
      <c r="C2438" s="8"/>
      <c r="D2438" s="23"/>
      <c r="E2438" s="23"/>
      <c r="F2438" s="10" t="str">
        <f aca="false">IF(D2438="","",D2438-N(E2438))</f>
        <v/>
      </c>
      <c r="G2438" s="8"/>
      <c r="H2438" s="12" t="str">
        <f aca="false">IF(AND(A2438="",C2438="",D2438=""),"",IF(A2438="","Add the order date",IF(I2438="","Date not recognised - use YYYY-MM-DD",IF(C2438="","Add the customer email",IF(D2438="","Add the order total",IF(COUNTIF(Customers!$A$2:$A$2001,C2438)=0,"Customer not on Customers tab",IF(N(E2438)&gt;D2438,"Refund is more than the order",IF(AND(B2438&lt;&gt;"",COUNTIF($B$2:$B$5001,B2438)&gt;1),"Same order # twice - keep one row",""))))))))</f>
        <v/>
      </c>
      <c r="I2438" s="11" t="str">
        <f aca="false">IF(A2438="","",IF(ISNUMBER(A2438),INT(A2438),IFERROR(IF(TEXT(DATE(VALUE(LEFT(A2438,4)),VALUE(MID(A2438,6,2)),VALUE(MID(A2438,9,2))),"yyyy-mm-dd")=LEFT(A2438,10),DATE(VALUE(LEFT(A2438,4)),VALUE(MID(A2438,6,2)),VALUE(MID(A2438,9,2))),""),"")))</f>
        <v/>
      </c>
    </row>
    <row r="2439" customFormat="false" ht="15" hidden="false" customHeight="false" outlineLevel="0" collapsed="false">
      <c r="A2439" s="13"/>
      <c r="B2439" s="8"/>
      <c r="C2439" s="8"/>
      <c r="D2439" s="23"/>
      <c r="E2439" s="23"/>
      <c r="F2439" s="10" t="str">
        <f aca="false">IF(D2439="","",D2439-N(E2439))</f>
        <v/>
      </c>
      <c r="G2439" s="8"/>
      <c r="H2439" s="12" t="str">
        <f aca="false">IF(AND(A2439="",C2439="",D2439=""),"",IF(A2439="","Add the order date",IF(I2439="","Date not recognised - use YYYY-MM-DD",IF(C2439="","Add the customer email",IF(D2439="","Add the order total",IF(COUNTIF(Customers!$A$2:$A$2001,C2439)=0,"Customer not on Customers tab",IF(N(E2439)&gt;D2439,"Refund is more than the order",IF(AND(B2439&lt;&gt;"",COUNTIF($B$2:$B$5001,B2439)&gt;1),"Same order # twice - keep one row",""))))))))</f>
        <v/>
      </c>
      <c r="I2439" s="11" t="str">
        <f aca="false">IF(A2439="","",IF(ISNUMBER(A2439),INT(A2439),IFERROR(IF(TEXT(DATE(VALUE(LEFT(A2439,4)),VALUE(MID(A2439,6,2)),VALUE(MID(A2439,9,2))),"yyyy-mm-dd")=LEFT(A2439,10),DATE(VALUE(LEFT(A2439,4)),VALUE(MID(A2439,6,2)),VALUE(MID(A2439,9,2))),""),"")))</f>
        <v/>
      </c>
    </row>
    <row r="2440" customFormat="false" ht="15" hidden="false" customHeight="false" outlineLevel="0" collapsed="false">
      <c r="A2440" s="13"/>
      <c r="B2440" s="8"/>
      <c r="C2440" s="8"/>
      <c r="D2440" s="23"/>
      <c r="E2440" s="23"/>
      <c r="F2440" s="10" t="str">
        <f aca="false">IF(D2440="","",D2440-N(E2440))</f>
        <v/>
      </c>
      <c r="G2440" s="8"/>
      <c r="H2440" s="12" t="str">
        <f aca="false">IF(AND(A2440="",C2440="",D2440=""),"",IF(A2440="","Add the order date",IF(I2440="","Date not recognised - use YYYY-MM-DD",IF(C2440="","Add the customer email",IF(D2440="","Add the order total",IF(COUNTIF(Customers!$A$2:$A$2001,C2440)=0,"Customer not on Customers tab",IF(N(E2440)&gt;D2440,"Refund is more than the order",IF(AND(B2440&lt;&gt;"",COUNTIF($B$2:$B$5001,B2440)&gt;1),"Same order # twice - keep one row",""))))))))</f>
        <v/>
      </c>
      <c r="I2440" s="11" t="str">
        <f aca="false">IF(A2440="","",IF(ISNUMBER(A2440),INT(A2440),IFERROR(IF(TEXT(DATE(VALUE(LEFT(A2440,4)),VALUE(MID(A2440,6,2)),VALUE(MID(A2440,9,2))),"yyyy-mm-dd")=LEFT(A2440,10),DATE(VALUE(LEFT(A2440,4)),VALUE(MID(A2440,6,2)),VALUE(MID(A2440,9,2))),""),"")))</f>
        <v/>
      </c>
    </row>
    <row r="2441" customFormat="false" ht="15" hidden="false" customHeight="false" outlineLevel="0" collapsed="false">
      <c r="A2441" s="13"/>
      <c r="B2441" s="8"/>
      <c r="C2441" s="8"/>
      <c r="D2441" s="23"/>
      <c r="E2441" s="23"/>
      <c r="F2441" s="10" t="str">
        <f aca="false">IF(D2441="","",D2441-N(E2441))</f>
        <v/>
      </c>
      <c r="G2441" s="8"/>
      <c r="H2441" s="12" t="str">
        <f aca="false">IF(AND(A2441="",C2441="",D2441=""),"",IF(A2441="","Add the order date",IF(I2441="","Date not recognised - use YYYY-MM-DD",IF(C2441="","Add the customer email",IF(D2441="","Add the order total",IF(COUNTIF(Customers!$A$2:$A$2001,C2441)=0,"Customer not on Customers tab",IF(N(E2441)&gt;D2441,"Refund is more than the order",IF(AND(B2441&lt;&gt;"",COUNTIF($B$2:$B$5001,B2441)&gt;1),"Same order # twice - keep one row",""))))))))</f>
        <v/>
      </c>
      <c r="I2441" s="11" t="str">
        <f aca="false">IF(A2441="","",IF(ISNUMBER(A2441),INT(A2441),IFERROR(IF(TEXT(DATE(VALUE(LEFT(A2441,4)),VALUE(MID(A2441,6,2)),VALUE(MID(A2441,9,2))),"yyyy-mm-dd")=LEFT(A2441,10),DATE(VALUE(LEFT(A2441,4)),VALUE(MID(A2441,6,2)),VALUE(MID(A2441,9,2))),""),"")))</f>
        <v/>
      </c>
    </row>
    <row r="2442" customFormat="false" ht="15" hidden="false" customHeight="false" outlineLevel="0" collapsed="false">
      <c r="A2442" s="13"/>
      <c r="B2442" s="8"/>
      <c r="C2442" s="8"/>
      <c r="D2442" s="23"/>
      <c r="E2442" s="23"/>
      <c r="F2442" s="10" t="str">
        <f aca="false">IF(D2442="","",D2442-N(E2442))</f>
        <v/>
      </c>
      <c r="G2442" s="8"/>
      <c r="H2442" s="12" t="str">
        <f aca="false">IF(AND(A2442="",C2442="",D2442=""),"",IF(A2442="","Add the order date",IF(I2442="","Date not recognised - use YYYY-MM-DD",IF(C2442="","Add the customer email",IF(D2442="","Add the order total",IF(COUNTIF(Customers!$A$2:$A$2001,C2442)=0,"Customer not on Customers tab",IF(N(E2442)&gt;D2442,"Refund is more than the order",IF(AND(B2442&lt;&gt;"",COUNTIF($B$2:$B$5001,B2442)&gt;1),"Same order # twice - keep one row",""))))))))</f>
        <v/>
      </c>
      <c r="I2442" s="11" t="str">
        <f aca="false">IF(A2442="","",IF(ISNUMBER(A2442),INT(A2442),IFERROR(IF(TEXT(DATE(VALUE(LEFT(A2442,4)),VALUE(MID(A2442,6,2)),VALUE(MID(A2442,9,2))),"yyyy-mm-dd")=LEFT(A2442,10),DATE(VALUE(LEFT(A2442,4)),VALUE(MID(A2442,6,2)),VALUE(MID(A2442,9,2))),""),"")))</f>
        <v/>
      </c>
    </row>
    <row r="2443" customFormat="false" ht="15" hidden="false" customHeight="false" outlineLevel="0" collapsed="false">
      <c r="A2443" s="13"/>
      <c r="B2443" s="8"/>
      <c r="C2443" s="8"/>
      <c r="D2443" s="23"/>
      <c r="E2443" s="23"/>
      <c r="F2443" s="10" t="str">
        <f aca="false">IF(D2443="","",D2443-N(E2443))</f>
        <v/>
      </c>
      <c r="G2443" s="8"/>
      <c r="H2443" s="12" t="str">
        <f aca="false">IF(AND(A2443="",C2443="",D2443=""),"",IF(A2443="","Add the order date",IF(I2443="","Date not recognised - use YYYY-MM-DD",IF(C2443="","Add the customer email",IF(D2443="","Add the order total",IF(COUNTIF(Customers!$A$2:$A$2001,C2443)=0,"Customer not on Customers tab",IF(N(E2443)&gt;D2443,"Refund is more than the order",IF(AND(B2443&lt;&gt;"",COUNTIF($B$2:$B$5001,B2443)&gt;1),"Same order # twice - keep one row",""))))))))</f>
        <v/>
      </c>
      <c r="I2443" s="11" t="str">
        <f aca="false">IF(A2443="","",IF(ISNUMBER(A2443),INT(A2443),IFERROR(IF(TEXT(DATE(VALUE(LEFT(A2443,4)),VALUE(MID(A2443,6,2)),VALUE(MID(A2443,9,2))),"yyyy-mm-dd")=LEFT(A2443,10),DATE(VALUE(LEFT(A2443,4)),VALUE(MID(A2443,6,2)),VALUE(MID(A2443,9,2))),""),"")))</f>
        <v/>
      </c>
    </row>
    <row r="2444" customFormat="false" ht="15" hidden="false" customHeight="false" outlineLevel="0" collapsed="false">
      <c r="A2444" s="13"/>
      <c r="B2444" s="8"/>
      <c r="C2444" s="8"/>
      <c r="D2444" s="23"/>
      <c r="E2444" s="23"/>
      <c r="F2444" s="10" t="str">
        <f aca="false">IF(D2444="","",D2444-N(E2444))</f>
        <v/>
      </c>
      <c r="G2444" s="8"/>
      <c r="H2444" s="12" t="str">
        <f aca="false">IF(AND(A2444="",C2444="",D2444=""),"",IF(A2444="","Add the order date",IF(I2444="","Date not recognised - use YYYY-MM-DD",IF(C2444="","Add the customer email",IF(D2444="","Add the order total",IF(COUNTIF(Customers!$A$2:$A$2001,C2444)=0,"Customer not on Customers tab",IF(N(E2444)&gt;D2444,"Refund is more than the order",IF(AND(B2444&lt;&gt;"",COUNTIF($B$2:$B$5001,B2444)&gt;1),"Same order # twice - keep one row",""))))))))</f>
        <v/>
      </c>
      <c r="I2444" s="11" t="str">
        <f aca="false">IF(A2444="","",IF(ISNUMBER(A2444),INT(A2444),IFERROR(IF(TEXT(DATE(VALUE(LEFT(A2444,4)),VALUE(MID(A2444,6,2)),VALUE(MID(A2444,9,2))),"yyyy-mm-dd")=LEFT(A2444,10),DATE(VALUE(LEFT(A2444,4)),VALUE(MID(A2444,6,2)),VALUE(MID(A2444,9,2))),""),"")))</f>
        <v/>
      </c>
    </row>
    <row r="2445" customFormat="false" ht="15" hidden="false" customHeight="false" outlineLevel="0" collapsed="false">
      <c r="A2445" s="13"/>
      <c r="B2445" s="8"/>
      <c r="C2445" s="8"/>
      <c r="D2445" s="23"/>
      <c r="E2445" s="23"/>
      <c r="F2445" s="10" t="str">
        <f aca="false">IF(D2445="","",D2445-N(E2445))</f>
        <v/>
      </c>
      <c r="G2445" s="8"/>
      <c r="H2445" s="12" t="str">
        <f aca="false">IF(AND(A2445="",C2445="",D2445=""),"",IF(A2445="","Add the order date",IF(I2445="","Date not recognised - use YYYY-MM-DD",IF(C2445="","Add the customer email",IF(D2445="","Add the order total",IF(COUNTIF(Customers!$A$2:$A$2001,C2445)=0,"Customer not on Customers tab",IF(N(E2445)&gt;D2445,"Refund is more than the order",IF(AND(B2445&lt;&gt;"",COUNTIF($B$2:$B$5001,B2445)&gt;1),"Same order # twice - keep one row",""))))))))</f>
        <v/>
      </c>
      <c r="I2445" s="11" t="str">
        <f aca="false">IF(A2445="","",IF(ISNUMBER(A2445),INT(A2445),IFERROR(IF(TEXT(DATE(VALUE(LEFT(A2445,4)),VALUE(MID(A2445,6,2)),VALUE(MID(A2445,9,2))),"yyyy-mm-dd")=LEFT(A2445,10),DATE(VALUE(LEFT(A2445,4)),VALUE(MID(A2445,6,2)),VALUE(MID(A2445,9,2))),""),"")))</f>
        <v/>
      </c>
    </row>
    <row r="2446" customFormat="false" ht="15" hidden="false" customHeight="false" outlineLevel="0" collapsed="false">
      <c r="A2446" s="13"/>
      <c r="B2446" s="8"/>
      <c r="C2446" s="8"/>
      <c r="D2446" s="23"/>
      <c r="E2446" s="23"/>
      <c r="F2446" s="10" t="str">
        <f aca="false">IF(D2446="","",D2446-N(E2446))</f>
        <v/>
      </c>
      <c r="G2446" s="8"/>
      <c r="H2446" s="12" t="str">
        <f aca="false">IF(AND(A2446="",C2446="",D2446=""),"",IF(A2446="","Add the order date",IF(I2446="","Date not recognised - use YYYY-MM-DD",IF(C2446="","Add the customer email",IF(D2446="","Add the order total",IF(COUNTIF(Customers!$A$2:$A$2001,C2446)=0,"Customer not on Customers tab",IF(N(E2446)&gt;D2446,"Refund is more than the order",IF(AND(B2446&lt;&gt;"",COUNTIF($B$2:$B$5001,B2446)&gt;1),"Same order # twice - keep one row",""))))))))</f>
        <v/>
      </c>
      <c r="I2446" s="11" t="str">
        <f aca="false">IF(A2446="","",IF(ISNUMBER(A2446),INT(A2446),IFERROR(IF(TEXT(DATE(VALUE(LEFT(A2446,4)),VALUE(MID(A2446,6,2)),VALUE(MID(A2446,9,2))),"yyyy-mm-dd")=LEFT(A2446,10),DATE(VALUE(LEFT(A2446,4)),VALUE(MID(A2446,6,2)),VALUE(MID(A2446,9,2))),""),"")))</f>
        <v/>
      </c>
    </row>
    <row r="2447" customFormat="false" ht="15" hidden="false" customHeight="false" outlineLevel="0" collapsed="false">
      <c r="A2447" s="13"/>
      <c r="B2447" s="8"/>
      <c r="C2447" s="8"/>
      <c r="D2447" s="23"/>
      <c r="E2447" s="23"/>
      <c r="F2447" s="10" t="str">
        <f aca="false">IF(D2447="","",D2447-N(E2447))</f>
        <v/>
      </c>
      <c r="G2447" s="8"/>
      <c r="H2447" s="12" t="str">
        <f aca="false">IF(AND(A2447="",C2447="",D2447=""),"",IF(A2447="","Add the order date",IF(I2447="","Date not recognised - use YYYY-MM-DD",IF(C2447="","Add the customer email",IF(D2447="","Add the order total",IF(COUNTIF(Customers!$A$2:$A$2001,C2447)=0,"Customer not on Customers tab",IF(N(E2447)&gt;D2447,"Refund is more than the order",IF(AND(B2447&lt;&gt;"",COUNTIF($B$2:$B$5001,B2447)&gt;1),"Same order # twice - keep one row",""))))))))</f>
        <v/>
      </c>
      <c r="I2447" s="11" t="str">
        <f aca="false">IF(A2447="","",IF(ISNUMBER(A2447),INT(A2447),IFERROR(IF(TEXT(DATE(VALUE(LEFT(A2447,4)),VALUE(MID(A2447,6,2)),VALUE(MID(A2447,9,2))),"yyyy-mm-dd")=LEFT(A2447,10),DATE(VALUE(LEFT(A2447,4)),VALUE(MID(A2447,6,2)),VALUE(MID(A2447,9,2))),""),"")))</f>
        <v/>
      </c>
    </row>
    <row r="2448" customFormat="false" ht="15" hidden="false" customHeight="false" outlineLevel="0" collapsed="false">
      <c r="A2448" s="13"/>
      <c r="B2448" s="8"/>
      <c r="C2448" s="8"/>
      <c r="D2448" s="23"/>
      <c r="E2448" s="23"/>
      <c r="F2448" s="10" t="str">
        <f aca="false">IF(D2448="","",D2448-N(E2448))</f>
        <v/>
      </c>
      <c r="G2448" s="8"/>
      <c r="H2448" s="12" t="str">
        <f aca="false">IF(AND(A2448="",C2448="",D2448=""),"",IF(A2448="","Add the order date",IF(I2448="","Date not recognised - use YYYY-MM-DD",IF(C2448="","Add the customer email",IF(D2448="","Add the order total",IF(COUNTIF(Customers!$A$2:$A$2001,C2448)=0,"Customer not on Customers tab",IF(N(E2448)&gt;D2448,"Refund is more than the order",IF(AND(B2448&lt;&gt;"",COUNTIF($B$2:$B$5001,B2448)&gt;1),"Same order # twice - keep one row",""))))))))</f>
        <v/>
      </c>
      <c r="I2448" s="11" t="str">
        <f aca="false">IF(A2448="","",IF(ISNUMBER(A2448),INT(A2448),IFERROR(IF(TEXT(DATE(VALUE(LEFT(A2448,4)),VALUE(MID(A2448,6,2)),VALUE(MID(A2448,9,2))),"yyyy-mm-dd")=LEFT(A2448,10),DATE(VALUE(LEFT(A2448,4)),VALUE(MID(A2448,6,2)),VALUE(MID(A2448,9,2))),""),"")))</f>
        <v/>
      </c>
    </row>
    <row r="2449" customFormat="false" ht="15" hidden="false" customHeight="false" outlineLevel="0" collapsed="false">
      <c r="A2449" s="13"/>
      <c r="B2449" s="8"/>
      <c r="C2449" s="8"/>
      <c r="D2449" s="23"/>
      <c r="E2449" s="23"/>
      <c r="F2449" s="10" t="str">
        <f aca="false">IF(D2449="","",D2449-N(E2449))</f>
        <v/>
      </c>
      <c r="G2449" s="8"/>
      <c r="H2449" s="12" t="str">
        <f aca="false">IF(AND(A2449="",C2449="",D2449=""),"",IF(A2449="","Add the order date",IF(I2449="","Date not recognised - use YYYY-MM-DD",IF(C2449="","Add the customer email",IF(D2449="","Add the order total",IF(COUNTIF(Customers!$A$2:$A$2001,C2449)=0,"Customer not on Customers tab",IF(N(E2449)&gt;D2449,"Refund is more than the order",IF(AND(B2449&lt;&gt;"",COUNTIF($B$2:$B$5001,B2449)&gt;1),"Same order # twice - keep one row",""))))))))</f>
        <v/>
      </c>
      <c r="I2449" s="11" t="str">
        <f aca="false">IF(A2449="","",IF(ISNUMBER(A2449),INT(A2449),IFERROR(IF(TEXT(DATE(VALUE(LEFT(A2449,4)),VALUE(MID(A2449,6,2)),VALUE(MID(A2449,9,2))),"yyyy-mm-dd")=LEFT(A2449,10),DATE(VALUE(LEFT(A2449,4)),VALUE(MID(A2449,6,2)),VALUE(MID(A2449,9,2))),""),"")))</f>
        <v/>
      </c>
    </row>
    <row r="2450" customFormat="false" ht="15" hidden="false" customHeight="false" outlineLevel="0" collapsed="false">
      <c r="A2450" s="13"/>
      <c r="B2450" s="8"/>
      <c r="C2450" s="8"/>
      <c r="D2450" s="23"/>
      <c r="E2450" s="23"/>
      <c r="F2450" s="10" t="str">
        <f aca="false">IF(D2450="","",D2450-N(E2450))</f>
        <v/>
      </c>
      <c r="G2450" s="8"/>
      <c r="H2450" s="12" t="str">
        <f aca="false">IF(AND(A2450="",C2450="",D2450=""),"",IF(A2450="","Add the order date",IF(I2450="","Date not recognised - use YYYY-MM-DD",IF(C2450="","Add the customer email",IF(D2450="","Add the order total",IF(COUNTIF(Customers!$A$2:$A$2001,C2450)=0,"Customer not on Customers tab",IF(N(E2450)&gt;D2450,"Refund is more than the order",IF(AND(B2450&lt;&gt;"",COUNTIF($B$2:$B$5001,B2450)&gt;1),"Same order # twice - keep one row",""))))))))</f>
        <v/>
      </c>
      <c r="I2450" s="11" t="str">
        <f aca="false">IF(A2450="","",IF(ISNUMBER(A2450),INT(A2450),IFERROR(IF(TEXT(DATE(VALUE(LEFT(A2450,4)),VALUE(MID(A2450,6,2)),VALUE(MID(A2450,9,2))),"yyyy-mm-dd")=LEFT(A2450,10),DATE(VALUE(LEFT(A2450,4)),VALUE(MID(A2450,6,2)),VALUE(MID(A2450,9,2))),""),"")))</f>
        <v/>
      </c>
    </row>
    <row r="2451" customFormat="false" ht="15" hidden="false" customHeight="false" outlineLevel="0" collapsed="false">
      <c r="A2451" s="13"/>
      <c r="B2451" s="8"/>
      <c r="C2451" s="8"/>
      <c r="D2451" s="23"/>
      <c r="E2451" s="23"/>
      <c r="F2451" s="10" t="str">
        <f aca="false">IF(D2451="","",D2451-N(E2451))</f>
        <v/>
      </c>
      <c r="G2451" s="8"/>
      <c r="H2451" s="12" t="str">
        <f aca="false">IF(AND(A2451="",C2451="",D2451=""),"",IF(A2451="","Add the order date",IF(I2451="","Date not recognised - use YYYY-MM-DD",IF(C2451="","Add the customer email",IF(D2451="","Add the order total",IF(COUNTIF(Customers!$A$2:$A$2001,C2451)=0,"Customer not on Customers tab",IF(N(E2451)&gt;D2451,"Refund is more than the order",IF(AND(B2451&lt;&gt;"",COUNTIF($B$2:$B$5001,B2451)&gt;1),"Same order # twice - keep one row",""))))))))</f>
        <v/>
      </c>
      <c r="I2451" s="11" t="str">
        <f aca="false">IF(A2451="","",IF(ISNUMBER(A2451),INT(A2451),IFERROR(IF(TEXT(DATE(VALUE(LEFT(A2451,4)),VALUE(MID(A2451,6,2)),VALUE(MID(A2451,9,2))),"yyyy-mm-dd")=LEFT(A2451,10),DATE(VALUE(LEFT(A2451,4)),VALUE(MID(A2451,6,2)),VALUE(MID(A2451,9,2))),""),"")))</f>
        <v/>
      </c>
    </row>
    <row r="2452" customFormat="false" ht="15" hidden="false" customHeight="false" outlineLevel="0" collapsed="false">
      <c r="A2452" s="13"/>
      <c r="B2452" s="8"/>
      <c r="C2452" s="8"/>
      <c r="D2452" s="23"/>
      <c r="E2452" s="23"/>
      <c r="F2452" s="10" t="str">
        <f aca="false">IF(D2452="","",D2452-N(E2452))</f>
        <v/>
      </c>
      <c r="G2452" s="8"/>
      <c r="H2452" s="12" t="str">
        <f aca="false">IF(AND(A2452="",C2452="",D2452=""),"",IF(A2452="","Add the order date",IF(I2452="","Date not recognised - use YYYY-MM-DD",IF(C2452="","Add the customer email",IF(D2452="","Add the order total",IF(COUNTIF(Customers!$A$2:$A$2001,C2452)=0,"Customer not on Customers tab",IF(N(E2452)&gt;D2452,"Refund is more than the order",IF(AND(B2452&lt;&gt;"",COUNTIF($B$2:$B$5001,B2452)&gt;1),"Same order # twice - keep one row",""))))))))</f>
        <v/>
      </c>
      <c r="I2452" s="11" t="str">
        <f aca="false">IF(A2452="","",IF(ISNUMBER(A2452),INT(A2452),IFERROR(IF(TEXT(DATE(VALUE(LEFT(A2452,4)),VALUE(MID(A2452,6,2)),VALUE(MID(A2452,9,2))),"yyyy-mm-dd")=LEFT(A2452,10),DATE(VALUE(LEFT(A2452,4)),VALUE(MID(A2452,6,2)),VALUE(MID(A2452,9,2))),""),"")))</f>
        <v/>
      </c>
    </row>
    <row r="2453" customFormat="false" ht="15" hidden="false" customHeight="false" outlineLevel="0" collapsed="false">
      <c r="A2453" s="13"/>
      <c r="B2453" s="8"/>
      <c r="C2453" s="8"/>
      <c r="D2453" s="23"/>
      <c r="E2453" s="23"/>
      <c r="F2453" s="10" t="str">
        <f aca="false">IF(D2453="","",D2453-N(E2453))</f>
        <v/>
      </c>
      <c r="G2453" s="8"/>
      <c r="H2453" s="12" t="str">
        <f aca="false">IF(AND(A2453="",C2453="",D2453=""),"",IF(A2453="","Add the order date",IF(I2453="","Date not recognised - use YYYY-MM-DD",IF(C2453="","Add the customer email",IF(D2453="","Add the order total",IF(COUNTIF(Customers!$A$2:$A$2001,C2453)=0,"Customer not on Customers tab",IF(N(E2453)&gt;D2453,"Refund is more than the order",IF(AND(B2453&lt;&gt;"",COUNTIF($B$2:$B$5001,B2453)&gt;1),"Same order # twice - keep one row",""))))))))</f>
        <v/>
      </c>
      <c r="I2453" s="11" t="str">
        <f aca="false">IF(A2453="","",IF(ISNUMBER(A2453),INT(A2453),IFERROR(IF(TEXT(DATE(VALUE(LEFT(A2453,4)),VALUE(MID(A2453,6,2)),VALUE(MID(A2453,9,2))),"yyyy-mm-dd")=LEFT(A2453,10),DATE(VALUE(LEFT(A2453,4)),VALUE(MID(A2453,6,2)),VALUE(MID(A2453,9,2))),""),"")))</f>
        <v/>
      </c>
    </row>
    <row r="2454" customFormat="false" ht="15" hidden="false" customHeight="false" outlineLevel="0" collapsed="false">
      <c r="A2454" s="13"/>
      <c r="B2454" s="8"/>
      <c r="C2454" s="8"/>
      <c r="D2454" s="23"/>
      <c r="E2454" s="23"/>
      <c r="F2454" s="10" t="str">
        <f aca="false">IF(D2454="","",D2454-N(E2454))</f>
        <v/>
      </c>
      <c r="G2454" s="8"/>
      <c r="H2454" s="12" t="str">
        <f aca="false">IF(AND(A2454="",C2454="",D2454=""),"",IF(A2454="","Add the order date",IF(I2454="","Date not recognised - use YYYY-MM-DD",IF(C2454="","Add the customer email",IF(D2454="","Add the order total",IF(COUNTIF(Customers!$A$2:$A$2001,C2454)=0,"Customer not on Customers tab",IF(N(E2454)&gt;D2454,"Refund is more than the order",IF(AND(B2454&lt;&gt;"",COUNTIF($B$2:$B$5001,B2454)&gt;1),"Same order # twice - keep one row",""))))))))</f>
        <v/>
      </c>
      <c r="I2454" s="11" t="str">
        <f aca="false">IF(A2454="","",IF(ISNUMBER(A2454),INT(A2454),IFERROR(IF(TEXT(DATE(VALUE(LEFT(A2454,4)),VALUE(MID(A2454,6,2)),VALUE(MID(A2454,9,2))),"yyyy-mm-dd")=LEFT(A2454,10),DATE(VALUE(LEFT(A2454,4)),VALUE(MID(A2454,6,2)),VALUE(MID(A2454,9,2))),""),"")))</f>
        <v/>
      </c>
    </row>
    <row r="2455" customFormat="false" ht="15" hidden="false" customHeight="false" outlineLevel="0" collapsed="false">
      <c r="A2455" s="13"/>
      <c r="B2455" s="8"/>
      <c r="C2455" s="8"/>
      <c r="D2455" s="23"/>
      <c r="E2455" s="23"/>
      <c r="F2455" s="10" t="str">
        <f aca="false">IF(D2455="","",D2455-N(E2455))</f>
        <v/>
      </c>
      <c r="G2455" s="8"/>
      <c r="H2455" s="12" t="str">
        <f aca="false">IF(AND(A2455="",C2455="",D2455=""),"",IF(A2455="","Add the order date",IF(I2455="","Date not recognised - use YYYY-MM-DD",IF(C2455="","Add the customer email",IF(D2455="","Add the order total",IF(COUNTIF(Customers!$A$2:$A$2001,C2455)=0,"Customer not on Customers tab",IF(N(E2455)&gt;D2455,"Refund is more than the order",IF(AND(B2455&lt;&gt;"",COUNTIF($B$2:$B$5001,B2455)&gt;1),"Same order # twice - keep one row",""))))))))</f>
        <v/>
      </c>
      <c r="I2455" s="11" t="str">
        <f aca="false">IF(A2455="","",IF(ISNUMBER(A2455),INT(A2455),IFERROR(IF(TEXT(DATE(VALUE(LEFT(A2455,4)),VALUE(MID(A2455,6,2)),VALUE(MID(A2455,9,2))),"yyyy-mm-dd")=LEFT(A2455,10),DATE(VALUE(LEFT(A2455,4)),VALUE(MID(A2455,6,2)),VALUE(MID(A2455,9,2))),""),"")))</f>
        <v/>
      </c>
    </row>
    <row r="2456" customFormat="false" ht="15" hidden="false" customHeight="false" outlineLevel="0" collapsed="false">
      <c r="A2456" s="13"/>
      <c r="B2456" s="8"/>
      <c r="C2456" s="8"/>
      <c r="D2456" s="23"/>
      <c r="E2456" s="23"/>
      <c r="F2456" s="10" t="str">
        <f aca="false">IF(D2456="","",D2456-N(E2456))</f>
        <v/>
      </c>
      <c r="G2456" s="8"/>
      <c r="H2456" s="12" t="str">
        <f aca="false">IF(AND(A2456="",C2456="",D2456=""),"",IF(A2456="","Add the order date",IF(I2456="","Date not recognised - use YYYY-MM-DD",IF(C2456="","Add the customer email",IF(D2456="","Add the order total",IF(COUNTIF(Customers!$A$2:$A$2001,C2456)=0,"Customer not on Customers tab",IF(N(E2456)&gt;D2456,"Refund is more than the order",IF(AND(B2456&lt;&gt;"",COUNTIF($B$2:$B$5001,B2456)&gt;1),"Same order # twice - keep one row",""))))))))</f>
        <v/>
      </c>
      <c r="I2456" s="11" t="str">
        <f aca="false">IF(A2456="","",IF(ISNUMBER(A2456),INT(A2456),IFERROR(IF(TEXT(DATE(VALUE(LEFT(A2456,4)),VALUE(MID(A2456,6,2)),VALUE(MID(A2456,9,2))),"yyyy-mm-dd")=LEFT(A2456,10),DATE(VALUE(LEFT(A2456,4)),VALUE(MID(A2456,6,2)),VALUE(MID(A2456,9,2))),""),"")))</f>
        <v/>
      </c>
    </row>
    <row r="2457" customFormat="false" ht="15" hidden="false" customHeight="false" outlineLevel="0" collapsed="false">
      <c r="A2457" s="13"/>
      <c r="B2457" s="8"/>
      <c r="C2457" s="8"/>
      <c r="D2457" s="23"/>
      <c r="E2457" s="23"/>
      <c r="F2457" s="10" t="str">
        <f aca="false">IF(D2457="","",D2457-N(E2457))</f>
        <v/>
      </c>
      <c r="G2457" s="8"/>
      <c r="H2457" s="12" t="str">
        <f aca="false">IF(AND(A2457="",C2457="",D2457=""),"",IF(A2457="","Add the order date",IF(I2457="","Date not recognised - use YYYY-MM-DD",IF(C2457="","Add the customer email",IF(D2457="","Add the order total",IF(COUNTIF(Customers!$A$2:$A$2001,C2457)=0,"Customer not on Customers tab",IF(N(E2457)&gt;D2457,"Refund is more than the order",IF(AND(B2457&lt;&gt;"",COUNTIF($B$2:$B$5001,B2457)&gt;1),"Same order # twice - keep one row",""))))))))</f>
        <v/>
      </c>
      <c r="I2457" s="11" t="str">
        <f aca="false">IF(A2457="","",IF(ISNUMBER(A2457),INT(A2457),IFERROR(IF(TEXT(DATE(VALUE(LEFT(A2457,4)),VALUE(MID(A2457,6,2)),VALUE(MID(A2457,9,2))),"yyyy-mm-dd")=LEFT(A2457,10),DATE(VALUE(LEFT(A2457,4)),VALUE(MID(A2457,6,2)),VALUE(MID(A2457,9,2))),""),"")))</f>
        <v/>
      </c>
    </row>
    <row r="2458" customFormat="false" ht="15" hidden="false" customHeight="false" outlineLevel="0" collapsed="false">
      <c r="A2458" s="13"/>
      <c r="B2458" s="8"/>
      <c r="C2458" s="8"/>
      <c r="D2458" s="23"/>
      <c r="E2458" s="23"/>
      <c r="F2458" s="10" t="str">
        <f aca="false">IF(D2458="","",D2458-N(E2458))</f>
        <v/>
      </c>
      <c r="G2458" s="8"/>
      <c r="H2458" s="12" t="str">
        <f aca="false">IF(AND(A2458="",C2458="",D2458=""),"",IF(A2458="","Add the order date",IF(I2458="","Date not recognised - use YYYY-MM-DD",IF(C2458="","Add the customer email",IF(D2458="","Add the order total",IF(COUNTIF(Customers!$A$2:$A$2001,C2458)=0,"Customer not on Customers tab",IF(N(E2458)&gt;D2458,"Refund is more than the order",IF(AND(B2458&lt;&gt;"",COUNTIF($B$2:$B$5001,B2458)&gt;1),"Same order # twice - keep one row",""))))))))</f>
        <v/>
      </c>
      <c r="I2458" s="11" t="str">
        <f aca="false">IF(A2458="","",IF(ISNUMBER(A2458),INT(A2458),IFERROR(IF(TEXT(DATE(VALUE(LEFT(A2458,4)),VALUE(MID(A2458,6,2)),VALUE(MID(A2458,9,2))),"yyyy-mm-dd")=LEFT(A2458,10),DATE(VALUE(LEFT(A2458,4)),VALUE(MID(A2458,6,2)),VALUE(MID(A2458,9,2))),""),"")))</f>
        <v/>
      </c>
    </row>
    <row r="2459" customFormat="false" ht="15" hidden="false" customHeight="false" outlineLevel="0" collapsed="false">
      <c r="A2459" s="13"/>
      <c r="B2459" s="8"/>
      <c r="C2459" s="8"/>
      <c r="D2459" s="23"/>
      <c r="E2459" s="23"/>
      <c r="F2459" s="10" t="str">
        <f aca="false">IF(D2459="","",D2459-N(E2459))</f>
        <v/>
      </c>
      <c r="G2459" s="8"/>
      <c r="H2459" s="12" t="str">
        <f aca="false">IF(AND(A2459="",C2459="",D2459=""),"",IF(A2459="","Add the order date",IF(I2459="","Date not recognised - use YYYY-MM-DD",IF(C2459="","Add the customer email",IF(D2459="","Add the order total",IF(COUNTIF(Customers!$A$2:$A$2001,C2459)=0,"Customer not on Customers tab",IF(N(E2459)&gt;D2459,"Refund is more than the order",IF(AND(B2459&lt;&gt;"",COUNTIF($B$2:$B$5001,B2459)&gt;1),"Same order # twice - keep one row",""))))))))</f>
        <v/>
      </c>
      <c r="I2459" s="11" t="str">
        <f aca="false">IF(A2459="","",IF(ISNUMBER(A2459),INT(A2459),IFERROR(IF(TEXT(DATE(VALUE(LEFT(A2459,4)),VALUE(MID(A2459,6,2)),VALUE(MID(A2459,9,2))),"yyyy-mm-dd")=LEFT(A2459,10),DATE(VALUE(LEFT(A2459,4)),VALUE(MID(A2459,6,2)),VALUE(MID(A2459,9,2))),""),"")))</f>
        <v/>
      </c>
    </row>
    <row r="2460" customFormat="false" ht="15" hidden="false" customHeight="false" outlineLevel="0" collapsed="false">
      <c r="A2460" s="13"/>
      <c r="B2460" s="8"/>
      <c r="C2460" s="8"/>
      <c r="D2460" s="23"/>
      <c r="E2460" s="23"/>
      <c r="F2460" s="10" t="str">
        <f aca="false">IF(D2460="","",D2460-N(E2460))</f>
        <v/>
      </c>
      <c r="G2460" s="8"/>
      <c r="H2460" s="12" t="str">
        <f aca="false">IF(AND(A2460="",C2460="",D2460=""),"",IF(A2460="","Add the order date",IF(I2460="","Date not recognised - use YYYY-MM-DD",IF(C2460="","Add the customer email",IF(D2460="","Add the order total",IF(COUNTIF(Customers!$A$2:$A$2001,C2460)=0,"Customer not on Customers tab",IF(N(E2460)&gt;D2460,"Refund is more than the order",IF(AND(B2460&lt;&gt;"",COUNTIF($B$2:$B$5001,B2460)&gt;1),"Same order # twice - keep one row",""))))))))</f>
        <v/>
      </c>
      <c r="I2460" s="11" t="str">
        <f aca="false">IF(A2460="","",IF(ISNUMBER(A2460),INT(A2460),IFERROR(IF(TEXT(DATE(VALUE(LEFT(A2460,4)),VALUE(MID(A2460,6,2)),VALUE(MID(A2460,9,2))),"yyyy-mm-dd")=LEFT(A2460,10),DATE(VALUE(LEFT(A2460,4)),VALUE(MID(A2460,6,2)),VALUE(MID(A2460,9,2))),""),"")))</f>
        <v/>
      </c>
    </row>
    <row r="2461" customFormat="false" ht="15" hidden="false" customHeight="false" outlineLevel="0" collapsed="false">
      <c r="A2461" s="13"/>
      <c r="B2461" s="8"/>
      <c r="C2461" s="8"/>
      <c r="D2461" s="23"/>
      <c r="E2461" s="23"/>
      <c r="F2461" s="10" t="str">
        <f aca="false">IF(D2461="","",D2461-N(E2461))</f>
        <v/>
      </c>
      <c r="G2461" s="8"/>
      <c r="H2461" s="12" t="str">
        <f aca="false">IF(AND(A2461="",C2461="",D2461=""),"",IF(A2461="","Add the order date",IF(I2461="","Date not recognised - use YYYY-MM-DD",IF(C2461="","Add the customer email",IF(D2461="","Add the order total",IF(COUNTIF(Customers!$A$2:$A$2001,C2461)=0,"Customer not on Customers tab",IF(N(E2461)&gt;D2461,"Refund is more than the order",IF(AND(B2461&lt;&gt;"",COUNTIF($B$2:$B$5001,B2461)&gt;1),"Same order # twice - keep one row",""))))))))</f>
        <v/>
      </c>
      <c r="I2461" s="11" t="str">
        <f aca="false">IF(A2461="","",IF(ISNUMBER(A2461),INT(A2461),IFERROR(IF(TEXT(DATE(VALUE(LEFT(A2461,4)),VALUE(MID(A2461,6,2)),VALUE(MID(A2461,9,2))),"yyyy-mm-dd")=LEFT(A2461,10),DATE(VALUE(LEFT(A2461,4)),VALUE(MID(A2461,6,2)),VALUE(MID(A2461,9,2))),""),"")))</f>
        <v/>
      </c>
    </row>
    <row r="2462" customFormat="false" ht="15" hidden="false" customHeight="false" outlineLevel="0" collapsed="false">
      <c r="A2462" s="13"/>
      <c r="B2462" s="8"/>
      <c r="C2462" s="8"/>
      <c r="D2462" s="23"/>
      <c r="E2462" s="23"/>
      <c r="F2462" s="10" t="str">
        <f aca="false">IF(D2462="","",D2462-N(E2462))</f>
        <v/>
      </c>
      <c r="G2462" s="8"/>
      <c r="H2462" s="12" t="str">
        <f aca="false">IF(AND(A2462="",C2462="",D2462=""),"",IF(A2462="","Add the order date",IF(I2462="","Date not recognised - use YYYY-MM-DD",IF(C2462="","Add the customer email",IF(D2462="","Add the order total",IF(COUNTIF(Customers!$A$2:$A$2001,C2462)=0,"Customer not on Customers tab",IF(N(E2462)&gt;D2462,"Refund is more than the order",IF(AND(B2462&lt;&gt;"",COUNTIF($B$2:$B$5001,B2462)&gt;1),"Same order # twice - keep one row",""))))))))</f>
        <v/>
      </c>
      <c r="I2462" s="11" t="str">
        <f aca="false">IF(A2462="","",IF(ISNUMBER(A2462),INT(A2462),IFERROR(IF(TEXT(DATE(VALUE(LEFT(A2462,4)),VALUE(MID(A2462,6,2)),VALUE(MID(A2462,9,2))),"yyyy-mm-dd")=LEFT(A2462,10),DATE(VALUE(LEFT(A2462,4)),VALUE(MID(A2462,6,2)),VALUE(MID(A2462,9,2))),""),"")))</f>
        <v/>
      </c>
    </row>
    <row r="2463" customFormat="false" ht="15" hidden="false" customHeight="false" outlineLevel="0" collapsed="false">
      <c r="A2463" s="13"/>
      <c r="B2463" s="8"/>
      <c r="C2463" s="8"/>
      <c r="D2463" s="23"/>
      <c r="E2463" s="23"/>
      <c r="F2463" s="10" t="str">
        <f aca="false">IF(D2463="","",D2463-N(E2463))</f>
        <v/>
      </c>
      <c r="G2463" s="8"/>
      <c r="H2463" s="12" t="str">
        <f aca="false">IF(AND(A2463="",C2463="",D2463=""),"",IF(A2463="","Add the order date",IF(I2463="","Date not recognised - use YYYY-MM-DD",IF(C2463="","Add the customer email",IF(D2463="","Add the order total",IF(COUNTIF(Customers!$A$2:$A$2001,C2463)=0,"Customer not on Customers tab",IF(N(E2463)&gt;D2463,"Refund is more than the order",IF(AND(B2463&lt;&gt;"",COUNTIF($B$2:$B$5001,B2463)&gt;1),"Same order # twice - keep one row",""))))))))</f>
        <v/>
      </c>
      <c r="I2463" s="11" t="str">
        <f aca="false">IF(A2463="","",IF(ISNUMBER(A2463),INT(A2463),IFERROR(IF(TEXT(DATE(VALUE(LEFT(A2463,4)),VALUE(MID(A2463,6,2)),VALUE(MID(A2463,9,2))),"yyyy-mm-dd")=LEFT(A2463,10),DATE(VALUE(LEFT(A2463,4)),VALUE(MID(A2463,6,2)),VALUE(MID(A2463,9,2))),""),"")))</f>
        <v/>
      </c>
    </row>
    <row r="2464" customFormat="false" ht="15" hidden="false" customHeight="false" outlineLevel="0" collapsed="false">
      <c r="A2464" s="13"/>
      <c r="B2464" s="8"/>
      <c r="C2464" s="8"/>
      <c r="D2464" s="23"/>
      <c r="E2464" s="23"/>
      <c r="F2464" s="10" t="str">
        <f aca="false">IF(D2464="","",D2464-N(E2464))</f>
        <v/>
      </c>
      <c r="G2464" s="8"/>
      <c r="H2464" s="12" t="str">
        <f aca="false">IF(AND(A2464="",C2464="",D2464=""),"",IF(A2464="","Add the order date",IF(I2464="","Date not recognised - use YYYY-MM-DD",IF(C2464="","Add the customer email",IF(D2464="","Add the order total",IF(COUNTIF(Customers!$A$2:$A$2001,C2464)=0,"Customer not on Customers tab",IF(N(E2464)&gt;D2464,"Refund is more than the order",IF(AND(B2464&lt;&gt;"",COUNTIF($B$2:$B$5001,B2464)&gt;1),"Same order # twice - keep one row",""))))))))</f>
        <v/>
      </c>
      <c r="I2464" s="11" t="str">
        <f aca="false">IF(A2464="","",IF(ISNUMBER(A2464),INT(A2464),IFERROR(IF(TEXT(DATE(VALUE(LEFT(A2464,4)),VALUE(MID(A2464,6,2)),VALUE(MID(A2464,9,2))),"yyyy-mm-dd")=LEFT(A2464,10),DATE(VALUE(LEFT(A2464,4)),VALUE(MID(A2464,6,2)),VALUE(MID(A2464,9,2))),""),"")))</f>
        <v/>
      </c>
    </row>
    <row r="2465" customFormat="false" ht="15" hidden="false" customHeight="false" outlineLevel="0" collapsed="false">
      <c r="A2465" s="13"/>
      <c r="B2465" s="8"/>
      <c r="C2465" s="8"/>
      <c r="D2465" s="23"/>
      <c r="E2465" s="23"/>
      <c r="F2465" s="10" t="str">
        <f aca="false">IF(D2465="","",D2465-N(E2465))</f>
        <v/>
      </c>
      <c r="G2465" s="8"/>
      <c r="H2465" s="12" t="str">
        <f aca="false">IF(AND(A2465="",C2465="",D2465=""),"",IF(A2465="","Add the order date",IF(I2465="","Date not recognised - use YYYY-MM-DD",IF(C2465="","Add the customer email",IF(D2465="","Add the order total",IF(COUNTIF(Customers!$A$2:$A$2001,C2465)=0,"Customer not on Customers tab",IF(N(E2465)&gt;D2465,"Refund is more than the order",IF(AND(B2465&lt;&gt;"",COUNTIF($B$2:$B$5001,B2465)&gt;1),"Same order # twice - keep one row",""))))))))</f>
        <v/>
      </c>
      <c r="I2465" s="11" t="str">
        <f aca="false">IF(A2465="","",IF(ISNUMBER(A2465),INT(A2465),IFERROR(IF(TEXT(DATE(VALUE(LEFT(A2465,4)),VALUE(MID(A2465,6,2)),VALUE(MID(A2465,9,2))),"yyyy-mm-dd")=LEFT(A2465,10),DATE(VALUE(LEFT(A2465,4)),VALUE(MID(A2465,6,2)),VALUE(MID(A2465,9,2))),""),"")))</f>
        <v/>
      </c>
    </row>
    <row r="2466" customFormat="false" ht="15" hidden="false" customHeight="false" outlineLevel="0" collapsed="false">
      <c r="A2466" s="13"/>
      <c r="B2466" s="8"/>
      <c r="C2466" s="8"/>
      <c r="D2466" s="23"/>
      <c r="E2466" s="23"/>
      <c r="F2466" s="10" t="str">
        <f aca="false">IF(D2466="","",D2466-N(E2466))</f>
        <v/>
      </c>
      <c r="G2466" s="8"/>
      <c r="H2466" s="12" t="str">
        <f aca="false">IF(AND(A2466="",C2466="",D2466=""),"",IF(A2466="","Add the order date",IF(I2466="","Date not recognised - use YYYY-MM-DD",IF(C2466="","Add the customer email",IF(D2466="","Add the order total",IF(COUNTIF(Customers!$A$2:$A$2001,C2466)=0,"Customer not on Customers tab",IF(N(E2466)&gt;D2466,"Refund is more than the order",IF(AND(B2466&lt;&gt;"",COUNTIF($B$2:$B$5001,B2466)&gt;1),"Same order # twice - keep one row",""))))))))</f>
        <v/>
      </c>
      <c r="I2466" s="11" t="str">
        <f aca="false">IF(A2466="","",IF(ISNUMBER(A2466),INT(A2466),IFERROR(IF(TEXT(DATE(VALUE(LEFT(A2466,4)),VALUE(MID(A2466,6,2)),VALUE(MID(A2466,9,2))),"yyyy-mm-dd")=LEFT(A2466,10),DATE(VALUE(LEFT(A2466,4)),VALUE(MID(A2466,6,2)),VALUE(MID(A2466,9,2))),""),"")))</f>
        <v/>
      </c>
    </row>
    <row r="2467" customFormat="false" ht="15" hidden="false" customHeight="false" outlineLevel="0" collapsed="false">
      <c r="A2467" s="13"/>
      <c r="B2467" s="8"/>
      <c r="C2467" s="8"/>
      <c r="D2467" s="23"/>
      <c r="E2467" s="23"/>
      <c r="F2467" s="10" t="str">
        <f aca="false">IF(D2467="","",D2467-N(E2467))</f>
        <v/>
      </c>
      <c r="G2467" s="8"/>
      <c r="H2467" s="12" t="str">
        <f aca="false">IF(AND(A2467="",C2467="",D2467=""),"",IF(A2467="","Add the order date",IF(I2467="","Date not recognised - use YYYY-MM-DD",IF(C2467="","Add the customer email",IF(D2467="","Add the order total",IF(COUNTIF(Customers!$A$2:$A$2001,C2467)=0,"Customer not on Customers tab",IF(N(E2467)&gt;D2467,"Refund is more than the order",IF(AND(B2467&lt;&gt;"",COUNTIF($B$2:$B$5001,B2467)&gt;1),"Same order # twice - keep one row",""))))))))</f>
        <v/>
      </c>
      <c r="I2467" s="11" t="str">
        <f aca="false">IF(A2467="","",IF(ISNUMBER(A2467),INT(A2467),IFERROR(IF(TEXT(DATE(VALUE(LEFT(A2467,4)),VALUE(MID(A2467,6,2)),VALUE(MID(A2467,9,2))),"yyyy-mm-dd")=LEFT(A2467,10),DATE(VALUE(LEFT(A2467,4)),VALUE(MID(A2467,6,2)),VALUE(MID(A2467,9,2))),""),"")))</f>
        <v/>
      </c>
    </row>
    <row r="2468" customFormat="false" ht="15" hidden="false" customHeight="false" outlineLevel="0" collapsed="false">
      <c r="A2468" s="13"/>
      <c r="B2468" s="8"/>
      <c r="C2468" s="8"/>
      <c r="D2468" s="23"/>
      <c r="E2468" s="23"/>
      <c r="F2468" s="10" t="str">
        <f aca="false">IF(D2468="","",D2468-N(E2468))</f>
        <v/>
      </c>
      <c r="G2468" s="8"/>
      <c r="H2468" s="12" t="str">
        <f aca="false">IF(AND(A2468="",C2468="",D2468=""),"",IF(A2468="","Add the order date",IF(I2468="","Date not recognised - use YYYY-MM-DD",IF(C2468="","Add the customer email",IF(D2468="","Add the order total",IF(COUNTIF(Customers!$A$2:$A$2001,C2468)=0,"Customer not on Customers tab",IF(N(E2468)&gt;D2468,"Refund is more than the order",IF(AND(B2468&lt;&gt;"",COUNTIF($B$2:$B$5001,B2468)&gt;1),"Same order # twice - keep one row",""))))))))</f>
        <v/>
      </c>
      <c r="I2468" s="11" t="str">
        <f aca="false">IF(A2468="","",IF(ISNUMBER(A2468),INT(A2468),IFERROR(IF(TEXT(DATE(VALUE(LEFT(A2468,4)),VALUE(MID(A2468,6,2)),VALUE(MID(A2468,9,2))),"yyyy-mm-dd")=LEFT(A2468,10),DATE(VALUE(LEFT(A2468,4)),VALUE(MID(A2468,6,2)),VALUE(MID(A2468,9,2))),""),"")))</f>
        <v/>
      </c>
    </row>
    <row r="2469" customFormat="false" ht="15" hidden="false" customHeight="false" outlineLevel="0" collapsed="false">
      <c r="A2469" s="13"/>
      <c r="B2469" s="8"/>
      <c r="C2469" s="8"/>
      <c r="D2469" s="23"/>
      <c r="E2469" s="23"/>
      <c r="F2469" s="10" t="str">
        <f aca="false">IF(D2469="","",D2469-N(E2469))</f>
        <v/>
      </c>
      <c r="G2469" s="8"/>
      <c r="H2469" s="12" t="str">
        <f aca="false">IF(AND(A2469="",C2469="",D2469=""),"",IF(A2469="","Add the order date",IF(I2469="","Date not recognised - use YYYY-MM-DD",IF(C2469="","Add the customer email",IF(D2469="","Add the order total",IF(COUNTIF(Customers!$A$2:$A$2001,C2469)=0,"Customer not on Customers tab",IF(N(E2469)&gt;D2469,"Refund is more than the order",IF(AND(B2469&lt;&gt;"",COUNTIF($B$2:$B$5001,B2469)&gt;1),"Same order # twice - keep one row",""))))))))</f>
        <v/>
      </c>
      <c r="I2469" s="11" t="str">
        <f aca="false">IF(A2469="","",IF(ISNUMBER(A2469),INT(A2469),IFERROR(IF(TEXT(DATE(VALUE(LEFT(A2469,4)),VALUE(MID(A2469,6,2)),VALUE(MID(A2469,9,2))),"yyyy-mm-dd")=LEFT(A2469,10),DATE(VALUE(LEFT(A2469,4)),VALUE(MID(A2469,6,2)),VALUE(MID(A2469,9,2))),""),"")))</f>
        <v/>
      </c>
    </row>
    <row r="2470" customFormat="false" ht="15" hidden="false" customHeight="false" outlineLevel="0" collapsed="false">
      <c r="A2470" s="13"/>
      <c r="B2470" s="8"/>
      <c r="C2470" s="8"/>
      <c r="D2470" s="23"/>
      <c r="E2470" s="23"/>
      <c r="F2470" s="10" t="str">
        <f aca="false">IF(D2470="","",D2470-N(E2470))</f>
        <v/>
      </c>
      <c r="G2470" s="8"/>
      <c r="H2470" s="12" t="str">
        <f aca="false">IF(AND(A2470="",C2470="",D2470=""),"",IF(A2470="","Add the order date",IF(I2470="","Date not recognised - use YYYY-MM-DD",IF(C2470="","Add the customer email",IF(D2470="","Add the order total",IF(COUNTIF(Customers!$A$2:$A$2001,C2470)=0,"Customer not on Customers tab",IF(N(E2470)&gt;D2470,"Refund is more than the order",IF(AND(B2470&lt;&gt;"",COUNTIF($B$2:$B$5001,B2470)&gt;1),"Same order # twice - keep one row",""))))))))</f>
        <v/>
      </c>
      <c r="I2470" s="11" t="str">
        <f aca="false">IF(A2470="","",IF(ISNUMBER(A2470),INT(A2470),IFERROR(IF(TEXT(DATE(VALUE(LEFT(A2470,4)),VALUE(MID(A2470,6,2)),VALUE(MID(A2470,9,2))),"yyyy-mm-dd")=LEFT(A2470,10),DATE(VALUE(LEFT(A2470,4)),VALUE(MID(A2470,6,2)),VALUE(MID(A2470,9,2))),""),"")))</f>
        <v/>
      </c>
    </row>
    <row r="2471" customFormat="false" ht="15" hidden="false" customHeight="false" outlineLevel="0" collapsed="false">
      <c r="A2471" s="13"/>
      <c r="B2471" s="8"/>
      <c r="C2471" s="8"/>
      <c r="D2471" s="23"/>
      <c r="E2471" s="23"/>
      <c r="F2471" s="10" t="str">
        <f aca="false">IF(D2471="","",D2471-N(E2471))</f>
        <v/>
      </c>
      <c r="G2471" s="8"/>
      <c r="H2471" s="12" t="str">
        <f aca="false">IF(AND(A2471="",C2471="",D2471=""),"",IF(A2471="","Add the order date",IF(I2471="","Date not recognised - use YYYY-MM-DD",IF(C2471="","Add the customer email",IF(D2471="","Add the order total",IF(COUNTIF(Customers!$A$2:$A$2001,C2471)=0,"Customer not on Customers tab",IF(N(E2471)&gt;D2471,"Refund is more than the order",IF(AND(B2471&lt;&gt;"",COUNTIF($B$2:$B$5001,B2471)&gt;1),"Same order # twice - keep one row",""))))))))</f>
        <v/>
      </c>
      <c r="I2471" s="11" t="str">
        <f aca="false">IF(A2471="","",IF(ISNUMBER(A2471),INT(A2471),IFERROR(IF(TEXT(DATE(VALUE(LEFT(A2471,4)),VALUE(MID(A2471,6,2)),VALUE(MID(A2471,9,2))),"yyyy-mm-dd")=LEFT(A2471,10),DATE(VALUE(LEFT(A2471,4)),VALUE(MID(A2471,6,2)),VALUE(MID(A2471,9,2))),""),"")))</f>
        <v/>
      </c>
    </row>
    <row r="2472" customFormat="false" ht="15" hidden="false" customHeight="false" outlineLevel="0" collapsed="false">
      <c r="A2472" s="13"/>
      <c r="B2472" s="8"/>
      <c r="C2472" s="8"/>
      <c r="D2472" s="23"/>
      <c r="E2472" s="23"/>
      <c r="F2472" s="10" t="str">
        <f aca="false">IF(D2472="","",D2472-N(E2472))</f>
        <v/>
      </c>
      <c r="G2472" s="8"/>
      <c r="H2472" s="12" t="str">
        <f aca="false">IF(AND(A2472="",C2472="",D2472=""),"",IF(A2472="","Add the order date",IF(I2472="","Date not recognised - use YYYY-MM-DD",IF(C2472="","Add the customer email",IF(D2472="","Add the order total",IF(COUNTIF(Customers!$A$2:$A$2001,C2472)=0,"Customer not on Customers tab",IF(N(E2472)&gt;D2472,"Refund is more than the order",IF(AND(B2472&lt;&gt;"",COUNTIF($B$2:$B$5001,B2472)&gt;1),"Same order # twice - keep one row",""))))))))</f>
        <v/>
      </c>
      <c r="I2472" s="11" t="str">
        <f aca="false">IF(A2472="","",IF(ISNUMBER(A2472),INT(A2472),IFERROR(IF(TEXT(DATE(VALUE(LEFT(A2472,4)),VALUE(MID(A2472,6,2)),VALUE(MID(A2472,9,2))),"yyyy-mm-dd")=LEFT(A2472,10),DATE(VALUE(LEFT(A2472,4)),VALUE(MID(A2472,6,2)),VALUE(MID(A2472,9,2))),""),"")))</f>
        <v/>
      </c>
    </row>
    <row r="2473" customFormat="false" ht="15" hidden="false" customHeight="false" outlineLevel="0" collapsed="false">
      <c r="A2473" s="13"/>
      <c r="B2473" s="8"/>
      <c r="C2473" s="8"/>
      <c r="D2473" s="23"/>
      <c r="E2473" s="23"/>
      <c r="F2473" s="10" t="str">
        <f aca="false">IF(D2473="","",D2473-N(E2473))</f>
        <v/>
      </c>
      <c r="G2473" s="8"/>
      <c r="H2473" s="12" t="str">
        <f aca="false">IF(AND(A2473="",C2473="",D2473=""),"",IF(A2473="","Add the order date",IF(I2473="","Date not recognised - use YYYY-MM-DD",IF(C2473="","Add the customer email",IF(D2473="","Add the order total",IF(COUNTIF(Customers!$A$2:$A$2001,C2473)=0,"Customer not on Customers tab",IF(N(E2473)&gt;D2473,"Refund is more than the order",IF(AND(B2473&lt;&gt;"",COUNTIF($B$2:$B$5001,B2473)&gt;1),"Same order # twice - keep one row",""))))))))</f>
        <v/>
      </c>
      <c r="I2473" s="11" t="str">
        <f aca="false">IF(A2473="","",IF(ISNUMBER(A2473),INT(A2473),IFERROR(IF(TEXT(DATE(VALUE(LEFT(A2473,4)),VALUE(MID(A2473,6,2)),VALUE(MID(A2473,9,2))),"yyyy-mm-dd")=LEFT(A2473,10),DATE(VALUE(LEFT(A2473,4)),VALUE(MID(A2473,6,2)),VALUE(MID(A2473,9,2))),""),"")))</f>
        <v/>
      </c>
    </row>
    <row r="2474" customFormat="false" ht="15" hidden="false" customHeight="false" outlineLevel="0" collapsed="false">
      <c r="A2474" s="13"/>
      <c r="B2474" s="8"/>
      <c r="C2474" s="8"/>
      <c r="D2474" s="23"/>
      <c r="E2474" s="23"/>
      <c r="F2474" s="10" t="str">
        <f aca="false">IF(D2474="","",D2474-N(E2474))</f>
        <v/>
      </c>
      <c r="G2474" s="8"/>
      <c r="H2474" s="12" t="str">
        <f aca="false">IF(AND(A2474="",C2474="",D2474=""),"",IF(A2474="","Add the order date",IF(I2474="","Date not recognised - use YYYY-MM-DD",IF(C2474="","Add the customer email",IF(D2474="","Add the order total",IF(COUNTIF(Customers!$A$2:$A$2001,C2474)=0,"Customer not on Customers tab",IF(N(E2474)&gt;D2474,"Refund is more than the order",IF(AND(B2474&lt;&gt;"",COUNTIF($B$2:$B$5001,B2474)&gt;1),"Same order # twice - keep one row",""))))))))</f>
        <v/>
      </c>
      <c r="I2474" s="11" t="str">
        <f aca="false">IF(A2474="","",IF(ISNUMBER(A2474),INT(A2474),IFERROR(IF(TEXT(DATE(VALUE(LEFT(A2474,4)),VALUE(MID(A2474,6,2)),VALUE(MID(A2474,9,2))),"yyyy-mm-dd")=LEFT(A2474,10),DATE(VALUE(LEFT(A2474,4)),VALUE(MID(A2474,6,2)),VALUE(MID(A2474,9,2))),""),"")))</f>
        <v/>
      </c>
    </row>
    <row r="2475" customFormat="false" ht="15" hidden="false" customHeight="false" outlineLevel="0" collapsed="false">
      <c r="A2475" s="13"/>
      <c r="B2475" s="8"/>
      <c r="C2475" s="8"/>
      <c r="D2475" s="23"/>
      <c r="E2475" s="23"/>
      <c r="F2475" s="10" t="str">
        <f aca="false">IF(D2475="","",D2475-N(E2475))</f>
        <v/>
      </c>
      <c r="G2475" s="8"/>
      <c r="H2475" s="12" t="str">
        <f aca="false">IF(AND(A2475="",C2475="",D2475=""),"",IF(A2475="","Add the order date",IF(I2475="","Date not recognised - use YYYY-MM-DD",IF(C2475="","Add the customer email",IF(D2475="","Add the order total",IF(COUNTIF(Customers!$A$2:$A$2001,C2475)=0,"Customer not on Customers tab",IF(N(E2475)&gt;D2475,"Refund is more than the order",IF(AND(B2475&lt;&gt;"",COUNTIF($B$2:$B$5001,B2475)&gt;1),"Same order # twice - keep one row",""))))))))</f>
        <v/>
      </c>
      <c r="I2475" s="11" t="str">
        <f aca="false">IF(A2475="","",IF(ISNUMBER(A2475),INT(A2475),IFERROR(IF(TEXT(DATE(VALUE(LEFT(A2475,4)),VALUE(MID(A2475,6,2)),VALUE(MID(A2475,9,2))),"yyyy-mm-dd")=LEFT(A2475,10),DATE(VALUE(LEFT(A2475,4)),VALUE(MID(A2475,6,2)),VALUE(MID(A2475,9,2))),""),"")))</f>
        <v/>
      </c>
    </row>
    <row r="2476" customFormat="false" ht="15" hidden="false" customHeight="false" outlineLevel="0" collapsed="false">
      <c r="A2476" s="13"/>
      <c r="B2476" s="8"/>
      <c r="C2476" s="8"/>
      <c r="D2476" s="23"/>
      <c r="E2476" s="23"/>
      <c r="F2476" s="10" t="str">
        <f aca="false">IF(D2476="","",D2476-N(E2476))</f>
        <v/>
      </c>
      <c r="G2476" s="8"/>
      <c r="H2476" s="12" t="str">
        <f aca="false">IF(AND(A2476="",C2476="",D2476=""),"",IF(A2476="","Add the order date",IF(I2476="","Date not recognised - use YYYY-MM-DD",IF(C2476="","Add the customer email",IF(D2476="","Add the order total",IF(COUNTIF(Customers!$A$2:$A$2001,C2476)=0,"Customer not on Customers tab",IF(N(E2476)&gt;D2476,"Refund is more than the order",IF(AND(B2476&lt;&gt;"",COUNTIF($B$2:$B$5001,B2476)&gt;1),"Same order # twice - keep one row",""))))))))</f>
        <v/>
      </c>
      <c r="I2476" s="11" t="str">
        <f aca="false">IF(A2476="","",IF(ISNUMBER(A2476),INT(A2476),IFERROR(IF(TEXT(DATE(VALUE(LEFT(A2476,4)),VALUE(MID(A2476,6,2)),VALUE(MID(A2476,9,2))),"yyyy-mm-dd")=LEFT(A2476,10),DATE(VALUE(LEFT(A2476,4)),VALUE(MID(A2476,6,2)),VALUE(MID(A2476,9,2))),""),"")))</f>
        <v/>
      </c>
    </row>
    <row r="2477" customFormat="false" ht="15" hidden="false" customHeight="false" outlineLevel="0" collapsed="false">
      <c r="A2477" s="13"/>
      <c r="B2477" s="8"/>
      <c r="C2477" s="8"/>
      <c r="D2477" s="23"/>
      <c r="E2477" s="23"/>
      <c r="F2477" s="10" t="str">
        <f aca="false">IF(D2477="","",D2477-N(E2477))</f>
        <v/>
      </c>
      <c r="G2477" s="8"/>
      <c r="H2477" s="12" t="str">
        <f aca="false">IF(AND(A2477="",C2477="",D2477=""),"",IF(A2477="","Add the order date",IF(I2477="","Date not recognised - use YYYY-MM-DD",IF(C2477="","Add the customer email",IF(D2477="","Add the order total",IF(COUNTIF(Customers!$A$2:$A$2001,C2477)=0,"Customer not on Customers tab",IF(N(E2477)&gt;D2477,"Refund is more than the order",IF(AND(B2477&lt;&gt;"",COUNTIF($B$2:$B$5001,B2477)&gt;1),"Same order # twice - keep one row",""))))))))</f>
        <v/>
      </c>
      <c r="I2477" s="11" t="str">
        <f aca="false">IF(A2477="","",IF(ISNUMBER(A2477),INT(A2477),IFERROR(IF(TEXT(DATE(VALUE(LEFT(A2477,4)),VALUE(MID(A2477,6,2)),VALUE(MID(A2477,9,2))),"yyyy-mm-dd")=LEFT(A2477,10),DATE(VALUE(LEFT(A2477,4)),VALUE(MID(A2477,6,2)),VALUE(MID(A2477,9,2))),""),"")))</f>
        <v/>
      </c>
    </row>
    <row r="2478" customFormat="false" ht="15" hidden="false" customHeight="false" outlineLevel="0" collapsed="false">
      <c r="A2478" s="13"/>
      <c r="B2478" s="8"/>
      <c r="C2478" s="8"/>
      <c r="D2478" s="23"/>
      <c r="E2478" s="23"/>
      <c r="F2478" s="10" t="str">
        <f aca="false">IF(D2478="","",D2478-N(E2478))</f>
        <v/>
      </c>
      <c r="G2478" s="8"/>
      <c r="H2478" s="12" t="str">
        <f aca="false">IF(AND(A2478="",C2478="",D2478=""),"",IF(A2478="","Add the order date",IF(I2478="","Date not recognised - use YYYY-MM-DD",IF(C2478="","Add the customer email",IF(D2478="","Add the order total",IF(COUNTIF(Customers!$A$2:$A$2001,C2478)=0,"Customer not on Customers tab",IF(N(E2478)&gt;D2478,"Refund is more than the order",IF(AND(B2478&lt;&gt;"",COUNTIF($B$2:$B$5001,B2478)&gt;1),"Same order # twice - keep one row",""))))))))</f>
        <v/>
      </c>
      <c r="I2478" s="11" t="str">
        <f aca="false">IF(A2478="","",IF(ISNUMBER(A2478),INT(A2478),IFERROR(IF(TEXT(DATE(VALUE(LEFT(A2478,4)),VALUE(MID(A2478,6,2)),VALUE(MID(A2478,9,2))),"yyyy-mm-dd")=LEFT(A2478,10),DATE(VALUE(LEFT(A2478,4)),VALUE(MID(A2478,6,2)),VALUE(MID(A2478,9,2))),""),"")))</f>
        <v/>
      </c>
    </row>
    <row r="2479" customFormat="false" ht="15" hidden="false" customHeight="false" outlineLevel="0" collapsed="false">
      <c r="A2479" s="13"/>
      <c r="B2479" s="8"/>
      <c r="C2479" s="8"/>
      <c r="D2479" s="23"/>
      <c r="E2479" s="23"/>
      <c r="F2479" s="10" t="str">
        <f aca="false">IF(D2479="","",D2479-N(E2479))</f>
        <v/>
      </c>
      <c r="G2479" s="8"/>
      <c r="H2479" s="12" t="str">
        <f aca="false">IF(AND(A2479="",C2479="",D2479=""),"",IF(A2479="","Add the order date",IF(I2479="","Date not recognised - use YYYY-MM-DD",IF(C2479="","Add the customer email",IF(D2479="","Add the order total",IF(COUNTIF(Customers!$A$2:$A$2001,C2479)=0,"Customer not on Customers tab",IF(N(E2479)&gt;D2479,"Refund is more than the order",IF(AND(B2479&lt;&gt;"",COUNTIF($B$2:$B$5001,B2479)&gt;1),"Same order # twice - keep one row",""))))))))</f>
        <v/>
      </c>
      <c r="I2479" s="11" t="str">
        <f aca="false">IF(A2479="","",IF(ISNUMBER(A2479),INT(A2479),IFERROR(IF(TEXT(DATE(VALUE(LEFT(A2479,4)),VALUE(MID(A2479,6,2)),VALUE(MID(A2479,9,2))),"yyyy-mm-dd")=LEFT(A2479,10),DATE(VALUE(LEFT(A2479,4)),VALUE(MID(A2479,6,2)),VALUE(MID(A2479,9,2))),""),"")))</f>
        <v/>
      </c>
    </row>
    <row r="2480" customFormat="false" ht="15" hidden="false" customHeight="false" outlineLevel="0" collapsed="false">
      <c r="A2480" s="13"/>
      <c r="B2480" s="8"/>
      <c r="C2480" s="8"/>
      <c r="D2480" s="23"/>
      <c r="E2480" s="23"/>
      <c r="F2480" s="10" t="str">
        <f aca="false">IF(D2480="","",D2480-N(E2480))</f>
        <v/>
      </c>
      <c r="G2480" s="8"/>
      <c r="H2480" s="12" t="str">
        <f aca="false">IF(AND(A2480="",C2480="",D2480=""),"",IF(A2480="","Add the order date",IF(I2480="","Date not recognised - use YYYY-MM-DD",IF(C2480="","Add the customer email",IF(D2480="","Add the order total",IF(COUNTIF(Customers!$A$2:$A$2001,C2480)=0,"Customer not on Customers tab",IF(N(E2480)&gt;D2480,"Refund is more than the order",IF(AND(B2480&lt;&gt;"",COUNTIF($B$2:$B$5001,B2480)&gt;1),"Same order # twice - keep one row",""))))))))</f>
        <v/>
      </c>
      <c r="I2480" s="11" t="str">
        <f aca="false">IF(A2480="","",IF(ISNUMBER(A2480),INT(A2480),IFERROR(IF(TEXT(DATE(VALUE(LEFT(A2480,4)),VALUE(MID(A2480,6,2)),VALUE(MID(A2480,9,2))),"yyyy-mm-dd")=LEFT(A2480,10),DATE(VALUE(LEFT(A2480,4)),VALUE(MID(A2480,6,2)),VALUE(MID(A2480,9,2))),""),"")))</f>
        <v/>
      </c>
    </row>
    <row r="2481" customFormat="false" ht="15" hidden="false" customHeight="false" outlineLevel="0" collapsed="false">
      <c r="A2481" s="13"/>
      <c r="B2481" s="8"/>
      <c r="C2481" s="8"/>
      <c r="D2481" s="23"/>
      <c r="E2481" s="23"/>
      <c r="F2481" s="10" t="str">
        <f aca="false">IF(D2481="","",D2481-N(E2481))</f>
        <v/>
      </c>
      <c r="G2481" s="8"/>
      <c r="H2481" s="12" t="str">
        <f aca="false">IF(AND(A2481="",C2481="",D2481=""),"",IF(A2481="","Add the order date",IF(I2481="","Date not recognised - use YYYY-MM-DD",IF(C2481="","Add the customer email",IF(D2481="","Add the order total",IF(COUNTIF(Customers!$A$2:$A$2001,C2481)=0,"Customer not on Customers tab",IF(N(E2481)&gt;D2481,"Refund is more than the order",IF(AND(B2481&lt;&gt;"",COUNTIF($B$2:$B$5001,B2481)&gt;1),"Same order # twice - keep one row",""))))))))</f>
        <v/>
      </c>
      <c r="I2481" s="11" t="str">
        <f aca="false">IF(A2481="","",IF(ISNUMBER(A2481),INT(A2481),IFERROR(IF(TEXT(DATE(VALUE(LEFT(A2481,4)),VALUE(MID(A2481,6,2)),VALUE(MID(A2481,9,2))),"yyyy-mm-dd")=LEFT(A2481,10),DATE(VALUE(LEFT(A2481,4)),VALUE(MID(A2481,6,2)),VALUE(MID(A2481,9,2))),""),"")))</f>
        <v/>
      </c>
    </row>
    <row r="2482" customFormat="false" ht="15" hidden="false" customHeight="false" outlineLevel="0" collapsed="false">
      <c r="A2482" s="13"/>
      <c r="B2482" s="8"/>
      <c r="C2482" s="8"/>
      <c r="D2482" s="23"/>
      <c r="E2482" s="23"/>
      <c r="F2482" s="10" t="str">
        <f aca="false">IF(D2482="","",D2482-N(E2482))</f>
        <v/>
      </c>
      <c r="G2482" s="8"/>
      <c r="H2482" s="12" t="str">
        <f aca="false">IF(AND(A2482="",C2482="",D2482=""),"",IF(A2482="","Add the order date",IF(I2482="","Date not recognised - use YYYY-MM-DD",IF(C2482="","Add the customer email",IF(D2482="","Add the order total",IF(COUNTIF(Customers!$A$2:$A$2001,C2482)=0,"Customer not on Customers tab",IF(N(E2482)&gt;D2482,"Refund is more than the order",IF(AND(B2482&lt;&gt;"",COUNTIF($B$2:$B$5001,B2482)&gt;1),"Same order # twice - keep one row",""))))))))</f>
        <v/>
      </c>
      <c r="I2482" s="11" t="str">
        <f aca="false">IF(A2482="","",IF(ISNUMBER(A2482),INT(A2482),IFERROR(IF(TEXT(DATE(VALUE(LEFT(A2482,4)),VALUE(MID(A2482,6,2)),VALUE(MID(A2482,9,2))),"yyyy-mm-dd")=LEFT(A2482,10),DATE(VALUE(LEFT(A2482,4)),VALUE(MID(A2482,6,2)),VALUE(MID(A2482,9,2))),""),"")))</f>
        <v/>
      </c>
    </row>
    <row r="2483" customFormat="false" ht="15" hidden="false" customHeight="false" outlineLevel="0" collapsed="false">
      <c r="A2483" s="13"/>
      <c r="B2483" s="8"/>
      <c r="C2483" s="8"/>
      <c r="D2483" s="23"/>
      <c r="E2483" s="23"/>
      <c r="F2483" s="10" t="str">
        <f aca="false">IF(D2483="","",D2483-N(E2483))</f>
        <v/>
      </c>
      <c r="G2483" s="8"/>
      <c r="H2483" s="12" t="str">
        <f aca="false">IF(AND(A2483="",C2483="",D2483=""),"",IF(A2483="","Add the order date",IF(I2483="","Date not recognised - use YYYY-MM-DD",IF(C2483="","Add the customer email",IF(D2483="","Add the order total",IF(COUNTIF(Customers!$A$2:$A$2001,C2483)=0,"Customer not on Customers tab",IF(N(E2483)&gt;D2483,"Refund is more than the order",IF(AND(B2483&lt;&gt;"",COUNTIF($B$2:$B$5001,B2483)&gt;1),"Same order # twice - keep one row",""))))))))</f>
        <v/>
      </c>
      <c r="I2483" s="11" t="str">
        <f aca="false">IF(A2483="","",IF(ISNUMBER(A2483),INT(A2483),IFERROR(IF(TEXT(DATE(VALUE(LEFT(A2483,4)),VALUE(MID(A2483,6,2)),VALUE(MID(A2483,9,2))),"yyyy-mm-dd")=LEFT(A2483,10),DATE(VALUE(LEFT(A2483,4)),VALUE(MID(A2483,6,2)),VALUE(MID(A2483,9,2))),""),"")))</f>
        <v/>
      </c>
    </row>
    <row r="2484" customFormat="false" ht="15" hidden="false" customHeight="false" outlineLevel="0" collapsed="false">
      <c r="A2484" s="13"/>
      <c r="B2484" s="8"/>
      <c r="C2484" s="8"/>
      <c r="D2484" s="23"/>
      <c r="E2484" s="23"/>
      <c r="F2484" s="10" t="str">
        <f aca="false">IF(D2484="","",D2484-N(E2484))</f>
        <v/>
      </c>
      <c r="G2484" s="8"/>
      <c r="H2484" s="12" t="str">
        <f aca="false">IF(AND(A2484="",C2484="",D2484=""),"",IF(A2484="","Add the order date",IF(I2484="","Date not recognised - use YYYY-MM-DD",IF(C2484="","Add the customer email",IF(D2484="","Add the order total",IF(COUNTIF(Customers!$A$2:$A$2001,C2484)=0,"Customer not on Customers tab",IF(N(E2484)&gt;D2484,"Refund is more than the order",IF(AND(B2484&lt;&gt;"",COUNTIF($B$2:$B$5001,B2484)&gt;1),"Same order # twice - keep one row",""))))))))</f>
        <v/>
      </c>
      <c r="I2484" s="11" t="str">
        <f aca="false">IF(A2484="","",IF(ISNUMBER(A2484),INT(A2484),IFERROR(IF(TEXT(DATE(VALUE(LEFT(A2484,4)),VALUE(MID(A2484,6,2)),VALUE(MID(A2484,9,2))),"yyyy-mm-dd")=LEFT(A2484,10),DATE(VALUE(LEFT(A2484,4)),VALUE(MID(A2484,6,2)),VALUE(MID(A2484,9,2))),""),"")))</f>
        <v/>
      </c>
    </row>
    <row r="2485" customFormat="false" ht="15" hidden="false" customHeight="false" outlineLevel="0" collapsed="false">
      <c r="A2485" s="13"/>
      <c r="B2485" s="8"/>
      <c r="C2485" s="8"/>
      <c r="D2485" s="23"/>
      <c r="E2485" s="23"/>
      <c r="F2485" s="10" t="str">
        <f aca="false">IF(D2485="","",D2485-N(E2485))</f>
        <v/>
      </c>
      <c r="G2485" s="8"/>
      <c r="H2485" s="12" t="str">
        <f aca="false">IF(AND(A2485="",C2485="",D2485=""),"",IF(A2485="","Add the order date",IF(I2485="","Date not recognised - use YYYY-MM-DD",IF(C2485="","Add the customer email",IF(D2485="","Add the order total",IF(COUNTIF(Customers!$A$2:$A$2001,C2485)=0,"Customer not on Customers tab",IF(N(E2485)&gt;D2485,"Refund is more than the order",IF(AND(B2485&lt;&gt;"",COUNTIF($B$2:$B$5001,B2485)&gt;1),"Same order # twice - keep one row",""))))))))</f>
        <v/>
      </c>
      <c r="I2485" s="11" t="str">
        <f aca="false">IF(A2485="","",IF(ISNUMBER(A2485),INT(A2485),IFERROR(IF(TEXT(DATE(VALUE(LEFT(A2485,4)),VALUE(MID(A2485,6,2)),VALUE(MID(A2485,9,2))),"yyyy-mm-dd")=LEFT(A2485,10),DATE(VALUE(LEFT(A2485,4)),VALUE(MID(A2485,6,2)),VALUE(MID(A2485,9,2))),""),"")))</f>
        <v/>
      </c>
    </row>
    <row r="2486" customFormat="false" ht="15" hidden="false" customHeight="false" outlineLevel="0" collapsed="false">
      <c r="A2486" s="13"/>
      <c r="B2486" s="8"/>
      <c r="C2486" s="8"/>
      <c r="D2486" s="23"/>
      <c r="E2486" s="23"/>
      <c r="F2486" s="10" t="str">
        <f aca="false">IF(D2486="","",D2486-N(E2486))</f>
        <v/>
      </c>
      <c r="G2486" s="8"/>
      <c r="H2486" s="12" t="str">
        <f aca="false">IF(AND(A2486="",C2486="",D2486=""),"",IF(A2486="","Add the order date",IF(I2486="","Date not recognised - use YYYY-MM-DD",IF(C2486="","Add the customer email",IF(D2486="","Add the order total",IF(COUNTIF(Customers!$A$2:$A$2001,C2486)=0,"Customer not on Customers tab",IF(N(E2486)&gt;D2486,"Refund is more than the order",IF(AND(B2486&lt;&gt;"",COUNTIF($B$2:$B$5001,B2486)&gt;1),"Same order # twice - keep one row",""))))))))</f>
        <v/>
      </c>
      <c r="I2486" s="11" t="str">
        <f aca="false">IF(A2486="","",IF(ISNUMBER(A2486),INT(A2486),IFERROR(IF(TEXT(DATE(VALUE(LEFT(A2486,4)),VALUE(MID(A2486,6,2)),VALUE(MID(A2486,9,2))),"yyyy-mm-dd")=LEFT(A2486,10),DATE(VALUE(LEFT(A2486,4)),VALUE(MID(A2486,6,2)),VALUE(MID(A2486,9,2))),""),"")))</f>
        <v/>
      </c>
    </row>
    <row r="2487" customFormat="false" ht="15" hidden="false" customHeight="false" outlineLevel="0" collapsed="false">
      <c r="A2487" s="13"/>
      <c r="B2487" s="8"/>
      <c r="C2487" s="8"/>
      <c r="D2487" s="23"/>
      <c r="E2487" s="23"/>
      <c r="F2487" s="10" t="str">
        <f aca="false">IF(D2487="","",D2487-N(E2487))</f>
        <v/>
      </c>
      <c r="G2487" s="8"/>
      <c r="H2487" s="12" t="str">
        <f aca="false">IF(AND(A2487="",C2487="",D2487=""),"",IF(A2487="","Add the order date",IF(I2487="","Date not recognised - use YYYY-MM-DD",IF(C2487="","Add the customer email",IF(D2487="","Add the order total",IF(COUNTIF(Customers!$A$2:$A$2001,C2487)=0,"Customer not on Customers tab",IF(N(E2487)&gt;D2487,"Refund is more than the order",IF(AND(B2487&lt;&gt;"",COUNTIF($B$2:$B$5001,B2487)&gt;1),"Same order # twice - keep one row",""))))))))</f>
        <v/>
      </c>
      <c r="I2487" s="11" t="str">
        <f aca="false">IF(A2487="","",IF(ISNUMBER(A2487),INT(A2487),IFERROR(IF(TEXT(DATE(VALUE(LEFT(A2487,4)),VALUE(MID(A2487,6,2)),VALUE(MID(A2487,9,2))),"yyyy-mm-dd")=LEFT(A2487,10),DATE(VALUE(LEFT(A2487,4)),VALUE(MID(A2487,6,2)),VALUE(MID(A2487,9,2))),""),"")))</f>
        <v/>
      </c>
    </row>
    <row r="2488" customFormat="false" ht="15" hidden="false" customHeight="false" outlineLevel="0" collapsed="false">
      <c r="A2488" s="13"/>
      <c r="B2488" s="8"/>
      <c r="C2488" s="8"/>
      <c r="D2488" s="23"/>
      <c r="E2488" s="23"/>
      <c r="F2488" s="10" t="str">
        <f aca="false">IF(D2488="","",D2488-N(E2488))</f>
        <v/>
      </c>
      <c r="G2488" s="8"/>
      <c r="H2488" s="12" t="str">
        <f aca="false">IF(AND(A2488="",C2488="",D2488=""),"",IF(A2488="","Add the order date",IF(I2488="","Date not recognised - use YYYY-MM-DD",IF(C2488="","Add the customer email",IF(D2488="","Add the order total",IF(COUNTIF(Customers!$A$2:$A$2001,C2488)=0,"Customer not on Customers tab",IF(N(E2488)&gt;D2488,"Refund is more than the order",IF(AND(B2488&lt;&gt;"",COUNTIF($B$2:$B$5001,B2488)&gt;1),"Same order # twice - keep one row",""))))))))</f>
        <v/>
      </c>
      <c r="I2488" s="11" t="str">
        <f aca="false">IF(A2488="","",IF(ISNUMBER(A2488),INT(A2488),IFERROR(IF(TEXT(DATE(VALUE(LEFT(A2488,4)),VALUE(MID(A2488,6,2)),VALUE(MID(A2488,9,2))),"yyyy-mm-dd")=LEFT(A2488,10),DATE(VALUE(LEFT(A2488,4)),VALUE(MID(A2488,6,2)),VALUE(MID(A2488,9,2))),""),"")))</f>
        <v/>
      </c>
    </row>
    <row r="2489" customFormat="false" ht="15" hidden="false" customHeight="false" outlineLevel="0" collapsed="false">
      <c r="A2489" s="13"/>
      <c r="B2489" s="8"/>
      <c r="C2489" s="8"/>
      <c r="D2489" s="23"/>
      <c r="E2489" s="23"/>
      <c r="F2489" s="10" t="str">
        <f aca="false">IF(D2489="","",D2489-N(E2489))</f>
        <v/>
      </c>
      <c r="G2489" s="8"/>
      <c r="H2489" s="12" t="str">
        <f aca="false">IF(AND(A2489="",C2489="",D2489=""),"",IF(A2489="","Add the order date",IF(I2489="","Date not recognised - use YYYY-MM-DD",IF(C2489="","Add the customer email",IF(D2489="","Add the order total",IF(COUNTIF(Customers!$A$2:$A$2001,C2489)=0,"Customer not on Customers tab",IF(N(E2489)&gt;D2489,"Refund is more than the order",IF(AND(B2489&lt;&gt;"",COUNTIF($B$2:$B$5001,B2489)&gt;1),"Same order # twice - keep one row",""))))))))</f>
        <v/>
      </c>
      <c r="I2489" s="11" t="str">
        <f aca="false">IF(A2489="","",IF(ISNUMBER(A2489),INT(A2489),IFERROR(IF(TEXT(DATE(VALUE(LEFT(A2489,4)),VALUE(MID(A2489,6,2)),VALUE(MID(A2489,9,2))),"yyyy-mm-dd")=LEFT(A2489,10),DATE(VALUE(LEFT(A2489,4)),VALUE(MID(A2489,6,2)),VALUE(MID(A2489,9,2))),""),"")))</f>
        <v/>
      </c>
    </row>
    <row r="2490" customFormat="false" ht="15" hidden="false" customHeight="false" outlineLevel="0" collapsed="false">
      <c r="A2490" s="13"/>
      <c r="B2490" s="8"/>
      <c r="C2490" s="8"/>
      <c r="D2490" s="23"/>
      <c r="E2490" s="23"/>
      <c r="F2490" s="10" t="str">
        <f aca="false">IF(D2490="","",D2490-N(E2490))</f>
        <v/>
      </c>
      <c r="G2490" s="8"/>
      <c r="H2490" s="12" t="str">
        <f aca="false">IF(AND(A2490="",C2490="",D2490=""),"",IF(A2490="","Add the order date",IF(I2490="","Date not recognised - use YYYY-MM-DD",IF(C2490="","Add the customer email",IF(D2490="","Add the order total",IF(COUNTIF(Customers!$A$2:$A$2001,C2490)=0,"Customer not on Customers tab",IF(N(E2490)&gt;D2490,"Refund is more than the order",IF(AND(B2490&lt;&gt;"",COUNTIF($B$2:$B$5001,B2490)&gt;1),"Same order # twice - keep one row",""))))))))</f>
        <v/>
      </c>
      <c r="I2490" s="11" t="str">
        <f aca="false">IF(A2490="","",IF(ISNUMBER(A2490),INT(A2490),IFERROR(IF(TEXT(DATE(VALUE(LEFT(A2490,4)),VALUE(MID(A2490,6,2)),VALUE(MID(A2490,9,2))),"yyyy-mm-dd")=LEFT(A2490,10),DATE(VALUE(LEFT(A2490,4)),VALUE(MID(A2490,6,2)),VALUE(MID(A2490,9,2))),""),"")))</f>
        <v/>
      </c>
    </row>
    <row r="2491" customFormat="false" ht="15" hidden="false" customHeight="false" outlineLevel="0" collapsed="false">
      <c r="A2491" s="13"/>
      <c r="B2491" s="8"/>
      <c r="C2491" s="8"/>
      <c r="D2491" s="23"/>
      <c r="E2491" s="23"/>
      <c r="F2491" s="10" t="str">
        <f aca="false">IF(D2491="","",D2491-N(E2491))</f>
        <v/>
      </c>
      <c r="G2491" s="8"/>
      <c r="H2491" s="12" t="str">
        <f aca="false">IF(AND(A2491="",C2491="",D2491=""),"",IF(A2491="","Add the order date",IF(I2491="","Date not recognised - use YYYY-MM-DD",IF(C2491="","Add the customer email",IF(D2491="","Add the order total",IF(COUNTIF(Customers!$A$2:$A$2001,C2491)=0,"Customer not on Customers tab",IF(N(E2491)&gt;D2491,"Refund is more than the order",IF(AND(B2491&lt;&gt;"",COUNTIF($B$2:$B$5001,B2491)&gt;1),"Same order # twice - keep one row",""))))))))</f>
        <v/>
      </c>
      <c r="I2491" s="11" t="str">
        <f aca="false">IF(A2491="","",IF(ISNUMBER(A2491),INT(A2491),IFERROR(IF(TEXT(DATE(VALUE(LEFT(A2491,4)),VALUE(MID(A2491,6,2)),VALUE(MID(A2491,9,2))),"yyyy-mm-dd")=LEFT(A2491,10),DATE(VALUE(LEFT(A2491,4)),VALUE(MID(A2491,6,2)),VALUE(MID(A2491,9,2))),""),"")))</f>
        <v/>
      </c>
    </row>
    <row r="2492" customFormat="false" ht="15" hidden="false" customHeight="false" outlineLevel="0" collapsed="false">
      <c r="A2492" s="13"/>
      <c r="B2492" s="8"/>
      <c r="C2492" s="8"/>
      <c r="D2492" s="23"/>
      <c r="E2492" s="23"/>
      <c r="F2492" s="10" t="str">
        <f aca="false">IF(D2492="","",D2492-N(E2492))</f>
        <v/>
      </c>
      <c r="G2492" s="8"/>
      <c r="H2492" s="12" t="str">
        <f aca="false">IF(AND(A2492="",C2492="",D2492=""),"",IF(A2492="","Add the order date",IF(I2492="","Date not recognised - use YYYY-MM-DD",IF(C2492="","Add the customer email",IF(D2492="","Add the order total",IF(COUNTIF(Customers!$A$2:$A$2001,C2492)=0,"Customer not on Customers tab",IF(N(E2492)&gt;D2492,"Refund is more than the order",IF(AND(B2492&lt;&gt;"",COUNTIF($B$2:$B$5001,B2492)&gt;1),"Same order # twice - keep one row",""))))))))</f>
        <v/>
      </c>
      <c r="I2492" s="11" t="str">
        <f aca="false">IF(A2492="","",IF(ISNUMBER(A2492),INT(A2492),IFERROR(IF(TEXT(DATE(VALUE(LEFT(A2492,4)),VALUE(MID(A2492,6,2)),VALUE(MID(A2492,9,2))),"yyyy-mm-dd")=LEFT(A2492,10),DATE(VALUE(LEFT(A2492,4)),VALUE(MID(A2492,6,2)),VALUE(MID(A2492,9,2))),""),"")))</f>
        <v/>
      </c>
    </row>
    <row r="2493" customFormat="false" ht="15" hidden="false" customHeight="false" outlineLevel="0" collapsed="false">
      <c r="A2493" s="13"/>
      <c r="B2493" s="8"/>
      <c r="C2493" s="8"/>
      <c r="D2493" s="23"/>
      <c r="E2493" s="23"/>
      <c r="F2493" s="10" t="str">
        <f aca="false">IF(D2493="","",D2493-N(E2493))</f>
        <v/>
      </c>
      <c r="G2493" s="8"/>
      <c r="H2493" s="12" t="str">
        <f aca="false">IF(AND(A2493="",C2493="",D2493=""),"",IF(A2493="","Add the order date",IF(I2493="","Date not recognised - use YYYY-MM-DD",IF(C2493="","Add the customer email",IF(D2493="","Add the order total",IF(COUNTIF(Customers!$A$2:$A$2001,C2493)=0,"Customer not on Customers tab",IF(N(E2493)&gt;D2493,"Refund is more than the order",IF(AND(B2493&lt;&gt;"",COUNTIF($B$2:$B$5001,B2493)&gt;1),"Same order # twice - keep one row",""))))))))</f>
        <v/>
      </c>
      <c r="I2493" s="11" t="str">
        <f aca="false">IF(A2493="","",IF(ISNUMBER(A2493),INT(A2493),IFERROR(IF(TEXT(DATE(VALUE(LEFT(A2493,4)),VALUE(MID(A2493,6,2)),VALUE(MID(A2493,9,2))),"yyyy-mm-dd")=LEFT(A2493,10),DATE(VALUE(LEFT(A2493,4)),VALUE(MID(A2493,6,2)),VALUE(MID(A2493,9,2))),""),"")))</f>
        <v/>
      </c>
    </row>
    <row r="2494" customFormat="false" ht="15" hidden="false" customHeight="false" outlineLevel="0" collapsed="false">
      <c r="A2494" s="13"/>
      <c r="B2494" s="8"/>
      <c r="C2494" s="8"/>
      <c r="D2494" s="23"/>
      <c r="E2494" s="23"/>
      <c r="F2494" s="10" t="str">
        <f aca="false">IF(D2494="","",D2494-N(E2494))</f>
        <v/>
      </c>
      <c r="G2494" s="8"/>
      <c r="H2494" s="12" t="str">
        <f aca="false">IF(AND(A2494="",C2494="",D2494=""),"",IF(A2494="","Add the order date",IF(I2494="","Date not recognised - use YYYY-MM-DD",IF(C2494="","Add the customer email",IF(D2494="","Add the order total",IF(COUNTIF(Customers!$A$2:$A$2001,C2494)=0,"Customer not on Customers tab",IF(N(E2494)&gt;D2494,"Refund is more than the order",IF(AND(B2494&lt;&gt;"",COUNTIF($B$2:$B$5001,B2494)&gt;1),"Same order # twice - keep one row",""))))))))</f>
        <v/>
      </c>
      <c r="I2494" s="11" t="str">
        <f aca="false">IF(A2494="","",IF(ISNUMBER(A2494),INT(A2494),IFERROR(IF(TEXT(DATE(VALUE(LEFT(A2494,4)),VALUE(MID(A2494,6,2)),VALUE(MID(A2494,9,2))),"yyyy-mm-dd")=LEFT(A2494,10),DATE(VALUE(LEFT(A2494,4)),VALUE(MID(A2494,6,2)),VALUE(MID(A2494,9,2))),""),"")))</f>
        <v/>
      </c>
    </row>
    <row r="2495" customFormat="false" ht="15" hidden="false" customHeight="false" outlineLevel="0" collapsed="false">
      <c r="A2495" s="13"/>
      <c r="B2495" s="8"/>
      <c r="C2495" s="8"/>
      <c r="D2495" s="23"/>
      <c r="E2495" s="23"/>
      <c r="F2495" s="10" t="str">
        <f aca="false">IF(D2495="","",D2495-N(E2495))</f>
        <v/>
      </c>
      <c r="G2495" s="8"/>
      <c r="H2495" s="12" t="str">
        <f aca="false">IF(AND(A2495="",C2495="",D2495=""),"",IF(A2495="","Add the order date",IF(I2495="","Date not recognised - use YYYY-MM-DD",IF(C2495="","Add the customer email",IF(D2495="","Add the order total",IF(COUNTIF(Customers!$A$2:$A$2001,C2495)=0,"Customer not on Customers tab",IF(N(E2495)&gt;D2495,"Refund is more than the order",IF(AND(B2495&lt;&gt;"",COUNTIF($B$2:$B$5001,B2495)&gt;1),"Same order # twice - keep one row",""))))))))</f>
        <v/>
      </c>
      <c r="I2495" s="11" t="str">
        <f aca="false">IF(A2495="","",IF(ISNUMBER(A2495),INT(A2495),IFERROR(IF(TEXT(DATE(VALUE(LEFT(A2495,4)),VALUE(MID(A2495,6,2)),VALUE(MID(A2495,9,2))),"yyyy-mm-dd")=LEFT(A2495,10),DATE(VALUE(LEFT(A2495,4)),VALUE(MID(A2495,6,2)),VALUE(MID(A2495,9,2))),""),"")))</f>
        <v/>
      </c>
    </row>
    <row r="2496" customFormat="false" ht="15" hidden="false" customHeight="false" outlineLevel="0" collapsed="false">
      <c r="A2496" s="13"/>
      <c r="B2496" s="8"/>
      <c r="C2496" s="8"/>
      <c r="D2496" s="23"/>
      <c r="E2496" s="23"/>
      <c r="F2496" s="10" t="str">
        <f aca="false">IF(D2496="","",D2496-N(E2496))</f>
        <v/>
      </c>
      <c r="G2496" s="8"/>
      <c r="H2496" s="12" t="str">
        <f aca="false">IF(AND(A2496="",C2496="",D2496=""),"",IF(A2496="","Add the order date",IF(I2496="","Date not recognised - use YYYY-MM-DD",IF(C2496="","Add the customer email",IF(D2496="","Add the order total",IF(COUNTIF(Customers!$A$2:$A$2001,C2496)=0,"Customer not on Customers tab",IF(N(E2496)&gt;D2496,"Refund is more than the order",IF(AND(B2496&lt;&gt;"",COUNTIF($B$2:$B$5001,B2496)&gt;1),"Same order # twice - keep one row",""))))))))</f>
        <v/>
      </c>
      <c r="I2496" s="11" t="str">
        <f aca="false">IF(A2496="","",IF(ISNUMBER(A2496),INT(A2496),IFERROR(IF(TEXT(DATE(VALUE(LEFT(A2496,4)),VALUE(MID(A2496,6,2)),VALUE(MID(A2496,9,2))),"yyyy-mm-dd")=LEFT(A2496,10),DATE(VALUE(LEFT(A2496,4)),VALUE(MID(A2496,6,2)),VALUE(MID(A2496,9,2))),""),"")))</f>
        <v/>
      </c>
    </row>
    <row r="2497" customFormat="false" ht="15" hidden="false" customHeight="false" outlineLevel="0" collapsed="false">
      <c r="A2497" s="13"/>
      <c r="B2497" s="8"/>
      <c r="C2497" s="8"/>
      <c r="D2497" s="23"/>
      <c r="E2497" s="23"/>
      <c r="F2497" s="10" t="str">
        <f aca="false">IF(D2497="","",D2497-N(E2497))</f>
        <v/>
      </c>
      <c r="G2497" s="8"/>
      <c r="H2497" s="12" t="str">
        <f aca="false">IF(AND(A2497="",C2497="",D2497=""),"",IF(A2497="","Add the order date",IF(I2497="","Date not recognised - use YYYY-MM-DD",IF(C2497="","Add the customer email",IF(D2497="","Add the order total",IF(COUNTIF(Customers!$A$2:$A$2001,C2497)=0,"Customer not on Customers tab",IF(N(E2497)&gt;D2497,"Refund is more than the order",IF(AND(B2497&lt;&gt;"",COUNTIF($B$2:$B$5001,B2497)&gt;1),"Same order # twice - keep one row",""))))))))</f>
        <v/>
      </c>
      <c r="I2497" s="11" t="str">
        <f aca="false">IF(A2497="","",IF(ISNUMBER(A2497),INT(A2497),IFERROR(IF(TEXT(DATE(VALUE(LEFT(A2497,4)),VALUE(MID(A2497,6,2)),VALUE(MID(A2497,9,2))),"yyyy-mm-dd")=LEFT(A2497,10),DATE(VALUE(LEFT(A2497,4)),VALUE(MID(A2497,6,2)),VALUE(MID(A2497,9,2))),""),"")))</f>
        <v/>
      </c>
    </row>
    <row r="2498" customFormat="false" ht="15" hidden="false" customHeight="false" outlineLevel="0" collapsed="false">
      <c r="A2498" s="13"/>
      <c r="B2498" s="8"/>
      <c r="C2498" s="8"/>
      <c r="D2498" s="23"/>
      <c r="E2498" s="23"/>
      <c r="F2498" s="10" t="str">
        <f aca="false">IF(D2498="","",D2498-N(E2498))</f>
        <v/>
      </c>
      <c r="G2498" s="8"/>
      <c r="H2498" s="12" t="str">
        <f aca="false">IF(AND(A2498="",C2498="",D2498=""),"",IF(A2498="","Add the order date",IF(I2498="","Date not recognised - use YYYY-MM-DD",IF(C2498="","Add the customer email",IF(D2498="","Add the order total",IF(COUNTIF(Customers!$A$2:$A$2001,C2498)=0,"Customer not on Customers tab",IF(N(E2498)&gt;D2498,"Refund is more than the order",IF(AND(B2498&lt;&gt;"",COUNTIF($B$2:$B$5001,B2498)&gt;1),"Same order # twice - keep one row",""))))))))</f>
        <v/>
      </c>
      <c r="I2498" s="11" t="str">
        <f aca="false">IF(A2498="","",IF(ISNUMBER(A2498),INT(A2498),IFERROR(IF(TEXT(DATE(VALUE(LEFT(A2498,4)),VALUE(MID(A2498,6,2)),VALUE(MID(A2498,9,2))),"yyyy-mm-dd")=LEFT(A2498,10),DATE(VALUE(LEFT(A2498,4)),VALUE(MID(A2498,6,2)),VALUE(MID(A2498,9,2))),""),"")))</f>
        <v/>
      </c>
    </row>
    <row r="2499" customFormat="false" ht="15" hidden="false" customHeight="false" outlineLevel="0" collapsed="false">
      <c r="A2499" s="13"/>
      <c r="B2499" s="8"/>
      <c r="C2499" s="8"/>
      <c r="D2499" s="23"/>
      <c r="E2499" s="23"/>
      <c r="F2499" s="10" t="str">
        <f aca="false">IF(D2499="","",D2499-N(E2499))</f>
        <v/>
      </c>
      <c r="G2499" s="8"/>
      <c r="H2499" s="12" t="str">
        <f aca="false">IF(AND(A2499="",C2499="",D2499=""),"",IF(A2499="","Add the order date",IF(I2499="","Date not recognised - use YYYY-MM-DD",IF(C2499="","Add the customer email",IF(D2499="","Add the order total",IF(COUNTIF(Customers!$A$2:$A$2001,C2499)=0,"Customer not on Customers tab",IF(N(E2499)&gt;D2499,"Refund is more than the order",IF(AND(B2499&lt;&gt;"",COUNTIF($B$2:$B$5001,B2499)&gt;1),"Same order # twice - keep one row",""))))))))</f>
        <v/>
      </c>
      <c r="I2499" s="11" t="str">
        <f aca="false">IF(A2499="","",IF(ISNUMBER(A2499),INT(A2499),IFERROR(IF(TEXT(DATE(VALUE(LEFT(A2499,4)),VALUE(MID(A2499,6,2)),VALUE(MID(A2499,9,2))),"yyyy-mm-dd")=LEFT(A2499,10),DATE(VALUE(LEFT(A2499,4)),VALUE(MID(A2499,6,2)),VALUE(MID(A2499,9,2))),""),"")))</f>
        <v/>
      </c>
    </row>
    <row r="2500" customFormat="false" ht="15" hidden="false" customHeight="false" outlineLevel="0" collapsed="false">
      <c r="A2500" s="13"/>
      <c r="B2500" s="8"/>
      <c r="C2500" s="8"/>
      <c r="D2500" s="23"/>
      <c r="E2500" s="23"/>
      <c r="F2500" s="10" t="str">
        <f aca="false">IF(D2500="","",D2500-N(E2500))</f>
        <v/>
      </c>
      <c r="G2500" s="8"/>
      <c r="H2500" s="12" t="str">
        <f aca="false">IF(AND(A2500="",C2500="",D2500=""),"",IF(A2500="","Add the order date",IF(I2500="","Date not recognised - use YYYY-MM-DD",IF(C2500="","Add the customer email",IF(D2500="","Add the order total",IF(COUNTIF(Customers!$A$2:$A$2001,C2500)=0,"Customer not on Customers tab",IF(N(E2500)&gt;D2500,"Refund is more than the order",IF(AND(B2500&lt;&gt;"",COUNTIF($B$2:$B$5001,B2500)&gt;1),"Same order # twice - keep one row",""))))))))</f>
        <v/>
      </c>
      <c r="I2500" s="11" t="str">
        <f aca="false">IF(A2500="","",IF(ISNUMBER(A2500),INT(A2500),IFERROR(IF(TEXT(DATE(VALUE(LEFT(A2500,4)),VALUE(MID(A2500,6,2)),VALUE(MID(A2500,9,2))),"yyyy-mm-dd")=LEFT(A2500,10),DATE(VALUE(LEFT(A2500,4)),VALUE(MID(A2500,6,2)),VALUE(MID(A2500,9,2))),""),"")))</f>
        <v/>
      </c>
    </row>
    <row r="2501" customFormat="false" ht="15" hidden="false" customHeight="false" outlineLevel="0" collapsed="false">
      <c r="A2501" s="13"/>
      <c r="B2501" s="8"/>
      <c r="C2501" s="8"/>
      <c r="D2501" s="23"/>
      <c r="E2501" s="23"/>
      <c r="F2501" s="10" t="str">
        <f aca="false">IF(D2501="","",D2501-N(E2501))</f>
        <v/>
      </c>
      <c r="G2501" s="8"/>
      <c r="H2501" s="12" t="str">
        <f aca="false">IF(AND(A2501="",C2501="",D2501=""),"",IF(A2501="","Add the order date",IF(I2501="","Date not recognised - use YYYY-MM-DD",IF(C2501="","Add the customer email",IF(D2501="","Add the order total",IF(COUNTIF(Customers!$A$2:$A$2001,C2501)=0,"Customer not on Customers tab",IF(N(E2501)&gt;D2501,"Refund is more than the order",IF(AND(B2501&lt;&gt;"",COUNTIF($B$2:$B$5001,B2501)&gt;1),"Same order # twice - keep one row",""))))))))</f>
        <v/>
      </c>
      <c r="I2501" s="11" t="str">
        <f aca="false">IF(A2501="","",IF(ISNUMBER(A2501),INT(A2501),IFERROR(IF(TEXT(DATE(VALUE(LEFT(A2501,4)),VALUE(MID(A2501,6,2)),VALUE(MID(A2501,9,2))),"yyyy-mm-dd")=LEFT(A2501,10),DATE(VALUE(LEFT(A2501,4)),VALUE(MID(A2501,6,2)),VALUE(MID(A2501,9,2))),""),"")))</f>
        <v/>
      </c>
    </row>
    <row r="2502" customFormat="false" ht="15" hidden="false" customHeight="false" outlineLevel="0" collapsed="false">
      <c r="A2502" s="13"/>
      <c r="B2502" s="8"/>
      <c r="C2502" s="8"/>
      <c r="D2502" s="23"/>
      <c r="E2502" s="23"/>
      <c r="F2502" s="10" t="str">
        <f aca="false">IF(D2502="","",D2502-N(E2502))</f>
        <v/>
      </c>
      <c r="G2502" s="8"/>
      <c r="H2502" s="12" t="str">
        <f aca="false">IF(AND(A2502="",C2502="",D2502=""),"",IF(A2502="","Add the order date",IF(I2502="","Date not recognised - use YYYY-MM-DD",IF(C2502="","Add the customer email",IF(D2502="","Add the order total",IF(COUNTIF(Customers!$A$2:$A$2001,C2502)=0,"Customer not on Customers tab",IF(N(E2502)&gt;D2502,"Refund is more than the order",IF(AND(B2502&lt;&gt;"",COUNTIF($B$2:$B$5001,B2502)&gt;1),"Same order # twice - keep one row",""))))))))</f>
        <v/>
      </c>
      <c r="I2502" s="11" t="str">
        <f aca="false">IF(A2502="","",IF(ISNUMBER(A2502),INT(A2502),IFERROR(IF(TEXT(DATE(VALUE(LEFT(A2502,4)),VALUE(MID(A2502,6,2)),VALUE(MID(A2502,9,2))),"yyyy-mm-dd")=LEFT(A2502,10),DATE(VALUE(LEFT(A2502,4)),VALUE(MID(A2502,6,2)),VALUE(MID(A2502,9,2))),""),"")))</f>
        <v/>
      </c>
    </row>
    <row r="2503" customFormat="false" ht="15" hidden="false" customHeight="false" outlineLevel="0" collapsed="false">
      <c r="A2503" s="13"/>
      <c r="B2503" s="8"/>
      <c r="C2503" s="8"/>
      <c r="D2503" s="23"/>
      <c r="E2503" s="23"/>
      <c r="F2503" s="10" t="str">
        <f aca="false">IF(D2503="","",D2503-N(E2503))</f>
        <v/>
      </c>
      <c r="G2503" s="8"/>
      <c r="H2503" s="12" t="str">
        <f aca="false">IF(AND(A2503="",C2503="",D2503=""),"",IF(A2503="","Add the order date",IF(I2503="","Date not recognised - use YYYY-MM-DD",IF(C2503="","Add the customer email",IF(D2503="","Add the order total",IF(COUNTIF(Customers!$A$2:$A$2001,C2503)=0,"Customer not on Customers tab",IF(N(E2503)&gt;D2503,"Refund is more than the order",IF(AND(B2503&lt;&gt;"",COUNTIF($B$2:$B$5001,B2503)&gt;1),"Same order # twice - keep one row",""))))))))</f>
        <v/>
      </c>
      <c r="I2503" s="11" t="str">
        <f aca="false">IF(A2503="","",IF(ISNUMBER(A2503),INT(A2503),IFERROR(IF(TEXT(DATE(VALUE(LEFT(A2503,4)),VALUE(MID(A2503,6,2)),VALUE(MID(A2503,9,2))),"yyyy-mm-dd")=LEFT(A2503,10),DATE(VALUE(LEFT(A2503,4)),VALUE(MID(A2503,6,2)),VALUE(MID(A2503,9,2))),""),"")))</f>
        <v/>
      </c>
    </row>
    <row r="2504" customFormat="false" ht="15" hidden="false" customHeight="false" outlineLevel="0" collapsed="false">
      <c r="A2504" s="13"/>
      <c r="B2504" s="8"/>
      <c r="C2504" s="8"/>
      <c r="D2504" s="23"/>
      <c r="E2504" s="23"/>
      <c r="F2504" s="10" t="str">
        <f aca="false">IF(D2504="","",D2504-N(E2504))</f>
        <v/>
      </c>
      <c r="G2504" s="8"/>
      <c r="H2504" s="12" t="str">
        <f aca="false">IF(AND(A2504="",C2504="",D2504=""),"",IF(A2504="","Add the order date",IF(I2504="","Date not recognised - use YYYY-MM-DD",IF(C2504="","Add the customer email",IF(D2504="","Add the order total",IF(COUNTIF(Customers!$A$2:$A$2001,C2504)=0,"Customer not on Customers tab",IF(N(E2504)&gt;D2504,"Refund is more than the order",IF(AND(B2504&lt;&gt;"",COUNTIF($B$2:$B$5001,B2504)&gt;1),"Same order # twice - keep one row",""))))))))</f>
        <v/>
      </c>
      <c r="I2504" s="11" t="str">
        <f aca="false">IF(A2504="","",IF(ISNUMBER(A2504),INT(A2504),IFERROR(IF(TEXT(DATE(VALUE(LEFT(A2504,4)),VALUE(MID(A2504,6,2)),VALUE(MID(A2504,9,2))),"yyyy-mm-dd")=LEFT(A2504,10),DATE(VALUE(LEFT(A2504,4)),VALUE(MID(A2504,6,2)),VALUE(MID(A2504,9,2))),""),"")))</f>
        <v/>
      </c>
    </row>
    <row r="2505" customFormat="false" ht="15" hidden="false" customHeight="false" outlineLevel="0" collapsed="false">
      <c r="A2505" s="13"/>
      <c r="B2505" s="8"/>
      <c r="C2505" s="8"/>
      <c r="D2505" s="23"/>
      <c r="E2505" s="23"/>
      <c r="F2505" s="10" t="str">
        <f aca="false">IF(D2505="","",D2505-N(E2505))</f>
        <v/>
      </c>
      <c r="G2505" s="8"/>
      <c r="H2505" s="12" t="str">
        <f aca="false">IF(AND(A2505="",C2505="",D2505=""),"",IF(A2505="","Add the order date",IF(I2505="","Date not recognised - use YYYY-MM-DD",IF(C2505="","Add the customer email",IF(D2505="","Add the order total",IF(COUNTIF(Customers!$A$2:$A$2001,C2505)=0,"Customer not on Customers tab",IF(N(E2505)&gt;D2505,"Refund is more than the order",IF(AND(B2505&lt;&gt;"",COUNTIF($B$2:$B$5001,B2505)&gt;1),"Same order # twice - keep one row",""))))))))</f>
        <v/>
      </c>
      <c r="I2505" s="11" t="str">
        <f aca="false">IF(A2505="","",IF(ISNUMBER(A2505),INT(A2505),IFERROR(IF(TEXT(DATE(VALUE(LEFT(A2505,4)),VALUE(MID(A2505,6,2)),VALUE(MID(A2505,9,2))),"yyyy-mm-dd")=LEFT(A2505,10),DATE(VALUE(LEFT(A2505,4)),VALUE(MID(A2505,6,2)),VALUE(MID(A2505,9,2))),""),"")))</f>
        <v/>
      </c>
    </row>
    <row r="2506" customFormat="false" ht="15" hidden="false" customHeight="false" outlineLevel="0" collapsed="false">
      <c r="A2506" s="13"/>
      <c r="B2506" s="8"/>
      <c r="C2506" s="8"/>
      <c r="D2506" s="23"/>
      <c r="E2506" s="23"/>
      <c r="F2506" s="10" t="str">
        <f aca="false">IF(D2506="","",D2506-N(E2506))</f>
        <v/>
      </c>
      <c r="G2506" s="8"/>
      <c r="H2506" s="12" t="str">
        <f aca="false">IF(AND(A2506="",C2506="",D2506=""),"",IF(A2506="","Add the order date",IF(I2506="","Date not recognised - use YYYY-MM-DD",IF(C2506="","Add the customer email",IF(D2506="","Add the order total",IF(COUNTIF(Customers!$A$2:$A$2001,C2506)=0,"Customer not on Customers tab",IF(N(E2506)&gt;D2506,"Refund is more than the order",IF(AND(B2506&lt;&gt;"",COUNTIF($B$2:$B$5001,B2506)&gt;1),"Same order # twice - keep one row",""))))))))</f>
        <v/>
      </c>
      <c r="I2506" s="11" t="str">
        <f aca="false">IF(A2506="","",IF(ISNUMBER(A2506),INT(A2506),IFERROR(IF(TEXT(DATE(VALUE(LEFT(A2506,4)),VALUE(MID(A2506,6,2)),VALUE(MID(A2506,9,2))),"yyyy-mm-dd")=LEFT(A2506,10),DATE(VALUE(LEFT(A2506,4)),VALUE(MID(A2506,6,2)),VALUE(MID(A2506,9,2))),""),"")))</f>
        <v/>
      </c>
    </row>
    <row r="2507" customFormat="false" ht="15" hidden="false" customHeight="false" outlineLevel="0" collapsed="false">
      <c r="A2507" s="13"/>
      <c r="B2507" s="8"/>
      <c r="C2507" s="8"/>
      <c r="D2507" s="23"/>
      <c r="E2507" s="23"/>
      <c r="F2507" s="10" t="str">
        <f aca="false">IF(D2507="","",D2507-N(E2507))</f>
        <v/>
      </c>
      <c r="G2507" s="8"/>
      <c r="H2507" s="12" t="str">
        <f aca="false">IF(AND(A2507="",C2507="",D2507=""),"",IF(A2507="","Add the order date",IF(I2507="","Date not recognised - use YYYY-MM-DD",IF(C2507="","Add the customer email",IF(D2507="","Add the order total",IF(COUNTIF(Customers!$A$2:$A$2001,C2507)=0,"Customer not on Customers tab",IF(N(E2507)&gt;D2507,"Refund is more than the order",IF(AND(B2507&lt;&gt;"",COUNTIF($B$2:$B$5001,B2507)&gt;1),"Same order # twice - keep one row",""))))))))</f>
        <v/>
      </c>
      <c r="I2507" s="11" t="str">
        <f aca="false">IF(A2507="","",IF(ISNUMBER(A2507),INT(A2507),IFERROR(IF(TEXT(DATE(VALUE(LEFT(A2507,4)),VALUE(MID(A2507,6,2)),VALUE(MID(A2507,9,2))),"yyyy-mm-dd")=LEFT(A2507,10),DATE(VALUE(LEFT(A2507,4)),VALUE(MID(A2507,6,2)),VALUE(MID(A2507,9,2))),""),"")))</f>
        <v/>
      </c>
    </row>
    <row r="2508" customFormat="false" ht="15" hidden="false" customHeight="false" outlineLevel="0" collapsed="false">
      <c r="A2508" s="13"/>
      <c r="B2508" s="8"/>
      <c r="C2508" s="8"/>
      <c r="D2508" s="23"/>
      <c r="E2508" s="23"/>
      <c r="F2508" s="10" t="str">
        <f aca="false">IF(D2508="","",D2508-N(E2508))</f>
        <v/>
      </c>
      <c r="G2508" s="8"/>
      <c r="H2508" s="12" t="str">
        <f aca="false">IF(AND(A2508="",C2508="",D2508=""),"",IF(A2508="","Add the order date",IF(I2508="","Date not recognised - use YYYY-MM-DD",IF(C2508="","Add the customer email",IF(D2508="","Add the order total",IF(COUNTIF(Customers!$A$2:$A$2001,C2508)=0,"Customer not on Customers tab",IF(N(E2508)&gt;D2508,"Refund is more than the order",IF(AND(B2508&lt;&gt;"",COUNTIF($B$2:$B$5001,B2508)&gt;1),"Same order # twice - keep one row",""))))))))</f>
        <v/>
      </c>
      <c r="I2508" s="11" t="str">
        <f aca="false">IF(A2508="","",IF(ISNUMBER(A2508),INT(A2508),IFERROR(IF(TEXT(DATE(VALUE(LEFT(A2508,4)),VALUE(MID(A2508,6,2)),VALUE(MID(A2508,9,2))),"yyyy-mm-dd")=LEFT(A2508,10),DATE(VALUE(LEFT(A2508,4)),VALUE(MID(A2508,6,2)),VALUE(MID(A2508,9,2))),""),"")))</f>
        <v/>
      </c>
    </row>
    <row r="2509" customFormat="false" ht="15" hidden="false" customHeight="false" outlineLevel="0" collapsed="false">
      <c r="A2509" s="13"/>
      <c r="B2509" s="8"/>
      <c r="C2509" s="8"/>
      <c r="D2509" s="23"/>
      <c r="E2509" s="23"/>
      <c r="F2509" s="10" t="str">
        <f aca="false">IF(D2509="","",D2509-N(E2509))</f>
        <v/>
      </c>
      <c r="G2509" s="8"/>
      <c r="H2509" s="12" t="str">
        <f aca="false">IF(AND(A2509="",C2509="",D2509=""),"",IF(A2509="","Add the order date",IF(I2509="","Date not recognised - use YYYY-MM-DD",IF(C2509="","Add the customer email",IF(D2509="","Add the order total",IF(COUNTIF(Customers!$A$2:$A$2001,C2509)=0,"Customer not on Customers tab",IF(N(E2509)&gt;D2509,"Refund is more than the order",IF(AND(B2509&lt;&gt;"",COUNTIF($B$2:$B$5001,B2509)&gt;1),"Same order # twice - keep one row",""))))))))</f>
        <v/>
      </c>
      <c r="I2509" s="11" t="str">
        <f aca="false">IF(A2509="","",IF(ISNUMBER(A2509),INT(A2509),IFERROR(IF(TEXT(DATE(VALUE(LEFT(A2509,4)),VALUE(MID(A2509,6,2)),VALUE(MID(A2509,9,2))),"yyyy-mm-dd")=LEFT(A2509,10),DATE(VALUE(LEFT(A2509,4)),VALUE(MID(A2509,6,2)),VALUE(MID(A2509,9,2))),""),"")))</f>
        <v/>
      </c>
    </row>
    <row r="2510" customFormat="false" ht="15" hidden="false" customHeight="false" outlineLevel="0" collapsed="false">
      <c r="A2510" s="13"/>
      <c r="B2510" s="8"/>
      <c r="C2510" s="8"/>
      <c r="D2510" s="23"/>
      <c r="E2510" s="23"/>
      <c r="F2510" s="10" t="str">
        <f aca="false">IF(D2510="","",D2510-N(E2510))</f>
        <v/>
      </c>
      <c r="G2510" s="8"/>
      <c r="H2510" s="12" t="str">
        <f aca="false">IF(AND(A2510="",C2510="",D2510=""),"",IF(A2510="","Add the order date",IF(I2510="","Date not recognised - use YYYY-MM-DD",IF(C2510="","Add the customer email",IF(D2510="","Add the order total",IF(COUNTIF(Customers!$A$2:$A$2001,C2510)=0,"Customer not on Customers tab",IF(N(E2510)&gt;D2510,"Refund is more than the order",IF(AND(B2510&lt;&gt;"",COUNTIF($B$2:$B$5001,B2510)&gt;1),"Same order # twice - keep one row",""))))))))</f>
        <v/>
      </c>
      <c r="I2510" s="11" t="str">
        <f aca="false">IF(A2510="","",IF(ISNUMBER(A2510),INT(A2510),IFERROR(IF(TEXT(DATE(VALUE(LEFT(A2510,4)),VALUE(MID(A2510,6,2)),VALUE(MID(A2510,9,2))),"yyyy-mm-dd")=LEFT(A2510,10),DATE(VALUE(LEFT(A2510,4)),VALUE(MID(A2510,6,2)),VALUE(MID(A2510,9,2))),""),"")))</f>
        <v/>
      </c>
    </row>
    <row r="2511" customFormat="false" ht="15" hidden="false" customHeight="false" outlineLevel="0" collapsed="false">
      <c r="A2511" s="13"/>
      <c r="B2511" s="8"/>
      <c r="C2511" s="8"/>
      <c r="D2511" s="23"/>
      <c r="E2511" s="23"/>
      <c r="F2511" s="10" t="str">
        <f aca="false">IF(D2511="","",D2511-N(E2511))</f>
        <v/>
      </c>
      <c r="G2511" s="8"/>
      <c r="H2511" s="12" t="str">
        <f aca="false">IF(AND(A2511="",C2511="",D2511=""),"",IF(A2511="","Add the order date",IF(I2511="","Date not recognised - use YYYY-MM-DD",IF(C2511="","Add the customer email",IF(D2511="","Add the order total",IF(COUNTIF(Customers!$A$2:$A$2001,C2511)=0,"Customer not on Customers tab",IF(N(E2511)&gt;D2511,"Refund is more than the order",IF(AND(B2511&lt;&gt;"",COUNTIF($B$2:$B$5001,B2511)&gt;1),"Same order # twice - keep one row",""))))))))</f>
        <v/>
      </c>
      <c r="I2511" s="11" t="str">
        <f aca="false">IF(A2511="","",IF(ISNUMBER(A2511),INT(A2511),IFERROR(IF(TEXT(DATE(VALUE(LEFT(A2511,4)),VALUE(MID(A2511,6,2)),VALUE(MID(A2511,9,2))),"yyyy-mm-dd")=LEFT(A2511,10),DATE(VALUE(LEFT(A2511,4)),VALUE(MID(A2511,6,2)),VALUE(MID(A2511,9,2))),""),"")))</f>
        <v/>
      </c>
    </row>
    <row r="2512" customFormat="false" ht="15" hidden="false" customHeight="false" outlineLevel="0" collapsed="false">
      <c r="A2512" s="13"/>
      <c r="B2512" s="8"/>
      <c r="C2512" s="8"/>
      <c r="D2512" s="23"/>
      <c r="E2512" s="23"/>
      <c r="F2512" s="10" t="str">
        <f aca="false">IF(D2512="","",D2512-N(E2512))</f>
        <v/>
      </c>
      <c r="G2512" s="8"/>
      <c r="H2512" s="12" t="str">
        <f aca="false">IF(AND(A2512="",C2512="",D2512=""),"",IF(A2512="","Add the order date",IF(I2512="","Date not recognised - use YYYY-MM-DD",IF(C2512="","Add the customer email",IF(D2512="","Add the order total",IF(COUNTIF(Customers!$A$2:$A$2001,C2512)=0,"Customer not on Customers tab",IF(N(E2512)&gt;D2512,"Refund is more than the order",IF(AND(B2512&lt;&gt;"",COUNTIF($B$2:$B$5001,B2512)&gt;1),"Same order # twice - keep one row",""))))))))</f>
        <v/>
      </c>
      <c r="I2512" s="11" t="str">
        <f aca="false">IF(A2512="","",IF(ISNUMBER(A2512),INT(A2512),IFERROR(IF(TEXT(DATE(VALUE(LEFT(A2512,4)),VALUE(MID(A2512,6,2)),VALUE(MID(A2512,9,2))),"yyyy-mm-dd")=LEFT(A2512,10),DATE(VALUE(LEFT(A2512,4)),VALUE(MID(A2512,6,2)),VALUE(MID(A2512,9,2))),""),"")))</f>
        <v/>
      </c>
    </row>
    <row r="2513" customFormat="false" ht="15" hidden="false" customHeight="false" outlineLevel="0" collapsed="false">
      <c r="A2513" s="13"/>
      <c r="B2513" s="8"/>
      <c r="C2513" s="8"/>
      <c r="D2513" s="23"/>
      <c r="E2513" s="23"/>
      <c r="F2513" s="10" t="str">
        <f aca="false">IF(D2513="","",D2513-N(E2513))</f>
        <v/>
      </c>
      <c r="G2513" s="8"/>
      <c r="H2513" s="12" t="str">
        <f aca="false">IF(AND(A2513="",C2513="",D2513=""),"",IF(A2513="","Add the order date",IF(I2513="","Date not recognised - use YYYY-MM-DD",IF(C2513="","Add the customer email",IF(D2513="","Add the order total",IF(COUNTIF(Customers!$A$2:$A$2001,C2513)=0,"Customer not on Customers tab",IF(N(E2513)&gt;D2513,"Refund is more than the order",IF(AND(B2513&lt;&gt;"",COUNTIF($B$2:$B$5001,B2513)&gt;1),"Same order # twice - keep one row",""))))))))</f>
        <v/>
      </c>
      <c r="I2513" s="11" t="str">
        <f aca="false">IF(A2513="","",IF(ISNUMBER(A2513),INT(A2513),IFERROR(IF(TEXT(DATE(VALUE(LEFT(A2513,4)),VALUE(MID(A2513,6,2)),VALUE(MID(A2513,9,2))),"yyyy-mm-dd")=LEFT(A2513,10),DATE(VALUE(LEFT(A2513,4)),VALUE(MID(A2513,6,2)),VALUE(MID(A2513,9,2))),""),"")))</f>
        <v/>
      </c>
    </row>
    <row r="2514" customFormat="false" ht="15" hidden="false" customHeight="false" outlineLevel="0" collapsed="false">
      <c r="A2514" s="13"/>
      <c r="B2514" s="8"/>
      <c r="C2514" s="8"/>
      <c r="D2514" s="23"/>
      <c r="E2514" s="23"/>
      <c r="F2514" s="10" t="str">
        <f aca="false">IF(D2514="","",D2514-N(E2514))</f>
        <v/>
      </c>
      <c r="G2514" s="8"/>
      <c r="H2514" s="12" t="str">
        <f aca="false">IF(AND(A2514="",C2514="",D2514=""),"",IF(A2514="","Add the order date",IF(I2514="","Date not recognised - use YYYY-MM-DD",IF(C2514="","Add the customer email",IF(D2514="","Add the order total",IF(COUNTIF(Customers!$A$2:$A$2001,C2514)=0,"Customer not on Customers tab",IF(N(E2514)&gt;D2514,"Refund is more than the order",IF(AND(B2514&lt;&gt;"",COUNTIF($B$2:$B$5001,B2514)&gt;1),"Same order # twice - keep one row",""))))))))</f>
        <v/>
      </c>
      <c r="I2514" s="11" t="str">
        <f aca="false">IF(A2514="","",IF(ISNUMBER(A2514),INT(A2514),IFERROR(IF(TEXT(DATE(VALUE(LEFT(A2514,4)),VALUE(MID(A2514,6,2)),VALUE(MID(A2514,9,2))),"yyyy-mm-dd")=LEFT(A2514,10),DATE(VALUE(LEFT(A2514,4)),VALUE(MID(A2514,6,2)),VALUE(MID(A2514,9,2))),""),"")))</f>
        <v/>
      </c>
    </row>
    <row r="2515" customFormat="false" ht="15" hidden="false" customHeight="false" outlineLevel="0" collapsed="false">
      <c r="A2515" s="13"/>
      <c r="B2515" s="8"/>
      <c r="C2515" s="8"/>
      <c r="D2515" s="23"/>
      <c r="E2515" s="23"/>
      <c r="F2515" s="10" t="str">
        <f aca="false">IF(D2515="","",D2515-N(E2515))</f>
        <v/>
      </c>
      <c r="G2515" s="8"/>
      <c r="H2515" s="12" t="str">
        <f aca="false">IF(AND(A2515="",C2515="",D2515=""),"",IF(A2515="","Add the order date",IF(I2515="","Date not recognised - use YYYY-MM-DD",IF(C2515="","Add the customer email",IF(D2515="","Add the order total",IF(COUNTIF(Customers!$A$2:$A$2001,C2515)=0,"Customer not on Customers tab",IF(N(E2515)&gt;D2515,"Refund is more than the order",IF(AND(B2515&lt;&gt;"",COUNTIF($B$2:$B$5001,B2515)&gt;1),"Same order # twice - keep one row",""))))))))</f>
        <v/>
      </c>
      <c r="I2515" s="11" t="str">
        <f aca="false">IF(A2515="","",IF(ISNUMBER(A2515),INT(A2515),IFERROR(IF(TEXT(DATE(VALUE(LEFT(A2515,4)),VALUE(MID(A2515,6,2)),VALUE(MID(A2515,9,2))),"yyyy-mm-dd")=LEFT(A2515,10),DATE(VALUE(LEFT(A2515,4)),VALUE(MID(A2515,6,2)),VALUE(MID(A2515,9,2))),""),"")))</f>
        <v/>
      </c>
    </row>
    <row r="2516" customFormat="false" ht="15" hidden="false" customHeight="false" outlineLevel="0" collapsed="false">
      <c r="A2516" s="13"/>
      <c r="B2516" s="8"/>
      <c r="C2516" s="8"/>
      <c r="D2516" s="23"/>
      <c r="E2516" s="23"/>
      <c r="F2516" s="10" t="str">
        <f aca="false">IF(D2516="","",D2516-N(E2516))</f>
        <v/>
      </c>
      <c r="G2516" s="8"/>
      <c r="H2516" s="12" t="str">
        <f aca="false">IF(AND(A2516="",C2516="",D2516=""),"",IF(A2516="","Add the order date",IF(I2516="","Date not recognised - use YYYY-MM-DD",IF(C2516="","Add the customer email",IF(D2516="","Add the order total",IF(COUNTIF(Customers!$A$2:$A$2001,C2516)=0,"Customer not on Customers tab",IF(N(E2516)&gt;D2516,"Refund is more than the order",IF(AND(B2516&lt;&gt;"",COUNTIF($B$2:$B$5001,B2516)&gt;1),"Same order # twice - keep one row",""))))))))</f>
        <v/>
      </c>
      <c r="I2516" s="11" t="str">
        <f aca="false">IF(A2516="","",IF(ISNUMBER(A2516),INT(A2516),IFERROR(IF(TEXT(DATE(VALUE(LEFT(A2516,4)),VALUE(MID(A2516,6,2)),VALUE(MID(A2516,9,2))),"yyyy-mm-dd")=LEFT(A2516,10),DATE(VALUE(LEFT(A2516,4)),VALUE(MID(A2516,6,2)),VALUE(MID(A2516,9,2))),""),"")))</f>
        <v/>
      </c>
    </row>
    <row r="2517" customFormat="false" ht="15" hidden="false" customHeight="false" outlineLevel="0" collapsed="false">
      <c r="A2517" s="13"/>
      <c r="B2517" s="8"/>
      <c r="C2517" s="8"/>
      <c r="D2517" s="23"/>
      <c r="E2517" s="23"/>
      <c r="F2517" s="10" t="str">
        <f aca="false">IF(D2517="","",D2517-N(E2517))</f>
        <v/>
      </c>
      <c r="G2517" s="8"/>
      <c r="H2517" s="12" t="str">
        <f aca="false">IF(AND(A2517="",C2517="",D2517=""),"",IF(A2517="","Add the order date",IF(I2517="","Date not recognised - use YYYY-MM-DD",IF(C2517="","Add the customer email",IF(D2517="","Add the order total",IF(COUNTIF(Customers!$A$2:$A$2001,C2517)=0,"Customer not on Customers tab",IF(N(E2517)&gt;D2517,"Refund is more than the order",IF(AND(B2517&lt;&gt;"",COUNTIF($B$2:$B$5001,B2517)&gt;1),"Same order # twice - keep one row",""))))))))</f>
        <v/>
      </c>
      <c r="I2517" s="11" t="str">
        <f aca="false">IF(A2517="","",IF(ISNUMBER(A2517),INT(A2517),IFERROR(IF(TEXT(DATE(VALUE(LEFT(A2517,4)),VALUE(MID(A2517,6,2)),VALUE(MID(A2517,9,2))),"yyyy-mm-dd")=LEFT(A2517,10),DATE(VALUE(LEFT(A2517,4)),VALUE(MID(A2517,6,2)),VALUE(MID(A2517,9,2))),""),"")))</f>
        <v/>
      </c>
    </row>
    <row r="2518" customFormat="false" ht="15" hidden="false" customHeight="false" outlineLevel="0" collapsed="false">
      <c r="A2518" s="13"/>
      <c r="B2518" s="8"/>
      <c r="C2518" s="8"/>
      <c r="D2518" s="23"/>
      <c r="E2518" s="23"/>
      <c r="F2518" s="10" t="str">
        <f aca="false">IF(D2518="","",D2518-N(E2518))</f>
        <v/>
      </c>
      <c r="G2518" s="8"/>
      <c r="H2518" s="12" t="str">
        <f aca="false">IF(AND(A2518="",C2518="",D2518=""),"",IF(A2518="","Add the order date",IF(I2518="","Date not recognised - use YYYY-MM-DD",IF(C2518="","Add the customer email",IF(D2518="","Add the order total",IF(COUNTIF(Customers!$A$2:$A$2001,C2518)=0,"Customer not on Customers tab",IF(N(E2518)&gt;D2518,"Refund is more than the order",IF(AND(B2518&lt;&gt;"",COUNTIF($B$2:$B$5001,B2518)&gt;1),"Same order # twice - keep one row",""))))))))</f>
        <v/>
      </c>
      <c r="I2518" s="11" t="str">
        <f aca="false">IF(A2518="","",IF(ISNUMBER(A2518),INT(A2518),IFERROR(IF(TEXT(DATE(VALUE(LEFT(A2518,4)),VALUE(MID(A2518,6,2)),VALUE(MID(A2518,9,2))),"yyyy-mm-dd")=LEFT(A2518,10),DATE(VALUE(LEFT(A2518,4)),VALUE(MID(A2518,6,2)),VALUE(MID(A2518,9,2))),""),"")))</f>
        <v/>
      </c>
    </row>
    <row r="2519" customFormat="false" ht="15" hidden="false" customHeight="false" outlineLevel="0" collapsed="false">
      <c r="A2519" s="13"/>
      <c r="B2519" s="8"/>
      <c r="C2519" s="8"/>
      <c r="D2519" s="23"/>
      <c r="E2519" s="23"/>
      <c r="F2519" s="10" t="str">
        <f aca="false">IF(D2519="","",D2519-N(E2519))</f>
        <v/>
      </c>
      <c r="G2519" s="8"/>
      <c r="H2519" s="12" t="str">
        <f aca="false">IF(AND(A2519="",C2519="",D2519=""),"",IF(A2519="","Add the order date",IF(I2519="","Date not recognised - use YYYY-MM-DD",IF(C2519="","Add the customer email",IF(D2519="","Add the order total",IF(COUNTIF(Customers!$A$2:$A$2001,C2519)=0,"Customer not on Customers tab",IF(N(E2519)&gt;D2519,"Refund is more than the order",IF(AND(B2519&lt;&gt;"",COUNTIF($B$2:$B$5001,B2519)&gt;1),"Same order # twice - keep one row",""))))))))</f>
        <v/>
      </c>
      <c r="I2519" s="11" t="str">
        <f aca="false">IF(A2519="","",IF(ISNUMBER(A2519),INT(A2519),IFERROR(IF(TEXT(DATE(VALUE(LEFT(A2519,4)),VALUE(MID(A2519,6,2)),VALUE(MID(A2519,9,2))),"yyyy-mm-dd")=LEFT(A2519,10),DATE(VALUE(LEFT(A2519,4)),VALUE(MID(A2519,6,2)),VALUE(MID(A2519,9,2))),""),"")))</f>
        <v/>
      </c>
    </row>
    <row r="2520" customFormat="false" ht="15" hidden="false" customHeight="false" outlineLevel="0" collapsed="false">
      <c r="A2520" s="13"/>
      <c r="B2520" s="8"/>
      <c r="C2520" s="8"/>
      <c r="D2520" s="23"/>
      <c r="E2520" s="23"/>
      <c r="F2520" s="10" t="str">
        <f aca="false">IF(D2520="","",D2520-N(E2520))</f>
        <v/>
      </c>
      <c r="G2520" s="8"/>
      <c r="H2520" s="12" t="str">
        <f aca="false">IF(AND(A2520="",C2520="",D2520=""),"",IF(A2520="","Add the order date",IF(I2520="","Date not recognised - use YYYY-MM-DD",IF(C2520="","Add the customer email",IF(D2520="","Add the order total",IF(COUNTIF(Customers!$A$2:$A$2001,C2520)=0,"Customer not on Customers tab",IF(N(E2520)&gt;D2520,"Refund is more than the order",IF(AND(B2520&lt;&gt;"",COUNTIF($B$2:$B$5001,B2520)&gt;1),"Same order # twice - keep one row",""))))))))</f>
        <v/>
      </c>
      <c r="I2520" s="11" t="str">
        <f aca="false">IF(A2520="","",IF(ISNUMBER(A2520),INT(A2520),IFERROR(IF(TEXT(DATE(VALUE(LEFT(A2520,4)),VALUE(MID(A2520,6,2)),VALUE(MID(A2520,9,2))),"yyyy-mm-dd")=LEFT(A2520,10),DATE(VALUE(LEFT(A2520,4)),VALUE(MID(A2520,6,2)),VALUE(MID(A2520,9,2))),""),"")))</f>
        <v/>
      </c>
    </row>
    <row r="2521" customFormat="false" ht="15" hidden="false" customHeight="false" outlineLevel="0" collapsed="false">
      <c r="A2521" s="13"/>
      <c r="B2521" s="8"/>
      <c r="C2521" s="8"/>
      <c r="D2521" s="23"/>
      <c r="E2521" s="23"/>
      <c r="F2521" s="10" t="str">
        <f aca="false">IF(D2521="","",D2521-N(E2521))</f>
        <v/>
      </c>
      <c r="G2521" s="8"/>
      <c r="H2521" s="12" t="str">
        <f aca="false">IF(AND(A2521="",C2521="",D2521=""),"",IF(A2521="","Add the order date",IF(I2521="","Date not recognised - use YYYY-MM-DD",IF(C2521="","Add the customer email",IF(D2521="","Add the order total",IF(COUNTIF(Customers!$A$2:$A$2001,C2521)=0,"Customer not on Customers tab",IF(N(E2521)&gt;D2521,"Refund is more than the order",IF(AND(B2521&lt;&gt;"",COUNTIF($B$2:$B$5001,B2521)&gt;1),"Same order # twice - keep one row",""))))))))</f>
        <v/>
      </c>
      <c r="I2521" s="11" t="str">
        <f aca="false">IF(A2521="","",IF(ISNUMBER(A2521),INT(A2521),IFERROR(IF(TEXT(DATE(VALUE(LEFT(A2521,4)),VALUE(MID(A2521,6,2)),VALUE(MID(A2521,9,2))),"yyyy-mm-dd")=LEFT(A2521,10),DATE(VALUE(LEFT(A2521,4)),VALUE(MID(A2521,6,2)),VALUE(MID(A2521,9,2))),""),"")))</f>
        <v/>
      </c>
    </row>
    <row r="2522" customFormat="false" ht="15" hidden="false" customHeight="false" outlineLevel="0" collapsed="false">
      <c r="A2522" s="13"/>
      <c r="B2522" s="8"/>
      <c r="C2522" s="8"/>
      <c r="D2522" s="23"/>
      <c r="E2522" s="23"/>
      <c r="F2522" s="10" t="str">
        <f aca="false">IF(D2522="","",D2522-N(E2522))</f>
        <v/>
      </c>
      <c r="G2522" s="8"/>
      <c r="H2522" s="12" t="str">
        <f aca="false">IF(AND(A2522="",C2522="",D2522=""),"",IF(A2522="","Add the order date",IF(I2522="","Date not recognised - use YYYY-MM-DD",IF(C2522="","Add the customer email",IF(D2522="","Add the order total",IF(COUNTIF(Customers!$A$2:$A$2001,C2522)=0,"Customer not on Customers tab",IF(N(E2522)&gt;D2522,"Refund is more than the order",IF(AND(B2522&lt;&gt;"",COUNTIF($B$2:$B$5001,B2522)&gt;1),"Same order # twice - keep one row",""))))))))</f>
        <v/>
      </c>
      <c r="I2522" s="11" t="str">
        <f aca="false">IF(A2522="","",IF(ISNUMBER(A2522),INT(A2522),IFERROR(IF(TEXT(DATE(VALUE(LEFT(A2522,4)),VALUE(MID(A2522,6,2)),VALUE(MID(A2522,9,2))),"yyyy-mm-dd")=LEFT(A2522,10),DATE(VALUE(LEFT(A2522,4)),VALUE(MID(A2522,6,2)),VALUE(MID(A2522,9,2))),""),"")))</f>
        <v/>
      </c>
    </row>
    <row r="2523" customFormat="false" ht="15" hidden="false" customHeight="false" outlineLevel="0" collapsed="false">
      <c r="A2523" s="13"/>
      <c r="B2523" s="8"/>
      <c r="C2523" s="8"/>
      <c r="D2523" s="23"/>
      <c r="E2523" s="23"/>
      <c r="F2523" s="10" t="str">
        <f aca="false">IF(D2523="","",D2523-N(E2523))</f>
        <v/>
      </c>
      <c r="G2523" s="8"/>
      <c r="H2523" s="12" t="str">
        <f aca="false">IF(AND(A2523="",C2523="",D2523=""),"",IF(A2523="","Add the order date",IF(I2523="","Date not recognised - use YYYY-MM-DD",IF(C2523="","Add the customer email",IF(D2523="","Add the order total",IF(COUNTIF(Customers!$A$2:$A$2001,C2523)=0,"Customer not on Customers tab",IF(N(E2523)&gt;D2523,"Refund is more than the order",IF(AND(B2523&lt;&gt;"",COUNTIF($B$2:$B$5001,B2523)&gt;1),"Same order # twice - keep one row",""))))))))</f>
        <v/>
      </c>
      <c r="I2523" s="11" t="str">
        <f aca="false">IF(A2523="","",IF(ISNUMBER(A2523),INT(A2523),IFERROR(IF(TEXT(DATE(VALUE(LEFT(A2523,4)),VALUE(MID(A2523,6,2)),VALUE(MID(A2523,9,2))),"yyyy-mm-dd")=LEFT(A2523,10),DATE(VALUE(LEFT(A2523,4)),VALUE(MID(A2523,6,2)),VALUE(MID(A2523,9,2))),""),"")))</f>
        <v/>
      </c>
    </row>
    <row r="2524" customFormat="false" ht="15" hidden="false" customHeight="false" outlineLevel="0" collapsed="false">
      <c r="A2524" s="13"/>
      <c r="B2524" s="8"/>
      <c r="C2524" s="8"/>
      <c r="D2524" s="23"/>
      <c r="E2524" s="23"/>
      <c r="F2524" s="10" t="str">
        <f aca="false">IF(D2524="","",D2524-N(E2524))</f>
        <v/>
      </c>
      <c r="G2524" s="8"/>
      <c r="H2524" s="12" t="str">
        <f aca="false">IF(AND(A2524="",C2524="",D2524=""),"",IF(A2524="","Add the order date",IF(I2524="","Date not recognised - use YYYY-MM-DD",IF(C2524="","Add the customer email",IF(D2524="","Add the order total",IF(COUNTIF(Customers!$A$2:$A$2001,C2524)=0,"Customer not on Customers tab",IF(N(E2524)&gt;D2524,"Refund is more than the order",IF(AND(B2524&lt;&gt;"",COUNTIF($B$2:$B$5001,B2524)&gt;1),"Same order # twice - keep one row",""))))))))</f>
        <v/>
      </c>
      <c r="I2524" s="11" t="str">
        <f aca="false">IF(A2524="","",IF(ISNUMBER(A2524),INT(A2524),IFERROR(IF(TEXT(DATE(VALUE(LEFT(A2524,4)),VALUE(MID(A2524,6,2)),VALUE(MID(A2524,9,2))),"yyyy-mm-dd")=LEFT(A2524,10),DATE(VALUE(LEFT(A2524,4)),VALUE(MID(A2524,6,2)),VALUE(MID(A2524,9,2))),""),"")))</f>
        <v/>
      </c>
    </row>
    <row r="2525" customFormat="false" ht="15" hidden="false" customHeight="false" outlineLevel="0" collapsed="false">
      <c r="A2525" s="13"/>
      <c r="B2525" s="8"/>
      <c r="C2525" s="8"/>
      <c r="D2525" s="23"/>
      <c r="E2525" s="23"/>
      <c r="F2525" s="10" t="str">
        <f aca="false">IF(D2525="","",D2525-N(E2525))</f>
        <v/>
      </c>
      <c r="G2525" s="8"/>
      <c r="H2525" s="12" t="str">
        <f aca="false">IF(AND(A2525="",C2525="",D2525=""),"",IF(A2525="","Add the order date",IF(I2525="","Date not recognised - use YYYY-MM-DD",IF(C2525="","Add the customer email",IF(D2525="","Add the order total",IF(COUNTIF(Customers!$A$2:$A$2001,C2525)=0,"Customer not on Customers tab",IF(N(E2525)&gt;D2525,"Refund is more than the order",IF(AND(B2525&lt;&gt;"",COUNTIF($B$2:$B$5001,B2525)&gt;1),"Same order # twice - keep one row",""))))))))</f>
        <v/>
      </c>
      <c r="I2525" s="11" t="str">
        <f aca="false">IF(A2525="","",IF(ISNUMBER(A2525),INT(A2525),IFERROR(IF(TEXT(DATE(VALUE(LEFT(A2525,4)),VALUE(MID(A2525,6,2)),VALUE(MID(A2525,9,2))),"yyyy-mm-dd")=LEFT(A2525,10),DATE(VALUE(LEFT(A2525,4)),VALUE(MID(A2525,6,2)),VALUE(MID(A2525,9,2))),""),"")))</f>
        <v/>
      </c>
    </row>
    <row r="2526" customFormat="false" ht="15" hidden="false" customHeight="false" outlineLevel="0" collapsed="false">
      <c r="A2526" s="13"/>
      <c r="B2526" s="8"/>
      <c r="C2526" s="8"/>
      <c r="D2526" s="23"/>
      <c r="E2526" s="23"/>
      <c r="F2526" s="10" t="str">
        <f aca="false">IF(D2526="","",D2526-N(E2526))</f>
        <v/>
      </c>
      <c r="G2526" s="8"/>
      <c r="H2526" s="12" t="str">
        <f aca="false">IF(AND(A2526="",C2526="",D2526=""),"",IF(A2526="","Add the order date",IF(I2526="","Date not recognised - use YYYY-MM-DD",IF(C2526="","Add the customer email",IF(D2526="","Add the order total",IF(COUNTIF(Customers!$A$2:$A$2001,C2526)=0,"Customer not on Customers tab",IF(N(E2526)&gt;D2526,"Refund is more than the order",IF(AND(B2526&lt;&gt;"",COUNTIF($B$2:$B$5001,B2526)&gt;1),"Same order # twice - keep one row",""))))))))</f>
        <v/>
      </c>
      <c r="I2526" s="11" t="str">
        <f aca="false">IF(A2526="","",IF(ISNUMBER(A2526),INT(A2526),IFERROR(IF(TEXT(DATE(VALUE(LEFT(A2526,4)),VALUE(MID(A2526,6,2)),VALUE(MID(A2526,9,2))),"yyyy-mm-dd")=LEFT(A2526,10),DATE(VALUE(LEFT(A2526,4)),VALUE(MID(A2526,6,2)),VALUE(MID(A2526,9,2))),""),"")))</f>
        <v/>
      </c>
    </row>
    <row r="2527" customFormat="false" ht="15" hidden="false" customHeight="false" outlineLevel="0" collapsed="false">
      <c r="A2527" s="13"/>
      <c r="B2527" s="8"/>
      <c r="C2527" s="8"/>
      <c r="D2527" s="23"/>
      <c r="E2527" s="23"/>
      <c r="F2527" s="10" t="str">
        <f aca="false">IF(D2527="","",D2527-N(E2527))</f>
        <v/>
      </c>
      <c r="G2527" s="8"/>
      <c r="H2527" s="12" t="str">
        <f aca="false">IF(AND(A2527="",C2527="",D2527=""),"",IF(A2527="","Add the order date",IF(I2527="","Date not recognised - use YYYY-MM-DD",IF(C2527="","Add the customer email",IF(D2527="","Add the order total",IF(COUNTIF(Customers!$A$2:$A$2001,C2527)=0,"Customer not on Customers tab",IF(N(E2527)&gt;D2527,"Refund is more than the order",IF(AND(B2527&lt;&gt;"",COUNTIF($B$2:$B$5001,B2527)&gt;1),"Same order # twice - keep one row",""))))))))</f>
        <v/>
      </c>
      <c r="I2527" s="11" t="str">
        <f aca="false">IF(A2527="","",IF(ISNUMBER(A2527),INT(A2527),IFERROR(IF(TEXT(DATE(VALUE(LEFT(A2527,4)),VALUE(MID(A2527,6,2)),VALUE(MID(A2527,9,2))),"yyyy-mm-dd")=LEFT(A2527,10),DATE(VALUE(LEFT(A2527,4)),VALUE(MID(A2527,6,2)),VALUE(MID(A2527,9,2))),""),"")))</f>
        <v/>
      </c>
    </row>
    <row r="2528" customFormat="false" ht="15" hidden="false" customHeight="false" outlineLevel="0" collapsed="false">
      <c r="A2528" s="13"/>
      <c r="B2528" s="8"/>
      <c r="C2528" s="8"/>
      <c r="D2528" s="23"/>
      <c r="E2528" s="23"/>
      <c r="F2528" s="10" t="str">
        <f aca="false">IF(D2528="","",D2528-N(E2528))</f>
        <v/>
      </c>
      <c r="G2528" s="8"/>
      <c r="H2528" s="12" t="str">
        <f aca="false">IF(AND(A2528="",C2528="",D2528=""),"",IF(A2528="","Add the order date",IF(I2528="","Date not recognised - use YYYY-MM-DD",IF(C2528="","Add the customer email",IF(D2528="","Add the order total",IF(COUNTIF(Customers!$A$2:$A$2001,C2528)=0,"Customer not on Customers tab",IF(N(E2528)&gt;D2528,"Refund is more than the order",IF(AND(B2528&lt;&gt;"",COUNTIF($B$2:$B$5001,B2528)&gt;1),"Same order # twice - keep one row",""))))))))</f>
        <v/>
      </c>
      <c r="I2528" s="11" t="str">
        <f aca="false">IF(A2528="","",IF(ISNUMBER(A2528),INT(A2528),IFERROR(IF(TEXT(DATE(VALUE(LEFT(A2528,4)),VALUE(MID(A2528,6,2)),VALUE(MID(A2528,9,2))),"yyyy-mm-dd")=LEFT(A2528,10),DATE(VALUE(LEFT(A2528,4)),VALUE(MID(A2528,6,2)),VALUE(MID(A2528,9,2))),""),"")))</f>
        <v/>
      </c>
    </row>
    <row r="2529" customFormat="false" ht="15" hidden="false" customHeight="false" outlineLevel="0" collapsed="false">
      <c r="A2529" s="13"/>
      <c r="B2529" s="8"/>
      <c r="C2529" s="8"/>
      <c r="D2529" s="23"/>
      <c r="E2529" s="23"/>
      <c r="F2529" s="10" t="str">
        <f aca="false">IF(D2529="","",D2529-N(E2529))</f>
        <v/>
      </c>
      <c r="G2529" s="8"/>
      <c r="H2529" s="12" t="str">
        <f aca="false">IF(AND(A2529="",C2529="",D2529=""),"",IF(A2529="","Add the order date",IF(I2529="","Date not recognised - use YYYY-MM-DD",IF(C2529="","Add the customer email",IF(D2529="","Add the order total",IF(COUNTIF(Customers!$A$2:$A$2001,C2529)=0,"Customer not on Customers tab",IF(N(E2529)&gt;D2529,"Refund is more than the order",IF(AND(B2529&lt;&gt;"",COUNTIF($B$2:$B$5001,B2529)&gt;1),"Same order # twice - keep one row",""))))))))</f>
        <v/>
      </c>
      <c r="I2529" s="11" t="str">
        <f aca="false">IF(A2529="","",IF(ISNUMBER(A2529),INT(A2529),IFERROR(IF(TEXT(DATE(VALUE(LEFT(A2529,4)),VALUE(MID(A2529,6,2)),VALUE(MID(A2529,9,2))),"yyyy-mm-dd")=LEFT(A2529,10),DATE(VALUE(LEFT(A2529,4)),VALUE(MID(A2529,6,2)),VALUE(MID(A2529,9,2))),""),"")))</f>
        <v/>
      </c>
    </row>
    <row r="2530" customFormat="false" ht="15" hidden="false" customHeight="false" outlineLevel="0" collapsed="false">
      <c r="A2530" s="13"/>
      <c r="B2530" s="8"/>
      <c r="C2530" s="8"/>
      <c r="D2530" s="23"/>
      <c r="E2530" s="23"/>
      <c r="F2530" s="10" t="str">
        <f aca="false">IF(D2530="","",D2530-N(E2530))</f>
        <v/>
      </c>
      <c r="G2530" s="8"/>
      <c r="H2530" s="12" t="str">
        <f aca="false">IF(AND(A2530="",C2530="",D2530=""),"",IF(A2530="","Add the order date",IF(I2530="","Date not recognised - use YYYY-MM-DD",IF(C2530="","Add the customer email",IF(D2530="","Add the order total",IF(COUNTIF(Customers!$A$2:$A$2001,C2530)=0,"Customer not on Customers tab",IF(N(E2530)&gt;D2530,"Refund is more than the order",IF(AND(B2530&lt;&gt;"",COUNTIF($B$2:$B$5001,B2530)&gt;1),"Same order # twice - keep one row",""))))))))</f>
        <v/>
      </c>
      <c r="I2530" s="11" t="str">
        <f aca="false">IF(A2530="","",IF(ISNUMBER(A2530),INT(A2530),IFERROR(IF(TEXT(DATE(VALUE(LEFT(A2530,4)),VALUE(MID(A2530,6,2)),VALUE(MID(A2530,9,2))),"yyyy-mm-dd")=LEFT(A2530,10),DATE(VALUE(LEFT(A2530,4)),VALUE(MID(A2530,6,2)),VALUE(MID(A2530,9,2))),""),"")))</f>
        <v/>
      </c>
    </row>
    <row r="2531" customFormat="false" ht="15" hidden="false" customHeight="false" outlineLevel="0" collapsed="false">
      <c r="A2531" s="13"/>
      <c r="B2531" s="8"/>
      <c r="C2531" s="8"/>
      <c r="D2531" s="23"/>
      <c r="E2531" s="23"/>
      <c r="F2531" s="10" t="str">
        <f aca="false">IF(D2531="","",D2531-N(E2531))</f>
        <v/>
      </c>
      <c r="G2531" s="8"/>
      <c r="H2531" s="12" t="str">
        <f aca="false">IF(AND(A2531="",C2531="",D2531=""),"",IF(A2531="","Add the order date",IF(I2531="","Date not recognised - use YYYY-MM-DD",IF(C2531="","Add the customer email",IF(D2531="","Add the order total",IF(COUNTIF(Customers!$A$2:$A$2001,C2531)=0,"Customer not on Customers tab",IF(N(E2531)&gt;D2531,"Refund is more than the order",IF(AND(B2531&lt;&gt;"",COUNTIF($B$2:$B$5001,B2531)&gt;1),"Same order # twice - keep one row",""))))))))</f>
        <v/>
      </c>
      <c r="I2531" s="11" t="str">
        <f aca="false">IF(A2531="","",IF(ISNUMBER(A2531),INT(A2531),IFERROR(IF(TEXT(DATE(VALUE(LEFT(A2531,4)),VALUE(MID(A2531,6,2)),VALUE(MID(A2531,9,2))),"yyyy-mm-dd")=LEFT(A2531,10),DATE(VALUE(LEFT(A2531,4)),VALUE(MID(A2531,6,2)),VALUE(MID(A2531,9,2))),""),"")))</f>
        <v/>
      </c>
    </row>
    <row r="2532" customFormat="false" ht="15" hidden="false" customHeight="false" outlineLevel="0" collapsed="false">
      <c r="A2532" s="13"/>
      <c r="B2532" s="8"/>
      <c r="C2532" s="8"/>
      <c r="D2532" s="23"/>
      <c r="E2532" s="23"/>
      <c r="F2532" s="10" t="str">
        <f aca="false">IF(D2532="","",D2532-N(E2532))</f>
        <v/>
      </c>
      <c r="G2532" s="8"/>
      <c r="H2532" s="12" t="str">
        <f aca="false">IF(AND(A2532="",C2532="",D2532=""),"",IF(A2532="","Add the order date",IF(I2532="","Date not recognised - use YYYY-MM-DD",IF(C2532="","Add the customer email",IF(D2532="","Add the order total",IF(COUNTIF(Customers!$A$2:$A$2001,C2532)=0,"Customer not on Customers tab",IF(N(E2532)&gt;D2532,"Refund is more than the order",IF(AND(B2532&lt;&gt;"",COUNTIF($B$2:$B$5001,B2532)&gt;1),"Same order # twice - keep one row",""))))))))</f>
        <v/>
      </c>
      <c r="I2532" s="11" t="str">
        <f aca="false">IF(A2532="","",IF(ISNUMBER(A2532),INT(A2532),IFERROR(IF(TEXT(DATE(VALUE(LEFT(A2532,4)),VALUE(MID(A2532,6,2)),VALUE(MID(A2532,9,2))),"yyyy-mm-dd")=LEFT(A2532,10),DATE(VALUE(LEFT(A2532,4)),VALUE(MID(A2532,6,2)),VALUE(MID(A2532,9,2))),""),"")))</f>
        <v/>
      </c>
    </row>
    <row r="2533" customFormat="false" ht="15" hidden="false" customHeight="false" outlineLevel="0" collapsed="false">
      <c r="A2533" s="13"/>
      <c r="B2533" s="8"/>
      <c r="C2533" s="8"/>
      <c r="D2533" s="23"/>
      <c r="E2533" s="23"/>
      <c r="F2533" s="10" t="str">
        <f aca="false">IF(D2533="","",D2533-N(E2533))</f>
        <v/>
      </c>
      <c r="G2533" s="8"/>
      <c r="H2533" s="12" t="str">
        <f aca="false">IF(AND(A2533="",C2533="",D2533=""),"",IF(A2533="","Add the order date",IF(I2533="","Date not recognised - use YYYY-MM-DD",IF(C2533="","Add the customer email",IF(D2533="","Add the order total",IF(COUNTIF(Customers!$A$2:$A$2001,C2533)=0,"Customer not on Customers tab",IF(N(E2533)&gt;D2533,"Refund is more than the order",IF(AND(B2533&lt;&gt;"",COUNTIF($B$2:$B$5001,B2533)&gt;1),"Same order # twice - keep one row",""))))))))</f>
        <v/>
      </c>
      <c r="I2533" s="11" t="str">
        <f aca="false">IF(A2533="","",IF(ISNUMBER(A2533),INT(A2533),IFERROR(IF(TEXT(DATE(VALUE(LEFT(A2533,4)),VALUE(MID(A2533,6,2)),VALUE(MID(A2533,9,2))),"yyyy-mm-dd")=LEFT(A2533,10),DATE(VALUE(LEFT(A2533,4)),VALUE(MID(A2533,6,2)),VALUE(MID(A2533,9,2))),""),"")))</f>
        <v/>
      </c>
    </row>
    <row r="2534" customFormat="false" ht="15" hidden="false" customHeight="false" outlineLevel="0" collapsed="false">
      <c r="A2534" s="13"/>
      <c r="B2534" s="8"/>
      <c r="C2534" s="8"/>
      <c r="D2534" s="23"/>
      <c r="E2534" s="23"/>
      <c r="F2534" s="10" t="str">
        <f aca="false">IF(D2534="","",D2534-N(E2534))</f>
        <v/>
      </c>
      <c r="G2534" s="8"/>
      <c r="H2534" s="12" t="str">
        <f aca="false">IF(AND(A2534="",C2534="",D2534=""),"",IF(A2534="","Add the order date",IF(I2534="","Date not recognised - use YYYY-MM-DD",IF(C2534="","Add the customer email",IF(D2534="","Add the order total",IF(COUNTIF(Customers!$A$2:$A$2001,C2534)=0,"Customer not on Customers tab",IF(N(E2534)&gt;D2534,"Refund is more than the order",IF(AND(B2534&lt;&gt;"",COUNTIF($B$2:$B$5001,B2534)&gt;1),"Same order # twice - keep one row",""))))))))</f>
        <v/>
      </c>
      <c r="I2534" s="11" t="str">
        <f aca="false">IF(A2534="","",IF(ISNUMBER(A2534),INT(A2534),IFERROR(IF(TEXT(DATE(VALUE(LEFT(A2534,4)),VALUE(MID(A2534,6,2)),VALUE(MID(A2534,9,2))),"yyyy-mm-dd")=LEFT(A2534,10),DATE(VALUE(LEFT(A2534,4)),VALUE(MID(A2534,6,2)),VALUE(MID(A2534,9,2))),""),"")))</f>
        <v/>
      </c>
    </row>
    <row r="2535" customFormat="false" ht="15" hidden="false" customHeight="false" outlineLevel="0" collapsed="false">
      <c r="A2535" s="13"/>
      <c r="B2535" s="8"/>
      <c r="C2535" s="8"/>
      <c r="D2535" s="23"/>
      <c r="E2535" s="23"/>
      <c r="F2535" s="10" t="str">
        <f aca="false">IF(D2535="","",D2535-N(E2535))</f>
        <v/>
      </c>
      <c r="G2535" s="8"/>
      <c r="H2535" s="12" t="str">
        <f aca="false">IF(AND(A2535="",C2535="",D2535=""),"",IF(A2535="","Add the order date",IF(I2535="","Date not recognised - use YYYY-MM-DD",IF(C2535="","Add the customer email",IF(D2535="","Add the order total",IF(COUNTIF(Customers!$A$2:$A$2001,C2535)=0,"Customer not on Customers tab",IF(N(E2535)&gt;D2535,"Refund is more than the order",IF(AND(B2535&lt;&gt;"",COUNTIF($B$2:$B$5001,B2535)&gt;1),"Same order # twice - keep one row",""))))))))</f>
        <v/>
      </c>
      <c r="I2535" s="11" t="str">
        <f aca="false">IF(A2535="","",IF(ISNUMBER(A2535),INT(A2535),IFERROR(IF(TEXT(DATE(VALUE(LEFT(A2535,4)),VALUE(MID(A2535,6,2)),VALUE(MID(A2535,9,2))),"yyyy-mm-dd")=LEFT(A2535,10),DATE(VALUE(LEFT(A2535,4)),VALUE(MID(A2535,6,2)),VALUE(MID(A2535,9,2))),""),"")))</f>
        <v/>
      </c>
    </row>
    <row r="2536" customFormat="false" ht="15" hidden="false" customHeight="false" outlineLevel="0" collapsed="false">
      <c r="A2536" s="13"/>
      <c r="B2536" s="8"/>
      <c r="C2536" s="8"/>
      <c r="D2536" s="23"/>
      <c r="E2536" s="23"/>
      <c r="F2536" s="10" t="str">
        <f aca="false">IF(D2536="","",D2536-N(E2536))</f>
        <v/>
      </c>
      <c r="G2536" s="8"/>
      <c r="H2536" s="12" t="str">
        <f aca="false">IF(AND(A2536="",C2536="",D2536=""),"",IF(A2536="","Add the order date",IF(I2536="","Date not recognised - use YYYY-MM-DD",IF(C2536="","Add the customer email",IF(D2536="","Add the order total",IF(COUNTIF(Customers!$A$2:$A$2001,C2536)=0,"Customer not on Customers tab",IF(N(E2536)&gt;D2536,"Refund is more than the order",IF(AND(B2536&lt;&gt;"",COUNTIF($B$2:$B$5001,B2536)&gt;1),"Same order # twice - keep one row",""))))))))</f>
        <v/>
      </c>
      <c r="I2536" s="11" t="str">
        <f aca="false">IF(A2536="","",IF(ISNUMBER(A2536),INT(A2536),IFERROR(IF(TEXT(DATE(VALUE(LEFT(A2536,4)),VALUE(MID(A2536,6,2)),VALUE(MID(A2536,9,2))),"yyyy-mm-dd")=LEFT(A2536,10),DATE(VALUE(LEFT(A2536,4)),VALUE(MID(A2536,6,2)),VALUE(MID(A2536,9,2))),""),"")))</f>
        <v/>
      </c>
    </row>
    <row r="2537" customFormat="false" ht="15" hidden="false" customHeight="false" outlineLevel="0" collapsed="false">
      <c r="A2537" s="13"/>
      <c r="B2537" s="8"/>
      <c r="C2537" s="8"/>
      <c r="D2537" s="23"/>
      <c r="E2537" s="23"/>
      <c r="F2537" s="10" t="str">
        <f aca="false">IF(D2537="","",D2537-N(E2537))</f>
        <v/>
      </c>
      <c r="G2537" s="8"/>
      <c r="H2537" s="12" t="str">
        <f aca="false">IF(AND(A2537="",C2537="",D2537=""),"",IF(A2537="","Add the order date",IF(I2537="","Date not recognised - use YYYY-MM-DD",IF(C2537="","Add the customer email",IF(D2537="","Add the order total",IF(COUNTIF(Customers!$A$2:$A$2001,C2537)=0,"Customer not on Customers tab",IF(N(E2537)&gt;D2537,"Refund is more than the order",IF(AND(B2537&lt;&gt;"",COUNTIF($B$2:$B$5001,B2537)&gt;1),"Same order # twice - keep one row",""))))))))</f>
        <v/>
      </c>
      <c r="I2537" s="11" t="str">
        <f aca="false">IF(A2537="","",IF(ISNUMBER(A2537),INT(A2537),IFERROR(IF(TEXT(DATE(VALUE(LEFT(A2537,4)),VALUE(MID(A2537,6,2)),VALUE(MID(A2537,9,2))),"yyyy-mm-dd")=LEFT(A2537,10),DATE(VALUE(LEFT(A2537,4)),VALUE(MID(A2537,6,2)),VALUE(MID(A2537,9,2))),""),"")))</f>
        <v/>
      </c>
    </row>
    <row r="2538" customFormat="false" ht="15" hidden="false" customHeight="false" outlineLevel="0" collapsed="false">
      <c r="A2538" s="13"/>
      <c r="B2538" s="8"/>
      <c r="C2538" s="8"/>
      <c r="D2538" s="23"/>
      <c r="E2538" s="23"/>
      <c r="F2538" s="10" t="str">
        <f aca="false">IF(D2538="","",D2538-N(E2538))</f>
        <v/>
      </c>
      <c r="G2538" s="8"/>
      <c r="H2538" s="12" t="str">
        <f aca="false">IF(AND(A2538="",C2538="",D2538=""),"",IF(A2538="","Add the order date",IF(I2538="","Date not recognised - use YYYY-MM-DD",IF(C2538="","Add the customer email",IF(D2538="","Add the order total",IF(COUNTIF(Customers!$A$2:$A$2001,C2538)=0,"Customer not on Customers tab",IF(N(E2538)&gt;D2538,"Refund is more than the order",IF(AND(B2538&lt;&gt;"",COUNTIF($B$2:$B$5001,B2538)&gt;1),"Same order # twice - keep one row",""))))))))</f>
        <v/>
      </c>
      <c r="I2538" s="11" t="str">
        <f aca="false">IF(A2538="","",IF(ISNUMBER(A2538),INT(A2538),IFERROR(IF(TEXT(DATE(VALUE(LEFT(A2538,4)),VALUE(MID(A2538,6,2)),VALUE(MID(A2538,9,2))),"yyyy-mm-dd")=LEFT(A2538,10),DATE(VALUE(LEFT(A2538,4)),VALUE(MID(A2538,6,2)),VALUE(MID(A2538,9,2))),""),"")))</f>
        <v/>
      </c>
    </row>
    <row r="2539" customFormat="false" ht="15" hidden="false" customHeight="false" outlineLevel="0" collapsed="false">
      <c r="A2539" s="13"/>
      <c r="B2539" s="8"/>
      <c r="C2539" s="8"/>
      <c r="D2539" s="23"/>
      <c r="E2539" s="23"/>
      <c r="F2539" s="10" t="str">
        <f aca="false">IF(D2539="","",D2539-N(E2539))</f>
        <v/>
      </c>
      <c r="G2539" s="8"/>
      <c r="H2539" s="12" t="str">
        <f aca="false">IF(AND(A2539="",C2539="",D2539=""),"",IF(A2539="","Add the order date",IF(I2539="","Date not recognised - use YYYY-MM-DD",IF(C2539="","Add the customer email",IF(D2539="","Add the order total",IF(COUNTIF(Customers!$A$2:$A$2001,C2539)=0,"Customer not on Customers tab",IF(N(E2539)&gt;D2539,"Refund is more than the order",IF(AND(B2539&lt;&gt;"",COUNTIF($B$2:$B$5001,B2539)&gt;1),"Same order # twice - keep one row",""))))))))</f>
        <v/>
      </c>
      <c r="I2539" s="11" t="str">
        <f aca="false">IF(A2539="","",IF(ISNUMBER(A2539),INT(A2539),IFERROR(IF(TEXT(DATE(VALUE(LEFT(A2539,4)),VALUE(MID(A2539,6,2)),VALUE(MID(A2539,9,2))),"yyyy-mm-dd")=LEFT(A2539,10),DATE(VALUE(LEFT(A2539,4)),VALUE(MID(A2539,6,2)),VALUE(MID(A2539,9,2))),""),"")))</f>
        <v/>
      </c>
    </row>
    <row r="2540" customFormat="false" ht="15" hidden="false" customHeight="false" outlineLevel="0" collapsed="false">
      <c r="A2540" s="13"/>
      <c r="B2540" s="8"/>
      <c r="C2540" s="8"/>
      <c r="D2540" s="23"/>
      <c r="E2540" s="23"/>
      <c r="F2540" s="10" t="str">
        <f aca="false">IF(D2540="","",D2540-N(E2540))</f>
        <v/>
      </c>
      <c r="G2540" s="8"/>
      <c r="H2540" s="12" t="str">
        <f aca="false">IF(AND(A2540="",C2540="",D2540=""),"",IF(A2540="","Add the order date",IF(I2540="","Date not recognised - use YYYY-MM-DD",IF(C2540="","Add the customer email",IF(D2540="","Add the order total",IF(COUNTIF(Customers!$A$2:$A$2001,C2540)=0,"Customer not on Customers tab",IF(N(E2540)&gt;D2540,"Refund is more than the order",IF(AND(B2540&lt;&gt;"",COUNTIF($B$2:$B$5001,B2540)&gt;1),"Same order # twice - keep one row",""))))))))</f>
        <v/>
      </c>
      <c r="I2540" s="11" t="str">
        <f aca="false">IF(A2540="","",IF(ISNUMBER(A2540),INT(A2540),IFERROR(IF(TEXT(DATE(VALUE(LEFT(A2540,4)),VALUE(MID(A2540,6,2)),VALUE(MID(A2540,9,2))),"yyyy-mm-dd")=LEFT(A2540,10),DATE(VALUE(LEFT(A2540,4)),VALUE(MID(A2540,6,2)),VALUE(MID(A2540,9,2))),""),"")))</f>
        <v/>
      </c>
    </row>
    <row r="2541" customFormat="false" ht="15" hidden="false" customHeight="false" outlineLevel="0" collapsed="false">
      <c r="A2541" s="13"/>
      <c r="B2541" s="8"/>
      <c r="C2541" s="8"/>
      <c r="D2541" s="23"/>
      <c r="E2541" s="23"/>
      <c r="F2541" s="10" t="str">
        <f aca="false">IF(D2541="","",D2541-N(E2541))</f>
        <v/>
      </c>
      <c r="G2541" s="8"/>
      <c r="H2541" s="12" t="str">
        <f aca="false">IF(AND(A2541="",C2541="",D2541=""),"",IF(A2541="","Add the order date",IF(I2541="","Date not recognised - use YYYY-MM-DD",IF(C2541="","Add the customer email",IF(D2541="","Add the order total",IF(COUNTIF(Customers!$A$2:$A$2001,C2541)=0,"Customer not on Customers tab",IF(N(E2541)&gt;D2541,"Refund is more than the order",IF(AND(B2541&lt;&gt;"",COUNTIF($B$2:$B$5001,B2541)&gt;1),"Same order # twice - keep one row",""))))))))</f>
        <v/>
      </c>
      <c r="I2541" s="11" t="str">
        <f aca="false">IF(A2541="","",IF(ISNUMBER(A2541),INT(A2541),IFERROR(IF(TEXT(DATE(VALUE(LEFT(A2541,4)),VALUE(MID(A2541,6,2)),VALUE(MID(A2541,9,2))),"yyyy-mm-dd")=LEFT(A2541,10),DATE(VALUE(LEFT(A2541,4)),VALUE(MID(A2541,6,2)),VALUE(MID(A2541,9,2))),""),"")))</f>
        <v/>
      </c>
    </row>
    <row r="2542" customFormat="false" ht="15" hidden="false" customHeight="false" outlineLevel="0" collapsed="false">
      <c r="A2542" s="13"/>
      <c r="B2542" s="8"/>
      <c r="C2542" s="8"/>
      <c r="D2542" s="23"/>
      <c r="E2542" s="23"/>
      <c r="F2542" s="10" t="str">
        <f aca="false">IF(D2542="","",D2542-N(E2542))</f>
        <v/>
      </c>
      <c r="G2542" s="8"/>
      <c r="H2542" s="12" t="str">
        <f aca="false">IF(AND(A2542="",C2542="",D2542=""),"",IF(A2542="","Add the order date",IF(I2542="","Date not recognised - use YYYY-MM-DD",IF(C2542="","Add the customer email",IF(D2542="","Add the order total",IF(COUNTIF(Customers!$A$2:$A$2001,C2542)=0,"Customer not on Customers tab",IF(N(E2542)&gt;D2542,"Refund is more than the order",IF(AND(B2542&lt;&gt;"",COUNTIF($B$2:$B$5001,B2542)&gt;1),"Same order # twice - keep one row",""))))))))</f>
        <v/>
      </c>
      <c r="I2542" s="11" t="str">
        <f aca="false">IF(A2542="","",IF(ISNUMBER(A2542),INT(A2542),IFERROR(IF(TEXT(DATE(VALUE(LEFT(A2542,4)),VALUE(MID(A2542,6,2)),VALUE(MID(A2542,9,2))),"yyyy-mm-dd")=LEFT(A2542,10),DATE(VALUE(LEFT(A2542,4)),VALUE(MID(A2542,6,2)),VALUE(MID(A2542,9,2))),""),"")))</f>
        <v/>
      </c>
    </row>
    <row r="2543" customFormat="false" ht="15" hidden="false" customHeight="false" outlineLevel="0" collapsed="false">
      <c r="A2543" s="13"/>
      <c r="B2543" s="8"/>
      <c r="C2543" s="8"/>
      <c r="D2543" s="23"/>
      <c r="E2543" s="23"/>
      <c r="F2543" s="10" t="str">
        <f aca="false">IF(D2543="","",D2543-N(E2543))</f>
        <v/>
      </c>
      <c r="G2543" s="8"/>
      <c r="H2543" s="12" t="str">
        <f aca="false">IF(AND(A2543="",C2543="",D2543=""),"",IF(A2543="","Add the order date",IF(I2543="","Date not recognised - use YYYY-MM-DD",IF(C2543="","Add the customer email",IF(D2543="","Add the order total",IF(COUNTIF(Customers!$A$2:$A$2001,C2543)=0,"Customer not on Customers tab",IF(N(E2543)&gt;D2543,"Refund is more than the order",IF(AND(B2543&lt;&gt;"",COUNTIF($B$2:$B$5001,B2543)&gt;1),"Same order # twice - keep one row",""))))))))</f>
        <v/>
      </c>
      <c r="I2543" s="11" t="str">
        <f aca="false">IF(A2543="","",IF(ISNUMBER(A2543),INT(A2543),IFERROR(IF(TEXT(DATE(VALUE(LEFT(A2543,4)),VALUE(MID(A2543,6,2)),VALUE(MID(A2543,9,2))),"yyyy-mm-dd")=LEFT(A2543,10),DATE(VALUE(LEFT(A2543,4)),VALUE(MID(A2543,6,2)),VALUE(MID(A2543,9,2))),""),"")))</f>
        <v/>
      </c>
    </row>
    <row r="2544" customFormat="false" ht="15" hidden="false" customHeight="false" outlineLevel="0" collapsed="false">
      <c r="A2544" s="13"/>
      <c r="B2544" s="8"/>
      <c r="C2544" s="8"/>
      <c r="D2544" s="23"/>
      <c r="E2544" s="23"/>
      <c r="F2544" s="10" t="str">
        <f aca="false">IF(D2544="","",D2544-N(E2544))</f>
        <v/>
      </c>
      <c r="G2544" s="8"/>
      <c r="H2544" s="12" t="str">
        <f aca="false">IF(AND(A2544="",C2544="",D2544=""),"",IF(A2544="","Add the order date",IF(I2544="","Date not recognised - use YYYY-MM-DD",IF(C2544="","Add the customer email",IF(D2544="","Add the order total",IF(COUNTIF(Customers!$A$2:$A$2001,C2544)=0,"Customer not on Customers tab",IF(N(E2544)&gt;D2544,"Refund is more than the order",IF(AND(B2544&lt;&gt;"",COUNTIF($B$2:$B$5001,B2544)&gt;1),"Same order # twice - keep one row",""))))))))</f>
        <v/>
      </c>
      <c r="I2544" s="11" t="str">
        <f aca="false">IF(A2544="","",IF(ISNUMBER(A2544),INT(A2544),IFERROR(IF(TEXT(DATE(VALUE(LEFT(A2544,4)),VALUE(MID(A2544,6,2)),VALUE(MID(A2544,9,2))),"yyyy-mm-dd")=LEFT(A2544,10),DATE(VALUE(LEFT(A2544,4)),VALUE(MID(A2544,6,2)),VALUE(MID(A2544,9,2))),""),"")))</f>
        <v/>
      </c>
    </row>
    <row r="2545" customFormat="false" ht="15" hidden="false" customHeight="false" outlineLevel="0" collapsed="false">
      <c r="A2545" s="13"/>
      <c r="B2545" s="8"/>
      <c r="C2545" s="8"/>
      <c r="D2545" s="23"/>
      <c r="E2545" s="23"/>
      <c r="F2545" s="10" t="str">
        <f aca="false">IF(D2545="","",D2545-N(E2545))</f>
        <v/>
      </c>
      <c r="G2545" s="8"/>
      <c r="H2545" s="12" t="str">
        <f aca="false">IF(AND(A2545="",C2545="",D2545=""),"",IF(A2545="","Add the order date",IF(I2545="","Date not recognised - use YYYY-MM-DD",IF(C2545="","Add the customer email",IF(D2545="","Add the order total",IF(COUNTIF(Customers!$A$2:$A$2001,C2545)=0,"Customer not on Customers tab",IF(N(E2545)&gt;D2545,"Refund is more than the order",IF(AND(B2545&lt;&gt;"",COUNTIF($B$2:$B$5001,B2545)&gt;1),"Same order # twice - keep one row",""))))))))</f>
        <v/>
      </c>
      <c r="I2545" s="11" t="str">
        <f aca="false">IF(A2545="","",IF(ISNUMBER(A2545),INT(A2545),IFERROR(IF(TEXT(DATE(VALUE(LEFT(A2545,4)),VALUE(MID(A2545,6,2)),VALUE(MID(A2545,9,2))),"yyyy-mm-dd")=LEFT(A2545,10),DATE(VALUE(LEFT(A2545,4)),VALUE(MID(A2545,6,2)),VALUE(MID(A2545,9,2))),""),"")))</f>
        <v/>
      </c>
    </row>
    <row r="2546" customFormat="false" ht="15" hidden="false" customHeight="false" outlineLevel="0" collapsed="false">
      <c r="A2546" s="13"/>
      <c r="B2546" s="8"/>
      <c r="C2546" s="8"/>
      <c r="D2546" s="23"/>
      <c r="E2546" s="23"/>
      <c r="F2546" s="10" t="str">
        <f aca="false">IF(D2546="","",D2546-N(E2546))</f>
        <v/>
      </c>
      <c r="G2546" s="8"/>
      <c r="H2546" s="12" t="str">
        <f aca="false">IF(AND(A2546="",C2546="",D2546=""),"",IF(A2546="","Add the order date",IF(I2546="","Date not recognised - use YYYY-MM-DD",IF(C2546="","Add the customer email",IF(D2546="","Add the order total",IF(COUNTIF(Customers!$A$2:$A$2001,C2546)=0,"Customer not on Customers tab",IF(N(E2546)&gt;D2546,"Refund is more than the order",IF(AND(B2546&lt;&gt;"",COUNTIF($B$2:$B$5001,B2546)&gt;1),"Same order # twice - keep one row",""))))))))</f>
        <v/>
      </c>
      <c r="I2546" s="11" t="str">
        <f aca="false">IF(A2546="","",IF(ISNUMBER(A2546),INT(A2546),IFERROR(IF(TEXT(DATE(VALUE(LEFT(A2546,4)),VALUE(MID(A2546,6,2)),VALUE(MID(A2546,9,2))),"yyyy-mm-dd")=LEFT(A2546,10),DATE(VALUE(LEFT(A2546,4)),VALUE(MID(A2546,6,2)),VALUE(MID(A2546,9,2))),""),"")))</f>
        <v/>
      </c>
    </row>
    <row r="2547" customFormat="false" ht="15" hidden="false" customHeight="false" outlineLevel="0" collapsed="false">
      <c r="A2547" s="13"/>
      <c r="B2547" s="8"/>
      <c r="C2547" s="8"/>
      <c r="D2547" s="23"/>
      <c r="E2547" s="23"/>
      <c r="F2547" s="10" t="str">
        <f aca="false">IF(D2547="","",D2547-N(E2547))</f>
        <v/>
      </c>
      <c r="G2547" s="8"/>
      <c r="H2547" s="12" t="str">
        <f aca="false">IF(AND(A2547="",C2547="",D2547=""),"",IF(A2547="","Add the order date",IF(I2547="","Date not recognised - use YYYY-MM-DD",IF(C2547="","Add the customer email",IF(D2547="","Add the order total",IF(COUNTIF(Customers!$A$2:$A$2001,C2547)=0,"Customer not on Customers tab",IF(N(E2547)&gt;D2547,"Refund is more than the order",IF(AND(B2547&lt;&gt;"",COUNTIF($B$2:$B$5001,B2547)&gt;1),"Same order # twice - keep one row",""))))))))</f>
        <v/>
      </c>
      <c r="I2547" s="11" t="str">
        <f aca="false">IF(A2547="","",IF(ISNUMBER(A2547),INT(A2547),IFERROR(IF(TEXT(DATE(VALUE(LEFT(A2547,4)),VALUE(MID(A2547,6,2)),VALUE(MID(A2547,9,2))),"yyyy-mm-dd")=LEFT(A2547,10),DATE(VALUE(LEFT(A2547,4)),VALUE(MID(A2547,6,2)),VALUE(MID(A2547,9,2))),""),"")))</f>
        <v/>
      </c>
    </row>
    <row r="2548" customFormat="false" ht="15" hidden="false" customHeight="false" outlineLevel="0" collapsed="false">
      <c r="A2548" s="13"/>
      <c r="B2548" s="8"/>
      <c r="C2548" s="8"/>
      <c r="D2548" s="23"/>
      <c r="E2548" s="23"/>
      <c r="F2548" s="10" t="str">
        <f aca="false">IF(D2548="","",D2548-N(E2548))</f>
        <v/>
      </c>
      <c r="G2548" s="8"/>
      <c r="H2548" s="12" t="str">
        <f aca="false">IF(AND(A2548="",C2548="",D2548=""),"",IF(A2548="","Add the order date",IF(I2548="","Date not recognised - use YYYY-MM-DD",IF(C2548="","Add the customer email",IF(D2548="","Add the order total",IF(COUNTIF(Customers!$A$2:$A$2001,C2548)=0,"Customer not on Customers tab",IF(N(E2548)&gt;D2548,"Refund is more than the order",IF(AND(B2548&lt;&gt;"",COUNTIF($B$2:$B$5001,B2548)&gt;1),"Same order # twice - keep one row",""))))))))</f>
        <v/>
      </c>
      <c r="I2548" s="11" t="str">
        <f aca="false">IF(A2548="","",IF(ISNUMBER(A2548),INT(A2548),IFERROR(IF(TEXT(DATE(VALUE(LEFT(A2548,4)),VALUE(MID(A2548,6,2)),VALUE(MID(A2548,9,2))),"yyyy-mm-dd")=LEFT(A2548,10),DATE(VALUE(LEFT(A2548,4)),VALUE(MID(A2548,6,2)),VALUE(MID(A2548,9,2))),""),"")))</f>
        <v/>
      </c>
    </row>
    <row r="2549" customFormat="false" ht="15" hidden="false" customHeight="false" outlineLevel="0" collapsed="false">
      <c r="A2549" s="13"/>
      <c r="B2549" s="8"/>
      <c r="C2549" s="8"/>
      <c r="D2549" s="23"/>
      <c r="E2549" s="23"/>
      <c r="F2549" s="10" t="str">
        <f aca="false">IF(D2549="","",D2549-N(E2549))</f>
        <v/>
      </c>
      <c r="G2549" s="8"/>
      <c r="H2549" s="12" t="str">
        <f aca="false">IF(AND(A2549="",C2549="",D2549=""),"",IF(A2549="","Add the order date",IF(I2549="","Date not recognised - use YYYY-MM-DD",IF(C2549="","Add the customer email",IF(D2549="","Add the order total",IF(COUNTIF(Customers!$A$2:$A$2001,C2549)=0,"Customer not on Customers tab",IF(N(E2549)&gt;D2549,"Refund is more than the order",IF(AND(B2549&lt;&gt;"",COUNTIF($B$2:$B$5001,B2549)&gt;1),"Same order # twice - keep one row",""))))))))</f>
        <v/>
      </c>
      <c r="I2549" s="11" t="str">
        <f aca="false">IF(A2549="","",IF(ISNUMBER(A2549),INT(A2549),IFERROR(IF(TEXT(DATE(VALUE(LEFT(A2549,4)),VALUE(MID(A2549,6,2)),VALUE(MID(A2549,9,2))),"yyyy-mm-dd")=LEFT(A2549,10),DATE(VALUE(LEFT(A2549,4)),VALUE(MID(A2549,6,2)),VALUE(MID(A2549,9,2))),""),"")))</f>
        <v/>
      </c>
    </row>
    <row r="2550" customFormat="false" ht="15" hidden="false" customHeight="false" outlineLevel="0" collapsed="false">
      <c r="A2550" s="13"/>
      <c r="B2550" s="8"/>
      <c r="C2550" s="8"/>
      <c r="D2550" s="23"/>
      <c r="E2550" s="23"/>
      <c r="F2550" s="10" t="str">
        <f aca="false">IF(D2550="","",D2550-N(E2550))</f>
        <v/>
      </c>
      <c r="G2550" s="8"/>
      <c r="H2550" s="12" t="str">
        <f aca="false">IF(AND(A2550="",C2550="",D2550=""),"",IF(A2550="","Add the order date",IF(I2550="","Date not recognised - use YYYY-MM-DD",IF(C2550="","Add the customer email",IF(D2550="","Add the order total",IF(COUNTIF(Customers!$A$2:$A$2001,C2550)=0,"Customer not on Customers tab",IF(N(E2550)&gt;D2550,"Refund is more than the order",IF(AND(B2550&lt;&gt;"",COUNTIF($B$2:$B$5001,B2550)&gt;1),"Same order # twice - keep one row",""))))))))</f>
        <v/>
      </c>
      <c r="I2550" s="11" t="str">
        <f aca="false">IF(A2550="","",IF(ISNUMBER(A2550),INT(A2550),IFERROR(IF(TEXT(DATE(VALUE(LEFT(A2550,4)),VALUE(MID(A2550,6,2)),VALUE(MID(A2550,9,2))),"yyyy-mm-dd")=LEFT(A2550,10),DATE(VALUE(LEFT(A2550,4)),VALUE(MID(A2550,6,2)),VALUE(MID(A2550,9,2))),""),"")))</f>
        <v/>
      </c>
    </row>
    <row r="2551" customFormat="false" ht="15" hidden="false" customHeight="false" outlineLevel="0" collapsed="false">
      <c r="A2551" s="13"/>
      <c r="B2551" s="8"/>
      <c r="C2551" s="8"/>
      <c r="D2551" s="23"/>
      <c r="E2551" s="23"/>
      <c r="F2551" s="10" t="str">
        <f aca="false">IF(D2551="","",D2551-N(E2551))</f>
        <v/>
      </c>
      <c r="G2551" s="8"/>
      <c r="H2551" s="12" t="str">
        <f aca="false">IF(AND(A2551="",C2551="",D2551=""),"",IF(A2551="","Add the order date",IF(I2551="","Date not recognised - use YYYY-MM-DD",IF(C2551="","Add the customer email",IF(D2551="","Add the order total",IF(COUNTIF(Customers!$A$2:$A$2001,C2551)=0,"Customer not on Customers tab",IF(N(E2551)&gt;D2551,"Refund is more than the order",IF(AND(B2551&lt;&gt;"",COUNTIF($B$2:$B$5001,B2551)&gt;1),"Same order # twice - keep one row",""))))))))</f>
        <v/>
      </c>
      <c r="I2551" s="11" t="str">
        <f aca="false">IF(A2551="","",IF(ISNUMBER(A2551),INT(A2551),IFERROR(IF(TEXT(DATE(VALUE(LEFT(A2551,4)),VALUE(MID(A2551,6,2)),VALUE(MID(A2551,9,2))),"yyyy-mm-dd")=LEFT(A2551,10),DATE(VALUE(LEFT(A2551,4)),VALUE(MID(A2551,6,2)),VALUE(MID(A2551,9,2))),""),"")))</f>
        <v/>
      </c>
    </row>
    <row r="2552" customFormat="false" ht="15" hidden="false" customHeight="false" outlineLevel="0" collapsed="false">
      <c r="A2552" s="13"/>
      <c r="B2552" s="8"/>
      <c r="C2552" s="8"/>
      <c r="D2552" s="23"/>
      <c r="E2552" s="23"/>
      <c r="F2552" s="10" t="str">
        <f aca="false">IF(D2552="","",D2552-N(E2552))</f>
        <v/>
      </c>
      <c r="G2552" s="8"/>
      <c r="H2552" s="12" t="str">
        <f aca="false">IF(AND(A2552="",C2552="",D2552=""),"",IF(A2552="","Add the order date",IF(I2552="","Date not recognised - use YYYY-MM-DD",IF(C2552="","Add the customer email",IF(D2552="","Add the order total",IF(COUNTIF(Customers!$A$2:$A$2001,C2552)=0,"Customer not on Customers tab",IF(N(E2552)&gt;D2552,"Refund is more than the order",IF(AND(B2552&lt;&gt;"",COUNTIF($B$2:$B$5001,B2552)&gt;1),"Same order # twice - keep one row",""))))))))</f>
        <v/>
      </c>
      <c r="I2552" s="11" t="str">
        <f aca="false">IF(A2552="","",IF(ISNUMBER(A2552),INT(A2552),IFERROR(IF(TEXT(DATE(VALUE(LEFT(A2552,4)),VALUE(MID(A2552,6,2)),VALUE(MID(A2552,9,2))),"yyyy-mm-dd")=LEFT(A2552,10),DATE(VALUE(LEFT(A2552,4)),VALUE(MID(A2552,6,2)),VALUE(MID(A2552,9,2))),""),"")))</f>
        <v/>
      </c>
    </row>
    <row r="2553" customFormat="false" ht="15" hidden="false" customHeight="false" outlineLevel="0" collapsed="false">
      <c r="A2553" s="13"/>
      <c r="B2553" s="8"/>
      <c r="C2553" s="8"/>
      <c r="D2553" s="23"/>
      <c r="E2553" s="23"/>
      <c r="F2553" s="10" t="str">
        <f aca="false">IF(D2553="","",D2553-N(E2553))</f>
        <v/>
      </c>
      <c r="G2553" s="8"/>
      <c r="H2553" s="12" t="str">
        <f aca="false">IF(AND(A2553="",C2553="",D2553=""),"",IF(A2553="","Add the order date",IF(I2553="","Date not recognised - use YYYY-MM-DD",IF(C2553="","Add the customer email",IF(D2553="","Add the order total",IF(COUNTIF(Customers!$A$2:$A$2001,C2553)=0,"Customer not on Customers tab",IF(N(E2553)&gt;D2553,"Refund is more than the order",IF(AND(B2553&lt;&gt;"",COUNTIF($B$2:$B$5001,B2553)&gt;1),"Same order # twice - keep one row",""))))))))</f>
        <v/>
      </c>
      <c r="I2553" s="11" t="str">
        <f aca="false">IF(A2553="","",IF(ISNUMBER(A2553),INT(A2553),IFERROR(IF(TEXT(DATE(VALUE(LEFT(A2553,4)),VALUE(MID(A2553,6,2)),VALUE(MID(A2553,9,2))),"yyyy-mm-dd")=LEFT(A2553,10),DATE(VALUE(LEFT(A2553,4)),VALUE(MID(A2553,6,2)),VALUE(MID(A2553,9,2))),""),"")))</f>
        <v/>
      </c>
    </row>
    <row r="2554" customFormat="false" ht="15" hidden="false" customHeight="false" outlineLevel="0" collapsed="false">
      <c r="A2554" s="13"/>
      <c r="B2554" s="8"/>
      <c r="C2554" s="8"/>
      <c r="D2554" s="23"/>
      <c r="E2554" s="23"/>
      <c r="F2554" s="10" t="str">
        <f aca="false">IF(D2554="","",D2554-N(E2554))</f>
        <v/>
      </c>
      <c r="G2554" s="8"/>
      <c r="H2554" s="12" t="str">
        <f aca="false">IF(AND(A2554="",C2554="",D2554=""),"",IF(A2554="","Add the order date",IF(I2554="","Date not recognised - use YYYY-MM-DD",IF(C2554="","Add the customer email",IF(D2554="","Add the order total",IF(COUNTIF(Customers!$A$2:$A$2001,C2554)=0,"Customer not on Customers tab",IF(N(E2554)&gt;D2554,"Refund is more than the order",IF(AND(B2554&lt;&gt;"",COUNTIF($B$2:$B$5001,B2554)&gt;1),"Same order # twice - keep one row",""))))))))</f>
        <v/>
      </c>
      <c r="I2554" s="11" t="str">
        <f aca="false">IF(A2554="","",IF(ISNUMBER(A2554),INT(A2554),IFERROR(IF(TEXT(DATE(VALUE(LEFT(A2554,4)),VALUE(MID(A2554,6,2)),VALUE(MID(A2554,9,2))),"yyyy-mm-dd")=LEFT(A2554,10),DATE(VALUE(LEFT(A2554,4)),VALUE(MID(A2554,6,2)),VALUE(MID(A2554,9,2))),""),"")))</f>
        <v/>
      </c>
    </row>
    <row r="2555" customFormat="false" ht="15" hidden="false" customHeight="false" outlineLevel="0" collapsed="false">
      <c r="A2555" s="13"/>
      <c r="B2555" s="8"/>
      <c r="C2555" s="8"/>
      <c r="D2555" s="23"/>
      <c r="E2555" s="23"/>
      <c r="F2555" s="10" t="str">
        <f aca="false">IF(D2555="","",D2555-N(E2555))</f>
        <v/>
      </c>
      <c r="G2555" s="8"/>
      <c r="H2555" s="12" t="str">
        <f aca="false">IF(AND(A2555="",C2555="",D2555=""),"",IF(A2555="","Add the order date",IF(I2555="","Date not recognised - use YYYY-MM-DD",IF(C2555="","Add the customer email",IF(D2555="","Add the order total",IF(COUNTIF(Customers!$A$2:$A$2001,C2555)=0,"Customer not on Customers tab",IF(N(E2555)&gt;D2555,"Refund is more than the order",IF(AND(B2555&lt;&gt;"",COUNTIF($B$2:$B$5001,B2555)&gt;1),"Same order # twice - keep one row",""))))))))</f>
        <v/>
      </c>
      <c r="I2555" s="11" t="str">
        <f aca="false">IF(A2555="","",IF(ISNUMBER(A2555),INT(A2555),IFERROR(IF(TEXT(DATE(VALUE(LEFT(A2555,4)),VALUE(MID(A2555,6,2)),VALUE(MID(A2555,9,2))),"yyyy-mm-dd")=LEFT(A2555,10),DATE(VALUE(LEFT(A2555,4)),VALUE(MID(A2555,6,2)),VALUE(MID(A2555,9,2))),""),"")))</f>
        <v/>
      </c>
    </row>
    <row r="2556" customFormat="false" ht="15" hidden="false" customHeight="false" outlineLevel="0" collapsed="false">
      <c r="A2556" s="13"/>
      <c r="B2556" s="8"/>
      <c r="C2556" s="8"/>
      <c r="D2556" s="23"/>
      <c r="E2556" s="23"/>
      <c r="F2556" s="10" t="str">
        <f aca="false">IF(D2556="","",D2556-N(E2556))</f>
        <v/>
      </c>
      <c r="G2556" s="8"/>
      <c r="H2556" s="12" t="str">
        <f aca="false">IF(AND(A2556="",C2556="",D2556=""),"",IF(A2556="","Add the order date",IF(I2556="","Date not recognised - use YYYY-MM-DD",IF(C2556="","Add the customer email",IF(D2556="","Add the order total",IF(COUNTIF(Customers!$A$2:$A$2001,C2556)=0,"Customer not on Customers tab",IF(N(E2556)&gt;D2556,"Refund is more than the order",IF(AND(B2556&lt;&gt;"",COUNTIF($B$2:$B$5001,B2556)&gt;1),"Same order # twice - keep one row",""))))))))</f>
        <v/>
      </c>
      <c r="I2556" s="11" t="str">
        <f aca="false">IF(A2556="","",IF(ISNUMBER(A2556),INT(A2556),IFERROR(IF(TEXT(DATE(VALUE(LEFT(A2556,4)),VALUE(MID(A2556,6,2)),VALUE(MID(A2556,9,2))),"yyyy-mm-dd")=LEFT(A2556,10),DATE(VALUE(LEFT(A2556,4)),VALUE(MID(A2556,6,2)),VALUE(MID(A2556,9,2))),""),"")))</f>
        <v/>
      </c>
    </row>
    <row r="2557" customFormat="false" ht="15" hidden="false" customHeight="false" outlineLevel="0" collapsed="false">
      <c r="A2557" s="13"/>
      <c r="B2557" s="8"/>
      <c r="C2557" s="8"/>
      <c r="D2557" s="23"/>
      <c r="E2557" s="23"/>
      <c r="F2557" s="10" t="str">
        <f aca="false">IF(D2557="","",D2557-N(E2557))</f>
        <v/>
      </c>
      <c r="G2557" s="8"/>
      <c r="H2557" s="12" t="str">
        <f aca="false">IF(AND(A2557="",C2557="",D2557=""),"",IF(A2557="","Add the order date",IF(I2557="","Date not recognised - use YYYY-MM-DD",IF(C2557="","Add the customer email",IF(D2557="","Add the order total",IF(COUNTIF(Customers!$A$2:$A$2001,C2557)=0,"Customer not on Customers tab",IF(N(E2557)&gt;D2557,"Refund is more than the order",IF(AND(B2557&lt;&gt;"",COUNTIF($B$2:$B$5001,B2557)&gt;1),"Same order # twice - keep one row",""))))))))</f>
        <v/>
      </c>
      <c r="I2557" s="11" t="str">
        <f aca="false">IF(A2557="","",IF(ISNUMBER(A2557),INT(A2557),IFERROR(IF(TEXT(DATE(VALUE(LEFT(A2557,4)),VALUE(MID(A2557,6,2)),VALUE(MID(A2557,9,2))),"yyyy-mm-dd")=LEFT(A2557,10),DATE(VALUE(LEFT(A2557,4)),VALUE(MID(A2557,6,2)),VALUE(MID(A2557,9,2))),""),"")))</f>
        <v/>
      </c>
    </row>
    <row r="2558" customFormat="false" ht="15" hidden="false" customHeight="false" outlineLevel="0" collapsed="false">
      <c r="A2558" s="13"/>
      <c r="B2558" s="8"/>
      <c r="C2558" s="8"/>
      <c r="D2558" s="23"/>
      <c r="E2558" s="23"/>
      <c r="F2558" s="10" t="str">
        <f aca="false">IF(D2558="","",D2558-N(E2558))</f>
        <v/>
      </c>
      <c r="G2558" s="8"/>
      <c r="H2558" s="12" t="str">
        <f aca="false">IF(AND(A2558="",C2558="",D2558=""),"",IF(A2558="","Add the order date",IF(I2558="","Date not recognised - use YYYY-MM-DD",IF(C2558="","Add the customer email",IF(D2558="","Add the order total",IF(COUNTIF(Customers!$A$2:$A$2001,C2558)=0,"Customer not on Customers tab",IF(N(E2558)&gt;D2558,"Refund is more than the order",IF(AND(B2558&lt;&gt;"",COUNTIF($B$2:$B$5001,B2558)&gt;1),"Same order # twice - keep one row",""))))))))</f>
        <v/>
      </c>
      <c r="I2558" s="11" t="str">
        <f aca="false">IF(A2558="","",IF(ISNUMBER(A2558),INT(A2558),IFERROR(IF(TEXT(DATE(VALUE(LEFT(A2558,4)),VALUE(MID(A2558,6,2)),VALUE(MID(A2558,9,2))),"yyyy-mm-dd")=LEFT(A2558,10),DATE(VALUE(LEFT(A2558,4)),VALUE(MID(A2558,6,2)),VALUE(MID(A2558,9,2))),""),"")))</f>
        <v/>
      </c>
    </row>
    <row r="2559" customFormat="false" ht="15" hidden="false" customHeight="false" outlineLevel="0" collapsed="false">
      <c r="A2559" s="13"/>
      <c r="B2559" s="8"/>
      <c r="C2559" s="8"/>
      <c r="D2559" s="23"/>
      <c r="E2559" s="23"/>
      <c r="F2559" s="10" t="str">
        <f aca="false">IF(D2559="","",D2559-N(E2559))</f>
        <v/>
      </c>
      <c r="G2559" s="8"/>
      <c r="H2559" s="12" t="str">
        <f aca="false">IF(AND(A2559="",C2559="",D2559=""),"",IF(A2559="","Add the order date",IF(I2559="","Date not recognised - use YYYY-MM-DD",IF(C2559="","Add the customer email",IF(D2559="","Add the order total",IF(COUNTIF(Customers!$A$2:$A$2001,C2559)=0,"Customer not on Customers tab",IF(N(E2559)&gt;D2559,"Refund is more than the order",IF(AND(B2559&lt;&gt;"",COUNTIF($B$2:$B$5001,B2559)&gt;1),"Same order # twice - keep one row",""))))))))</f>
        <v/>
      </c>
      <c r="I2559" s="11" t="str">
        <f aca="false">IF(A2559="","",IF(ISNUMBER(A2559),INT(A2559),IFERROR(IF(TEXT(DATE(VALUE(LEFT(A2559,4)),VALUE(MID(A2559,6,2)),VALUE(MID(A2559,9,2))),"yyyy-mm-dd")=LEFT(A2559,10),DATE(VALUE(LEFT(A2559,4)),VALUE(MID(A2559,6,2)),VALUE(MID(A2559,9,2))),""),"")))</f>
        <v/>
      </c>
    </row>
    <row r="2560" customFormat="false" ht="15" hidden="false" customHeight="false" outlineLevel="0" collapsed="false">
      <c r="A2560" s="13"/>
      <c r="B2560" s="8"/>
      <c r="C2560" s="8"/>
      <c r="D2560" s="23"/>
      <c r="E2560" s="23"/>
      <c r="F2560" s="10" t="str">
        <f aca="false">IF(D2560="","",D2560-N(E2560))</f>
        <v/>
      </c>
      <c r="G2560" s="8"/>
      <c r="H2560" s="12" t="str">
        <f aca="false">IF(AND(A2560="",C2560="",D2560=""),"",IF(A2560="","Add the order date",IF(I2560="","Date not recognised - use YYYY-MM-DD",IF(C2560="","Add the customer email",IF(D2560="","Add the order total",IF(COUNTIF(Customers!$A$2:$A$2001,C2560)=0,"Customer not on Customers tab",IF(N(E2560)&gt;D2560,"Refund is more than the order",IF(AND(B2560&lt;&gt;"",COUNTIF($B$2:$B$5001,B2560)&gt;1),"Same order # twice - keep one row",""))))))))</f>
        <v/>
      </c>
      <c r="I2560" s="11" t="str">
        <f aca="false">IF(A2560="","",IF(ISNUMBER(A2560),INT(A2560),IFERROR(IF(TEXT(DATE(VALUE(LEFT(A2560,4)),VALUE(MID(A2560,6,2)),VALUE(MID(A2560,9,2))),"yyyy-mm-dd")=LEFT(A2560,10),DATE(VALUE(LEFT(A2560,4)),VALUE(MID(A2560,6,2)),VALUE(MID(A2560,9,2))),""),"")))</f>
        <v/>
      </c>
    </row>
    <row r="2561" customFormat="false" ht="15" hidden="false" customHeight="false" outlineLevel="0" collapsed="false">
      <c r="A2561" s="13"/>
      <c r="B2561" s="8"/>
      <c r="C2561" s="8"/>
      <c r="D2561" s="23"/>
      <c r="E2561" s="23"/>
      <c r="F2561" s="10" t="str">
        <f aca="false">IF(D2561="","",D2561-N(E2561))</f>
        <v/>
      </c>
      <c r="G2561" s="8"/>
      <c r="H2561" s="12" t="str">
        <f aca="false">IF(AND(A2561="",C2561="",D2561=""),"",IF(A2561="","Add the order date",IF(I2561="","Date not recognised - use YYYY-MM-DD",IF(C2561="","Add the customer email",IF(D2561="","Add the order total",IF(COUNTIF(Customers!$A$2:$A$2001,C2561)=0,"Customer not on Customers tab",IF(N(E2561)&gt;D2561,"Refund is more than the order",IF(AND(B2561&lt;&gt;"",COUNTIF($B$2:$B$5001,B2561)&gt;1),"Same order # twice - keep one row",""))))))))</f>
        <v/>
      </c>
      <c r="I2561" s="11" t="str">
        <f aca="false">IF(A2561="","",IF(ISNUMBER(A2561),INT(A2561),IFERROR(IF(TEXT(DATE(VALUE(LEFT(A2561,4)),VALUE(MID(A2561,6,2)),VALUE(MID(A2561,9,2))),"yyyy-mm-dd")=LEFT(A2561,10),DATE(VALUE(LEFT(A2561,4)),VALUE(MID(A2561,6,2)),VALUE(MID(A2561,9,2))),""),"")))</f>
        <v/>
      </c>
    </row>
    <row r="2562" customFormat="false" ht="15" hidden="false" customHeight="false" outlineLevel="0" collapsed="false">
      <c r="A2562" s="13"/>
      <c r="B2562" s="8"/>
      <c r="C2562" s="8"/>
      <c r="D2562" s="23"/>
      <c r="E2562" s="23"/>
      <c r="F2562" s="10" t="str">
        <f aca="false">IF(D2562="","",D2562-N(E2562))</f>
        <v/>
      </c>
      <c r="G2562" s="8"/>
      <c r="H2562" s="12" t="str">
        <f aca="false">IF(AND(A2562="",C2562="",D2562=""),"",IF(A2562="","Add the order date",IF(I2562="","Date not recognised - use YYYY-MM-DD",IF(C2562="","Add the customer email",IF(D2562="","Add the order total",IF(COUNTIF(Customers!$A$2:$A$2001,C2562)=0,"Customer not on Customers tab",IF(N(E2562)&gt;D2562,"Refund is more than the order",IF(AND(B2562&lt;&gt;"",COUNTIF($B$2:$B$5001,B2562)&gt;1),"Same order # twice - keep one row",""))))))))</f>
        <v/>
      </c>
      <c r="I2562" s="11" t="str">
        <f aca="false">IF(A2562="","",IF(ISNUMBER(A2562),INT(A2562),IFERROR(IF(TEXT(DATE(VALUE(LEFT(A2562,4)),VALUE(MID(A2562,6,2)),VALUE(MID(A2562,9,2))),"yyyy-mm-dd")=LEFT(A2562,10),DATE(VALUE(LEFT(A2562,4)),VALUE(MID(A2562,6,2)),VALUE(MID(A2562,9,2))),""),"")))</f>
        <v/>
      </c>
    </row>
    <row r="2563" customFormat="false" ht="15" hidden="false" customHeight="false" outlineLevel="0" collapsed="false">
      <c r="A2563" s="13"/>
      <c r="B2563" s="8"/>
      <c r="C2563" s="8"/>
      <c r="D2563" s="23"/>
      <c r="E2563" s="23"/>
      <c r="F2563" s="10" t="str">
        <f aca="false">IF(D2563="","",D2563-N(E2563))</f>
        <v/>
      </c>
      <c r="G2563" s="8"/>
      <c r="H2563" s="12" t="str">
        <f aca="false">IF(AND(A2563="",C2563="",D2563=""),"",IF(A2563="","Add the order date",IF(I2563="","Date not recognised - use YYYY-MM-DD",IF(C2563="","Add the customer email",IF(D2563="","Add the order total",IF(COUNTIF(Customers!$A$2:$A$2001,C2563)=0,"Customer not on Customers tab",IF(N(E2563)&gt;D2563,"Refund is more than the order",IF(AND(B2563&lt;&gt;"",COUNTIF($B$2:$B$5001,B2563)&gt;1),"Same order # twice - keep one row",""))))))))</f>
        <v/>
      </c>
      <c r="I2563" s="11" t="str">
        <f aca="false">IF(A2563="","",IF(ISNUMBER(A2563),INT(A2563),IFERROR(IF(TEXT(DATE(VALUE(LEFT(A2563,4)),VALUE(MID(A2563,6,2)),VALUE(MID(A2563,9,2))),"yyyy-mm-dd")=LEFT(A2563,10),DATE(VALUE(LEFT(A2563,4)),VALUE(MID(A2563,6,2)),VALUE(MID(A2563,9,2))),""),"")))</f>
        <v/>
      </c>
    </row>
    <row r="2564" customFormat="false" ht="15" hidden="false" customHeight="false" outlineLevel="0" collapsed="false">
      <c r="A2564" s="13"/>
      <c r="B2564" s="8"/>
      <c r="C2564" s="8"/>
      <c r="D2564" s="23"/>
      <c r="E2564" s="23"/>
      <c r="F2564" s="10" t="str">
        <f aca="false">IF(D2564="","",D2564-N(E2564))</f>
        <v/>
      </c>
      <c r="G2564" s="8"/>
      <c r="H2564" s="12" t="str">
        <f aca="false">IF(AND(A2564="",C2564="",D2564=""),"",IF(A2564="","Add the order date",IF(I2564="","Date not recognised - use YYYY-MM-DD",IF(C2564="","Add the customer email",IF(D2564="","Add the order total",IF(COUNTIF(Customers!$A$2:$A$2001,C2564)=0,"Customer not on Customers tab",IF(N(E2564)&gt;D2564,"Refund is more than the order",IF(AND(B2564&lt;&gt;"",COUNTIF($B$2:$B$5001,B2564)&gt;1),"Same order # twice - keep one row",""))))))))</f>
        <v/>
      </c>
      <c r="I2564" s="11" t="str">
        <f aca="false">IF(A2564="","",IF(ISNUMBER(A2564),INT(A2564),IFERROR(IF(TEXT(DATE(VALUE(LEFT(A2564,4)),VALUE(MID(A2564,6,2)),VALUE(MID(A2564,9,2))),"yyyy-mm-dd")=LEFT(A2564,10),DATE(VALUE(LEFT(A2564,4)),VALUE(MID(A2564,6,2)),VALUE(MID(A2564,9,2))),""),"")))</f>
        <v/>
      </c>
    </row>
    <row r="2565" customFormat="false" ht="15" hidden="false" customHeight="false" outlineLevel="0" collapsed="false">
      <c r="A2565" s="13"/>
      <c r="B2565" s="8"/>
      <c r="C2565" s="8"/>
      <c r="D2565" s="23"/>
      <c r="E2565" s="23"/>
      <c r="F2565" s="10" t="str">
        <f aca="false">IF(D2565="","",D2565-N(E2565))</f>
        <v/>
      </c>
      <c r="G2565" s="8"/>
      <c r="H2565" s="12" t="str">
        <f aca="false">IF(AND(A2565="",C2565="",D2565=""),"",IF(A2565="","Add the order date",IF(I2565="","Date not recognised - use YYYY-MM-DD",IF(C2565="","Add the customer email",IF(D2565="","Add the order total",IF(COUNTIF(Customers!$A$2:$A$2001,C2565)=0,"Customer not on Customers tab",IF(N(E2565)&gt;D2565,"Refund is more than the order",IF(AND(B2565&lt;&gt;"",COUNTIF($B$2:$B$5001,B2565)&gt;1),"Same order # twice - keep one row",""))))))))</f>
        <v/>
      </c>
      <c r="I2565" s="11" t="str">
        <f aca="false">IF(A2565="","",IF(ISNUMBER(A2565),INT(A2565),IFERROR(IF(TEXT(DATE(VALUE(LEFT(A2565,4)),VALUE(MID(A2565,6,2)),VALUE(MID(A2565,9,2))),"yyyy-mm-dd")=LEFT(A2565,10),DATE(VALUE(LEFT(A2565,4)),VALUE(MID(A2565,6,2)),VALUE(MID(A2565,9,2))),""),"")))</f>
        <v/>
      </c>
    </row>
    <row r="2566" customFormat="false" ht="15" hidden="false" customHeight="false" outlineLevel="0" collapsed="false">
      <c r="A2566" s="13"/>
      <c r="B2566" s="8"/>
      <c r="C2566" s="8"/>
      <c r="D2566" s="23"/>
      <c r="E2566" s="23"/>
      <c r="F2566" s="10" t="str">
        <f aca="false">IF(D2566="","",D2566-N(E2566))</f>
        <v/>
      </c>
      <c r="G2566" s="8"/>
      <c r="H2566" s="12" t="str">
        <f aca="false">IF(AND(A2566="",C2566="",D2566=""),"",IF(A2566="","Add the order date",IF(I2566="","Date not recognised - use YYYY-MM-DD",IF(C2566="","Add the customer email",IF(D2566="","Add the order total",IF(COUNTIF(Customers!$A$2:$A$2001,C2566)=0,"Customer not on Customers tab",IF(N(E2566)&gt;D2566,"Refund is more than the order",IF(AND(B2566&lt;&gt;"",COUNTIF($B$2:$B$5001,B2566)&gt;1),"Same order # twice - keep one row",""))))))))</f>
        <v/>
      </c>
      <c r="I2566" s="11" t="str">
        <f aca="false">IF(A2566="","",IF(ISNUMBER(A2566),INT(A2566),IFERROR(IF(TEXT(DATE(VALUE(LEFT(A2566,4)),VALUE(MID(A2566,6,2)),VALUE(MID(A2566,9,2))),"yyyy-mm-dd")=LEFT(A2566,10),DATE(VALUE(LEFT(A2566,4)),VALUE(MID(A2566,6,2)),VALUE(MID(A2566,9,2))),""),"")))</f>
        <v/>
      </c>
    </row>
    <row r="2567" customFormat="false" ht="15" hidden="false" customHeight="false" outlineLevel="0" collapsed="false">
      <c r="A2567" s="13"/>
      <c r="B2567" s="8"/>
      <c r="C2567" s="8"/>
      <c r="D2567" s="23"/>
      <c r="E2567" s="23"/>
      <c r="F2567" s="10" t="str">
        <f aca="false">IF(D2567="","",D2567-N(E2567))</f>
        <v/>
      </c>
      <c r="G2567" s="8"/>
      <c r="H2567" s="12" t="str">
        <f aca="false">IF(AND(A2567="",C2567="",D2567=""),"",IF(A2567="","Add the order date",IF(I2567="","Date not recognised - use YYYY-MM-DD",IF(C2567="","Add the customer email",IF(D2567="","Add the order total",IF(COUNTIF(Customers!$A$2:$A$2001,C2567)=0,"Customer not on Customers tab",IF(N(E2567)&gt;D2567,"Refund is more than the order",IF(AND(B2567&lt;&gt;"",COUNTIF($B$2:$B$5001,B2567)&gt;1),"Same order # twice - keep one row",""))))))))</f>
        <v/>
      </c>
      <c r="I2567" s="11" t="str">
        <f aca="false">IF(A2567="","",IF(ISNUMBER(A2567),INT(A2567),IFERROR(IF(TEXT(DATE(VALUE(LEFT(A2567,4)),VALUE(MID(A2567,6,2)),VALUE(MID(A2567,9,2))),"yyyy-mm-dd")=LEFT(A2567,10),DATE(VALUE(LEFT(A2567,4)),VALUE(MID(A2567,6,2)),VALUE(MID(A2567,9,2))),""),"")))</f>
        <v/>
      </c>
    </row>
    <row r="2568" customFormat="false" ht="15" hidden="false" customHeight="false" outlineLevel="0" collapsed="false">
      <c r="A2568" s="13"/>
      <c r="B2568" s="8"/>
      <c r="C2568" s="8"/>
      <c r="D2568" s="23"/>
      <c r="E2568" s="23"/>
      <c r="F2568" s="10" t="str">
        <f aca="false">IF(D2568="","",D2568-N(E2568))</f>
        <v/>
      </c>
      <c r="G2568" s="8"/>
      <c r="H2568" s="12" t="str">
        <f aca="false">IF(AND(A2568="",C2568="",D2568=""),"",IF(A2568="","Add the order date",IF(I2568="","Date not recognised - use YYYY-MM-DD",IF(C2568="","Add the customer email",IF(D2568="","Add the order total",IF(COUNTIF(Customers!$A$2:$A$2001,C2568)=0,"Customer not on Customers tab",IF(N(E2568)&gt;D2568,"Refund is more than the order",IF(AND(B2568&lt;&gt;"",COUNTIF($B$2:$B$5001,B2568)&gt;1),"Same order # twice - keep one row",""))))))))</f>
        <v/>
      </c>
      <c r="I2568" s="11" t="str">
        <f aca="false">IF(A2568="","",IF(ISNUMBER(A2568),INT(A2568),IFERROR(IF(TEXT(DATE(VALUE(LEFT(A2568,4)),VALUE(MID(A2568,6,2)),VALUE(MID(A2568,9,2))),"yyyy-mm-dd")=LEFT(A2568,10),DATE(VALUE(LEFT(A2568,4)),VALUE(MID(A2568,6,2)),VALUE(MID(A2568,9,2))),""),"")))</f>
        <v/>
      </c>
    </row>
    <row r="2569" customFormat="false" ht="15" hidden="false" customHeight="false" outlineLevel="0" collapsed="false">
      <c r="A2569" s="13"/>
      <c r="B2569" s="8"/>
      <c r="C2569" s="8"/>
      <c r="D2569" s="23"/>
      <c r="E2569" s="23"/>
      <c r="F2569" s="10" t="str">
        <f aca="false">IF(D2569="","",D2569-N(E2569))</f>
        <v/>
      </c>
      <c r="G2569" s="8"/>
      <c r="H2569" s="12" t="str">
        <f aca="false">IF(AND(A2569="",C2569="",D2569=""),"",IF(A2569="","Add the order date",IF(I2569="","Date not recognised - use YYYY-MM-DD",IF(C2569="","Add the customer email",IF(D2569="","Add the order total",IF(COUNTIF(Customers!$A$2:$A$2001,C2569)=0,"Customer not on Customers tab",IF(N(E2569)&gt;D2569,"Refund is more than the order",IF(AND(B2569&lt;&gt;"",COUNTIF($B$2:$B$5001,B2569)&gt;1),"Same order # twice - keep one row",""))))))))</f>
        <v/>
      </c>
      <c r="I2569" s="11" t="str">
        <f aca="false">IF(A2569="","",IF(ISNUMBER(A2569),INT(A2569),IFERROR(IF(TEXT(DATE(VALUE(LEFT(A2569,4)),VALUE(MID(A2569,6,2)),VALUE(MID(A2569,9,2))),"yyyy-mm-dd")=LEFT(A2569,10),DATE(VALUE(LEFT(A2569,4)),VALUE(MID(A2569,6,2)),VALUE(MID(A2569,9,2))),""),"")))</f>
        <v/>
      </c>
    </row>
    <row r="2570" customFormat="false" ht="15" hidden="false" customHeight="false" outlineLevel="0" collapsed="false">
      <c r="A2570" s="13"/>
      <c r="B2570" s="8"/>
      <c r="C2570" s="8"/>
      <c r="D2570" s="23"/>
      <c r="E2570" s="23"/>
      <c r="F2570" s="10" t="str">
        <f aca="false">IF(D2570="","",D2570-N(E2570))</f>
        <v/>
      </c>
      <c r="G2570" s="8"/>
      <c r="H2570" s="12" t="str">
        <f aca="false">IF(AND(A2570="",C2570="",D2570=""),"",IF(A2570="","Add the order date",IF(I2570="","Date not recognised - use YYYY-MM-DD",IF(C2570="","Add the customer email",IF(D2570="","Add the order total",IF(COUNTIF(Customers!$A$2:$A$2001,C2570)=0,"Customer not on Customers tab",IF(N(E2570)&gt;D2570,"Refund is more than the order",IF(AND(B2570&lt;&gt;"",COUNTIF($B$2:$B$5001,B2570)&gt;1),"Same order # twice - keep one row",""))))))))</f>
        <v/>
      </c>
      <c r="I2570" s="11" t="str">
        <f aca="false">IF(A2570="","",IF(ISNUMBER(A2570),INT(A2570),IFERROR(IF(TEXT(DATE(VALUE(LEFT(A2570,4)),VALUE(MID(A2570,6,2)),VALUE(MID(A2570,9,2))),"yyyy-mm-dd")=LEFT(A2570,10),DATE(VALUE(LEFT(A2570,4)),VALUE(MID(A2570,6,2)),VALUE(MID(A2570,9,2))),""),"")))</f>
        <v/>
      </c>
    </row>
    <row r="2571" customFormat="false" ht="15" hidden="false" customHeight="false" outlineLevel="0" collapsed="false">
      <c r="A2571" s="13"/>
      <c r="B2571" s="8"/>
      <c r="C2571" s="8"/>
      <c r="D2571" s="23"/>
      <c r="E2571" s="23"/>
      <c r="F2571" s="10" t="str">
        <f aca="false">IF(D2571="","",D2571-N(E2571))</f>
        <v/>
      </c>
      <c r="G2571" s="8"/>
      <c r="H2571" s="12" t="str">
        <f aca="false">IF(AND(A2571="",C2571="",D2571=""),"",IF(A2571="","Add the order date",IF(I2571="","Date not recognised - use YYYY-MM-DD",IF(C2571="","Add the customer email",IF(D2571="","Add the order total",IF(COUNTIF(Customers!$A$2:$A$2001,C2571)=0,"Customer not on Customers tab",IF(N(E2571)&gt;D2571,"Refund is more than the order",IF(AND(B2571&lt;&gt;"",COUNTIF($B$2:$B$5001,B2571)&gt;1),"Same order # twice - keep one row",""))))))))</f>
        <v/>
      </c>
      <c r="I2571" s="11" t="str">
        <f aca="false">IF(A2571="","",IF(ISNUMBER(A2571),INT(A2571),IFERROR(IF(TEXT(DATE(VALUE(LEFT(A2571,4)),VALUE(MID(A2571,6,2)),VALUE(MID(A2571,9,2))),"yyyy-mm-dd")=LEFT(A2571,10),DATE(VALUE(LEFT(A2571,4)),VALUE(MID(A2571,6,2)),VALUE(MID(A2571,9,2))),""),"")))</f>
        <v/>
      </c>
    </row>
    <row r="2572" customFormat="false" ht="15" hidden="false" customHeight="false" outlineLevel="0" collapsed="false">
      <c r="A2572" s="13"/>
      <c r="B2572" s="8"/>
      <c r="C2572" s="8"/>
      <c r="D2572" s="23"/>
      <c r="E2572" s="23"/>
      <c r="F2572" s="10" t="str">
        <f aca="false">IF(D2572="","",D2572-N(E2572))</f>
        <v/>
      </c>
      <c r="G2572" s="8"/>
      <c r="H2572" s="12" t="str">
        <f aca="false">IF(AND(A2572="",C2572="",D2572=""),"",IF(A2572="","Add the order date",IF(I2572="","Date not recognised - use YYYY-MM-DD",IF(C2572="","Add the customer email",IF(D2572="","Add the order total",IF(COUNTIF(Customers!$A$2:$A$2001,C2572)=0,"Customer not on Customers tab",IF(N(E2572)&gt;D2572,"Refund is more than the order",IF(AND(B2572&lt;&gt;"",COUNTIF($B$2:$B$5001,B2572)&gt;1),"Same order # twice - keep one row",""))))))))</f>
        <v/>
      </c>
      <c r="I2572" s="11" t="str">
        <f aca="false">IF(A2572="","",IF(ISNUMBER(A2572),INT(A2572),IFERROR(IF(TEXT(DATE(VALUE(LEFT(A2572,4)),VALUE(MID(A2572,6,2)),VALUE(MID(A2572,9,2))),"yyyy-mm-dd")=LEFT(A2572,10),DATE(VALUE(LEFT(A2572,4)),VALUE(MID(A2572,6,2)),VALUE(MID(A2572,9,2))),""),"")))</f>
        <v/>
      </c>
    </row>
    <row r="2573" customFormat="false" ht="15" hidden="false" customHeight="false" outlineLevel="0" collapsed="false">
      <c r="A2573" s="13"/>
      <c r="B2573" s="8"/>
      <c r="C2573" s="8"/>
      <c r="D2573" s="23"/>
      <c r="E2573" s="23"/>
      <c r="F2573" s="10" t="str">
        <f aca="false">IF(D2573="","",D2573-N(E2573))</f>
        <v/>
      </c>
      <c r="G2573" s="8"/>
      <c r="H2573" s="12" t="str">
        <f aca="false">IF(AND(A2573="",C2573="",D2573=""),"",IF(A2573="","Add the order date",IF(I2573="","Date not recognised - use YYYY-MM-DD",IF(C2573="","Add the customer email",IF(D2573="","Add the order total",IF(COUNTIF(Customers!$A$2:$A$2001,C2573)=0,"Customer not on Customers tab",IF(N(E2573)&gt;D2573,"Refund is more than the order",IF(AND(B2573&lt;&gt;"",COUNTIF($B$2:$B$5001,B2573)&gt;1),"Same order # twice - keep one row",""))))))))</f>
        <v/>
      </c>
      <c r="I2573" s="11" t="str">
        <f aca="false">IF(A2573="","",IF(ISNUMBER(A2573),INT(A2573),IFERROR(IF(TEXT(DATE(VALUE(LEFT(A2573,4)),VALUE(MID(A2573,6,2)),VALUE(MID(A2573,9,2))),"yyyy-mm-dd")=LEFT(A2573,10),DATE(VALUE(LEFT(A2573,4)),VALUE(MID(A2573,6,2)),VALUE(MID(A2573,9,2))),""),"")))</f>
        <v/>
      </c>
    </row>
    <row r="2574" customFormat="false" ht="15" hidden="false" customHeight="false" outlineLevel="0" collapsed="false">
      <c r="A2574" s="13"/>
      <c r="B2574" s="8"/>
      <c r="C2574" s="8"/>
      <c r="D2574" s="23"/>
      <c r="E2574" s="23"/>
      <c r="F2574" s="10" t="str">
        <f aca="false">IF(D2574="","",D2574-N(E2574))</f>
        <v/>
      </c>
      <c r="G2574" s="8"/>
      <c r="H2574" s="12" t="str">
        <f aca="false">IF(AND(A2574="",C2574="",D2574=""),"",IF(A2574="","Add the order date",IF(I2574="","Date not recognised - use YYYY-MM-DD",IF(C2574="","Add the customer email",IF(D2574="","Add the order total",IF(COUNTIF(Customers!$A$2:$A$2001,C2574)=0,"Customer not on Customers tab",IF(N(E2574)&gt;D2574,"Refund is more than the order",IF(AND(B2574&lt;&gt;"",COUNTIF($B$2:$B$5001,B2574)&gt;1),"Same order # twice - keep one row",""))))))))</f>
        <v/>
      </c>
      <c r="I2574" s="11" t="str">
        <f aca="false">IF(A2574="","",IF(ISNUMBER(A2574),INT(A2574),IFERROR(IF(TEXT(DATE(VALUE(LEFT(A2574,4)),VALUE(MID(A2574,6,2)),VALUE(MID(A2574,9,2))),"yyyy-mm-dd")=LEFT(A2574,10),DATE(VALUE(LEFT(A2574,4)),VALUE(MID(A2574,6,2)),VALUE(MID(A2574,9,2))),""),"")))</f>
        <v/>
      </c>
    </row>
    <row r="2575" customFormat="false" ht="15" hidden="false" customHeight="false" outlineLevel="0" collapsed="false">
      <c r="A2575" s="13"/>
      <c r="B2575" s="8"/>
      <c r="C2575" s="8"/>
      <c r="D2575" s="23"/>
      <c r="E2575" s="23"/>
      <c r="F2575" s="10" t="str">
        <f aca="false">IF(D2575="","",D2575-N(E2575))</f>
        <v/>
      </c>
      <c r="G2575" s="8"/>
      <c r="H2575" s="12" t="str">
        <f aca="false">IF(AND(A2575="",C2575="",D2575=""),"",IF(A2575="","Add the order date",IF(I2575="","Date not recognised - use YYYY-MM-DD",IF(C2575="","Add the customer email",IF(D2575="","Add the order total",IF(COUNTIF(Customers!$A$2:$A$2001,C2575)=0,"Customer not on Customers tab",IF(N(E2575)&gt;D2575,"Refund is more than the order",IF(AND(B2575&lt;&gt;"",COUNTIF($B$2:$B$5001,B2575)&gt;1),"Same order # twice - keep one row",""))))))))</f>
        <v/>
      </c>
      <c r="I2575" s="11" t="str">
        <f aca="false">IF(A2575="","",IF(ISNUMBER(A2575),INT(A2575),IFERROR(IF(TEXT(DATE(VALUE(LEFT(A2575,4)),VALUE(MID(A2575,6,2)),VALUE(MID(A2575,9,2))),"yyyy-mm-dd")=LEFT(A2575,10),DATE(VALUE(LEFT(A2575,4)),VALUE(MID(A2575,6,2)),VALUE(MID(A2575,9,2))),""),"")))</f>
        <v/>
      </c>
    </row>
    <row r="2576" customFormat="false" ht="15" hidden="false" customHeight="false" outlineLevel="0" collapsed="false">
      <c r="A2576" s="13"/>
      <c r="B2576" s="8"/>
      <c r="C2576" s="8"/>
      <c r="D2576" s="23"/>
      <c r="E2576" s="23"/>
      <c r="F2576" s="10" t="str">
        <f aca="false">IF(D2576="","",D2576-N(E2576))</f>
        <v/>
      </c>
      <c r="G2576" s="8"/>
      <c r="H2576" s="12" t="str">
        <f aca="false">IF(AND(A2576="",C2576="",D2576=""),"",IF(A2576="","Add the order date",IF(I2576="","Date not recognised - use YYYY-MM-DD",IF(C2576="","Add the customer email",IF(D2576="","Add the order total",IF(COUNTIF(Customers!$A$2:$A$2001,C2576)=0,"Customer not on Customers tab",IF(N(E2576)&gt;D2576,"Refund is more than the order",IF(AND(B2576&lt;&gt;"",COUNTIF($B$2:$B$5001,B2576)&gt;1),"Same order # twice - keep one row",""))))))))</f>
        <v/>
      </c>
      <c r="I2576" s="11" t="str">
        <f aca="false">IF(A2576="","",IF(ISNUMBER(A2576),INT(A2576),IFERROR(IF(TEXT(DATE(VALUE(LEFT(A2576,4)),VALUE(MID(A2576,6,2)),VALUE(MID(A2576,9,2))),"yyyy-mm-dd")=LEFT(A2576,10),DATE(VALUE(LEFT(A2576,4)),VALUE(MID(A2576,6,2)),VALUE(MID(A2576,9,2))),""),"")))</f>
        <v/>
      </c>
    </row>
    <row r="2577" customFormat="false" ht="15" hidden="false" customHeight="false" outlineLevel="0" collapsed="false">
      <c r="A2577" s="13"/>
      <c r="B2577" s="8"/>
      <c r="C2577" s="8"/>
      <c r="D2577" s="23"/>
      <c r="E2577" s="23"/>
      <c r="F2577" s="10" t="str">
        <f aca="false">IF(D2577="","",D2577-N(E2577))</f>
        <v/>
      </c>
      <c r="G2577" s="8"/>
      <c r="H2577" s="12" t="str">
        <f aca="false">IF(AND(A2577="",C2577="",D2577=""),"",IF(A2577="","Add the order date",IF(I2577="","Date not recognised - use YYYY-MM-DD",IF(C2577="","Add the customer email",IF(D2577="","Add the order total",IF(COUNTIF(Customers!$A$2:$A$2001,C2577)=0,"Customer not on Customers tab",IF(N(E2577)&gt;D2577,"Refund is more than the order",IF(AND(B2577&lt;&gt;"",COUNTIF($B$2:$B$5001,B2577)&gt;1),"Same order # twice - keep one row",""))))))))</f>
        <v/>
      </c>
      <c r="I2577" s="11" t="str">
        <f aca="false">IF(A2577="","",IF(ISNUMBER(A2577),INT(A2577),IFERROR(IF(TEXT(DATE(VALUE(LEFT(A2577,4)),VALUE(MID(A2577,6,2)),VALUE(MID(A2577,9,2))),"yyyy-mm-dd")=LEFT(A2577,10),DATE(VALUE(LEFT(A2577,4)),VALUE(MID(A2577,6,2)),VALUE(MID(A2577,9,2))),""),"")))</f>
        <v/>
      </c>
    </row>
    <row r="2578" customFormat="false" ht="15" hidden="false" customHeight="false" outlineLevel="0" collapsed="false">
      <c r="A2578" s="13"/>
      <c r="B2578" s="8"/>
      <c r="C2578" s="8"/>
      <c r="D2578" s="23"/>
      <c r="E2578" s="23"/>
      <c r="F2578" s="10" t="str">
        <f aca="false">IF(D2578="","",D2578-N(E2578))</f>
        <v/>
      </c>
      <c r="G2578" s="8"/>
      <c r="H2578" s="12" t="str">
        <f aca="false">IF(AND(A2578="",C2578="",D2578=""),"",IF(A2578="","Add the order date",IF(I2578="","Date not recognised - use YYYY-MM-DD",IF(C2578="","Add the customer email",IF(D2578="","Add the order total",IF(COUNTIF(Customers!$A$2:$A$2001,C2578)=0,"Customer not on Customers tab",IF(N(E2578)&gt;D2578,"Refund is more than the order",IF(AND(B2578&lt;&gt;"",COUNTIF($B$2:$B$5001,B2578)&gt;1),"Same order # twice - keep one row",""))))))))</f>
        <v/>
      </c>
      <c r="I2578" s="11" t="str">
        <f aca="false">IF(A2578="","",IF(ISNUMBER(A2578),INT(A2578),IFERROR(IF(TEXT(DATE(VALUE(LEFT(A2578,4)),VALUE(MID(A2578,6,2)),VALUE(MID(A2578,9,2))),"yyyy-mm-dd")=LEFT(A2578,10),DATE(VALUE(LEFT(A2578,4)),VALUE(MID(A2578,6,2)),VALUE(MID(A2578,9,2))),""),"")))</f>
        <v/>
      </c>
    </row>
    <row r="2579" customFormat="false" ht="15" hidden="false" customHeight="false" outlineLevel="0" collapsed="false">
      <c r="A2579" s="13"/>
      <c r="B2579" s="8"/>
      <c r="C2579" s="8"/>
      <c r="D2579" s="23"/>
      <c r="E2579" s="23"/>
      <c r="F2579" s="10" t="str">
        <f aca="false">IF(D2579="","",D2579-N(E2579))</f>
        <v/>
      </c>
      <c r="G2579" s="8"/>
      <c r="H2579" s="12" t="str">
        <f aca="false">IF(AND(A2579="",C2579="",D2579=""),"",IF(A2579="","Add the order date",IF(I2579="","Date not recognised - use YYYY-MM-DD",IF(C2579="","Add the customer email",IF(D2579="","Add the order total",IF(COUNTIF(Customers!$A$2:$A$2001,C2579)=0,"Customer not on Customers tab",IF(N(E2579)&gt;D2579,"Refund is more than the order",IF(AND(B2579&lt;&gt;"",COUNTIF($B$2:$B$5001,B2579)&gt;1),"Same order # twice - keep one row",""))))))))</f>
        <v/>
      </c>
      <c r="I2579" s="11" t="str">
        <f aca="false">IF(A2579="","",IF(ISNUMBER(A2579),INT(A2579),IFERROR(IF(TEXT(DATE(VALUE(LEFT(A2579,4)),VALUE(MID(A2579,6,2)),VALUE(MID(A2579,9,2))),"yyyy-mm-dd")=LEFT(A2579,10),DATE(VALUE(LEFT(A2579,4)),VALUE(MID(A2579,6,2)),VALUE(MID(A2579,9,2))),""),"")))</f>
        <v/>
      </c>
    </row>
    <row r="2580" customFormat="false" ht="15" hidden="false" customHeight="false" outlineLevel="0" collapsed="false">
      <c r="A2580" s="13"/>
      <c r="B2580" s="8"/>
      <c r="C2580" s="8"/>
      <c r="D2580" s="23"/>
      <c r="E2580" s="23"/>
      <c r="F2580" s="10" t="str">
        <f aca="false">IF(D2580="","",D2580-N(E2580))</f>
        <v/>
      </c>
      <c r="G2580" s="8"/>
      <c r="H2580" s="12" t="str">
        <f aca="false">IF(AND(A2580="",C2580="",D2580=""),"",IF(A2580="","Add the order date",IF(I2580="","Date not recognised - use YYYY-MM-DD",IF(C2580="","Add the customer email",IF(D2580="","Add the order total",IF(COUNTIF(Customers!$A$2:$A$2001,C2580)=0,"Customer not on Customers tab",IF(N(E2580)&gt;D2580,"Refund is more than the order",IF(AND(B2580&lt;&gt;"",COUNTIF($B$2:$B$5001,B2580)&gt;1),"Same order # twice - keep one row",""))))))))</f>
        <v/>
      </c>
      <c r="I2580" s="11" t="str">
        <f aca="false">IF(A2580="","",IF(ISNUMBER(A2580),INT(A2580),IFERROR(IF(TEXT(DATE(VALUE(LEFT(A2580,4)),VALUE(MID(A2580,6,2)),VALUE(MID(A2580,9,2))),"yyyy-mm-dd")=LEFT(A2580,10),DATE(VALUE(LEFT(A2580,4)),VALUE(MID(A2580,6,2)),VALUE(MID(A2580,9,2))),""),"")))</f>
        <v/>
      </c>
    </row>
    <row r="2581" customFormat="false" ht="15" hidden="false" customHeight="false" outlineLevel="0" collapsed="false">
      <c r="A2581" s="13"/>
      <c r="B2581" s="8"/>
      <c r="C2581" s="8"/>
      <c r="D2581" s="23"/>
      <c r="E2581" s="23"/>
      <c r="F2581" s="10" t="str">
        <f aca="false">IF(D2581="","",D2581-N(E2581))</f>
        <v/>
      </c>
      <c r="G2581" s="8"/>
      <c r="H2581" s="12" t="str">
        <f aca="false">IF(AND(A2581="",C2581="",D2581=""),"",IF(A2581="","Add the order date",IF(I2581="","Date not recognised - use YYYY-MM-DD",IF(C2581="","Add the customer email",IF(D2581="","Add the order total",IF(COUNTIF(Customers!$A$2:$A$2001,C2581)=0,"Customer not on Customers tab",IF(N(E2581)&gt;D2581,"Refund is more than the order",IF(AND(B2581&lt;&gt;"",COUNTIF($B$2:$B$5001,B2581)&gt;1),"Same order # twice - keep one row",""))))))))</f>
        <v/>
      </c>
      <c r="I2581" s="11" t="str">
        <f aca="false">IF(A2581="","",IF(ISNUMBER(A2581),INT(A2581),IFERROR(IF(TEXT(DATE(VALUE(LEFT(A2581,4)),VALUE(MID(A2581,6,2)),VALUE(MID(A2581,9,2))),"yyyy-mm-dd")=LEFT(A2581,10),DATE(VALUE(LEFT(A2581,4)),VALUE(MID(A2581,6,2)),VALUE(MID(A2581,9,2))),""),"")))</f>
        <v/>
      </c>
    </row>
    <row r="2582" customFormat="false" ht="15" hidden="false" customHeight="false" outlineLevel="0" collapsed="false">
      <c r="A2582" s="13"/>
      <c r="B2582" s="8"/>
      <c r="C2582" s="8"/>
      <c r="D2582" s="23"/>
      <c r="E2582" s="23"/>
      <c r="F2582" s="10" t="str">
        <f aca="false">IF(D2582="","",D2582-N(E2582))</f>
        <v/>
      </c>
      <c r="G2582" s="8"/>
      <c r="H2582" s="12" t="str">
        <f aca="false">IF(AND(A2582="",C2582="",D2582=""),"",IF(A2582="","Add the order date",IF(I2582="","Date not recognised - use YYYY-MM-DD",IF(C2582="","Add the customer email",IF(D2582="","Add the order total",IF(COUNTIF(Customers!$A$2:$A$2001,C2582)=0,"Customer not on Customers tab",IF(N(E2582)&gt;D2582,"Refund is more than the order",IF(AND(B2582&lt;&gt;"",COUNTIF($B$2:$B$5001,B2582)&gt;1),"Same order # twice - keep one row",""))))))))</f>
        <v/>
      </c>
      <c r="I2582" s="11" t="str">
        <f aca="false">IF(A2582="","",IF(ISNUMBER(A2582),INT(A2582),IFERROR(IF(TEXT(DATE(VALUE(LEFT(A2582,4)),VALUE(MID(A2582,6,2)),VALUE(MID(A2582,9,2))),"yyyy-mm-dd")=LEFT(A2582,10),DATE(VALUE(LEFT(A2582,4)),VALUE(MID(A2582,6,2)),VALUE(MID(A2582,9,2))),""),"")))</f>
        <v/>
      </c>
    </row>
    <row r="2583" customFormat="false" ht="15" hidden="false" customHeight="false" outlineLevel="0" collapsed="false">
      <c r="A2583" s="13"/>
      <c r="B2583" s="8"/>
      <c r="C2583" s="8"/>
      <c r="D2583" s="23"/>
      <c r="E2583" s="23"/>
      <c r="F2583" s="10" t="str">
        <f aca="false">IF(D2583="","",D2583-N(E2583))</f>
        <v/>
      </c>
      <c r="G2583" s="8"/>
      <c r="H2583" s="12" t="str">
        <f aca="false">IF(AND(A2583="",C2583="",D2583=""),"",IF(A2583="","Add the order date",IF(I2583="","Date not recognised - use YYYY-MM-DD",IF(C2583="","Add the customer email",IF(D2583="","Add the order total",IF(COUNTIF(Customers!$A$2:$A$2001,C2583)=0,"Customer not on Customers tab",IF(N(E2583)&gt;D2583,"Refund is more than the order",IF(AND(B2583&lt;&gt;"",COUNTIF($B$2:$B$5001,B2583)&gt;1),"Same order # twice - keep one row",""))))))))</f>
        <v/>
      </c>
      <c r="I2583" s="11" t="str">
        <f aca="false">IF(A2583="","",IF(ISNUMBER(A2583),INT(A2583),IFERROR(IF(TEXT(DATE(VALUE(LEFT(A2583,4)),VALUE(MID(A2583,6,2)),VALUE(MID(A2583,9,2))),"yyyy-mm-dd")=LEFT(A2583,10),DATE(VALUE(LEFT(A2583,4)),VALUE(MID(A2583,6,2)),VALUE(MID(A2583,9,2))),""),"")))</f>
        <v/>
      </c>
    </row>
    <row r="2584" customFormat="false" ht="15" hidden="false" customHeight="false" outlineLevel="0" collapsed="false">
      <c r="A2584" s="13"/>
      <c r="B2584" s="8"/>
      <c r="C2584" s="8"/>
      <c r="D2584" s="23"/>
      <c r="E2584" s="23"/>
      <c r="F2584" s="10" t="str">
        <f aca="false">IF(D2584="","",D2584-N(E2584))</f>
        <v/>
      </c>
      <c r="G2584" s="8"/>
      <c r="H2584" s="12" t="str">
        <f aca="false">IF(AND(A2584="",C2584="",D2584=""),"",IF(A2584="","Add the order date",IF(I2584="","Date not recognised - use YYYY-MM-DD",IF(C2584="","Add the customer email",IF(D2584="","Add the order total",IF(COUNTIF(Customers!$A$2:$A$2001,C2584)=0,"Customer not on Customers tab",IF(N(E2584)&gt;D2584,"Refund is more than the order",IF(AND(B2584&lt;&gt;"",COUNTIF($B$2:$B$5001,B2584)&gt;1),"Same order # twice - keep one row",""))))))))</f>
        <v/>
      </c>
      <c r="I2584" s="11" t="str">
        <f aca="false">IF(A2584="","",IF(ISNUMBER(A2584),INT(A2584),IFERROR(IF(TEXT(DATE(VALUE(LEFT(A2584,4)),VALUE(MID(A2584,6,2)),VALUE(MID(A2584,9,2))),"yyyy-mm-dd")=LEFT(A2584,10),DATE(VALUE(LEFT(A2584,4)),VALUE(MID(A2584,6,2)),VALUE(MID(A2584,9,2))),""),"")))</f>
        <v/>
      </c>
    </row>
    <row r="2585" customFormat="false" ht="15" hidden="false" customHeight="false" outlineLevel="0" collapsed="false">
      <c r="A2585" s="13"/>
      <c r="B2585" s="8"/>
      <c r="C2585" s="8"/>
      <c r="D2585" s="23"/>
      <c r="E2585" s="23"/>
      <c r="F2585" s="10" t="str">
        <f aca="false">IF(D2585="","",D2585-N(E2585))</f>
        <v/>
      </c>
      <c r="G2585" s="8"/>
      <c r="H2585" s="12" t="str">
        <f aca="false">IF(AND(A2585="",C2585="",D2585=""),"",IF(A2585="","Add the order date",IF(I2585="","Date not recognised - use YYYY-MM-DD",IF(C2585="","Add the customer email",IF(D2585="","Add the order total",IF(COUNTIF(Customers!$A$2:$A$2001,C2585)=0,"Customer not on Customers tab",IF(N(E2585)&gt;D2585,"Refund is more than the order",IF(AND(B2585&lt;&gt;"",COUNTIF($B$2:$B$5001,B2585)&gt;1),"Same order # twice - keep one row",""))))))))</f>
        <v/>
      </c>
      <c r="I2585" s="11" t="str">
        <f aca="false">IF(A2585="","",IF(ISNUMBER(A2585),INT(A2585),IFERROR(IF(TEXT(DATE(VALUE(LEFT(A2585,4)),VALUE(MID(A2585,6,2)),VALUE(MID(A2585,9,2))),"yyyy-mm-dd")=LEFT(A2585,10),DATE(VALUE(LEFT(A2585,4)),VALUE(MID(A2585,6,2)),VALUE(MID(A2585,9,2))),""),"")))</f>
        <v/>
      </c>
    </row>
    <row r="2586" customFormat="false" ht="15" hidden="false" customHeight="false" outlineLevel="0" collapsed="false">
      <c r="A2586" s="13"/>
      <c r="B2586" s="8"/>
      <c r="C2586" s="8"/>
      <c r="D2586" s="23"/>
      <c r="E2586" s="23"/>
      <c r="F2586" s="10" t="str">
        <f aca="false">IF(D2586="","",D2586-N(E2586))</f>
        <v/>
      </c>
      <c r="G2586" s="8"/>
      <c r="H2586" s="12" t="str">
        <f aca="false">IF(AND(A2586="",C2586="",D2586=""),"",IF(A2586="","Add the order date",IF(I2586="","Date not recognised - use YYYY-MM-DD",IF(C2586="","Add the customer email",IF(D2586="","Add the order total",IF(COUNTIF(Customers!$A$2:$A$2001,C2586)=0,"Customer not on Customers tab",IF(N(E2586)&gt;D2586,"Refund is more than the order",IF(AND(B2586&lt;&gt;"",COUNTIF($B$2:$B$5001,B2586)&gt;1),"Same order # twice - keep one row",""))))))))</f>
        <v/>
      </c>
      <c r="I2586" s="11" t="str">
        <f aca="false">IF(A2586="","",IF(ISNUMBER(A2586),INT(A2586),IFERROR(IF(TEXT(DATE(VALUE(LEFT(A2586,4)),VALUE(MID(A2586,6,2)),VALUE(MID(A2586,9,2))),"yyyy-mm-dd")=LEFT(A2586,10),DATE(VALUE(LEFT(A2586,4)),VALUE(MID(A2586,6,2)),VALUE(MID(A2586,9,2))),""),"")))</f>
        <v/>
      </c>
    </row>
    <row r="2587" customFormat="false" ht="15" hidden="false" customHeight="false" outlineLevel="0" collapsed="false">
      <c r="A2587" s="13"/>
      <c r="B2587" s="8"/>
      <c r="C2587" s="8"/>
      <c r="D2587" s="23"/>
      <c r="E2587" s="23"/>
      <c r="F2587" s="10" t="str">
        <f aca="false">IF(D2587="","",D2587-N(E2587))</f>
        <v/>
      </c>
      <c r="G2587" s="8"/>
      <c r="H2587" s="12" t="str">
        <f aca="false">IF(AND(A2587="",C2587="",D2587=""),"",IF(A2587="","Add the order date",IF(I2587="","Date not recognised - use YYYY-MM-DD",IF(C2587="","Add the customer email",IF(D2587="","Add the order total",IF(COUNTIF(Customers!$A$2:$A$2001,C2587)=0,"Customer not on Customers tab",IF(N(E2587)&gt;D2587,"Refund is more than the order",IF(AND(B2587&lt;&gt;"",COUNTIF($B$2:$B$5001,B2587)&gt;1),"Same order # twice - keep one row",""))))))))</f>
        <v/>
      </c>
      <c r="I2587" s="11" t="str">
        <f aca="false">IF(A2587="","",IF(ISNUMBER(A2587),INT(A2587),IFERROR(IF(TEXT(DATE(VALUE(LEFT(A2587,4)),VALUE(MID(A2587,6,2)),VALUE(MID(A2587,9,2))),"yyyy-mm-dd")=LEFT(A2587,10),DATE(VALUE(LEFT(A2587,4)),VALUE(MID(A2587,6,2)),VALUE(MID(A2587,9,2))),""),"")))</f>
        <v/>
      </c>
    </row>
    <row r="2588" customFormat="false" ht="15" hidden="false" customHeight="false" outlineLevel="0" collapsed="false">
      <c r="A2588" s="13"/>
      <c r="B2588" s="8"/>
      <c r="C2588" s="8"/>
      <c r="D2588" s="23"/>
      <c r="E2588" s="23"/>
      <c r="F2588" s="10" t="str">
        <f aca="false">IF(D2588="","",D2588-N(E2588))</f>
        <v/>
      </c>
      <c r="G2588" s="8"/>
      <c r="H2588" s="12" t="str">
        <f aca="false">IF(AND(A2588="",C2588="",D2588=""),"",IF(A2588="","Add the order date",IF(I2588="","Date not recognised - use YYYY-MM-DD",IF(C2588="","Add the customer email",IF(D2588="","Add the order total",IF(COUNTIF(Customers!$A$2:$A$2001,C2588)=0,"Customer not on Customers tab",IF(N(E2588)&gt;D2588,"Refund is more than the order",IF(AND(B2588&lt;&gt;"",COUNTIF($B$2:$B$5001,B2588)&gt;1),"Same order # twice - keep one row",""))))))))</f>
        <v/>
      </c>
      <c r="I2588" s="11" t="str">
        <f aca="false">IF(A2588="","",IF(ISNUMBER(A2588),INT(A2588),IFERROR(IF(TEXT(DATE(VALUE(LEFT(A2588,4)),VALUE(MID(A2588,6,2)),VALUE(MID(A2588,9,2))),"yyyy-mm-dd")=LEFT(A2588,10),DATE(VALUE(LEFT(A2588,4)),VALUE(MID(A2588,6,2)),VALUE(MID(A2588,9,2))),""),"")))</f>
        <v/>
      </c>
    </row>
    <row r="2589" customFormat="false" ht="15" hidden="false" customHeight="false" outlineLevel="0" collapsed="false">
      <c r="A2589" s="13"/>
      <c r="B2589" s="8"/>
      <c r="C2589" s="8"/>
      <c r="D2589" s="23"/>
      <c r="E2589" s="23"/>
      <c r="F2589" s="10" t="str">
        <f aca="false">IF(D2589="","",D2589-N(E2589))</f>
        <v/>
      </c>
      <c r="G2589" s="8"/>
      <c r="H2589" s="12" t="str">
        <f aca="false">IF(AND(A2589="",C2589="",D2589=""),"",IF(A2589="","Add the order date",IF(I2589="","Date not recognised - use YYYY-MM-DD",IF(C2589="","Add the customer email",IF(D2589="","Add the order total",IF(COUNTIF(Customers!$A$2:$A$2001,C2589)=0,"Customer not on Customers tab",IF(N(E2589)&gt;D2589,"Refund is more than the order",IF(AND(B2589&lt;&gt;"",COUNTIF($B$2:$B$5001,B2589)&gt;1),"Same order # twice - keep one row",""))))))))</f>
        <v/>
      </c>
      <c r="I2589" s="11" t="str">
        <f aca="false">IF(A2589="","",IF(ISNUMBER(A2589),INT(A2589),IFERROR(IF(TEXT(DATE(VALUE(LEFT(A2589,4)),VALUE(MID(A2589,6,2)),VALUE(MID(A2589,9,2))),"yyyy-mm-dd")=LEFT(A2589,10),DATE(VALUE(LEFT(A2589,4)),VALUE(MID(A2589,6,2)),VALUE(MID(A2589,9,2))),""),"")))</f>
        <v/>
      </c>
    </row>
    <row r="2590" customFormat="false" ht="15" hidden="false" customHeight="false" outlineLevel="0" collapsed="false">
      <c r="A2590" s="13"/>
      <c r="B2590" s="8"/>
      <c r="C2590" s="8"/>
      <c r="D2590" s="23"/>
      <c r="E2590" s="23"/>
      <c r="F2590" s="10" t="str">
        <f aca="false">IF(D2590="","",D2590-N(E2590))</f>
        <v/>
      </c>
      <c r="G2590" s="8"/>
      <c r="H2590" s="12" t="str">
        <f aca="false">IF(AND(A2590="",C2590="",D2590=""),"",IF(A2590="","Add the order date",IF(I2590="","Date not recognised - use YYYY-MM-DD",IF(C2590="","Add the customer email",IF(D2590="","Add the order total",IF(COUNTIF(Customers!$A$2:$A$2001,C2590)=0,"Customer not on Customers tab",IF(N(E2590)&gt;D2590,"Refund is more than the order",IF(AND(B2590&lt;&gt;"",COUNTIF($B$2:$B$5001,B2590)&gt;1),"Same order # twice - keep one row",""))))))))</f>
        <v/>
      </c>
      <c r="I2590" s="11" t="str">
        <f aca="false">IF(A2590="","",IF(ISNUMBER(A2590),INT(A2590),IFERROR(IF(TEXT(DATE(VALUE(LEFT(A2590,4)),VALUE(MID(A2590,6,2)),VALUE(MID(A2590,9,2))),"yyyy-mm-dd")=LEFT(A2590,10),DATE(VALUE(LEFT(A2590,4)),VALUE(MID(A2590,6,2)),VALUE(MID(A2590,9,2))),""),"")))</f>
        <v/>
      </c>
    </row>
    <row r="2591" customFormat="false" ht="15" hidden="false" customHeight="false" outlineLevel="0" collapsed="false">
      <c r="A2591" s="13"/>
      <c r="B2591" s="8"/>
      <c r="C2591" s="8"/>
      <c r="D2591" s="23"/>
      <c r="E2591" s="23"/>
      <c r="F2591" s="10" t="str">
        <f aca="false">IF(D2591="","",D2591-N(E2591))</f>
        <v/>
      </c>
      <c r="G2591" s="8"/>
      <c r="H2591" s="12" t="str">
        <f aca="false">IF(AND(A2591="",C2591="",D2591=""),"",IF(A2591="","Add the order date",IF(I2591="","Date not recognised - use YYYY-MM-DD",IF(C2591="","Add the customer email",IF(D2591="","Add the order total",IF(COUNTIF(Customers!$A$2:$A$2001,C2591)=0,"Customer not on Customers tab",IF(N(E2591)&gt;D2591,"Refund is more than the order",IF(AND(B2591&lt;&gt;"",COUNTIF($B$2:$B$5001,B2591)&gt;1),"Same order # twice - keep one row",""))))))))</f>
        <v/>
      </c>
      <c r="I2591" s="11" t="str">
        <f aca="false">IF(A2591="","",IF(ISNUMBER(A2591),INT(A2591),IFERROR(IF(TEXT(DATE(VALUE(LEFT(A2591,4)),VALUE(MID(A2591,6,2)),VALUE(MID(A2591,9,2))),"yyyy-mm-dd")=LEFT(A2591,10),DATE(VALUE(LEFT(A2591,4)),VALUE(MID(A2591,6,2)),VALUE(MID(A2591,9,2))),""),"")))</f>
        <v/>
      </c>
    </row>
    <row r="2592" customFormat="false" ht="15" hidden="false" customHeight="false" outlineLevel="0" collapsed="false">
      <c r="A2592" s="13"/>
      <c r="B2592" s="8"/>
      <c r="C2592" s="8"/>
      <c r="D2592" s="23"/>
      <c r="E2592" s="23"/>
      <c r="F2592" s="10" t="str">
        <f aca="false">IF(D2592="","",D2592-N(E2592))</f>
        <v/>
      </c>
      <c r="G2592" s="8"/>
      <c r="H2592" s="12" t="str">
        <f aca="false">IF(AND(A2592="",C2592="",D2592=""),"",IF(A2592="","Add the order date",IF(I2592="","Date not recognised - use YYYY-MM-DD",IF(C2592="","Add the customer email",IF(D2592="","Add the order total",IF(COUNTIF(Customers!$A$2:$A$2001,C2592)=0,"Customer not on Customers tab",IF(N(E2592)&gt;D2592,"Refund is more than the order",IF(AND(B2592&lt;&gt;"",COUNTIF($B$2:$B$5001,B2592)&gt;1),"Same order # twice - keep one row",""))))))))</f>
        <v/>
      </c>
      <c r="I2592" s="11" t="str">
        <f aca="false">IF(A2592="","",IF(ISNUMBER(A2592),INT(A2592),IFERROR(IF(TEXT(DATE(VALUE(LEFT(A2592,4)),VALUE(MID(A2592,6,2)),VALUE(MID(A2592,9,2))),"yyyy-mm-dd")=LEFT(A2592,10),DATE(VALUE(LEFT(A2592,4)),VALUE(MID(A2592,6,2)),VALUE(MID(A2592,9,2))),""),"")))</f>
        <v/>
      </c>
    </row>
    <row r="2593" customFormat="false" ht="15" hidden="false" customHeight="false" outlineLevel="0" collapsed="false">
      <c r="A2593" s="13"/>
      <c r="B2593" s="8"/>
      <c r="C2593" s="8"/>
      <c r="D2593" s="23"/>
      <c r="E2593" s="23"/>
      <c r="F2593" s="10" t="str">
        <f aca="false">IF(D2593="","",D2593-N(E2593))</f>
        <v/>
      </c>
      <c r="G2593" s="8"/>
      <c r="H2593" s="12" t="str">
        <f aca="false">IF(AND(A2593="",C2593="",D2593=""),"",IF(A2593="","Add the order date",IF(I2593="","Date not recognised - use YYYY-MM-DD",IF(C2593="","Add the customer email",IF(D2593="","Add the order total",IF(COUNTIF(Customers!$A$2:$A$2001,C2593)=0,"Customer not on Customers tab",IF(N(E2593)&gt;D2593,"Refund is more than the order",IF(AND(B2593&lt;&gt;"",COUNTIF($B$2:$B$5001,B2593)&gt;1),"Same order # twice - keep one row",""))))))))</f>
        <v/>
      </c>
      <c r="I2593" s="11" t="str">
        <f aca="false">IF(A2593="","",IF(ISNUMBER(A2593),INT(A2593),IFERROR(IF(TEXT(DATE(VALUE(LEFT(A2593,4)),VALUE(MID(A2593,6,2)),VALUE(MID(A2593,9,2))),"yyyy-mm-dd")=LEFT(A2593,10),DATE(VALUE(LEFT(A2593,4)),VALUE(MID(A2593,6,2)),VALUE(MID(A2593,9,2))),""),"")))</f>
        <v/>
      </c>
    </row>
    <row r="2594" customFormat="false" ht="15" hidden="false" customHeight="false" outlineLevel="0" collapsed="false">
      <c r="A2594" s="13"/>
      <c r="B2594" s="8"/>
      <c r="C2594" s="8"/>
      <c r="D2594" s="23"/>
      <c r="E2594" s="23"/>
      <c r="F2594" s="10" t="str">
        <f aca="false">IF(D2594="","",D2594-N(E2594))</f>
        <v/>
      </c>
      <c r="G2594" s="8"/>
      <c r="H2594" s="12" t="str">
        <f aca="false">IF(AND(A2594="",C2594="",D2594=""),"",IF(A2594="","Add the order date",IF(I2594="","Date not recognised - use YYYY-MM-DD",IF(C2594="","Add the customer email",IF(D2594="","Add the order total",IF(COUNTIF(Customers!$A$2:$A$2001,C2594)=0,"Customer not on Customers tab",IF(N(E2594)&gt;D2594,"Refund is more than the order",IF(AND(B2594&lt;&gt;"",COUNTIF($B$2:$B$5001,B2594)&gt;1),"Same order # twice - keep one row",""))))))))</f>
        <v/>
      </c>
      <c r="I2594" s="11" t="str">
        <f aca="false">IF(A2594="","",IF(ISNUMBER(A2594),INT(A2594),IFERROR(IF(TEXT(DATE(VALUE(LEFT(A2594,4)),VALUE(MID(A2594,6,2)),VALUE(MID(A2594,9,2))),"yyyy-mm-dd")=LEFT(A2594,10),DATE(VALUE(LEFT(A2594,4)),VALUE(MID(A2594,6,2)),VALUE(MID(A2594,9,2))),""),"")))</f>
        <v/>
      </c>
    </row>
    <row r="2595" customFormat="false" ht="15" hidden="false" customHeight="false" outlineLevel="0" collapsed="false">
      <c r="A2595" s="13"/>
      <c r="B2595" s="8"/>
      <c r="C2595" s="8"/>
      <c r="D2595" s="23"/>
      <c r="E2595" s="23"/>
      <c r="F2595" s="10" t="str">
        <f aca="false">IF(D2595="","",D2595-N(E2595))</f>
        <v/>
      </c>
      <c r="G2595" s="8"/>
      <c r="H2595" s="12" t="str">
        <f aca="false">IF(AND(A2595="",C2595="",D2595=""),"",IF(A2595="","Add the order date",IF(I2595="","Date not recognised - use YYYY-MM-DD",IF(C2595="","Add the customer email",IF(D2595="","Add the order total",IF(COUNTIF(Customers!$A$2:$A$2001,C2595)=0,"Customer not on Customers tab",IF(N(E2595)&gt;D2595,"Refund is more than the order",IF(AND(B2595&lt;&gt;"",COUNTIF($B$2:$B$5001,B2595)&gt;1),"Same order # twice - keep one row",""))))))))</f>
        <v/>
      </c>
      <c r="I2595" s="11" t="str">
        <f aca="false">IF(A2595="","",IF(ISNUMBER(A2595),INT(A2595),IFERROR(IF(TEXT(DATE(VALUE(LEFT(A2595,4)),VALUE(MID(A2595,6,2)),VALUE(MID(A2595,9,2))),"yyyy-mm-dd")=LEFT(A2595,10),DATE(VALUE(LEFT(A2595,4)),VALUE(MID(A2595,6,2)),VALUE(MID(A2595,9,2))),""),"")))</f>
        <v/>
      </c>
    </row>
    <row r="2596" customFormat="false" ht="15" hidden="false" customHeight="false" outlineLevel="0" collapsed="false">
      <c r="A2596" s="13"/>
      <c r="B2596" s="8"/>
      <c r="C2596" s="8"/>
      <c r="D2596" s="23"/>
      <c r="E2596" s="23"/>
      <c r="F2596" s="10" t="str">
        <f aca="false">IF(D2596="","",D2596-N(E2596))</f>
        <v/>
      </c>
      <c r="G2596" s="8"/>
      <c r="H2596" s="12" t="str">
        <f aca="false">IF(AND(A2596="",C2596="",D2596=""),"",IF(A2596="","Add the order date",IF(I2596="","Date not recognised - use YYYY-MM-DD",IF(C2596="","Add the customer email",IF(D2596="","Add the order total",IF(COUNTIF(Customers!$A$2:$A$2001,C2596)=0,"Customer not on Customers tab",IF(N(E2596)&gt;D2596,"Refund is more than the order",IF(AND(B2596&lt;&gt;"",COUNTIF($B$2:$B$5001,B2596)&gt;1),"Same order # twice - keep one row",""))))))))</f>
        <v/>
      </c>
      <c r="I2596" s="11" t="str">
        <f aca="false">IF(A2596="","",IF(ISNUMBER(A2596),INT(A2596),IFERROR(IF(TEXT(DATE(VALUE(LEFT(A2596,4)),VALUE(MID(A2596,6,2)),VALUE(MID(A2596,9,2))),"yyyy-mm-dd")=LEFT(A2596,10),DATE(VALUE(LEFT(A2596,4)),VALUE(MID(A2596,6,2)),VALUE(MID(A2596,9,2))),""),"")))</f>
        <v/>
      </c>
    </row>
    <row r="2597" customFormat="false" ht="15" hidden="false" customHeight="false" outlineLevel="0" collapsed="false">
      <c r="A2597" s="13"/>
      <c r="B2597" s="8"/>
      <c r="C2597" s="8"/>
      <c r="D2597" s="23"/>
      <c r="E2597" s="23"/>
      <c r="F2597" s="10" t="str">
        <f aca="false">IF(D2597="","",D2597-N(E2597))</f>
        <v/>
      </c>
      <c r="G2597" s="8"/>
      <c r="H2597" s="12" t="str">
        <f aca="false">IF(AND(A2597="",C2597="",D2597=""),"",IF(A2597="","Add the order date",IF(I2597="","Date not recognised - use YYYY-MM-DD",IF(C2597="","Add the customer email",IF(D2597="","Add the order total",IF(COUNTIF(Customers!$A$2:$A$2001,C2597)=0,"Customer not on Customers tab",IF(N(E2597)&gt;D2597,"Refund is more than the order",IF(AND(B2597&lt;&gt;"",COUNTIF($B$2:$B$5001,B2597)&gt;1),"Same order # twice - keep one row",""))))))))</f>
        <v/>
      </c>
      <c r="I2597" s="11" t="str">
        <f aca="false">IF(A2597="","",IF(ISNUMBER(A2597),INT(A2597),IFERROR(IF(TEXT(DATE(VALUE(LEFT(A2597,4)),VALUE(MID(A2597,6,2)),VALUE(MID(A2597,9,2))),"yyyy-mm-dd")=LEFT(A2597,10),DATE(VALUE(LEFT(A2597,4)),VALUE(MID(A2597,6,2)),VALUE(MID(A2597,9,2))),""),"")))</f>
        <v/>
      </c>
    </row>
    <row r="2598" customFormat="false" ht="15" hidden="false" customHeight="false" outlineLevel="0" collapsed="false">
      <c r="A2598" s="13"/>
      <c r="B2598" s="8"/>
      <c r="C2598" s="8"/>
      <c r="D2598" s="23"/>
      <c r="E2598" s="23"/>
      <c r="F2598" s="10" t="str">
        <f aca="false">IF(D2598="","",D2598-N(E2598))</f>
        <v/>
      </c>
      <c r="G2598" s="8"/>
      <c r="H2598" s="12" t="str">
        <f aca="false">IF(AND(A2598="",C2598="",D2598=""),"",IF(A2598="","Add the order date",IF(I2598="","Date not recognised - use YYYY-MM-DD",IF(C2598="","Add the customer email",IF(D2598="","Add the order total",IF(COUNTIF(Customers!$A$2:$A$2001,C2598)=0,"Customer not on Customers tab",IF(N(E2598)&gt;D2598,"Refund is more than the order",IF(AND(B2598&lt;&gt;"",COUNTIF($B$2:$B$5001,B2598)&gt;1),"Same order # twice - keep one row",""))))))))</f>
        <v/>
      </c>
      <c r="I2598" s="11" t="str">
        <f aca="false">IF(A2598="","",IF(ISNUMBER(A2598),INT(A2598),IFERROR(IF(TEXT(DATE(VALUE(LEFT(A2598,4)),VALUE(MID(A2598,6,2)),VALUE(MID(A2598,9,2))),"yyyy-mm-dd")=LEFT(A2598,10),DATE(VALUE(LEFT(A2598,4)),VALUE(MID(A2598,6,2)),VALUE(MID(A2598,9,2))),""),"")))</f>
        <v/>
      </c>
    </row>
    <row r="2599" customFormat="false" ht="15" hidden="false" customHeight="false" outlineLevel="0" collapsed="false">
      <c r="A2599" s="13"/>
      <c r="B2599" s="8"/>
      <c r="C2599" s="8"/>
      <c r="D2599" s="23"/>
      <c r="E2599" s="23"/>
      <c r="F2599" s="10" t="str">
        <f aca="false">IF(D2599="","",D2599-N(E2599))</f>
        <v/>
      </c>
      <c r="G2599" s="8"/>
      <c r="H2599" s="12" t="str">
        <f aca="false">IF(AND(A2599="",C2599="",D2599=""),"",IF(A2599="","Add the order date",IF(I2599="","Date not recognised - use YYYY-MM-DD",IF(C2599="","Add the customer email",IF(D2599="","Add the order total",IF(COUNTIF(Customers!$A$2:$A$2001,C2599)=0,"Customer not on Customers tab",IF(N(E2599)&gt;D2599,"Refund is more than the order",IF(AND(B2599&lt;&gt;"",COUNTIF($B$2:$B$5001,B2599)&gt;1),"Same order # twice - keep one row",""))))))))</f>
        <v/>
      </c>
      <c r="I2599" s="11" t="str">
        <f aca="false">IF(A2599="","",IF(ISNUMBER(A2599),INT(A2599),IFERROR(IF(TEXT(DATE(VALUE(LEFT(A2599,4)),VALUE(MID(A2599,6,2)),VALUE(MID(A2599,9,2))),"yyyy-mm-dd")=LEFT(A2599,10),DATE(VALUE(LEFT(A2599,4)),VALUE(MID(A2599,6,2)),VALUE(MID(A2599,9,2))),""),"")))</f>
        <v/>
      </c>
    </row>
    <row r="2600" customFormat="false" ht="15" hidden="false" customHeight="false" outlineLevel="0" collapsed="false">
      <c r="A2600" s="13"/>
      <c r="B2600" s="8"/>
      <c r="C2600" s="8"/>
      <c r="D2600" s="23"/>
      <c r="E2600" s="23"/>
      <c r="F2600" s="10" t="str">
        <f aca="false">IF(D2600="","",D2600-N(E2600))</f>
        <v/>
      </c>
      <c r="G2600" s="8"/>
      <c r="H2600" s="12" t="str">
        <f aca="false">IF(AND(A2600="",C2600="",D2600=""),"",IF(A2600="","Add the order date",IF(I2600="","Date not recognised - use YYYY-MM-DD",IF(C2600="","Add the customer email",IF(D2600="","Add the order total",IF(COUNTIF(Customers!$A$2:$A$2001,C2600)=0,"Customer not on Customers tab",IF(N(E2600)&gt;D2600,"Refund is more than the order",IF(AND(B2600&lt;&gt;"",COUNTIF($B$2:$B$5001,B2600)&gt;1),"Same order # twice - keep one row",""))))))))</f>
        <v/>
      </c>
      <c r="I2600" s="11" t="str">
        <f aca="false">IF(A2600="","",IF(ISNUMBER(A2600),INT(A2600),IFERROR(IF(TEXT(DATE(VALUE(LEFT(A2600,4)),VALUE(MID(A2600,6,2)),VALUE(MID(A2600,9,2))),"yyyy-mm-dd")=LEFT(A2600,10),DATE(VALUE(LEFT(A2600,4)),VALUE(MID(A2600,6,2)),VALUE(MID(A2600,9,2))),""),"")))</f>
        <v/>
      </c>
    </row>
    <row r="2601" customFormat="false" ht="15" hidden="false" customHeight="false" outlineLevel="0" collapsed="false">
      <c r="A2601" s="13"/>
      <c r="B2601" s="8"/>
      <c r="C2601" s="8"/>
      <c r="D2601" s="23"/>
      <c r="E2601" s="23"/>
      <c r="F2601" s="10" t="str">
        <f aca="false">IF(D2601="","",D2601-N(E2601))</f>
        <v/>
      </c>
      <c r="G2601" s="8"/>
      <c r="H2601" s="12" t="str">
        <f aca="false">IF(AND(A2601="",C2601="",D2601=""),"",IF(A2601="","Add the order date",IF(I2601="","Date not recognised - use YYYY-MM-DD",IF(C2601="","Add the customer email",IF(D2601="","Add the order total",IF(COUNTIF(Customers!$A$2:$A$2001,C2601)=0,"Customer not on Customers tab",IF(N(E2601)&gt;D2601,"Refund is more than the order",IF(AND(B2601&lt;&gt;"",COUNTIF($B$2:$B$5001,B2601)&gt;1),"Same order # twice - keep one row",""))))))))</f>
        <v/>
      </c>
      <c r="I2601" s="11" t="str">
        <f aca="false">IF(A2601="","",IF(ISNUMBER(A2601),INT(A2601),IFERROR(IF(TEXT(DATE(VALUE(LEFT(A2601,4)),VALUE(MID(A2601,6,2)),VALUE(MID(A2601,9,2))),"yyyy-mm-dd")=LEFT(A2601,10),DATE(VALUE(LEFT(A2601,4)),VALUE(MID(A2601,6,2)),VALUE(MID(A2601,9,2))),""),"")))</f>
        <v/>
      </c>
    </row>
    <row r="2602" customFormat="false" ht="15" hidden="false" customHeight="false" outlineLevel="0" collapsed="false">
      <c r="A2602" s="13"/>
      <c r="B2602" s="8"/>
      <c r="C2602" s="8"/>
      <c r="D2602" s="23"/>
      <c r="E2602" s="23"/>
      <c r="F2602" s="10" t="str">
        <f aca="false">IF(D2602="","",D2602-N(E2602))</f>
        <v/>
      </c>
      <c r="G2602" s="8"/>
      <c r="H2602" s="12" t="str">
        <f aca="false">IF(AND(A2602="",C2602="",D2602=""),"",IF(A2602="","Add the order date",IF(I2602="","Date not recognised - use YYYY-MM-DD",IF(C2602="","Add the customer email",IF(D2602="","Add the order total",IF(COUNTIF(Customers!$A$2:$A$2001,C2602)=0,"Customer not on Customers tab",IF(N(E2602)&gt;D2602,"Refund is more than the order",IF(AND(B2602&lt;&gt;"",COUNTIF($B$2:$B$5001,B2602)&gt;1),"Same order # twice - keep one row",""))))))))</f>
        <v/>
      </c>
      <c r="I2602" s="11" t="str">
        <f aca="false">IF(A2602="","",IF(ISNUMBER(A2602),INT(A2602),IFERROR(IF(TEXT(DATE(VALUE(LEFT(A2602,4)),VALUE(MID(A2602,6,2)),VALUE(MID(A2602,9,2))),"yyyy-mm-dd")=LEFT(A2602,10),DATE(VALUE(LEFT(A2602,4)),VALUE(MID(A2602,6,2)),VALUE(MID(A2602,9,2))),""),"")))</f>
        <v/>
      </c>
    </row>
    <row r="2603" customFormat="false" ht="15" hidden="false" customHeight="false" outlineLevel="0" collapsed="false">
      <c r="A2603" s="13"/>
      <c r="B2603" s="8"/>
      <c r="C2603" s="8"/>
      <c r="D2603" s="23"/>
      <c r="E2603" s="23"/>
      <c r="F2603" s="10" t="str">
        <f aca="false">IF(D2603="","",D2603-N(E2603))</f>
        <v/>
      </c>
      <c r="G2603" s="8"/>
      <c r="H2603" s="12" t="str">
        <f aca="false">IF(AND(A2603="",C2603="",D2603=""),"",IF(A2603="","Add the order date",IF(I2603="","Date not recognised - use YYYY-MM-DD",IF(C2603="","Add the customer email",IF(D2603="","Add the order total",IF(COUNTIF(Customers!$A$2:$A$2001,C2603)=0,"Customer not on Customers tab",IF(N(E2603)&gt;D2603,"Refund is more than the order",IF(AND(B2603&lt;&gt;"",COUNTIF($B$2:$B$5001,B2603)&gt;1),"Same order # twice - keep one row",""))))))))</f>
        <v/>
      </c>
      <c r="I2603" s="11" t="str">
        <f aca="false">IF(A2603="","",IF(ISNUMBER(A2603),INT(A2603),IFERROR(IF(TEXT(DATE(VALUE(LEFT(A2603,4)),VALUE(MID(A2603,6,2)),VALUE(MID(A2603,9,2))),"yyyy-mm-dd")=LEFT(A2603,10),DATE(VALUE(LEFT(A2603,4)),VALUE(MID(A2603,6,2)),VALUE(MID(A2603,9,2))),""),"")))</f>
        <v/>
      </c>
    </row>
    <row r="2604" customFormat="false" ht="15" hidden="false" customHeight="false" outlineLevel="0" collapsed="false">
      <c r="A2604" s="13"/>
      <c r="B2604" s="8"/>
      <c r="C2604" s="8"/>
      <c r="D2604" s="23"/>
      <c r="E2604" s="23"/>
      <c r="F2604" s="10" t="str">
        <f aca="false">IF(D2604="","",D2604-N(E2604))</f>
        <v/>
      </c>
      <c r="G2604" s="8"/>
      <c r="H2604" s="12" t="str">
        <f aca="false">IF(AND(A2604="",C2604="",D2604=""),"",IF(A2604="","Add the order date",IF(I2604="","Date not recognised - use YYYY-MM-DD",IF(C2604="","Add the customer email",IF(D2604="","Add the order total",IF(COUNTIF(Customers!$A$2:$A$2001,C2604)=0,"Customer not on Customers tab",IF(N(E2604)&gt;D2604,"Refund is more than the order",IF(AND(B2604&lt;&gt;"",COUNTIF($B$2:$B$5001,B2604)&gt;1),"Same order # twice - keep one row",""))))))))</f>
        <v/>
      </c>
      <c r="I2604" s="11" t="str">
        <f aca="false">IF(A2604="","",IF(ISNUMBER(A2604),INT(A2604),IFERROR(IF(TEXT(DATE(VALUE(LEFT(A2604,4)),VALUE(MID(A2604,6,2)),VALUE(MID(A2604,9,2))),"yyyy-mm-dd")=LEFT(A2604,10),DATE(VALUE(LEFT(A2604,4)),VALUE(MID(A2604,6,2)),VALUE(MID(A2604,9,2))),""),"")))</f>
        <v/>
      </c>
    </row>
    <row r="2605" customFormat="false" ht="15" hidden="false" customHeight="false" outlineLevel="0" collapsed="false">
      <c r="A2605" s="13"/>
      <c r="B2605" s="8"/>
      <c r="C2605" s="8"/>
      <c r="D2605" s="23"/>
      <c r="E2605" s="23"/>
      <c r="F2605" s="10" t="str">
        <f aca="false">IF(D2605="","",D2605-N(E2605))</f>
        <v/>
      </c>
      <c r="G2605" s="8"/>
      <c r="H2605" s="12" t="str">
        <f aca="false">IF(AND(A2605="",C2605="",D2605=""),"",IF(A2605="","Add the order date",IF(I2605="","Date not recognised - use YYYY-MM-DD",IF(C2605="","Add the customer email",IF(D2605="","Add the order total",IF(COUNTIF(Customers!$A$2:$A$2001,C2605)=0,"Customer not on Customers tab",IF(N(E2605)&gt;D2605,"Refund is more than the order",IF(AND(B2605&lt;&gt;"",COUNTIF($B$2:$B$5001,B2605)&gt;1),"Same order # twice - keep one row",""))))))))</f>
        <v/>
      </c>
      <c r="I2605" s="11" t="str">
        <f aca="false">IF(A2605="","",IF(ISNUMBER(A2605),INT(A2605),IFERROR(IF(TEXT(DATE(VALUE(LEFT(A2605,4)),VALUE(MID(A2605,6,2)),VALUE(MID(A2605,9,2))),"yyyy-mm-dd")=LEFT(A2605,10),DATE(VALUE(LEFT(A2605,4)),VALUE(MID(A2605,6,2)),VALUE(MID(A2605,9,2))),""),"")))</f>
        <v/>
      </c>
    </row>
    <row r="2606" customFormat="false" ht="15" hidden="false" customHeight="false" outlineLevel="0" collapsed="false">
      <c r="A2606" s="13"/>
      <c r="B2606" s="8"/>
      <c r="C2606" s="8"/>
      <c r="D2606" s="23"/>
      <c r="E2606" s="23"/>
      <c r="F2606" s="10" t="str">
        <f aca="false">IF(D2606="","",D2606-N(E2606))</f>
        <v/>
      </c>
      <c r="G2606" s="8"/>
      <c r="H2606" s="12" t="str">
        <f aca="false">IF(AND(A2606="",C2606="",D2606=""),"",IF(A2606="","Add the order date",IF(I2606="","Date not recognised - use YYYY-MM-DD",IF(C2606="","Add the customer email",IF(D2606="","Add the order total",IF(COUNTIF(Customers!$A$2:$A$2001,C2606)=0,"Customer not on Customers tab",IF(N(E2606)&gt;D2606,"Refund is more than the order",IF(AND(B2606&lt;&gt;"",COUNTIF($B$2:$B$5001,B2606)&gt;1),"Same order # twice - keep one row",""))))))))</f>
        <v/>
      </c>
      <c r="I2606" s="11" t="str">
        <f aca="false">IF(A2606="","",IF(ISNUMBER(A2606),INT(A2606),IFERROR(IF(TEXT(DATE(VALUE(LEFT(A2606,4)),VALUE(MID(A2606,6,2)),VALUE(MID(A2606,9,2))),"yyyy-mm-dd")=LEFT(A2606,10),DATE(VALUE(LEFT(A2606,4)),VALUE(MID(A2606,6,2)),VALUE(MID(A2606,9,2))),""),"")))</f>
        <v/>
      </c>
    </row>
    <row r="2607" customFormat="false" ht="15" hidden="false" customHeight="false" outlineLevel="0" collapsed="false">
      <c r="A2607" s="13"/>
      <c r="B2607" s="8"/>
      <c r="C2607" s="8"/>
      <c r="D2607" s="23"/>
      <c r="E2607" s="23"/>
      <c r="F2607" s="10" t="str">
        <f aca="false">IF(D2607="","",D2607-N(E2607))</f>
        <v/>
      </c>
      <c r="G2607" s="8"/>
      <c r="H2607" s="12" t="str">
        <f aca="false">IF(AND(A2607="",C2607="",D2607=""),"",IF(A2607="","Add the order date",IF(I2607="","Date not recognised - use YYYY-MM-DD",IF(C2607="","Add the customer email",IF(D2607="","Add the order total",IF(COUNTIF(Customers!$A$2:$A$2001,C2607)=0,"Customer not on Customers tab",IF(N(E2607)&gt;D2607,"Refund is more than the order",IF(AND(B2607&lt;&gt;"",COUNTIF($B$2:$B$5001,B2607)&gt;1),"Same order # twice - keep one row",""))))))))</f>
        <v/>
      </c>
      <c r="I2607" s="11" t="str">
        <f aca="false">IF(A2607="","",IF(ISNUMBER(A2607),INT(A2607),IFERROR(IF(TEXT(DATE(VALUE(LEFT(A2607,4)),VALUE(MID(A2607,6,2)),VALUE(MID(A2607,9,2))),"yyyy-mm-dd")=LEFT(A2607,10),DATE(VALUE(LEFT(A2607,4)),VALUE(MID(A2607,6,2)),VALUE(MID(A2607,9,2))),""),"")))</f>
        <v/>
      </c>
    </row>
    <row r="2608" customFormat="false" ht="15" hidden="false" customHeight="false" outlineLevel="0" collapsed="false">
      <c r="A2608" s="13"/>
      <c r="B2608" s="8"/>
      <c r="C2608" s="8"/>
      <c r="D2608" s="23"/>
      <c r="E2608" s="23"/>
      <c r="F2608" s="10" t="str">
        <f aca="false">IF(D2608="","",D2608-N(E2608))</f>
        <v/>
      </c>
      <c r="G2608" s="8"/>
      <c r="H2608" s="12" t="str">
        <f aca="false">IF(AND(A2608="",C2608="",D2608=""),"",IF(A2608="","Add the order date",IF(I2608="","Date not recognised - use YYYY-MM-DD",IF(C2608="","Add the customer email",IF(D2608="","Add the order total",IF(COUNTIF(Customers!$A$2:$A$2001,C2608)=0,"Customer not on Customers tab",IF(N(E2608)&gt;D2608,"Refund is more than the order",IF(AND(B2608&lt;&gt;"",COUNTIF($B$2:$B$5001,B2608)&gt;1),"Same order # twice - keep one row",""))))))))</f>
        <v/>
      </c>
      <c r="I2608" s="11" t="str">
        <f aca="false">IF(A2608="","",IF(ISNUMBER(A2608),INT(A2608),IFERROR(IF(TEXT(DATE(VALUE(LEFT(A2608,4)),VALUE(MID(A2608,6,2)),VALUE(MID(A2608,9,2))),"yyyy-mm-dd")=LEFT(A2608,10),DATE(VALUE(LEFT(A2608,4)),VALUE(MID(A2608,6,2)),VALUE(MID(A2608,9,2))),""),"")))</f>
        <v/>
      </c>
    </row>
    <row r="2609" customFormat="false" ht="15" hidden="false" customHeight="false" outlineLevel="0" collapsed="false">
      <c r="A2609" s="13"/>
      <c r="B2609" s="8"/>
      <c r="C2609" s="8"/>
      <c r="D2609" s="23"/>
      <c r="E2609" s="23"/>
      <c r="F2609" s="10" t="str">
        <f aca="false">IF(D2609="","",D2609-N(E2609))</f>
        <v/>
      </c>
      <c r="G2609" s="8"/>
      <c r="H2609" s="12" t="str">
        <f aca="false">IF(AND(A2609="",C2609="",D2609=""),"",IF(A2609="","Add the order date",IF(I2609="","Date not recognised - use YYYY-MM-DD",IF(C2609="","Add the customer email",IF(D2609="","Add the order total",IF(COUNTIF(Customers!$A$2:$A$2001,C2609)=0,"Customer not on Customers tab",IF(N(E2609)&gt;D2609,"Refund is more than the order",IF(AND(B2609&lt;&gt;"",COUNTIF($B$2:$B$5001,B2609)&gt;1),"Same order # twice - keep one row",""))))))))</f>
        <v/>
      </c>
      <c r="I2609" s="11" t="str">
        <f aca="false">IF(A2609="","",IF(ISNUMBER(A2609),INT(A2609),IFERROR(IF(TEXT(DATE(VALUE(LEFT(A2609,4)),VALUE(MID(A2609,6,2)),VALUE(MID(A2609,9,2))),"yyyy-mm-dd")=LEFT(A2609,10),DATE(VALUE(LEFT(A2609,4)),VALUE(MID(A2609,6,2)),VALUE(MID(A2609,9,2))),""),"")))</f>
        <v/>
      </c>
    </row>
    <row r="2610" customFormat="false" ht="15" hidden="false" customHeight="false" outlineLevel="0" collapsed="false">
      <c r="A2610" s="13"/>
      <c r="B2610" s="8"/>
      <c r="C2610" s="8"/>
      <c r="D2610" s="23"/>
      <c r="E2610" s="23"/>
      <c r="F2610" s="10" t="str">
        <f aca="false">IF(D2610="","",D2610-N(E2610))</f>
        <v/>
      </c>
      <c r="G2610" s="8"/>
      <c r="H2610" s="12" t="str">
        <f aca="false">IF(AND(A2610="",C2610="",D2610=""),"",IF(A2610="","Add the order date",IF(I2610="","Date not recognised - use YYYY-MM-DD",IF(C2610="","Add the customer email",IF(D2610="","Add the order total",IF(COUNTIF(Customers!$A$2:$A$2001,C2610)=0,"Customer not on Customers tab",IF(N(E2610)&gt;D2610,"Refund is more than the order",IF(AND(B2610&lt;&gt;"",COUNTIF($B$2:$B$5001,B2610)&gt;1),"Same order # twice - keep one row",""))))))))</f>
        <v/>
      </c>
      <c r="I2610" s="11" t="str">
        <f aca="false">IF(A2610="","",IF(ISNUMBER(A2610),INT(A2610),IFERROR(IF(TEXT(DATE(VALUE(LEFT(A2610,4)),VALUE(MID(A2610,6,2)),VALUE(MID(A2610,9,2))),"yyyy-mm-dd")=LEFT(A2610,10),DATE(VALUE(LEFT(A2610,4)),VALUE(MID(A2610,6,2)),VALUE(MID(A2610,9,2))),""),"")))</f>
        <v/>
      </c>
    </row>
    <row r="2611" customFormat="false" ht="15" hidden="false" customHeight="false" outlineLevel="0" collapsed="false">
      <c r="A2611" s="13"/>
      <c r="B2611" s="8"/>
      <c r="C2611" s="8"/>
      <c r="D2611" s="23"/>
      <c r="E2611" s="23"/>
      <c r="F2611" s="10" t="str">
        <f aca="false">IF(D2611="","",D2611-N(E2611))</f>
        <v/>
      </c>
      <c r="G2611" s="8"/>
      <c r="H2611" s="12" t="str">
        <f aca="false">IF(AND(A2611="",C2611="",D2611=""),"",IF(A2611="","Add the order date",IF(I2611="","Date not recognised - use YYYY-MM-DD",IF(C2611="","Add the customer email",IF(D2611="","Add the order total",IF(COUNTIF(Customers!$A$2:$A$2001,C2611)=0,"Customer not on Customers tab",IF(N(E2611)&gt;D2611,"Refund is more than the order",IF(AND(B2611&lt;&gt;"",COUNTIF($B$2:$B$5001,B2611)&gt;1),"Same order # twice - keep one row",""))))))))</f>
        <v/>
      </c>
      <c r="I2611" s="11" t="str">
        <f aca="false">IF(A2611="","",IF(ISNUMBER(A2611),INT(A2611),IFERROR(IF(TEXT(DATE(VALUE(LEFT(A2611,4)),VALUE(MID(A2611,6,2)),VALUE(MID(A2611,9,2))),"yyyy-mm-dd")=LEFT(A2611,10),DATE(VALUE(LEFT(A2611,4)),VALUE(MID(A2611,6,2)),VALUE(MID(A2611,9,2))),""),"")))</f>
        <v/>
      </c>
    </row>
    <row r="2612" customFormat="false" ht="15" hidden="false" customHeight="false" outlineLevel="0" collapsed="false">
      <c r="A2612" s="13"/>
      <c r="B2612" s="8"/>
      <c r="C2612" s="8"/>
      <c r="D2612" s="23"/>
      <c r="E2612" s="23"/>
      <c r="F2612" s="10" t="str">
        <f aca="false">IF(D2612="","",D2612-N(E2612))</f>
        <v/>
      </c>
      <c r="G2612" s="8"/>
      <c r="H2612" s="12" t="str">
        <f aca="false">IF(AND(A2612="",C2612="",D2612=""),"",IF(A2612="","Add the order date",IF(I2612="","Date not recognised - use YYYY-MM-DD",IF(C2612="","Add the customer email",IF(D2612="","Add the order total",IF(COUNTIF(Customers!$A$2:$A$2001,C2612)=0,"Customer not on Customers tab",IF(N(E2612)&gt;D2612,"Refund is more than the order",IF(AND(B2612&lt;&gt;"",COUNTIF($B$2:$B$5001,B2612)&gt;1),"Same order # twice - keep one row",""))))))))</f>
        <v/>
      </c>
      <c r="I2612" s="11" t="str">
        <f aca="false">IF(A2612="","",IF(ISNUMBER(A2612),INT(A2612),IFERROR(IF(TEXT(DATE(VALUE(LEFT(A2612,4)),VALUE(MID(A2612,6,2)),VALUE(MID(A2612,9,2))),"yyyy-mm-dd")=LEFT(A2612,10),DATE(VALUE(LEFT(A2612,4)),VALUE(MID(A2612,6,2)),VALUE(MID(A2612,9,2))),""),"")))</f>
        <v/>
      </c>
    </row>
    <row r="2613" customFormat="false" ht="15" hidden="false" customHeight="false" outlineLevel="0" collapsed="false">
      <c r="A2613" s="13"/>
      <c r="B2613" s="8"/>
      <c r="C2613" s="8"/>
      <c r="D2613" s="23"/>
      <c r="E2613" s="23"/>
      <c r="F2613" s="10" t="str">
        <f aca="false">IF(D2613="","",D2613-N(E2613))</f>
        <v/>
      </c>
      <c r="G2613" s="8"/>
      <c r="H2613" s="12" t="str">
        <f aca="false">IF(AND(A2613="",C2613="",D2613=""),"",IF(A2613="","Add the order date",IF(I2613="","Date not recognised - use YYYY-MM-DD",IF(C2613="","Add the customer email",IF(D2613="","Add the order total",IF(COUNTIF(Customers!$A$2:$A$2001,C2613)=0,"Customer not on Customers tab",IF(N(E2613)&gt;D2613,"Refund is more than the order",IF(AND(B2613&lt;&gt;"",COUNTIF($B$2:$B$5001,B2613)&gt;1),"Same order # twice - keep one row",""))))))))</f>
        <v/>
      </c>
      <c r="I2613" s="11" t="str">
        <f aca="false">IF(A2613="","",IF(ISNUMBER(A2613),INT(A2613),IFERROR(IF(TEXT(DATE(VALUE(LEFT(A2613,4)),VALUE(MID(A2613,6,2)),VALUE(MID(A2613,9,2))),"yyyy-mm-dd")=LEFT(A2613,10),DATE(VALUE(LEFT(A2613,4)),VALUE(MID(A2613,6,2)),VALUE(MID(A2613,9,2))),""),"")))</f>
        <v/>
      </c>
    </row>
    <row r="2614" customFormat="false" ht="15" hidden="false" customHeight="false" outlineLevel="0" collapsed="false">
      <c r="A2614" s="13"/>
      <c r="B2614" s="8"/>
      <c r="C2614" s="8"/>
      <c r="D2614" s="23"/>
      <c r="E2614" s="23"/>
      <c r="F2614" s="10" t="str">
        <f aca="false">IF(D2614="","",D2614-N(E2614))</f>
        <v/>
      </c>
      <c r="G2614" s="8"/>
      <c r="H2614" s="12" t="str">
        <f aca="false">IF(AND(A2614="",C2614="",D2614=""),"",IF(A2614="","Add the order date",IF(I2614="","Date not recognised - use YYYY-MM-DD",IF(C2614="","Add the customer email",IF(D2614="","Add the order total",IF(COUNTIF(Customers!$A$2:$A$2001,C2614)=0,"Customer not on Customers tab",IF(N(E2614)&gt;D2614,"Refund is more than the order",IF(AND(B2614&lt;&gt;"",COUNTIF($B$2:$B$5001,B2614)&gt;1),"Same order # twice - keep one row",""))))))))</f>
        <v/>
      </c>
      <c r="I2614" s="11" t="str">
        <f aca="false">IF(A2614="","",IF(ISNUMBER(A2614),INT(A2614),IFERROR(IF(TEXT(DATE(VALUE(LEFT(A2614,4)),VALUE(MID(A2614,6,2)),VALUE(MID(A2614,9,2))),"yyyy-mm-dd")=LEFT(A2614,10),DATE(VALUE(LEFT(A2614,4)),VALUE(MID(A2614,6,2)),VALUE(MID(A2614,9,2))),""),"")))</f>
        <v/>
      </c>
    </row>
    <row r="2615" customFormat="false" ht="15" hidden="false" customHeight="false" outlineLevel="0" collapsed="false">
      <c r="A2615" s="13"/>
      <c r="B2615" s="8"/>
      <c r="C2615" s="8"/>
      <c r="D2615" s="23"/>
      <c r="E2615" s="23"/>
      <c r="F2615" s="10" t="str">
        <f aca="false">IF(D2615="","",D2615-N(E2615))</f>
        <v/>
      </c>
      <c r="G2615" s="8"/>
      <c r="H2615" s="12" t="str">
        <f aca="false">IF(AND(A2615="",C2615="",D2615=""),"",IF(A2615="","Add the order date",IF(I2615="","Date not recognised - use YYYY-MM-DD",IF(C2615="","Add the customer email",IF(D2615="","Add the order total",IF(COUNTIF(Customers!$A$2:$A$2001,C2615)=0,"Customer not on Customers tab",IF(N(E2615)&gt;D2615,"Refund is more than the order",IF(AND(B2615&lt;&gt;"",COUNTIF($B$2:$B$5001,B2615)&gt;1),"Same order # twice - keep one row",""))))))))</f>
        <v/>
      </c>
      <c r="I2615" s="11" t="str">
        <f aca="false">IF(A2615="","",IF(ISNUMBER(A2615),INT(A2615),IFERROR(IF(TEXT(DATE(VALUE(LEFT(A2615,4)),VALUE(MID(A2615,6,2)),VALUE(MID(A2615,9,2))),"yyyy-mm-dd")=LEFT(A2615,10),DATE(VALUE(LEFT(A2615,4)),VALUE(MID(A2615,6,2)),VALUE(MID(A2615,9,2))),""),"")))</f>
        <v/>
      </c>
    </row>
    <row r="2616" customFormat="false" ht="15" hidden="false" customHeight="false" outlineLevel="0" collapsed="false">
      <c r="A2616" s="13"/>
      <c r="B2616" s="8"/>
      <c r="C2616" s="8"/>
      <c r="D2616" s="23"/>
      <c r="E2616" s="23"/>
      <c r="F2616" s="10" t="str">
        <f aca="false">IF(D2616="","",D2616-N(E2616))</f>
        <v/>
      </c>
      <c r="G2616" s="8"/>
      <c r="H2616" s="12" t="str">
        <f aca="false">IF(AND(A2616="",C2616="",D2616=""),"",IF(A2616="","Add the order date",IF(I2616="","Date not recognised - use YYYY-MM-DD",IF(C2616="","Add the customer email",IF(D2616="","Add the order total",IF(COUNTIF(Customers!$A$2:$A$2001,C2616)=0,"Customer not on Customers tab",IF(N(E2616)&gt;D2616,"Refund is more than the order",IF(AND(B2616&lt;&gt;"",COUNTIF($B$2:$B$5001,B2616)&gt;1),"Same order # twice - keep one row",""))))))))</f>
        <v/>
      </c>
      <c r="I2616" s="11" t="str">
        <f aca="false">IF(A2616="","",IF(ISNUMBER(A2616),INT(A2616),IFERROR(IF(TEXT(DATE(VALUE(LEFT(A2616,4)),VALUE(MID(A2616,6,2)),VALUE(MID(A2616,9,2))),"yyyy-mm-dd")=LEFT(A2616,10),DATE(VALUE(LEFT(A2616,4)),VALUE(MID(A2616,6,2)),VALUE(MID(A2616,9,2))),""),"")))</f>
        <v/>
      </c>
    </row>
    <row r="2617" customFormat="false" ht="15" hidden="false" customHeight="false" outlineLevel="0" collapsed="false">
      <c r="A2617" s="13"/>
      <c r="B2617" s="8"/>
      <c r="C2617" s="8"/>
      <c r="D2617" s="23"/>
      <c r="E2617" s="23"/>
      <c r="F2617" s="10" t="str">
        <f aca="false">IF(D2617="","",D2617-N(E2617))</f>
        <v/>
      </c>
      <c r="G2617" s="8"/>
      <c r="H2617" s="12" t="str">
        <f aca="false">IF(AND(A2617="",C2617="",D2617=""),"",IF(A2617="","Add the order date",IF(I2617="","Date not recognised - use YYYY-MM-DD",IF(C2617="","Add the customer email",IF(D2617="","Add the order total",IF(COUNTIF(Customers!$A$2:$A$2001,C2617)=0,"Customer not on Customers tab",IF(N(E2617)&gt;D2617,"Refund is more than the order",IF(AND(B2617&lt;&gt;"",COUNTIF($B$2:$B$5001,B2617)&gt;1),"Same order # twice - keep one row",""))))))))</f>
        <v/>
      </c>
      <c r="I2617" s="11" t="str">
        <f aca="false">IF(A2617="","",IF(ISNUMBER(A2617),INT(A2617),IFERROR(IF(TEXT(DATE(VALUE(LEFT(A2617,4)),VALUE(MID(A2617,6,2)),VALUE(MID(A2617,9,2))),"yyyy-mm-dd")=LEFT(A2617,10),DATE(VALUE(LEFT(A2617,4)),VALUE(MID(A2617,6,2)),VALUE(MID(A2617,9,2))),""),"")))</f>
        <v/>
      </c>
    </row>
    <row r="2618" customFormat="false" ht="15" hidden="false" customHeight="false" outlineLevel="0" collapsed="false">
      <c r="A2618" s="13"/>
      <c r="B2618" s="8"/>
      <c r="C2618" s="8"/>
      <c r="D2618" s="23"/>
      <c r="E2618" s="23"/>
      <c r="F2618" s="10" t="str">
        <f aca="false">IF(D2618="","",D2618-N(E2618))</f>
        <v/>
      </c>
      <c r="G2618" s="8"/>
      <c r="H2618" s="12" t="str">
        <f aca="false">IF(AND(A2618="",C2618="",D2618=""),"",IF(A2618="","Add the order date",IF(I2618="","Date not recognised - use YYYY-MM-DD",IF(C2618="","Add the customer email",IF(D2618="","Add the order total",IF(COUNTIF(Customers!$A$2:$A$2001,C2618)=0,"Customer not on Customers tab",IF(N(E2618)&gt;D2618,"Refund is more than the order",IF(AND(B2618&lt;&gt;"",COUNTIF($B$2:$B$5001,B2618)&gt;1),"Same order # twice - keep one row",""))))))))</f>
        <v/>
      </c>
      <c r="I2618" s="11" t="str">
        <f aca="false">IF(A2618="","",IF(ISNUMBER(A2618),INT(A2618),IFERROR(IF(TEXT(DATE(VALUE(LEFT(A2618,4)),VALUE(MID(A2618,6,2)),VALUE(MID(A2618,9,2))),"yyyy-mm-dd")=LEFT(A2618,10),DATE(VALUE(LEFT(A2618,4)),VALUE(MID(A2618,6,2)),VALUE(MID(A2618,9,2))),""),"")))</f>
        <v/>
      </c>
    </row>
    <row r="2619" customFormat="false" ht="15" hidden="false" customHeight="false" outlineLevel="0" collapsed="false">
      <c r="A2619" s="13"/>
      <c r="B2619" s="8"/>
      <c r="C2619" s="8"/>
      <c r="D2619" s="23"/>
      <c r="E2619" s="23"/>
      <c r="F2619" s="10" t="str">
        <f aca="false">IF(D2619="","",D2619-N(E2619))</f>
        <v/>
      </c>
      <c r="G2619" s="8"/>
      <c r="H2619" s="12" t="str">
        <f aca="false">IF(AND(A2619="",C2619="",D2619=""),"",IF(A2619="","Add the order date",IF(I2619="","Date not recognised - use YYYY-MM-DD",IF(C2619="","Add the customer email",IF(D2619="","Add the order total",IF(COUNTIF(Customers!$A$2:$A$2001,C2619)=0,"Customer not on Customers tab",IF(N(E2619)&gt;D2619,"Refund is more than the order",IF(AND(B2619&lt;&gt;"",COUNTIF($B$2:$B$5001,B2619)&gt;1),"Same order # twice - keep one row",""))))))))</f>
        <v/>
      </c>
      <c r="I2619" s="11" t="str">
        <f aca="false">IF(A2619="","",IF(ISNUMBER(A2619),INT(A2619),IFERROR(IF(TEXT(DATE(VALUE(LEFT(A2619,4)),VALUE(MID(A2619,6,2)),VALUE(MID(A2619,9,2))),"yyyy-mm-dd")=LEFT(A2619,10),DATE(VALUE(LEFT(A2619,4)),VALUE(MID(A2619,6,2)),VALUE(MID(A2619,9,2))),""),"")))</f>
        <v/>
      </c>
    </row>
    <row r="2620" customFormat="false" ht="15" hidden="false" customHeight="false" outlineLevel="0" collapsed="false">
      <c r="A2620" s="13"/>
      <c r="B2620" s="8"/>
      <c r="C2620" s="8"/>
      <c r="D2620" s="23"/>
      <c r="E2620" s="23"/>
      <c r="F2620" s="10" t="str">
        <f aca="false">IF(D2620="","",D2620-N(E2620))</f>
        <v/>
      </c>
      <c r="G2620" s="8"/>
      <c r="H2620" s="12" t="str">
        <f aca="false">IF(AND(A2620="",C2620="",D2620=""),"",IF(A2620="","Add the order date",IF(I2620="","Date not recognised - use YYYY-MM-DD",IF(C2620="","Add the customer email",IF(D2620="","Add the order total",IF(COUNTIF(Customers!$A$2:$A$2001,C2620)=0,"Customer not on Customers tab",IF(N(E2620)&gt;D2620,"Refund is more than the order",IF(AND(B2620&lt;&gt;"",COUNTIF($B$2:$B$5001,B2620)&gt;1),"Same order # twice - keep one row",""))))))))</f>
        <v/>
      </c>
      <c r="I2620" s="11" t="str">
        <f aca="false">IF(A2620="","",IF(ISNUMBER(A2620),INT(A2620),IFERROR(IF(TEXT(DATE(VALUE(LEFT(A2620,4)),VALUE(MID(A2620,6,2)),VALUE(MID(A2620,9,2))),"yyyy-mm-dd")=LEFT(A2620,10),DATE(VALUE(LEFT(A2620,4)),VALUE(MID(A2620,6,2)),VALUE(MID(A2620,9,2))),""),"")))</f>
        <v/>
      </c>
    </row>
    <row r="2621" customFormat="false" ht="15" hidden="false" customHeight="false" outlineLevel="0" collapsed="false">
      <c r="A2621" s="13"/>
      <c r="B2621" s="8"/>
      <c r="C2621" s="8"/>
      <c r="D2621" s="23"/>
      <c r="E2621" s="23"/>
      <c r="F2621" s="10" t="str">
        <f aca="false">IF(D2621="","",D2621-N(E2621))</f>
        <v/>
      </c>
      <c r="G2621" s="8"/>
      <c r="H2621" s="12" t="str">
        <f aca="false">IF(AND(A2621="",C2621="",D2621=""),"",IF(A2621="","Add the order date",IF(I2621="","Date not recognised - use YYYY-MM-DD",IF(C2621="","Add the customer email",IF(D2621="","Add the order total",IF(COUNTIF(Customers!$A$2:$A$2001,C2621)=0,"Customer not on Customers tab",IF(N(E2621)&gt;D2621,"Refund is more than the order",IF(AND(B2621&lt;&gt;"",COUNTIF($B$2:$B$5001,B2621)&gt;1),"Same order # twice - keep one row",""))))))))</f>
        <v/>
      </c>
      <c r="I2621" s="11" t="str">
        <f aca="false">IF(A2621="","",IF(ISNUMBER(A2621),INT(A2621),IFERROR(IF(TEXT(DATE(VALUE(LEFT(A2621,4)),VALUE(MID(A2621,6,2)),VALUE(MID(A2621,9,2))),"yyyy-mm-dd")=LEFT(A2621,10),DATE(VALUE(LEFT(A2621,4)),VALUE(MID(A2621,6,2)),VALUE(MID(A2621,9,2))),""),"")))</f>
        <v/>
      </c>
    </row>
    <row r="2622" customFormat="false" ht="15" hidden="false" customHeight="false" outlineLevel="0" collapsed="false">
      <c r="A2622" s="13"/>
      <c r="B2622" s="8"/>
      <c r="C2622" s="8"/>
      <c r="D2622" s="23"/>
      <c r="E2622" s="23"/>
      <c r="F2622" s="10" t="str">
        <f aca="false">IF(D2622="","",D2622-N(E2622))</f>
        <v/>
      </c>
      <c r="G2622" s="8"/>
      <c r="H2622" s="12" t="str">
        <f aca="false">IF(AND(A2622="",C2622="",D2622=""),"",IF(A2622="","Add the order date",IF(I2622="","Date not recognised - use YYYY-MM-DD",IF(C2622="","Add the customer email",IF(D2622="","Add the order total",IF(COUNTIF(Customers!$A$2:$A$2001,C2622)=0,"Customer not on Customers tab",IF(N(E2622)&gt;D2622,"Refund is more than the order",IF(AND(B2622&lt;&gt;"",COUNTIF($B$2:$B$5001,B2622)&gt;1),"Same order # twice - keep one row",""))))))))</f>
        <v/>
      </c>
      <c r="I2622" s="11" t="str">
        <f aca="false">IF(A2622="","",IF(ISNUMBER(A2622),INT(A2622),IFERROR(IF(TEXT(DATE(VALUE(LEFT(A2622,4)),VALUE(MID(A2622,6,2)),VALUE(MID(A2622,9,2))),"yyyy-mm-dd")=LEFT(A2622,10),DATE(VALUE(LEFT(A2622,4)),VALUE(MID(A2622,6,2)),VALUE(MID(A2622,9,2))),""),"")))</f>
        <v/>
      </c>
    </row>
    <row r="2623" customFormat="false" ht="15" hidden="false" customHeight="false" outlineLevel="0" collapsed="false">
      <c r="A2623" s="13"/>
      <c r="B2623" s="8"/>
      <c r="C2623" s="8"/>
      <c r="D2623" s="23"/>
      <c r="E2623" s="23"/>
      <c r="F2623" s="10" t="str">
        <f aca="false">IF(D2623="","",D2623-N(E2623))</f>
        <v/>
      </c>
      <c r="G2623" s="8"/>
      <c r="H2623" s="12" t="str">
        <f aca="false">IF(AND(A2623="",C2623="",D2623=""),"",IF(A2623="","Add the order date",IF(I2623="","Date not recognised - use YYYY-MM-DD",IF(C2623="","Add the customer email",IF(D2623="","Add the order total",IF(COUNTIF(Customers!$A$2:$A$2001,C2623)=0,"Customer not on Customers tab",IF(N(E2623)&gt;D2623,"Refund is more than the order",IF(AND(B2623&lt;&gt;"",COUNTIF($B$2:$B$5001,B2623)&gt;1),"Same order # twice - keep one row",""))))))))</f>
        <v/>
      </c>
      <c r="I2623" s="11" t="str">
        <f aca="false">IF(A2623="","",IF(ISNUMBER(A2623),INT(A2623),IFERROR(IF(TEXT(DATE(VALUE(LEFT(A2623,4)),VALUE(MID(A2623,6,2)),VALUE(MID(A2623,9,2))),"yyyy-mm-dd")=LEFT(A2623,10),DATE(VALUE(LEFT(A2623,4)),VALUE(MID(A2623,6,2)),VALUE(MID(A2623,9,2))),""),"")))</f>
        <v/>
      </c>
    </row>
    <row r="2624" customFormat="false" ht="15" hidden="false" customHeight="false" outlineLevel="0" collapsed="false">
      <c r="A2624" s="13"/>
      <c r="B2624" s="8"/>
      <c r="C2624" s="8"/>
      <c r="D2624" s="23"/>
      <c r="E2624" s="23"/>
      <c r="F2624" s="10" t="str">
        <f aca="false">IF(D2624="","",D2624-N(E2624))</f>
        <v/>
      </c>
      <c r="G2624" s="8"/>
      <c r="H2624" s="12" t="str">
        <f aca="false">IF(AND(A2624="",C2624="",D2624=""),"",IF(A2624="","Add the order date",IF(I2624="","Date not recognised - use YYYY-MM-DD",IF(C2624="","Add the customer email",IF(D2624="","Add the order total",IF(COUNTIF(Customers!$A$2:$A$2001,C2624)=0,"Customer not on Customers tab",IF(N(E2624)&gt;D2624,"Refund is more than the order",IF(AND(B2624&lt;&gt;"",COUNTIF($B$2:$B$5001,B2624)&gt;1),"Same order # twice - keep one row",""))))))))</f>
        <v/>
      </c>
      <c r="I2624" s="11" t="str">
        <f aca="false">IF(A2624="","",IF(ISNUMBER(A2624),INT(A2624),IFERROR(IF(TEXT(DATE(VALUE(LEFT(A2624,4)),VALUE(MID(A2624,6,2)),VALUE(MID(A2624,9,2))),"yyyy-mm-dd")=LEFT(A2624,10),DATE(VALUE(LEFT(A2624,4)),VALUE(MID(A2624,6,2)),VALUE(MID(A2624,9,2))),""),"")))</f>
        <v/>
      </c>
    </row>
    <row r="2625" customFormat="false" ht="15" hidden="false" customHeight="false" outlineLevel="0" collapsed="false">
      <c r="A2625" s="13"/>
      <c r="B2625" s="8"/>
      <c r="C2625" s="8"/>
      <c r="D2625" s="23"/>
      <c r="E2625" s="23"/>
      <c r="F2625" s="10" t="str">
        <f aca="false">IF(D2625="","",D2625-N(E2625))</f>
        <v/>
      </c>
      <c r="G2625" s="8"/>
      <c r="H2625" s="12" t="str">
        <f aca="false">IF(AND(A2625="",C2625="",D2625=""),"",IF(A2625="","Add the order date",IF(I2625="","Date not recognised - use YYYY-MM-DD",IF(C2625="","Add the customer email",IF(D2625="","Add the order total",IF(COUNTIF(Customers!$A$2:$A$2001,C2625)=0,"Customer not on Customers tab",IF(N(E2625)&gt;D2625,"Refund is more than the order",IF(AND(B2625&lt;&gt;"",COUNTIF($B$2:$B$5001,B2625)&gt;1),"Same order # twice - keep one row",""))))))))</f>
        <v/>
      </c>
      <c r="I2625" s="11" t="str">
        <f aca="false">IF(A2625="","",IF(ISNUMBER(A2625),INT(A2625),IFERROR(IF(TEXT(DATE(VALUE(LEFT(A2625,4)),VALUE(MID(A2625,6,2)),VALUE(MID(A2625,9,2))),"yyyy-mm-dd")=LEFT(A2625,10),DATE(VALUE(LEFT(A2625,4)),VALUE(MID(A2625,6,2)),VALUE(MID(A2625,9,2))),""),"")))</f>
        <v/>
      </c>
    </row>
    <row r="2626" customFormat="false" ht="15" hidden="false" customHeight="false" outlineLevel="0" collapsed="false">
      <c r="A2626" s="13"/>
      <c r="B2626" s="8"/>
      <c r="C2626" s="8"/>
      <c r="D2626" s="23"/>
      <c r="E2626" s="23"/>
      <c r="F2626" s="10" t="str">
        <f aca="false">IF(D2626="","",D2626-N(E2626))</f>
        <v/>
      </c>
      <c r="G2626" s="8"/>
      <c r="H2626" s="12" t="str">
        <f aca="false">IF(AND(A2626="",C2626="",D2626=""),"",IF(A2626="","Add the order date",IF(I2626="","Date not recognised - use YYYY-MM-DD",IF(C2626="","Add the customer email",IF(D2626="","Add the order total",IF(COUNTIF(Customers!$A$2:$A$2001,C2626)=0,"Customer not on Customers tab",IF(N(E2626)&gt;D2626,"Refund is more than the order",IF(AND(B2626&lt;&gt;"",COUNTIF($B$2:$B$5001,B2626)&gt;1),"Same order # twice - keep one row",""))))))))</f>
        <v/>
      </c>
      <c r="I2626" s="11" t="str">
        <f aca="false">IF(A2626="","",IF(ISNUMBER(A2626),INT(A2626),IFERROR(IF(TEXT(DATE(VALUE(LEFT(A2626,4)),VALUE(MID(A2626,6,2)),VALUE(MID(A2626,9,2))),"yyyy-mm-dd")=LEFT(A2626,10),DATE(VALUE(LEFT(A2626,4)),VALUE(MID(A2626,6,2)),VALUE(MID(A2626,9,2))),""),"")))</f>
        <v/>
      </c>
    </row>
    <row r="2627" customFormat="false" ht="15" hidden="false" customHeight="false" outlineLevel="0" collapsed="false">
      <c r="A2627" s="13"/>
      <c r="B2627" s="8"/>
      <c r="C2627" s="8"/>
      <c r="D2627" s="23"/>
      <c r="E2627" s="23"/>
      <c r="F2627" s="10" t="str">
        <f aca="false">IF(D2627="","",D2627-N(E2627))</f>
        <v/>
      </c>
      <c r="G2627" s="8"/>
      <c r="H2627" s="12" t="str">
        <f aca="false">IF(AND(A2627="",C2627="",D2627=""),"",IF(A2627="","Add the order date",IF(I2627="","Date not recognised - use YYYY-MM-DD",IF(C2627="","Add the customer email",IF(D2627="","Add the order total",IF(COUNTIF(Customers!$A$2:$A$2001,C2627)=0,"Customer not on Customers tab",IF(N(E2627)&gt;D2627,"Refund is more than the order",IF(AND(B2627&lt;&gt;"",COUNTIF($B$2:$B$5001,B2627)&gt;1),"Same order # twice - keep one row",""))))))))</f>
        <v/>
      </c>
      <c r="I2627" s="11" t="str">
        <f aca="false">IF(A2627="","",IF(ISNUMBER(A2627),INT(A2627),IFERROR(IF(TEXT(DATE(VALUE(LEFT(A2627,4)),VALUE(MID(A2627,6,2)),VALUE(MID(A2627,9,2))),"yyyy-mm-dd")=LEFT(A2627,10),DATE(VALUE(LEFT(A2627,4)),VALUE(MID(A2627,6,2)),VALUE(MID(A2627,9,2))),""),"")))</f>
        <v/>
      </c>
    </row>
    <row r="2628" customFormat="false" ht="15" hidden="false" customHeight="false" outlineLevel="0" collapsed="false">
      <c r="A2628" s="13"/>
      <c r="B2628" s="8"/>
      <c r="C2628" s="8"/>
      <c r="D2628" s="23"/>
      <c r="E2628" s="23"/>
      <c r="F2628" s="10" t="str">
        <f aca="false">IF(D2628="","",D2628-N(E2628))</f>
        <v/>
      </c>
      <c r="G2628" s="8"/>
      <c r="H2628" s="12" t="str">
        <f aca="false">IF(AND(A2628="",C2628="",D2628=""),"",IF(A2628="","Add the order date",IF(I2628="","Date not recognised - use YYYY-MM-DD",IF(C2628="","Add the customer email",IF(D2628="","Add the order total",IF(COUNTIF(Customers!$A$2:$A$2001,C2628)=0,"Customer not on Customers tab",IF(N(E2628)&gt;D2628,"Refund is more than the order",IF(AND(B2628&lt;&gt;"",COUNTIF($B$2:$B$5001,B2628)&gt;1),"Same order # twice - keep one row",""))))))))</f>
        <v/>
      </c>
      <c r="I2628" s="11" t="str">
        <f aca="false">IF(A2628="","",IF(ISNUMBER(A2628),INT(A2628),IFERROR(IF(TEXT(DATE(VALUE(LEFT(A2628,4)),VALUE(MID(A2628,6,2)),VALUE(MID(A2628,9,2))),"yyyy-mm-dd")=LEFT(A2628,10),DATE(VALUE(LEFT(A2628,4)),VALUE(MID(A2628,6,2)),VALUE(MID(A2628,9,2))),""),"")))</f>
        <v/>
      </c>
    </row>
    <row r="2629" customFormat="false" ht="15" hidden="false" customHeight="false" outlineLevel="0" collapsed="false">
      <c r="A2629" s="13"/>
      <c r="B2629" s="8"/>
      <c r="C2629" s="8"/>
      <c r="D2629" s="23"/>
      <c r="E2629" s="23"/>
      <c r="F2629" s="10" t="str">
        <f aca="false">IF(D2629="","",D2629-N(E2629))</f>
        <v/>
      </c>
      <c r="G2629" s="8"/>
      <c r="H2629" s="12" t="str">
        <f aca="false">IF(AND(A2629="",C2629="",D2629=""),"",IF(A2629="","Add the order date",IF(I2629="","Date not recognised - use YYYY-MM-DD",IF(C2629="","Add the customer email",IF(D2629="","Add the order total",IF(COUNTIF(Customers!$A$2:$A$2001,C2629)=0,"Customer not on Customers tab",IF(N(E2629)&gt;D2629,"Refund is more than the order",IF(AND(B2629&lt;&gt;"",COUNTIF($B$2:$B$5001,B2629)&gt;1),"Same order # twice - keep one row",""))))))))</f>
        <v/>
      </c>
      <c r="I2629" s="11" t="str">
        <f aca="false">IF(A2629="","",IF(ISNUMBER(A2629),INT(A2629),IFERROR(IF(TEXT(DATE(VALUE(LEFT(A2629,4)),VALUE(MID(A2629,6,2)),VALUE(MID(A2629,9,2))),"yyyy-mm-dd")=LEFT(A2629,10),DATE(VALUE(LEFT(A2629,4)),VALUE(MID(A2629,6,2)),VALUE(MID(A2629,9,2))),""),"")))</f>
        <v/>
      </c>
    </row>
    <row r="2630" customFormat="false" ht="15" hidden="false" customHeight="false" outlineLevel="0" collapsed="false">
      <c r="A2630" s="13"/>
      <c r="B2630" s="8"/>
      <c r="C2630" s="8"/>
      <c r="D2630" s="23"/>
      <c r="E2630" s="23"/>
      <c r="F2630" s="10" t="str">
        <f aca="false">IF(D2630="","",D2630-N(E2630))</f>
        <v/>
      </c>
      <c r="G2630" s="8"/>
      <c r="H2630" s="12" t="str">
        <f aca="false">IF(AND(A2630="",C2630="",D2630=""),"",IF(A2630="","Add the order date",IF(I2630="","Date not recognised - use YYYY-MM-DD",IF(C2630="","Add the customer email",IF(D2630="","Add the order total",IF(COUNTIF(Customers!$A$2:$A$2001,C2630)=0,"Customer not on Customers tab",IF(N(E2630)&gt;D2630,"Refund is more than the order",IF(AND(B2630&lt;&gt;"",COUNTIF($B$2:$B$5001,B2630)&gt;1),"Same order # twice - keep one row",""))))))))</f>
        <v/>
      </c>
      <c r="I2630" s="11" t="str">
        <f aca="false">IF(A2630="","",IF(ISNUMBER(A2630),INT(A2630),IFERROR(IF(TEXT(DATE(VALUE(LEFT(A2630,4)),VALUE(MID(A2630,6,2)),VALUE(MID(A2630,9,2))),"yyyy-mm-dd")=LEFT(A2630,10),DATE(VALUE(LEFT(A2630,4)),VALUE(MID(A2630,6,2)),VALUE(MID(A2630,9,2))),""),"")))</f>
        <v/>
      </c>
    </row>
    <row r="2631" customFormat="false" ht="15" hidden="false" customHeight="false" outlineLevel="0" collapsed="false">
      <c r="A2631" s="13"/>
      <c r="B2631" s="8"/>
      <c r="C2631" s="8"/>
      <c r="D2631" s="23"/>
      <c r="E2631" s="23"/>
      <c r="F2631" s="10" t="str">
        <f aca="false">IF(D2631="","",D2631-N(E2631))</f>
        <v/>
      </c>
      <c r="G2631" s="8"/>
      <c r="H2631" s="12" t="str">
        <f aca="false">IF(AND(A2631="",C2631="",D2631=""),"",IF(A2631="","Add the order date",IF(I2631="","Date not recognised - use YYYY-MM-DD",IF(C2631="","Add the customer email",IF(D2631="","Add the order total",IF(COUNTIF(Customers!$A$2:$A$2001,C2631)=0,"Customer not on Customers tab",IF(N(E2631)&gt;D2631,"Refund is more than the order",IF(AND(B2631&lt;&gt;"",COUNTIF($B$2:$B$5001,B2631)&gt;1),"Same order # twice - keep one row",""))))))))</f>
        <v/>
      </c>
      <c r="I2631" s="11" t="str">
        <f aca="false">IF(A2631="","",IF(ISNUMBER(A2631),INT(A2631),IFERROR(IF(TEXT(DATE(VALUE(LEFT(A2631,4)),VALUE(MID(A2631,6,2)),VALUE(MID(A2631,9,2))),"yyyy-mm-dd")=LEFT(A2631,10),DATE(VALUE(LEFT(A2631,4)),VALUE(MID(A2631,6,2)),VALUE(MID(A2631,9,2))),""),"")))</f>
        <v/>
      </c>
    </row>
    <row r="2632" customFormat="false" ht="15" hidden="false" customHeight="false" outlineLevel="0" collapsed="false">
      <c r="A2632" s="13"/>
      <c r="B2632" s="8"/>
      <c r="C2632" s="8"/>
      <c r="D2632" s="23"/>
      <c r="E2632" s="23"/>
      <c r="F2632" s="10" t="str">
        <f aca="false">IF(D2632="","",D2632-N(E2632))</f>
        <v/>
      </c>
      <c r="G2632" s="8"/>
      <c r="H2632" s="12" t="str">
        <f aca="false">IF(AND(A2632="",C2632="",D2632=""),"",IF(A2632="","Add the order date",IF(I2632="","Date not recognised - use YYYY-MM-DD",IF(C2632="","Add the customer email",IF(D2632="","Add the order total",IF(COUNTIF(Customers!$A$2:$A$2001,C2632)=0,"Customer not on Customers tab",IF(N(E2632)&gt;D2632,"Refund is more than the order",IF(AND(B2632&lt;&gt;"",COUNTIF($B$2:$B$5001,B2632)&gt;1),"Same order # twice - keep one row",""))))))))</f>
        <v/>
      </c>
      <c r="I2632" s="11" t="str">
        <f aca="false">IF(A2632="","",IF(ISNUMBER(A2632),INT(A2632),IFERROR(IF(TEXT(DATE(VALUE(LEFT(A2632,4)),VALUE(MID(A2632,6,2)),VALUE(MID(A2632,9,2))),"yyyy-mm-dd")=LEFT(A2632,10),DATE(VALUE(LEFT(A2632,4)),VALUE(MID(A2632,6,2)),VALUE(MID(A2632,9,2))),""),"")))</f>
        <v/>
      </c>
    </row>
    <row r="2633" customFormat="false" ht="15" hidden="false" customHeight="false" outlineLevel="0" collapsed="false">
      <c r="A2633" s="13"/>
      <c r="B2633" s="8"/>
      <c r="C2633" s="8"/>
      <c r="D2633" s="23"/>
      <c r="E2633" s="23"/>
      <c r="F2633" s="10" t="str">
        <f aca="false">IF(D2633="","",D2633-N(E2633))</f>
        <v/>
      </c>
      <c r="G2633" s="8"/>
      <c r="H2633" s="12" t="str">
        <f aca="false">IF(AND(A2633="",C2633="",D2633=""),"",IF(A2633="","Add the order date",IF(I2633="","Date not recognised - use YYYY-MM-DD",IF(C2633="","Add the customer email",IF(D2633="","Add the order total",IF(COUNTIF(Customers!$A$2:$A$2001,C2633)=0,"Customer not on Customers tab",IF(N(E2633)&gt;D2633,"Refund is more than the order",IF(AND(B2633&lt;&gt;"",COUNTIF($B$2:$B$5001,B2633)&gt;1),"Same order # twice - keep one row",""))))))))</f>
        <v/>
      </c>
      <c r="I2633" s="11" t="str">
        <f aca="false">IF(A2633="","",IF(ISNUMBER(A2633),INT(A2633),IFERROR(IF(TEXT(DATE(VALUE(LEFT(A2633,4)),VALUE(MID(A2633,6,2)),VALUE(MID(A2633,9,2))),"yyyy-mm-dd")=LEFT(A2633,10),DATE(VALUE(LEFT(A2633,4)),VALUE(MID(A2633,6,2)),VALUE(MID(A2633,9,2))),""),"")))</f>
        <v/>
      </c>
    </row>
    <row r="2634" customFormat="false" ht="15" hidden="false" customHeight="false" outlineLevel="0" collapsed="false">
      <c r="A2634" s="13"/>
      <c r="B2634" s="8"/>
      <c r="C2634" s="8"/>
      <c r="D2634" s="23"/>
      <c r="E2634" s="23"/>
      <c r="F2634" s="10" t="str">
        <f aca="false">IF(D2634="","",D2634-N(E2634))</f>
        <v/>
      </c>
      <c r="G2634" s="8"/>
      <c r="H2634" s="12" t="str">
        <f aca="false">IF(AND(A2634="",C2634="",D2634=""),"",IF(A2634="","Add the order date",IF(I2634="","Date not recognised - use YYYY-MM-DD",IF(C2634="","Add the customer email",IF(D2634="","Add the order total",IF(COUNTIF(Customers!$A$2:$A$2001,C2634)=0,"Customer not on Customers tab",IF(N(E2634)&gt;D2634,"Refund is more than the order",IF(AND(B2634&lt;&gt;"",COUNTIF($B$2:$B$5001,B2634)&gt;1),"Same order # twice - keep one row",""))))))))</f>
        <v/>
      </c>
      <c r="I2634" s="11" t="str">
        <f aca="false">IF(A2634="","",IF(ISNUMBER(A2634),INT(A2634),IFERROR(IF(TEXT(DATE(VALUE(LEFT(A2634,4)),VALUE(MID(A2634,6,2)),VALUE(MID(A2634,9,2))),"yyyy-mm-dd")=LEFT(A2634,10),DATE(VALUE(LEFT(A2634,4)),VALUE(MID(A2634,6,2)),VALUE(MID(A2634,9,2))),""),"")))</f>
        <v/>
      </c>
    </row>
    <row r="2635" customFormat="false" ht="15" hidden="false" customHeight="false" outlineLevel="0" collapsed="false">
      <c r="A2635" s="13"/>
      <c r="B2635" s="8"/>
      <c r="C2635" s="8"/>
      <c r="D2635" s="23"/>
      <c r="E2635" s="23"/>
      <c r="F2635" s="10" t="str">
        <f aca="false">IF(D2635="","",D2635-N(E2635))</f>
        <v/>
      </c>
      <c r="G2635" s="8"/>
      <c r="H2635" s="12" t="str">
        <f aca="false">IF(AND(A2635="",C2635="",D2635=""),"",IF(A2635="","Add the order date",IF(I2635="","Date not recognised - use YYYY-MM-DD",IF(C2635="","Add the customer email",IF(D2635="","Add the order total",IF(COUNTIF(Customers!$A$2:$A$2001,C2635)=0,"Customer not on Customers tab",IF(N(E2635)&gt;D2635,"Refund is more than the order",IF(AND(B2635&lt;&gt;"",COUNTIF($B$2:$B$5001,B2635)&gt;1),"Same order # twice - keep one row",""))))))))</f>
        <v/>
      </c>
      <c r="I2635" s="11" t="str">
        <f aca="false">IF(A2635="","",IF(ISNUMBER(A2635),INT(A2635),IFERROR(IF(TEXT(DATE(VALUE(LEFT(A2635,4)),VALUE(MID(A2635,6,2)),VALUE(MID(A2635,9,2))),"yyyy-mm-dd")=LEFT(A2635,10),DATE(VALUE(LEFT(A2635,4)),VALUE(MID(A2635,6,2)),VALUE(MID(A2635,9,2))),""),"")))</f>
        <v/>
      </c>
    </row>
    <row r="2636" customFormat="false" ht="15" hidden="false" customHeight="false" outlineLevel="0" collapsed="false">
      <c r="A2636" s="13"/>
      <c r="B2636" s="8"/>
      <c r="C2636" s="8"/>
      <c r="D2636" s="23"/>
      <c r="E2636" s="23"/>
      <c r="F2636" s="10" t="str">
        <f aca="false">IF(D2636="","",D2636-N(E2636))</f>
        <v/>
      </c>
      <c r="G2636" s="8"/>
      <c r="H2636" s="12" t="str">
        <f aca="false">IF(AND(A2636="",C2636="",D2636=""),"",IF(A2636="","Add the order date",IF(I2636="","Date not recognised - use YYYY-MM-DD",IF(C2636="","Add the customer email",IF(D2636="","Add the order total",IF(COUNTIF(Customers!$A$2:$A$2001,C2636)=0,"Customer not on Customers tab",IF(N(E2636)&gt;D2636,"Refund is more than the order",IF(AND(B2636&lt;&gt;"",COUNTIF($B$2:$B$5001,B2636)&gt;1),"Same order # twice - keep one row",""))))))))</f>
        <v/>
      </c>
      <c r="I2636" s="11" t="str">
        <f aca="false">IF(A2636="","",IF(ISNUMBER(A2636),INT(A2636),IFERROR(IF(TEXT(DATE(VALUE(LEFT(A2636,4)),VALUE(MID(A2636,6,2)),VALUE(MID(A2636,9,2))),"yyyy-mm-dd")=LEFT(A2636,10),DATE(VALUE(LEFT(A2636,4)),VALUE(MID(A2636,6,2)),VALUE(MID(A2636,9,2))),""),"")))</f>
        <v/>
      </c>
    </row>
    <row r="2637" customFormat="false" ht="15" hidden="false" customHeight="false" outlineLevel="0" collapsed="false">
      <c r="A2637" s="13"/>
      <c r="B2637" s="8"/>
      <c r="C2637" s="8"/>
      <c r="D2637" s="23"/>
      <c r="E2637" s="23"/>
      <c r="F2637" s="10" t="str">
        <f aca="false">IF(D2637="","",D2637-N(E2637))</f>
        <v/>
      </c>
      <c r="G2637" s="8"/>
      <c r="H2637" s="12" t="str">
        <f aca="false">IF(AND(A2637="",C2637="",D2637=""),"",IF(A2637="","Add the order date",IF(I2637="","Date not recognised - use YYYY-MM-DD",IF(C2637="","Add the customer email",IF(D2637="","Add the order total",IF(COUNTIF(Customers!$A$2:$A$2001,C2637)=0,"Customer not on Customers tab",IF(N(E2637)&gt;D2637,"Refund is more than the order",IF(AND(B2637&lt;&gt;"",COUNTIF($B$2:$B$5001,B2637)&gt;1),"Same order # twice - keep one row",""))))))))</f>
        <v/>
      </c>
      <c r="I2637" s="11" t="str">
        <f aca="false">IF(A2637="","",IF(ISNUMBER(A2637),INT(A2637),IFERROR(IF(TEXT(DATE(VALUE(LEFT(A2637,4)),VALUE(MID(A2637,6,2)),VALUE(MID(A2637,9,2))),"yyyy-mm-dd")=LEFT(A2637,10),DATE(VALUE(LEFT(A2637,4)),VALUE(MID(A2637,6,2)),VALUE(MID(A2637,9,2))),""),"")))</f>
        <v/>
      </c>
    </row>
    <row r="2638" customFormat="false" ht="15" hidden="false" customHeight="false" outlineLevel="0" collapsed="false">
      <c r="A2638" s="13"/>
      <c r="B2638" s="8"/>
      <c r="C2638" s="8"/>
      <c r="D2638" s="23"/>
      <c r="E2638" s="23"/>
      <c r="F2638" s="10" t="str">
        <f aca="false">IF(D2638="","",D2638-N(E2638))</f>
        <v/>
      </c>
      <c r="G2638" s="8"/>
      <c r="H2638" s="12" t="str">
        <f aca="false">IF(AND(A2638="",C2638="",D2638=""),"",IF(A2638="","Add the order date",IF(I2638="","Date not recognised - use YYYY-MM-DD",IF(C2638="","Add the customer email",IF(D2638="","Add the order total",IF(COUNTIF(Customers!$A$2:$A$2001,C2638)=0,"Customer not on Customers tab",IF(N(E2638)&gt;D2638,"Refund is more than the order",IF(AND(B2638&lt;&gt;"",COUNTIF($B$2:$B$5001,B2638)&gt;1),"Same order # twice - keep one row",""))))))))</f>
        <v/>
      </c>
      <c r="I2638" s="11" t="str">
        <f aca="false">IF(A2638="","",IF(ISNUMBER(A2638),INT(A2638),IFERROR(IF(TEXT(DATE(VALUE(LEFT(A2638,4)),VALUE(MID(A2638,6,2)),VALUE(MID(A2638,9,2))),"yyyy-mm-dd")=LEFT(A2638,10),DATE(VALUE(LEFT(A2638,4)),VALUE(MID(A2638,6,2)),VALUE(MID(A2638,9,2))),""),"")))</f>
        <v/>
      </c>
    </row>
    <row r="2639" customFormat="false" ht="15" hidden="false" customHeight="false" outlineLevel="0" collapsed="false">
      <c r="A2639" s="13"/>
      <c r="B2639" s="8"/>
      <c r="C2639" s="8"/>
      <c r="D2639" s="23"/>
      <c r="E2639" s="23"/>
      <c r="F2639" s="10" t="str">
        <f aca="false">IF(D2639="","",D2639-N(E2639))</f>
        <v/>
      </c>
      <c r="G2639" s="8"/>
      <c r="H2639" s="12" t="str">
        <f aca="false">IF(AND(A2639="",C2639="",D2639=""),"",IF(A2639="","Add the order date",IF(I2639="","Date not recognised - use YYYY-MM-DD",IF(C2639="","Add the customer email",IF(D2639="","Add the order total",IF(COUNTIF(Customers!$A$2:$A$2001,C2639)=0,"Customer not on Customers tab",IF(N(E2639)&gt;D2639,"Refund is more than the order",IF(AND(B2639&lt;&gt;"",COUNTIF($B$2:$B$5001,B2639)&gt;1),"Same order # twice - keep one row",""))))))))</f>
        <v/>
      </c>
      <c r="I2639" s="11" t="str">
        <f aca="false">IF(A2639="","",IF(ISNUMBER(A2639),INT(A2639),IFERROR(IF(TEXT(DATE(VALUE(LEFT(A2639,4)),VALUE(MID(A2639,6,2)),VALUE(MID(A2639,9,2))),"yyyy-mm-dd")=LEFT(A2639,10),DATE(VALUE(LEFT(A2639,4)),VALUE(MID(A2639,6,2)),VALUE(MID(A2639,9,2))),""),"")))</f>
        <v/>
      </c>
    </row>
    <row r="2640" customFormat="false" ht="15" hidden="false" customHeight="false" outlineLevel="0" collapsed="false">
      <c r="A2640" s="13"/>
      <c r="B2640" s="8"/>
      <c r="C2640" s="8"/>
      <c r="D2640" s="23"/>
      <c r="E2640" s="23"/>
      <c r="F2640" s="10" t="str">
        <f aca="false">IF(D2640="","",D2640-N(E2640))</f>
        <v/>
      </c>
      <c r="G2640" s="8"/>
      <c r="H2640" s="12" t="str">
        <f aca="false">IF(AND(A2640="",C2640="",D2640=""),"",IF(A2640="","Add the order date",IF(I2640="","Date not recognised - use YYYY-MM-DD",IF(C2640="","Add the customer email",IF(D2640="","Add the order total",IF(COUNTIF(Customers!$A$2:$A$2001,C2640)=0,"Customer not on Customers tab",IF(N(E2640)&gt;D2640,"Refund is more than the order",IF(AND(B2640&lt;&gt;"",COUNTIF($B$2:$B$5001,B2640)&gt;1),"Same order # twice - keep one row",""))))))))</f>
        <v/>
      </c>
      <c r="I2640" s="11" t="str">
        <f aca="false">IF(A2640="","",IF(ISNUMBER(A2640),INT(A2640),IFERROR(IF(TEXT(DATE(VALUE(LEFT(A2640,4)),VALUE(MID(A2640,6,2)),VALUE(MID(A2640,9,2))),"yyyy-mm-dd")=LEFT(A2640,10),DATE(VALUE(LEFT(A2640,4)),VALUE(MID(A2640,6,2)),VALUE(MID(A2640,9,2))),""),"")))</f>
        <v/>
      </c>
    </row>
    <row r="2641" customFormat="false" ht="15" hidden="false" customHeight="false" outlineLevel="0" collapsed="false">
      <c r="A2641" s="13"/>
      <c r="B2641" s="8"/>
      <c r="C2641" s="8"/>
      <c r="D2641" s="23"/>
      <c r="E2641" s="23"/>
      <c r="F2641" s="10" t="str">
        <f aca="false">IF(D2641="","",D2641-N(E2641))</f>
        <v/>
      </c>
      <c r="G2641" s="8"/>
      <c r="H2641" s="12" t="str">
        <f aca="false">IF(AND(A2641="",C2641="",D2641=""),"",IF(A2641="","Add the order date",IF(I2641="","Date not recognised - use YYYY-MM-DD",IF(C2641="","Add the customer email",IF(D2641="","Add the order total",IF(COUNTIF(Customers!$A$2:$A$2001,C2641)=0,"Customer not on Customers tab",IF(N(E2641)&gt;D2641,"Refund is more than the order",IF(AND(B2641&lt;&gt;"",COUNTIF($B$2:$B$5001,B2641)&gt;1),"Same order # twice - keep one row",""))))))))</f>
        <v/>
      </c>
      <c r="I2641" s="11" t="str">
        <f aca="false">IF(A2641="","",IF(ISNUMBER(A2641),INT(A2641),IFERROR(IF(TEXT(DATE(VALUE(LEFT(A2641,4)),VALUE(MID(A2641,6,2)),VALUE(MID(A2641,9,2))),"yyyy-mm-dd")=LEFT(A2641,10),DATE(VALUE(LEFT(A2641,4)),VALUE(MID(A2641,6,2)),VALUE(MID(A2641,9,2))),""),"")))</f>
        <v/>
      </c>
    </row>
    <row r="2642" customFormat="false" ht="15" hidden="false" customHeight="false" outlineLevel="0" collapsed="false">
      <c r="A2642" s="13"/>
      <c r="B2642" s="8"/>
      <c r="C2642" s="8"/>
      <c r="D2642" s="23"/>
      <c r="E2642" s="23"/>
      <c r="F2642" s="10" t="str">
        <f aca="false">IF(D2642="","",D2642-N(E2642))</f>
        <v/>
      </c>
      <c r="G2642" s="8"/>
      <c r="H2642" s="12" t="str">
        <f aca="false">IF(AND(A2642="",C2642="",D2642=""),"",IF(A2642="","Add the order date",IF(I2642="","Date not recognised - use YYYY-MM-DD",IF(C2642="","Add the customer email",IF(D2642="","Add the order total",IF(COUNTIF(Customers!$A$2:$A$2001,C2642)=0,"Customer not on Customers tab",IF(N(E2642)&gt;D2642,"Refund is more than the order",IF(AND(B2642&lt;&gt;"",COUNTIF($B$2:$B$5001,B2642)&gt;1),"Same order # twice - keep one row",""))))))))</f>
        <v/>
      </c>
      <c r="I2642" s="11" t="str">
        <f aca="false">IF(A2642="","",IF(ISNUMBER(A2642),INT(A2642),IFERROR(IF(TEXT(DATE(VALUE(LEFT(A2642,4)),VALUE(MID(A2642,6,2)),VALUE(MID(A2642,9,2))),"yyyy-mm-dd")=LEFT(A2642,10),DATE(VALUE(LEFT(A2642,4)),VALUE(MID(A2642,6,2)),VALUE(MID(A2642,9,2))),""),"")))</f>
        <v/>
      </c>
    </row>
    <row r="2643" customFormat="false" ht="15" hidden="false" customHeight="false" outlineLevel="0" collapsed="false">
      <c r="A2643" s="13"/>
      <c r="B2643" s="8"/>
      <c r="C2643" s="8"/>
      <c r="D2643" s="23"/>
      <c r="E2643" s="23"/>
      <c r="F2643" s="10" t="str">
        <f aca="false">IF(D2643="","",D2643-N(E2643))</f>
        <v/>
      </c>
      <c r="G2643" s="8"/>
      <c r="H2643" s="12" t="str">
        <f aca="false">IF(AND(A2643="",C2643="",D2643=""),"",IF(A2643="","Add the order date",IF(I2643="","Date not recognised - use YYYY-MM-DD",IF(C2643="","Add the customer email",IF(D2643="","Add the order total",IF(COUNTIF(Customers!$A$2:$A$2001,C2643)=0,"Customer not on Customers tab",IF(N(E2643)&gt;D2643,"Refund is more than the order",IF(AND(B2643&lt;&gt;"",COUNTIF($B$2:$B$5001,B2643)&gt;1),"Same order # twice - keep one row",""))))))))</f>
        <v/>
      </c>
      <c r="I2643" s="11" t="str">
        <f aca="false">IF(A2643="","",IF(ISNUMBER(A2643),INT(A2643),IFERROR(IF(TEXT(DATE(VALUE(LEFT(A2643,4)),VALUE(MID(A2643,6,2)),VALUE(MID(A2643,9,2))),"yyyy-mm-dd")=LEFT(A2643,10),DATE(VALUE(LEFT(A2643,4)),VALUE(MID(A2643,6,2)),VALUE(MID(A2643,9,2))),""),"")))</f>
        <v/>
      </c>
    </row>
    <row r="2644" customFormat="false" ht="15" hidden="false" customHeight="false" outlineLevel="0" collapsed="false">
      <c r="A2644" s="13"/>
      <c r="B2644" s="8"/>
      <c r="C2644" s="8"/>
      <c r="D2644" s="23"/>
      <c r="E2644" s="23"/>
      <c r="F2644" s="10" t="str">
        <f aca="false">IF(D2644="","",D2644-N(E2644))</f>
        <v/>
      </c>
      <c r="G2644" s="8"/>
      <c r="H2644" s="12" t="str">
        <f aca="false">IF(AND(A2644="",C2644="",D2644=""),"",IF(A2644="","Add the order date",IF(I2644="","Date not recognised - use YYYY-MM-DD",IF(C2644="","Add the customer email",IF(D2644="","Add the order total",IF(COUNTIF(Customers!$A$2:$A$2001,C2644)=0,"Customer not on Customers tab",IF(N(E2644)&gt;D2644,"Refund is more than the order",IF(AND(B2644&lt;&gt;"",COUNTIF($B$2:$B$5001,B2644)&gt;1),"Same order # twice - keep one row",""))))))))</f>
        <v/>
      </c>
      <c r="I2644" s="11" t="str">
        <f aca="false">IF(A2644="","",IF(ISNUMBER(A2644),INT(A2644),IFERROR(IF(TEXT(DATE(VALUE(LEFT(A2644,4)),VALUE(MID(A2644,6,2)),VALUE(MID(A2644,9,2))),"yyyy-mm-dd")=LEFT(A2644,10),DATE(VALUE(LEFT(A2644,4)),VALUE(MID(A2644,6,2)),VALUE(MID(A2644,9,2))),""),"")))</f>
        <v/>
      </c>
    </row>
    <row r="2645" customFormat="false" ht="15" hidden="false" customHeight="false" outlineLevel="0" collapsed="false">
      <c r="A2645" s="13"/>
      <c r="B2645" s="8"/>
      <c r="C2645" s="8"/>
      <c r="D2645" s="23"/>
      <c r="E2645" s="23"/>
      <c r="F2645" s="10" t="str">
        <f aca="false">IF(D2645="","",D2645-N(E2645))</f>
        <v/>
      </c>
      <c r="G2645" s="8"/>
      <c r="H2645" s="12" t="str">
        <f aca="false">IF(AND(A2645="",C2645="",D2645=""),"",IF(A2645="","Add the order date",IF(I2645="","Date not recognised - use YYYY-MM-DD",IF(C2645="","Add the customer email",IF(D2645="","Add the order total",IF(COUNTIF(Customers!$A$2:$A$2001,C2645)=0,"Customer not on Customers tab",IF(N(E2645)&gt;D2645,"Refund is more than the order",IF(AND(B2645&lt;&gt;"",COUNTIF($B$2:$B$5001,B2645)&gt;1),"Same order # twice - keep one row",""))))))))</f>
        <v/>
      </c>
      <c r="I2645" s="11" t="str">
        <f aca="false">IF(A2645="","",IF(ISNUMBER(A2645),INT(A2645),IFERROR(IF(TEXT(DATE(VALUE(LEFT(A2645,4)),VALUE(MID(A2645,6,2)),VALUE(MID(A2645,9,2))),"yyyy-mm-dd")=LEFT(A2645,10),DATE(VALUE(LEFT(A2645,4)),VALUE(MID(A2645,6,2)),VALUE(MID(A2645,9,2))),""),"")))</f>
        <v/>
      </c>
    </row>
    <row r="2646" customFormat="false" ht="15" hidden="false" customHeight="false" outlineLevel="0" collapsed="false">
      <c r="A2646" s="13"/>
      <c r="B2646" s="8"/>
      <c r="C2646" s="8"/>
      <c r="D2646" s="23"/>
      <c r="E2646" s="23"/>
      <c r="F2646" s="10" t="str">
        <f aca="false">IF(D2646="","",D2646-N(E2646))</f>
        <v/>
      </c>
      <c r="G2646" s="8"/>
      <c r="H2646" s="12" t="str">
        <f aca="false">IF(AND(A2646="",C2646="",D2646=""),"",IF(A2646="","Add the order date",IF(I2646="","Date not recognised - use YYYY-MM-DD",IF(C2646="","Add the customer email",IF(D2646="","Add the order total",IF(COUNTIF(Customers!$A$2:$A$2001,C2646)=0,"Customer not on Customers tab",IF(N(E2646)&gt;D2646,"Refund is more than the order",IF(AND(B2646&lt;&gt;"",COUNTIF($B$2:$B$5001,B2646)&gt;1),"Same order # twice - keep one row",""))))))))</f>
        <v/>
      </c>
      <c r="I2646" s="11" t="str">
        <f aca="false">IF(A2646="","",IF(ISNUMBER(A2646),INT(A2646),IFERROR(IF(TEXT(DATE(VALUE(LEFT(A2646,4)),VALUE(MID(A2646,6,2)),VALUE(MID(A2646,9,2))),"yyyy-mm-dd")=LEFT(A2646,10),DATE(VALUE(LEFT(A2646,4)),VALUE(MID(A2646,6,2)),VALUE(MID(A2646,9,2))),""),"")))</f>
        <v/>
      </c>
    </row>
    <row r="2647" customFormat="false" ht="15" hidden="false" customHeight="false" outlineLevel="0" collapsed="false">
      <c r="A2647" s="13"/>
      <c r="B2647" s="8"/>
      <c r="C2647" s="8"/>
      <c r="D2647" s="23"/>
      <c r="E2647" s="23"/>
      <c r="F2647" s="10" t="str">
        <f aca="false">IF(D2647="","",D2647-N(E2647))</f>
        <v/>
      </c>
      <c r="G2647" s="8"/>
      <c r="H2647" s="12" t="str">
        <f aca="false">IF(AND(A2647="",C2647="",D2647=""),"",IF(A2647="","Add the order date",IF(I2647="","Date not recognised - use YYYY-MM-DD",IF(C2647="","Add the customer email",IF(D2647="","Add the order total",IF(COUNTIF(Customers!$A$2:$A$2001,C2647)=0,"Customer not on Customers tab",IF(N(E2647)&gt;D2647,"Refund is more than the order",IF(AND(B2647&lt;&gt;"",COUNTIF($B$2:$B$5001,B2647)&gt;1),"Same order # twice - keep one row",""))))))))</f>
        <v/>
      </c>
      <c r="I2647" s="11" t="str">
        <f aca="false">IF(A2647="","",IF(ISNUMBER(A2647),INT(A2647),IFERROR(IF(TEXT(DATE(VALUE(LEFT(A2647,4)),VALUE(MID(A2647,6,2)),VALUE(MID(A2647,9,2))),"yyyy-mm-dd")=LEFT(A2647,10),DATE(VALUE(LEFT(A2647,4)),VALUE(MID(A2647,6,2)),VALUE(MID(A2647,9,2))),""),"")))</f>
        <v/>
      </c>
    </row>
    <row r="2648" customFormat="false" ht="15" hidden="false" customHeight="false" outlineLevel="0" collapsed="false">
      <c r="A2648" s="13"/>
      <c r="B2648" s="8"/>
      <c r="C2648" s="8"/>
      <c r="D2648" s="23"/>
      <c r="E2648" s="23"/>
      <c r="F2648" s="10" t="str">
        <f aca="false">IF(D2648="","",D2648-N(E2648))</f>
        <v/>
      </c>
      <c r="G2648" s="8"/>
      <c r="H2648" s="12" t="str">
        <f aca="false">IF(AND(A2648="",C2648="",D2648=""),"",IF(A2648="","Add the order date",IF(I2648="","Date not recognised - use YYYY-MM-DD",IF(C2648="","Add the customer email",IF(D2648="","Add the order total",IF(COUNTIF(Customers!$A$2:$A$2001,C2648)=0,"Customer not on Customers tab",IF(N(E2648)&gt;D2648,"Refund is more than the order",IF(AND(B2648&lt;&gt;"",COUNTIF($B$2:$B$5001,B2648)&gt;1),"Same order # twice - keep one row",""))))))))</f>
        <v/>
      </c>
      <c r="I2648" s="11" t="str">
        <f aca="false">IF(A2648="","",IF(ISNUMBER(A2648),INT(A2648),IFERROR(IF(TEXT(DATE(VALUE(LEFT(A2648,4)),VALUE(MID(A2648,6,2)),VALUE(MID(A2648,9,2))),"yyyy-mm-dd")=LEFT(A2648,10),DATE(VALUE(LEFT(A2648,4)),VALUE(MID(A2648,6,2)),VALUE(MID(A2648,9,2))),""),"")))</f>
        <v/>
      </c>
    </row>
    <row r="2649" customFormat="false" ht="15" hidden="false" customHeight="false" outlineLevel="0" collapsed="false">
      <c r="A2649" s="13"/>
      <c r="B2649" s="8"/>
      <c r="C2649" s="8"/>
      <c r="D2649" s="23"/>
      <c r="E2649" s="23"/>
      <c r="F2649" s="10" t="str">
        <f aca="false">IF(D2649="","",D2649-N(E2649))</f>
        <v/>
      </c>
      <c r="G2649" s="8"/>
      <c r="H2649" s="12" t="str">
        <f aca="false">IF(AND(A2649="",C2649="",D2649=""),"",IF(A2649="","Add the order date",IF(I2649="","Date not recognised - use YYYY-MM-DD",IF(C2649="","Add the customer email",IF(D2649="","Add the order total",IF(COUNTIF(Customers!$A$2:$A$2001,C2649)=0,"Customer not on Customers tab",IF(N(E2649)&gt;D2649,"Refund is more than the order",IF(AND(B2649&lt;&gt;"",COUNTIF($B$2:$B$5001,B2649)&gt;1),"Same order # twice - keep one row",""))))))))</f>
        <v/>
      </c>
      <c r="I2649" s="11" t="str">
        <f aca="false">IF(A2649="","",IF(ISNUMBER(A2649),INT(A2649),IFERROR(IF(TEXT(DATE(VALUE(LEFT(A2649,4)),VALUE(MID(A2649,6,2)),VALUE(MID(A2649,9,2))),"yyyy-mm-dd")=LEFT(A2649,10),DATE(VALUE(LEFT(A2649,4)),VALUE(MID(A2649,6,2)),VALUE(MID(A2649,9,2))),""),"")))</f>
        <v/>
      </c>
    </row>
    <row r="2650" customFormat="false" ht="15" hidden="false" customHeight="false" outlineLevel="0" collapsed="false">
      <c r="A2650" s="13"/>
      <c r="B2650" s="8"/>
      <c r="C2650" s="8"/>
      <c r="D2650" s="23"/>
      <c r="E2650" s="23"/>
      <c r="F2650" s="10" t="str">
        <f aca="false">IF(D2650="","",D2650-N(E2650))</f>
        <v/>
      </c>
      <c r="G2650" s="8"/>
      <c r="H2650" s="12" t="str">
        <f aca="false">IF(AND(A2650="",C2650="",D2650=""),"",IF(A2650="","Add the order date",IF(I2650="","Date not recognised - use YYYY-MM-DD",IF(C2650="","Add the customer email",IF(D2650="","Add the order total",IF(COUNTIF(Customers!$A$2:$A$2001,C2650)=0,"Customer not on Customers tab",IF(N(E2650)&gt;D2650,"Refund is more than the order",IF(AND(B2650&lt;&gt;"",COUNTIF($B$2:$B$5001,B2650)&gt;1),"Same order # twice - keep one row",""))))))))</f>
        <v/>
      </c>
      <c r="I2650" s="11" t="str">
        <f aca="false">IF(A2650="","",IF(ISNUMBER(A2650),INT(A2650),IFERROR(IF(TEXT(DATE(VALUE(LEFT(A2650,4)),VALUE(MID(A2650,6,2)),VALUE(MID(A2650,9,2))),"yyyy-mm-dd")=LEFT(A2650,10),DATE(VALUE(LEFT(A2650,4)),VALUE(MID(A2650,6,2)),VALUE(MID(A2650,9,2))),""),"")))</f>
        <v/>
      </c>
    </row>
    <row r="2651" customFormat="false" ht="15" hidden="false" customHeight="false" outlineLevel="0" collapsed="false">
      <c r="A2651" s="13"/>
      <c r="B2651" s="8"/>
      <c r="C2651" s="8"/>
      <c r="D2651" s="23"/>
      <c r="E2651" s="23"/>
      <c r="F2651" s="10" t="str">
        <f aca="false">IF(D2651="","",D2651-N(E2651))</f>
        <v/>
      </c>
      <c r="G2651" s="8"/>
      <c r="H2651" s="12" t="str">
        <f aca="false">IF(AND(A2651="",C2651="",D2651=""),"",IF(A2651="","Add the order date",IF(I2651="","Date not recognised - use YYYY-MM-DD",IF(C2651="","Add the customer email",IF(D2651="","Add the order total",IF(COUNTIF(Customers!$A$2:$A$2001,C2651)=0,"Customer not on Customers tab",IF(N(E2651)&gt;D2651,"Refund is more than the order",IF(AND(B2651&lt;&gt;"",COUNTIF($B$2:$B$5001,B2651)&gt;1),"Same order # twice - keep one row",""))))))))</f>
        <v/>
      </c>
      <c r="I2651" s="11" t="str">
        <f aca="false">IF(A2651="","",IF(ISNUMBER(A2651),INT(A2651),IFERROR(IF(TEXT(DATE(VALUE(LEFT(A2651,4)),VALUE(MID(A2651,6,2)),VALUE(MID(A2651,9,2))),"yyyy-mm-dd")=LEFT(A2651,10),DATE(VALUE(LEFT(A2651,4)),VALUE(MID(A2651,6,2)),VALUE(MID(A2651,9,2))),""),"")))</f>
        <v/>
      </c>
    </row>
    <row r="2652" customFormat="false" ht="15" hidden="false" customHeight="false" outlineLevel="0" collapsed="false">
      <c r="A2652" s="13"/>
      <c r="B2652" s="8"/>
      <c r="C2652" s="8"/>
      <c r="D2652" s="23"/>
      <c r="E2652" s="23"/>
      <c r="F2652" s="10" t="str">
        <f aca="false">IF(D2652="","",D2652-N(E2652))</f>
        <v/>
      </c>
      <c r="G2652" s="8"/>
      <c r="H2652" s="12" t="str">
        <f aca="false">IF(AND(A2652="",C2652="",D2652=""),"",IF(A2652="","Add the order date",IF(I2652="","Date not recognised - use YYYY-MM-DD",IF(C2652="","Add the customer email",IF(D2652="","Add the order total",IF(COUNTIF(Customers!$A$2:$A$2001,C2652)=0,"Customer not on Customers tab",IF(N(E2652)&gt;D2652,"Refund is more than the order",IF(AND(B2652&lt;&gt;"",COUNTIF($B$2:$B$5001,B2652)&gt;1),"Same order # twice - keep one row",""))))))))</f>
        <v/>
      </c>
      <c r="I2652" s="11" t="str">
        <f aca="false">IF(A2652="","",IF(ISNUMBER(A2652),INT(A2652),IFERROR(IF(TEXT(DATE(VALUE(LEFT(A2652,4)),VALUE(MID(A2652,6,2)),VALUE(MID(A2652,9,2))),"yyyy-mm-dd")=LEFT(A2652,10),DATE(VALUE(LEFT(A2652,4)),VALUE(MID(A2652,6,2)),VALUE(MID(A2652,9,2))),""),"")))</f>
        <v/>
      </c>
    </row>
    <row r="2653" customFormat="false" ht="15" hidden="false" customHeight="false" outlineLevel="0" collapsed="false">
      <c r="A2653" s="13"/>
      <c r="B2653" s="8"/>
      <c r="C2653" s="8"/>
      <c r="D2653" s="23"/>
      <c r="E2653" s="23"/>
      <c r="F2653" s="10" t="str">
        <f aca="false">IF(D2653="","",D2653-N(E2653))</f>
        <v/>
      </c>
      <c r="G2653" s="8"/>
      <c r="H2653" s="12" t="str">
        <f aca="false">IF(AND(A2653="",C2653="",D2653=""),"",IF(A2653="","Add the order date",IF(I2653="","Date not recognised - use YYYY-MM-DD",IF(C2653="","Add the customer email",IF(D2653="","Add the order total",IF(COUNTIF(Customers!$A$2:$A$2001,C2653)=0,"Customer not on Customers tab",IF(N(E2653)&gt;D2653,"Refund is more than the order",IF(AND(B2653&lt;&gt;"",COUNTIF($B$2:$B$5001,B2653)&gt;1),"Same order # twice - keep one row",""))))))))</f>
        <v/>
      </c>
      <c r="I2653" s="11" t="str">
        <f aca="false">IF(A2653="","",IF(ISNUMBER(A2653),INT(A2653),IFERROR(IF(TEXT(DATE(VALUE(LEFT(A2653,4)),VALUE(MID(A2653,6,2)),VALUE(MID(A2653,9,2))),"yyyy-mm-dd")=LEFT(A2653,10),DATE(VALUE(LEFT(A2653,4)),VALUE(MID(A2653,6,2)),VALUE(MID(A2653,9,2))),""),"")))</f>
        <v/>
      </c>
    </row>
    <row r="2654" customFormat="false" ht="15" hidden="false" customHeight="false" outlineLevel="0" collapsed="false">
      <c r="A2654" s="13"/>
      <c r="B2654" s="8"/>
      <c r="C2654" s="8"/>
      <c r="D2654" s="23"/>
      <c r="E2654" s="23"/>
      <c r="F2654" s="10" t="str">
        <f aca="false">IF(D2654="","",D2654-N(E2654))</f>
        <v/>
      </c>
      <c r="G2654" s="8"/>
      <c r="H2654" s="12" t="str">
        <f aca="false">IF(AND(A2654="",C2654="",D2654=""),"",IF(A2654="","Add the order date",IF(I2654="","Date not recognised - use YYYY-MM-DD",IF(C2654="","Add the customer email",IF(D2654="","Add the order total",IF(COUNTIF(Customers!$A$2:$A$2001,C2654)=0,"Customer not on Customers tab",IF(N(E2654)&gt;D2654,"Refund is more than the order",IF(AND(B2654&lt;&gt;"",COUNTIF($B$2:$B$5001,B2654)&gt;1),"Same order # twice - keep one row",""))))))))</f>
        <v/>
      </c>
      <c r="I2654" s="11" t="str">
        <f aca="false">IF(A2654="","",IF(ISNUMBER(A2654),INT(A2654),IFERROR(IF(TEXT(DATE(VALUE(LEFT(A2654,4)),VALUE(MID(A2654,6,2)),VALUE(MID(A2654,9,2))),"yyyy-mm-dd")=LEFT(A2654,10),DATE(VALUE(LEFT(A2654,4)),VALUE(MID(A2654,6,2)),VALUE(MID(A2654,9,2))),""),"")))</f>
        <v/>
      </c>
    </row>
    <row r="2655" customFormat="false" ht="15" hidden="false" customHeight="false" outlineLevel="0" collapsed="false">
      <c r="A2655" s="13"/>
      <c r="B2655" s="8"/>
      <c r="C2655" s="8"/>
      <c r="D2655" s="23"/>
      <c r="E2655" s="23"/>
      <c r="F2655" s="10" t="str">
        <f aca="false">IF(D2655="","",D2655-N(E2655))</f>
        <v/>
      </c>
      <c r="G2655" s="8"/>
      <c r="H2655" s="12" t="str">
        <f aca="false">IF(AND(A2655="",C2655="",D2655=""),"",IF(A2655="","Add the order date",IF(I2655="","Date not recognised - use YYYY-MM-DD",IF(C2655="","Add the customer email",IF(D2655="","Add the order total",IF(COUNTIF(Customers!$A$2:$A$2001,C2655)=0,"Customer not on Customers tab",IF(N(E2655)&gt;D2655,"Refund is more than the order",IF(AND(B2655&lt;&gt;"",COUNTIF($B$2:$B$5001,B2655)&gt;1),"Same order # twice - keep one row",""))))))))</f>
        <v/>
      </c>
      <c r="I2655" s="11" t="str">
        <f aca="false">IF(A2655="","",IF(ISNUMBER(A2655),INT(A2655),IFERROR(IF(TEXT(DATE(VALUE(LEFT(A2655,4)),VALUE(MID(A2655,6,2)),VALUE(MID(A2655,9,2))),"yyyy-mm-dd")=LEFT(A2655,10),DATE(VALUE(LEFT(A2655,4)),VALUE(MID(A2655,6,2)),VALUE(MID(A2655,9,2))),""),"")))</f>
        <v/>
      </c>
    </row>
    <row r="2656" customFormat="false" ht="15" hidden="false" customHeight="false" outlineLevel="0" collapsed="false">
      <c r="A2656" s="13"/>
      <c r="B2656" s="8"/>
      <c r="C2656" s="8"/>
      <c r="D2656" s="23"/>
      <c r="E2656" s="23"/>
      <c r="F2656" s="10" t="str">
        <f aca="false">IF(D2656="","",D2656-N(E2656))</f>
        <v/>
      </c>
      <c r="G2656" s="8"/>
      <c r="H2656" s="12" t="str">
        <f aca="false">IF(AND(A2656="",C2656="",D2656=""),"",IF(A2656="","Add the order date",IF(I2656="","Date not recognised - use YYYY-MM-DD",IF(C2656="","Add the customer email",IF(D2656="","Add the order total",IF(COUNTIF(Customers!$A$2:$A$2001,C2656)=0,"Customer not on Customers tab",IF(N(E2656)&gt;D2656,"Refund is more than the order",IF(AND(B2656&lt;&gt;"",COUNTIF($B$2:$B$5001,B2656)&gt;1),"Same order # twice - keep one row",""))))))))</f>
        <v/>
      </c>
      <c r="I2656" s="11" t="str">
        <f aca="false">IF(A2656="","",IF(ISNUMBER(A2656),INT(A2656),IFERROR(IF(TEXT(DATE(VALUE(LEFT(A2656,4)),VALUE(MID(A2656,6,2)),VALUE(MID(A2656,9,2))),"yyyy-mm-dd")=LEFT(A2656,10),DATE(VALUE(LEFT(A2656,4)),VALUE(MID(A2656,6,2)),VALUE(MID(A2656,9,2))),""),"")))</f>
        <v/>
      </c>
    </row>
    <row r="2657" customFormat="false" ht="15" hidden="false" customHeight="false" outlineLevel="0" collapsed="false">
      <c r="A2657" s="13"/>
      <c r="B2657" s="8"/>
      <c r="C2657" s="8"/>
      <c r="D2657" s="23"/>
      <c r="E2657" s="23"/>
      <c r="F2657" s="10" t="str">
        <f aca="false">IF(D2657="","",D2657-N(E2657))</f>
        <v/>
      </c>
      <c r="G2657" s="8"/>
      <c r="H2657" s="12" t="str">
        <f aca="false">IF(AND(A2657="",C2657="",D2657=""),"",IF(A2657="","Add the order date",IF(I2657="","Date not recognised - use YYYY-MM-DD",IF(C2657="","Add the customer email",IF(D2657="","Add the order total",IF(COUNTIF(Customers!$A$2:$A$2001,C2657)=0,"Customer not on Customers tab",IF(N(E2657)&gt;D2657,"Refund is more than the order",IF(AND(B2657&lt;&gt;"",COUNTIF($B$2:$B$5001,B2657)&gt;1),"Same order # twice - keep one row",""))))))))</f>
        <v/>
      </c>
      <c r="I2657" s="11" t="str">
        <f aca="false">IF(A2657="","",IF(ISNUMBER(A2657),INT(A2657),IFERROR(IF(TEXT(DATE(VALUE(LEFT(A2657,4)),VALUE(MID(A2657,6,2)),VALUE(MID(A2657,9,2))),"yyyy-mm-dd")=LEFT(A2657,10),DATE(VALUE(LEFT(A2657,4)),VALUE(MID(A2657,6,2)),VALUE(MID(A2657,9,2))),""),"")))</f>
        <v/>
      </c>
    </row>
    <row r="2658" customFormat="false" ht="15" hidden="false" customHeight="false" outlineLevel="0" collapsed="false">
      <c r="A2658" s="13"/>
      <c r="B2658" s="8"/>
      <c r="C2658" s="8"/>
      <c r="D2658" s="23"/>
      <c r="E2658" s="23"/>
      <c r="F2658" s="10" t="str">
        <f aca="false">IF(D2658="","",D2658-N(E2658))</f>
        <v/>
      </c>
      <c r="G2658" s="8"/>
      <c r="H2658" s="12" t="str">
        <f aca="false">IF(AND(A2658="",C2658="",D2658=""),"",IF(A2658="","Add the order date",IF(I2658="","Date not recognised - use YYYY-MM-DD",IF(C2658="","Add the customer email",IF(D2658="","Add the order total",IF(COUNTIF(Customers!$A$2:$A$2001,C2658)=0,"Customer not on Customers tab",IF(N(E2658)&gt;D2658,"Refund is more than the order",IF(AND(B2658&lt;&gt;"",COUNTIF($B$2:$B$5001,B2658)&gt;1),"Same order # twice - keep one row",""))))))))</f>
        <v/>
      </c>
      <c r="I2658" s="11" t="str">
        <f aca="false">IF(A2658="","",IF(ISNUMBER(A2658),INT(A2658),IFERROR(IF(TEXT(DATE(VALUE(LEFT(A2658,4)),VALUE(MID(A2658,6,2)),VALUE(MID(A2658,9,2))),"yyyy-mm-dd")=LEFT(A2658,10),DATE(VALUE(LEFT(A2658,4)),VALUE(MID(A2658,6,2)),VALUE(MID(A2658,9,2))),""),"")))</f>
        <v/>
      </c>
    </row>
    <row r="2659" customFormat="false" ht="15" hidden="false" customHeight="false" outlineLevel="0" collapsed="false">
      <c r="A2659" s="13"/>
      <c r="B2659" s="8"/>
      <c r="C2659" s="8"/>
      <c r="D2659" s="23"/>
      <c r="E2659" s="23"/>
      <c r="F2659" s="10" t="str">
        <f aca="false">IF(D2659="","",D2659-N(E2659))</f>
        <v/>
      </c>
      <c r="G2659" s="8"/>
      <c r="H2659" s="12" t="str">
        <f aca="false">IF(AND(A2659="",C2659="",D2659=""),"",IF(A2659="","Add the order date",IF(I2659="","Date not recognised - use YYYY-MM-DD",IF(C2659="","Add the customer email",IF(D2659="","Add the order total",IF(COUNTIF(Customers!$A$2:$A$2001,C2659)=0,"Customer not on Customers tab",IF(N(E2659)&gt;D2659,"Refund is more than the order",IF(AND(B2659&lt;&gt;"",COUNTIF($B$2:$B$5001,B2659)&gt;1),"Same order # twice - keep one row",""))))))))</f>
        <v/>
      </c>
      <c r="I2659" s="11" t="str">
        <f aca="false">IF(A2659="","",IF(ISNUMBER(A2659),INT(A2659),IFERROR(IF(TEXT(DATE(VALUE(LEFT(A2659,4)),VALUE(MID(A2659,6,2)),VALUE(MID(A2659,9,2))),"yyyy-mm-dd")=LEFT(A2659,10),DATE(VALUE(LEFT(A2659,4)),VALUE(MID(A2659,6,2)),VALUE(MID(A2659,9,2))),""),"")))</f>
        <v/>
      </c>
    </row>
    <row r="2660" customFormat="false" ht="15" hidden="false" customHeight="false" outlineLevel="0" collapsed="false">
      <c r="A2660" s="13"/>
      <c r="B2660" s="8"/>
      <c r="C2660" s="8"/>
      <c r="D2660" s="23"/>
      <c r="E2660" s="23"/>
      <c r="F2660" s="10" t="str">
        <f aca="false">IF(D2660="","",D2660-N(E2660))</f>
        <v/>
      </c>
      <c r="G2660" s="8"/>
      <c r="H2660" s="12" t="str">
        <f aca="false">IF(AND(A2660="",C2660="",D2660=""),"",IF(A2660="","Add the order date",IF(I2660="","Date not recognised - use YYYY-MM-DD",IF(C2660="","Add the customer email",IF(D2660="","Add the order total",IF(COUNTIF(Customers!$A$2:$A$2001,C2660)=0,"Customer not on Customers tab",IF(N(E2660)&gt;D2660,"Refund is more than the order",IF(AND(B2660&lt;&gt;"",COUNTIF($B$2:$B$5001,B2660)&gt;1),"Same order # twice - keep one row",""))))))))</f>
        <v/>
      </c>
      <c r="I2660" s="11" t="str">
        <f aca="false">IF(A2660="","",IF(ISNUMBER(A2660),INT(A2660),IFERROR(IF(TEXT(DATE(VALUE(LEFT(A2660,4)),VALUE(MID(A2660,6,2)),VALUE(MID(A2660,9,2))),"yyyy-mm-dd")=LEFT(A2660,10),DATE(VALUE(LEFT(A2660,4)),VALUE(MID(A2660,6,2)),VALUE(MID(A2660,9,2))),""),"")))</f>
        <v/>
      </c>
    </row>
    <row r="2661" customFormat="false" ht="15" hidden="false" customHeight="false" outlineLevel="0" collapsed="false">
      <c r="A2661" s="13"/>
      <c r="B2661" s="8"/>
      <c r="C2661" s="8"/>
      <c r="D2661" s="23"/>
      <c r="E2661" s="23"/>
      <c r="F2661" s="10" t="str">
        <f aca="false">IF(D2661="","",D2661-N(E2661))</f>
        <v/>
      </c>
      <c r="G2661" s="8"/>
      <c r="H2661" s="12" t="str">
        <f aca="false">IF(AND(A2661="",C2661="",D2661=""),"",IF(A2661="","Add the order date",IF(I2661="","Date not recognised - use YYYY-MM-DD",IF(C2661="","Add the customer email",IF(D2661="","Add the order total",IF(COUNTIF(Customers!$A$2:$A$2001,C2661)=0,"Customer not on Customers tab",IF(N(E2661)&gt;D2661,"Refund is more than the order",IF(AND(B2661&lt;&gt;"",COUNTIF($B$2:$B$5001,B2661)&gt;1),"Same order # twice - keep one row",""))))))))</f>
        <v/>
      </c>
      <c r="I2661" s="11" t="str">
        <f aca="false">IF(A2661="","",IF(ISNUMBER(A2661),INT(A2661),IFERROR(IF(TEXT(DATE(VALUE(LEFT(A2661,4)),VALUE(MID(A2661,6,2)),VALUE(MID(A2661,9,2))),"yyyy-mm-dd")=LEFT(A2661,10),DATE(VALUE(LEFT(A2661,4)),VALUE(MID(A2661,6,2)),VALUE(MID(A2661,9,2))),""),"")))</f>
        <v/>
      </c>
    </row>
    <row r="2662" customFormat="false" ht="15" hidden="false" customHeight="false" outlineLevel="0" collapsed="false">
      <c r="A2662" s="13"/>
      <c r="B2662" s="8"/>
      <c r="C2662" s="8"/>
      <c r="D2662" s="23"/>
      <c r="E2662" s="23"/>
      <c r="F2662" s="10" t="str">
        <f aca="false">IF(D2662="","",D2662-N(E2662))</f>
        <v/>
      </c>
      <c r="G2662" s="8"/>
      <c r="H2662" s="12" t="str">
        <f aca="false">IF(AND(A2662="",C2662="",D2662=""),"",IF(A2662="","Add the order date",IF(I2662="","Date not recognised - use YYYY-MM-DD",IF(C2662="","Add the customer email",IF(D2662="","Add the order total",IF(COUNTIF(Customers!$A$2:$A$2001,C2662)=0,"Customer not on Customers tab",IF(N(E2662)&gt;D2662,"Refund is more than the order",IF(AND(B2662&lt;&gt;"",COUNTIF($B$2:$B$5001,B2662)&gt;1),"Same order # twice - keep one row",""))))))))</f>
        <v/>
      </c>
      <c r="I2662" s="11" t="str">
        <f aca="false">IF(A2662="","",IF(ISNUMBER(A2662),INT(A2662),IFERROR(IF(TEXT(DATE(VALUE(LEFT(A2662,4)),VALUE(MID(A2662,6,2)),VALUE(MID(A2662,9,2))),"yyyy-mm-dd")=LEFT(A2662,10),DATE(VALUE(LEFT(A2662,4)),VALUE(MID(A2662,6,2)),VALUE(MID(A2662,9,2))),""),"")))</f>
        <v/>
      </c>
    </row>
    <row r="2663" customFormat="false" ht="15" hidden="false" customHeight="false" outlineLevel="0" collapsed="false">
      <c r="A2663" s="13"/>
      <c r="B2663" s="8"/>
      <c r="C2663" s="8"/>
      <c r="D2663" s="23"/>
      <c r="E2663" s="23"/>
      <c r="F2663" s="10" t="str">
        <f aca="false">IF(D2663="","",D2663-N(E2663))</f>
        <v/>
      </c>
      <c r="G2663" s="8"/>
      <c r="H2663" s="12" t="str">
        <f aca="false">IF(AND(A2663="",C2663="",D2663=""),"",IF(A2663="","Add the order date",IF(I2663="","Date not recognised - use YYYY-MM-DD",IF(C2663="","Add the customer email",IF(D2663="","Add the order total",IF(COUNTIF(Customers!$A$2:$A$2001,C2663)=0,"Customer not on Customers tab",IF(N(E2663)&gt;D2663,"Refund is more than the order",IF(AND(B2663&lt;&gt;"",COUNTIF($B$2:$B$5001,B2663)&gt;1),"Same order # twice - keep one row",""))))))))</f>
        <v/>
      </c>
      <c r="I2663" s="11" t="str">
        <f aca="false">IF(A2663="","",IF(ISNUMBER(A2663),INT(A2663),IFERROR(IF(TEXT(DATE(VALUE(LEFT(A2663,4)),VALUE(MID(A2663,6,2)),VALUE(MID(A2663,9,2))),"yyyy-mm-dd")=LEFT(A2663,10),DATE(VALUE(LEFT(A2663,4)),VALUE(MID(A2663,6,2)),VALUE(MID(A2663,9,2))),""),"")))</f>
        <v/>
      </c>
    </row>
    <row r="2664" customFormat="false" ht="15" hidden="false" customHeight="false" outlineLevel="0" collapsed="false">
      <c r="A2664" s="13"/>
      <c r="B2664" s="8"/>
      <c r="C2664" s="8"/>
      <c r="D2664" s="23"/>
      <c r="E2664" s="23"/>
      <c r="F2664" s="10" t="str">
        <f aca="false">IF(D2664="","",D2664-N(E2664))</f>
        <v/>
      </c>
      <c r="G2664" s="8"/>
      <c r="H2664" s="12" t="str">
        <f aca="false">IF(AND(A2664="",C2664="",D2664=""),"",IF(A2664="","Add the order date",IF(I2664="","Date not recognised - use YYYY-MM-DD",IF(C2664="","Add the customer email",IF(D2664="","Add the order total",IF(COUNTIF(Customers!$A$2:$A$2001,C2664)=0,"Customer not on Customers tab",IF(N(E2664)&gt;D2664,"Refund is more than the order",IF(AND(B2664&lt;&gt;"",COUNTIF($B$2:$B$5001,B2664)&gt;1),"Same order # twice - keep one row",""))))))))</f>
        <v/>
      </c>
      <c r="I2664" s="11" t="str">
        <f aca="false">IF(A2664="","",IF(ISNUMBER(A2664),INT(A2664),IFERROR(IF(TEXT(DATE(VALUE(LEFT(A2664,4)),VALUE(MID(A2664,6,2)),VALUE(MID(A2664,9,2))),"yyyy-mm-dd")=LEFT(A2664,10),DATE(VALUE(LEFT(A2664,4)),VALUE(MID(A2664,6,2)),VALUE(MID(A2664,9,2))),""),"")))</f>
        <v/>
      </c>
    </row>
    <row r="2665" customFormat="false" ht="15" hidden="false" customHeight="false" outlineLevel="0" collapsed="false">
      <c r="A2665" s="13"/>
      <c r="B2665" s="8"/>
      <c r="C2665" s="8"/>
      <c r="D2665" s="23"/>
      <c r="E2665" s="23"/>
      <c r="F2665" s="10" t="str">
        <f aca="false">IF(D2665="","",D2665-N(E2665))</f>
        <v/>
      </c>
      <c r="G2665" s="8"/>
      <c r="H2665" s="12" t="str">
        <f aca="false">IF(AND(A2665="",C2665="",D2665=""),"",IF(A2665="","Add the order date",IF(I2665="","Date not recognised - use YYYY-MM-DD",IF(C2665="","Add the customer email",IF(D2665="","Add the order total",IF(COUNTIF(Customers!$A$2:$A$2001,C2665)=0,"Customer not on Customers tab",IF(N(E2665)&gt;D2665,"Refund is more than the order",IF(AND(B2665&lt;&gt;"",COUNTIF($B$2:$B$5001,B2665)&gt;1),"Same order # twice - keep one row",""))))))))</f>
        <v/>
      </c>
      <c r="I2665" s="11" t="str">
        <f aca="false">IF(A2665="","",IF(ISNUMBER(A2665),INT(A2665),IFERROR(IF(TEXT(DATE(VALUE(LEFT(A2665,4)),VALUE(MID(A2665,6,2)),VALUE(MID(A2665,9,2))),"yyyy-mm-dd")=LEFT(A2665,10),DATE(VALUE(LEFT(A2665,4)),VALUE(MID(A2665,6,2)),VALUE(MID(A2665,9,2))),""),"")))</f>
        <v/>
      </c>
    </row>
    <row r="2666" customFormat="false" ht="15" hidden="false" customHeight="false" outlineLevel="0" collapsed="false">
      <c r="A2666" s="13"/>
      <c r="B2666" s="8"/>
      <c r="C2666" s="8"/>
      <c r="D2666" s="23"/>
      <c r="E2666" s="23"/>
      <c r="F2666" s="10" t="str">
        <f aca="false">IF(D2666="","",D2666-N(E2666))</f>
        <v/>
      </c>
      <c r="G2666" s="8"/>
      <c r="H2666" s="12" t="str">
        <f aca="false">IF(AND(A2666="",C2666="",D2666=""),"",IF(A2666="","Add the order date",IF(I2666="","Date not recognised - use YYYY-MM-DD",IF(C2666="","Add the customer email",IF(D2666="","Add the order total",IF(COUNTIF(Customers!$A$2:$A$2001,C2666)=0,"Customer not on Customers tab",IF(N(E2666)&gt;D2666,"Refund is more than the order",IF(AND(B2666&lt;&gt;"",COUNTIF($B$2:$B$5001,B2666)&gt;1),"Same order # twice - keep one row",""))))))))</f>
        <v/>
      </c>
      <c r="I2666" s="11" t="str">
        <f aca="false">IF(A2666="","",IF(ISNUMBER(A2666),INT(A2666),IFERROR(IF(TEXT(DATE(VALUE(LEFT(A2666,4)),VALUE(MID(A2666,6,2)),VALUE(MID(A2666,9,2))),"yyyy-mm-dd")=LEFT(A2666,10),DATE(VALUE(LEFT(A2666,4)),VALUE(MID(A2666,6,2)),VALUE(MID(A2666,9,2))),""),"")))</f>
        <v/>
      </c>
    </row>
    <row r="2667" customFormat="false" ht="15" hidden="false" customHeight="false" outlineLevel="0" collapsed="false">
      <c r="A2667" s="13"/>
      <c r="B2667" s="8"/>
      <c r="C2667" s="8"/>
      <c r="D2667" s="23"/>
      <c r="E2667" s="23"/>
      <c r="F2667" s="10" t="str">
        <f aca="false">IF(D2667="","",D2667-N(E2667))</f>
        <v/>
      </c>
      <c r="G2667" s="8"/>
      <c r="H2667" s="12" t="str">
        <f aca="false">IF(AND(A2667="",C2667="",D2667=""),"",IF(A2667="","Add the order date",IF(I2667="","Date not recognised - use YYYY-MM-DD",IF(C2667="","Add the customer email",IF(D2667="","Add the order total",IF(COUNTIF(Customers!$A$2:$A$2001,C2667)=0,"Customer not on Customers tab",IF(N(E2667)&gt;D2667,"Refund is more than the order",IF(AND(B2667&lt;&gt;"",COUNTIF($B$2:$B$5001,B2667)&gt;1),"Same order # twice - keep one row",""))))))))</f>
        <v/>
      </c>
      <c r="I2667" s="11" t="str">
        <f aca="false">IF(A2667="","",IF(ISNUMBER(A2667),INT(A2667),IFERROR(IF(TEXT(DATE(VALUE(LEFT(A2667,4)),VALUE(MID(A2667,6,2)),VALUE(MID(A2667,9,2))),"yyyy-mm-dd")=LEFT(A2667,10),DATE(VALUE(LEFT(A2667,4)),VALUE(MID(A2667,6,2)),VALUE(MID(A2667,9,2))),""),"")))</f>
        <v/>
      </c>
    </row>
    <row r="2668" customFormat="false" ht="15" hidden="false" customHeight="false" outlineLevel="0" collapsed="false">
      <c r="A2668" s="13"/>
      <c r="B2668" s="8"/>
      <c r="C2668" s="8"/>
      <c r="D2668" s="23"/>
      <c r="E2668" s="23"/>
      <c r="F2668" s="10" t="str">
        <f aca="false">IF(D2668="","",D2668-N(E2668))</f>
        <v/>
      </c>
      <c r="G2668" s="8"/>
      <c r="H2668" s="12" t="str">
        <f aca="false">IF(AND(A2668="",C2668="",D2668=""),"",IF(A2668="","Add the order date",IF(I2668="","Date not recognised - use YYYY-MM-DD",IF(C2668="","Add the customer email",IF(D2668="","Add the order total",IF(COUNTIF(Customers!$A$2:$A$2001,C2668)=0,"Customer not on Customers tab",IF(N(E2668)&gt;D2668,"Refund is more than the order",IF(AND(B2668&lt;&gt;"",COUNTIF($B$2:$B$5001,B2668)&gt;1),"Same order # twice - keep one row",""))))))))</f>
        <v/>
      </c>
      <c r="I2668" s="11" t="str">
        <f aca="false">IF(A2668="","",IF(ISNUMBER(A2668),INT(A2668),IFERROR(IF(TEXT(DATE(VALUE(LEFT(A2668,4)),VALUE(MID(A2668,6,2)),VALUE(MID(A2668,9,2))),"yyyy-mm-dd")=LEFT(A2668,10),DATE(VALUE(LEFT(A2668,4)),VALUE(MID(A2668,6,2)),VALUE(MID(A2668,9,2))),""),"")))</f>
        <v/>
      </c>
    </row>
    <row r="2669" customFormat="false" ht="15" hidden="false" customHeight="false" outlineLevel="0" collapsed="false">
      <c r="A2669" s="13"/>
      <c r="B2669" s="8"/>
      <c r="C2669" s="8"/>
      <c r="D2669" s="23"/>
      <c r="E2669" s="23"/>
      <c r="F2669" s="10" t="str">
        <f aca="false">IF(D2669="","",D2669-N(E2669))</f>
        <v/>
      </c>
      <c r="G2669" s="8"/>
      <c r="H2669" s="12" t="str">
        <f aca="false">IF(AND(A2669="",C2669="",D2669=""),"",IF(A2669="","Add the order date",IF(I2669="","Date not recognised - use YYYY-MM-DD",IF(C2669="","Add the customer email",IF(D2669="","Add the order total",IF(COUNTIF(Customers!$A$2:$A$2001,C2669)=0,"Customer not on Customers tab",IF(N(E2669)&gt;D2669,"Refund is more than the order",IF(AND(B2669&lt;&gt;"",COUNTIF($B$2:$B$5001,B2669)&gt;1),"Same order # twice - keep one row",""))))))))</f>
        <v/>
      </c>
      <c r="I2669" s="11" t="str">
        <f aca="false">IF(A2669="","",IF(ISNUMBER(A2669),INT(A2669),IFERROR(IF(TEXT(DATE(VALUE(LEFT(A2669,4)),VALUE(MID(A2669,6,2)),VALUE(MID(A2669,9,2))),"yyyy-mm-dd")=LEFT(A2669,10),DATE(VALUE(LEFT(A2669,4)),VALUE(MID(A2669,6,2)),VALUE(MID(A2669,9,2))),""),"")))</f>
        <v/>
      </c>
    </row>
    <row r="2670" customFormat="false" ht="15" hidden="false" customHeight="false" outlineLevel="0" collapsed="false">
      <c r="A2670" s="13"/>
      <c r="B2670" s="8"/>
      <c r="C2670" s="8"/>
      <c r="D2670" s="23"/>
      <c r="E2670" s="23"/>
      <c r="F2670" s="10" t="str">
        <f aca="false">IF(D2670="","",D2670-N(E2670))</f>
        <v/>
      </c>
      <c r="G2670" s="8"/>
      <c r="H2670" s="12" t="str">
        <f aca="false">IF(AND(A2670="",C2670="",D2670=""),"",IF(A2670="","Add the order date",IF(I2670="","Date not recognised - use YYYY-MM-DD",IF(C2670="","Add the customer email",IF(D2670="","Add the order total",IF(COUNTIF(Customers!$A$2:$A$2001,C2670)=0,"Customer not on Customers tab",IF(N(E2670)&gt;D2670,"Refund is more than the order",IF(AND(B2670&lt;&gt;"",COUNTIF($B$2:$B$5001,B2670)&gt;1),"Same order # twice - keep one row",""))))))))</f>
        <v/>
      </c>
      <c r="I2670" s="11" t="str">
        <f aca="false">IF(A2670="","",IF(ISNUMBER(A2670),INT(A2670),IFERROR(IF(TEXT(DATE(VALUE(LEFT(A2670,4)),VALUE(MID(A2670,6,2)),VALUE(MID(A2670,9,2))),"yyyy-mm-dd")=LEFT(A2670,10),DATE(VALUE(LEFT(A2670,4)),VALUE(MID(A2670,6,2)),VALUE(MID(A2670,9,2))),""),"")))</f>
        <v/>
      </c>
    </row>
    <row r="2671" customFormat="false" ht="15" hidden="false" customHeight="false" outlineLevel="0" collapsed="false">
      <c r="A2671" s="13"/>
      <c r="B2671" s="8"/>
      <c r="C2671" s="8"/>
      <c r="D2671" s="23"/>
      <c r="E2671" s="23"/>
      <c r="F2671" s="10" t="str">
        <f aca="false">IF(D2671="","",D2671-N(E2671))</f>
        <v/>
      </c>
      <c r="G2671" s="8"/>
      <c r="H2671" s="12" t="str">
        <f aca="false">IF(AND(A2671="",C2671="",D2671=""),"",IF(A2671="","Add the order date",IF(I2671="","Date not recognised - use YYYY-MM-DD",IF(C2671="","Add the customer email",IF(D2671="","Add the order total",IF(COUNTIF(Customers!$A$2:$A$2001,C2671)=0,"Customer not on Customers tab",IF(N(E2671)&gt;D2671,"Refund is more than the order",IF(AND(B2671&lt;&gt;"",COUNTIF($B$2:$B$5001,B2671)&gt;1),"Same order # twice - keep one row",""))))))))</f>
        <v/>
      </c>
      <c r="I2671" s="11" t="str">
        <f aca="false">IF(A2671="","",IF(ISNUMBER(A2671),INT(A2671),IFERROR(IF(TEXT(DATE(VALUE(LEFT(A2671,4)),VALUE(MID(A2671,6,2)),VALUE(MID(A2671,9,2))),"yyyy-mm-dd")=LEFT(A2671,10),DATE(VALUE(LEFT(A2671,4)),VALUE(MID(A2671,6,2)),VALUE(MID(A2671,9,2))),""),"")))</f>
        <v/>
      </c>
    </row>
    <row r="2672" customFormat="false" ht="15" hidden="false" customHeight="false" outlineLevel="0" collapsed="false">
      <c r="A2672" s="13"/>
      <c r="B2672" s="8"/>
      <c r="C2672" s="8"/>
      <c r="D2672" s="23"/>
      <c r="E2672" s="23"/>
      <c r="F2672" s="10" t="str">
        <f aca="false">IF(D2672="","",D2672-N(E2672))</f>
        <v/>
      </c>
      <c r="G2672" s="8"/>
      <c r="H2672" s="12" t="str">
        <f aca="false">IF(AND(A2672="",C2672="",D2672=""),"",IF(A2672="","Add the order date",IF(I2672="","Date not recognised - use YYYY-MM-DD",IF(C2672="","Add the customer email",IF(D2672="","Add the order total",IF(COUNTIF(Customers!$A$2:$A$2001,C2672)=0,"Customer not on Customers tab",IF(N(E2672)&gt;D2672,"Refund is more than the order",IF(AND(B2672&lt;&gt;"",COUNTIF($B$2:$B$5001,B2672)&gt;1),"Same order # twice - keep one row",""))))))))</f>
        <v/>
      </c>
      <c r="I2672" s="11" t="str">
        <f aca="false">IF(A2672="","",IF(ISNUMBER(A2672),INT(A2672),IFERROR(IF(TEXT(DATE(VALUE(LEFT(A2672,4)),VALUE(MID(A2672,6,2)),VALUE(MID(A2672,9,2))),"yyyy-mm-dd")=LEFT(A2672,10),DATE(VALUE(LEFT(A2672,4)),VALUE(MID(A2672,6,2)),VALUE(MID(A2672,9,2))),""),"")))</f>
        <v/>
      </c>
    </row>
    <row r="2673" customFormat="false" ht="15" hidden="false" customHeight="false" outlineLevel="0" collapsed="false">
      <c r="A2673" s="13"/>
      <c r="B2673" s="8"/>
      <c r="C2673" s="8"/>
      <c r="D2673" s="23"/>
      <c r="E2673" s="23"/>
      <c r="F2673" s="10" t="str">
        <f aca="false">IF(D2673="","",D2673-N(E2673))</f>
        <v/>
      </c>
      <c r="G2673" s="8"/>
      <c r="H2673" s="12" t="str">
        <f aca="false">IF(AND(A2673="",C2673="",D2673=""),"",IF(A2673="","Add the order date",IF(I2673="","Date not recognised - use YYYY-MM-DD",IF(C2673="","Add the customer email",IF(D2673="","Add the order total",IF(COUNTIF(Customers!$A$2:$A$2001,C2673)=0,"Customer not on Customers tab",IF(N(E2673)&gt;D2673,"Refund is more than the order",IF(AND(B2673&lt;&gt;"",COUNTIF($B$2:$B$5001,B2673)&gt;1),"Same order # twice - keep one row",""))))))))</f>
        <v/>
      </c>
      <c r="I2673" s="11" t="str">
        <f aca="false">IF(A2673="","",IF(ISNUMBER(A2673),INT(A2673),IFERROR(IF(TEXT(DATE(VALUE(LEFT(A2673,4)),VALUE(MID(A2673,6,2)),VALUE(MID(A2673,9,2))),"yyyy-mm-dd")=LEFT(A2673,10),DATE(VALUE(LEFT(A2673,4)),VALUE(MID(A2673,6,2)),VALUE(MID(A2673,9,2))),""),"")))</f>
        <v/>
      </c>
    </row>
    <row r="2674" customFormat="false" ht="15" hidden="false" customHeight="false" outlineLevel="0" collapsed="false">
      <c r="A2674" s="13"/>
      <c r="B2674" s="8"/>
      <c r="C2674" s="8"/>
      <c r="D2674" s="23"/>
      <c r="E2674" s="23"/>
      <c r="F2674" s="10" t="str">
        <f aca="false">IF(D2674="","",D2674-N(E2674))</f>
        <v/>
      </c>
      <c r="G2674" s="8"/>
      <c r="H2674" s="12" t="str">
        <f aca="false">IF(AND(A2674="",C2674="",D2674=""),"",IF(A2674="","Add the order date",IF(I2674="","Date not recognised - use YYYY-MM-DD",IF(C2674="","Add the customer email",IF(D2674="","Add the order total",IF(COUNTIF(Customers!$A$2:$A$2001,C2674)=0,"Customer not on Customers tab",IF(N(E2674)&gt;D2674,"Refund is more than the order",IF(AND(B2674&lt;&gt;"",COUNTIF($B$2:$B$5001,B2674)&gt;1),"Same order # twice - keep one row",""))))))))</f>
        <v/>
      </c>
      <c r="I2674" s="11" t="str">
        <f aca="false">IF(A2674="","",IF(ISNUMBER(A2674),INT(A2674),IFERROR(IF(TEXT(DATE(VALUE(LEFT(A2674,4)),VALUE(MID(A2674,6,2)),VALUE(MID(A2674,9,2))),"yyyy-mm-dd")=LEFT(A2674,10),DATE(VALUE(LEFT(A2674,4)),VALUE(MID(A2674,6,2)),VALUE(MID(A2674,9,2))),""),"")))</f>
        <v/>
      </c>
    </row>
    <row r="2675" customFormat="false" ht="15" hidden="false" customHeight="false" outlineLevel="0" collapsed="false">
      <c r="A2675" s="13"/>
      <c r="B2675" s="8"/>
      <c r="C2675" s="8"/>
      <c r="D2675" s="23"/>
      <c r="E2675" s="23"/>
      <c r="F2675" s="10" t="str">
        <f aca="false">IF(D2675="","",D2675-N(E2675))</f>
        <v/>
      </c>
      <c r="G2675" s="8"/>
      <c r="H2675" s="12" t="str">
        <f aca="false">IF(AND(A2675="",C2675="",D2675=""),"",IF(A2675="","Add the order date",IF(I2675="","Date not recognised - use YYYY-MM-DD",IF(C2675="","Add the customer email",IF(D2675="","Add the order total",IF(COUNTIF(Customers!$A$2:$A$2001,C2675)=0,"Customer not on Customers tab",IF(N(E2675)&gt;D2675,"Refund is more than the order",IF(AND(B2675&lt;&gt;"",COUNTIF($B$2:$B$5001,B2675)&gt;1),"Same order # twice - keep one row",""))))))))</f>
        <v/>
      </c>
      <c r="I2675" s="11" t="str">
        <f aca="false">IF(A2675="","",IF(ISNUMBER(A2675),INT(A2675),IFERROR(IF(TEXT(DATE(VALUE(LEFT(A2675,4)),VALUE(MID(A2675,6,2)),VALUE(MID(A2675,9,2))),"yyyy-mm-dd")=LEFT(A2675,10),DATE(VALUE(LEFT(A2675,4)),VALUE(MID(A2675,6,2)),VALUE(MID(A2675,9,2))),""),"")))</f>
        <v/>
      </c>
    </row>
    <row r="2676" customFormat="false" ht="15" hidden="false" customHeight="false" outlineLevel="0" collapsed="false">
      <c r="A2676" s="13"/>
      <c r="B2676" s="8"/>
      <c r="C2676" s="8"/>
      <c r="D2676" s="23"/>
      <c r="E2676" s="23"/>
      <c r="F2676" s="10" t="str">
        <f aca="false">IF(D2676="","",D2676-N(E2676))</f>
        <v/>
      </c>
      <c r="G2676" s="8"/>
      <c r="H2676" s="12" t="str">
        <f aca="false">IF(AND(A2676="",C2676="",D2676=""),"",IF(A2676="","Add the order date",IF(I2676="","Date not recognised - use YYYY-MM-DD",IF(C2676="","Add the customer email",IF(D2676="","Add the order total",IF(COUNTIF(Customers!$A$2:$A$2001,C2676)=0,"Customer not on Customers tab",IF(N(E2676)&gt;D2676,"Refund is more than the order",IF(AND(B2676&lt;&gt;"",COUNTIF($B$2:$B$5001,B2676)&gt;1),"Same order # twice - keep one row",""))))))))</f>
        <v/>
      </c>
      <c r="I2676" s="11" t="str">
        <f aca="false">IF(A2676="","",IF(ISNUMBER(A2676),INT(A2676),IFERROR(IF(TEXT(DATE(VALUE(LEFT(A2676,4)),VALUE(MID(A2676,6,2)),VALUE(MID(A2676,9,2))),"yyyy-mm-dd")=LEFT(A2676,10),DATE(VALUE(LEFT(A2676,4)),VALUE(MID(A2676,6,2)),VALUE(MID(A2676,9,2))),""),"")))</f>
        <v/>
      </c>
    </row>
    <row r="2677" customFormat="false" ht="15" hidden="false" customHeight="false" outlineLevel="0" collapsed="false">
      <c r="A2677" s="13"/>
      <c r="B2677" s="8"/>
      <c r="C2677" s="8"/>
      <c r="D2677" s="23"/>
      <c r="E2677" s="23"/>
      <c r="F2677" s="10" t="str">
        <f aca="false">IF(D2677="","",D2677-N(E2677))</f>
        <v/>
      </c>
      <c r="G2677" s="8"/>
      <c r="H2677" s="12" t="str">
        <f aca="false">IF(AND(A2677="",C2677="",D2677=""),"",IF(A2677="","Add the order date",IF(I2677="","Date not recognised - use YYYY-MM-DD",IF(C2677="","Add the customer email",IF(D2677="","Add the order total",IF(COUNTIF(Customers!$A$2:$A$2001,C2677)=0,"Customer not on Customers tab",IF(N(E2677)&gt;D2677,"Refund is more than the order",IF(AND(B2677&lt;&gt;"",COUNTIF($B$2:$B$5001,B2677)&gt;1),"Same order # twice - keep one row",""))))))))</f>
        <v/>
      </c>
      <c r="I2677" s="11" t="str">
        <f aca="false">IF(A2677="","",IF(ISNUMBER(A2677),INT(A2677),IFERROR(IF(TEXT(DATE(VALUE(LEFT(A2677,4)),VALUE(MID(A2677,6,2)),VALUE(MID(A2677,9,2))),"yyyy-mm-dd")=LEFT(A2677,10),DATE(VALUE(LEFT(A2677,4)),VALUE(MID(A2677,6,2)),VALUE(MID(A2677,9,2))),""),"")))</f>
        <v/>
      </c>
    </row>
    <row r="2678" customFormat="false" ht="15" hidden="false" customHeight="false" outlineLevel="0" collapsed="false">
      <c r="A2678" s="13"/>
      <c r="B2678" s="8"/>
      <c r="C2678" s="8"/>
      <c r="D2678" s="23"/>
      <c r="E2678" s="23"/>
      <c r="F2678" s="10" t="str">
        <f aca="false">IF(D2678="","",D2678-N(E2678))</f>
        <v/>
      </c>
      <c r="G2678" s="8"/>
      <c r="H2678" s="12" t="str">
        <f aca="false">IF(AND(A2678="",C2678="",D2678=""),"",IF(A2678="","Add the order date",IF(I2678="","Date not recognised - use YYYY-MM-DD",IF(C2678="","Add the customer email",IF(D2678="","Add the order total",IF(COUNTIF(Customers!$A$2:$A$2001,C2678)=0,"Customer not on Customers tab",IF(N(E2678)&gt;D2678,"Refund is more than the order",IF(AND(B2678&lt;&gt;"",COUNTIF($B$2:$B$5001,B2678)&gt;1),"Same order # twice - keep one row",""))))))))</f>
        <v/>
      </c>
      <c r="I2678" s="11" t="str">
        <f aca="false">IF(A2678="","",IF(ISNUMBER(A2678),INT(A2678),IFERROR(IF(TEXT(DATE(VALUE(LEFT(A2678,4)),VALUE(MID(A2678,6,2)),VALUE(MID(A2678,9,2))),"yyyy-mm-dd")=LEFT(A2678,10),DATE(VALUE(LEFT(A2678,4)),VALUE(MID(A2678,6,2)),VALUE(MID(A2678,9,2))),""),"")))</f>
        <v/>
      </c>
    </row>
    <row r="2679" customFormat="false" ht="15" hidden="false" customHeight="false" outlineLevel="0" collapsed="false">
      <c r="A2679" s="13"/>
      <c r="B2679" s="8"/>
      <c r="C2679" s="8"/>
      <c r="D2679" s="23"/>
      <c r="E2679" s="23"/>
      <c r="F2679" s="10" t="str">
        <f aca="false">IF(D2679="","",D2679-N(E2679))</f>
        <v/>
      </c>
      <c r="G2679" s="8"/>
      <c r="H2679" s="12" t="str">
        <f aca="false">IF(AND(A2679="",C2679="",D2679=""),"",IF(A2679="","Add the order date",IF(I2679="","Date not recognised - use YYYY-MM-DD",IF(C2679="","Add the customer email",IF(D2679="","Add the order total",IF(COUNTIF(Customers!$A$2:$A$2001,C2679)=0,"Customer not on Customers tab",IF(N(E2679)&gt;D2679,"Refund is more than the order",IF(AND(B2679&lt;&gt;"",COUNTIF($B$2:$B$5001,B2679)&gt;1),"Same order # twice - keep one row",""))))))))</f>
        <v/>
      </c>
      <c r="I2679" s="11" t="str">
        <f aca="false">IF(A2679="","",IF(ISNUMBER(A2679),INT(A2679),IFERROR(IF(TEXT(DATE(VALUE(LEFT(A2679,4)),VALUE(MID(A2679,6,2)),VALUE(MID(A2679,9,2))),"yyyy-mm-dd")=LEFT(A2679,10),DATE(VALUE(LEFT(A2679,4)),VALUE(MID(A2679,6,2)),VALUE(MID(A2679,9,2))),""),"")))</f>
        <v/>
      </c>
    </row>
    <row r="2680" customFormat="false" ht="15" hidden="false" customHeight="false" outlineLevel="0" collapsed="false">
      <c r="A2680" s="13"/>
      <c r="B2680" s="8"/>
      <c r="C2680" s="8"/>
      <c r="D2680" s="23"/>
      <c r="E2680" s="23"/>
      <c r="F2680" s="10" t="str">
        <f aca="false">IF(D2680="","",D2680-N(E2680))</f>
        <v/>
      </c>
      <c r="G2680" s="8"/>
      <c r="H2680" s="12" t="str">
        <f aca="false">IF(AND(A2680="",C2680="",D2680=""),"",IF(A2680="","Add the order date",IF(I2680="","Date not recognised - use YYYY-MM-DD",IF(C2680="","Add the customer email",IF(D2680="","Add the order total",IF(COUNTIF(Customers!$A$2:$A$2001,C2680)=0,"Customer not on Customers tab",IF(N(E2680)&gt;D2680,"Refund is more than the order",IF(AND(B2680&lt;&gt;"",COUNTIF($B$2:$B$5001,B2680)&gt;1),"Same order # twice - keep one row",""))))))))</f>
        <v/>
      </c>
      <c r="I2680" s="11" t="str">
        <f aca="false">IF(A2680="","",IF(ISNUMBER(A2680),INT(A2680),IFERROR(IF(TEXT(DATE(VALUE(LEFT(A2680,4)),VALUE(MID(A2680,6,2)),VALUE(MID(A2680,9,2))),"yyyy-mm-dd")=LEFT(A2680,10),DATE(VALUE(LEFT(A2680,4)),VALUE(MID(A2680,6,2)),VALUE(MID(A2680,9,2))),""),"")))</f>
        <v/>
      </c>
    </row>
    <row r="2681" customFormat="false" ht="15" hidden="false" customHeight="false" outlineLevel="0" collapsed="false">
      <c r="A2681" s="13"/>
      <c r="B2681" s="8"/>
      <c r="C2681" s="8"/>
      <c r="D2681" s="23"/>
      <c r="E2681" s="23"/>
      <c r="F2681" s="10" t="str">
        <f aca="false">IF(D2681="","",D2681-N(E2681))</f>
        <v/>
      </c>
      <c r="G2681" s="8"/>
      <c r="H2681" s="12" t="str">
        <f aca="false">IF(AND(A2681="",C2681="",D2681=""),"",IF(A2681="","Add the order date",IF(I2681="","Date not recognised - use YYYY-MM-DD",IF(C2681="","Add the customer email",IF(D2681="","Add the order total",IF(COUNTIF(Customers!$A$2:$A$2001,C2681)=0,"Customer not on Customers tab",IF(N(E2681)&gt;D2681,"Refund is more than the order",IF(AND(B2681&lt;&gt;"",COUNTIF($B$2:$B$5001,B2681)&gt;1),"Same order # twice - keep one row",""))))))))</f>
        <v/>
      </c>
      <c r="I2681" s="11" t="str">
        <f aca="false">IF(A2681="","",IF(ISNUMBER(A2681),INT(A2681),IFERROR(IF(TEXT(DATE(VALUE(LEFT(A2681,4)),VALUE(MID(A2681,6,2)),VALUE(MID(A2681,9,2))),"yyyy-mm-dd")=LEFT(A2681,10),DATE(VALUE(LEFT(A2681,4)),VALUE(MID(A2681,6,2)),VALUE(MID(A2681,9,2))),""),"")))</f>
        <v/>
      </c>
    </row>
    <row r="2682" customFormat="false" ht="15" hidden="false" customHeight="false" outlineLevel="0" collapsed="false">
      <c r="A2682" s="13"/>
      <c r="B2682" s="8"/>
      <c r="C2682" s="8"/>
      <c r="D2682" s="23"/>
      <c r="E2682" s="23"/>
      <c r="F2682" s="10" t="str">
        <f aca="false">IF(D2682="","",D2682-N(E2682))</f>
        <v/>
      </c>
      <c r="G2682" s="8"/>
      <c r="H2682" s="12" t="str">
        <f aca="false">IF(AND(A2682="",C2682="",D2682=""),"",IF(A2682="","Add the order date",IF(I2682="","Date not recognised - use YYYY-MM-DD",IF(C2682="","Add the customer email",IF(D2682="","Add the order total",IF(COUNTIF(Customers!$A$2:$A$2001,C2682)=0,"Customer not on Customers tab",IF(N(E2682)&gt;D2682,"Refund is more than the order",IF(AND(B2682&lt;&gt;"",COUNTIF($B$2:$B$5001,B2682)&gt;1),"Same order # twice - keep one row",""))))))))</f>
        <v/>
      </c>
      <c r="I2682" s="11" t="str">
        <f aca="false">IF(A2682="","",IF(ISNUMBER(A2682),INT(A2682),IFERROR(IF(TEXT(DATE(VALUE(LEFT(A2682,4)),VALUE(MID(A2682,6,2)),VALUE(MID(A2682,9,2))),"yyyy-mm-dd")=LEFT(A2682,10),DATE(VALUE(LEFT(A2682,4)),VALUE(MID(A2682,6,2)),VALUE(MID(A2682,9,2))),""),"")))</f>
        <v/>
      </c>
    </row>
    <row r="2683" customFormat="false" ht="15" hidden="false" customHeight="false" outlineLevel="0" collapsed="false">
      <c r="A2683" s="13"/>
      <c r="B2683" s="8"/>
      <c r="C2683" s="8"/>
      <c r="D2683" s="23"/>
      <c r="E2683" s="23"/>
      <c r="F2683" s="10" t="str">
        <f aca="false">IF(D2683="","",D2683-N(E2683))</f>
        <v/>
      </c>
      <c r="G2683" s="8"/>
      <c r="H2683" s="12" t="str">
        <f aca="false">IF(AND(A2683="",C2683="",D2683=""),"",IF(A2683="","Add the order date",IF(I2683="","Date not recognised - use YYYY-MM-DD",IF(C2683="","Add the customer email",IF(D2683="","Add the order total",IF(COUNTIF(Customers!$A$2:$A$2001,C2683)=0,"Customer not on Customers tab",IF(N(E2683)&gt;D2683,"Refund is more than the order",IF(AND(B2683&lt;&gt;"",COUNTIF($B$2:$B$5001,B2683)&gt;1),"Same order # twice - keep one row",""))))))))</f>
        <v/>
      </c>
      <c r="I2683" s="11" t="str">
        <f aca="false">IF(A2683="","",IF(ISNUMBER(A2683),INT(A2683),IFERROR(IF(TEXT(DATE(VALUE(LEFT(A2683,4)),VALUE(MID(A2683,6,2)),VALUE(MID(A2683,9,2))),"yyyy-mm-dd")=LEFT(A2683,10),DATE(VALUE(LEFT(A2683,4)),VALUE(MID(A2683,6,2)),VALUE(MID(A2683,9,2))),""),"")))</f>
        <v/>
      </c>
    </row>
    <row r="2684" customFormat="false" ht="15" hidden="false" customHeight="false" outlineLevel="0" collapsed="false">
      <c r="A2684" s="13"/>
      <c r="B2684" s="8"/>
      <c r="C2684" s="8"/>
      <c r="D2684" s="23"/>
      <c r="E2684" s="23"/>
      <c r="F2684" s="10" t="str">
        <f aca="false">IF(D2684="","",D2684-N(E2684))</f>
        <v/>
      </c>
      <c r="G2684" s="8"/>
      <c r="H2684" s="12" t="str">
        <f aca="false">IF(AND(A2684="",C2684="",D2684=""),"",IF(A2684="","Add the order date",IF(I2684="","Date not recognised - use YYYY-MM-DD",IF(C2684="","Add the customer email",IF(D2684="","Add the order total",IF(COUNTIF(Customers!$A$2:$A$2001,C2684)=0,"Customer not on Customers tab",IF(N(E2684)&gt;D2684,"Refund is more than the order",IF(AND(B2684&lt;&gt;"",COUNTIF($B$2:$B$5001,B2684)&gt;1),"Same order # twice - keep one row",""))))))))</f>
        <v/>
      </c>
      <c r="I2684" s="11" t="str">
        <f aca="false">IF(A2684="","",IF(ISNUMBER(A2684),INT(A2684),IFERROR(IF(TEXT(DATE(VALUE(LEFT(A2684,4)),VALUE(MID(A2684,6,2)),VALUE(MID(A2684,9,2))),"yyyy-mm-dd")=LEFT(A2684,10),DATE(VALUE(LEFT(A2684,4)),VALUE(MID(A2684,6,2)),VALUE(MID(A2684,9,2))),""),"")))</f>
        <v/>
      </c>
    </row>
    <row r="2685" customFormat="false" ht="15" hidden="false" customHeight="false" outlineLevel="0" collapsed="false">
      <c r="A2685" s="13"/>
      <c r="B2685" s="8"/>
      <c r="C2685" s="8"/>
      <c r="D2685" s="23"/>
      <c r="E2685" s="23"/>
      <c r="F2685" s="10" t="str">
        <f aca="false">IF(D2685="","",D2685-N(E2685))</f>
        <v/>
      </c>
      <c r="G2685" s="8"/>
      <c r="H2685" s="12" t="str">
        <f aca="false">IF(AND(A2685="",C2685="",D2685=""),"",IF(A2685="","Add the order date",IF(I2685="","Date not recognised - use YYYY-MM-DD",IF(C2685="","Add the customer email",IF(D2685="","Add the order total",IF(COUNTIF(Customers!$A$2:$A$2001,C2685)=0,"Customer not on Customers tab",IF(N(E2685)&gt;D2685,"Refund is more than the order",IF(AND(B2685&lt;&gt;"",COUNTIF($B$2:$B$5001,B2685)&gt;1),"Same order # twice - keep one row",""))))))))</f>
        <v/>
      </c>
      <c r="I2685" s="11" t="str">
        <f aca="false">IF(A2685="","",IF(ISNUMBER(A2685),INT(A2685),IFERROR(IF(TEXT(DATE(VALUE(LEFT(A2685,4)),VALUE(MID(A2685,6,2)),VALUE(MID(A2685,9,2))),"yyyy-mm-dd")=LEFT(A2685,10),DATE(VALUE(LEFT(A2685,4)),VALUE(MID(A2685,6,2)),VALUE(MID(A2685,9,2))),""),"")))</f>
        <v/>
      </c>
    </row>
    <row r="2686" customFormat="false" ht="15" hidden="false" customHeight="false" outlineLevel="0" collapsed="false">
      <c r="A2686" s="13"/>
      <c r="B2686" s="8"/>
      <c r="C2686" s="8"/>
      <c r="D2686" s="23"/>
      <c r="E2686" s="23"/>
      <c r="F2686" s="10" t="str">
        <f aca="false">IF(D2686="","",D2686-N(E2686))</f>
        <v/>
      </c>
      <c r="G2686" s="8"/>
      <c r="H2686" s="12" t="str">
        <f aca="false">IF(AND(A2686="",C2686="",D2686=""),"",IF(A2686="","Add the order date",IF(I2686="","Date not recognised - use YYYY-MM-DD",IF(C2686="","Add the customer email",IF(D2686="","Add the order total",IF(COUNTIF(Customers!$A$2:$A$2001,C2686)=0,"Customer not on Customers tab",IF(N(E2686)&gt;D2686,"Refund is more than the order",IF(AND(B2686&lt;&gt;"",COUNTIF($B$2:$B$5001,B2686)&gt;1),"Same order # twice - keep one row",""))))))))</f>
        <v/>
      </c>
      <c r="I2686" s="11" t="str">
        <f aca="false">IF(A2686="","",IF(ISNUMBER(A2686),INT(A2686),IFERROR(IF(TEXT(DATE(VALUE(LEFT(A2686,4)),VALUE(MID(A2686,6,2)),VALUE(MID(A2686,9,2))),"yyyy-mm-dd")=LEFT(A2686,10),DATE(VALUE(LEFT(A2686,4)),VALUE(MID(A2686,6,2)),VALUE(MID(A2686,9,2))),""),"")))</f>
        <v/>
      </c>
    </row>
    <row r="2687" customFormat="false" ht="15" hidden="false" customHeight="false" outlineLevel="0" collapsed="false">
      <c r="A2687" s="13"/>
      <c r="B2687" s="8"/>
      <c r="C2687" s="8"/>
      <c r="D2687" s="23"/>
      <c r="E2687" s="23"/>
      <c r="F2687" s="10" t="str">
        <f aca="false">IF(D2687="","",D2687-N(E2687))</f>
        <v/>
      </c>
      <c r="G2687" s="8"/>
      <c r="H2687" s="12" t="str">
        <f aca="false">IF(AND(A2687="",C2687="",D2687=""),"",IF(A2687="","Add the order date",IF(I2687="","Date not recognised - use YYYY-MM-DD",IF(C2687="","Add the customer email",IF(D2687="","Add the order total",IF(COUNTIF(Customers!$A$2:$A$2001,C2687)=0,"Customer not on Customers tab",IF(N(E2687)&gt;D2687,"Refund is more than the order",IF(AND(B2687&lt;&gt;"",COUNTIF($B$2:$B$5001,B2687)&gt;1),"Same order # twice - keep one row",""))))))))</f>
        <v/>
      </c>
      <c r="I2687" s="11" t="str">
        <f aca="false">IF(A2687="","",IF(ISNUMBER(A2687),INT(A2687),IFERROR(IF(TEXT(DATE(VALUE(LEFT(A2687,4)),VALUE(MID(A2687,6,2)),VALUE(MID(A2687,9,2))),"yyyy-mm-dd")=LEFT(A2687,10),DATE(VALUE(LEFT(A2687,4)),VALUE(MID(A2687,6,2)),VALUE(MID(A2687,9,2))),""),"")))</f>
        <v/>
      </c>
    </row>
    <row r="2688" customFormat="false" ht="15" hidden="false" customHeight="false" outlineLevel="0" collapsed="false">
      <c r="A2688" s="13"/>
      <c r="B2688" s="8"/>
      <c r="C2688" s="8"/>
      <c r="D2688" s="23"/>
      <c r="E2688" s="23"/>
      <c r="F2688" s="10" t="str">
        <f aca="false">IF(D2688="","",D2688-N(E2688))</f>
        <v/>
      </c>
      <c r="G2688" s="8"/>
      <c r="H2688" s="12" t="str">
        <f aca="false">IF(AND(A2688="",C2688="",D2688=""),"",IF(A2688="","Add the order date",IF(I2688="","Date not recognised - use YYYY-MM-DD",IF(C2688="","Add the customer email",IF(D2688="","Add the order total",IF(COUNTIF(Customers!$A$2:$A$2001,C2688)=0,"Customer not on Customers tab",IF(N(E2688)&gt;D2688,"Refund is more than the order",IF(AND(B2688&lt;&gt;"",COUNTIF($B$2:$B$5001,B2688)&gt;1),"Same order # twice - keep one row",""))))))))</f>
        <v/>
      </c>
      <c r="I2688" s="11" t="str">
        <f aca="false">IF(A2688="","",IF(ISNUMBER(A2688),INT(A2688),IFERROR(IF(TEXT(DATE(VALUE(LEFT(A2688,4)),VALUE(MID(A2688,6,2)),VALUE(MID(A2688,9,2))),"yyyy-mm-dd")=LEFT(A2688,10),DATE(VALUE(LEFT(A2688,4)),VALUE(MID(A2688,6,2)),VALUE(MID(A2688,9,2))),""),"")))</f>
        <v/>
      </c>
    </row>
    <row r="2689" customFormat="false" ht="15" hidden="false" customHeight="false" outlineLevel="0" collapsed="false">
      <c r="A2689" s="13"/>
      <c r="B2689" s="8"/>
      <c r="C2689" s="8"/>
      <c r="D2689" s="23"/>
      <c r="E2689" s="23"/>
      <c r="F2689" s="10" t="str">
        <f aca="false">IF(D2689="","",D2689-N(E2689))</f>
        <v/>
      </c>
      <c r="G2689" s="8"/>
      <c r="H2689" s="12" t="str">
        <f aca="false">IF(AND(A2689="",C2689="",D2689=""),"",IF(A2689="","Add the order date",IF(I2689="","Date not recognised - use YYYY-MM-DD",IF(C2689="","Add the customer email",IF(D2689="","Add the order total",IF(COUNTIF(Customers!$A$2:$A$2001,C2689)=0,"Customer not on Customers tab",IF(N(E2689)&gt;D2689,"Refund is more than the order",IF(AND(B2689&lt;&gt;"",COUNTIF($B$2:$B$5001,B2689)&gt;1),"Same order # twice - keep one row",""))))))))</f>
        <v/>
      </c>
      <c r="I2689" s="11" t="str">
        <f aca="false">IF(A2689="","",IF(ISNUMBER(A2689),INT(A2689),IFERROR(IF(TEXT(DATE(VALUE(LEFT(A2689,4)),VALUE(MID(A2689,6,2)),VALUE(MID(A2689,9,2))),"yyyy-mm-dd")=LEFT(A2689,10),DATE(VALUE(LEFT(A2689,4)),VALUE(MID(A2689,6,2)),VALUE(MID(A2689,9,2))),""),"")))</f>
        <v/>
      </c>
    </row>
    <row r="2690" customFormat="false" ht="15" hidden="false" customHeight="false" outlineLevel="0" collapsed="false">
      <c r="A2690" s="13"/>
      <c r="B2690" s="8"/>
      <c r="C2690" s="8"/>
      <c r="D2690" s="23"/>
      <c r="E2690" s="23"/>
      <c r="F2690" s="10" t="str">
        <f aca="false">IF(D2690="","",D2690-N(E2690))</f>
        <v/>
      </c>
      <c r="G2690" s="8"/>
      <c r="H2690" s="12" t="str">
        <f aca="false">IF(AND(A2690="",C2690="",D2690=""),"",IF(A2690="","Add the order date",IF(I2690="","Date not recognised - use YYYY-MM-DD",IF(C2690="","Add the customer email",IF(D2690="","Add the order total",IF(COUNTIF(Customers!$A$2:$A$2001,C2690)=0,"Customer not on Customers tab",IF(N(E2690)&gt;D2690,"Refund is more than the order",IF(AND(B2690&lt;&gt;"",COUNTIF($B$2:$B$5001,B2690)&gt;1),"Same order # twice - keep one row",""))))))))</f>
        <v/>
      </c>
      <c r="I2690" s="11" t="str">
        <f aca="false">IF(A2690="","",IF(ISNUMBER(A2690),INT(A2690),IFERROR(IF(TEXT(DATE(VALUE(LEFT(A2690,4)),VALUE(MID(A2690,6,2)),VALUE(MID(A2690,9,2))),"yyyy-mm-dd")=LEFT(A2690,10),DATE(VALUE(LEFT(A2690,4)),VALUE(MID(A2690,6,2)),VALUE(MID(A2690,9,2))),""),"")))</f>
        <v/>
      </c>
    </row>
    <row r="2691" customFormat="false" ht="15" hidden="false" customHeight="false" outlineLevel="0" collapsed="false">
      <c r="A2691" s="13"/>
      <c r="B2691" s="8"/>
      <c r="C2691" s="8"/>
      <c r="D2691" s="23"/>
      <c r="E2691" s="23"/>
      <c r="F2691" s="10" t="str">
        <f aca="false">IF(D2691="","",D2691-N(E2691))</f>
        <v/>
      </c>
      <c r="G2691" s="8"/>
      <c r="H2691" s="12" t="str">
        <f aca="false">IF(AND(A2691="",C2691="",D2691=""),"",IF(A2691="","Add the order date",IF(I2691="","Date not recognised - use YYYY-MM-DD",IF(C2691="","Add the customer email",IF(D2691="","Add the order total",IF(COUNTIF(Customers!$A$2:$A$2001,C2691)=0,"Customer not on Customers tab",IF(N(E2691)&gt;D2691,"Refund is more than the order",IF(AND(B2691&lt;&gt;"",COUNTIF($B$2:$B$5001,B2691)&gt;1),"Same order # twice - keep one row",""))))))))</f>
        <v/>
      </c>
      <c r="I2691" s="11" t="str">
        <f aca="false">IF(A2691="","",IF(ISNUMBER(A2691),INT(A2691),IFERROR(IF(TEXT(DATE(VALUE(LEFT(A2691,4)),VALUE(MID(A2691,6,2)),VALUE(MID(A2691,9,2))),"yyyy-mm-dd")=LEFT(A2691,10),DATE(VALUE(LEFT(A2691,4)),VALUE(MID(A2691,6,2)),VALUE(MID(A2691,9,2))),""),"")))</f>
        <v/>
      </c>
    </row>
    <row r="2692" customFormat="false" ht="15" hidden="false" customHeight="false" outlineLevel="0" collapsed="false">
      <c r="A2692" s="13"/>
      <c r="B2692" s="8"/>
      <c r="C2692" s="8"/>
      <c r="D2692" s="23"/>
      <c r="E2692" s="23"/>
      <c r="F2692" s="10" t="str">
        <f aca="false">IF(D2692="","",D2692-N(E2692))</f>
        <v/>
      </c>
      <c r="G2692" s="8"/>
      <c r="H2692" s="12" t="str">
        <f aca="false">IF(AND(A2692="",C2692="",D2692=""),"",IF(A2692="","Add the order date",IF(I2692="","Date not recognised - use YYYY-MM-DD",IF(C2692="","Add the customer email",IF(D2692="","Add the order total",IF(COUNTIF(Customers!$A$2:$A$2001,C2692)=0,"Customer not on Customers tab",IF(N(E2692)&gt;D2692,"Refund is more than the order",IF(AND(B2692&lt;&gt;"",COUNTIF($B$2:$B$5001,B2692)&gt;1),"Same order # twice - keep one row",""))))))))</f>
        <v/>
      </c>
      <c r="I2692" s="11" t="str">
        <f aca="false">IF(A2692="","",IF(ISNUMBER(A2692),INT(A2692),IFERROR(IF(TEXT(DATE(VALUE(LEFT(A2692,4)),VALUE(MID(A2692,6,2)),VALUE(MID(A2692,9,2))),"yyyy-mm-dd")=LEFT(A2692,10),DATE(VALUE(LEFT(A2692,4)),VALUE(MID(A2692,6,2)),VALUE(MID(A2692,9,2))),""),"")))</f>
        <v/>
      </c>
    </row>
    <row r="2693" customFormat="false" ht="15" hidden="false" customHeight="false" outlineLevel="0" collapsed="false">
      <c r="A2693" s="13"/>
      <c r="B2693" s="8"/>
      <c r="C2693" s="8"/>
      <c r="D2693" s="23"/>
      <c r="E2693" s="23"/>
      <c r="F2693" s="10" t="str">
        <f aca="false">IF(D2693="","",D2693-N(E2693))</f>
        <v/>
      </c>
      <c r="G2693" s="8"/>
      <c r="H2693" s="12" t="str">
        <f aca="false">IF(AND(A2693="",C2693="",D2693=""),"",IF(A2693="","Add the order date",IF(I2693="","Date not recognised - use YYYY-MM-DD",IF(C2693="","Add the customer email",IF(D2693="","Add the order total",IF(COUNTIF(Customers!$A$2:$A$2001,C2693)=0,"Customer not on Customers tab",IF(N(E2693)&gt;D2693,"Refund is more than the order",IF(AND(B2693&lt;&gt;"",COUNTIF($B$2:$B$5001,B2693)&gt;1),"Same order # twice - keep one row",""))))))))</f>
        <v/>
      </c>
      <c r="I2693" s="11" t="str">
        <f aca="false">IF(A2693="","",IF(ISNUMBER(A2693),INT(A2693),IFERROR(IF(TEXT(DATE(VALUE(LEFT(A2693,4)),VALUE(MID(A2693,6,2)),VALUE(MID(A2693,9,2))),"yyyy-mm-dd")=LEFT(A2693,10),DATE(VALUE(LEFT(A2693,4)),VALUE(MID(A2693,6,2)),VALUE(MID(A2693,9,2))),""),"")))</f>
        <v/>
      </c>
    </row>
    <row r="2694" customFormat="false" ht="15" hidden="false" customHeight="false" outlineLevel="0" collapsed="false">
      <c r="A2694" s="13"/>
      <c r="B2694" s="8"/>
      <c r="C2694" s="8"/>
      <c r="D2694" s="23"/>
      <c r="E2694" s="23"/>
      <c r="F2694" s="10" t="str">
        <f aca="false">IF(D2694="","",D2694-N(E2694))</f>
        <v/>
      </c>
      <c r="G2694" s="8"/>
      <c r="H2694" s="12" t="str">
        <f aca="false">IF(AND(A2694="",C2694="",D2694=""),"",IF(A2694="","Add the order date",IF(I2694="","Date not recognised - use YYYY-MM-DD",IF(C2694="","Add the customer email",IF(D2694="","Add the order total",IF(COUNTIF(Customers!$A$2:$A$2001,C2694)=0,"Customer not on Customers tab",IF(N(E2694)&gt;D2694,"Refund is more than the order",IF(AND(B2694&lt;&gt;"",COUNTIF($B$2:$B$5001,B2694)&gt;1),"Same order # twice - keep one row",""))))))))</f>
        <v/>
      </c>
      <c r="I2694" s="11" t="str">
        <f aca="false">IF(A2694="","",IF(ISNUMBER(A2694),INT(A2694),IFERROR(IF(TEXT(DATE(VALUE(LEFT(A2694,4)),VALUE(MID(A2694,6,2)),VALUE(MID(A2694,9,2))),"yyyy-mm-dd")=LEFT(A2694,10),DATE(VALUE(LEFT(A2694,4)),VALUE(MID(A2694,6,2)),VALUE(MID(A2694,9,2))),""),"")))</f>
        <v/>
      </c>
    </row>
    <row r="2695" customFormat="false" ht="15" hidden="false" customHeight="false" outlineLevel="0" collapsed="false">
      <c r="A2695" s="13"/>
      <c r="B2695" s="8"/>
      <c r="C2695" s="8"/>
      <c r="D2695" s="23"/>
      <c r="E2695" s="23"/>
      <c r="F2695" s="10" t="str">
        <f aca="false">IF(D2695="","",D2695-N(E2695))</f>
        <v/>
      </c>
      <c r="G2695" s="8"/>
      <c r="H2695" s="12" t="str">
        <f aca="false">IF(AND(A2695="",C2695="",D2695=""),"",IF(A2695="","Add the order date",IF(I2695="","Date not recognised - use YYYY-MM-DD",IF(C2695="","Add the customer email",IF(D2695="","Add the order total",IF(COUNTIF(Customers!$A$2:$A$2001,C2695)=0,"Customer not on Customers tab",IF(N(E2695)&gt;D2695,"Refund is more than the order",IF(AND(B2695&lt;&gt;"",COUNTIF($B$2:$B$5001,B2695)&gt;1),"Same order # twice - keep one row",""))))))))</f>
        <v/>
      </c>
      <c r="I2695" s="11" t="str">
        <f aca="false">IF(A2695="","",IF(ISNUMBER(A2695),INT(A2695),IFERROR(IF(TEXT(DATE(VALUE(LEFT(A2695,4)),VALUE(MID(A2695,6,2)),VALUE(MID(A2695,9,2))),"yyyy-mm-dd")=LEFT(A2695,10),DATE(VALUE(LEFT(A2695,4)),VALUE(MID(A2695,6,2)),VALUE(MID(A2695,9,2))),""),"")))</f>
        <v/>
      </c>
    </row>
    <row r="2696" customFormat="false" ht="15" hidden="false" customHeight="false" outlineLevel="0" collapsed="false">
      <c r="A2696" s="13"/>
      <c r="B2696" s="8"/>
      <c r="C2696" s="8"/>
      <c r="D2696" s="23"/>
      <c r="E2696" s="23"/>
      <c r="F2696" s="10" t="str">
        <f aca="false">IF(D2696="","",D2696-N(E2696))</f>
        <v/>
      </c>
      <c r="G2696" s="8"/>
      <c r="H2696" s="12" t="str">
        <f aca="false">IF(AND(A2696="",C2696="",D2696=""),"",IF(A2696="","Add the order date",IF(I2696="","Date not recognised - use YYYY-MM-DD",IF(C2696="","Add the customer email",IF(D2696="","Add the order total",IF(COUNTIF(Customers!$A$2:$A$2001,C2696)=0,"Customer not on Customers tab",IF(N(E2696)&gt;D2696,"Refund is more than the order",IF(AND(B2696&lt;&gt;"",COUNTIF($B$2:$B$5001,B2696)&gt;1),"Same order # twice - keep one row",""))))))))</f>
        <v/>
      </c>
      <c r="I2696" s="11" t="str">
        <f aca="false">IF(A2696="","",IF(ISNUMBER(A2696),INT(A2696),IFERROR(IF(TEXT(DATE(VALUE(LEFT(A2696,4)),VALUE(MID(A2696,6,2)),VALUE(MID(A2696,9,2))),"yyyy-mm-dd")=LEFT(A2696,10),DATE(VALUE(LEFT(A2696,4)),VALUE(MID(A2696,6,2)),VALUE(MID(A2696,9,2))),""),"")))</f>
        <v/>
      </c>
    </row>
    <row r="2697" customFormat="false" ht="15" hidden="false" customHeight="false" outlineLevel="0" collapsed="false">
      <c r="A2697" s="13"/>
      <c r="B2697" s="8"/>
      <c r="C2697" s="8"/>
      <c r="D2697" s="23"/>
      <c r="E2697" s="23"/>
      <c r="F2697" s="10" t="str">
        <f aca="false">IF(D2697="","",D2697-N(E2697))</f>
        <v/>
      </c>
      <c r="G2697" s="8"/>
      <c r="H2697" s="12" t="str">
        <f aca="false">IF(AND(A2697="",C2697="",D2697=""),"",IF(A2697="","Add the order date",IF(I2697="","Date not recognised - use YYYY-MM-DD",IF(C2697="","Add the customer email",IF(D2697="","Add the order total",IF(COUNTIF(Customers!$A$2:$A$2001,C2697)=0,"Customer not on Customers tab",IF(N(E2697)&gt;D2697,"Refund is more than the order",IF(AND(B2697&lt;&gt;"",COUNTIF($B$2:$B$5001,B2697)&gt;1),"Same order # twice - keep one row",""))))))))</f>
        <v/>
      </c>
      <c r="I2697" s="11" t="str">
        <f aca="false">IF(A2697="","",IF(ISNUMBER(A2697),INT(A2697),IFERROR(IF(TEXT(DATE(VALUE(LEFT(A2697,4)),VALUE(MID(A2697,6,2)),VALUE(MID(A2697,9,2))),"yyyy-mm-dd")=LEFT(A2697,10),DATE(VALUE(LEFT(A2697,4)),VALUE(MID(A2697,6,2)),VALUE(MID(A2697,9,2))),""),"")))</f>
        <v/>
      </c>
    </row>
    <row r="2698" customFormat="false" ht="15" hidden="false" customHeight="false" outlineLevel="0" collapsed="false">
      <c r="A2698" s="13"/>
      <c r="B2698" s="8"/>
      <c r="C2698" s="8"/>
      <c r="D2698" s="23"/>
      <c r="E2698" s="23"/>
      <c r="F2698" s="10" t="str">
        <f aca="false">IF(D2698="","",D2698-N(E2698))</f>
        <v/>
      </c>
      <c r="G2698" s="8"/>
      <c r="H2698" s="12" t="str">
        <f aca="false">IF(AND(A2698="",C2698="",D2698=""),"",IF(A2698="","Add the order date",IF(I2698="","Date not recognised - use YYYY-MM-DD",IF(C2698="","Add the customer email",IF(D2698="","Add the order total",IF(COUNTIF(Customers!$A$2:$A$2001,C2698)=0,"Customer not on Customers tab",IF(N(E2698)&gt;D2698,"Refund is more than the order",IF(AND(B2698&lt;&gt;"",COUNTIF($B$2:$B$5001,B2698)&gt;1),"Same order # twice - keep one row",""))))))))</f>
        <v/>
      </c>
      <c r="I2698" s="11" t="str">
        <f aca="false">IF(A2698="","",IF(ISNUMBER(A2698),INT(A2698),IFERROR(IF(TEXT(DATE(VALUE(LEFT(A2698,4)),VALUE(MID(A2698,6,2)),VALUE(MID(A2698,9,2))),"yyyy-mm-dd")=LEFT(A2698,10),DATE(VALUE(LEFT(A2698,4)),VALUE(MID(A2698,6,2)),VALUE(MID(A2698,9,2))),""),"")))</f>
        <v/>
      </c>
    </row>
    <row r="2699" customFormat="false" ht="15" hidden="false" customHeight="false" outlineLevel="0" collapsed="false">
      <c r="A2699" s="13"/>
      <c r="B2699" s="8"/>
      <c r="C2699" s="8"/>
      <c r="D2699" s="23"/>
      <c r="E2699" s="23"/>
      <c r="F2699" s="10" t="str">
        <f aca="false">IF(D2699="","",D2699-N(E2699))</f>
        <v/>
      </c>
      <c r="G2699" s="8"/>
      <c r="H2699" s="12" t="str">
        <f aca="false">IF(AND(A2699="",C2699="",D2699=""),"",IF(A2699="","Add the order date",IF(I2699="","Date not recognised - use YYYY-MM-DD",IF(C2699="","Add the customer email",IF(D2699="","Add the order total",IF(COUNTIF(Customers!$A$2:$A$2001,C2699)=0,"Customer not on Customers tab",IF(N(E2699)&gt;D2699,"Refund is more than the order",IF(AND(B2699&lt;&gt;"",COUNTIF($B$2:$B$5001,B2699)&gt;1),"Same order # twice - keep one row",""))))))))</f>
        <v/>
      </c>
      <c r="I2699" s="11" t="str">
        <f aca="false">IF(A2699="","",IF(ISNUMBER(A2699),INT(A2699),IFERROR(IF(TEXT(DATE(VALUE(LEFT(A2699,4)),VALUE(MID(A2699,6,2)),VALUE(MID(A2699,9,2))),"yyyy-mm-dd")=LEFT(A2699,10),DATE(VALUE(LEFT(A2699,4)),VALUE(MID(A2699,6,2)),VALUE(MID(A2699,9,2))),""),"")))</f>
        <v/>
      </c>
    </row>
    <row r="2700" customFormat="false" ht="15" hidden="false" customHeight="false" outlineLevel="0" collapsed="false">
      <c r="A2700" s="13"/>
      <c r="B2700" s="8"/>
      <c r="C2700" s="8"/>
      <c r="D2700" s="23"/>
      <c r="E2700" s="23"/>
      <c r="F2700" s="10" t="str">
        <f aca="false">IF(D2700="","",D2700-N(E2700))</f>
        <v/>
      </c>
      <c r="G2700" s="8"/>
      <c r="H2700" s="12" t="str">
        <f aca="false">IF(AND(A2700="",C2700="",D2700=""),"",IF(A2700="","Add the order date",IF(I2700="","Date not recognised - use YYYY-MM-DD",IF(C2700="","Add the customer email",IF(D2700="","Add the order total",IF(COUNTIF(Customers!$A$2:$A$2001,C2700)=0,"Customer not on Customers tab",IF(N(E2700)&gt;D2700,"Refund is more than the order",IF(AND(B2700&lt;&gt;"",COUNTIF($B$2:$B$5001,B2700)&gt;1),"Same order # twice - keep one row",""))))))))</f>
        <v/>
      </c>
      <c r="I2700" s="11" t="str">
        <f aca="false">IF(A2700="","",IF(ISNUMBER(A2700),INT(A2700),IFERROR(IF(TEXT(DATE(VALUE(LEFT(A2700,4)),VALUE(MID(A2700,6,2)),VALUE(MID(A2700,9,2))),"yyyy-mm-dd")=LEFT(A2700,10),DATE(VALUE(LEFT(A2700,4)),VALUE(MID(A2700,6,2)),VALUE(MID(A2700,9,2))),""),"")))</f>
        <v/>
      </c>
    </row>
    <row r="2701" customFormat="false" ht="15" hidden="false" customHeight="false" outlineLevel="0" collapsed="false">
      <c r="A2701" s="13"/>
      <c r="B2701" s="8"/>
      <c r="C2701" s="8"/>
      <c r="D2701" s="23"/>
      <c r="E2701" s="23"/>
      <c r="F2701" s="10" t="str">
        <f aca="false">IF(D2701="","",D2701-N(E2701))</f>
        <v/>
      </c>
      <c r="G2701" s="8"/>
      <c r="H2701" s="12" t="str">
        <f aca="false">IF(AND(A2701="",C2701="",D2701=""),"",IF(A2701="","Add the order date",IF(I2701="","Date not recognised - use YYYY-MM-DD",IF(C2701="","Add the customer email",IF(D2701="","Add the order total",IF(COUNTIF(Customers!$A$2:$A$2001,C2701)=0,"Customer not on Customers tab",IF(N(E2701)&gt;D2701,"Refund is more than the order",IF(AND(B2701&lt;&gt;"",COUNTIF($B$2:$B$5001,B2701)&gt;1),"Same order # twice - keep one row",""))))))))</f>
        <v/>
      </c>
      <c r="I2701" s="11" t="str">
        <f aca="false">IF(A2701="","",IF(ISNUMBER(A2701),INT(A2701),IFERROR(IF(TEXT(DATE(VALUE(LEFT(A2701,4)),VALUE(MID(A2701,6,2)),VALUE(MID(A2701,9,2))),"yyyy-mm-dd")=LEFT(A2701,10),DATE(VALUE(LEFT(A2701,4)),VALUE(MID(A2701,6,2)),VALUE(MID(A2701,9,2))),""),"")))</f>
        <v/>
      </c>
    </row>
    <row r="2702" customFormat="false" ht="15" hidden="false" customHeight="false" outlineLevel="0" collapsed="false">
      <c r="A2702" s="13"/>
      <c r="B2702" s="8"/>
      <c r="C2702" s="8"/>
      <c r="D2702" s="23"/>
      <c r="E2702" s="23"/>
      <c r="F2702" s="10" t="str">
        <f aca="false">IF(D2702="","",D2702-N(E2702))</f>
        <v/>
      </c>
      <c r="G2702" s="8"/>
      <c r="H2702" s="12" t="str">
        <f aca="false">IF(AND(A2702="",C2702="",D2702=""),"",IF(A2702="","Add the order date",IF(I2702="","Date not recognised - use YYYY-MM-DD",IF(C2702="","Add the customer email",IF(D2702="","Add the order total",IF(COUNTIF(Customers!$A$2:$A$2001,C2702)=0,"Customer not on Customers tab",IF(N(E2702)&gt;D2702,"Refund is more than the order",IF(AND(B2702&lt;&gt;"",COUNTIF($B$2:$B$5001,B2702)&gt;1),"Same order # twice - keep one row",""))))))))</f>
        <v/>
      </c>
      <c r="I2702" s="11" t="str">
        <f aca="false">IF(A2702="","",IF(ISNUMBER(A2702),INT(A2702),IFERROR(IF(TEXT(DATE(VALUE(LEFT(A2702,4)),VALUE(MID(A2702,6,2)),VALUE(MID(A2702,9,2))),"yyyy-mm-dd")=LEFT(A2702,10),DATE(VALUE(LEFT(A2702,4)),VALUE(MID(A2702,6,2)),VALUE(MID(A2702,9,2))),""),"")))</f>
        <v/>
      </c>
    </row>
    <row r="2703" customFormat="false" ht="15" hidden="false" customHeight="false" outlineLevel="0" collapsed="false">
      <c r="A2703" s="13"/>
      <c r="B2703" s="8"/>
      <c r="C2703" s="8"/>
      <c r="D2703" s="23"/>
      <c r="E2703" s="23"/>
      <c r="F2703" s="10" t="str">
        <f aca="false">IF(D2703="","",D2703-N(E2703))</f>
        <v/>
      </c>
      <c r="G2703" s="8"/>
      <c r="H2703" s="12" t="str">
        <f aca="false">IF(AND(A2703="",C2703="",D2703=""),"",IF(A2703="","Add the order date",IF(I2703="","Date not recognised - use YYYY-MM-DD",IF(C2703="","Add the customer email",IF(D2703="","Add the order total",IF(COUNTIF(Customers!$A$2:$A$2001,C2703)=0,"Customer not on Customers tab",IF(N(E2703)&gt;D2703,"Refund is more than the order",IF(AND(B2703&lt;&gt;"",COUNTIF($B$2:$B$5001,B2703)&gt;1),"Same order # twice - keep one row",""))))))))</f>
        <v/>
      </c>
      <c r="I2703" s="11" t="str">
        <f aca="false">IF(A2703="","",IF(ISNUMBER(A2703),INT(A2703),IFERROR(IF(TEXT(DATE(VALUE(LEFT(A2703,4)),VALUE(MID(A2703,6,2)),VALUE(MID(A2703,9,2))),"yyyy-mm-dd")=LEFT(A2703,10),DATE(VALUE(LEFT(A2703,4)),VALUE(MID(A2703,6,2)),VALUE(MID(A2703,9,2))),""),"")))</f>
        <v/>
      </c>
    </row>
    <row r="2704" customFormat="false" ht="15" hidden="false" customHeight="false" outlineLevel="0" collapsed="false">
      <c r="A2704" s="13"/>
      <c r="B2704" s="8"/>
      <c r="C2704" s="8"/>
      <c r="D2704" s="23"/>
      <c r="E2704" s="23"/>
      <c r="F2704" s="10" t="str">
        <f aca="false">IF(D2704="","",D2704-N(E2704))</f>
        <v/>
      </c>
      <c r="G2704" s="8"/>
      <c r="H2704" s="12" t="str">
        <f aca="false">IF(AND(A2704="",C2704="",D2704=""),"",IF(A2704="","Add the order date",IF(I2704="","Date not recognised - use YYYY-MM-DD",IF(C2704="","Add the customer email",IF(D2704="","Add the order total",IF(COUNTIF(Customers!$A$2:$A$2001,C2704)=0,"Customer not on Customers tab",IF(N(E2704)&gt;D2704,"Refund is more than the order",IF(AND(B2704&lt;&gt;"",COUNTIF($B$2:$B$5001,B2704)&gt;1),"Same order # twice - keep one row",""))))))))</f>
        <v/>
      </c>
      <c r="I2704" s="11" t="str">
        <f aca="false">IF(A2704="","",IF(ISNUMBER(A2704),INT(A2704),IFERROR(IF(TEXT(DATE(VALUE(LEFT(A2704,4)),VALUE(MID(A2704,6,2)),VALUE(MID(A2704,9,2))),"yyyy-mm-dd")=LEFT(A2704,10),DATE(VALUE(LEFT(A2704,4)),VALUE(MID(A2704,6,2)),VALUE(MID(A2704,9,2))),""),"")))</f>
        <v/>
      </c>
    </row>
    <row r="2705" customFormat="false" ht="15" hidden="false" customHeight="false" outlineLevel="0" collapsed="false">
      <c r="A2705" s="13"/>
      <c r="B2705" s="8"/>
      <c r="C2705" s="8"/>
      <c r="D2705" s="23"/>
      <c r="E2705" s="23"/>
      <c r="F2705" s="10" t="str">
        <f aca="false">IF(D2705="","",D2705-N(E2705))</f>
        <v/>
      </c>
      <c r="G2705" s="8"/>
      <c r="H2705" s="12" t="str">
        <f aca="false">IF(AND(A2705="",C2705="",D2705=""),"",IF(A2705="","Add the order date",IF(I2705="","Date not recognised - use YYYY-MM-DD",IF(C2705="","Add the customer email",IF(D2705="","Add the order total",IF(COUNTIF(Customers!$A$2:$A$2001,C2705)=0,"Customer not on Customers tab",IF(N(E2705)&gt;D2705,"Refund is more than the order",IF(AND(B2705&lt;&gt;"",COUNTIF($B$2:$B$5001,B2705)&gt;1),"Same order # twice - keep one row",""))))))))</f>
        <v/>
      </c>
      <c r="I2705" s="11" t="str">
        <f aca="false">IF(A2705="","",IF(ISNUMBER(A2705),INT(A2705),IFERROR(IF(TEXT(DATE(VALUE(LEFT(A2705,4)),VALUE(MID(A2705,6,2)),VALUE(MID(A2705,9,2))),"yyyy-mm-dd")=LEFT(A2705,10),DATE(VALUE(LEFT(A2705,4)),VALUE(MID(A2705,6,2)),VALUE(MID(A2705,9,2))),""),"")))</f>
        <v/>
      </c>
    </row>
    <row r="2706" customFormat="false" ht="15" hidden="false" customHeight="false" outlineLevel="0" collapsed="false">
      <c r="A2706" s="13"/>
      <c r="B2706" s="8"/>
      <c r="C2706" s="8"/>
      <c r="D2706" s="23"/>
      <c r="E2706" s="23"/>
      <c r="F2706" s="10" t="str">
        <f aca="false">IF(D2706="","",D2706-N(E2706))</f>
        <v/>
      </c>
      <c r="G2706" s="8"/>
      <c r="H2706" s="12" t="str">
        <f aca="false">IF(AND(A2706="",C2706="",D2706=""),"",IF(A2706="","Add the order date",IF(I2706="","Date not recognised - use YYYY-MM-DD",IF(C2706="","Add the customer email",IF(D2706="","Add the order total",IF(COUNTIF(Customers!$A$2:$A$2001,C2706)=0,"Customer not on Customers tab",IF(N(E2706)&gt;D2706,"Refund is more than the order",IF(AND(B2706&lt;&gt;"",COUNTIF($B$2:$B$5001,B2706)&gt;1),"Same order # twice - keep one row",""))))))))</f>
        <v/>
      </c>
      <c r="I2706" s="11" t="str">
        <f aca="false">IF(A2706="","",IF(ISNUMBER(A2706),INT(A2706),IFERROR(IF(TEXT(DATE(VALUE(LEFT(A2706,4)),VALUE(MID(A2706,6,2)),VALUE(MID(A2706,9,2))),"yyyy-mm-dd")=LEFT(A2706,10),DATE(VALUE(LEFT(A2706,4)),VALUE(MID(A2706,6,2)),VALUE(MID(A2706,9,2))),""),"")))</f>
        <v/>
      </c>
    </row>
    <row r="2707" customFormat="false" ht="15" hidden="false" customHeight="false" outlineLevel="0" collapsed="false">
      <c r="A2707" s="13"/>
      <c r="B2707" s="8"/>
      <c r="C2707" s="8"/>
      <c r="D2707" s="23"/>
      <c r="E2707" s="23"/>
      <c r="F2707" s="10" t="str">
        <f aca="false">IF(D2707="","",D2707-N(E2707))</f>
        <v/>
      </c>
      <c r="G2707" s="8"/>
      <c r="H2707" s="12" t="str">
        <f aca="false">IF(AND(A2707="",C2707="",D2707=""),"",IF(A2707="","Add the order date",IF(I2707="","Date not recognised - use YYYY-MM-DD",IF(C2707="","Add the customer email",IF(D2707="","Add the order total",IF(COUNTIF(Customers!$A$2:$A$2001,C2707)=0,"Customer not on Customers tab",IF(N(E2707)&gt;D2707,"Refund is more than the order",IF(AND(B2707&lt;&gt;"",COUNTIF($B$2:$B$5001,B2707)&gt;1),"Same order # twice - keep one row",""))))))))</f>
        <v/>
      </c>
      <c r="I2707" s="11" t="str">
        <f aca="false">IF(A2707="","",IF(ISNUMBER(A2707),INT(A2707),IFERROR(IF(TEXT(DATE(VALUE(LEFT(A2707,4)),VALUE(MID(A2707,6,2)),VALUE(MID(A2707,9,2))),"yyyy-mm-dd")=LEFT(A2707,10),DATE(VALUE(LEFT(A2707,4)),VALUE(MID(A2707,6,2)),VALUE(MID(A2707,9,2))),""),"")))</f>
        <v/>
      </c>
    </row>
    <row r="2708" customFormat="false" ht="15" hidden="false" customHeight="false" outlineLevel="0" collapsed="false">
      <c r="A2708" s="13"/>
      <c r="B2708" s="8"/>
      <c r="C2708" s="8"/>
      <c r="D2708" s="23"/>
      <c r="E2708" s="23"/>
      <c r="F2708" s="10" t="str">
        <f aca="false">IF(D2708="","",D2708-N(E2708))</f>
        <v/>
      </c>
      <c r="G2708" s="8"/>
      <c r="H2708" s="12" t="str">
        <f aca="false">IF(AND(A2708="",C2708="",D2708=""),"",IF(A2708="","Add the order date",IF(I2708="","Date not recognised - use YYYY-MM-DD",IF(C2708="","Add the customer email",IF(D2708="","Add the order total",IF(COUNTIF(Customers!$A$2:$A$2001,C2708)=0,"Customer not on Customers tab",IF(N(E2708)&gt;D2708,"Refund is more than the order",IF(AND(B2708&lt;&gt;"",COUNTIF($B$2:$B$5001,B2708)&gt;1),"Same order # twice - keep one row",""))))))))</f>
        <v/>
      </c>
      <c r="I2708" s="11" t="str">
        <f aca="false">IF(A2708="","",IF(ISNUMBER(A2708),INT(A2708),IFERROR(IF(TEXT(DATE(VALUE(LEFT(A2708,4)),VALUE(MID(A2708,6,2)),VALUE(MID(A2708,9,2))),"yyyy-mm-dd")=LEFT(A2708,10),DATE(VALUE(LEFT(A2708,4)),VALUE(MID(A2708,6,2)),VALUE(MID(A2708,9,2))),""),"")))</f>
        <v/>
      </c>
    </row>
    <row r="2709" customFormat="false" ht="15" hidden="false" customHeight="false" outlineLevel="0" collapsed="false">
      <c r="A2709" s="13"/>
      <c r="B2709" s="8"/>
      <c r="C2709" s="8"/>
      <c r="D2709" s="23"/>
      <c r="E2709" s="23"/>
      <c r="F2709" s="10" t="str">
        <f aca="false">IF(D2709="","",D2709-N(E2709))</f>
        <v/>
      </c>
      <c r="G2709" s="8"/>
      <c r="H2709" s="12" t="str">
        <f aca="false">IF(AND(A2709="",C2709="",D2709=""),"",IF(A2709="","Add the order date",IF(I2709="","Date not recognised - use YYYY-MM-DD",IF(C2709="","Add the customer email",IF(D2709="","Add the order total",IF(COUNTIF(Customers!$A$2:$A$2001,C2709)=0,"Customer not on Customers tab",IF(N(E2709)&gt;D2709,"Refund is more than the order",IF(AND(B2709&lt;&gt;"",COUNTIF($B$2:$B$5001,B2709)&gt;1),"Same order # twice - keep one row",""))))))))</f>
        <v/>
      </c>
      <c r="I2709" s="11" t="str">
        <f aca="false">IF(A2709="","",IF(ISNUMBER(A2709),INT(A2709),IFERROR(IF(TEXT(DATE(VALUE(LEFT(A2709,4)),VALUE(MID(A2709,6,2)),VALUE(MID(A2709,9,2))),"yyyy-mm-dd")=LEFT(A2709,10),DATE(VALUE(LEFT(A2709,4)),VALUE(MID(A2709,6,2)),VALUE(MID(A2709,9,2))),""),"")))</f>
        <v/>
      </c>
    </row>
    <row r="2710" customFormat="false" ht="15" hidden="false" customHeight="false" outlineLevel="0" collapsed="false">
      <c r="A2710" s="13"/>
      <c r="B2710" s="8"/>
      <c r="C2710" s="8"/>
      <c r="D2710" s="23"/>
      <c r="E2710" s="23"/>
      <c r="F2710" s="10" t="str">
        <f aca="false">IF(D2710="","",D2710-N(E2710))</f>
        <v/>
      </c>
      <c r="G2710" s="8"/>
      <c r="H2710" s="12" t="str">
        <f aca="false">IF(AND(A2710="",C2710="",D2710=""),"",IF(A2710="","Add the order date",IF(I2710="","Date not recognised - use YYYY-MM-DD",IF(C2710="","Add the customer email",IF(D2710="","Add the order total",IF(COUNTIF(Customers!$A$2:$A$2001,C2710)=0,"Customer not on Customers tab",IF(N(E2710)&gt;D2710,"Refund is more than the order",IF(AND(B2710&lt;&gt;"",COUNTIF($B$2:$B$5001,B2710)&gt;1),"Same order # twice - keep one row",""))))))))</f>
        <v/>
      </c>
      <c r="I2710" s="11" t="str">
        <f aca="false">IF(A2710="","",IF(ISNUMBER(A2710),INT(A2710),IFERROR(IF(TEXT(DATE(VALUE(LEFT(A2710,4)),VALUE(MID(A2710,6,2)),VALUE(MID(A2710,9,2))),"yyyy-mm-dd")=LEFT(A2710,10),DATE(VALUE(LEFT(A2710,4)),VALUE(MID(A2710,6,2)),VALUE(MID(A2710,9,2))),""),"")))</f>
        <v/>
      </c>
    </row>
    <row r="2711" customFormat="false" ht="15" hidden="false" customHeight="false" outlineLevel="0" collapsed="false">
      <c r="A2711" s="13"/>
      <c r="B2711" s="8"/>
      <c r="C2711" s="8"/>
      <c r="D2711" s="23"/>
      <c r="E2711" s="23"/>
      <c r="F2711" s="10" t="str">
        <f aca="false">IF(D2711="","",D2711-N(E2711))</f>
        <v/>
      </c>
      <c r="G2711" s="8"/>
      <c r="H2711" s="12" t="str">
        <f aca="false">IF(AND(A2711="",C2711="",D2711=""),"",IF(A2711="","Add the order date",IF(I2711="","Date not recognised - use YYYY-MM-DD",IF(C2711="","Add the customer email",IF(D2711="","Add the order total",IF(COUNTIF(Customers!$A$2:$A$2001,C2711)=0,"Customer not on Customers tab",IF(N(E2711)&gt;D2711,"Refund is more than the order",IF(AND(B2711&lt;&gt;"",COUNTIF($B$2:$B$5001,B2711)&gt;1),"Same order # twice - keep one row",""))))))))</f>
        <v/>
      </c>
      <c r="I2711" s="11" t="str">
        <f aca="false">IF(A2711="","",IF(ISNUMBER(A2711),INT(A2711),IFERROR(IF(TEXT(DATE(VALUE(LEFT(A2711,4)),VALUE(MID(A2711,6,2)),VALUE(MID(A2711,9,2))),"yyyy-mm-dd")=LEFT(A2711,10),DATE(VALUE(LEFT(A2711,4)),VALUE(MID(A2711,6,2)),VALUE(MID(A2711,9,2))),""),"")))</f>
        <v/>
      </c>
    </row>
    <row r="2712" customFormat="false" ht="15" hidden="false" customHeight="false" outlineLevel="0" collapsed="false">
      <c r="A2712" s="13"/>
      <c r="B2712" s="8"/>
      <c r="C2712" s="8"/>
      <c r="D2712" s="23"/>
      <c r="E2712" s="23"/>
      <c r="F2712" s="10" t="str">
        <f aca="false">IF(D2712="","",D2712-N(E2712))</f>
        <v/>
      </c>
      <c r="G2712" s="8"/>
      <c r="H2712" s="12" t="str">
        <f aca="false">IF(AND(A2712="",C2712="",D2712=""),"",IF(A2712="","Add the order date",IF(I2712="","Date not recognised - use YYYY-MM-DD",IF(C2712="","Add the customer email",IF(D2712="","Add the order total",IF(COUNTIF(Customers!$A$2:$A$2001,C2712)=0,"Customer not on Customers tab",IF(N(E2712)&gt;D2712,"Refund is more than the order",IF(AND(B2712&lt;&gt;"",COUNTIF($B$2:$B$5001,B2712)&gt;1),"Same order # twice - keep one row",""))))))))</f>
        <v/>
      </c>
      <c r="I2712" s="11" t="str">
        <f aca="false">IF(A2712="","",IF(ISNUMBER(A2712),INT(A2712),IFERROR(IF(TEXT(DATE(VALUE(LEFT(A2712,4)),VALUE(MID(A2712,6,2)),VALUE(MID(A2712,9,2))),"yyyy-mm-dd")=LEFT(A2712,10),DATE(VALUE(LEFT(A2712,4)),VALUE(MID(A2712,6,2)),VALUE(MID(A2712,9,2))),""),"")))</f>
        <v/>
      </c>
    </row>
    <row r="2713" customFormat="false" ht="15" hidden="false" customHeight="false" outlineLevel="0" collapsed="false">
      <c r="A2713" s="13"/>
      <c r="B2713" s="8"/>
      <c r="C2713" s="8"/>
      <c r="D2713" s="23"/>
      <c r="E2713" s="23"/>
      <c r="F2713" s="10" t="str">
        <f aca="false">IF(D2713="","",D2713-N(E2713))</f>
        <v/>
      </c>
      <c r="G2713" s="8"/>
      <c r="H2713" s="12" t="str">
        <f aca="false">IF(AND(A2713="",C2713="",D2713=""),"",IF(A2713="","Add the order date",IF(I2713="","Date not recognised - use YYYY-MM-DD",IF(C2713="","Add the customer email",IF(D2713="","Add the order total",IF(COUNTIF(Customers!$A$2:$A$2001,C2713)=0,"Customer not on Customers tab",IF(N(E2713)&gt;D2713,"Refund is more than the order",IF(AND(B2713&lt;&gt;"",COUNTIF($B$2:$B$5001,B2713)&gt;1),"Same order # twice - keep one row",""))))))))</f>
        <v/>
      </c>
      <c r="I2713" s="11" t="str">
        <f aca="false">IF(A2713="","",IF(ISNUMBER(A2713),INT(A2713),IFERROR(IF(TEXT(DATE(VALUE(LEFT(A2713,4)),VALUE(MID(A2713,6,2)),VALUE(MID(A2713,9,2))),"yyyy-mm-dd")=LEFT(A2713,10),DATE(VALUE(LEFT(A2713,4)),VALUE(MID(A2713,6,2)),VALUE(MID(A2713,9,2))),""),"")))</f>
        <v/>
      </c>
    </row>
    <row r="2714" customFormat="false" ht="15" hidden="false" customHeight="false" outlineLevel="0" collapsed="false">
      <c r="A2714" s="13"/>
      <c r="B2714" s="8"/>
      <c r="C2714" s="8"/>
      <c r="D2714" s="23"/>
      <c r="E2714" s="23"/>
      <c r="F2714" s="10" t="str">
        <f aca="false">IF(D2714="","",D2714-N(E2714))</f>
        <v/>
      </c>
      <c r="G2714" s="8"/>
      <c r="H2714" s="12" t="str">
        <f aca="false">IF(AND(A2714="",C2714="",D2714=""),"",IF(A2714="","Add the order date",IF(I2714="","Date not recognised - use YYYY-MM-DD",IF(C2714="","Add the customer email",IF(D2714="","Add the order total",IF(COUNTIF(Customers!$A$2:$A$2001,C2714)=0,"Customer not on Customers tab",IF(N(E2714)&gt;D2714,"Refund is more than the order",IF(AND(B2714&lt;&gt;"",COUNTIF($B$2:$B$5001,B2714)&gt;1),"Same order # twice - keep one row",""))))))))</f>
        <v/>
      </c>
      <c r="I2714" s="11" t="str">
        <f aca="false">IF(A2714="","",IF(ISNUMBER(A2714),INT(A2714),IFERROR(IF(TEXT(DATE(VALUE(LEFT(A2714,4)),VALUE(MID(A2714,6,2)),VALUE(MID(A2714,9,2))),"yyyy-mm-dd")=LEFT(A2714,10),DATE(VALUE(LEFT(A2714,4)),VALUE(MID(A2714,6,2)),VALUE(MID(A2714,9,2))),""),"")))</f>
        <v/>
      </c>
    </row>
    <row r="2715" customFormat="false" ht="15" hidden="false" customHeight="false" outlineLevel="0" collapsed="false">
      <c r="A2715" s="13"/>
      <c r="B2715" s="8"/>
      <c r="C2715" s="8"/>
      <c r="D2715" s="23"/>
      <c r="E2715" s="23"/>
      <c r="F2715" s="10" t="str">
        <f aca="false">IF(D2715="","",D2715-N(E2715))</f>
        <v/>
      </c>
      <c r="G2715" s="8"/>
      <c r="H2715" s="12" t="str">
        <f aca="false">IF(AND(A2715="",C2715="",D2715=""),"",IF(A2715="","Add the order date",IF(I2715="","Date not recognised - use YYYY-MM-DD",IF(C2715="","Add the customer email",IF(D2715="","Add the order total",IF(COUNTIF(Customers!$A$2:$A$2001,C2715)=0,"Customer not on Customers tab",IF(N(E2715)&gt;D2715,"Refund is more than the order",IF(AND(B2715&lt;&gt;"",COUNTIF($B$2:$B$5001,B2715)&gt;1),"Same order # twice - keep one row",""))))))))</f>
        <v/>
      </c>
      <c r="I2715" s="11" t="str">
        <f aca="false">IF(A2715="","",IF(ISNUMBER(A2715),INT(A2715),IFERROR(IF(TEXT(DATE(VALUE(LEFT(A2715,4)),VALUE(MID(A2715,6,2)),VALUE(MID(A2715,9,2))),"yyyy-mm-dd")=LEFT(A2715,10),DATE(VALUE(LEFT(A2715,4)),VALUE(MID(A2715,6,2)),VALUE(MID(A2715,9,2))),""),"")))</f>
        <v/>
      </c>
    </row>
    <row r="2716" customFormat="false" ht="15" hidden="false" customHeight="false" outlineLevel="0" collapsed="false">
      <c r="A2716" s="13"/>
      <c r="B2716" s="8"/>
      <c r="C2716" s="8"/>
      <c r="D2716" s="23"/>
      <c r="E2716" s="23"/>
      <c r="F2716" s="10" t="str">
        <f aca="false">IF(D2716="","",D2716-N(E2716))</f>
        <v/>
      </c>
      <c r="G2716" s="8"/>
      <c r="H2716" s="12" t="str">
        <f aca="false">IF(AND(A2716="",C2716="",D2716=""),"",IF(A2716="","Add the order date",IF(I2716="","Date not recognised - use YYYY-MM-DD",IF(C2716="","Add the customer email",IF(D2716="","Add the order total",IF(COUNTIF(Customers!$A$2:$A$2001,C2716)=0,"Customer not on Customers tab",IF(N(E2716)&gt;D2716,"Refund is more than the order",IF(AND(B2716&lt;&gt;"",COUNTIF($B$2:$B$5001,B2716)&gt;1),"Same order # twice - keep one row",""))))))))</f>
        <v/>
      </c>
      <c r="I2716" s="11" t="str">
        <f aca="false">IF(A2716="","",IF(ISNUMBER(A2716),INT(A2716),IFERROR(IF(TEXT(DATE(VALUE(LEFT(A2716,4)),VALUE(MID(A2716,6,2)),VALUE(MID(A2716,9,2))),"yyyy-mm-dd")=LEFT(A2716,10),DATE(VALUE(LEFT(A2716,4)),VALUE(MID(A2716,6,2)),VALUE(MID(A2716,9,2))),""),"")))</f>
        <v/>
      </c>
    </row>
    <row r="2717" customFormat="false" ht="15" hidden="false" customHeight="false" outlineLevel="0" collapsed="false">
      <c r="A2717" s="13"/>
      <c r="B2717" s="8"/>
      <c r="C2717" s="8"/>
      <c r="D2717" s="23"/>
      <c r="E2717" s="23"/>
      <c r="F2717" s="10" t="str">
        <f aca="false">IF(D2717="","",D2717-N(E2717))</f>
        <v/>
      </c>
      <c r="G2717" s="8"/>
      <c r="H2717" s="12" t="str">
        <f aca="false">IF(AND(A2717="",C2717="",D2717=""),"",IF(A2717="","Add the order date",IF(I2717="","Date not recognised - use YYYY-MM-DD",IF(C2717="","Add the customer email",IF(D2717="","Add the order total",IF(COUNTIF(Customers!$A$2:$A$2001,C2717)=0,"Customer not on Customers tab",IF(N(E2717)&gt;D2717,"Refund is more than the order",IF(AND(B2717&lt;&gt;"",COUNTIF($B$2:$B$5001,B2717)&gt;1),"Same order # twice - keep one row",""))))))))</f>
        <v/>
      </c>
      <c r="I2717" s="11" t="str">
        <f aca="false">IF(A2717="","",IF(ISNUMBER(A2717),INT(A2717),IFERROR(IF(TEXT(DATE(VALUE(LEFT(A2717,4)),VALUE(MID(A2717,6,2)),VALUE(MID(A2717,9,2))),"yyyy-mm-dd")=LEFT(A2717,10),DATE(VALUE(LEFT(A2717,4)),VALUE(MID(A2717,6,2)),VALUE(MID(A2717,9,2))),""),"")))</f>
        <v/>
      </c>
    </row>
    <row r="2718" customFormat="false" ht="15" hidden="false" customHeight="false" outlineLevel="0" collapsed="false">
      <c r="A2718" s="13"/>
      <c r="B2718" s="8"/>
      <c r="C2718" s="8"/>
      <c r="D2718" s="23"/>
      <c r="E2718" s="23"/>
      <c r="F2718" s="10" t="str">
        <f aca="false">IF(D2718="","",D2718-N(E2718))</f>
        <v/>
      </c>
      <c r="G2718" s="8"/>
      <c r="H2718" s="12" t="str">
        <f aca="false">IF(AND(A2718="",C2718="",D2718=""),"",IF(A2718="","Add the order date",IF(I2718="","Date not recognised - use YYYY-MM-DD",IF(C2718="","Add the customer email",IF(D2718="","Add the order total",IF(COUNTIF(Customers!$A$2:$A$2001,C2718)=0,"Customer not on Customers tab",IF(N(E2718)&gt;D2718,"Refund is more than the order",IF(AND(B2718&lt;&gt;"",COUNTIF($B$2:$B$5001,B2718)&gt;1),"Same order # twice - keep one row",""))))))))</f>
        <v/>
      </c>
      <c r="I2718" s="11" t="str">
        <f aca="false">IF(A2718="","",IF(ISNUMBER(A2718),INT(A2718),IFERROR(IF(TEXT(DATE(VALUE(LEFT(A2718,4)),VALUE(MID(A2718,6,2)),VALUE(MID(A2718,9,2))),"yyyy-mm-dd")=LEFT(A2718,10),DATE(VALUE(LEFT(A2718,4)),VALUE(MID(A2718,6,2)),VALUE(MID(A2718,9,2))),""),"")))</f>
        <v/>
      </c>
    </row>
    <row r="2719" customFormat="false" ht="15" hidden="false" customHeight="false" outlineLevel="0" collapsed="false">
      <c r="A2719" s="13"/>
      <c r="B2719" s="8"/>
      <c r="C2719" s="8"/>
      <c r="D2719" s="23"/>
      <c r="E2719" s="23"/>
      <c r="F2719" s="10" t="str">
        <f aca="false">IF(D2719="","",D2719-N(E2719))</f>
        <v/>
      </c>
      <c r="G2719" s="8"/>
      <c r="H2719" s="12" t="str">
        <f aca="false">IF(AND(A2719="",C2719="",D2719=""),"",IF(A2719="","Add the order date",IF(I2719="","Date not recognised - use YYYY-MM-DD",IF(C2719="","Add the customer email",IF(D2719="","Add the order total",IF(COUNTIF(Customers!$A$2:$A$2001,C2719)=0,"Customer not on Customers tab",IF(N(E2719)&gt;D2719,"Refund is more than the order",IF(AND(B2719&lt;&gt;"",COUNTIF($B$2:$B$5001,B2719)&gt;1),"Same order # twice - keep one row",""))))))))</f>
        <v/>
      </c>
      <c r="I2719" s="11" t="str">
        <f aca="false">IF(A2719="","",IF(ISNUMBER(A2719),INT(A2719),IFERROR(IF(TEXT(DATE(VALUE(LEFT(A2719,4)),VALUE(MID(A2719,6,2)),VALUE(MID(A2719,9,2))),"yyyy-mm-dd")=LEFT(A2719,10),DATE(VALUE(LEFT(A2719,4)),VALUE(MID(A2719,6,2)),VALUE(MID(A2719,9,2))),""),"")))</f>
        <v/>
      </c>
    </row>
    <row r="2720" customFormat="false" ht="15" hidden="false" customHeight="false" outlineLevel="0" collapsed="false">
      <c r="A2720" s="13"/>
      <c r="B2720" s="8"/>
      <c r="C2720" s="8"/>
      <c r="D2720" s="23"/>
      <c r="E2720" s="23"/>
      <c r="F2720" s="10" t="str">
        <f aca="false">IF(D2720="","",D2720-N(E2720))</f>
        <v/>
      </c>
      <c r="G2720" s="8"/>
      <c r="H2720" s="12" t="str">
        <f aca="false">IF(AND(A2720="",C2720="",D2720=""),"",IF(A2720="","Add the order date",IF(I2720="","Date not recognised - use YYYY-MM-DD",IF(C2720="","Add the customer email",IF(D2720="","Add the order total",IF(COUNTIF(Customers!$A$2:$A$2001,C2720)=0,"Customer not on Customers tab",IF(N(E2720)&gt;D2720,"Refund is more than the order",IF(AND(B2720&lt;&gt;"",COUNTIF($B$2:$B$5001,B2720)&gt;1),"Same order # twice - keep one row",""))))))))</f>
        <v/>
      </c>
      <c r="I2720" s="11" t="str">
        <f aca="false">IF(A2720="","",IF(ISNUMBER(A2720),INT(A2720),IFERROR(IF(TEXT(DATE(VALUE(LEFT(A2720,4)),VALUE(MID(A2720,6,2)),VALUE(MID(A2720,9,2))),"yyyy-mm-dd")=LEFT(A2720,10),DATE(VALUE(LEFT(A2720,4)),VALUE(MID(A2720,6,2)),VALUE(MID(A2720,9,2))),""),"")))</f>
        <v/>
      </c>
    </row>
    <row r="2721" customFormat="false" ht="15" hidden="false" customHeight="false" outlineLevel="0" collapsed="false">
      <c r="A2721" s="13"/>
      <c r="B2721" s="8"/>
      <c r="C2721" s="8"/>
      <c r="D2721" s="23"/>
      <c r="E2721" s="23"/>
      <c r="F2721" s="10" t="str">
        <f aca="false">IF(D2721="","",D2721-N(E2721))</f>
        <v/>
      </c>
      <c r="G2721" s="8"/>
      <c r="H2721" s="12" t="str">
        <f aca="false">IF(AND(A2721="",C2721="",D2721=""),"",IF(A2721="","Add the order date",IF(I2721="","Date not recognised - use YYYY-MM-DD",IF(C2721="","Add the customer email",IF(D2721="","Add the order total",IF(COUNTIF(Customers!$A$2:$A$2001,C2721)=0,"Customer not on Customers tab",IF(N(E2721)&gt;D2721,"Refund is more than the order",IF(AND(B2721&lt;&gt;"",COUNTIF($B$2:$B$5001,B2721)&gt;1),"Same order # twice - keep one row",""))))))))</f>
        <v/>
      </c>
      <c r="I2721" s="11" t="str">
        <f aca="false">IF(A2721="","",IF(ISNUMBER(A2721),INT(A2721),IFERROR(IF(TEXT(DATE(VALUE(LEFT(A2721,4)),VALUE(MID(A2721,6,2)),VALUE(MID(A2721,9,2))),"yyyy-mm-dd")=LEFT(A2721,10),DATE(VALUE(LEFT(A2721,4)),VALUE(MID(A2721,6,2)),VALUE(MID(A2721,9,2))),""),"")))</f>
        <v/>
      </c>
    </row>
    <row r="2722" customFormat="false" ht="15" hidden="false" customHeight="false" outlineLevel="0" collapsed="false">
      <c r="A2722" s="13"/>
      <c r="B2722" s="8"/>
      <c r="C2722" s="8"/>
      <c r="D2722" s="23"/>
      <c r="E2722" s="23"/>
      <c r="F2722" s="10" t="str">
        <f aca="false">IF(D2722="","",D2722-N(E2722))</f>
        <v/>
      </c>
      <c r="G2722" s="8"/>
      <c r="H2722" s="12" t="str">
        <f aca="false">IF(AND(A2722="",C2722="",D2722=""),"",IF(A2722="","Add the order date",IF(I2722="","Date not recognised - use YYYY-MM-DD",IF(C2722="","Add the customer email",IF(D2722="","Add the order total",IF(COUNTIF(Customers!$A$2:$A$2001,C2722)=0,"Customer not on Customers tab",IF(N(E2722)&gt;D2722,"Refund is more than the order",IF(AND(B2722&lt;&gt;"",COUNTIF($B$2:$B$5001,B2722)&gt;1),"Same order # twice - keep one row",""))))))))</f>
        <v/>
      </c>
      <c r="I2722" s="11" t="str">
        <f aca="false">IF(A2722="","",IF(ISNUMBER(A2722),INT(A2722),IFERROR(IF(TEXT(DATE(VALUE(LEFT(A2722,4)),VALUE(MID(A2722,6,2)),VALUE(MID(A2722,9,2))),"yyyy-mm-dd")=LEFT(A2722,10),DATE(VALUE(LEFT(A2722,4)),VALUE(MID(A2722,6,2)),VALUE(MID(A2722,9,2))),""),"")))</f>
        <v/>
      </c>
    </row>
    <row r="2723" customFormat="false" ht="15" hidden="false" customHeight="false" outlineLevel="0" collapsed="false">
      <c r="A2723" s="13"/>
      <c r="B2723" s="8"/>
      <c r="C2723" s="8"/>
      <c r="D2723" s="23"/>
      <c r="E2723" s="23"/>
      <c r="F2723" s="10" t="str">
        <f aca="false">IF(D2723="","",D2723-N(E2723))</f>
        <v/>
      </c>
      <c r="G2723" s="8"/>
      <c r="H2723" s="12" t="str">
        <f aca="false">IF(AND(A2723="",C2723="",D2723=""),"",IF(A2723="","Add the order date",IF(I2723="","Date not recognised - use YYYY-MM-DD",IF(C2723="","Add the customer email",IF(D2723="","Add the order total",IF(COUNTIF(Customers!$A$2:$A$2001,C2723)=0,"Customer not on Customers tab",IF(N(E2723)&gt;D2723,"Refund is more than the order",IF(AND(B2723&lt;&gt;"",COUNTIF($B$2:$B$5001,B2723)&gt;1),"Same order # twice - keep one row",""))))))))</f>
        <v/>
      </c>
      <c r="I2723" s="11" t="str">
        <f aca="false">IF(A2723="","",IF(ISNUMBER(A2723),INT(A2723),IFERROR(IF(TEXT(DATE(VALUE(LEFT(A2723,4)),VALUE(MID(A2723,6,2)),VALUE(MID(A2723,9,2))),"yyyy-mm-dd")=LEFT(A2723,10),DATE(VALUE(LEFT(A2723,4)),VALUE(MID(A2723,6,2)),VALUE(MID(A2723,9,2))),""),"")))</f>
        <v/>
      </c>
    </row>
    <row r="2724" customFormat="false" ht="15" hidden="false" customHeight="false" outlineLevel="0" collapsed="false">
      <c r="A2724" s="13"/>
      <c r="B2724" s="8"/>
      <c r="C2724" s="8"/>
      <c r="D2724" s="23"/>
      <c r="E2724" s="23"/>
      <c r="F2724" s="10" t="str">
        <f aca="false">IF(D2724="","",D2724-N(E2724))</f>
        <v/>
      </c>
      <c r="G2724" s="8"/>
      <c r="H2724" s="12" t="str">
        <f aca="false">IF(AND(A2724="",C2724="",D2724=""),"",IF(A2724="","Add the order date",IF(I2724="","Date not recognised - use YYYY-MM-DD",IF(C2724="","Add the customer email",IF(D2724="","Add the order total",IF(COUNTIF(Customers!$A$2:$A$2001,C2724)=0,"Customer not on Customers tab",IF(N(E2724)&gt;D2724,"Refund is more than the order",IF(AND(B2724&lt;&gt;"",COUNTIF($B$2:$B$5001,B2724)&gt;1),"Same order # twice - keep one row",""))))))))</f>
        <v/>
      </c>
      <c r="I2724" s="11" t="str">
        <f aca="false">IF(A2724="","",IF(ISNUMBER(A2724),INT(A2724),IFERROR(IF(TEXT(DATE(VALUE(LEFT(A2724,4)),VALUE(MID(A2724,6,2)),VALUE(MID(A2724,9,2))),"yyyy-mm-dd")=LEFT(A2724,10),DATE(VALUE(LEFT(A2724,4)),VALUE(MID(A2724,6,2)),VALUE(MID(A2724,9,2))),""),"")))</f>
        <v/>
      </c>
    </row>
    <row r="2725" customFormat="false" ht="15" hidden="false" customHeight="false" outlineLevel="0" collapsed="false">
      <c r="A2725" s="13"/>
      <c r="B2725" s="8"/>
      <c r="C2725" s="8"/>
      <c r="D2725" s="23"/>
      <c r="E2725" s="23"/>
      <c r="F2725" s="10" t="str">
        <f aca="false">IF(D2725="","",D2725-N(E2725))</f>
        <v/>
      </c>
      <c r="G2725" s="8"/>
      <c r="H2725" s="12" t="str">
        <f aca="false">IF(AND(A2725="",C2725="",D2725=""),"",IF(A2725="","Add the order date",IF(I2725="","Date not recognised - use YYYY-MM-DD",IF(C2725="","Add the customer email",IF(D2725="","Add the order total",IF(COUNTIF(Customers!$A$2:$A$2001,C2725)=0,"Customer not on Customers tab",IF(N(E2725)&gt;D2725,"Refund is more than the order",IF(AND(B2725&lt;&gt;"",COUNTIF($B$2:$B$5001,B2725)&gt;1),"Same order # twice - keep one row",""))))))))</f>
        <v/>
      </c>
      <c r="I2725" s="11" t="str">
        <f aca="false">IF(A2725="","",IF(ISNUMBER(A2725),INT(A2725),IFERROR(IF(TEXT(DATE(VALUE(LEFT(A2725,4)),VALUE(MID(A2725,6,2)),VALUE(MID(A2725,9,2))),"yyyy-mm-dd")=LEFT(A2725,10),DATE(VALUE(LEFT(A2725,4)),VALUE(MID(A2725,6,2)),VALUE(MID(A2725,9,2))),""),"")))</f>
        <v/>
      </c>
    </row>
    <row r="2726" customFormat="false" ht="15" hidden="false" customHeight="false" outlineLevel="0" collapsed="false">
      <c r="A2726" s="13"/>
      <c r="B2726" s="8"/>
      <c r="C2726" s="8"/>
      <c r="D2726" s="23"/>
      <c r="E2726" s="23"/>
      <c r="F2726" s="10" t="str">
        <f aca="false">IF(D2726="","",D2726-N(E2726))</f>
        <v/>
      </c>
      <c r="G2726" s="8"/>
      <c r="H2726" s="12" t="str">
        <f aca="false">IF(AND(A2726="",C2726="",D2726=""),"",IF(A2726="","Add the order date",IF(I2726="","Date not recognised - use YYYY-MM-DD",IF(C2726="","Add the customer email",IF(D2726="","Add the order total",IF(COUNTIF(Customers!$A$2:$A$2001,C2726)=0,"Customer not on Customers tab",IF(N(E2726)&gt;D2726,"Refund is more than the order",IF(AND(B2726&lt;&gt;"",COUNTIF($B$2:$B$5001,B2726)&gt;1),"Same order # twice - keep one row",""))))))))</f>
        <v/>
      </c>
      <c r="I2726" s="11" t="str">
        <f aca="false">IF(A2726="","",IF(ISNUMBER(A2726),INT(A2726),IFERROR(IF(TEXT(DATE(VALUE(LEFT(A2726,4)),VALUE(MID(A2726,6,2)),VALUE(MID(A2726,9,2))),"yyyy-mm-dd")=LEFT(A2726,10),DATE(VALUE(LEFT(A2726,4)),VALUE(MID(A2726,6,2)),VALUE(MID(A2726,9,2))),""),"")))</f>
        <v/>
      </c>
    </row>
    <row r="2727" customFormat="false" ht="15" hidden="false" customHeight="false" outlineLevel="0" collapsed="false">
      <c r="A2727" s="13"/>
      <c r="B2727" s="8"/>
      <c r="C2727" s="8"/>
      <c r="D2727" s="23"/>
      <c r="E2727" s="23"/>
      <c r="F2727" s="10" t="str">
        <f aca="false">IF(D2727="","",D2727-N(E2727))</f>
        <v/>
      </c>
      <c r="G2727" s="8"/>
      <c r="H2727" s="12" t="str">
        <f aca="false">IF(AND(A2727="",C2727="",D2727=""),"",IF(A2727="","Add the order date",IF(I2727="","Date not recognised - use YYYY-MM-DD",IF(C2727="","Add the customer email",IF(D2727="","Add the order total",IF(COUNTIF(Customers!$A$2:$A$2001,C2727)=0,"Customer not on Customers tab",IF(N(E2727)&gt;D2727,"Refund is more than the order",IF(AND(B2727&lt;&gt;"",COUNTIF($B$2:$B$5001,B2727)&gt;1),"Same order # twice - keep one row",""))))))))</f>
        <v/>
      </c>
      <c r="I2727" s="11" t="str">
        <f aca="false">IF(A2727="","",IF(ISNUMBER(A2727),INT(A2727),IFERROR(IF(TEXT(DATE(VALUE(LEFT(A2727,4)),VALUE(MID(A2727,6,2)),VALUE(MID(A2727,9,2))),"yyyy-mm-dd")=LEFT(A2727,10),DATE(VALUE(LEFT(A2727,4)),VALUE(MID(A2727,6,2)),VALUE(MID(A2727,9,2))),""),"")))</f>
        <v/>
      </c>
    </row>
    <row r="2728" customFormat="false" ht="15" hidden="false" customHeight="false" outlineLevel="0" collapsed="false">
      <c r="A2728" s="13"/>
      <c r="B2728" s="8"/>
      <c r="C2728" s="8"/>
      <c r="D2728" s="23"/>
      <c r="E2728" s="23"/>
      <c r="F2728" s="10" t="str">
        <f aca="false">IF(D2728="","",D2728-N(E2728))</f>
        <v/>
      </c>
      <c r="G2728" s="8"/>
      <c r="H2728" s="12" t="str">
        <f aca="false">IF(AND(A2728="",C2728="",D2728=""),"",IF(A2728="","Add the order date",IF(I2728="","Date not recognised - use YYYY-MM-DD",IF(C2728="","Add the customer email",IF(D2728="","Add the order total",IF(COUNTIF(Customers!$A$2:$A$2001,C2728)=0,"Customer not on Customers tab",IF(N(E2728)&gt;D2728,"Refund is more than the order",IF(AND(B2728&lt;&gt;"",COUNTIF($B$2:$B$5001,B2728)&gt;1),"Same order # twice - keep one row",""))))))))</f>
        <v/>
      </c>
      <c r="I2728" s="11" t="str">
        <f aca="false">IF(A2728="","",IF(ISNUMBER(A2728),INT(A2728),IFERROR(IF(TEXT(DATE(VALUE(LEFT(A2728,4)),VALUE(MID(A2728,6,2)),VALUE(MID(A2728,9,2))),"yyyy-mm-dd")=LEFT(A2728,10),DATE(VALUE(LEFT(A2728,4)),VALUE(MID(A2728,6,2)),VALUE(MID(A2728,9,2))),""),"")))</f>
        <v/>
      </c>
    </row>
    <row r="2729" customFormat="false" ht="15" hidden="false" customHeight="false" outlineLevel="0" collapsed="false">
      <c r="A2729" s="13"/>
      <c r="B2729" s="8"/>
      <c r="C2729" s="8"/>
      <c r="D2729" s="23"/>
      <c r="E2729" s="23"/>
      <c r="F2729" s="10" t="str">
        <f aca="false">IF(D2729="","",D2729-N(E2729))</f>
        <v/>
      </c>
      <c r="G2729" s="8"/>
      <c r="H2729" s="12" t="str">
        <f aca="false">IF(AND(A2729="",C2729="",D2729=""),"",IF(A2729="","Add the order date",IF(I2729="","Date not recognised - use YYYY-MM-DD",IF(C2729="","Add the customer email",IF(D2729="","Add the order total",IF(COUNTIF(Customers!$A$2:$A$2001,C2729)=0,"Customer not on Customers tab",IF(N(E2729)&gt;D2729,"Refund is more than the order",IF(AND(B2729&lt;&gt;"",COUNTIF($B$2:$B$5001,B2729)&gt;1),"Same order # twice - keep one row",""))))))))</f>
        <v/>
      </c>
      <c r="I2729" s="11" t="str">
        <f aca="false">IF(A2729="","",IF(ISNUMBER(A2729),INT(A2729),IFERROR(IF(TEXT(DATE(VALUE(LEFT(A2729,4)),VALUE(MID(A2729,6,2)),VALUE(MID(A2729,9,2))),"yyyy-mm-dd")=LEFT(A2729,10),DATE(VALUE(LEFT(A2729,4)),VALUE(MID(A2729,6,2)),VALUE(MID(A2729,9,2))),""),"")))</f>
        <v/>
      </c>
    </row>
    <row r="2730" customFormat="false" ht="15" hidden="false" customHeight="false" outlineLevel="0" collapsed="false">
      <c r="A2730" s="13"/>
      <c r="B2730" s="8"/>
      <c r="C2730" s="8"/>
      <c r="D2730" s="23"/>
      <c r="E2730" s="23"/>
      <c r="F2730" s="10" t="str">
        <f aca="false">IF(D2730="","",D2730-N(E2730))</f>
        <v/>
      </c>
      <c r="G2730" s="8"/>
      <c r="H2730" s="12" t="str">
        <f aca="false">IF(AND(A2730="",C2730="",D2730=""),"",IF(A2730="","Add the order date",IF(I2730="","Date not recognised - use YYYY-MM-DD",IF(C2730="","Add the customer email",IF(D2730="","Add the order total",IF(COUNTIF(Customers!$A$2:$A$2001,C2730)=0,"Customer not on Customers tab",IF(N(E2730)&gt;D2730,"Refund is more than the order",IF(AND(B2730&lt;&gt;"",COUNTIF($B$2:$B$5001,B2730)&gt;1),"Same order # twice - keep one row",""))))))))</f>
        <v/>
      </c>
      <c r="I2730" s="11" t="str">
        <f aca="false">IF(A2730="","",IF(ISNUMBER(A2730),INT(A2730),IFERROR(IF(TEXT(DATE(VALUE(LEFT(A2730,4)),VALUE(MID(A2730,6,2)),VALUE(MID(A2730,9,2))),"yyyy-mm-dd")=LEFT(A2730,10),DATE(VALUE(LEFT(A2730,4)),VALUE(MID(A2730,6,2)),VALUE(MID(A2730,9,2))),""),"")))</f>
        <v/>
      </c>
    </row>
    <row r="2731" customFormat="false" ht="15" hidden="false" customHeight="false" outlineLevel="0" collapsed="false">
      <c r="A2731" s="13"/>
      <c r="B2731" s="8"/>
      <c r="C2731" s="8"/>
      <c r="D2731" s="23"/>
      <c r="E2731" s="23"/>
      <c r="F2731" s="10" t="str">
        <f aca="false">IF(D2731="","",D2731-N(E2731))</f>
        <v/>
      </c>
      <c r="G2731" s="8"/>
      <c r="H2731" s="12" t="str">
        <f aca="false">IF(AND(A2731="",C2731="",D2731=""),"",IF(A2731="","Add the order date",IF(I2731="","Date not recognised - use YYYY-MM-DD",IF(C2731="","Add the customer email",IF(D2731="","Add the order total",IF(COUNTIF(Customers!$A$2:$A$2001,C2731)=0,"Customer not on Customers tab",IF(N(E2731)&gt;D2731,"Refund is more than the order",IF(AND(B2731&lt;&gt;"",COUNTIF($B$2:$B$5001,B2731)&gt;1),"Same order # twice - keep one row",""))))))))</f>
        <v/>
      </c>
      <c r="I2731" s="11" t="str">
        <f aca="false">IF(A2731="","",IF(ISNUMBER(A2731),INT(A2731),IFERROR(IF(TEXT(DATE(VALUE(LEFT(A2731,4)),VALUE(MID(A2731,6,2)),VALUE(MID(A2731,9,2))),"yyyy-mm-dd")=LEFT(A2731,10),DATE(VALUE(LEFT(A2731,4)),VALUE(MID(A2731,6,2)),VALUE(MID(A2731,9,2))),""),"")))</f>
        <v/>
      </c>
    </row>
    <row r="2732" customFormat="false" ht="15" hidden="false" customHeight="false" outlineLevel="0" collapsed="false">
      <c r="A2732" s="13"/>
      <c r="B2732" s="8"/>
      <c r="C2732" s="8"/>
      <c r="D2732" s="23"/>
      <c r="E2732" s="23"/>
      <c r="F2732" s="10" t="str">
        <f aca="false">IF(D2732="","",D2732-N(E2732))</f>
        <v/>
      </c>
      <c r="G2732" s="8"/>
      <c r="H2732" s="12" t="str">
        <f aca="false">IF(AND(A2732="",C2732="",D2732=""),"",IF(A2732="","Add the order date",IF(I2732="","Date not recognised - use YYYY-MM-DD",IF(C2732="","Add the customer email",IF(D2732="","Add the order total",IF(COUNTIF(Customers!$A$2:$A$2001,C2732)=0,"Customer not on Customers tab",IF(N(E2732)&gt;D2732,"Refund is more than the order",IF(AND(B2732&lt;&gt;"",COUNTIF($B$2:$B$5001,B2732)&gt;1),"Same order # twice - keep one row",""))))))))</f>
        <v/>
      </c>
      <c r="I2732" s="11" t="str">
        <f aca="false">IF(A2732="","",IF(ISNUMBER(A2732),INT(A2732),IFERROR(IF(TEXT(DATE(VALUE(LEFT(A2732,4)),VALUE(MID(A2732,6,2)),VALUE(MID(A2732,9,2))),"yyyy-mm-dd")=LEFT(A2732,10),DATE(VALUE(LEFT(A2732,4)),VALUE(MID(A2732,6,2)),VALUE(MID(A2732,9,2))),""),"")))</f>
        <v/>
      </c>
    </row>
    <row r="2733" customFormat="false" ht="15" hidden="false" customHeight="false" outlineLevel="0" collapsed="false">
      <c r="A2733" s="13"/>
      <c r="B2733" s="8"/>
      <c r="C2733" s="8"/>
      <c r="D2733" s="23"/>
      <c r="E2733" s="23"/>
      <c r="F2733" s="10" t="str">
        <f aca="false">IF(D2733="","",D2733-N(E2733))</f>
        <v/>
      </c>
      <c r="G2733" s="8"/>
      <c r="H2733" s="12" t="str">
        <f aca="false">IF(AND(A2733="",C2733="",D2733=""),"",IF(A2733="","Add the order date",IF(I2733="","Date not recognised - use YYYY-MM-DD",IF(C2733="","Add the customer email",IF(D2733="","Add the order total",IF(COUNTIF(Customers!$A$2:$A$2001,C2733)=0,"Customer not on Customers tab",IF(N(E2733)&gt;D2733,"Refund is more than the order",IF(AND(B2733&lt;&gt;"",COUNTIF($B$2:$B$5001,B2733)&gt;1),"Same order # twice - keep one row",""))))))))</f>
        <v/>
      </c>
      <c r="I2733" s="11" t="str">
        <f aca="false">IF(A2733="","",IF(ISNUMBER(A2733),INT(A2733),IFERROR(IF(TEXT(DATE(VALUE(LEFT(A2733,4)),VALUE(MID(A2733,6,2)),VALUE(MID(A2733,9,2))),"yyyy-mm-dd")=LEFT(A2733,10),DATE(VALUE(LEFT(A2733,4)),VALUE(MID(A2733,6,2)),VALUE(MID(A2733,9,2))),""),"")))</f>
        <v/>
      </c>
    </row>
    <row r="2734" customFormat="false" ht="15" hidden="false" customHeight="false" outlineLevel="0" collapsed="false">
      <c r="A2734" s="13"/>
      <c r="B2734" s="8"/>
      <c r="C2734" s="8"/>
      <c r="D2734" s="23"/>
      <c r="E2734" s="23"/>
      <c r="F2734" s="10" t="str">
        <f aca="false">IF(D2734="","",D2734-N(E2734))</f>
        <v/>
      </c>
      <c r="G2734" s="8"/>
      <c r="H2734" s="12" t="str">
        <f aca="false">IF(AND(A2734="",C2734="",D2734=""),"",IF(A2734="","Add the order date",IF(I2734="","Date not recognised - use YYYY-MM-DD",IF(C2734="","Add the customer email",IF(D2734="","Add the order total",IF(COUNTIF(Customers!$A$2:$A$2001,C2734)=0,"Customer not on Customers tab",IF(N(E2734)&gt;D2734,"Refund is more than the order",IF(AND(B2734&lt;&gt;"",COUNTIF($B$2:$B$5001,B2734)&gt;1),"Same order # twice - keep one row",""))))))))</f>
        <v/>
      </c>
      <c r="I2734" s="11" t="str">
        <f aca="false">IF(A2734="","",IF(ISNUMBER(A2734),INT(A2734),IFERROR(IF(TEXT(DATE(VALUE(LEFT(A2734,4)),VALUE(MID(A2734,6,2)),VALUE(MID(A2734,9,2))),"yyyy-mm-dd")=LEFT(A2734,10),DATE(VALUE(LEFT(A2734,4)),VALUE(MID(A2734,6,2)),VALUE(MID(A2734,9,2))),""),"")))</f>
        <v/>
      </c>
    </row>
    <row r="2735" customFormat="false" ht="15" hidden="false" customHeight="false" outlineLevel="0" collapsed="false">
      <c r="A2735" s="13"/>
      <c r="B2735" s="8"/>
      <c r="C2735" s="8"/>
      <c r="D2735" s="23"/>
      <c r="E2735" s="23"/>
      <c r="F2735" s="10" t="str">
        <f aca="false">IF(D2735="","",D2735-N(E2735))</f>
        <v/>
      </c>
      <c r="G2735" s="8"/>
      <c r="H2735" s="12" t="str">
        <f aca="false">IF(AND(A2735="",C2735="",D2735=""),"",IF(A2735="","Add the order date",IF(I2735="","Date not recognised - use YYYY-MM-DD",IF(C2735="","Add the customer email",IF(D2735="","Add the order total",IF(COUNTIF(Customers!$A$2:$A$2001,C2735)=0,"Customer not on Customers tab",IF(N(E2735)&gt;D2735,"Refund is more than the order",IF(AND(B2735&lt;&gt;"",COUNTIF($B$2:$B$5001,B2735)&gt;1),"Same order # twice - keep one row",""))))))))</f>
        <v/>
      </c>
      <c r="I2735" s="11" t="str">
        <f aca="false">IF(A2735="","",IF(ISNUMBER(A2735),INT(A2735),IFERROR(IF(TEXT(DATE(VALUE(LEFT(A2735,4)),VALUE(MID(A2735,6,2)),VALUE(MID(A2735,9,2))),"yyyy-mm-dd")=LEFT(A2735,10),DATE(VALUE(LEFT(A2735,4)),VALUE(MID(A2735,6,2)),VALUE(MID(A2735,9,2))),""),"")))</f>
        <v/>
      </c>
    </row>
    <row r="2736" customFormat="false" ht="15" hidden="false" customHeight="false" outlineLevel="0" collapsed="false">
      <c r="A2736" s="13"/>
      <c r="B2736" s="8"/>
      <c r="C2736" s="8"/>
      <c r="D2736" s="23"/>
      <c r="E2736" s="23"/>
      <c r="F2736" s="10" t="str">
        <f aca="false">IF(D2736="","",D2736-N(E2736))</f>
        <v/>
      </c>
      <c r="G2736" s="8"/>
      <c r="H2736" s="12" t="str">
        <f aca="false">IF(AND(A2736="",C2736="",D2736=""),"",IF(A2736="","Add the order date",IF(I2736="","Date not recognised - use YYYY-MM-DD",IF(C2736="","Add the customer email",IF(D2736="","Add the order total",IF(COUNTIF(Customers!$A$2:$A$2001,C2736)=0,"Customer not on Customers tab",IF(N(E2736)&gt;D2736,"Refund is more than the order",IF(AND(B2736&lt;&gt;"",COUNTIF($B$2:$B$5001,B2736)&gt;1),"Same order # twice - keep one row",""))))))))</f>
        <v/>
      </c>
      <c r="I2736" s="11" t="str">
        <f aca="false">IF(A2736="","",IF(ISNUMBER(A2736),INT(A2736),IFERROR(IF(TEXT(DATE(VALUE(LEFT(A2736,4)),VALUE(MID(A2736,6,2)),VALUE(MID(A2736,9,2))),"yyyy-mm-dd")=LEFT(A2736,10),DATE(VALUE(LEFT(A2736,4)),VALUE(MID(A2736,6,2)),VALUE(MID(A2736,9,2))),""),"")))</f>
        <v/>
      </c>
    </row>
    <row r="2737" customFormat="false" ht="15" hidden="false" customHeight="false" outlineLevel="0" collapsed="false">
      <c r="A2737" s="13"/>
      <c r="B2737" s="8"/>
      <c r="C2737" s="8"/>
      <c r="D2737" s="23"/>
      <c r="E2737" s="23"/>
      <c r="F2737" s="10" t="str">
        <f aca="false">IF(D2737="","",D2737-N(E2737))</f>
        <v/>
      </c>
      <c r="G2737" s="8"/>
      <c r="H2737" s="12" t="str">
        <f aca="false">IF(AND(A2737="",C2737="",D2737=""),"",IF(A2737="","Add the order date",IF(I2737="","Date not recognised - use YYYY-MM-DD",IF(C2737="","Add the customer email",IF(D2737="","Add the order total",IF(COUNTIF(Customers!$A$2:$A$2001,C2737)=0,"Customer not on Customers tab",IF(N(E2737)&gt;D2737,"Refund is more than the order",IF(AND(B2737&lt;&gt;"",COUNTIF($B$2:$B$5001,B2737)&gt;1),"Same order # twice - keep one row",""))))))))</f>
        <v/>
      </c>
      <c r="I2737" s="11" t="str">
        <f aca="false">IF(A2737="","",IF(ISNUMBER(A2737),INT(A2737),IFERROR(IF(TEXT(DATE(VALUE(LEFT(A2737,4)),VALUE(MID(A2737,6,2)),VALUE(MID(A2737,9,2))),"yyyy-mm-dd")=LEFT(A2737,10),DATE(VALUE(LEFT(A2737,4)),VALUE(MID(A2737,6,2)),VALUE(MID(A2737,9,2))),""),"")))</f>
        <v/>
      </c>
    </row>
    <row r="2738" customFormat="false" ht="15" hidden="false" customHeight="false" outlineLevel="0" collapsed="false">
      <c r="A2738" s="13"/>
      <c r="B2738" s="8"/>
      <c r="C2738" s="8"/>
      <c r="D2738" s="23"/>
      <c r="E2738" s="23"/>
      <c r="F2738" s="10" t="str">
        <f aca="false">IF(D2738="","",D2738-N(E2738))</f>
        <v/>
      </c>
      <c r="G2738" s="8"/>
      <c r="H2738" s="12" t="str">
        <f aca="false">IF(AND(A2738="",C2738="",D2738=""),"",IF(A2738="","Add the order date",IF(I2738="","Date not recognised - use YYYY-MM-DD",IF(C2738="","Add the customer email",IF(D2738="","Add the order total",IF(COUNTIF(Customers!$A$2:$A$2001,C2738)=0,"Customer not on Customers tab",IF(N(E2738)&gt;D2738,"Refund is more than the order",IF(AND(B2738&lt;&gt;"",COUNTIF($B$2:$B$5001,B2738)&gt;1),"Same order # twice - keep one row",""))))))))</f>
        <v/>
      </c>
      <c r="I2738" s="11" t="str">
        <f aca="false">IF(A2738="","",IF(ISNUMBER(A2738),INT(A2738),IFERROR(IF(TEXT(DATE(VALUE(LEFT(A2738,4)),VALUE(MID(A2738,6,2)),VALUE(MID(A2738,9,2))),"yyyy-mm-dd")=LEFT(A2738,10),DATE(VALUE(LEFT(A2738,4)),VALUE(MID(A2738,6,2)),VALUE(MID(A2738,9,2))),""),"")))</f>
        <v/>
      </c>
    </row>
    <row r="2739" customFormat="false" ht="15" hidden="false" customHeight="false" outlineLevel="0" collapsed="false">
      <c r="A2739" s="13"/>
      <c r="B2739" s="8"/>
      <c r="C2739" s="8"/>
      <c r="D2739" s="23"/>
      <c r="E2739" s="23"/>
      <c r="F2739" s="10" t="str">
        <f aca="false">IF(D2739="","",D2739-N(E2739))</f>
        <v/>
      </c>
      <c r="G2739" s="8"/>
      <c r="H2739" s="12" t="str">
        <f aca="false">IF(AND(A2739="",C2739="",D2739=""),"",IF(A2739="","Add the order date",IF(I2739="","Date not recognised - use YYYY-MM-DD",IF(C2739="","Add the customer email",IF(D2739="","Add the order total",IF(COUNTIF(Customers!$A$2:$A$2001,C2739)=0,"Customer not on Customers tab",IF(N(E2739)&gt;D2739,"Refund is more than the order",IF(AND(B2739&lt;&gt;"",COUNTIF($B$2:$B$5001,B2739)&gt;1),"Same order # twice - keep one row",""))))))))</f>
        <v/>
      </c>
      <c r="I2739" s="11" t="str">
        <f aca="false">IF(A2739="","",IF(ISNUMBER(A2739),INT(A2739),IFERROR(IF(TEXT(DATE(VALUE(LEFT(A2739,4)),VALUE(MID(A2739,6,2)),VALUE(MID(A2739,9,2))),"yyyy-mm-dd")=LEFT(A2739,10),DATE(VALUE(LEFT(A2739,4)),VALUE(MID(A2739,6,2)),VALUE(MID(A2739,9,2))),""),"")))</f>
        <v/>
      </c>
    </row>
    <row r="2740" customFormat="false" ht="15" hidden="false" customHeight="false" outlineLevel="0" collapsed="false">
      <c r="A2740" s="13"/>
      <c r="B2740" s="8"/>
      <c r="C2740" s="8"/>
      <c r="D2740" s="23"/>
      <c r="E2740" s="23"/>
      <c r="F2740" s="10" t="str">
        <f aca="false">IF(D2740="","",D2740-N(E2740))</f>
        <v/>
      </c>
      <c r="G2740" s="8"/>
      <c r="H2740" s="12" t="str">
        <f aca="false">IF(AND(A2740="",C2740="",D2740=""),"",IF(A2740="","Add the order date",IF(I2740="","Date not recognised - use YYYY-MM-DD",IF(C2740="","Add the customer email",IF(D2740="","Add the order total",IF(COUNTIF(Customers!$A$2:$A$2001,C2740)=0,"Customer not on Customers tab",IF(N(E2740)&gt;D2740,"Refund is more than the order",IF(AND(B2740&lt;&gt;"",COUNTIF($B$2:$B$5001,B2740)&gt;1),"Same order # twice - keep one row",""))))))))</f>
        <v/>
      </c>
      <c r="I2740" s="11" t="str">
        <f aca="false">IF(A2740="","",IF(ISNUMBER(A2740),INT(A2740),IFERROR(IF(TEXT(DATE(VALUE(LEFT(A2740,4)),VALUE(MID(A2740,6,2)),VALUE(MID(A2740,9,2))),"yyyy-mm-dd")=LEFT(A2740,10),DATE(VALUE(LEFT(A2740,4)),VALUE(MID(A2740,6,2)),VALUE(MID(A2740,9,2))),""),"")))</f>
        <v/>
      </c>
    </row>
    <row r="2741" customFormat="false" ht="15" hidden="false" customHeight="false" outlineLevel="0" collapsed="false">
      <c r="A2741" s="13"/>
      <c r="B2741" s="8"/>
      <c r="C2741" s="8"/>
      <c r="D2741" s="23"/>
      <c r="E2741" s="23"/>
      <c r="F2741" s="10" t="str">
        <f aca="false">IF(D2741="","",D2741-N(E2741))</f>
        <v/>
      </c>
      <c r="G2741" s="8"/>
      <c r="H2741" s="12" t="str">
        <f aca="false">IF(AND(A2741="",C2741="",D2741=""),"",IF(A2741="","Add the order date",IF(I2741="","Date not recognised - use YYYY-MM-DD",IF(C2741="","Add the customer email",IF(D2741="","Add the order total",IF(COUNTIF(Customers!$A$2:$A$2001,C2741)=0,"Customer not on Customers tab",IF(N(E2741)&gt;D2741,"Refund is more than the order",IF(AND(B2741&lt;&gt;"",COUNTIF($B$2:$B$5001,B2741)&gt;1),"Same order # twice - keep one row",""))))))))</f>
        <v/>
      </c>
      <c r="I2741" s="11" t="str">
        <f aca="false">IF(A2741="","",IF(ISNUMBER(A2741),INT(A2741),IFERROR(IF(TEXT(DATE(VALUE(LEFT(A2741,4)),VALUE(MID(A2741,6,2)),VALUE(MID(A2741,9,2))),"yyyy-mm-dd")=LEFT(A2741,10),DATE(VALUE(LEFT(A2741,4)),VALUE(MID(A2741,6,2)),VALUE(MID(A2741,9,2))),""),"")))</f>
        <v/>
      </c>
    </row>
    <row r="2742" customFormat="false" ht="15" hidden="false" customHeight="false" outlineLevel="0" collapsed="false">
      <c r="A2742" s="13"/>
      <c r="B2742" s="8"/>
      <c r="C2742" s="8"/>
      <c r="D2742" s="23"/>
      <c r="E2742" s="23"/>
      <c r="F2742" s="10" t="str">
        <f aca="false">IF(D2742="","",D2742-N(E2742))</f>
        <v/>
      </c>
      <c r="G2742" s="8"/>
      <c r="H2742" s="12" t="str">
        <f aca="false">IF(AND(A2742="",C2742="",D2742=""),"",IF(A2742="","Add the order date",IF(I2742="","Date not recognised - use YYYY-MM-DD",IF(C2742="","Add the customer email",IF(D2742="","Add the order total",IF(COUNTIF(Customers!$A$2:$A$2001,C2742)=0,"Customer not on Customers tab",IF(N(E2742)&gt;D2742,"Refund is more than the order",IF(AND(B2742&lt;&gt;"",COUNTIF($B$2:$B$5001,B2742)&gt;1),"Same order # twice - keep one row",""))))))))</f>
        <v/>
      </c>
      <c r="I2742" s="11" t="str">
        <f aca="false">IF(A2742="","",IF(ISNUMBER(A2742),INT(A2742),IFERROR(IF(TEXT(DATE(VALUE(LEFT(A2742,4)),VALUE(MID(A2742,6,2)),VALUE(MID(A2742,9,2))),"yyyy-mm-dd")=LEFT(A2742,10),DATE(VALUE(LEFT(A2742,4)),VALUE(MID(A2742,6,2)),VALUE(MID(A2742,9,2))),""),"")))</f>
        <v/>
      </c>
    </row>
    <row r="2743" customFormat="false" ht="15" hidden="false" customHeight="false" outlineLevel="0" collapsed="false">
      <c r="A2743" s="13"/>
      <c r="B2743" s="8"/>
      <c r="C2743" s="8"/>
      <c r="D2743" s="23"/>
      <c r="E2743" s="23"/>
      <c r="F2743" s="10" t="str">
        <f aca="false">IF(D2743="","",D2743-N(E2743))</f>
        <v/>
      </c>
      <c r="G2743" s="8"/>
      <c r="H2743" s="12" t="str">
        <f aca="false">IF(AND(A2743="",C2743="",D2743=""),"",IF(A2743="","Add the order date",IF(I2743="","Date not recognised - use YYYY-MM-DD",IF(C2743="","Add the customer email",IF(D2743="","Add the order total",IF(COUNTIF(Customers!$A$2:$A$2001,C2743)=0,"Customer not on Customers tab",IF(N(E2743)&gt;D2743,"Refund is more than the order",IF(AND(B2743&lt;&gt;"",COUNTIF($B$2:$B$5001,B2743)&gt;1),"Same order # twice - keep one row",""))))))))</f>
        <v/>
      </c>
      <c r="I2743" s="11" t="str">
        <f aca="false">IF(A2743="","",IF(ISNUMBER(A2743),INT(A2743),IFERROR(IF(TEXT(DATE(VALUE(LEFT(A2743,4)),VALUE(MID(A2743,6,2)),VALUE(MID(A2743,9,2))),"yyyy-mm-dd")=LEFT(A2743,10),DATE(VALUE(LEFT(A2743,4)),VALUE(MID(A2743,6,2)),VALUE(MID(A2743,9,2))),""),"")))</f>
        <v/>
      </c>
    </row>
    <row r="2744" customFormat="false" ht="15" hidden="false" customHeight="false" outlineLevel="0" collapsed="false">
      <c r="A2744" s="13"/>
      <c r="B2744" s="8"/>
      <c r="C2744" s="8"/>
      <c r="D2744" s="23"/>
      <c r="E2744" s="23"/>
      <c r="F2744" s="10" t="str">
        <f aca="false">IF(D2744="","",D2744-N(E2744))</f>
        <v/>
      </c>
      <c r="G2744" s="8"/>
      <c r="H2744" s="12" t="str">
        <f aca="false">IF(AND(A2744="",C2744="",D2744=""),"",IF(A2744="","Add the order date",IF(I2744="","Date not recognised - use YYYY-MM-DD",IF(C2744="","Add the customer email",IF(D2744="","Add the order total",IF(COUNTIF(Customers!$A$2:$A$2001,C2744)=0,"Customer not on Customers tab",IF(N(E2744)&gt;D2744,"Refund is more than the order",IF(AND(B2744&lt;&gt;"",COUNTIF($B$2:$B$5001,B2744)&gt;1),"Same order # twice - keep one row",""))))))))</f>
        <v/>
      </c>
      <c r="I2744" s="11" t="str">
        <f aca="false">IF(A2744="","",IF(ISNUMBER(A2744),INT(A2744),IFERROR(IF(TEXT(DATE(VALUE(LEFT(A2744,4)),VALUE(MID(A2744,6,2)),VALUE(MID(A2744,9,2))),"yyyy-mm-dd")=LEFT(A2744,10),DATE(VALUE(LEFT(A2744,4)),VALUE(MID(A2744,6,2)),VALUE(MID(A2744,9,2))),""),"")))</f>
        <v/>
      </c>
    </row>
    <row r="2745" customFormat="false" ht="15" hidden="false" customHeight="false" outlineLevel="0" collapsed="false">
      <c r="A2745" s="13"/>
      <c r="B2745" s="8"/>
      <c r="C2745" s="8"/>
      <c r="D2745" s="23"/>
      <c r="E2745" s="23"/>
      <c r="F2745" s="10" t="str">
        <f aca="false">IF(D2745="","",D2745-N(E2745))</f>
        <v/>
      </c>
      <c r="G2745" s="8"/>
      <c r="H2745" s="12" t="str">
        <f aca="false">IF(AND(A2745="",C2745="",D2745=""),"",IF(A2745="","Add the order date",IF(I2745="","Date not recognised - use YYYY-MM-DD",IF(C2745="","Add the customer email",IF(D2745="","Add the order total",IF(COUNTIF(Customers!$A$2:$A$2001,C2745)=0,"Customer not on Customers tab",IF(N(E2745)&gt;D2745,"Refund is more than the order",IF(AND(B2745&lt;&gt;"",COUNTIF($B$2:$B$5001,B2745)&gt;1),"Same order # twice - keep one row",""))))))))</f>
        <v/>
      </c>
      <c r="I2745" s="11" t="str">
        <f aca="false">IF(A2745="","",IF(ISNUMBER(A2745),INT(A2745),IFERROR(IF(TEXT(DATE(VALUE(LEFT(A2745,4)),VALUE(MID(A2745,6,2)),VALUE(MID(A2745,9,2))),"yyyy-mm-dd")=LEFT(A2745,10),DATE(VALUE(LEFT(A2745,4)),VALUE(MID(A2745,6,2)),VALUE(MID(A2745,9,2))),""),"")))</f>
        <v/>
      </c>
    </row>
    <row r="2746" customFormat="false" ht="15" hidden="false" customHeight="false" outlineLevel="0" collapsed="false">
      <c r="A2746" s="13"/>
      <c r="B2746" s="8"/>
      <c r="C2746" s="8"/>
      <c r="D2746" s="23"/>
      <c r="E2746" s="23"/>
      <c r="F2746" s="10" t="str">
        <f aca="false">IF(D2746="","",D2746-N(E2746))</f>
        <v/>
      </c>
      <c r="G2746" s="8"/>
      <c r="H2746" s="12" t="str">
        <f aca="false">IF(AND(A2746="",C2746="",D2746=""),"",IF(A2746="","Add the order date",IF(I2746="","Date not recognised - use YYYY-MM-DD",IF(C2746="","Add the customer email",IF(D2746="","Add the order total",IF(COUNTIF(Customers!$A$2:$A$2001,C2746)=0,"Customer not on Customers tab",IF(N(E2746)&gt;D2746,"Refund is more than the order",IF(AND(B2746&lt;&gt;"",COUNTIF($B$2:$B$5001,B2746)&gt;1),"Same order # twice - keep one row",""))))))))</f>
        <v/>
      </c>
      <c r="I2746" s="11" t="str">
        <f aca="false">IF(A2746="","",IF(ISNUMBER(A2746),INT(A2746),IFERROR(IF(TEXT(DATE(VALUE(LEFT(A2746,4)),VALUE(MID(A2746,6,2)),VALUE(MID(A2746,9,2))),"yyyy-mm-dd")=LEFT(A2746,10),DATE(VALUE(LEFT(A2746,4)),VALUE(MID(A2746,6,2)),VALUE(MID(A2746,9,2))),""),"")))</f>
        <v/>
      </c>
    </row>
    <row r="2747" customFormat="false" ht="15" hidden="false" customHeight="false" outlineLevel="0" collapsed="false">
      <c r="A2747" s="13"/>
      <c r="B2747" s="8"/>
      <c r="C2747" s="8"/>
      <c r="D2747" s="23"/>
      <c r="E2747" s="23"/>
      <c r="F2747" s="10" t="str">
        <f aca="false">IF(D2747="","",D2747-N(E2747))</f>
        <v/>
      </c>
      <c r="G2747" s="8"/>
      <c r="H2747" s="12" t="str">
        <f aca="false">IF(AND(A2747="",C2747="",D2747=""),"",IF(A2747="","Add the order date",IF(I2747="","Date not recognised - use YYYY-MM-DD",IF(C2747="","Add the customer email",IF(D2747="","Add the order total",IF(COUNTIF(Customers!$A$2:$A$2001,C2747)=0,"Customer not on Customers tab",IF(N(E2747)&gt;D2747,"Refund is more than the order",IF(AND(B2747&lt;&gt;"",COUNTIF($B$2:$B$5001,B2747)&gt;1),"Same order # twice - keep one row",""))))))))</f>
        <v/>
      </c>
      <c r="I2747" s="11" t="str">
        <f aca="false">IF(A2747="","",IF(ISNUMBER(A2747),INT(A2747),IFERROR(IF(TEXT(DATE(VALUE(LEFT(A2747,4)),VALUE(MID(A2747,6,2)),VALUE(MID(A2747,9,2))),"yyyy-mm-dd")=LEFT(A2747,10),DATE(VALUE(LEFT(A2747,4)),VALUE(MID(A2747,6,2)),VALUE(MID(A2747,9,2))),""),"")))</f>
        <v/>
      </c>
    </row>
    <row r="2748" customFormat="false" ht="15" hidden="false" customHeight="false" outlineLevel="0" collapsed="false">
      <c r="A2748" s="13"/>
      <c r="B2748" s="8"/>
      <c r="C2748" s="8"/>
      <c r="D2748" s="23"/>
      <c r="E2748" s="23"/>
      <c r="F2748" s="10" t="str">
        <f aca="false">IF(D2748="","",D2748-N(E2748))</f>
        <v/>
      </c>
      <c r="G2748" s="8"/>
      <c r="H2748" s="12" t="str">
        <f aca="false">IF(AND(A2748="",C2748="",D2748=""),"",IF(A2748="","Add the order date",IF(I2748="","Date not recognised - use YYYY-MM-DD",IF(C2748="","Add the customer email",IF(D2748="","Add the order total",IF(COUNTIF(Customers!$A$2:$A$2001,C2748)=0,"Customer not on Customers tab",IF(N(E2748)&gt;D2748,"Refund is more than the order",IF(AND(B2748&lt;&gt;"",COUNTIF($B$2:$B$5001,B2748)&gt;1),"Same order # twice - keep one row",""))))))))</f>
        <v/>
      </c>
      <c r="I2748" s="11" t="str">
        <f aca="false">IF(A2748="","",IF(ISNUMBER(A2748),INT(A2748),IFERROR(IF(TEXT(DATE(VALUE(LEFT(A2748,4)),VALUE(MID(A2748,6,2)),VALUE(MID(A2748,9,2))),"yyyy-mm-dd")=LEFT(A2748,10),DATE(VALUE(LEFT(A2748,4)),VALUE(MID(A2748,6,2)),VALUE(MID(A2748,9,2))),""),"")))</f>
        <v/>
      </c>
    </row>
    <row r="2749" customFormat="false" ht="15" hidden="false" customHeight="false" outlineLevel="0" collapsed="false">
      <c r="A2749" s="13"/>
      <c r="B2749" s="8"/>
      <c r="C2749" s="8"/>
      <c r="D2749" s="23"/>
      <c r="E2749" s="23"/>
      <c r="F2749" s="10" t="str">
        <f aca="false">IF(D2749="","",D2749-N(E2749))</f>
        <v/>
      </c>
      <c r="G2749" s="8"/>
      <c r="H2749" s="12" t="str">
        <f aca="false">IF(AND(A2749="",C2749="",D2749=""),"",IF(A2749="","Add the order date",IF(I2749="","Date not recognised - use YYYY-MM-DD",IF(C2749="","Add the customer email",IF(D2749="","Add the order total",IF(COUNTIF(Customers!$A$2:$A$2001,C2749)=0,"Customer not on Customers tab",IF(N(E2749)&gt;D2749,"Refund is more than the order",IF(AND(B2749&lt;&gt;"",COUNTIF($B$2:$B$5001,B2749)&gt;1),"Same order # twice - keep one row",""))))))))</f>
        <v/>
      </c>
      <c r="I2749" s="11" t="str">
        <f aca="false">IF(A2749="","",IF(ISNUMBER(A2749),INT(A2749),IFERROR(IF(TEXT(DATE(VALUE(LEFT(A2749,4)),VALUE(MID(A2749,6,2)),VALUE(MID(A2749,9,2))),"yyyy-mm-dd")=LEFT(A2749,10),DATE(VALUE(LEFT(A2749,4)),VALUE(MID(A2749,6,2)),VALUE(MID(A2749,9,2))),""),"")))</f>
        <v/>
      </c>
    </row>
    <row r="2750" customFormat="false" ht="15" hidden="false" customHeight="false" outlineLevel="0" collapsed="false">
      <c r="A2750" s="13"/>
      <c r="B2750" s="8"/>
      <c r="C2750" s="8"/>
      <c r="D2750" s="23"/>
      <c r="E2750" s="23"/>
      <c r="F2750" s="10" t="str">
        <f aca="false">IF(D2750="","",D2750-N(E2750))</f>
        <v/>
      </c>
      <c r="G2750" s="8"/>
      <c r="H2750" s="12" t="str">
        <f aca="false">IF(AND(A2750="",C2750="",D2750=""),"",IF(A2750="","Add the order date",IF(I2750="","Date not recognised - use YYYY-MM-DD",IF(C2750="","Add the customer email",IF(D2750="","Add the order total",IF(COUNTIF(Customers!$A$2:$A$2001,C2750)=0,"Customer not on Customers tab",IF(N(E2750)&gt;D2750,"Refund is more than the order",IF(AND(B2750&lt;&gt;"",COUNTIF($B$2:$B$5001,B2750)&gt;1),"Same order # twice - keep one row",""))))))))</f>
        <v/>
      </c>
      <c r="I2750" s="11" t="str">
        <f aca="false">IF(A2750="","",IF(ISNUMBER(A2750),INT(A2750),IFERROR(IF(TEXT(DATE(VALUE(LEFT(A2750,4)),VALUE(MID(A2750,6,2)),VALUE(MID(A2750,9,2))),"yyyy-mm-dd")=LEFT(A2750,10),DATE(VALUE(LEFT(A2750,4)),VALUE(MID(A2750,6,2)),VALUE(MID(A2750,9,2))),""),"")))</f>
        <v/>
      </c>
    </row>
    <row r="2751" customFormat="false" ht="15" hidden="false" customHeight="false" outlineLevel="0" collapsed="false">
      <c r="A2751" s="13"/>
      <c r="B2751" s="8"/>
      <c r="C2751" s="8"/>
      <c r="D2751" s="23"/>
      <c r="E2751" s="23"/>
      <c r="F2751" s="10" t="str">
        <f aca="false">IF(D2751="","",D2751-N(E2751))</f>
        <v/>
      </c>
      <c r="G2751" s="8"/>
      <c r="H2751" s="12" t="str">
        <f aca="false">IF(AND(A2751="",C2751="",D2751=""),"",IF(A2751="","Add the order date",IF(I2751="","Date not recognised - use YYYY-MM-DD",IF(C2751="","Add the customer email",IF(D2751="","Add the order total",IF(COUNTIF(Customers!$A$2:$A$2001,C2751)=0,"Customer not on Customers tab",IF(N(E2751)&gt;D2751,"Refund is more than the order",IF(AND(B2751&lt;&gt;"",COUNTIF($B$2:$B$5001,B2751)&gt;1),"Same order # twice - keep one row",""))))))))</f>
        <v/>
      </c>
      <c r="I2751" s="11" t="str">
        <f aca="false">IF(A2751="","",IF(ISNUMBER(A2751),INT(A2751),IFERROR(IF(TEXT(DATE(VALUE(LEFT(A2751,4)),VALUE(MID(A2751,6,2)),VALUE(MID(A2751,9,2))),"yyyy-mm-dd")=LEFT(A2751,10),DATE(VALUE(LEFT(A2751,4)),VALUE(MID(A2751,6,2)),VALUE(MID(A2751,9,2))),""),"")))</f>
        <v/>
      </c>
    </row>
    <row r="2752" customFormat="false" ht="15" hidden="false" customHeight="false" outlineLevel="0" collapsed="false">
      <c r="A2752" s="13"/>
      <c r="B2752" s="8"/>
      <c r="C2752" s="8"/>
      <c r="D2752" s="23"/>
      <c r="E2752" s="23"/>
      <c r="F2752" s="10" t="str">
        <f aca="false">IF(D2752="","",D2752-N(E2752))</f>
        <v/>
      </c>
      <c r="G2752" s="8"/>
      <c r="H2752" s="12" t="str">
        <f aca="false">IF(AND(A2752="",C2752="",D2752=""),"",IF(A2752="","Add the order date",IF(I2752="","Date not recognised - use YYYY-MM-DD",IF(C2752="","Add the customer email",IF(D2752="","Add the order total",IF(COUNTIF(Customers!$A$2:$A$2001,C2752)=0,"Customer not on Customers tab",IF(N(E2752)&gt;D2752,"Refund is more than the order",IF(AND(B2752&lt;&gt;"",COUNTIF($B$2:$B$5001,B2752)&gt;1),"Same order # twice - keep one row",""))))))))</f>
        <v/>
      </c>
      <c r="I2752" s="11" t="str">
        <f aca="false">IF(A2752="","",IF(ISNUMBER(A2752),INT(A2752),IFERROR(IF(TEXT(DATE(VALUE(LEFT(A2752,4)),VALUE(MID(A2752,6,2)),VALUE(MID(A2752,9,2))),"yyyy-mm-dd")=LEFT(A2752,10),DATE(VALUE(LEFT(A2752,4)),VALUE(MID(A2752,6,2)),VALUE(MID(A2752,9,2))),""),"")))</f>
        <v/>
      </c>
    </row>
    <row r="2753" customFormat="false" ht="15" hidden="false" customHeight="false" outlineLevel="0" collapsed="false">
      <c r="A2753" s="13"/>
      <c r="B2753" s="8"/>
      <c r="C2753" s="8"/>
      <c r="D2753" s="23"/>
      <c r="E2753" s="23"/>
      <c r="F2753" s="10" t="str">
        <f aca="false">IF(D2753="","",D2753-N(E2753))</f>
        <v/>
      </c>
      <c r="G2753" s="8"/>
      <c r="H2753" s="12" t="str">
        <f aca="false">IF(AND(A2753="",C2753="",D2753=""),"",IF(A2753="","Add the order date",IF(I2753="","Date not recognised - use YYYY-MM-DD",IF(C2753="","Add the customer email",IF(D2753="","Add the order total",IF(COUNTIF(Customers!$A$2:$A$2001,C2753)=0,"Customer not on Customers tab",IF(N(E2753)&gt;D2753,"Refund is more than the order",IF(AND(B2753&lt;&gt;"",COUNTIF($B$2:$B$5001,B2753)&gt;1),"Same order # twice - keep one row",""))))))))</f>
        <v/>
      </c>
      <c r="I2753" s="11" t="str">
        <f aca="false">IF(A2753="","",IF(ISNUMBER(A2753),INT(A2753),IFERROR(IF(TEXT(DATE(VALUE(LEFT(A2753,4)),VALUE(MID(A2753,6,2)),VALUE(MID(A2753,9,2))),"yyyy-mm-dd")=LEFT(A2753,10),DATE(VALUE(LEFT(A2753,4)),VALUE(MID(A2753,6,2)),VALUE(MID(A2753,9,2))),""),"")))</f>
        <v/>
      </c>
    </row>
    <row r="2754" customFormat="false" ht="15" hidden="false" customHeight="false" outlineLevel="0" collapsed="false">
      <c r="A2754" s="13"/>
      <c r="B2754" s="8"/>
      <c r="C2754" s="8"/>
      <c r="D2754" s="23"/>
      <c r="E2754" s="23"/>
      <c r="F2754" s="10" t="str">
        <f aca="false">IF(D2754="","",D2754-N(E2754))</f>
        <v/>
      </c>
      <c r="G2754" s="8"/>
      <c r="H2754" s="12" t="str">
        <f aca="false">IF(AND(A2754="",C2754="",D2754=""),"",IF(A2754="","Add the order date",IF(I2754="","Date not recognised - use YYYY-MM-DD",IF(C2754="","Add the customer email",IF(D2754="","Add the order total",IF(COUNTIF(Customers!$A$2:$A$2001,C2754)=0,"Customer not on Customers tab",IF(N(E2754)&gt;D2754,"Refund is more than the order",IF(AND(B2754&lt;&gt;"",COUNTIF($B$2:$B$5001,B2754)&gt;1),"Same order # twice - keep one row",""))))))))</f>
        <v/>
      </c>
      <c r="I2754" s="11" t="str">
        <f aca="false">IF(A2754="","",IF(ISNUMBER(A2754),INT(A2754),IFERROR(IF(TEXT(DATE(VALUE(LEFT(A2754,4)),VALUE(MID(A2754,6,2)),VALUE(MID(A2754,9,2))),"yyyy-mm-dd")=LEFT(A2754,10),DATE(VALUE(LEFT(A2754,4)),VALUE(MID(A2754,6,2)),VALUE(MID(A2754,9,2))),""),"")))</f>
        <v/>
      </c>
    </row>
    <row r="2755" customFormat="false" ht="15" hidden="false" customHeight="false" outlineLevel="0" collapsed="false">
      <c r="A2755" s="13"/>
      <c r="B2755" s="8"/>
      <c r="C2755" s="8"/>
      <c r="D2755" s="23"/>
      <c r="E2755" s="23"/>
      <c r="F2755" s="10" t="str">
        <f aca="false">IF(D2755="","",D2755-N(E2755))</f>
        <v/>
      </c>
      <c r="G2755" s="8"/>
      <c r="H2755" s="12" t="str">
        <f aca="false">IF(AND(A2755="",C2755="",D2755=""),"",IF(A2755="","Add the order date",IF(I2755="","Date not recognised - use YYYY-MM-DD",IF(C2755="","Add the customer email",IF(D2755="","Add the order total",IF(COUNTIF(Customers!$A$2:$A$2001,C2755)=0,"Customer not on Customers tab",IF(N(E2755)&gt;D2755,"Refund is more than the order",IF(AND(B2755&lt;&gt;"",COUNTIF($B$2:$B$5001,B2755)&gt;1),"Same order # twice - keep one row",""))))))))</f>
        <v/>
      </c>
      <c r="I2755" s="11" t="str">
        <f aca="false">IF(A2755="","",IF(ISNUMBER(A2755),INT(A2755),IFERROR(IF(TEXT(DATE(VALUE(LEFT(A2755,4)),VALUE(MID(A2755,6,2)),VALUE(MID(A2755,9,2))),"yyyy-mm-dd")=LEFT(A2755,10),DATE(VALUE(LEFT(A2755,4)),VALUE(MID(A2755,6,2)),VALUE(MID(A2755,9,2))),""),"")))</f>
        <v/>
      </c>
    </row>
    <row r="2756" customFormat="false" ht="15" hidden="false" customHeight="false" outlineLevel="0" collapsed="false">
      <c r="A2756" s="13"/>
      <c r="B2756" s="8"/>
      <c r="C2756" s="8"/>
      <c r="D2756" s="23"/>
      <c r="E2756" s="23"/>
      <c r="F2756" s="10" t="str">
        <f aca="false">IF(D2756="","",D2756-N(E2756))</f>
        <v/>
      </c>
      <c r="G2756" s="8"/>
      <c r="H2756" s="12" t="str">
        <f aca="false">IF(AND(A2756="",C2756="",D2756=""),"",IF(A2756="","Add the order date",IF(I2756="","Date not recognised - use YYYY-MM-DD",IF(C2756="","Add the customer email",IF(D2756="","Add the order total",IF(COUNTIF(Customers!$A$2:$A$2001,C2756)=0,"Customer not on Customers tab",IF(N(E2756)&gt;D2756,"Refund is more than the order",IF(AND(B2756&lt;&gt;"",COUNTIF($B$2:$B$5001,B2756)&gt;1),"Same order # twice - keep one row",""))))))))</f>
        <v/>
      </c>
      <c r="I2756" s="11" t="str">
        <f aca="false">IF(A2756="","",IF(ISNUMBER(A2756),INT(A2756),IFERROR(IF(TEXT(DATE(VALUE(LEFT(A2756,4)),VALUE(MID(A2756,6,2)),VALUE(MID(A2756,9,2))),"yyyy-mm-dd")=LEFT(A2756,10),DATE(VALUE(LEFT(A2756,4)),VALUE(MID(A2756,6,2)),VALUE(MID(A2756,9,2))),""),"")))</f>
        <v/>
      </c>
    </row>
    <row r="2757" customFormat="false" ht="15" hidden="false" customHeight="false" outlineLevel="0" collapsed="false">
      <c r="A2757" s="13"/>
      <c r="B2757" s="8"/>
      <c r="C2757" s="8"/>
      <c r="D2757" s="23"/>
      <c r="E2757" s="23"/>
      <c r="F2757" s="10" t="str">
        <f aca="false">IF(D2757="","",D2757-N(E2757))</f>
        <v/>
      </c>
      <c r="G2757" s="8"/>
      <c r="H2757" s="12" t="str">
        <f aca="false">IF(AND(A2757="",C2757="",D2757=""),"",IF(A2757="","Add the order date",IF(I2757="","Date not recognised - use YYYY-MM-DD",IF(C2757="","Add the customer email",IF(D2757="","Add the order total",IF(COUNTIF(Customers!$A$2:$A$2001,C2757)=0,"Customer not on Customers tab",IF(N(E2757)&gt;D2757,"Refund is more than the order",IF(AND(B2757&lt;&gt;"",COUNTIF($B$2:$B$5001,B2757)&gt;1),"Same order # twice - keep one row",""))))))))</f>
        <v/>
      </c>
      <c r="I2757" s="11" t="str">
        <f aca="false">IF(A2757="","",IF(ISNUMBER(A2757),INT(A2757),IFERROR(IF(TEXT(DATE(VALUE(LEFT(A2757,4)),VALUE(MID(A2757,6,2)),VALUE(MID(A2757,9,2))),"yyyy-mm-dd")=LEFT(A2757,10),DATE(VALUE(LEFT(A2757,4)),VALUE(MID(A2757,6,2)),VALUE(MID(A2757,9,2))),""),"")))</f>
        <v/>
      </c>
    </row>
    <row r="2758" customFormat="false" ht="15" hidden="false" customHeight="false" outlineLevel="0" collapsed="false">
      <c r="A2758" s="13"/>
      <c r="B2758" s="8"/>
      <c r="C2758" s="8"/>
      <c r="D2758" s="23"/>
      <c r="E2758" s="23"/>
      <c r="F2758" s="10" t="str">
        <f aca="false">IF(D2758="","",D2758-N(E2758))</f>
        <v/>
      </c>
      <c r="G2758" s="8"/>
      <c r="H2758" s="12" t="str">
        <f aca="false">IF(AND(A2758="",C2758="",D2758=""),"",IF(A2758="","Add the order date",IF(I2758="","Date not recognised - use YYYY-MM-DD",IF(C2758="","Add the customer email",IF(D2758="","Add the order total",IF(COUNTIF(Customers!$A$2:$A$2001,C2758)=0,"Customer not on Customers tab",IF(N(E2758)&gt;D2758,"Refund is more than the order",IF(AND(B2758&lt;&gt;"",COUNTIF($B$2:$B$5001,B2758)&gt;1),"Same order # twice - keep one row",""))))))))</f>
        <v/>
      </c>
      <c r="I2758" s="11" t="str">
        <f aca="false">IF(A2758="","",IF(ISNUMBER(A2758),INT(A2758),IFERROR(IF(TEXT(DATE(VALUE(LEFT(A2758,4)),VALUE(MID(A2758,6,2)),VALUE(MID(A2758,9,2))),"yyyy-mm-dd")=LEFT(A2758,10),DATE(VALUE(LEFT(A2758,4)),VALUE(MID(A2758,6,2)),VALUE(MID(A2758,9,2))),""),"")))</f>
        <v/>
      </c>
    </row>
    <row r="2759" customFormat="false" ht="15" hidden="false" customHeight="false" outlineLevel="0" collapsed="false">
      <c r="A2759" s="13"/>
      <c r="B2759" s="8"/>
      <c r="C2759" s="8"/>
      <c r="D2759" s="23"/>
      <c r="E2759" s="23"/>
      <c r="F2759" s="10" t="str">
        <f aca="false">IF(D2759="","",D2759-N(E2759))</f>
        <v/>
      </c>
      <c r="G2759" s="8"/>
      <c r="H2759" s="12" t="str">
        <f aca="false">IF(AND(A2759="",C2759="",D2759=""),"",IF(A2759="","Add the order date",IF(I2759="","Date not recognised - use YYYY-MM-DD",IF(C2759="","Add the customer email",IF(D2759="","Add the order total",IF(COUNTIF(Customers!$A$2:$A$2001,C2759)=0,"Customer not on Customers tab",IF(N(E2759)&gt;D2759,"Refund is more than the order",IF(AND(B2759&lt;&gt;"",COUNTIF($B$2:$B$5001,B2759)&gt;1),"Same order # twice - keep one row",""))))))))</f>
        <v/>
      </c>
      <c r="I2759" s="11" t="str">
        <f aca="false">IF(A2759="","",IF(ISNUMBER(A2759),INT(A2759),IFERROR(IF(TEXT(DATE(VALUE(LEFT(A2759,4)),VALUE(MID(A2759,6,2)),VALUE(MID(A2759,9,2))),"yyyy-mm-dd")=LEFT(A2759,10),DATE(VALUE(LEFT(A2759,4)),VALUE(MID(A2759,6,2)),VALUE(MID(A2759,9,2))),""),"")))</f>
        <v/>
      </c>
    </row>
    <row r="2760" customFormat="false" ht="15" hidden="false" customHeight="false" outlineLevel="0" collapsed="false">
      <c r="A2760" s="13"/>
      <c r="B2760" s="8"/>
      <c r="C2760" s="8"/>
      <c r="D2760" s="23"/>
      <c r="E2760" s="23"/>
      <c r="F2760" s="10" t="str">
        <f aca="false">IF(D2760="","",D2760-N(E2760))</f>
        <v/>
      </c>
      <c r="G2760" s="8"/>
      <c r="H2760" s="12" t="str">
        <f aca="false">IF(AND(A2760="",C2760="",D2760=""),"",IF(A2760="","Add the order date",IF(I2760="","Date not recognised - use YYYY-MM-DD",IF(C2760="","Add the customer email",IF(D2760="","Add the order total",IF(COUNTIF(Customers!$A$2:$A$2001,C2760)=0,"Customer not on Customers tab",IF(N(E2760)&gt;D2760,"Refund is more than the order",IF(AND(B2760&lt;&gt;"",COUNTIF($B$2:$B$5001,B2760)&gt;1),"Same order # twice - keep one row",""))))))))</f>
        <v/>
      </c>
      <c r="I2760" s="11" t="str">
        <f aca="false">IF(A2760="","",IF(ISNUMBER(A2760),INT(A2760),IFERROR(IF(TEXT(DATE(VALUE(LEFT(A2760,4)),VALUE(MID(A2760,6,2)),VALUE(MID(A2760,9,2))),"yyyy-mm-dd")=LEFT(A2760,10),DATE(VALUE(LEFT(A2760,4)),VALUE(MID(A2760,6,2)),VALUE(MID(A2760,9,2))),""),"")))</f>
        <v/>
      </c>
    </row>
    <row r="2761" customFormat="false" ht="15" hidden="false" customHeight="false" outlineLevel="0" collapsed="false">
      <c r="A2761" s="13"/>
      <c r="B2761" s="8"/>
      <c r="C2761" s="8"/>
      <c r="D2761" s="23"/>
      <c r="E2761" s="23"/>
      <c r="F2761" s="10" t="str">
        <f aca="false">IF(D2761="","",D2761-N(E2761))</f>
        <v/>
      </c>
      <c r="G2761" s="8"/>
      <c r="H2761" s="12" t="str">
        <f aca="false">IF(AND(A2761="",C2761="",D2761=""),"",IF(A2761="","Add the order date",IF(I2761="","Date not recognised - use YYYY-MM-DD",IF(C2761="","Add the customer email",IF(D2761="","Add the order total",IF(COUNTIF(Customers!$A$2:$A$2001,C2761)=0,"Customer not on Customers tab",IF(N(E2761)&gt;D2761,"Refund is more than the order",IF(AND(B2761&lt;&gt;"",COUNTIF($B$2:$B$5001,B2761)&gt;1),"Same order # twice - keep one row",""))))))))</f>
        <v/>
      </c>
      <c r="I2761" s="11" t="str">
        <f aca="false">IF(A2761="","",IF(ISNUMBER(A2761),INT(A2761),IFERROR(IF(TEXT(DATE(VALUE(LEFT(A2761,4)),VALUE(MID(A2761,6,2)),VALUE(MID(A2761,9,2))),"yyyy-mm-dd")=LEFT(A2761,10),DATE(VALUE(LEFT(A2761,4)),VALUE(MID(A2761,6,2)),VALUE(MID(A2761,9,2))),""),"")))</f>
        <v/>
      </c>
    </row>
    <row r="2762" customFormat="false" ht="15" hidden="false" customHeight="false" outlineLevel="0" collapsed="false">
      <c r="A2762" s="13"/>
      <c r="B2762" s="8"/>
      <c r="C2762" s="8"/>
      <c r="D2762" s="23"/>
      <c r="E2762" s="23"/>
      <c r="F2762" s="10" t="str">
        <f aca="false">IF(D2762="","",D2762-N(E2762))</f>
        <v/>
      </c>
      <c r="G2762" s="8"/>
      <c r="H2762" s="12" t="str">
        <f aca="false">IF(AND(A2762="",C2762="",D2762=""),"",IF(A2762="","Add the order date",IF(I2762="","Date not recognised - use YYYY-MM-DD",IF(C2762="","Add the customer email",IF(D2762="","Add the order total",IF(COUNTIF(Customers!$A$2:$A$2001,C2762)=0,"Customer not on Customers tab",IF(N(E2762)&gt;D2762,"Refund is more than the order",IF(AND(B2762&lt;&gt;"",COUNTIF($B$2:$B$5001,B2762)&gt;1),"Same order # twice - keep one row",""))))))))</f>
        <v/>
      </c>
      <c r="I2762" s="11" t="str">
        <f aca="false">IF(A2762="","",IF(ISNUMBER(A2762),INT(A2762),IFERROR(IF(TEXT(DATE(VALUE(LEFT(A2762,4)),VALUE(MID(A2762,6,2)),VALUE(MID(A2762,9,2))),"yyyy-mm-dd")=LEFT(A2762,10),DATE(VALUE(LEFT(A2762,4)),VALUE(MID(A2762,6,2)),VALUE(MID(A2762,9,2))),""),"")))</f>
        <v/>
      </c>
    </row>
    <row r="2763" customFormat="false" ht="15" hidden="false" customHeight="false" outlineLevel="0" collapsed="false">
      <c r="A2763" s="13"/>
      <c r="B2763" s="8"/>
      <c r="C2763" s="8"/>
      <c r="D2763" s="23"/>
      <c r="E2763" s="23"/>
      <c r="F2763" s="10" t="str">
        <f aca="false">IF(D2763="","",D2763-N(E2763))</f>
        <v/>
      </c>
      <c r="G2763" s="8"/>
      <c r="H2763" s="12" t="str">
        <f aca="false">IF(AND(A2763="",C2763="",D2763=""),"",IF(A2763="","Add the order date",IF(I2763="","Date not recognised - use YYYY-MM-DD",IF(C2763="","Add the customer email",IF(D2763="","Add the order total",IF(COUNTIF(Customers!$A$2:$A$2001,C2763)=0,"Customer not on Customers tab",IF(N(E2763)&gt;D2763,"Refund is more than the order",IF(AND(B2763&lt;&gt;"",COUNTIF($B$2:$B$5001,B2763)&gt;1),"Same order # twice - keep one row",""))))))))</f>
        <v/>
      </c>
      <c r="I2763" s="11" t="str">
        <f aca="false">IF(A2763="","",IF(ISNUMBER(A2763),INT(A2763),IFERROR(IF(TEXT(DATE(VALUE(LEFT(A2763,4)),VALUE(MID(A2763,6,2)),VALUE(MID(A2763,9,2))),"yyyy-mm-dd")=LEFT(A2763,10),DATE(VALUE(LEFT(A2763,4)),VALUE(MID(A2763,6,2)),VALUE(MID(A2763,9,2))),""),"")))</f>
        <v/>
      </c>
    </row>
    <row r="2764" customFormat="false" ht="15" hidden="false" customHeight="false" outlineLevel="0" collapsed="false">
      <c r="A2764" s="13"/>
      <c r="B2764" s="8"/>
      <c r="C2764" s="8"/>
      <c r="D2764" s="23"/>
      <c r="E2764" s="23"/>
      <c r="F2764" s="10" t="str">
        <f aca="false">IF(D2764="","",D2764-N(E2764))</f>
        <v/>
      </c>
      <c r="G2764" s="8"/>
      <c r="H2764" s="12" t="str">
        <f aca="false">IF(AND(A2764="",C2764="",D2764=""),"",IF(A2764="","Add the order date",IF(I2764="","Date not recognised - use YYYY-MM-DD",IF(C2764="","Add the customer email",IF(D2764="","Add the order total",IF(COUNTIF(Customers!$A$2:$A$2001,C2764)=0,"Customer not on Customers tab",IF(N(E2764)&gt;D2764,"Refund is more than the order",IF(AND(B2764&lt;&gt;"",COUNTIF($B$2:$B$5001,B2764)&gt;1),"Same order # twice - keep one row",""))))))))</f>
        <v/>
      </c>
      <c r="I2764" s="11" t="str">
        <f aca="false">IF(A2764="","",IF(ISNUMBER(A2764),INT(A2764),IFERROR(IF(TEXT(DATE(VALUE(LEFT(A2764,4)),VALUE(MID(A2764,6,2)),VALUE(MID(A2764,9,2))),"yyyy-mm-dd")=LEFT(A2764,10),DATE(VALUE(LEFT(A2764,4)),VALUE(MID(A2764,6,2)),VALUE(MID(A2764,9,2))),""),"")))</f>
        <v/>
      </c>
    </row>
    <row r="2765" customFormat="false" ht="15" hidden="false" customHeight="false" outlineLevel="0" collapsed="false">
      <c r="A2765" s="13"/>
      <c r="B2765" s="8"/>
      <c r="C2765" s="8"/>
      <c r="D2765" s="23"/>
      <c r="E2765" s="23"/>
      <c r="F2765" s="10" t="str">
        <f aca="false">IF(D2765="","",D2765-N(E2765))</f>
        <v/>
      </c>
      <c r="G2765" s="8"/>
      <c r="H2765" s="12" t="str">
        <f aca="false">IF(AND(A2765="",C2765="",D2765=""),"",IF(A2765="","Add the order date",IF(I2765="","Date not recognised - use YYYY-MM-DD",IF(C2765="","Add the customer email",IF(D2765="","Add the order total",IF(COUNTIF(Customers!$A$2:$A$2001,C2765)=0,"Customer not on Customers tab",IF(N(E2765)&gt;D2765,"Refund is more than the order",IF(AND(B2765&lt;&gt;"",COUNTIF($B$2:$B$5001,B2765)&gt;1),"Same order # twice - keep one row",""))))))))</f>
        <v/>
      </c>
      <c r="I2765" s="11" t="str">
        <f aca="false">IF(A2765="","",IF(ISNUMBER(A2765),INT(A2765),IFERROR(IF(TEXT(DATE(VALUE(LEFT(A2765,4)),VALUE(MID(A2765,6,2)),VALUE(MID(A2765,9,2))),"yyyy-mm-dd")=LEFT(A2765,10),DATE(VALUE(LEFT(A2765,4)),VALUE(MID(A2765,6,2)),VALUE(MID(A2765,9,2))),""),"")))</f>
        <v/>
      </c>
    </row>
    <row r="2766" customFormat="false" ht="15" hidden="false" customHeight="false" outlineLevel="0" collapsed="false">
      <c r="A2766" s="13"/>
      <c r="B2766" s="8"/>
      <c r="C2766" s="8"/>
      <c r="D2766" s="23"/>
      <c r="E2766" s="23"/>
      <c r="F2766" s="10" t="str">
        <f aca="false">IF(D2766="","",D2766-N(E2766))</f>
        <v/>
      </c>
      <c r="G2766" s="8"/>
      <c r="H2766" s="12" t="str">
        <f aca="false">IF(AND(A2766="",C2766="",D2766=""),"",IF(A2766="","Add the order date",IF(I2766="","Date not recognised - use YYYY-MM-DD",IF(C2766="","Add the customer email",IF(D2766="","Add the order total",IF(COUNTIF(Customers!$A$2:$A$2001,C2766)=0,"Customer not on Customers tab",IF(N(E2766)&gt;D2766,"Refund is more than the order",IF(AND(B2766&lt;&gt;"",COUNTIF($B$2:$B$5001,B2766)&gt;1),"Same order # twice - keep one row",""))))))))</f>
        <v/>
      </c>
      <c r="I2766" s="11" t="str">
        <f aca="false">IF(A2766="","",IF(ISNUMBER(A2766),INT(A2766),IFERROR(IF(TEXT(DATE(VALUE(LEFT(A2766,4)),VALUE(MID(A2766,6,2)),VALUE(MID(A2766,9,2))),"yyyy-mm-dd")=LEFT(A2766,10),DATE(VALUE(LEFT(A2766,4)),VALUE(MID(A2766,6,2)),VALUE(MID(A2766,9,2))),""),"")))</f>
        <v/>
      </c>
    </row>
    <row r="2767" customFormat="false" ht="15" hidden="false" customHeight="false" outlineLevel="0" collapsed="false">
      <c r="A2767" s="13"/>
      <c r="B2767" s="8"/>
      <c r="C2767" s="8"/>
      <c r="D2767" s="23"/>
      <c r="E2767" s="23"/>
      <c r="F2767" s="10" t="str">
        <f aca="false">IF(D2767="","",D2767-N(E2767))</f>
        <v/>
      </c>
      <c r="G2767" s="8"/>
      <c r="H2767" s="12" t="str">
        <f aca="false">IF(AND(A2767="",C2767="",D2767=""),"",IF(A2767="","Add the order date",IF(I2767="","Date not recognised - use YYYY-MM-DD",IF(C2767="","Add the customer email",IF(D2767="","Add the order total",IF(COUNTIF(Customers!$A$2:$A$2001,C2767)=0,"Customer not on Customers tab",IF(N(E2767)&gt;D2767,"Refund is more than the order",IF(AND(B2767&lt;&gt;"",COUNTIF($B$2:$B$5001,B2767)&gt;1),"Same order # twice - keep one row",""))))))))</f>
        <v/>
      </c>
      <c r="I2767" s="11" t="str">
        <f aca="false">IF(A2767="","",IF(ISNUMBER(A2767),INT(A2767),IFERROR(IF(TEXT(DATE(VALUE(LEFT(A2767,4)),VALUE(MID(A2767,6,2)),VALUE(MID(A2767,9,2))),"yyyy-mm-dd")=LEFT(A2767,10),DATE(VALUE(LEFT(A2767,4)),VALUE(MID(A2767,6,2)),VALUE(MID(A2767,9,2))),""),"")))</f>
        <v/>
      </c>
    </row>
    <row r="2768" customFormat="false" ht="15" hidden="false" customHeight="false" outlineLevel="0" collapsed="false">
      <c r="A2768" s="13"/>
      <c r="B2768" s="8"/>
      <c r="C2768" s="8"/>
      <c r="D2768" s="23"/>
      <c r="E2768" s="23"/>
      <c r="F2768" s="10" t="str">
        <f aca="false">IF(D2768="","",D2768-N(E2768))</f>
        <v/>
      </c>
      <c r="G2768" s="8"/>
      <c r="H2768" s="12" t="str">
        <f aca="false">IF(AND(A2768="",C2768="",D2768=""),"",IF(A2768="","Add the order date",IF(I2768="","Date not recognised - use YYYY-MM-DD",IF(C2768="","Add the customer email",IF(D2768="","Add the order total",IF(COUNTIF(Customers!$A$2:$A$2001,C2768)=0,"Customer not on Customers tab",IF(N(E2768)&gt;D2768,"Refund is more than the order",IF(AND(B2768&lt;&gt;"",COUNTIF($B$2:$B$5001,B2768)&gt;1),"Same order # twice - keep one row",""))))))))</f>
        <v/>
      </c>
      <c r="I2768" s="11" t="str">
        <f aca="false">IF(A2768="","",IF(ISNUMBER(A2768),INT(A2768),IFERROR(IF(TEXT(DATE(VALUE(LEFT(A2768,4)),VALUE(MID(A2768,6,2)),VALUE(MID(A2768,9,2))),"yyyy-mm-dd")=LEFT(A2768,10),DATE(VALUE(LEFT(A2768,4)),VALUE(MID(A2768,6,2)),VALUE(MID(A2768,9,2))),""),"")))</f>
        <v/>
      </c>
    </row>
    <row r="2769" customFormat="false" ht="15" hidden="false" customHeight="false" outlineLevel="0" collapsed="false">
      <c r="A2769" s="13"/>
      <c r="B2769" s="8"/>
      <c r="C2769" s="8"/>
      <c r="D2769" s="23"/>
      <c r="E2769" s="23"/>
      <c r="F2769" s="10" t="str">
        <f aca="false">IF(D2769="","",D2769-N(E2769))</f>
        <v/>
      </c>
      <c r="G2769" s="8"/>
      <c r="H2769" s="12" t="str">
        <f aca="false">IF(AND(A2769="",C2769="",D2769=""),"",IF(A2769="","Add the order date",IF(I2769="","Date not recognised - use YYYY-MM-DD",IF(C2769="","Add the customer email",IF(D2769="","Add the order total",IF(COUNTIF(Customers!$A$2:$A$2001,C2769)=0,"Customer not on Customers tab",IF(N(E2769)&gt;D2769,"Refund is more than the order",IF(AND(B2769&lt;&gt;"",COUNTIF($B$2:$B$5001,B2769)&gt;1),"Same order # twice - keep one row",""))))))))</f>
        <v/>
      </c>
      <c r="I2769" s="11" t="str">
        <f aca="false">IF(A2769="","",IF(ISNUMBER(A2769),INT(A2769),IFERROR(IF(TEXT(DATE(VALUE(LEFT(A2769,4)),VALUE(MID(A2769,6,2)),VALUE(MID(A2769,9,2))),"yyyy-mm-dd")=LEFT(A2769,10),DATE(VALUE(LEFT(A2769,4)),VALUE(MID(A2769,6,2)),VALUE(MID(A2769,9,2))),""),"")))</f>
        <v/>
      </c>
    </row>
    <row r="2770" customFormat="false" ht="15" hidden="false" customHeight="false" outlineLevel="0" collapsed="false">
      <c r="A2770" s="13"/>
      <c r="B2770" s="8"/>
      <c r="C2770" s="8"/>
      <c r="D2770" s="23"/>
      <c r="E2770" s="23"/>
      <c r="F2770" s="10" t="str">
        <f aca="false">IF(D2770="","",D2770-N(E2770))</f>
        <v/>
      </c>
      <c r="G2770" s="8"/>
      <c r="H2770" s="12" t="str">
        <f aca="false">IF(AND(A2770="",C2770="",D2770=""),"",IF(A2770="","Add the order date",IF(I2770="","Date not recognised - use YYYY-MM-DD",IF(C2770="","Add the customer email",IF(D2770="","Add the order total",IF(COUNTIF(Customers!$A$2:$A$2001,C2770)=0,"Customer not on Customers tab",IF(N(E2770)&gt;D2770,"Refund is more than the order",IF(AND(B2770&lt;&gt;"",COUNTIF($B$2:$B$5001,B2770)&gt;1),"Same order # twice - keep one row",""))))))))</f>
        <v/>
      </c>
      <c r="I2770" s="11" t="str">
        <f aca="false">IF(A2770="","",IF(ISNUMBER(A2770),INT(A2770),IFERROR(IF(TEXT(DATE(VALUE(LEFT(A2770,4)),VALUE(MID(A2770,6,2)),VALUE(MID(A2770,9,2))),"yyyy-mm-dd")=LEFT(A2770,10),DATE(VALUE(LEFT(A2770,4)),VALUE(MID(A2770,6,2)),VALUE(MID(A2770,9,2))),""),"")))</f>
        <v/>
      </c>
    </row>
    <row r="2771" customFormat="false" ht="15" hidden="false" customHeight="false" outlineLevel="0" collapsed="false">
      <c r="A2771" s="13"/>
      <c r="B2771" s="8"/>
      <c r="C2771" s="8"/>
      <c r="D2771" s="23"/>
      <c r="E2771" s="23"/>
      <c r="F2771" s="10" t="str">
        <f aca="false">IF(D2771="","",D2771-N(E2771))</f>
        <v/>
      </c>
      <c r="G2771" s="8"/>
      <c r="H2771" s="12" t="str">
        <f aca="false">IF(AND(A2771="",C2771="",D2771=""),"",IF(A2771="","Add the order date",IF(I2771="","Date not recognised - use YYYY-MM-DD",IF(C2771="","Add the customer email",IF(D2771="","Add the order total",IF(COUNTIF(Customers!$A$2:$A$2001,C2771)=0,"Customer not on Customers tab",IF(N(E2771)&gt;D2771,"Refund is more than the order",IF(AND(B2771&lt;&gt;"",COUNTIF($B$2:$B$5001,B2771)&gt;1),"Same order # twice - keep one row",""))))))))</f>
        <v/>
      </c>
      <c r="I2771" s="11" t="str">
        <f aca="false">IF(A2771="","",IF(ISNUMBER(A2771),INT(A2771),IFERROR(IF(TEXT(DATE(VALUE(LEFT(A2771,4)),VALUE(MID(A2771,6,2)),VALUE(MID(A2771,9,2))),"yyyy-mm-dd")=LEFT(A2771,10),DATE(VALUE(LEFT(A2771,4)),VALUE(MID(A2771,6,2)),VALUE(MID(A2771,9,2))),""),"")))</f>
        <v/>
      </c>
    </row>
    <row r="2772" customFormat="false" ht="15" hidden="false" customHeight="false" outlineLevel="0" collapsed="false">
      <c r="A2772" s="13"/>
      <c r="B2772" s="8"/>
      <c r="C2772" s="8"/>
      <c r="D2772" s="23"/>
      <c r="E2772" s="23"/>
      <c r="F2772" s="10" t="str">
        <f aca="false">IF(D2772="","",D2772-N(E2772))</f>
        <v/>
      </c>
      <c r="G2772" s="8"/>
      <c r="H2772" s="12" t="str">
        <f aca="false">IF(AND(A2772="",C2772="",D2772=""),"",IF(A2772="","Add the order date",IF(I2772="","Date not recognised - use YYYY-MM-DD",IF(C2772="","Add the customer email",IF(D2772="","Add the order total",IF(COUNTIF(Customers!$A$2:$A$2001,C2772)=0,"Customer not on Customers tab",IF(N(E2772)&gt;D2772,"Refund is more than the order",IF(AND(B2772&lt;&gt;"",COUNTIF($B$2:$B$5001,B2772)&gt;1),"Same order # twice - keep one row",""))))))))</f>
        <v/>
      </c>
      <c r="I2772" s="11" t="str">
        <f aca="false">IF(A2772="","",IF(ISNUMBER(A2772),INT(A2772),IFERROR(IF(TEXT(DATE(VALUE(LEFT(A2772,4)),VALUE(MID(A2772,6,2)),VALUE(MID(A2772,9,2))),"yyyy-mm-dd")=LEFT(A2772,10),DATE(VALUE(LEFT(A2772,4)),VALUE(MID(A2772,6,2)),VALUE(MID(A2772,9,2))),""),"")))</f>
        <v/>
      </c>
    </row>
    <row r="2773" customFormat="false" ht="15" hidden="false" customHeight="false" outlineLevel="0" collapsed="false">
      <c r="A2773" s="13"/>
      <c r="B2773" s="8"/>
      <c r="C2773" s="8"/>
      <c r="D2773" s="23"/>
      <c r="E2773" s="23"/>
      <c r="F2773" s="10" t="str">
        <f aca="false">IF(D2773="","",D2773-N(E2773))</f>
        <v/>
      </c>
      <c r="G2773" s="8"/>
      <c r="H2773" s="12" t="str">
        <f aca="false">IF(AND(A2773="",C2773="",D2773=""),"",IF(A2773="","Add the order date",IF(I2773="","Date not recognised - use YYYY-MM-DD",IF(C2773="","Add the customer email",IF(D2773="","Add the order total",IF(COUNTIF(Customers!$A$2:$A$2001,C2773)=0,"Customer not on Customers tab",IF(N(E2773)&gt;D2773,"Refund is more than the order",IF(AND(B2773&lt;&gt;"",COUNTIF($B$2:$B$5001,B2773)&gt;1),"Same order # twice - keep one row",""))))))))</f>
        <v/>
      </c>
      <c r="I2773" s="11" t="str">
        <f aca="false">IF(A2773="","",IF(ISNUMBER(A2773),INT(A2773),IFERROR(IF(TEXT(DATE(VALUE(LEFT(A2773,4)),VALUE(MID(A2773,6,2)),VALUE(MID(A2773,9,2))),"yyyy-mm-dd")=LEFT(A2773,10),DATE(VALUE(LEFT(A2773,4)),VALUE(MID(A2773,6,2)),VALUE(MID(A2773,9,2))),""),"")))</f>
        <v/>
      </c>
    </row>
    <row r="2774" customFormat="false" ht="15" hidden="false" customHeight="false" outlineLevel="0" collapsed="false">
      <c r="A2774" s="13"/>
      <c r="B2774" s="8"/>
      <c r="C2774" s="8"/>
      <c r="D2774" s="23"/>
      <c r="E2774" s="23"/>
      <c r="F2774" s="10" t="str">
        <f aca="false">IF(D2774="","",D2774-N(E2774))</f>
        <v/>
      </c>
      <c r="G2774" s="8"/>
      <c r="H2774" s="12" t="str">
        <f aca="false">IF(AND(A2774="",C2774="",D2774=""),"",IF(A2774="","Add the order date",IF(I2774="","Date not recognised - use YYYY-MM-DD",IF(C2774="","Add the customer email",IF(D2774="","Add the order total",IF(COUNTIF(Customers!$A$2:$A$2001,C2774)=0,"Customer not on Customers tab",IF(N(E2774)&gt;D2774,"Refund is more than the order",IF(AND(B2774&lt;&gt;"",COUNTIF($B$2:$B$5001,B2774)&gt;1),"Same order # twice - keep one row",""))))))))</f>
        <v/>
      </c>
      <c r="I2774" s="11" t="str">
        <f aca="false">IF(A2774="","",IF(ISNUMBER(A2774),INT(A2774),IFERROR(IF(TEXT(DATE(VALUE(LEFT(A2774,4)),VALUE(MID(A2774,6,2)),VALUE(MID(A2774,9,2))),"yyyy-mm-dd")=LEFT(A2774,10),DATE(VALUE(LEFT(A2774,4)),VALUE(MID(A2774,6,2)),VALUE(MID(A2774,9,2))),""),"")))</f>
        <v/>
      </c>
    </row>
    <row r="2775" customFormat="false" ht="15" hidden="false" customHeight="false" outlineLevel="0" collapsed="false">
      <c r="A2775" s="13"/>
      <c r="B2775" s="8"/>
      <c r="C2775" s="8"/>
      <c r="D2775" s="23"/>
      <c r="E2775" s="23"/>
      <c r="F2775" s="10" t="str">
        <f aca="false">IF(D2775="","",D2775-N(E2775))</f>
        <v/>
      </c>
      <c r="G2775" s="8"/>
      <c r="H2775" s="12" t="str">
        <f aca="false">IF(AND(A2775="",C2775="",D2775=""),"",IF(A2775="","Add the order date",IF(I2775="","Date not recognised - use YYYY-MM-DD",IF(C2775="","Add the customer email",IF(D2775="","Add the order total",IF(COUNTIF(Customers!$A$2:$A$2001,C2775)=0,"Customer not on Customers tab",IF(N(E2775)&gt;D2775,"Refund is more than the order",IF(AND(B2775&lt;&gt;"",COUNTIF($B$2:$B$5001,B2775)&gt;1),"Same order # twice - keep one row",""))))))))</f>
        <v/>
      </c>
      <c r="I2775" s="11" t="str">
        <f aca="false">IF(A2775="","",IF(ISNUMBER(A2775),INT(A2775),IFERROR(IF(TEXT(DATE(VALUE(LEFT(A2775,4)),VALUE(MID(A2775,6,2)),VALUE(MID(A2775,9,2))),"yyyy-mm-dd")=LEFT(A2775,10),DATE(VALUE(LEFT(A2775,4)),VALUE(MID(A2775,6,2)),VALUE(MID(A2775,9,2))),""),"")))</f>
        <v/>
      </c>
    </row>
    <row r="2776" customFormat="false" ht="15" hidden="false" customHeight="false" outlineLevel="0" collapsed="false">
      <c r="A2776" s="13"/>
      <c r="B2776" s="8"/>
      <c r="C2776" s="8"/>
      <c r="D2776" s="23"/>
      <c r="E2776" s="23"/>
      <c r="F2776" s="10" t="str">
        <f aca="false">IF(D2776="","",D2776-N(E2776))</f>
        <v/>
      </c>
      <c r="G2776" s="8"/>
      <c r="H2776" s="12" t="str">
        <f aca="false">IF(AND(A2776="",C2776="",D2776=""),"",IF(A2776="","Add the order date",IF(I2776="","Date not recognised - use YYYY-MM-DD",IF(C2776="","Add the customer email",IF(D2776="","Add the order total",IF(COUNTIF(Customers!$A$2:$A$2001,C2776)=0,"Customer not on Customers tab",IF(N(E2776)&gt;D2776,"Refund is more than the order",IF(AND(B2776&lt;&gt;"",COUNTIF($B$2:$B$5001,B2776)&gt;1),"Same order # twice - keep one row",""))))))))</f>
        <v/>
      </c>
      <c r="I2776" s="11" t="str">
        <f aca="false">IF(A2776="","",IF(ISNUMBER(A2776),INT(A2776),IFERROR(IF(TEXT(DATE(VALUE(LEFT(A2776,4)),VALUE(MID(A2776,6,2)),VALUE(MID(A2776,9,2))),"yyyy-mm-dd")=LEFT(A2776,10),DATE(VALUE(LEFT(A2776,4)),VALUE(MID(A2776,6,2)),VALUE(MID(A2776,9,2))),""),"")))</f>
        <v/>
      </c>
    </row>
    <row r="2777" customFormat="false" ht="15" hidden="false" customHeight="false" outlineLevel="0" collapsed="false">
      <c r="A2777" s="13"/>
      <c r="B2777" s="8"/>
      <c r="C2777" s="8"/>
      <c r="D2777" s="23"/>
      <c r="E2777" s="23"/>
      <c r="F2777" s="10" t="str">
        <f aca="false">IF(D2777="","",D2777-N(E2777))</f>
        <v/>
      </c>
      <c r="G2777" s="8"/>
      <c r="H2777" s="12" t="str">
        <f aca="false">IF(AND(A2777="",C2777="",D2777=""),"",IF(A2777="","Add the order date",IF(I2777="","Date not recognised - use YYYY-MM-DD",IF(C2777="","Add the customer email",IF(D2777="","Add the order total",IF(COUNTIF(Customers!$A$2:$A$2001,C2777)=0,"Customer not on Customers tab",IF(N(E2777)&gt;D2777,"Refund is more than the order",IF(AND(B2777&lt;&gt;"",COUNTIF($B$2:$B$5001,B2777)&gt;1),"Same order # twice - keep one row",""))))))))</f>
        <v/>
      </c>
      <c r="I2777" s="11" t="str">
        <f aca="false">IF(A2777="","",IF(ISNUMBER(A2777),INT(A2777),IFERROR(IF(TEXT(DATE(VALUE(LEFT(A2777,4)),VALUE(MID(A2777,6,2)),VALUE(MID(A2777,9,2))),"yyyy-mm-dd")=LEFT(A2777,10),DATE(VALUE(LEFT(A2777,4)),VALUE(MID(A2777,6,2)),VALUE(MID(A2777,9,2))),""),"")))</f>
        <v/>
      </c>
    </row>
    <row r="2778" customFormat="false" ht="15" hidden="false" customHeight="false" outlineLevel="0" collapsed="false">
      <c r="A2778" s="13"/>
      <c r="B2778" s="8"/>
      <c r="C2778" s="8"/>
      <c r="D2778" s="23"/>
      <c r="E2778" s="23"/>
      <c r="F2778" s="10" t="str">
        <f aca="false">IF(D2778="","",D2778-N(E2778))</f>
        <v/>
      </c>
      <c r="G2778" s="8"/>
      <c r="H2778" s="12" t="str">
        <f aca="false">IF(AND(A2778="",C2778="",D2778=""),"",IF(A2778="","Add the order date",IF(I2778="","Date not recognised - use YYYY-MM-DD",IF(C2778="","Add the customer email",IF(D2778="","Add the order total",IF(COUNTIF(Customers!$A$2:$A$2001,C2778)=0,"Customer not on Customers tab",IF(N(E2778)&gt;D2778,"Refund is more than the order",IF(AND(B2778&lt;&gt;"",COUNTIF($B$2:$B$5001,B2778)&gt;1),"Same order # twice - keep one row",""))))))))</f>
        <v/>
      </c>
      <c r="I2778" s="11" t="str">
        <f aca="false">IF(A2778="","",IF(ISNUMBER(A2778),INT(A2778),IFERROR(IF(TEXT(DATE(VALUE(LEFT(A2778,4)),VALUE(MID(A2778,6,2)),VALUE(MID(A2778,9,2))),"yyyy-mm-dd")=LEFT(A2778,10),DATE(VALUE(LEFT(A2778,4)),VALUE(MID(A2778,6,2)),VALUE(MID(A2778,9,2))),""),"")))</f>
        <v/>
      </c>
    </row>
    <row r="2779" customFormat="false" ht="15" hidden="false" customHeight="false" outlineLevel="0" collapsed="false">
      <c r="A2779" s="13"/>
      <c r="B2779" s="8"/>
      <c r="C2779" s="8"/>
      <c r="D2779" s="23"/>
      <c r="E2779" s="23"/>
      <c r="F2779" s="10" t="str">
        <f aca="false">IF(D2779="","",D2779-N(E2779))</f>
        <v/>
      </c>
      <c r="G2779" s="8"/>
      <c r="H2779" s="12" t="str">
        <f aca="false">IF(AND(A2779="",C2779="",D2779=""),"",IF(A2779="","Add the order date",IF(I2779="","Date not recognised - use YYYY-MM-DD",IF(C2779="","Add the customer email",IF(D2779="","Add the order total",IF(COUNTIF(Customers!$A$2:$A$2001,C2779)=0,"Customer not on Customers tab",IF(N(E2779)&gt;D2779,"Refund is more than the order",IF(AND(B2779&lt;&gt;"",COUNTIF($B$2:$B$5001,B2779)&gt;1),"Same order # twice - keep one row",""))))))))</f>
        <v/>
      </c>
      <c r="I2779" s="11" t="str">
        <f aca="false">IF(A2779="","",IF(ISNUMBER(A2779),INT(A2779),IFERROR(IF(TEXT(DATE(VALUE(LEFT(A2779,4)),VALUE(MID(A2779,6,2)),VALUE(MID(A2779,9,2))),"yyyy-mm-dd")=LEFT(A2779,10),DATE(VALUE(LEFT(A2779,4)),VALUE(MID(A2779,6,2)),VALUE(MID(A2779,9,2))),""),"")))</f>
        <v/>
      </c>
    </row>
    <row r="2780" customFormat="false" ht="15" hidden="false" customHeight="false" outlineLevel="0" collapsed="false">
      <c r="A2780" s="13"/>
      <c r="B2780" s="8"/>
      <c r="C2780" s="8"/>
      <c r="D2780" s="23"/>
      <c r="E2780" s="23"/>
      <c r="F2780" s="10" t="str">
        <f aca="false">IF(D2780="","",D2780-N(E2780))</f>
        <v/>
      </c>
      <c r="G2780" s="8"/>
      <c r="H2780" s="12" t="str">
        <f aca="false">IF(AND(A2780="",C2780="",D2780=""),"",IF(A2780="","Add the order date",IF(I2780="","Date not recognised - use YYYY-MM-DD",IF(C2780="","Add the customer email",IF(D2780="","Add the order total",IF(COUNTIF(Customers!$A$2:$A$2001,C2780)=0,"Customer not on Customers tab",IF(N(E2780)&gt;D2780,"Refund is more than the order",IF(AND(B2780&lt;&gt;"",COUNTIF($B$2:$B$5001,B2780)&gt;1),"Same order # twice - keep one row",""))))))))</f>
        <v/>
      </c>
      <c r="I2780" s="11" t="str">
        <f aca="false">IF(A2780="","",IF(ISNUMBER(A2780),INT(A2780),IFERROR(IF(TEXT(DATE(VALUE(LEFT(A2780,4)),VALUE(MID(A2780,6,2)),VALUE(MID(A2780,9,2))),"yyyy-mm-dd")=LEFT(A2780,10),DATE(VALUE(LEFT(A2780,4)),VALUE(MID(A2780,6,2)),VALUE(MID(A2780,9,2))),""),"")))</f>
        <v/>
      </c>
    </row>
    <row r="2781" customFormat="false" ht="15" hidden="false" customHeight="false" outlineLevel="0" collapsed="false">
      <c r="A2781" s="13"/>
      <c r="B2781" s="8"/>
      <c r="C2781" s="8"/>
      <c r="D2781" s="23"/>
      <c r="E2781" s="23"/>
      <c r="F2781" s="10" t="str">
        <f aca="false">IF(D2781="","",D2781-N(E2781))</f>
        <v/>
      </c>
      <c r="G2781" s="8"/>
      <c r="H2781" s="12" t="str">
        <f aca="false">IF(AND(A2781="",C2781="",D2781=""),"",IF(A2781="","Add the order date",IF(I2781="","Date not recognised - use YYYY-MM-DD",IF(C2781="","Add the customer email",IF(D2781="","Add the order total",IF(COUNTIF(Customers!$A$2:$A$2001,C2781)=0,"Customer not on Customers tab",IF(N(E2781)&gt;D2781,"Refund is more than the order",IF(AND(B2781&lt;&gt;"",COUNTIF($B$2:$B$5001,B2781)&gt;1),"Same order # twice - keep one row",""))))))))</f>
        <v/>
      </c>
      <c r="I2781" s="11" t="str">
        <f aca="false">IF(A2781="","",IF(ISNUMBER(A2781),INT(A2781),IFERROR(IF(TEXT(DATE(VALUE(LEFT(A2781,4)),VALUE(MID(A2781,6,2)),VALUE(MID(A2781,9,2))),"yyyy-mm-dd")=LEFT(A2781,10),DATE(VALUE(LEFT(A2781,4)),VALUE(MID(A2781,6,2)),VALUE(MID(A2781,9,2))),""),"")))</f>
        <v/>
      </c>
    </row>
    <row r="2782" customFormat="false" ht="15" hidden="false" customHeight="false" outlineLevel="0" collapsed="false">
      <c r="A2782" s="13"/>
      <c r="B2782" s="8"/>
      <c r="C2782" s="8"/>
      <c r="D2782" s="23"/>
      <c r="E2782" s="23"/>
      <c r="F2782" s="10" t="str">
        <f aca="false">IF(D2782="","",D2782-N(E2782))</f>
        <v/>
      </c>
      <c r="G2782" s="8"/>
      <c r="H2782" s="12" t="str">
        <f aca="false">IF(AND(A2782="",C2782="",D2782=""),"",IF(A2782="","Add the order date",IF(I2782="","Date not recognised - use YYYY-MM-DD",IF(C2782="","Add the customer email",IF(D2782="","Add the order total",IF(COUNTIF(Customers!$A$2:$A$2001,C2782)=0,"Customer not on Customers tab",IF(N(E2782)&gt;D2782,"Refund is more than the order",IF(AND(B2782&lt;&gt;"",COUNTIF($B$2:$B$5001,B2782)&gt;1),"Same order # twice - keep one row",""))))))))</f>
        <v/>
      </c>
      <c r="I2782" s="11" t="str">
        <f aca="false">IF(A2782="","",IF(ISNUMBER(A2782),INT(A2782),IFERROR(IF(TEXT(DATE(VALUE(LEFT(A2782,4)),VALUE(MID(A2782,6,2)),VALUE(MID(A2782,9,2))),"yyyy-mm-dd")=LEFT(A2782,10),DATE(VALUE(LEFT(A2782,4)),VALUE(MID(A2782,6,2)),VALUE(MID(A2782,9,2))),""),"")))</f>
        <v/>
      </c>
    </row>
    <row r="2783" customFormat="false" ht="15" hidden="false" customHeight="false" outlineLevel="0" collapsed="false">
      <c r="A2783" s="13"/>
      <c r="B2783" s="8"/>
      <c r="C2783" s="8"/>
      <c r="D2783" s="23"/>
      <c r="E2783" s="23"/>
      <c r="F2783" s="10" t="str">
        <f aca="false">IF(D2783="","",D2783-N(E2783))</f>
        <v/>
      </c>
      <c r="G2783" s="8"/>
      <c r="H2783" s="12" t="str">
        <f aca="false">IF(AND(A2783="",C2783="",D2783=""),"",IF(A2783="","Add the order date",IF(I2783="","Date not recognised - use YYYY-MM-DD",IF(C2783="","Add the customer email",IF(D2783="","Add the order total",IF(COUNTIF(Customers!$A$2:$A$2001,C2783)=0,"Customer not on Customers tab",IF(N(E2783)&gt;D2783,"Refund is more than the order",IF(AND(B2783&lt;&gt;"",COUNTIF($B$2:$B$5001,B2783)&gt;1),"Same order # twice - keep one row",""))))))))</f>
        <v/>
      </c>
      <c r="I2783" s="11" t="str">
        <f aca="false">IF(A2783="","",IF(ISNUMBER(A2783),INT(A2783),IFERROR(IF(TEXT(DATE(VALUE(LEFT(A2783,4)),VALUE(MID(A2783,6,2)),VALUE(MID(A2783,9,2))),"yyyy-mm-dd")=LEFT(A2783,10),DATE(VALUE(LEFT(A2783,4)),VALUE(MID(A2783,6,2)),VALUE(MID(A2783,9,2))),""),"")))</f>
        <v/>
      </c>
    </row>
    <row r="2784" customFormat="false" ht="15" hidden="false" customHeight="false" outlineLevel="0" collapsed="false">
      <c r="A2784" s="13"/>
      <c r="B2784" s="8"/>
      <c r="C2784" s="8"/>
      <c r="D2784" s="23"/>
      <c r="E2784" s="23"/>
      <c r="F2784" s="10" t="str">
        <f aca="false">IF(D2784="","",D2784-N(E2784))</f>
        <v/>
      </c>
      <c r="G2784" s="8"/>
      <c r="H2784" s="12" t="str">
        <f aca="false">IF(AND(A2784="",C2784="",D2784=""),"",IF(A2784="","Add the order date",IF(I2784="","Date not recognised - use YYYY-MM-DD",IF(C2784="","Add the customer email",IF(D2784="","Add the order total",IF(COUNTIF(Customers!$A$2:$A$2001,C2784)=0,"Customer not on Customers tab",IF(N(E2784)&gt;D2784,"Refund is more than the order",IF(AND(B2784&lt;&gt;"",COUNTIF($B$2:$B$5001,B2784)&gt;1),"Same order # twice - keep one row",""))))))))</f>
        <v/>
      </c>
      <c r="I2784" s="11" t="str">
        <f aca="false">IF(A2784="","",IF(ISNUMBER(A2784),INT(A2784),IFERROR(IF(TEXT(DATE(VALUE(LEFT(A2784,4)),VALUE(MID(A2784,6,2)),VALUE(MID(A2784,9,2))),"yyyy-mm-dd")=LEFT(A2784,10),DATE(VALUE(LEFT(A2784,4)),VALUE(MID(A2784,6,2)),VALUE(MID(A2784,9,2))),""),"")))</f>
        <v/>
      </c>
    </row>
    <row r="2785" customFormat="false" ht="15" hidden="false" customHeight="false" outlineLevel="0" collapsed="false">
      <c r="A2785" s="13"/>
      <c r="B2785" s="8"/>
      <c r="C2785" s="8"/>
      <c r="D2785" s="23"/>
      <c r="E2785" s="23"/>
      <c r="F2785" s="10" t="str">
        <f aca="false">IF(D2785="","",D2785-N(E2785))</f>
        <v/>
      </c>
      <c r="G2785" s="8"/>
      <c r="H2785" s="12" t="str">
        <f aca="false">IF(AND(A2785="",C2785="",D2785=""),"",IF(A2785="","Add the order date",IF(I2785="","Date not recognised - use YYYY-MM-DD",IF(C2785="","Add the customer email",IF(D2785="","Add the order total",IF(COUNTIF(Customers!$A$2:$A$2001,C2785)=0,"Customer not on Customers tab",IF(N(E2785)&gt;D2785,"Refund is more than the order",IF(AND(B2785&lt;&gt;"",COUNTIF($B$2:$B$5001,B2785)&gt;1),"Same order # twice - keep one row",""))))))))</f>
        <v/>
      </c>
      <c r="I2785" s="11" t="str">
        <f aca="false">IF(A2785="","",IF(ISNUMBER(A2785),INT(A2785),IFERROR(IF(TEXT(DATE(VALUE(LEFT(A2785,4)),VALUE(MID(A2785,6,2)),VALUE(MID(A2785,9,2))),"yyyy-mm-dd")=LEFT(A2785,10),DATE(VALUE(LEFT(A2785,4)),VALUE(MID(A2785,6,2)),VALUE(MID(A2785,9,2))),""),"")))</f>
        <v/>
      </c>
    </row>
    <row r="2786" customFormat="false" ht="15" hidden="false" customHeight="false" outlineLevel="0" collapsed="false">
      <c r="A2786" s="13"/>
      <c r="B2786" s="8"/>
      <c r="C2786" s="8"/>
      <c r="D2786" s="23"/>
      <c r="E2786" s="23"/>
      <c r="F2786" s="10" t="str">
        <f aca="false">IF(D2786="","",D2786-N(E2786))</f>
        <v/>
      </c>
      <c r="G2786" s="8"/>
      <c r="H2786" s="12" t="str">
        <f aca="false">IF(AND(A2786="",C2786="",D2786=""),"",IF(A2786="","Add the order date",IF(I2786="","Date not recognised - use YYYY-MM-DD",IF(C2786="","Add the customer email",IF(D2786="","Add the order total",IF(COUNTIF(Customers!$A$2:$A$2001,C2786)=0,"Customer not on Customers tab",IF(N(E2786)&gt;D2786,"Refund is more than the order",IF(AND(B2786&lt;&gt;"",COUNTIF($B$2:$B$5001,B2786)&gt;1),"Same order # twice - keep one row",""))))))))</f>
        <v/>
      </c>
      <c r="I2786" s="11" t="str">
        <f aca="false">IF(A2786="","",IF(ISNUMBER(A2786),INT(A2786),IFERROR(IF(TEXT(DATE(VALUE(LEFT(A2786,4)),VALUE(MID(A2786,6,2)),VALUE(MID(A2786,9,2))),"yyyy-mm-dd")=LEFT(A2786,10),DATE(VALUE(LEFT(A2786,4)),VALUE(MID(A2786,6,2)),VALUE(MID(A2786,9,2))),""),"")))</f>
        <v/>
      </c>
    </row>
    <row r="2787" customFormat="false" ht="15" hidden="false" customHeight="false" outlineLevel="0" collapsed="false">
      <c r="A2787" s="13"/>
      <c r="B2787" s="8"/>
      <c r="C2787" s="8"/>
      <c r="D2787" s="23"/>
      <c r="E2787" s="23"/>
      <c r="F2787" s="10" t="str">
        <f aca="false">IF(D2787="","",D2787-N(E2787))</f>
        <v/>
      </c>
      <c r="G2787" s="8"/>
      <c r="H2787" s="12" t="str">
        <f aca="false">IF(AND(A2787="",C2787="",D2787=""),"",IF(A2787="","Add the order date",IF(I2787="","Date not recognised - use YYYY-MM-DD",IF(C2787="","Add the customer email",IF(D2787="","Add the order total",IF(COUNTIF(Customers!$A$2:$A$2001,C2787)=0,"Customer not on Customers tab",IF(N(E2787)&gt;D2787,"Refund is more than the order",IF(AND(B2787&lt;&gt;"",COUNTIF($B$2:$B$5001,B2787)&gt;1),"Same order # twice - keep one row",""))))))))</f>
        <v/>
      </c>
      <c r="I2787" s="11" t="str">
        <f aca="false">IF(A2787="","",IF(ISNUMBER(A2787),INT(A2787),IFERROR(IF(TEXT(DATE(VALUE(LEFT(A2787,4)),VALUE(MID(A2787,6,2)),VALUE(MID(A2787,9,2))),"yyyy-mm-dd")=LEFT(A2787,10),DATE(VALUE(LEFT(A2787,4)),VALUE(MID(A2787,6,2)),VALUE(MID(A2787,9,2))),""),"")))</f>
        <v/>
      </c>
    </row>
    <row r="2788" customFormat="false" ht="15" hidden="false" customHeight="false" outlineLevel="0" collapsed="false">
      <c r="A2788" s="13"/>
      <c r="B2788" s="8"/>
      <c r="C2788" s="8"/>
      <c r="D2788" s="23"/>
      <c r="E2788" s="23"/>
      <c r="F2788" s="10" t="str">
        <f aca="false">IF(D2788="","",D2788-N(E2788))</f>
        <v/>
      </c>
      <c r="G2788" s="8"/>
      <c r="H2788" s="12" t="str">
        <f aca="false">IF(AND(A2788="",C2788="",D2788=""),"",IF(A2788="","Add the order date",IF(I2788="","Date not recognised - use YYYY-MM-DD",IF(C2788="","Add the customer email",IF(D2788="","Add the order total",IF(COUNTIF(Customers!$A$2:$A$2001,C2788)=0,"Customer not on Customers tab",IF(N(E2788)&gt;D2788,"Refund is more than the order",IF(AND(B2788&lt;&gt;"",COUNTIF($B$2:$B$5001,B2788)&gt;1),"Same order # twice - keep one row",""))))))))</f>
        <v/>
      </c>
      <c r="I2788" s="11" t="str">
        <f aca="false">IF(A2788="","",IF(ISNUMBER(A2788),INT(A2788),IFERROR(IF(TEXT(DATE(VALUE(LEFT(A2788,4)),VALUE(MID(A2788,6,2)),VALUE(MID(A2788,9,2))),"yyyy-mm-dd")=LEFT(A2788,10),DATE(VALUE(LEFT(A2788,4)),VALUE(MID(A2788,6,2)),VALUE(MID(A2788,9,2))),""),"")))</f>
        <v/>
      </c>
    </row>
    <row r="2789" customFormat="false" ht="15" hidden="false" customHeight="false" outlineLevel="0" collapsed="false">
      <c r="A2789" s="13"/>
      <c r="B2789" s="8"/>
      <c r="C2789" s="8"/>
      <c r="D2789" s="23"/>
      <c r="E2789" s="23"/>
      <c r="F2789" s="10" t="str">
        <f aca="false">IF(D2789="","",D2789-N(E2789))</f>
        <v/>
      </c>
      <c r="G2789" s="8"/>
      <c r="H2789" s="12" t="str">
        <f aca="false">IF(AND(A2789="",C2789="",D2789=""),"",IF(A2789="","Add the order date",IF(I2789="","Date not recognised - use YYYY-MM-DD",IF(C2789="","Add the customer email",IF(D2789="","Add the order total",IF(COUNTIF(Customers!$A$2:$A$2001,C2789)=0,"Customer not on Customers tab",IF(N(E2789)&gt;D2789,"Refund is more than the order",IF(AND(B2789&lt;&gt;"",COUNTIF($B$2:$B$5001,B2789)&gt;1),"Same order # twice - keep one row",""))))))))</f>
        <v/>
      </c>
      <c r="I2789" s="11" t="str">
        <f aca="false">IF(A2789="","",IF(ISNUMBER(A2789),INT(A2789),IFERROR(IF(TEXT(DATE(VALUE(LEFT(A2789,4)),VALUE(MID(A2789,6,2)),VALUE(MID(A2789,9,2))),"yyyy-mm-dd")=LEFT(A2789,10),DATE(VALUE(LEFT(A2789,4)),VALUE(MID(A2789,6,2)),VALUE(MID(A2789,9,2))),""),"")))</f>
        <v/>
      </c>
    </row>
    <row r="2790" customFormat="false" ht="15" hidden="false" customHeight="false" outlineLevel="0" collapsed="false">
      <c r="A2790" s="13"/>
      <c r="B2790" s="8"/>
      <c r="C2790" s="8"/>
      <c r="D2790" s="23"/>
      <c r="E2790" s="23"/>
      <c r="F2790" s="10" t="str">
        <f aca="false">IF(D2790="","",D2790-N(E2790))</f>
        <v/>
      </c>
      <c r="G2790" s="8"/>
      <c r="H2790" s="12" t="str">
        <f aca="false">IF(AND(A2790="",C2790="",D2790=""),"",IF(A2790="","Add the order date",IF(I2790="","Date not recognised - use YYYY-MM-DD",IF(C2790="","Add the customer email",IF(D2790="","Add the order total",IF(COUNTIF(Customers!$A$2:$A$2001,C2790)=0,"Customer not on Customers tab",IF(N(E2790)&gt;D2790,"Refund is more than the order",IF(AND(B2790&lt;&gt;"",COUNTIF($B$2:$B$5001,B2790)&gt;1),"Same order # twice - keep one row",""))))))))</f>
        <v/>
      </c>
      <c r="I2790" s="11" t="str">
        <f aca="false">IF(A2790="","",IF(ISNUMBER(A2790),INT(A2790),IFERROR(IF(TEXT(DATE(VALUE(LEFT(A2790,4)),VALUE(MID(A2790,6,2)),VALUE(MID(A2790,9,2))),"yyyy-mm-dd")=LEFT(A2790,10),DATE(VALUE(LEFT(A2790,4)),VALUE(MID(A2790,6,2)),VALUE(MID(A2790,9,2))),""),"")))</f>
        <v/>
      </c>
    </row>
    <row r="2791" customFormat="false" ht="15" hidden="false" customHeight="false" outlineLevel="0" collapsed="false">
      <c r="A2791" s="13"/>
      <c r="B2791" s="8"/>
      <c r="C2791" s="8"/>
      <c r="D2791" s="23"/>
      <c r="E2791" s="23"/>
      <c r="F2791" s="10" t="str">
        <f aca="false">IF(D2791="","",D2791-N(E2791))</f>
        <v/>
      </c>
      <c r="G2791" s="8"/>
      <c r="H2791" s="12" t="str">
        <f aca="false">IF(AND(A2791="",C2791="",D2791=""),"",IF(A2791="","Add the order date",IF(I2791="","Date not recognised - use YYYY-MM-DD",IF(C2791="","Add the customer email",IF(D2791="","Add the order total",IF(COUNTIF(Customers!$A$2:$A$2001,C2791)=0,"Customer not on Customers tab",IF(N(E2791)&gt;D2791,"Refund is more than the order",IF(AND(B2791&lt;&gt;"",COUNTIF($B$2:$B$5001,B2791)&gt;1),"Same order # twice - keep one row",""))))))))</f>
        <v/>
      </c>
      <c r="I2791" s="11" t="str">
        <f aca="false">IF(A2791="","",IF(ISNUMBER(A2791),INT(A2791),IFERROR(IF(TEXT(DATE(VALUE(LEFT(A2791,4)),VALUE(MID(A2791,6,2)),VALUE(MID(A2791,9,2))),"yyyy-mm-dd")=LEFT(A2791,10),DATE(VALUE(LEFT(A2791,4)),VALUE(MID(A2791,6,2)),VALUE(MID(A2791,9,2))),""),"")))</f>
        <v/>
      </c>
    </row>
    <row r="2792" customFormat="false" ht="15" hidden="false" customHeight="false" outlineLevel="0" collapsed="false">
      <c r="A2792" s="13"/>
      <c r="B2792" s="8"/>
      <c r="C2792" s="8"/>
      <c r="D2792" s="23"/>
      <c r="E2792" s="23"/>
      <c r="F2792" s="10" t="str">
        <f aca="false">IF(D2792="","",D2792-N(E2792))</f>
        <v/>
      </c>
      <c r="G2792" s="8"/>
      <c r="H2792" s="12" t="str">
        <f aca="false">IF(AND(A2792="",C2792="",D2792=""),"",IF(A2792="","Add the order date",IF(I2792="","Date not recognised - use YYYY-MM-DD",IF(C2792="","Add the customer email",IF(D2792="","Add the order total",IF(COUNTIF(Customers!$A$2:$A$2001,C2792)=0,"Customer not on Customers tab",IF(N(E2792)&gt;D2792,"Refund is more than the order",IF(AND(B2792&lt;&gt;"",COUNTIF($B$2:$B$5001,B2792)&gt;1),"Same order # twice - keep one row",""))))))))</f>
        <v/>
      </c>
      <c r="I2792" s="11" t="str">
        <f aca="false">IF(A2792="","",IF(ISNUMBER(A2792),INT(A2792),IFERROR(IF(TEXT(DATE(VALUE(LEFT(A2792,4)),VALUE(MID(A2792,6,2)),VALUE(MID(A2792,9,2))),"yyyy-mm-dd")=LEFT(A2792,10),DATE(VALUE(LEFT(A2792,4)),VALUE(MID(A2792,6,2)),VALUE(MID(A2792,9,2))),""),"")))</f>
        <v/>
      </c>
    </row>
    <row r="2793" customFormat="false" ht="15" hidden="false" customHeight="false" outlineLevel="0" collapsed="false">
      <c r="A2793" s="13"/>
      <c r="B2793" s="8"/>
      <c r="C2793" s="8"/>
      <c r="D2793" s="23"/>
      <c r="E2793" s="23"/>
      <c r="F2793" s="10" t="str">
        <f aca="false">IF(D2793="","",D2793-N(E2793))</f>
        <v/>
      </c>
      <c r="G2793" s="8"/>
      <c r="H2793" s="12" t="str">
        <f aca="false">IF(AND(A2793="",C2793="",D2793=""),"",IF(A2793="","Add the order date",IF(I2793="","Date not recognised - use YYYY-MM-DD",IF(C2793="","Add the customer email",IF(D2793="","Add the order total",IF(COUNTIF(Customers!$A$2:$A$2001,C2793)=0,"Customer not on Customers tab",IF(N(E2793)&gt;D2793,"Refund is more than the order",IF(AND(B2793&lt;&gt;"",COUNTIF($B$2:$B$5001,B2793)&gt;1),"Same order # twice - keep one row",""))))))))</f>
        <v/>
      </c>
      <c r="I2793" s="11" t="str">
        <f aca="false">IF(A2793="","",IF(ISNUMBER(A2793),INT(A2793),IFERROR(IF(TEXT(DATE(VALUE(LEFT(A2793,4)),VALUE(MID(A2793,6,2)),VALUE(MID(A2793,9,2))),"yyyy-mm-dd")=LEFT(A2793,10),DATE(VALUE(LEFT(A2793,4)),VALUE(MID(A2793,6,2)),VALUE(MID(A2793,9,2))),""),"")))</f>
        <v/>
      </c>
    </row>
    <row r="2794" customFormat="false" ht="15" hidden="false" customHeight="false" outlineLevel="0" collapsed="false">
      <c r="A2794" s="13"/>
      <c r="B2794" s="8"/>
      <c r="C2794" s="8"/>
      <c r="D2794" s="23"/>
      <c r="E2794" s="23"/>
      <c r="F2794" s="10" t="str">
        <f aca="false">IF(D2794="","",D2794-N(E2794))</f>
        <v/>
      </c>
      <c r="G2794" s="8"/>
      <c r="H2794" s="12" t="str">
        <f aca="false">IF(AND(A2794="",C2794="",D2794=""),"",IF(A2794="","Add the order date",IF(I2794="","Date not recognised - use YYYY-MM-DD",IF(C2794="","Add the customer email",IF(D2794="","Add the order total",IF(COUNTIF(Customers!$A$2:$A$2001,C2794)=0,"Customer not on Customers tab",IF(N(E2794)&gt;D2794,"Refund is more than the order",IF(AND(B2794&lt;&gt;"",COUNTIF($B$2:$B$5001,B2794)&gt;1),"Same order # twice - keep one row",""))))))))</f>
        <v/>
      </c>
      <c r="I2794" s="11" t="str">
        <f aca="false">IF(A2794="","",IF(ISNUMBER(A2794),INT(A2794),IFERROR(IF(TEXT(DATE(VALUE(LEFT(A2794,4)),VALUE(MID(A2794,6,2)),VALUE(MID(A2794,9,2))),"yyyy-mm-dd")=LEFT(A2794,10),DATE(VALUE(LEFT(A2794,4)),VALUE(MID(A2794,6,2)),VALUE(MID(A2794,9,2))),""),"")))</f>
        <v/>
      </c>
    </row>
    <row r="2795" customFormat="false" ht="15" hidden="false" customHeight="false" outlineLevel="0" collapsed="false">
      <c r="A2795" s="13"/>
      <c r="B2795" s="8"/>
      <c r="C2795" s="8"/>
      <c r="D2795" s="23"/>
      <c r="E2795" s="23"/>
      <c r="F2795" s="10" t="str">
        <f aca="false">IF(D2795="","",D2795-N(E2795))</f>
        <v/>
      </c>
      <c r="G2795" s="8"/>
      <c r="H2795" s="12" t="str">
        <f aca="false">IF(AND(A2795="",C2795="",D2795=""),"",IF(A2795="","Add the order date",IF(I2795="","Date not recognised - use YYYY-MM-DD",IF(C2795="","Add the customer email",IF(D2795="","Add the order total",IF(COUNTIF(Customers!$A$2:$A$2001,C2795)=0,"Customer not on Customers tab",IF(N(E2795)&gt;D2795,"Refund is more than the order",IF(AND(B2795&lt;&gt;"",COUNTIF($B$2:$B$5001,B2795)&gt;1),"Same order # twice - keep one row",""))))))))</f>
        <v/>
      </c>
      <c r="I2795" s="11" t="str">
        <f aca="false">IF(A2795="","",IF(ISNUMBER(A2795),INT(A2795),IFERROR(IF(TEXT(DATE(VALUE(LEFT(A2795,4)),VALUE(MID(A2795,6,2)),VALUE(MID(A2795,9,2))),"yyyy-mm-dd")=LEFT(A2795,10),DATE(VALUE(LEFT(A2795,4)),VALUE(MID(A2795,6,2)),VALUE(MID(A2795,9,2))),""),"")))</f>
        <v/>
      </c>
    </row>
    <row r="2796" customFormat="false" ht="15" hidden="false" customHeight="false" outlineLevel="0" collapsed="false">
      <c r="A2796" s="13"/>
      <c r="B2796" s="8"/>
      <c r="C2796" s="8"/>
      <c r="D2796" s="23"/>
      <c r="E2796" s="23"/>
      <c r="F2796" s="10" t="str">
        <f aca="false">IF(D2796="","",D2796-N(E2796))</f>
        <v/>
      </c>
      <c r="G2796" s="8"/>
      <c r="H2796" s="12" t="str">
        <f aca="false">IF(AND(A2796="",C2796="",D2796=""),"",IF(A2796="","Add the order date",IF(I2796="","Date not recognised - use YYYY-MM-DD",IF(C2796="","Add the customer email",IF(D2796="","Add the order total",IF(COUNTIF(Customers!$A$2:$A$2001,C2796)=0,"Customer not on Customers tab",IF(N(E2796)&gt;D2796,"Refund is more than the order",IF(AND(B2796&lt;&gt;"",COUNTIF($B$2:$B$5001,B2796)&gt;1),"Same order # twice - keep one row",""))))))))</f>
        <v/>
      </c>
      <c r="I2796" s="11" t="str">
        <f aca="false">IF(A2796="","",IF(ISNUMBER(A2796),INT(A2796),IFERROR(IF(TEXT(DATE(VALUE(LEFT(A2796,4)),VALUE(MID(A2796,6,2)),VALUE(MID(A2796,9,2))),"yyyy-mm-dd")=LEFT(A2796,10),DATE(VALUE(LEFT(A2796,4)),VALUE(MID(A2796,6,2)),VALUE(MID(A2796,9,2))),""),"")))</f>
        <v/>
      </c>
    </row>
    <row r="2797" customFormat="false" ht="15" hidden="false" customHeight="false" outlineLevel="0" collapsed="false">
      <c r="A2797" s="13"/>
      <c r="B2797" s="8"/>
      <c r="C2797" s="8"/>
      <c r="D2797" s="23"/>
      <c r="E2797" s="23"/>
      <c r="F2797" s="10" t="str">
        <f aca="false">IF(D2797="","",D2797-N(E2797))</f>
        <v/>
      </c>
      <c r="G2797" s="8"/>
      <c r="H2797" s="12" t="str">
        <f aca="false">IF(AND(A2797="",C2797="",D2797=""),"",IF(A2797="","Add the order date",IF(I2797="","Date not recognised - use YYYY-MM-DD",IF(C2797="","Add the customer email",IF(D2797="","Add the order total",IF(COUNTIF(Customers!$A$2:$A$2001,C2797)=0,"Customer not on Customers tab",IF(N(E2797)&gt;D2797,"Refund is more than the order",IF(AND(B2797&lt;&gt;"",COUNTIF($B$2:$B$5001,B2797)&gt;1),"Same order # twice - keep one row",""))))))))</f>
        <v/>
      </c>
      <c r="I2797" s="11" t="str">
        <f aca="false">IF(A2797="","",IF(ISNUMBER(A2797),INT(A2797),IFERROR(IF(TEXT(DATE(VALUE(LEFT(A2797,4)),VALUE(MID(A2797,6,2)),VALUE(MID(A2797,9,2))),"yyyy-mm-dd")=LEFT(A2797,10),DATE(VALUE(LEFT(A2797,4)),VALUE(MID(A2797,6,2)),VALUE(MID(A2797,9,2))),""),"")))</f>
        <v/>
      </c>
    </row>
    <row r="2798" customFormat="false" ht="15" hidden="false" customHeight="false" outlineLevel="0" collapsed="false">
      <c r="A2798" s="13"/>
      <c r="B2798" s="8"/>
      <c r="C2798" s="8"/>
      <c r="D2798" s="23"/>
      <c r="E2798" s="23"/>
      <c r="F2798" s="10" t="str">
        <f aca="false">IF(D2798="","",D2798-N(E2798))</f>
        <v/>
      </c>
      <c r="G2798" s="8"/>
      <c r="H2798" s="12" t="str">
        <f aca="false">IF(AND(A2798="",C2798="",D2798=""),"",IF(A2798="","Add the order date",IF(I2798="","Date not recognised - use YYYY-MM-DD",IF(C2798="","Add the customer email",IF(D2798="","Add the order total",IF(COUNTIF(Customers!$A$2:$A$2001,C2798)=0,"Customer not on Customers tab",IF(N(E2798)&gt;D2798,"Refund is more than the order",IF(AND(B2798&lt;&gt;"",COUNTIF($B$2:$B$5001,B2798)&gt;1),"Same order # twice - keep one row",""))))))))</f>
        <v/>
      </c>
      <c r="I2798" s="11" t="str">
        <f aca="false">IF(A2798="","",IF(ISNUMBER(A2798),INT(A2798),IFERROR(IF(TEXT(DATE(VALUE(LEFT(A2798,4)),VALUE(MID(A2798,6,2)),VALUE(MID(A2798,9,2))),"yyyy-mm-dd")=LEFT(A2798,10),DATE(VALUE(LEFT(A2798,4)),VALUE(MID(A2798,6,2)),VALUE(MID(A2798,9,2))),""),"")))</f>
        <v/>
      </c>
    </row>
    <row r="2799" customFormat="false" ht="15" hidden="false" customHeight="false" outlineLevel="0" collapsed="false">
      <c r="A2799" s="13"/>
      <c r="B2799" s="8"/>
      <c r="C2799" s="8"/>
      <c r="D2799" s="23"/>
      <c r="E2799" s="23"/>
      <c r="F2799" s="10" t="str">
        <f aca="false">IF(D2799="","",D2799-N(E2799))</f>
        <v/>
      </c>
      <c r="G2799" s="8"/>
      <c r="H2799" s="12" t="str">
        <f aca="false">IF(AND(A2799="",C2799="",D2799=""),"",IF(A2799="","Add the order date",IF(I2799="","Date not recognised - use YYYY-MM-DD",IF(C2799="","Add the customer email",IF(D2799="","Add the order total",IF(COUNTIF(Customers!$A$2:$A$2001,C2799)=0,"Customer not on Customers tab",IF(N(E2799)&gt;D2799,"Refund is more than the order",IF(AND(B2799&lt;&gt;"",COUNTIF($B$2:$B$5001,B2799)&gt;1),"Same order # twice - keep one row",""))))))))</f>
        <v/>
      </c>
      <c r="I2799" s="11" t="str">
        <f aca="false">IF(A2799="","",IF(ISNUMBER(A2799),INT(A2799),IFERROR(IF(TEXT(DATE(VALUE(LEFT(A2799,4)),VALUE(MID(A2799,6,2)),VALUE(MID(A2799,9,2))),"yyyy-mm-dd")=LEFT(A2799,10),DATE(VALUE(LEFT(A2799,4)),VALUE(MID(A2799,6,2)),VALUE(MID(A2799,9,2))),""),"")))</f>
        <v/>
      </c>
    </row>
    <row r="2800" customFormat="false" ht="15" hidden="false" customHeight="false" outlineLevel="0" collapsed="false">
      <c r="A2800" s="13"/>
      <c r="B2800" s="8"/>
      <c r="C2800" s="8"/>
      <c r="D2800" s="23"/>
      <c r="E2800" s="23"/>
      <c r="F2800" s="10" t="str">
        <f aca="false">IF(D2800="","",D2800-N(E2800))</f>
        <v/>
      </c>
      <c r="G2800" s="8"/>
      <c r="H2800" s="12" t="str">
        <f aca="false">IF(AND(A2800="",C2800="",D2800=""),"",IF(A2800="","Add the order date",IF(I2800="","Date not recognised - use YYYY-MM-DD",IF(C2800="","Add the customer email",IF(D2800="","Add the order total",IF(COUNTIF(Customers!$A$2:$A$2001,C2800)=0,"Customer not on Customers tab",IF(N(E2800)&gt;D2800,"Refund is more than the order",IF(AND(B2800&lt;&gt;"",COUNTIF($B$2:$B$5001,B2800)&gt;1),"Same order # twice - keep one row",""))))))))</f>
        <v/>
      </c>
      <c r="I2800" s="11" t="str">
        <f aca="false">IF(A2800="","",IF(ISNUMBER(A2800),INT(A2800),IFERROR(IF(TEXT(DATE(VALUE(LEFT(A2800,4)),VALUE(MID(A2800,6,2)),VALUE(MID(A2800,9,2))),"yyyy-mm-dd")=LEFT(A2800,10),DATE(VALUE(LEFT(A2800,4)),VALUE(MID(A2800,6,2)),VALUE(MID(A2800,9,2))),""),"")))</f>
        <v/>
      </c>
    </row>
    <row r="2801" customFormat="false" ht="15" hidden="false" customHeight="false" outlineLevel="0" collapsed="false">
      <c r="A2801" s="13"/>
      <c r="B2801" s="8"/>
      <c r="C2801" s="8"/>
      <c r="D2801" s="23"/>
      <c r="E2801" s="23"/>
      <c r="F2801" s="10" t="str">
        <f aca="false">IF(D2801="","",D2801-N(E2801))</f>
        <v/>
      </c>
      <c r="G2801" s="8"/>
      <c r="H2801" s="12" t="str">
        <f aca="false">IF(AND(A2801="",C2801="",D2801=""),"",IF(A2801="","Add the order date",IF(I2801="","Date not recognised - use YYYY-MM-DD",IF(C2801="","Add the customer email",IF(D2801="","Add the order total",IF(COUNTIF(Customers!$A$2:$A$2001,C2801)=0,"Customer not on Customers tab",IF(N(E2801)&gt;D2801,"Refund is more than the order",IF(AND(B2801&lt;&gt;"",COUNTIF($B$2:$B$5001,B2801)&gt;1),"Same order # twice - keep one row",""))))))))</f>
        <v/>
      </c>
      <c r="I2801" s="11" t="str">
        <f aca="false">IF(A2801="","",IF(ISNUMBER(A2801),INT(A2801),IFERROR(IF(TEXT(DATE(VALUE(LEFT(A2801,4)),VALUE(MID(A2801,6,2)),VALUE(MID(A2801,9,2))),"yyyy-mm-dd")=LEFT(A2801,10),DATE(VALUE(LEFT(A2801,4)),VALUE(MID(A2801,6,2)),VALUE(MID(A2801,9,2))),""),"")))</f>
        <v/>
      </c>
    </row>
    <row r="2802" customFormat="false" ht="15" hidden="false" customHeight="false" outlineLevel="0" collapsed="false">
      <c r="A2802" s="13"/>
      <c r="B2802" s="8"/>
      <c r="C2802" s="8"/>
      <c r="D2802" s="23"/>
      <c r="E2802" s="23"/>
      <c r="F2802" s="10" t="str">
        <f aca="false">IF(D2802="","",D2802-N(E2802))</f>
        <v/>
      </c>
      <c r="G2802" s="8"/>
      <c r="H2802" s="12" t="str">
        <f aca="false">IF(AND(A2802="",C2802="",D2802=""),"",IF(A2802="","Add the order date",IF(I2802="","Date not recognised - use YYYY-MM-DD",IF(C2802="","Add the customer email",IF(D2802="","Add the order total",IF(COUNTIF(Customers!$A$2:$A$2001,C2802)=0,"Customer not on Customers tab",IF(N(E2802)&gt;D2802,"Refund is more than the order",IF(AND(B2802&lt;&gt;"",COUNTIF($B$2:$B$5001,B2802)&gt;1),"Same order # twice - keep one row",""))))))))</f>
        <v/>
      </c>
      <c r="I2802" s="11" t="str">
        <f aca="false">IF(A2802="","",IF(ISNUMBER(A2802),INT(A2802),IFERROR(IF(TEXT(DATE(VALUE(LEFT(A2802,4)),VALUE(MID(A2802,6,2)),VALUE(MID(A2802,9,2))),"yyyy-mm-dd")=LEFT(A2802,10),DATE(VALUE(LEFT(A2802,4)),VALUE(MID(A2802,6,2)),VALUE(MID(A2802,9,2))),""),"")))</f>
        <v/>
      </c>
    </row>
    <row r="2803" customFormat="false" ht="15" hidden="false" customHeight="false" outlineLevel="0" collapsed="false">
      <c r="A2803" s="13"/>
      <c r="B2803" s="8"/>
      <c r="C2803" s="8"/>
      <c r="D2803" s="23"/>
      <c r="E2803" s="23"/>
      <c r="F2803" s="10" t="str">
        <f aca="false">IF(D2803="","",D2803-N(E2803))</f>
        <v/>
      </c>
      <c r="G2803" s="8"/>
      <c r="H2803" s="12" t="str">
        <f aca="false">IF(AND(A2803="",C2803="",D2803=""),"",IF(A2803="","Add the order date",IF(I2803="","Date not recognised - use YYYY-MM-DD",IF(C2803="","Add the customer email",IF(D2803="","Add the order total",IF(COUNTIF(Customers!$A$2:$A$2001,C2803)=0,"Customer not on Customers tab",IF(N(E2803)&gt;D2803,"Refund is more than the order",IF(AND(B2803&lt;&gt;"",COUNTIF($B$2:$B$5001,B2803)&gt;1),"Same order # twice - keep one row",""))))))))</f>
        <v/>
      </c>
      <c r="I2803" s="11" t="str">
        <f aca="false">IF(A2803="","",IF(ISNUMBER(A2803),INT(A2803),IFERROR(IF(TEXT(DATE(VALUE(LEFT(A2803,4)),VALUE(MID(A2803,6,2)),VALUE(MID(A2803,9,2))),"yyyy-mm-dd")=LEFT(A2803,10),DATE(VALUE(LEFT(A2803,4)),VALUE(MID(A2803,6,2)),VALUE(MID(A2803,9,2))),""),"")))</f>
        <v/>
      </c>
    </row>
    <row r="2804" customFormat="false" ht="15" hidden="false" customHeight="false" outlineLevel="0" collapsed="false">
      <c r="A2804" s="13"/>
      <c r="B2804" s="8"/>
      <c r="C2804" s="8"/>
      <c r="D2804" s="23"/>
      <c r="E2804" s="23"/>
      <c r="F2804" s="10" t="str">
        <f aca="false">IF(D2804="","",D2804-N(E2804))</f>
        <v/>
      </c>
      <c r="G2804" s="8"/>
      <c r="H2804" s="12" t="str">
        <f aca="false">IF(AND(A2804="",C2804="",D2804=""),"",IF(A2804="","Add the order date",IF(I2804="","Date not recognised - use YYYY-MM-DD",IF(C2804="","Add the customer email",IF(D2804="","Add the order total",IF(COUNTIF(Customers!$A$2:$A$2001,C2804)=0,"Customer not on Customers tab",IF(N(E2804)&gt;D2804,"Refund is more than the order",IF(AND(B2804&lt;&gt;"",COUNTIF($B$2:$B$5001,B2804)&gt;1),"Same order # twice - keep one row",""))))))))</f>
        <v/>
      </c>
      <c r="I2804" s="11" t="str">
        <f aca="false">IF(A2804="","",IF(ISNUMBER(A2804),INT(A2804),IFERROR(IF(TEXT(DATE(VALUE(LEFT(A2804,4)),VALUE(MID(A2804,6,2)),VALUE(MID(A2804,9,2))),"yyyy-mm-dd")=LEFT(A2804,10),DATE(VALUE(LEFT(A2804,4)),VALUE(MID(A2804,6,2)),VALUE(MID(A2804,9,2))),""),"")))</f>
        <v/>
      </c>
    </row>
    <row r="2805" customFormat="false" ht="15" hidden="false" customHeight="false" outlineLevel="0" collapsed="false">
      <c r="A2805" s="13"/>
      <c r="B2805" s="8"/>
      <c r="C2805" s="8"/>
      <c r="D2805" s="23"/>
      <c r="E2805" s="23"/>
      <c r="F2805" s="10" t="str">
        <f aca="false">IF(D2805="","",D2805-N(E2805))</f>
        <v/>
      </c>
      <c r="G2805" s="8"/>
      <c r="H2805" s="12" t="str">
        <f aca="false">IF(AND(A2805="",C2805="",D2805=""),"",IF(A2805="","Add the order date",IF(I2805="","Date not recognised - use YYYY-MM-DD",IF(C2805="","Add the customer email",IF(D2805="","Add the order total",IF(COUNTIF(Customers!$A$2:$A$2001,C2805)=0,"Customer not on Customers tab",IF(N(E2805)&gt;D2805,"Refund is more than the order",IF(AND(B2805&lt;&gt;"",COUNTIF($B$2:$B$5001,B2805)&gt;1),"Same order # twice - keep one row",""))))))))</f>
        <v/>
      </c>
      <c r="I2805" s="11" t="str">
        <f aca="false">IF(A2805="","",IF(ISNUMBER(A2805),INT(A2805),IFERROR(IF(TEXT(DATE(VALUE(LEFT(A2805,4)),VALUE(MID(A2805,6,2)),VALUE(MID(A2805,9,2))),"yyyy-mm-dd")=LEFT(A2805,10),DATE(VALUE(LEFT(A2805,4)),VALUE(MID(A2805,6,2)),VALUE(MID(A2805,9,2))),""),"")))</f>
        <v/>
      </c>
    </row>
    <row r="2806" customFormat="false" ht="15" hidden="false" customHeight="false" outlineLevel="0" collapsed="false">
      <c r="A2806" s="13"/>
      <c r="B2806" s="8"/>
      <c r="C2806" s="8"/>
      <c r="D2806" s="23"/>
      <c r="E2806" s="23"/>
      <c r="F2806" s="10" t="str">
        <f aca="false">IF(D2806="","",D2806-N(E2806))</f>
        <v/>
      </c>
      <c r="G2806" s="8"/>
      <c r="H2806" s="12" t="str">
        <f aca="false">IF(AND(A2806="",C2806="",D2806=""),"",IF(A2806="","Add the order date",IF(I2806="","Date not recognised - use YYYY-MM-DD",IF(C2806="","Add the customer email",IF(D2806="","Add the order total",IF(COUNTIF(Customers!$A$2:$A$2001,C2806)=0,"Customer not on Customers tab",IF(N(E2806)&gt;D2806,"Refund is more than the order",IF(AND(B2806&lt;&gt;"",COUNTIF($B$2:$B$5001,B2806)&gt;1),"Same order # twice - keep one row",""))))))))</f>
        <v/>
      </c>
      <c r="I2806" s="11" t="str">
        <f aca="false">IF(A2806="","",IF(ISNUMBER(A2806),INT(A2806),IFERROR(IF(TEXT(DATE(VALUE(LEFT(A2806,4)),VALUE(MID(A2806,6,2)),VALUE(MID(A2806,9,2))),"yyyy-mm-dd")=LEFT(A2806,10),DATE(VALUE(LEFT(A2806,4)),VALUE(MID(A2806,6,2)),VALUE(MID(A2806,9,2))),""),"")))</f>
        <v/>
      </c>
    </row>
    <row r="2807" customFormat="false" ht="15" hidden="false" customHeight="false" outlineLevel="0" collapsed="false">
      <c r="A2807" s="13"/>
      <c r="B2807" s="8"/>
      <c r="C2807" s="8"/>
      <c r="D2807" s="23"/>
      <c r="E2807" s="23"/>
      <c r="F2807" s="10" t="str">
        <f aca="false">IF(D2807="","",D2807-N(E2807))</f>
        <v/>
      </c>
      <c r="G2807" s="8"/>
      <c r="H2807" s="12" t="str">
        <f aca="false">IF(AND(A2807="",C2807="",D2807=""),"",IF(A2807="","Add the order date",IF(I2807="","Date not recognised - use YYYY-MM-DD",IF(C2807="","Add the customer email",IF(D2807="","Add the order total",IF(COUNTIF(Customers!$A$2:$A$2001,C2807)=0,"Customer not on Customers tab",IF(N(E2807)&gt;D2807,"Refund is more than the order",IF(AND(B2807&lt;&gt;"",COUNTIF($B$2:$B$5001,B2807)&gt;1),"Same order # twice - keep one row",""))))))))</f>
        <v/>
      </c>
      <c r="I2807" s="11" t="str">
        <f aca="false">IF(A2807="","",IF(ISNUMBER(A2807),INT(A2807),IFERROR(IF(TEXT(DATE(VALUE(LEFT(A2807,4)),VALUE(MID(A2807,6,2)),VALUE(MID(A2807,9,2))),"yyyy-mm-dd")=LEFT(A2807,10),DATE(VALUE(LEFT(A2807,4)),VALUE(MID(A2807,6,2)),VALUE(MID(A2807,9,2))),""),"")))</f>
        <v/>
      </c>
    </row>
    <row r="2808" customFormat="false" ht="15" hidden="false" customHeight="false" outlineLevel="0" collapsed="false">
      <c r="A2808" s="13"/>
      <c r="B2808" s="8"/>
      <c r="C2808" s="8"/>
      <c r="D2808" s="23"/>
      <c r="E2808" s="23"/>
      <c r="F2808" s="10" t="str">
        <f aca="false">IF(D2808="","",D2808-N(E2808))</f>
        <v/>
      </c>
      <c r="G2808" s="8"/>
      <c r="H2808" s="12" t="str">
        <f aca="false">IF(AND(A2808="",C2808="",D2808=""),"",IF(A2808="","Add the order date",IF(I2808="","Date not recognised - use YYYY-MM-DD",IF(C2808="","Add the customer email",IF(D2808="","Add the order total",IF(COUNTIF(Customers!$A$2:$A$2001,C2808)=0,"Customer not on Customers tab",IF(N(E2808)&gt;D2808,"Refund is more than the order",IF(AND(B2808&lt;&gt;"",COUNTIF($B$2:$B$5001,B2808)&gt;1),"Same order # twice - keep one row",""))))))))</f>
        <v/>
      </c>
      <c r="I2808" s="11" t="str">
        <f aca="false">IF(A2808="","",IF(ISNUMBER(A2808),INT(A2808),IFERROR(IF(TEXT(DATE(VALUE(LEFT(A2808,4)),VALUE(MID(A2808,6,2)),VALUE(MID(A2808,9,2))),"yyyy-mm-dd")=LEFT(A2808,10),DATE(VALUE(LEFT(A2808,4)),VALUE(MID(A2808,6,2)),VALUE(MID(A2808,9,2))),""),"")))</f>
        <v/>
      </c>
    </row>
    <row r="2809" customFormat="false" ht="15" hidden="false" customHeight="false" outlineLevel="0" collapsed="false">
      <c r="A2809" s="13"/>
      <c r="B2809" s="8"/>
      <c r="C2809" s="8"/>
      <c r="D2809" s="23"/>
      <c r="E2809" s="23"/>
      <c r="F2809" s="10" t="str">
        <f aca="false">IF(D2809="","",D2809-N(E2809))</f>
        <v/>
      </c>
      <c r="G2809" s="8"/>
      <c r="H2809" s="12" t="str">
        <f aca="false">IF(AND(A2809="",C2809="",D2809=""),"",IF(A2809="","Add the order date",IF(I2809="","Date not recognised - use YYYY-MM-DD",IF(C2809="","Add the customer email",IF(D2809="","Add the order total",IF(COUNTIF(Customers!$A$2:$A$2001,C2809)=0,"Customer not on Customers tab",IF(N(E2809)&gt;D2809,"Refund is more than the order",IF(AND(B2809&lt;&gt;"",COUNTIF($B$2:$B$5001,B2809)&gt;1),"Same order # twice - keep one row",""))))))))</f>
        <v/>
      </c>
      <c r="I2809" s="11" t="str">
        <f aca="false">IF(A2809="","",IF(ISNUMBER(A2809),INT(A2809),IFERROR(IF(TEXT(DATE(VALUE(LEFT(A2809,4)),VALUE(MID(A2809,6,2)),VALUE(MID(A2809,9,2))),"yyyy-mm-dd")=LEFT(A2809,10),DATE(VALUE(LEFT(A2809,4)),VALUE(MID(A2809,6,2)),VALUE(MID(A2809,9,2))),""),"")))</f>
        <v/>
      </c>
    </row>
    <row r="2810" customFormat="false" ht="15" hidden="false" customHeight="false" outlineLevel="0" collapsed="false">
      <c r="A2810" s="13"/>
      <c r="B2810" s="8"/>
      <c r="C2810" s="8"/>
      <c r="D2810" s="23"/>
      <c r="E2810" s="23"/>
      <c r="F2810" s="10" t="str">
        <f aca="false">IF(D2810="","",D2810-N(E2810))</f>
        <v/>
      </c>
      <c r="G2810" s="8"/>
      <c r="H2810" s="12" t="str">
        <f aca="false">IF(AND(A2810="",C2810="",D2810=""),"",IF(A2810="","Add the order date",IF(I2810="","Date not recognised - use YYYY-MM-DD",IF(C2810="","Add the customer email",IF(D2810="","Add the order total",IF(COUNTIF(Customers!$A$2:$A$2001,C2810)=0,"Customer not on Customers tab",IF(N(E2810)&gt;D2810,"Refund is more than the order",IF(AND(B2810&lt;&gt;"",COUNTIF($B$2:$B$5001,B2810)&gt;1),"Same order # twice - keep one row",""))))))))</f>
        <v/>
      </c>
      <c r="I2810" s="11" t="str">
        <f aca="false">IF(A2810="","",IF(ISNUMBER(A2810),INT(A2810),IFERROR(IF(TEXT(DATE(VALUE(LEFT(A2810,4)),VALUE(MID(A2810,6,2)),VALUE(MID(A2810,9,2))),"yyyy-mm-dd")=LEFT(A2810,10),DATE(VALUE(LEFT(A2810,4)),VALUE(MID(A2810,6,2)),VALUE(MID(A2810,9,2))),""),"")))</f>
        <v/>
      </c>
    </row>
    <row r="2811" customFormat="false" ht="15" hidden="false" customHeight="false" outlineLevel="0" collapsed="false">
      <c r="A2811" s="13"/>
      <c r="B2811" s="8"/>
      <c r="C2811" s="8"/>
      <c r="D2811" s="23"/>
      <c r="E2811" s="23"/>
      <c r="F2811" s="10" t="str">
        <f aca="false">IF(D2811="","",D2811-N(E2811))</f>
        <v/>
      </c>
      <c r="G2811" s="8"/>
      <c r="H2811" s="12" t="str">
        <f aca="false">IF(AND(A2811="",C2811="",D2811=""),"",IF(A2811="","Add the order date",IF(I2811="","Date not recognised - use YYYY-MM-DD",IF(C2811="","Add the customer email",IF(D2811="","Add the order total",IF(COUNTIF(Customers!$A$2:$A$2001,C2811)=0,"Customer not on Customers tab",IF(N(E2811)&gt;D2811,"Refund is more than the order",IF(AND(B2811&lt;&gt;"",COUNTIF($B$2:$B$5001,B2811)&gt;1),"Same order # twice - keep one row",""))))))))</f>
        <v/>
      </c>
      <c r="I2811" s="11" t="str">
        <f aca="false">IF(A2811="","",IF(ISNUMBER(A2811),INT(A2811),IFERROR(IF(TEXT(DATE(VALUE(LEFT(A2811,4)),VALUE(MID(A2811,6,2)),VALUE(MID(A2811,9,2))),"yyyy-mm-dd")=LEFT(A2811,10),DATE(VALUE(LEFT(A2811,4)),VALUE(MID(A2811,6,2)),VALUE(MID(A2811,9,2))),""),"")))</f>
        <v/>
      </c>
    </row>
    <row r="2812" customFormat="false" ht="15" hidden="false" customHeight="false" outlineLevel="0" collapsed="false">
      <c r="A2812" s="13"/>
      <c r="B2812" s="8"/>
      <c r="C2812" s="8"/>
      <c r="D2812" s="23"/>
      <c r="E2812" s="23"/>
      <c r="F2812" s="10" t="str">
        <f aca="false">IF(D2812="","",D2812-N(E2812))</f>
        <v/>
      </c>
      <c r="G2812" s="8"/>
      <c r="H2812" s="12" t="str">
        <f aca="false">IF(AND(A2812="",C2812="",D2812=""),"",IF(A2812="","Add the order date",IF(I2812="","Date not recognised - use YYYY-MM-DD",IF(C2812="","Add the customer email",IF(D2812="","Add the order total",IF(COUNTIF(Customers!$A$2:$A$2001,C2812)=0,"Customer not on Customers tab",IF(N(E2812)&gt;D2812,"Refund is more than the order",IF(AND(B2812&lt;&gt;"",COUNTIF($B$2:$B$5001,B2812)&gt;1),"Same order # twice - keep one row",""))))))))</f>
        <v/>
      </c>
      <c r="I2812" s="11" t="str">
        <f aca="false">IF(A2812="","",IF(ISNUMBER(A2812),INT(A2812),IFERROR(IF(TEXT(DATE(VALUE(LEFT(A2812,4)),VALUE(MID(A2812,6,2)),VALUE(MID(A2812,9,2))),"yyyy-mm-dd")=LEFT(A2812,10),DATE(VALUE(LEFT(A2812,4)),VALUE(MID(A2812,6,2)),VALUE(MID(A2812,9,2))),""),"")))</f>
        <v/>
      </c>
    </row>
    <row r="2813" customFormat="false" ht="15" hidden="false" customHeight="false" outlineLevel="0" collapsed="false">
      <c r="A2813" s="13"/>
      <c r="B2813" s="8"/>
      <c r="C2813" s="8"/>
      <c r="D2813" s="23"/>
      <c r="E2813" s="23"/>
      <c r="F2813" s="10" t="str">
        <f aca="false">IF(D2813="","",D2813-N(E2813))</f>
        <v/>
      </c>
      <c r="G2813" s="8"/>
      <c r="H2813" s="12" t="str">
        <f aca="false">IF(AND(A2813="",C2813="",D2813=""),"",IF(A2813="","Add the order date",IF(I2813="","Date not recognised - use YYYY-MM-DD",IF(C2813="","Add the customer email",IF(D2813="","Add the order total",IF(COUNTIF(Customers!$A$2:$A$2001,C2813)=0,"Customer not on Customers tab",IF(N(E2813)&gt;D2813,"Refund is more than the order",IF(AND(B2813&lt;&gt;"",COUNTIF($B$2:$B$5001,B2813)&gt;1),"Same order # twice - keep one row",""))))))))</f>
        <v/>
      </c>
      <c r="I2813" s="11" t="str">
        <f aca="false">IF(A2813="","",IF(ISNUMBER(A2813),INT(A2813),IFERROR(IF(TEXT(DATE(VALUE(LEFT(A2813,4)),VALUE(MID(A2813,6,2)),VALUE(MID(A2813,9,2))),"yyyy-mm-dd")=LEFT(A2813,10),DATE(VALUE(LEFT(A2813,4)),VALUE(MID(A2813,6,2)),VALUE(MID(A2813,9,2))),""),"")))</f>
        <v/>
      </c>
    </row>
    <row r="2814" customFormat="false" ht="15" hidden="false" customHeight="false" outlineLevel="0" collapsed="false">
      <c r="A2814" s="13"/>
      <c r="B2814" s="8"/>
      <c r="C2814" s="8"/>
      <c r="D2814" s="23"/>
      <c r="E2814" s="23"/>
      <c r="F2814" s="10" t="str">
        <f aca="false">IF(D2814="","",D2814-N(E2814))</f>
        <v/>
      </c>
      <c r="G2814" s="8"/>
      <c r="H2814" s="12" t="str">
        <f aca="false">IF(AND(A2814="",C2814="",D2814=""),"",IF(A2814="","Add the order date",IF(I2814="","Date not recognised - use YYYY-MM-DD",IF(C2814="","Add the customer email",IF(D2814="","Add the order total",IF(COUNTIF(Customers!$A$2:$A$2001,C2814)=0,"Customer not on Customers tab",IF(N(E2814)&gt;D2814,"Refund is more than the order",IF(AND(B2814&lt;&gt;"",COUNTIF($B$2:$B$5001,B2814)&gt;1),"Same order # twice - keep one row",""))))))))</f>
        <v/>
      </c>
      <c r="I2814" s="11" t="str">
        <f aca="false">IF(A2814="","",IF(ISNUMBER(A2814),INT(A2814),IFERROR(IF(TEXT(DATE(VALUE(LEFT(A2814,4)),VALUE(MID(A2814,6,2)),VALUE(MID(A2814,9,2))),"yyyy-mm-dd")=LEFT(A2814,10),DATE(VALUE(LEFT(A2814,4)),VALUE(MID(A2814,6,2)),VALUE(MID(A2814,9,2))),""),"")))</f>
        <v/>
      </c>
    </row>
    <row r="2815" customFormat="false" ht="15" hidden="false" customHeight="false" outlineLevel="0" collapsed="false">
      <c r="A2815" s="13"/>
      <c r="B2815" s="8"/>
      <c r="C2815" s="8"/>
      <c r="D2815" s="23"/>
      <c r="E2815" s="23"/>
      <c r="F2815" s="10" t="str">
        <f aca="false">IF(D2815="","",D2815-N(E2815))</f>
        <v/>
      </c>
      <c r="G2815" s="8"/>
      <c r="H2815" s="12" t="str">
        <f aca="false">IF(AND(A2815="",C2815="",D2815=""),"",IF(A2815="","Add the order date",IF(I2815="","Date not recognised - use YYYY-MM-DD",IF(C2815="","Add the customer email",IF(D2815="","Add the order total",IF(COUNTIF(Customers!$A$2:$A$2001,C2815)=0,"Customer not on Customers tab",IF(N(E2815)&gt;D2815,"Refund is more than the order",IF(AND(B2815&lt;&gt;"",COUNTIF($B$2:$B$5001,B2815)&gt;1),"Same order # twice - keep one row",""))))))))</f>
        <v/>
      </c>
      <c r="I2815" s="11" t="str">
        <f aca="false">IF(A2815="","",IF(ISNUMBER(A2815),INT(A2815),IFERROR(IF(TEXT(DATE(VALUE(LEFT(A2815,4)),VALUE(MID(A2815,6,2)),VALUE(MID(A2815,9,2))),"yyyy-mm-dd")=LEFT(A2815,10),DATE(VALUE(LEFT(A2815,4)),VALUE(MID(A2815,6,2)),VALUE(MID(A2815,9,2))),""),"")))</f>
        <v/>
      </c>
    </row>
    <row r="2816" customFormat="false" ht="15" hidden="false" customHeight="false" outlineLevel="0" collapsed="false">
      <c r="A2816" s="13"/>
      <c r="B2816" s="8"/>
      <c r="C2816" s="8"/>
      <c r="D2816" s="23"/>
      <c r="E2816" s="23"/>
      <c r="F2816" s="10" t="str">
        <f aca="false">IF(D2816="","",D2816-N(E2816))</f>
        <v/>
      </c>
      <c r="G2816" s="8"/>
      <c r="H2816" s="12" t="str">
        <f aca="false">IF(AND(A2816="",C2816="",D2816=""),"",IF(A2816="","Add the order date",IF(I2816="","Date not recognised - use YYYY-MM-DD",IF(C2816="","Add the customer email",IF(D2816="","Add the order total",IF(COUNTIF(Customers!$A$2:$A$2001,C2816)=0,"Customer not on Customers tab",IF(N(E2816)&gt;D2816,"Refund is more than the order",IF(AND(B2816&lt;&gt;"",COUNTIF($B$2:$B$5001,B2816)&gt;1),"Same order # twice - keep one row",""))))))))</f>
        <v/>
      </c>
      <c r="I2816" s="11" t="str">
        <f aca="false">IF(A2816="","",IF(ISNUMBER(A2816),INT(A2816),IFERROR(IF(TEXT(DATE(VALUE(LEFT(A2816,4)),VALUE(MID(A2816,6,2)),VALUE(MID(A2816,9,2))),"yyyy-mm-dd")=LEFT(A2816,10),DATE(VALUE(LEFT(A2816,4)),VALUE(MID(A2816,6,2)),VALUE(MID(A2816,9,2))),""),"")))</f>
        <v/>
      </c>
    </row>
    <row r="2817" customFormat="false" ht="15" hidden="false" customHeight="false" outlineLevel="0" collapsed="false">
      <c r="A2817" s="13"/>
      <c r="B2817" s="8"/>
      <c r="C2817" s="8"/>
      <c r="D2817" s="23"/>
      <c r="E2817" s="23"/>
      <c r="F2817" s="10" t="str">
        <f aca="false">IF(D2817="","",D2817-N(E2817))</f>
        <v/>
      </c>
      <c r="G2817" s="8"/>
      <c r="H2817" s="12" t="str">
        <f aca="false">IF(AND(A2817="",C2817="",D2817=""),"",IF(A2817="","Add the order date",IF(I2817="","Date not recognised - use YYYY-MM-DD",IF(C2817="","Add the customer email",IF(D2817="","Add the order total",IF(COUNTIF(Customers!$A$2:$A$2001,C2817)=0,"Customer not on Customers tab",IF(N(E2817)&gt;D2817,"Refund is more than the order",IF(AND(B2817&lt;&gt;"",COUNTIF($B$2:$B$5001,B2817)&gt;1),"Same order # twice - keep one row",""))))))))</f>
        <v/>
      </c>
      <c r="I2817" s="11" t="str">
        <f aca="false">IF(A2817="","",IF(ISNUMBER(A2817),INT(A2817),IFERROR(IF(TEXT(DATE(VALUE(LEFT(A2817,4)),VALUE(MID(A2817,6,2)),VALUE(MID(A2817,9,2))),"yyyy-mm-dd")=LEFT(A2817,10),DATE(VALUE(LEFT(A2817,4)),VALUE(MID(A2817,6,2)),VALUE(MID(A2817,9,2))),""),"")))</f>
        <v/>
      </c>
    </row>
    <row r="2818" customFormat="false" ht="15" hidden="false" customHeight="false" outlineLevel="0" collapsed="false">
      <c r="A2818" s="13"/>
      <c r="B2818" s="8"/>
      <c r="C2818" s="8"/>
      <c r="D2818" s="23"/>
      <c r="E2818" s="23"/>
      <c r="F2818" s="10" t="str">
        <f aca="false">IF(D2818="","",D2818-N(E2818))</f>
        <v/>
      </c>
      <c r="G2818" s="8"/>
      <c r="H2818" s="12" t="str">
        <f aca="false">IF(AND(A2818="",C2818="",D2818=""),"",IF(A2818="","Add the order date",IF(I2818="","Date not recognised - use YYYY-MM-DD",IF(C2818="","Add the customer email",IF(D2818="","Add the order total",IF(COUNTIF(Customers!$A$2:$A$2001,C2818)=0,"Customer not on Customers tab",IF(N(E2818)&gt;D2818,"Refund is more than the order",IF(AND(B2818&lt;&gt;"",COUNTIF($B$2:$B$5001,B2818)&gt;1),"Same order # twice - keep one row",""))))))))</f>
        <v/>
      </c>
      <c r="I2818" s="11" t="str">
        <f aca="false">IF(A2818="","",IF(ISNUMBER(A2818),INT(A2818),IFERROR(IF(TEXT(DATE(VALUE(LEFT(A2818,4)),VALUE(MID(A2818,6,2)),VALUE(MID(A2818,9,2))),"yyyy-mm-dd")=LEFT(A2818,10),DATE(VALUE(LEFT(A2818,4)),VALUE(MID(A2818,6,2)),VALUE(MID(A2818,9,2))),""),"")))</f>
        <v/>
      </c>
    </row>
    <row r="2819" customFormat="false" ht="15" hidden="false" customHeight="false" outlineLevel="0" collapsed="false">
      <c r="A2819" s="13"/>
      <c r="B2819" s="8"/>
      <c r="C2819" s="8"/>
      <c r="D2819" s="23"/>
      <c r="E2819" s="23"/>
      <c r="F2819" s="10" t="str">
        <f aca="false">IF(D2819="","",D2819-N(E2819))</f>
        <v/>
      </c>
      <c r="G2819" s="8"/>
      <c r="H2819" s="12" t="str">
        <f aca="false">IF(AND(A2819="",C2819="",D2819=""),"",IF(A2819="","Add the order date",IF(I2819="","Date not recognised - use YYYY-MM-DD",IF(C2819="","Add the customer email",IF(D2819="","Add the order total",IF(COUNTIF(Customers!$A$2:$A$2001,C2819)=0,"Customer not on Customers tab",IF(N(E2819)&gt;D2819,"Refund is more than the order",IF(AND(B2819&lt;&gt;"",COUNTIF($B$2:$B$5001,B2819)&gt;1),"Same order # twice - keep one row",""))))))))</f>
        <v/>
      </c>
      <c r="I2819" s="11" t="str">
        <f aca="false">IF(A2819="","",IF(ISNUMBER(A2819),INT(A2819),IFERROR(IF(TEXT(DATE(VALUE(LEFT(A2819,4)),VALUE(MID(A2819,6,2)),VALUE(MID(A2819,9,2))),"yyyy-mm-dd")=LEFT(A2819,10),DATE(VALUE(LEFT(A2819,4)),VALUE(MID(A2819,6,2)),VALUE(MID(A2819,9,2))),""),"")))</f>
        <v/>
      </c>
    </row>
    <row r="2820" customFormat="false" ht="15" hidden="false" customHeight="false" outlineLevel="0" collapsed="false">
      <c r="A2820" s="13"/>
      <c r="B2820" s="8"/>
      <c r="C2820" s="8"/>
      <c r="D2820" s="23"/>
      <c r="E2820" s="23"/>
      <c r="F2820" s="10" t="str">
        <f aca="false">IF(D2820="","",D2820-N(E2820))</f>
        <v/>
      </c>
      <c r="G2820" s="8"/>
      <c r="H2820" s="12" t="str">
        <f aca="false">IF(AND(A2820="",C2820="",D2820=""),"",IF(A2820="","Add the order date",IF(I2820="","Date not recognised - use YYYY-MM-DD",IF(C2820="","Add the customer email",IF(D2820="","Add the order total",IF(COUNTIF(Customers!$A$2:$A$2001,C2820)=0,"Customer not on Customers tab",IF(N(E2820)&gt;D2820,"Refund is more than the order",IF(AND(B2820&lt;&gt;"",COUNTIF($B$2:$B$5001,B2820)&gt;1),"Same order # twice - keep one row",""))))))))</f>
        <v/>
      </c>
      <c r="I2820" s="11" t="str">
        <f aca="false">IF(A2820="","",IF(ISNUMBER(A2820),INT(A2820),IFERROR(IF(TEXT(DATE(VALUE(LEFT(A2820,4)),VALUE(MID(A2820,6,2)),VALUE(MID(A2820,9,2))),"yyyy-mm-dd")=LEFT(A2820,10),DATE(VALUE(LEFT(A2820,4)),VALUE(MID(A2820,6,2)),VALUE(MID(A2820,9,2))),""),"")))</f>
        <v/>
      </c>
    </row>
    <row r="2821" customFormat="false" ht="15" hidden="false" customHeight="false" outlineLevel="0" collapsed="false">
      <c r="A2821" s="13"/>
      <c r="B2821" s="8"/>
      <c r="C2821" s="8"/>
      <c r="D2821" s="23"/>
      <c r="E2821" s="23"/>
      <c r="F2821" s="10" t="str">
        <f aca="false">IF(D2821="","",D2821-N(E2821))</f>
        <v/>
      </c>
      <c r="G2821" s="8"/>
      <c r="H2821" s="12" t="str">
        <f aca="false">IF(AND(A2821="",C2821="",D2821=""),"",IF(A2821="","Add the order date",IF(I2821="","Date not recognised - use YYYY-MM-DD",IF(C2821="","Add the customer email",IF(D2821="","Add the order total",IF(COUNTIF(Customers!$A$2:$A$2001,C2821)=0,"Customer not on Customers tab",IF(N(E2821)&gt;D2821,"Refund is more than the order",IF(AND(B2821&lt;&gt;"",COUNTIF($B$2:$B$5001,B2821)&gt;1),"Same order # twice - keep one row",""))))))))</f>
        <v/>
      </c>
      <c r="I2821" s="11" t="str">
        <f aca="false">IF(A2821="","",IF(ISNUMBER(A2821),INT(A2821),IFERROR(IF(TEXT(DATE(VALUE(LEFT(A2821,4)),VALUE(MID(A2821,6,2)),VALUE(MID(A2821,9,2))),"yyyy-mm-dd")=LEFT(A2821,10),DATE(VALUE(LEFT(A2821,4)),VALUE(MID(A2821,6,2)),VALUE(MID(A2821,9,2))),""),"")))</f>
        <v/>
      </c>
    </row>
    <row r="2822" customFormat="false" ht="15" hidden="false" customHeight="false" outlineLevel="0" collapsed="false">
      <c r="A2822" s="13"/>
      <c r="B2822" s="8"/>
      <c r="C2822" s="8"/>
      <c r="D2822" s="23"/>
      <c r="E2822" s="23"/>
      <c r="F2822" s="10" t="str">
        <f aca="false">IF(D2822="","",D2822-N(E2822))</f>
        <v/>
      </c>
      <c r="G2822" s="8"/>
      <c r="H2822" s="12" t="str">
        <f aca="false">IF(AND(A2822="",C2822="",D2822=""),"",IF(A2822="","Add the order date",IF(I2822="","Date not recognised - use YYYY-MM-DD",IF(C2822="","Add the customer email",IF(D2822="","Add the order total",IF(COUNTIF(Customers!$A$2:$A$2001,C2822)=0,"Customer not on Customers tab",IF(N(E2822)&gt;D2822,"Refund is more than the order",IF(AND(B2822&lt;&gt;"",COUNTIF($B$2:$B$5001,B2822)&gt;1),"Same order # twice - keep one row",""))))))))</f>
        <v/>
      </c>
      <c r="I2822" s="11" t="str">
        <f aca="false">IF(A2822="","",IF(ISNUMBER(A2822),INT(A2822),IFERROR(IF(TEXT(DATE(VALUE(LEFT(A2822,4)),VALUE(MID(A2822,6,2)),VALUE(MID(A2822,9,2))),"yyyy-mm-dd")=LEFT(A2822,10),DATE(VALUE(LEFT(A2822,4)),VALUE(MID(A2822,6,2)),VALUE(MID(A2822,9,2))),""),"")))</f>
        <v/>
      </c>
    </row>
    <row r="2823" customFormat="false" ht="15" hidden="false" customHeight="false" outlineLevel="0" collapsed="false">
      <c r="A2823" s="13"/>
      <c r="B2823" s="8"/>
      <c r="C2823" s="8"/>
      <c r="D2823" s="23"/>
      <c r="E2823" s="23"/>
      <c r="F2823" s="10" t="str">
        <f aca="false">IF(D2823="","",D2823-N(E2823))</f>
        <v/>
      </c>
      <c r="G2823" s="8"/>
      <c r="H2823" s="12" t="str">
        <f aca="false">IF(AND(A2823="",C2823="",D2823=""),"",IF(A2823="","Add the order date",IF(I2823="","Date not recognised - use YYYY-MM-DD",IF(C2823="","Add the customer email",IF(D2823="","Add the order total",IF(COUNTIF(Customers!$A$2:$A$2001,C2823)=0,"Customer not on Customers tab",IF(N(E2823)&gt;D2823,"Refund is more than the order",IF(AND(B2823&lt;&gt;"",COUNTIF($B$2:$B$5001,B2823)&gt;1),"Same order # twice - keep one row",""))))))))</f>
        <v/>
      </c>
      <c r="I2823" s="11" t="str">
        <f aca="false">IF(A2823="","",IF(ISNUMBER(A2823),INT(A2823),IFERROR(IF(TEXT(DATE(VALUE(LEFT(A2823,4)),VALUE(MID(A2823,6,2)),VALUE(MID(A2823,9,2))),"yyyy-mm-dd")=LEFT(A2823,10),DATE(VALUE(LEFT(A2823,4)),VALUE(MID(A2823,6,2)),VALUE(MID(A2823,9,2))),""),"")))</f>
        <v/>
      </c>
    </row>
    <row r="2824" customFormat="false" ht="15" hidden="false" customHeight="false" outlineLevel="0" collapsed="false">
      <c r="A2824" s="13"/>
      <c r="B2824" s="8"/>
      <c r="C2824" s="8"/>
      <c r="D2824" s="23"/>
      <c r="E2824" s="23"/>
      <c r="F2824" s="10" t="str">
        <f aca="false">IF(D2824="","",D2824-N(E2824))</f>
        <v/>
      </c>
      <c r="G2824" s="8"/>
      <c r="H2824" s="12" t="str">
        <f aca="false">IF(AND(A2824="",C2824="",D2824=""),"",IF(A2824="","Add the order date",IF(I2824="","Date not recognised - use YYYY-MM-DD",IF(C2824="","Add the customer email",IF(D2824="","Add the order total",IF(COUNTIF(Customers!$A$2:$A$2001,C2824)=0,"Customer not on Customers tab",IF(N(E2824)&gt;D2824,"Refund is more than the order",IF(AND(B2824&lt;&gt;"",COUNTIF($B$2:$B$5001,B2824)&gt;1),"Same order # twice - keep one row",""))))))))</f>
        <v/>
      </c>
      <c r="I2824" s="11" t="str">
        <f aca="false">IF(A2824="","",IF(ISNUMBER(A2824),INT(A2824),IFERROR(IF(TEXT(DATE(VALUE(LEFT(A2824,4)),VALUE(MID(A2824,6,2)),VALUE(MID(A2824,9,2))),"yyyy-mm-dd")=LEFT(A2824,10),DATE(VALUE(LEFT(A2824,4)),VALUE(MID(A2824,6,2)),VALUE(MID(A2824,9,2))),""),"")))</f>
        <v/>
      </c>
    </row>
    <row r="2825" customFormat="false" ht="15" hidden="false" customHeight="false" outlineLevel="0" collapsed="false">
      <c r="A2825" s="13"/>
      <c r="B2825" s="8"/>
      <c r="C2825" s="8"/>
      <c r="D2825" s="23"/>
      <c r="E2825" s="23"/>
      <c r="F2825" s="10" t="str">
        <f aca="false">IF(D2825="","",D2825-N(E2825))</f>
        <v/>
      </c>
      <c r="G2825" s="8"/>
      <c r="H2825" s="12" t="str">
        <f aca="false">IF(AND(A2825="",C2825="",D2825=""),"",IF(A2825="","Add the order date",IF(I2825="","Date not recognised - use YYYY-MM-DD",IF(C2825="","Add the customer email",IF(D2825="","Add the order total",IF(COUNTIF(Customers!$A$2:$A$2001,C2825)=0,"Customer not on Customers tab",IF(N(E2825)&gt;D2825,"Refund is more than the order",IF(AND(B2825&lt;&gt;"",COUNTIF($B$2:$B$5001,B2825)&gt;1),"Same order # twice - keep one row",""))))))))</f>
        <v/>
      </c>
      <c r="I2825" s="11" t="str">
        <f aca="false">IF(A2825="","",IF(ISNUMBER(A2825),INT(A2825),IFERROR(IF(TEXT(DATE(VALUE(LEFT(A2825,4)),VALUE(MID(A2825,6,2)),VALUE(MID(A2825,9,2))),"yyyy-mm-dd")=LEFT(A2825,10),DATE(VALUE(LEFT(A2825,4)),VALUE(MID(A2825,6,2)),VALUE(MID(A2825,9,2))),""),"")))</f>
        <v/>
      </c>
    </row>
    <row r="2826" customFormat="false" ht="15" hidden="false" customHeight="false" outlineLevel="0" collapsed="false">
      <c r="A2826" s="13"/>
      <c r="B2826" s="8"/>
      <c r="C2826" s="8"/>
      <c r="D2826" s="23"/>
      <c r="E2826" s="23"/>
      <c r="F2826" s="10" t="str">
        <f aca="false">IF(D2826="","",D2826-N(E2826))</f>
        <v/>
      </c>
      <c r="G2826" s="8"/>
      <c r="H2826" s="12" t="str">
        <f aca="false">IF(AND(A2826="",C2826="",D2826=""),"",IF(A2826="","Add the order date",IF(I2826="","Date not recognised - use YYYY-MM-DD",IF(C2826="","Add the customer email",IF(D2826="","Add the order total",IF(COUNTIF(Customers!$A$2:$A$2001,C2826)=0,"Customer not on Customers tab",IF(N(E2826)&gt;D2826,"Refund is more than the order",IF(AND(B2826&lt;&gt;"",COUNTIF($B$2:$B$5001,B2826)&gt;1),"Same order # twice - keep one row",""))))))))</f>
        <v/>
      </c>
      <c r="I2826" s="11" t="str">
        <f aca="false">IF(A2826="","",IF(ISNUMBER(A2826),INT(A2826),IFERROR(IF(TEXT(DATE(VALUE(LEFT(A2826,4)),VALUE(MID(A2826,6,2)),VALUE(MID(A2826,9,2))),"yyyy-mm-dd")=LEFT(A2826,10),DATE(VALUE(LEFT(A2826,4)),VALUE(MID(A2826,6,2)),VALUE(MID(A2826,9,2))),""),"")))</f>
        <v/>
      </c>
    </row>
    <row r="2827" customFormat="false" ht="15" hidden="false" customHeight="false" outlineLevel="0" collapsed="false">
      <c r="A2827" s="13"/>
      <c r="B2827" s="8"/>
      <c r="C2827" s="8"/>
      <c r="D2827" s="23"/>
      <c r="E2827" s="23"/>
      <c r="F2827" s="10" t="str">
        <f aca="false">IF(D2827="","",D2827-N(E2827))</f>
        <v/>
      </c>
      <c r="G2827" s="8"/>
      <c r="H2827" s="12" t="str">
        <f aca="false">IF(AND(A2827="",C2827="",D2827=""),"",IF(A2827="","Add the order date",IF(I2827="","Date not recognised - use YYYY-MM-DD",IF(C2827="","Add the customer email",IF(D2827="","Add the order total",IF(COUNTIF(Customers!$A$2:$A$2001,C2827)=0,"Customer not on Customers tab",IF(N(E2827)&gt;D2827,"Refund is more than the order",IF(AND(B2827&lt;&gt;"",COUNTIF($B$2:$B$5001,B2827)&gt;1),"Same order # twice - keep one row",""))))))))</f>
        <v/>
      </c>
      <c r="I2827" s="11" t="str">
        <f aca="false">IF(A2827="","",IF(ISNUMBER(A2827),INT(A2827),IFERROR(IF(TEXT(DATE(VALUE(LEFT(A2827,4)),VALUE(MID(A2827,6,2)),VALUE(MID(A2827,9,2))),"yyyy-mm-dd")=LEFT(A2827,10),DATE(VALUE(LEFT(A2827,4)),VALUE(MID(A2827,6,2)),VALUE(MID(A2827,9,2))),""),"")))</f>
        <v/>
      </c>
    </row>
    <row r="2828" customFormat="false" ht="15" hidden="false" customHeight="false" outlineLevel="0" collapsed="false">
      <c r="A2828" s="13"/>
      <c r="B2828" s="8"/>
      <c r="C2828" s="8"/>
      <c r="D2828" s="23"/>
      <c r="E2828" s="23"/>
      <c r="F2828" s="10" t="str">
        <f aca="false">IF(D2828="","",D2828-N(E2828))</f>
        <v/>
      </c>
      <c r="G2828" s="8"/>
      <c r="H2828" s="12" t="str">
        <f aca="false">IF(AND(A2828="",C2828="",D2828=""),"",IF(A2828="","Add the order date",IF(I2828="","Date not recognised - use YYYY-MM-DD",IF(C2828="","Add the customer email",IF(D2828="","Add the order total",IF(COUNTIF(Customers!$A$2:$A$2001,C2828)=0,"Customer not on Customers tab",IF(N(E2828)&gt;D2828,"Refund is more than the order",IF(AND(B2828&lt;&gt;"",COUNTIF($B$2:$B$5001,B2828)&gt;1),"Same order # twice - keep one row",""))))))))</f>
        <v/>
      </c>
      <c r="I2828" s="11" t="str">
        <f aca="false">IF(A2828="","",IF(ISNUMBER(A2828),INT(A2828),IFERROR(IF(TEXT(DATE(VALUE(LEFT(A2828,4)),VALUE(MID(A2828,6,2)),VALUE(MID(A2828,9,2))),"yyyy-mm-dd")=LEFT(A2828,10),DATE(VALUE(LEFT(A2828,4)),VALUE(MID(A2828,6,2)),VALUE(MID(A2828,9,2))),""),"")))</f>
        <v/>
      </c>
    </row>
    <row r="2829" customFormat="false" ht="15" hidden="false" customHeight="false" outlineLevel="0" collapsed="false">
      <c r="A2829" s="13"/>
      <c r="B2829" s="8"/>
      <c r="C2829" s="8"/>
      <c r="D2829" s="23"/>
      <c r="E2829" s="23"/>
      <c r="F2829" s="10" t="str">
        <f aca="false">IF(D2829="","",D2829-N(E2829))</f>
        <v/>
      </c>
      <c r="G2829" s="8"/>
      <c r="H2829" s="12" t="str">
        <f aca="false">IF(AND(A2829="",C2829="",D2829=""),"",IF(A2829="","Add the order date",IF(I2829="","Date not recognised - use YYYY-MM-DD",IF(C2829="","Add the customer email",IF(D2829="","Add the order total",IF(COUNTIF(Customers!$A$2:$A$2001,C2829)=0,"Customer not on Customers tab",IF(N(E2829)&gt;D2829,"Refund is more than the order",IF(AND(B2829&lt;&gt;"",COUNTIF($B$2:$B$5001,B2829)&gt;1),"Same order # twice - keep one row",""))))))))</f>
        <v/>
      </c>
      <c r="I2829" s="11" t="str">
        <f aca="false">IF(A2829="","",IF(ISNUMBER(A2829),INT(A2829),IFERROR(IF(TEXT(DATE(VALUE(LEFT(A2829,4)),VALUE(MID(A2829,6,2)),VALUE(MID(A2829,9,2))),"yyyy-mm-dd")=LEFT(A2829,10),DATE(VALUE(LEFT(A2829,4)),VALUE(MID(A2829,6,2)),VALUE(MID(A2829,9,2))),""),"")))</f>
        <v/>
      </c>
    </row>
    <row r="2830" customFormat="false" ht="15" hidden="false" customHeight="false" outlineLevel="0" collapsed="false">
      <c r="A2830" s="13"/>
      <c r="B2830" s="8"/>
      <c r="C2830" s="8"/>
      <c r="D2830" s="23"/>
      <c r="E2830" s="23"/>
      <c r="F2830" s="10" t="str">
        <f aca="false">IF(D2830="","",D2830-N(E2830))</f>
        <v/>
      </c>
      <c r="G2830" s="8"/>
      <c r="H2830" s="12" t="str">
        <f aca="false">IF(AND(A2830="",C2830="",D2830=""),"",IF(A2830="","Add the order date",IF(I2830="","Date not recognised - use YYYY-MM-DD",IF(C2830="","Add the customer email",IF(D2830="","Add the order total",IF(COUNTIF(Customers!$A$2:$A$2001,C2830)=0,"Customer not on Customers tab",IF(N(E2830)&gt;D2830,"Refund is more than the order",IF(AND(B2830&lt;&gt;"",COUNTIF($B$2:$B$5001,B2830)&gt;1),"Same order # twice - keep one row",""))))))))</f>
        <v/>
      </c>
      <c r="I2830" s="11" t="str">
        <f aca="false">IF(A2830="","",IF(ISNUMBER(A2830),INT(A2830),IFERROR(IF(TEXT(DATE(VALUE(LEFT(A2830,4)),VALUE(MID(A2830,6,2)),VALUE(MID(A2830,9,2))),"yyyy-mm-dd")=LEFT(A2830,10),DATE(VALUE(LEFT(A2830,4)),VALUE(MID(A2830,6,2)),VALUE(MID(A2830,9,2))),""),"")))</f>
        <v/>
      </c>
    </row>
    <row r="2831" customFormat="false" ht="15" hidden="false" customHeight="false" outlineLevel="0" collapsed="false">
      <c r="A2831" s="13"/>
      <c r="B2831" s="8"/>
      <c r="C2831" s="8"/>
      <c r="D2831" s="23"/>
      <c r="E2831" s="23"/>
      <c r="F2831" s="10" t="str">
        <f aca="false">IF(D2831="","",D2831-N(E2831))</f>
        <v/>
      </c>
      <c r="G2831" s="8"/>
      <c r="H2831" s="12" t="str">
        <f aca="false">IF(AND(A2831="",C2831="",D2831=""),"",IF(A2831="","Add the order date",IF(I2831="","Date not recognised - use YYYY-MM-DD",IF(C2831="","Add the customer email",IF(D2831="","Add the order total",IF(COUNTIF(Customers!$A$2:$A$2001,C2831)=0,"Customer not on Customers tab",IF(N(E2831)&gt;D2831,"Refund is more than the order",IF(AND(B2831&lt;&gt;"",COUNTIF($B$2:$B$5001,B2831)&gt;1),"Same order # twice - keep one row",""))))))))</f>
        <v/>
      </c>
      <c r="I2831" s="11" t="str">
        <f aca="false">IF(A2831="","",IF(ISNUMBER(A2831),INT(A2831),IFERROR(IF(TEXT(DATE(VALUE(LEFT(A2831,4)),VALUE(MID(A2831,6,2)),VALUE(MID(A2831,9,2))),"yyyy-mm-dd")=LEFT(A2831,10),DATE(VALUE(LEFT(A2831,4)),VALUE(MID(A2831,6,2)),VALUE(MID(A2831,9,2))),""),"")))</f>
        <v/>
      </c>
    </row>
    <row r="2832" customFormat="false" ht="15" hidden="false" customHeight="false" outlineLevel="0" collapsed="false">
      <c r="A2832" s="13"/>
      <c r="B2832" s="8"/>
      <c r="C2832" s="8"/>
      <c r="D2832" s="23"/>
      <c r="E2832" s="23"/>
      <c r="F2832" s="10" t="str">
        <f aca="false">IF(D2832="","",D2832-N(E2832))</f>
        <v/>
      </c>
      <c r="G2832" s="8"/>
      <c r="H2832" s="12" t="str">
        <f aca="false">IF(AND(A2832="",C2832="",D2832=""),"",IF(A2832="","Add the order date",IF(I2832="","Date not recognised - use YYYY-MM-DD",IF(C2832="","Add the customer email",IF(D2832="","Add the order total",IF(COUNTIF(Customers!$A$2:$A$2001,C2832)=0,"Customer not on Customers tab",IF(N(E2832)&gt;D2832,"Refund is more than the order",IF(AND(B2832&lt;&gt;"",COUNTIF($B$2:$B$5001,B2832)&gt;1),"Same order # twice - keep one row",""))))))))</f>
        <v/>
      </c>
      <c r="I2832" s="11" t="str">
        <f aca="false">IF(A2832="","",IF(ISNUMBER(A2832),INT(A2832),IFERROR(IF(TEXT(DATE(VALUE(LEFT(A2832,4)),VALUE(MID(A2832,6,2)),VALUE(MID(A2832,9,2))),"yyyy-mm-dd")=LEFT(A2832,10),DATE(VALUE(LEFT(A2832,4)),VALUE(MID(A2832,6,2)),VALUE(MID(A2832,9,2))),""),"")))</f>
        <v/>
      </c>
    </row>
    <row r="2833" customFormat="false" ht="15" hidden="false" customHeight="false" outlineLevel="0" collapsed="false">
      <c r="A2833" s="13"/>
      <c r="B2833" s="8"/>
      <c r="C2833" s="8"/>
      <c r="D2833" s="23"/>
      <c r="E2833" s="23"/>
      <c r="F2833" s="10" t="str">
        <f aca="false">IF(D2833="","",D2833-N(E2833))</f>
        <v/>
      </c>
      <c r="G2833" s="8"/>
      <c r="H2833" s="12" t="str">
        <f aca="false">IF(AND(A2833="",C2833="",D2833=""),"",IF(A2833="","Add the order date",IF(I2833="","Date not recognised - use YYYY-MM-DD",IF(C2833="","Add the customer email",IF(D2833="","Add the order total",IF(COUNTIF(Customers!$A$2:$A$2001,C2833)=0,"Customer not on Customers tab",IF(N(E2833)&gt;D2833,"Refund is more than the order",IF(AND(B2833&lt;&gt;"",COUNTIF($B$2:$B$5001,B2833)&gt;1),"Same order # twice - keep one row",""))))))))</f>
        <v/>
      </c>
      <c r="I2833" s="11" t="str">
        <f aca="false">IF(A2833="","",IF(ISNUMBER(A2833),INT(A2833),IFERROR(IF(TEXT(DATE(VALUE(LEFT(A2833,4)),VALUE(MID(A2833,6,2)),VALUE(MID(A2833,9,2))),"yyyy-mm-dd")=LEFT(A2833,10),DATE(VALUE(LEFT(A2833,4)),VALUE(MID(A2833,6,2)),VALUE(MID(A2833,9,2))),""),"")))</f>
        <v/>
      </c>
    </row>
    <row r="2834" customFormat="false" ht="15" hidden="false" customHeight="false" outlineLevel="0" collapsed="false">
      <c r="A2834" s="13"/>
      <c r="B2834" s="8"/>
      <c r="C2834" s="8"/>
      <c r="D2834" s="23"/>
      <c r="E2834" s="23"/>
      <c r="F2834" s="10" t="str">
        <f aca="false">IF(D2834="","",D2834-N(E2834))</f>
        <v/>
      </c>
      <c r="G2834" s="8"/>
      <c r="H2834" s="12" t="str">
        <f aca="false">IF(AND(A2834="",C2834="",D2834=""),"",IF(A2834="","Add the order date",IF(I2834="","Date not recognised - use YYYY-MM-DD",IF(C2834="","Add the customer email",IF(D2834="","Add the order total",IF(COUNTIF(Customers!$A$2:$A$2001,C2834)=0,"Customer not on Customers tab",IF(N(E2834)&gt;D2834,"Refund is more than the order",IF(AND(B2834&lt;&gt;"",COUNTIF($B$2:$B$5001,B2834)&gt;1),"Same order # twice - keep one row",""))))))))</f>
        <v/>
      </c>
      <c r="I2834" s="11" t="str">
        <f aca="false">IF(A2834="","",IF(ISNUMBER(A2834),INT(A2834),IFERROR(IF(TEXT(DATE(VALUE(LEFT(A2834,4)),VALUE(MID(A2834,6,2)),VALUE(MID(A2834,9,2))),"yyyy-mm-dd")=LEFT(A2834,10),DATE(VALUE(LEFT(A2834,4)),VALUE(MID(A2834,6,2)),VALUE(MID(A2834,9,2))),""),"")))</f>
        <v/>
      </c>
    </row>
    <row r="2835" customFormat="false" ht="15" hidden="false" customHeight="false" outlineLevel="0" collapsed="false">
      <c r="A2835" s="13"/>
      <c r="B2835" s="8"/>
      <c r="C2835" s="8"/>
      <c r="D2835" s="23"/>
      <c r="E2835" s="23"/>
      <c r="F2835" s="10" t="str">
        <f aca="false">IF(D2835="","",D2835-N(E2835))</f>
        <v/>
      </c>
      <c r="G2835" s="8"/>
      <c r="H2835" s="12" t="str">
        <f aca="false">IF(AND(A2835="",C2835="",D2835=""),"",IF(A2835="","Add the order date",IF(I2835="","Date not recognised - use YYYY-MM-DD",IF(C2835="","Add the customer email",IF(D2835="","Add the order total",IF(COUNTIF(Customers!$A$2:$A$2001,C2835)=0,"Customer not on Customers tab",IF(N(E2835)&gt;D2835,"Refund is more than the order",IF(AND(B2835&lt;&gt;"",COUNTIF($B$2:$B$5001,B2835)&gt;1),"Same order # twice - keep one row",""))))))))</f>
        <v/>
      </c>
      <c r="I2835" s="11" t="str">
        <f aca="false">IF(A2835="","",IF(ISNUMBER(A2835),INT(A2835),IFERROR(IF(TEXT(DATE(VALUE(LEFT(A2835,4)),VALUE(MID(A2835,6,2)),VALUE(MID(A2835,9,2))),"yyyy-mm-dd")=LEFT(A2835,10),DATE(VALUE(LEFT(A2835,4)),VALUE(MID(A2835,6,2)),VALUE(MID(A2835,9,2))),""),"")))</f>
        <v/>
      </c>
    </row>
    <row r="2836" customFormat="false" ht="15" hidden="false" customHeight="false" outlineLevel="0" collapsed="false">
      <c r="A2836" s="13"/>
      <c r="B2836" s="8"/>
      <c r="C2836" s="8"/>
      <c r="D2836" s="23"/>
      <c r="E2836" s="23"/>
      <c r="F2836" s="10" t="str">
        <f aca="false">IF(D2836="","",D2836-N(E2836))</f>
        <v/>
      </c>
      <c r="G2836" s="8"/>
      <c r="H2836" s="12" t="str">
        <f aca="false">IF(AND(A2836="",C2836="",D2836=""),"",IF(A2836="","Add the order date",IF(I2836="","Date not recognised - use YYYY-MM-DD",IF(C2836="","Add the customer email",IF(D2836="","Add the order total",IF(COUNTIF(Customers!$A$2:$A$2001,C2836)=0,"Customer not on Customers tab",IF(N(E2836)&gt;D2836,"Refund is more than the order",IF(AND(B2836&lt;&gt;"",COUNTIF($B$2:$B$5001,B2836)&gt;1),"Same order # twice - keep one row",""))))))))</f>
        <v/>
      </c>
      <c r="I2836" s="11" t="str">
        <f aca="false">IF(A2836="","",IF(ISNUMBER(A2836),INT(A2836),IFERROR(IF(TEXT(DATE(VALUE(LEFT(A2836,4)),VALUE(MID(A2836,6,2)),VALUE(MID(A2836,9,2))),"yyyy-mm-dd")=LEFT(A2836,10),DATE(VALUE(LEFT(A2836,4)),VALUE(MID(A2836,6,2)),VALUE(MID(A2836,9,2))),""),"")))</f>
        <v/>
      </c>
    </row>
    <row r="2837" customFormat="false" ht="15" hidden="false" customHeight="false" outlineLevel="0" collapsed="false">
      <c r="A2837" s="13"/>
      <c r="B2837" s="8"/>
      <c r="C2837" s="8"/>
      <c r="D2837" s="23"/>
      <c r="E2837" s="23"/>
      <c r="F2837" s="10" t="str">
        <f aca="false">IF(D2837="","",D2837-N(E2837))</f>
        <v/>
      </c>
      <c r="G2837" s="8"/>
      <c r="H2837" s="12" t="str">
        <f aca="false">IF(AND(A2837="",C2837="",D2837=""),"",IF(A2837="","Add the order date",IF(I2837="","Date not recognised - use YYYY-MM-DD",IF(C2837="","Add the customer email",IF(D2837="","Add the order total",IF(COUNTIF(Customers!$A$2:$A$2001,C2837)=0,"Customer not on Customers tab",IF(N(E2837)&gt;D2837,"Refund is more than the order",IF(AND(B2837&lt;&gt;"",COUNTIF($B$2:$B$5001,B2837)&gt;1),"Same order # twice - keep one row",""))))))))</f>
        <v/>
      </c>
      <c r="I2837" s="11" t="str">
        <f aca="false">IF(A2837="","",IF(ISNUMBER(A2837),INT(A2837),IFERROR(IF(TEXT(DATE(VALUE(LEFT(A2837,4)),VALUE(MID(A2837,6,2)),VALUE(MID(A2837,9,2))),"yyyy-mm-dd")=LEFT(A2837,10),DATE(VALUE(LEFT(A2837,4)),VALUE(MID(A2837,6,2)),VALUE(MID(A2837,9,2))),""),"")))</f>
        <v/>
      </c>
    </row>
    <row r="2838" customFormat="false" ht="15" hidden="false" customHeight="false" outlineLevel="0" collapsed="false">
      <c r="A2838" s="13"/>
      <c r="B2838" s="8"/>
      <c r="C2838" s="8"/>
      <c r="D2838" s="23"/>
      <c r="E2838" s="23"/>
      <c r="F2838" s="10" t="str">
        <f aca="false">IF(D2838="","",D2838-N(E2838))</f>
        <v/>
      </c>
      <c r="G2838" s="8"/>
      <c r="H2838" s="12" t="str">
        <f aca="false">IF(AND(A2838="",C2838="",D2838=""),"",IF(A2838="","Add the order date",IF(I2838="","Date not recognised - use YYYY-MM-DD",IF(C2838="","Add the customer email",IF(D2838="","Add the order total",IF(COUNTIF(Customers!$A$2:$A$2001,C2838)=0,"Customer not on Customers tab",IF(N(E2838)&gt;D2838,"Refund is more than the order",IF(AND(B2838&lt;&gt;"",COUNTIF($B$2:$B$5001,B2838)&gt;1),"Same order # twice - keep one row",""))))))))</f>
        <v/>
      </c>
      <c r="I2838" s="11" t="str">
        <f aca="false">IF(A2838="","",IF(ISNUMBER(A2838),INT(A2838),IFERROR(IF(TEXT(DATE(VALUE(LEFT(A2838,4)),VALUE(MID(A2838,6,2)),VALUE(MID(A2838,9,2))),"yyyy-mm-dd")=LEFT(A2838,10),DATE(VALUE(LEFT(A2838,4)),VALUE(MID(A2838,6,2)),VALUE(MID(A2838,9,2))),""),"")))</f>
        <v/>
      </c>
    </row>
    <row r="2839" customFormat="false" ht="15" hidden="false" customHeight="false" outlineLevel="0" collapsed="false">
      <c r="A2839" s="13"/>
      <c r="B2839" s="8"/>
      <c r="C2839" s="8"/>
      <c r="D2839" s="23"/>
      <c r="E2839" s="23"/>
      <c r="F2839" s="10" t="str">
        <f aca="false">IF(D2839="","",D2839-N(E2839))</f>
        <v/>
      </c>
      <c r="G2839" s="8"/>
      <c r="H2839" s="12" t="str">
        <f aca="false">IF(AND(A2839="",C2839="",D2839=""),"",IF(A2839="","Add the order date",IF(I2839="","Date not recognised - use YYYY-MM-DD",IF(C2839="","Add the customer email",IF(D2839="","Add the order total",IF(COUNTIF(Customers!$A$2:$A$2001,C2839)=0,"Customer not on Customers tab",IF(N(E2839)&gt;D2839,"Refund is more than the order",IF(AND(B2839&lt;&gt;"",COUNTIF($B$2:$B$5001,B2839)&gt;1),"Same order # twice - keep one row",""))))))))</f>
        <v/>
      </c>
      <c r="I2839" s="11" t="str">
        <f aca="false">IF(A2839="","",IF(ISNUMBER(A2839),INT(A2839),IFERROR(IF(TEXT(DATE(VALUE(LEFT(A2839,4)),VALUE(MID(A2839,6,2)),VALUE(MID(A2839,9,2))),"yyyy-mm-dd")=LEFT(A2839,10),DATE(VALUE(LEFT(A2839,4)),VALUE(MID(A2839,6,2)),VALUE(MID(A2839,9,2))),""),"")))</f>
        <v/>
      </c>
    </row>
    <row r="2840" customFormat="false" ht="15" hidden="false" customHeight="false" outlineLevel="0" collapsed="false">
      <c r="A2840" s="13"/>
      <c r="B2840" s="8"/>
      <c r="C2840" s="8"/>
      <c r="D2840" s="23"/>
      <c r="E2840" s="23"/>
      <c r="F2840" s="10" t="str">
        <f aca="false">IF(D2840="","",D2840-N(E2840))</f>
        <v/>
      </c>
      <c r="G2840" s="8"/>
      <c r="H2840" s="12" t="str">
        <f aca="false">IF(AND(A2840="",C2840="",D2840=""),"",IF(A2840="","Add the order date",IF(I2840="","Date not recognised - use YYYY-MM-DD",IF(C2840="","Add the customer email",IF(D2840="","Add the order total",IF(COUNTIF(Customers!$A$2:$A$2001,C2840)=0,"Customer not on Customers tab",IF(N(E2840)&gt;D2840,"Refund is more than the order",IF(AND(B2840&lt;&gt;"",COUNTIF($B$2:$B$5001,B2840)&gt;1),"Same order # twice - keep one row",""))))))))</f>
        <v/>
      </c>
      <c r="I2840" s="11" t="str">
        <f aca="false">IF(A2840="","",IF(ISNUMBER(A2840),INT(A2840),IFERROR(IF(TEXT(DATE(VALUE(LEFT(A2840,4)),VALUE(MID(A2840,6,2)),VALUE(MID(A2840,9,2))),"yyyy-mm-dd")=LEFT(A2840,10),DATE(VALUE(LEFT(A2840,4)),VALUE(MID(A2840,6,2)),VALUE(MID(A2840,9,2))),""),"")))</f>
        <v/>
      </c>
    </row>
    <row r="2841" customFormat="false" ht="15" hidden="false" customHeight="false" outlineLevel="0" collapsed="false">
      <c r="A2841" s="13"/>
      <c r="B2841" s="8"/>
      <c r="C2841" s="8"/>
      <c r="D2841" s="23"/>
      <c r="E2841" s="23"/>
      <c r="F2841" s="10" t="str">
        <f aca="false">IF(D2841="","",D2841-N(E2841))</f>
        <v/>
      </c>
      <c r="G2841" s="8"/>
      <c r="H2841" s="12" t="str">
        <f aca="false">IF(AND(A2841="",C2841="",D2841=""),"",IF(A2841="","Add the order date",IF(I2841="","Date not recognised - use YYYY-MM-DD",IF(C2841="","Add the customer email",IF(D2841="","Add the order total",IF(COUNTIF(Customers!$A$2:$A$2001,C2841)=0,"Customer not on Customers tab",IF(N(E2841)&gt;D2841,"Refund is more than the order",IF(AND(B2841&lt;&gt;"",COUNTIF($B$2:$B$5001,B2841)&gt;1),"Same order # twice - keep one row",""))))))))</f>
        <v/>
      </c>
      <c r="I2841" s="11" t="str">
        <f aca="false">IF(A2841="","",IF(ISNUMBER(A2841),INT(A2841),IFERROR(IF(TEXT(DATE(VALUE(LEFT(A2841,4)),VALUE(MID(A2841,6,2)),VALUE(MID(A2841,9,2))),"yyyy-mm-dd")=LEFT(A2841,10),DATE(VALUE(LEFT(A2841,4)),VALUE(MID(A2841,6,2)),VALUE(MID(A2841,9,2))),""),"")))</f>
        <v/>
      </c>
    </row>
    <row r="2842" customFormat="false" ht="15" hidden="false" customHeight="false" outlineLevel="0" collapsed="false">
      <c r="A2842" s="13"/>
      <c r="B2842" s="8"/>
      <c r="C2842" s="8"/>
      <c r="D2842" s="23"/>
      <c r="E2842" s="23"/>
      <c r="F2842" s="10" t="str">
        <f aca="false">IF(D2842="","",D2842-N(E2842))</f>
        <v/>
      </c>
      <c r="G2842" s="8"/>
      <c r="H2842" s="12" t="str">
        <f aca="false">IF(AND(A2842="",C2842="",D2842=""),"",IF(A2842="","Add the order date",IF(I2842="","Date not recognised - use YYYY-MM-DD",IF(C2842="","Add the customer email",IF(D2842="","Add the order total",IF(COUNTIF(Customers!$A$2:$A$2001,C2842)=0,"Customer not on Customers tab",IF(N(E2842)&gt;D2842,"Refund is more than the order",IF(AND(B2842&lt;&gt;"",COUNTIF($B$2:$B$5001,B2842)&gt;1),"Same order # twice - keep one row",""))))))))</f>
        <v/>
      </c>
      <c r="I2842" s="11" t="str">
        <f aca="false">IF(A2842="","",IF(ISNUMBER(A2842),INT(A2842),IFERROR(IF(TEXT(DATE(VALUE(LEFT(A2842,4)),VALUE(MID(A2842,6,2)),VALUE(MID(A2842,9,2))),"yyyy-mm-dd")=LEFT(A2842,10),DATE(VALUE(LEFT(A2842,4)),VALUE(MID(A2842,6,2)),VALUE(MID(A2842,9,2))),""),"")))</f>
        <v/>
      </c>
    </row>
    <row r="2843" customFormat="false" ht="15" hidden="false" customHeight="false" outlineLevel="0" collapsed="false">
      <c r="A2843" s="13"/>
      <c r="B2843" s="8"/>
      <c r="C2843" s="8"/>
      <c r="D2843" s="23"/>
      <c r="E2843" s="23"/>
      <c r="F2843" s="10" t="str">
        <f aca="false">IF(D2843="","",D2843-N(E2843))</f>
        <v/>
      </c>
      <c r="G2843" s="8"/>
      <c r="H2843" s="12" t="str">
        <f aca="false">IF(AND(A2843="",C2843="",D2843=""),"",IF(A2843="","Add the order date",IF(I2843="","Date not recognised - use YYYY-MM-DD",IF(C2843="","Add the customer email",IF(D2843="","Add the order total",IF(COUNTIF(Customers!$A$2:$A$2001,C2843)=0,"Customer not on Customers tab",IF(N(E2843)&gt;D2843,"Refund is more than the order",IF(AND(B2843&lt;&gt;"",COUNTIF($B$2:$B$5001,B2843)&gt;1),"Same order # twice - keep one row",""))))))))</f>
        <v/>
      </c>
      <c r="I2843" s="11" t="str">
        <f aca="false">IF(A2843="","",IF(ISNUMBER(A2843),INT(A2843),IFERROR(IF(TEXT(DATE(VALUE(LEFT(A2843,4)),VALUE(MID(A2843,6,2)),VALUE(MID(A2843,9,2))),"yyyy-mm-dd")=LEFT(A2843,10),DATE(VALUE(LEFT(A2843,4)),VALUE(MID(A2843,6,2)),VALUE(MID(A2843,9,2))),""),"")))</f>
        <v/>
      </c>
    </row>
    <row r="2844" customFormat="false" ht="15" hidden="false" customHeight="false" outlineLevel="0" collapsed="false">
      <c r="A2844" s="13"/>
      <c r="B2844" s="8"/>
      <c r="C2844" s="8"/>
      <c r="D2844" s="23"/>
      <c r="E2844" s="23"/>
      <c r="F2844" s="10" t="str">
        <f aca="false">IF(D2844="","",D2844-N(E2844))</f>
        <v/>
      </c>
      <c r="G2844" s="8"/>
      <c r="H2844" s="12" t="str">
        <f aca="false">IF(AND(A2844="",C2844="",D2844=""),"",IF(A2844="","Add the order date",IF(I2844="","Date not recognised - use YYYY-MM-DD",IF(C2844="","Add the customer email",IF(D2844="","Add the order total",IF(COUNTIF(Customers!$A$2:$A$2001,C2844)=0,"Customer not on Customers tab",IF(N(E2844)&gt;D2844,"Refund is more than the order",IF(AND(B2844&lt;&gt;"",COUNTIF($B$2:$B$5001,B2844)&gt;1),"Same order # twice - keep one row",""))))))))</f>
        <v/>
      </c>
      <c r="I2844" s="11" t="str">
        <f aca="false">IF(A2844="","",IF(ISNUMBER(A2844),INT(A2844),IFERROR(IF(TEXT(DATE(VALUE(LEFT(A2844,4)),VALUE(MID(A2844,6,2)),VALUE(MID(A2844,9,2))),"yyyy-mm-dd")=LEFT(A2844,10),DATE(VALUE(LEFT(A2844,4)),VALUE(MID(A2844,6,2)),VALUE(MID(A2844,9,2))),""),"")))</f>
        <v/>
      </c>
    </row>
    <row r="2845" customFormat="false" ht="15" hidden="false" customHeight="false" outlineLevel="0" collapsed="false">
      <c r="A2845" s="13"/>
      <c r="B2845" s="8"/>
      <c r="C2845" s="8"/>
      <c r="D2845" s="23"/>
      <c r="E2845" s="23"/>
      <c r="F2845" s="10" t="str">
        <f aca="false">IF(D2845="","",D2845-N(E2845))</f>
        <v/>
      </c>
      <c r="G2845" s="8"/>
      <c r="H2845" s="12" t="str">
        <f aca="false">IF(AND(A2845="",C2845="",D2845=""),"",IF(A2845="","Add the order date",IF(I2845="","Date not recognised - use YYYY-MM-DD",IF(C2845="","Add the customer email",IF(D2845="","Add the order total",IF(COUNTIF(Customers!$A$2:$A$2001,C2845)=0,"Customer not on Customers tab",IF(N(E2845)&gt;D2845,"Refund is more than the order",IF(AND(B2845&lt;&gt;"",COUNTIF($B$2:$B$5001,B2845)&gt;1),"Same order # twice - keep one row",""))))))))</f>
        <v/>
      </c>
      <c r="I2845" s="11" t="str">
        <f aca="false">IF(A2845="","",IF(ISNUMBER(A2845),INT(A2845),IFERROR(IF(TEXT(DATE(VALUE(LEFT(A2845,4)),VALUE(MID(A2845,6,2)),VALUE(MID(A2845,9,2))),"yyyy-mm-dd")=LEFT(A2845,10),DATE(VALUE(LEFT(A2845,4)),VALUE(MID(A2845,6,2)),VALUE(MID(A2845,9,2))),""),"")))</f>
        <v/>
      </c>
    </row>
    <row r="2846" customFormat="false" ht="15" hidden="false" customHeight="false" outlineLevel="0" collapsed="false">
      <c r="A2846" s="13"/>
      <c r="B2846" s="8"/>
      <c r="C2846" s="8"/>
      <c r="D2846" s="23"/>
      <c r="E2846" s="23"/>
      <c r="F2846" s="10" t="str">
        <f aca="false">IF(D2846="","",D2846-N(E2846))</f>
        <v/>
      </c>
      <c r="G2846" s="8"/>
      <c r="H2846" s="12" t="str">
        <f aca="false">IF(AND(A2846="",C2846="",D2846=""),"",IF(A2846="","Add the order date",IF(I2846="","Date not recognised - use YYYY-MM-DD",IF(C2846="","Add the customer email",IF(D2846="","Add the order total",IF(COUNTIF(Customers!$A$2:$A$2001,C2846)=0,"Customer not on Customers tab",IF(N(E2846)&gt;D2846,"Refund is more than the order",IF(AND(B2846&lt;&gt;"",COUNTIF($B$2:$B$5001,B2846)&gt;1),"Same order # twice - keep one row",""))))))))</f>
        <v/>
      </c>
      <c r="I2846" s="11" t="str">
        <f aca="false">IF(A2846="","",IF(ISNUMBER(A2846),INT(A2846),IFERROR(IF(TEXT(DATE(VALUE(LEFT(A2846,4)),VALUE(MID(A2846,6,2)),VALUE(MID(A2846,9,2))),"yyyy-mm-dd")=LEFT(A2846,10),DATE(VALUE(LEFT(A2846,4)),VALUE(MID(A2846,6,2)),VALUE(MID(A2846,9,2))),""),"")))</f>
        <v/>
      </c>
    </row>
    <row r="2847" customFormat="false" ht="15" hidden="false" customHeight="false" outlineLevel="0" collapsed="false">
      <c r="A2847" s="13"/>
      <c r="B2847" s="8"/>
      <c r="C2847" s="8"/>
      <c r="D2847" s="23"/>
      <c r="E2847" s="23"/>
      <c r="F2847" s="10" t="str">
        <f aca="false">IF(D2847="","",D2847-N(E2847))</f>
        <v/>
      </c>
      <c r="G2847" s="8"/>
      <c r="H2847" s="12" t="str">
        <f aca="false">IF(AND(A2847="",C2847="",D2847=""),"",IF(A2847="","Add the order date",IF(I2847="","Date not recognised - use YYYY-MM-DD",IF(C2847="","Add the customer email",IF(D2847="","Add the order total",IF(COUNTIF(Customers!$A$2:$A$2001,C2847)=0,"Customer not on Customers tab",IF(N(E2847)&gt;D2847,"Refund is more than the order",IF(AND(B2847&lt;&gt;"",COUNTIF($B$2:$B$5001,B2847)&gt;1),"Same order # twice - keep one row",""))))))))</f>
        <v/>
      </c>
      <c r="I2847" s="11" t="str">
        <f aca="false">IF(A2847="","",IF(ISNUMBER(A2847),INT(A2847),IFERROR(IF(TEXT(DATE(VALUE(LEFT(A2847,4)),VALUE(MID(A2847,6,2)),VALUE(MID(A2847,9,2))),"yyyy-mm-dd")=LEFT(A2847,10),DATE(VALUE(LEFT(A2847,4)),VALUE(MID(A2847,6,2)),VALUE(MID(A2847,9,2))),""),"")))</f>
        <v/>
      </c>
    </row>
    <row r="2848" customFormat="false" ht="15" hidden="false" customHeight="false" outlineLevel="0" collapsed="false">
      <c r="A2848" s="13"/>
      <c r="B2848" s="8"/>
      <c r="C2848" s="8"/>
      <c r="D2848" s="23"/>
      <c r="E2848" s="23"/>
      <c r="F2848" s="10" t="str">
        <f aca="false">IF(D2848="","",D2848-N(E2848))</f>
        <v/>
      </c>
      <c r="G2848" s="8"/>
      <c r="H2848" s="12" t="str">
        <f aca="false">IF(AND(A2848="",C2848="",D2848=""),"",IF(A2848="","Add the order date",IF(I2848="","Date not recognised - use YYYY-MM-DD",IF(C2848="","Add the customer email",IF(D2848="","Add the order total",IF(COUNTIF(Customers!$A$2:$A$2001,C2848)=0,"Customer not on Customers tab",IF(N(E2848)&gt;D2848,"Refund is more than the order",IF(AND(B2848&lt;&gt;"",COUNTIF($B$2:$B$5001,B2848)&gt;1),"Same order # twice - keep one row",""))))))))</f>
        <v/>
      </c>
      <c r="I2848" s="11" t="str">
        <f aca="false">IF(A2848="","",IF(ISNUMBER(A2848),INT(A2848),IFERROR(IF(TEXT(DATE(VALUE(LEFT(A2848,4)),VALUE(MID(A2848,6,2)),VALUE(MID(A2848,9,2))),"yyyy-mm-dd")=LEFT(A2848,10),DATE(VALUE(LEFT(A2848,4)),VALUE(MID(A2848,6,2)),VALUE(MID(A2848,9,2))),""),"")))</f>
        <v/>
      </c>
    </row>
    <row r="2849" customFormat="false" ht="15" hidden="false" customHeight="false" outlineLevel="0" collapsed="false">
      <c r="A2849" s="13"/>
      <c r="B2849" s="8"/>
      <c r="C2849" s="8"/>
      <c r="D2849" s="23"/>
      <c r="E2849" s="23"/>
      <c r="F2849" s="10" t="str">
        <f aca="false">IF(D2849="","",D2849-N(E2849))</f>
        <v/>
      </c>
      <c r="G2849" s="8"/>
      <c r="H2849" s="12" t="str">
        <f aca="false">IF(AND(A2849="",C2849="",D2849=""),"",IF(A2849="","Add the order date",IF(I2849="","Date not recognised - use YYYY-MM-DD",IF(C2849="","Add the customer email",IF(D2849="","Add the order total",IF(COUNTIF(Customers!$A$2:$A$2001,C2849)=0,"Customer not on Customers tab",IF(N(E2849)&gt;D2849,"Refund is more than the order",IF(AND(B2849&lt;&gt;"",COUNTIF($B$2:$B$5001,B2849)&gt;1),"Same order # twice - keep one row",""))))))))</f>
        <v/>
      </c>
      <c r="I2849" s="11" t="str">
        <f aca="false">IF(A2849="","",IF(ISNUMBER(A2849),INT(A2849),IFERROR(IF(TEXT(DATE(VALUE(LEFT(A2849,4)),VALUE(MID(A2849,6,2)),VALUE(MID(A2849,9,2))),"yyyy-mm-dd")=LEFT(A2849,10),DATE(VALUE(LEFT(A2849,4)),VALUE(MID(A2849,6,2)),VALUE(MID(A2849,9,2))),""),"")))</f>
        <v/>
      </c>
    </row>
    <row r="2850" customFormat="false" ht="15" hidden="false" customHeight="false" outlineLevel="0" collapsed="false">
      <c r="A2850" s="13"/>
      <c r="B2850" s="8"/>
      <c r="C2850" s="8"/>
      <c r="D2850" s="23"/>
      <c r="E2850" s="23"/>
      <c r="F2850" s="10" t="str">
        <f aca="false">IF(D2850="","",D2850-N(E2850))</f>
        <v/>
      </c>
      <c r="G2850" s="8"/>
      <c r="H2850" s="12" t="str">
        <f aca="false">IF(AND(A2850="",C2850="",D2850=""),"",IF(A2850="","Add the order date",IF(I2850="","Date not recognised - use YYYY-MM-DD",IF(C2850="","Add the customer email",IF(D2850="","Add the order total",IF(COUNTIF(Customers!$A$2:$A$2001,C2850)=0,"Customer not on Customers tab",IF(N(E2850)&gt;D2850,"Refund is more than the order",IF(AND(B2850&lt;&gt;"",COUNTIF($B$2:$B$5001,B2850)&gt;1),"Same order # twice - keep one row",""))))))))</f>
        <v/>
      </c>
      <c r="I2850" s="11" t="str">
        <f aca="false">IF(A2850="","",IF(ISNUMBER(A2850),INT(A2850),IFERROR(IF(TEXT(DATE(VALUE(LEFT(A2850,4)),VALUE(MID(A2850,6,2)),VALUE(MID(A2850,9,2))),"yyyy-mm-dd")=LEFT(A2850,10),DATE(VALUE(LEFT(A2850,4)),VALUE(MID(A2850,6,2)),VALUE(MID(A2850,9,2))),""),"")))</f>
        <v/>
      </c>
    </row>
    <row r="2851" customFormat="false" ht="15" hidden="false" customHeight="false" outlineLevel="0" collapsed="false">
      <c r="A2851" s="13"/>
      <c r="B2851" s="8"/>
      <c r="C2851" s="8"/>
      <c r="D2851" s="23"/>
      <c r="E2851" s="23"/>
      <c r="F2851" s="10" t="str">
        <f aca="false">IF(D2851="","",D2851-N(E2851))</f>
        <v/>
      </c>
      <c r="G2851" s="8"/>
      <c r="H2851" s="12" t="str">
        <f aca="false">IF(AND(A2851="",C2851="",D2851=""),"",IF(A2851="","Add the order date",IF(I2851="","Date not recognised - use YYYY-MM-DD",IF(C2851="","Add the customer email",IF(D2851="","Add the order total",IF(COUNTIF(Customers!$A$2:$A$2001,C2851)=0,"Customer not on Customers tab",IF(N(E2851)&gt;D2851,"Refund is more than the order",IF(AND(B2851&lt;&gt;"",COUNTIF($B$2:$B$5001,B2851)&gt;1),"Same order # twice - keep one row",""))))))))</f>
        <v/>
      </c>
      <c r="I2851" s="11" t="str">
        <f aca="false">IF(A2851="","",IF(ISNUMBER(A2851),INT(A2851),IFERROR(IF(TEXT(DATE(VALUE(LEFT(A2851,4)),VALUE(MID(A2851,6,2)),VALUE(MID(A2851,9,2))),"yyyy-mm-dd")=LEFT(A2851,10),DATE(VALUE(LEFT(A2851,4)),VALUE(MID(A2851,6,2)),VALUE(MID(A2851,9,2))),""),"")))</f>
        <v/>
      </c>
    </row>
    <row r="2852" customFormat="false" ht="15" hidden="false" customHeight="false" outlineLevel="0" collapsed="false">
      <c r="A2852" s="13"/>
      <c r="B2852" s="8"/>
      <c r="C2852" s="8"/>
      <c r="D2852" s="23"/>
      <c r="E2852" s="23"/>
      <c r="F2852" s="10" t="str">
        <f aca="false">IF(D2852="","",D2852-N(E2852))</f>
        <v/>
      </c>
      <c r="G2852" s="8"/>
      <c r="H2852" s="12" t="str">
        <f aca="false">IF(AND(A2852="",C2852="",D2852=""),"",IF(A2852="","Add the order date",IF(I2852="","Date not recognised - use YYYY-MM-DD",IF(C2852="","Add the customer email",IF(D2852="","Add the order total",IF(COUNTIF(Customers!$A$2:$A$2001,C2852)=0,"Customer not on Customers tab",IF(N(E2852)&gt;D2852,"Refund is more than the order",IF(AND(B2852&lt;&gt;"",COUNTIF($B$2:$B$5001,B2852)&gt;1),"Same order # twice - keep one row",""))))))))</f>
        <v/>
      </c>
      <c r="I2852" s="11" t="str">
        <f aca="false">IF(A2852="","",IF(ISNUMBER(A2852),INT(A2852),IFERROR(IF(TEXT(DATE(VALUE(LEFT(A2852,4)),VALUE(MID(A2852,6,2)),VALUE(MID(A2852,9,2))),"yyyy-mm-dd")=LEFT(A2852,10),DATE(VALUE(LEFT(A2852,4)),VALUE(MID(A2852,6,2)),VALUE(MID(A2852,9,2))),""),"")))</f>
        <v/>
      </c>
    </row>
    <row r="2853" customFormat="false" ht="15" hidden="false" customHeight="false" outlineLevel="0" collapsed="false">
      <c r="A2853" s="13"/>
      <c r="B2853" s="8"/>
      <c r="C2853" s="8"/>
      <c r="D2853" s="23"/>
      <c r="E2853" s="23"/>
      <c r="F2853" s="10" t="str">
        <f aca="false">IF(D2853="","",D2853-N(E2853))</f>
        <v/>
      </c>
      <c r="G2853" s="8"/>
      <c r="H2853" s="12" t="str">
        <f aca="false">IF(AND(A2853="",C2853="",D2853=""),"",IF(A2853="","Add the order date",IF(I2853="","Date not recognised - use YYYY-MM-DD",IF(C2853="","Add the customer email",IF(D2853="","Add the order total",IF(COUNTIF(Customers!$A$2:$A$2001,C2853)=0,"Customer not on Customers tab",IF(N(E2853)&gt;D2853,"Refund is more than the order",IF(AND(B2853&lt;&gt;"",COUNTIF($B$2:$B$5001,B2853)&gt;1),"Same order # twice - keep one row",""))))))))</f>
        <v/>
      </c>
      <c r="I2853" s="11" t="str">
        <f aca="false">IF(A2853="","",IF(ISNUMBER(A2853),INT(A2853),IFERROR(IF(TEXT(DATE(VALUE(LEFT(A2853,4)),VALUE(MID(A2853,6,2)),VALUE(MID(A2853,9,2))),"yyyy-mm-dd")=LEFT(A2853,10),DATE(VALUE(LEFT(A2853,4)),VALUE(MID(A2853,6,2)),VALUE(MID(A2853,9,2))),""),"")))</f>
        <v/>
      </c>
    </row>
    <row r="2854" customFormat="false" ht="15" hidden="false" customHeight="false" outlineLevel="0" collapsed="false">
      <c r="A2854" s="13"/>
      <c r="B2854" s="8"/>
      <c r="C2854" s="8"/>
      <c r="D2854" s="23"/>
      <c r="E2854" s="23"/>
      <c r="F2854" s="10" t="str">
        <f aca="false">IF(D2854="","",D2854-N(E2854))</f>
        <v/>
      </c>
      <c r="G2854" s="8"/>
      <c r="H2854" s="12" t="str">
        <f aca="false">IF(AND(A2854="",C2854="",D2854=""),"",IF(A2854="","Add the order date",IF(I2854="","Date not recognised - use YYYY-MM-DD",IF(C2854="","Add the customer email",IF(D2854="","Add the order total",IF(COUNTIF(Customers!$A$2:$A$2001,C2854)=0,"Customer not on Customers tab",IF(N(E2854)&gt;D2854,"Refund is more than the order",IF(AND(B2854&lt;&gt;"",COUNTIF($B$2:$B$5001,B2854)&gt;1),"Same order # twice - keep one row",""))))))))</f>
        <v/>
      </c>
      <c r="I2854" s="11" t="str">
        <f aca="false">IF(A2854="","",IF(ISNUMBER(A2854),INT(A2854),IFERROR(IF(TEXT(DATE(VALUE(LEFT(A2854,4)),VALUE(MID(A2854,6,2)),VALUE(MID(A2854,9,2))),"yyyy-mm-dd")=LEFT(A2854,10),DATE(VALUE(LEFT(A2854,4)),VALUE(MID(A2854,6,2)),VALUE(MID(A2854,9,2))),""),"")))</f>
        <v/>
      </c>
    </row>
    <row r="2855" customFormat="false" ht="15" hidden="false" customHeight="false" outlineLevel="0" collapsed="false">
      <c r="A2855" s="13"/>
      <c r="B2855" s="8"/>
      <c r="C2855" s="8"/>
      <c r="D2855" s="23"/>
      <c r="E2855" s="23"/>
      <c r="F2855" s="10" t="str">
        <f aca="false">IF(D2855="","",D2855-N(E2855))</f>
        <v/>
      </c>
      <c r="G2855" s="8"/>
      <c r="H2855" s="12" t="str">
        <f aca="false">IF(AND(A2855="",C2855="",D2855=""),"",IF(A2855="","Add the order date",IF(I2855="","Date not recognised - use YYYY-MM-DD",IF(C2855="","Add the customer email",IF(D2855="","Add the order total",IF(COUNTIF(Customers!$A$2:$A$2001,C2855)=0,"Customer not on Customers tab",IF(N(E2855)&gt;D2855,"Refund is more than the order",IF(AND(B2855&lt;&gt;"",COUNTIF($B$2:$B$5001,B2855)&gt;1),"Same order # twice - keep one row",""))))))))</f>
        <v/>
      </c>
      <c r="I2855" s="11" t="str">
        <f aca="false">IF(A2855="","",IF(ISNUMBER(A2855),INT(A2855),IFERROR(IF(TEXT(DATE(VALUE(LEFT(A2855,4)),VALUE(MID(A2855,6,2)),VALUE(MID(A2855,9,2))),"yyyy-mm-dd")=LEFT(A2855,10),DATE(VALUE(LEFT(A2855,4)),VALUE(MID(A2855,6,2)),VALUE(MID(A2855,9,2))),""),"")))</f>
        <v/>
      </c>
    </row>
    <row r="2856" customFormat="false" ht="15" hidden="false" customHeight="false" outlineLevel="0" collapsed="false">
      <c r="A2856" s="13"/>
      <c r="B2856" s="8"/>
      <c r="C2856" s="8"/>
      <c r="D2856" s="23"/>
      <c r="E2856" s="23"/>
      <c r="F2856" s="10" t="str">
        <f aca="false">IF(D2856="","",D2856-N(E2856))</f>
        <v/>
      </c>
      <c r="G2856" s="8"/>
      <c r="H2856" s="12" t="str">
        <f aca="false">IF(AND(A2856="",C2856="",D2856=""),"",IF(A2856="","Add the order date",IF(I2856="","Date not recognised - use YYYY-MM-DD",IF(C2856="","Add the customer email",IF(D2856="","Add the order total",IF(COUNTIF(Customers!$A$2:$A$2001,C2856)=0,"Customer not on Customers tab",IF(N(E2856)&gt;D2856,"Refund is more than the order",IF(AND(B2856&lt;&gt;"",COUNTIF($B$2:$B$5001,B2856)&gt;1),"Same order # twice - keep one row",""))))))))</f>
        <v/>
      </c>
      <c r="I2856" s="11" t="str">
        <f aca="false">IF(A2856="","",IF(ISNUMBER(A2856),INT(A2856),IFERROR(IF(TEXT(DATE(VALUE(LEFT(A2856,4)),VALUE(MID(A2856,6,2)),VALUE(MID(A2856,9,2))),"yyyy-mm-dd")=LEFT(A2856,10),DATE(VALUE(LEFT(A2856,4)),VALUE(MID(A2856,6,2)),VALUE(MID(A2856,9,2))),""),"")))</f>
        <v/>
      </c>
    </row>
    <row r="2857" customFormat="false" ht="15" hidden="false" customHeight="false" outlineLevel="0" collapsed="false">
      <c r="A2857" s="13"/>
      <c r="B2857" s="8"/>
      <c r="C2857" s="8"/>
      <c r="D2857" s="23"/>
      <c r="E2857" s="23"/>
      <c r="F2857" s="10" t="str">
        <f aca="false">IF(D2857="","",D2857-N(E2857))</f>
        <v/>
      </c>
      <c r="G2857" s="8"/>
      <c r="H2857" s="12" t="str">
        <f aca="false">IF(AND(A2857="",C2857="",D2857=""),"",IF(A2857="","Add the order date",IF(I2857="","Date not recognised - use YYYY-MM-DD",IF(C2857="","Add the customer email",IF(D2857="","Add the order total",IF(COUNTIF(Customers!$A$2:$A$2001,C2857)=0,"Customer not on Customers tab",IF(N(E2857)&gt;D2857,"Refund is more than the order",IF(AND(B2857&lt;&gt;"",COUNTIF($B$2:$B$5001,B2857)&gt;1),"Same order # twice - keep one row",""))))))))</f>
        <v/>
      </c>
      <c r="I2857" s="11" t="str">
        <f aca="false">IF(A2857="","",IF(ISNUMBER(A2857),INT(A2857),IFERROR(IF(TEXT(DATE(VALUE(LEFT(A2857,4)),VALUE(MID(A2857,6,2)),VALUE(MID(A2857,9,2))),"yyyy-mm-dd")=LEFT(A2857,10),DATE(VALUE(LEFT(A2857,4)),VALUE(MID(A2857,6,2)),VALUE(MID(A2857,9,2))),""),"")))</f>
        <v/>
      </c>
    </row>
    <row r="2858" customFormat="false" ht="15" hidden="false" customHeight="false" outlineLevel="0" collapsed="false">
      <c r="A2858" s="13"/>
      <c r="B2858" s="8"/>
      <c r="C2858" s="8"/>
      <c r="D2858" s="23"/>
      <c r="E2858" s="23"/>
      <c r="F2858" s="10" t="str">
        <f aca="false">IF(D2858="","",D2858-N(E2858))</f>
        <v/>
      </c>
      <c r="G2858" s="8"/>
      <c r="H2858" s="12" t="str">
        <f aca="false">IF(AND(A2858="",C2858="",D2858=""),"",IF(A2858="","Add the order date",IF(I2858="","Date not recognised - use YYYY-MM-DD",IF(C2858="","Add the customer email",IF(D2858="","Add the order total",IF(COUNTIF(Customers!$A$2:$A$2001,C2858)=0,"Customer not on Customers tab",IF(N(E2858)&gt;D2858,"Refund is more than the order",IF(AND(B2858&lt;&gt;"",COUNTIF($B$2:$B$5001,B2858)&gt;1),"Same order # twice - keep one row",""))))))))</f>
        <v/>
      </c>
      <c r="I2858" s="11" t="str">
        <f aca="false">IF(A2858="","",IF(ISNUMBER(A2858),INT(A2858),IFERROR(IF(TEXT(DATE(VALUE(LEFT(A2858,4)),VALUE(MID(A2858,6,2)),VALUE(MID(A2858,9,2))),"yyyy-mm-dd")=LEFT(A2858,10),DATE(VALUE(LEFT(A2858,4)),VALUE(MID(A2858,6,2)),VALUE(MID(A2858,9,2))),""),"")))</f>
        <v/>
      </c>
    </row>
    <row r="2859" customFormat="false" ht="15" hidden="false" customHeight="false" outlineLevel="0" collapsed="false">
      <c r="A2859" s="13"/>
      <c r="B2859" s="8"/>
      <c r="C2859" s="8"/>
      <c r="D2859" s="23"/>
      <c r="E2859" s="23"/>
      <c r="F2859" s="10" t="str">
        <f aca="false">IF(D2859="","",D2859-N(E2859))</f>
        <v/>
      </c>
      <c r="G2859" s="8"/>
      <c r="H2859" s="12" t="str">
        <f aca="false">IF(AND(A2859="",C2859="",D2859=""),"",IF(A2859="","Add the order date",IF(I2859="","Date not recognised - use YYYY-MM-DD",IF(C2859="","Add the customer email",IF(D2859="","Add the order total",IF(COUNTIF(Customers!$A$2:$A$2001,C2859)=0,"Customer not on Customers tab",IF(N(E2859)&gt;D2859,"Refund is more than the order",IF(AND(B2859&lt;&gt;"",COUNTIF($B$2:$B$5001,B2859)&gt;1),"Same order # twice - keep one row",""))))))))</f>
        <v/>
      </c>
      <c r="I2859" s="11" t="str">
        <f aca="false">IF(A2859="","",IF(ISNUMBER(A2859),INT(A2859),IFERROR(IF(TEXT(DATE(VALUE(LEFT(A2859,4)),VALUE(MID(A2859,6,2)),VALUE(MID(A2859,9,2))),"yyyy-mm-dd")=LEFT(A2859,10),DATE(VALUE(LEFT(A2859,4)),VALUE(MID(A2859,6,2)),VALUE(MID(A2859,9,2))),""),"")))</f>
        <v/>
      </c>
    </row>
    <row r="2860" customFormat="false" ht="15" hidden="false" customHeight="false" outlineLevel="0" collapsed="false">
      <c r="A2860" s="13"/>
      <c r="B2860" s="8"/>
      <c r="C2860" s="8"/>
      <c r="D2860" s="23"/>
      <c r="E2860" s="23"/>
      <c r="F2860" s="10" t="str">
        <f aca="false">IF(D2860="","",D2860-N(E2860))</f>
        <v/>
      </c>
      <c r="G2860" s="8"/>
      <c r="H2860" s="12" t="str">
        <f aca="false">IF(AND(A2860="",C2860="",D2860=""),"",IF(A2860="","Add the order date",IF(I2860="","Date not recognised - use YYYY-MM-DD",IF(C2860="","Add the customer email",IF(D2860="","Add the order total",IF(COUNTIF(Customers!$A$2:$A$2001,C2860)=0,"Customer not on Customers tab",IF(N(E2860)&gt;D2860,"Refund is more than the order",IF(AND(B2860&lt;&gt;"",COUNTIF($B$2:$B$5001,B2860)&gt;1),"Same order # twice - keep one row",""))))))))</f>
        <v/>
      </c>
      <c r="I2860" s="11" t="str">
        <f aca="false">IF(A2860="","",IF(ISNUMBER(A2860),INT(A2860),IFERROR(IF(TEXT(DATE(VALUE(LEFT(A2860,4)),VALUE(MID(A2860,6,2)),VALUE(MID(A2860,9,2))),"yyyy-mm-dd")=LEFT(A2860,10),DATE(VALUE(LEFT(A2860,4)),VALUE(MID(A2860,6,2)),VALUE(MID(A2860,9,2))),""),"")))</f>
        <v/>
      </c>
    </row>
    <row r="2861" customFormat="false" ht="15" hidden="false" customHeight="false" outlineLevel="0" collapsed="false">
      <c r="A2861" s="13"/>
      <c r="B2861" s="8"/>
      <c r="C2861" s="8"/>
      <c r="D2861" s="23"/>
      <c r="E2861" s="23"/>
      <c r="F2861" s="10" t="str">
        <f aca="false">IF(D2861="","",D2861-N(E2861))</f>
        <v/>
      </c>
      <c r="G2861" s="8"/>
      <c r="H2861" s="12" t="str">
        <f aca="false">IF(AND(A2861="",C2861="",D2861=""),"",IF(A2861="","Add the order date",IF(I2861="","Date not recognised - use YYYY-MM-DD",IF(C2861="","Add the customer email",IF(D2861="","Add the order total",IF(COUNTIF(Customers!$A$2:$A$2001,C2861)=0,"Customer not on Customers tab",IF(N(E2861)&gt;D2861,"Refund is more than the order",IF(AND(B2861&lt;&gt;"",COUNTIF($B$2:$B$5001,B2861)&gt;1),"Same order # twice - keep one row",""))))))))</f>
        <v/>
      </c>
      <c r="I2861" s="11" t="str">
        <f aca="false">IF(A2861="","",IF(ISNUMBER(A2861),INT(A2861),IFERROR(IF(TEXT(DATE(VALUE(LEFT(A2861,4)),VALUE(MID(A2861,6,2)),VALUE(MID(A2861,9,2))),"yyyy-mm-dd")=LEFT(A2861,10),DATE(VALUE(LEFT(A2861,4)),VALUE(MID(A2861,6,2)),VALUE(MID(A2861,9,2))),""),"")))</f>
        <v/>
      </c>
    </row>
    <row r="2862" customFormat="false" ht="15" hidden="false" customHeight="false" outlineLevel="0" collapsed="false">
      <c r="A2862" s="13"/>
      <c r="B2862" s="8"/>
      <c r="C2862" s="8"/>
      <c r="D2862" s="23"/>
      <c r="E2862" s="23"/>
      <c r="F2862" s="10" t="str">
        <f aca="false">IF(D2862="","",D2862-N(E2862))</f>
        <v/>
      </c>
      <c r="G2862" s="8"/>
      <c r="H2862" s="12" t="str">
        <f aca="false">IF(AND(A2862="",C2862="",D2862=""),"",IF(A2862="","Add the order date",IF(I2862="","Date not recognised - use YYYY-MM-DD",IF(C2862="","Add the customer email",IF(D2862="","Add the order total",IF(COUNTIF(Customers!$A$2:$A$2001,C2862)=0,"Customer not on Customers tab",IF(N(E2862)&gt;D2862,"Refund is more than the order",IF(AND(B2862&lt;&gt;"",COUNTIF($B$2:$B$5001,B2862)&gt;1),"Same order # twice - keep one row",""))))))))</f>
        <v/>
      </c>
      <c r="I2862" s="11" t="str">
        <f aca="false">IF(A2862="","",IF(ISNUMBER(A2862),INT(A2862),IFERROR(IF(TEXT(DATE(VALUE(LEFT(A2862,4)),VALUE(MID(A2862,6,2)),VALUE(MID(A2862,9,2))),"yyyy-mm-dd")=LEFT(A2862,10),DATE(VALUE(LEFT(A2862,4)),VALUE(MID(A2862,6,2)),VALUE(MID(A2862,9,2))),""),"")))</f>
        <v/>
      </c>
    </row>
    <row r="2863" customFormat="false" ht="15" hidden="false" customHeight="false" outlineLevel="0" collapsed="false">
      <c r="A2863" s="13"/>
      <c r="B2863" s="8"/>
      <c r="C2863" s="8"/>
      <c r="D2863" s="23"/>
      <c r="E2863" s="23"/>
      <c r="F2863" s="10" t="str">
        <f aca="false">IF(D2863="","",D2863-N(E2863))</f>
        <v/>
      </c>
      <c r="G2863" s="8"/>
      <c r="H2863" s="12" t="str">
        <f aca="false">IF(AND(A2863="",C2863="",D2863=""),"",IF(A2863="","Add the order date",IF(I2863="","Date not recognised - use YYYY-MM-DD",IF(C2863="","Add the customer email",IF(D2863="","Add the order total",IF(COUNTIF(Customers!$A$2:$A$2001,C2863)=0,"Customer not on Customers tab",IF(N(E2863)&gt;D2863,"Refund is more than the order",IF(AND(B2863&lt;&gt;"",COUNTIF($B$2:$B$5001,B2863)&gt;1),"Same order # twice - keep one row",""))))))))</f>
        <v/>
      </c>
      <c r="I2863" s="11" t="str">
        <f aca="false">IF(A2863="","",IF(ISNUMBER(A2863),INT(A2863),IFERROR(IF(TEXT(DATE(VALUE(LEFT(A2863,4)),VALUE(MID(A2863,6,2)),VALUE(MID(A2863,9,2))),"yyyy-mm-dd")=LEFT(A2863,10),DATE(VALUE(LEFT(A2863,4)),VALUE(MID(A2863,6,2)),VALUE(MID(A2863,9,2))),""),"")))</f>
        <v/>
      </c>
    </row>
    <row r="2864" customFormat="false" ht="15" hidden="false" customHeight="false" outlineLevel="0" collapsed="false">
      <c r="A2864" s="13"/>
      <c r="B2864" s="8"/>
      <c r="C2864" s="8"/>
      <c r="D2864" s="23"/>
      <c r="E2864" s="23"/>
      <c r="F2864" s="10" t="str">
        <f aca="false">IF(D2864="","",D2864-N(E2864))</f>
        <v/>
      </c>
      <c r="G2864" s="8"/>
      <c r="H2864" s="12" t="str">
        <f aca="false">IF(AND(A2864="",C2864="",D2864=""),"",IF(A2864="","Add the order date",IF(I2864="","Date not recognised - use YYYY-MM-DD",IF(C2864="","Add the customer email",IF(D2864="","Add the order total",IF(COUNTIF(Customers!$A$2:$A$2001,C2864)=0,"Customer not on Customers tab",IF(N(E2864)&gt;D2864,"Refund is more than the order",IF(AND(B2864&lt;&gt;"",COUNTIF($B$2:$B$5001,B2864)&gt;1),"Same order # twice - keep one row",""))))))))</f>
        <v/>
      </c>
      <c r="I2864" s="11" t="str">
        <f aca="false">IF(A2864="","",IF(ISNUMBER(A2864),INT(A2864),IFERROR(IF(TEXT(DATE(VALUE(LEFT(A2864,4)),VALUE(MID(A2864,6,2)),VALUE(MID(A2864,9,2))),"yyyy-mm-dd")=LEFT(A2864,10),DATE(VALUE(LEFT(A2864,4)),VALUE(MID(A2864,6,2)),VALUE(MID(A2864,9,2))),""),"")))</f>
        <v/>
      </c>
    </row>
    <row r="2865" customFormat="false" ht="15" hidden="false" customHeight="false" outlineLevel="0" collapsed="false">
      <c r="A2865" s="13"/>
      <c r="B2865" s="8"/>
      <c r="C2865" s="8"/>
      <c r="D2865" s="23"/>
      <c r="E2865" s="23"/>
      <c r="F2865" s="10" t="str">
        <f aca="false">IF(D2865="","",D2865-N(E2865))</f>
        <v/>
      </c>
      <c r="G2865" s="8"/>
      <c r="H2865" s="12" t="str">
        <f aca="false">IF(AND(A2865="",C2865="",D2865=""),"",IF(A2865="","Add the order date",IF(I2865="","Date not recognised - use YYYY-MM-DD",IF(C2865="","Add the customer email",IF(D2865="","Add the order total",IF(COUNTIF(Customers!$A$2:$A$2001,C2865)=0,"Customer not on Customers tab",IF(N(E2865)&gt;D2865,"Refund is more than the order",IF(AND(B2865&lt;&gt;"",COUNTIF($B$2:$B$5001,B2865)&gt;1),"Same order # twice - keep one row",""))))))))</f>
        <v/>
      </c>
      <c r="I2865" s="11" t="str">
        <f aca="false">IF(A2865="","",IF(ISNUMBER(A2865),INT(A2865),IFERROR(IF(TEXT(DATE(VALUE(LEFT(A2865,4)),VALUE(MID(A2865,6,2)),VALUE(MID(A2865,9,2))),"yyyy-mm-dd")=LEFT(A2865,10),DATE(VALUE(LEFT(A2865,4)),VALUE(MID(A2865,6,2)),VALUE(MID(A2865,9,2))),""),"")))</f>
        <v/>
      </c>
    </row>
    <row r="2866" customFormat="false" ht="15" hidden="false" customHeight="false" outlineLevel="0" collapsed="false">
      <c r="A2866" s="13"/>
      <c r="B2866" s="8"/>
      <c r="C2866" s="8"/>
      <c r="D2866" s="23"/>
      <c r="E2866" s="23"/>
      <c r="F2866" s="10" t="str">
        <f aca="false">IF(D2866="","",D2866-N(E2866))</f>
        <v/>
      </c>
      <c r="G2866" s="8"/>
      <c r="H2866" s="12" t="str">
        <f aca="false">IF(AND(A2866="",C2866="",D2866=""),"",IF(A2866="","Add the order date",IF(I2866="","Date not recognised - use YYYY-MM-DD",IF(C2866="","Add the customer email",IF(D2866="","Add the order total",IF(COUNTIF(Customers!$A$2:$A$2001,C2866)=0,"Customer not on Customers tab",IF(N(E2866)&gt;D2866,"Refund is more than the order",IF(AND(B2866&lt;&gt;"",COUNTIF($B$2:$B$5001,B2866)&gt;1),"Same order # twice - keep one row",""))))))))</f>
        <v/>
      </c>
      <c r="I2866" s="11" t="str">
        <f aca="false">IF(A2866="","",IF(ISNUMBER(A2866),INT(A2866),IFERROR(IF(TEXT(DATE(VALUE(LEFT(A2866,4)),VALUE(MID(A2866,6,2)),VALUE(MID(A2866,9,2))),"yyyy-mm-dd")=LEFT(A2866,10),DATE(VALUE(LEFT(A2866,4)),VALUE(MID(A2866,6,2)),VALUE(MID(A2866,9,2))),""),"")))</f>
        <v/>
      </c>
    </row>
    <row r="2867" customFormat="false" ht="15" hidden="false" customHeight="false" outlineLevel="0" collapsed="false">
      <c r="A2867" s="13"/>
      <c r="B2867" s="8"/>
      <c r="C2867" s="8"/>
      <c r="D2867" s="23"/>
      <c r="E2867" s="23"/>
      <c r="F2867" s="10" t="str">
        <f aca="false">IF(D2867="","",D2867-N(E2867))</f>
        <v/>
      </c>
      <c r="G2867" s="8"/>
      <c r="H2867" s="12" t="str">
        <f aca="false">IF(AND(A2867="",C2867="",D2867=""),"",IF(A2867="","Add the order date",IF(I2867="","Date not recognised - use YYYY-MM-DD",IF(C2867="","Add the customer email",IF(D2867="","Add the order total",IF(COUNTIF(Customers!$A$2:$A$2001,C2867)=0,"Customer not on Customers tab",IF(N(E2867)&gt;D2867,"Refund is more than the order",IF(AND(B2867&lt;&gt;"",COUNTIF($B$2:$B$5001,B2867)&gt;1),"Same order # twice - keep one row",""))))))))</f>
        <v/>
      </c>
      <c r="I2867" s="11" t="str">
        <f aca="false">IF(A2867="","",IF(ISNUMBER(A2867),INT(A2867),IFERROR(IF(TEXT(DATE(VALUE(LEFT(A2867,4)),VALUE(MID(A2867,6,2)),VALUE(MID(A2867,9,2))),"yyyy-mm-dd")=LEFT(A2867,10),DATE(VALUE(LEFT(A2867,4)),VALUE(MID(A2867,6,2)),VALUE(MID(A2867,9,2))),""),"")))</f>
        <v/>
      </c>
    </row>
    <row r="2868" customFormat="false" ht="15" hidden="false" customHeight="false" outlineLevel="0" collapsed="false">
      <c r="A2868" s="13"/>
      <c r="B2868" s="8"/>
      <c r="C2868" s="8"/>
      <c r="D2868" s="23"/>
      <c r="E2868" s="23"/>
      <c r="F2868" s="10" t="str">
        <f aca="false">IF(D2868="","",D2868-N(E2868))</f>
        <v/>
      </c>
      <c r="G2868" s="8"/>
      <c r="H2868" s="12" t="str">
        <f aca="false">IF(AND(A2868="",C2868="",D2868=""),"",IF(A2868="","Add the order date",IF(I2868="","Date not recognised - use YYYY-MM-DD",IF(C2868="","Add the customer email",IF(D2868="","Add the order total",IF(COUNTIF(Customers!$A$2:$A$2001,C2868)=0,"Customer not on Customers tab",IF(N(E2868)&gt;D2868,"Refund is more than the order",IF(AND(B2868&lt;&gt;"",COUNTIF($B$2:$B$5001,B2868)&gt;1),"Same order # twice - keep one row",""))))))))</f>
        <v/>
      </c>
      <c r="I2868" s="11" t="str">
        <f aca="false">IF(A2868="","",IF(ISNUMBER(A2868),INT(A2868),IFERROR(IF(TEXT(DATE(VALUE(LEFT(A2868,4)),VALUE(MID(A2868,6,2)),VALUE(MID(A2868,9,2))),"yyyy-mm-dd")=LEFT(A2868,10),DATE(VALUE(LEFT(A2868,4)),VALUE(MID(A2868,6,2)),VALUE(MID(A2868,9,2))),""),"")))</f>
        <v/>
      </c>
    </row>
    <row r="2869" customFormat="false" ht="15" hidden="false" customHeight="false" outlineLevel="0" collapsed="false">
      <c r="A2869" s="13"/>
      <c r="B2869" s="8"/>
      <c r="C2869" s="8"/>
      <c r="D2869" s="23"/>
      <c r="E2869" s="23"/>
      <c r="F2869" s="10" t="str">
        <f aca="false">IF(D2869="","",D2869-N(E2869))</f>
        <v/>
      </c>
      <c r="G2869" s="8"/>
      <c r="H2869" s="12" t="str">
        <f aca="false">IF(AND(A2869="",C2869="",D2869=""),"",IF(A2869="","Add the order date",IF(I2869="","Date not recognised - use YYYY-MM-DD",IF(C2869="","Add the customer email",IF(D2869="","Add the order total",IF(COUNTIF(Customers!$A$2:$A$2001,C2869)=0,"Customer not on Customers tab",IF(N(E2869)&gt;D2869,"Refund is more than the order",IF(AND(B2869&lt;&gt;"",COUNTIF($B$2:$B$5001,B2869)&gt;1),"Same order # twice - keep one row",""))))))))</f>
        <v/>
      </c>
      <c r="I2869" s="11" t="str">
        <f aca="false">IF(A2869="","",IF(ISNUMBER(A2869),INT(A2869),IFERROR(IF(TEXT(DATE(VALUE(LEFT(A2869,4)),VALUE(MID(A2869,6,2)),VALUE(MID(A2869,9,2))),"yyyy-mm-dd")=LEFT(A2869,10),DATE(VALUE(LEFT(A2869,4)),VALUE(MID(A2869,6,2)),VALUE(MID(A2869,9,2))),""),"")))</f>
        <v/>
      </c>
    </row>
    <row r="2870" customFormat="false" ht="15" hidden="false" customHeight="false" outlineLevel="0" collapsed="false">
      <c r="A2870" s="13"/>
      <c r="B2870" s="8"/>
      <c r="C2870" s="8"/>
      <c r="D2870" s="23"/>
      <c r="E2870" s="23"/>
      <c r="F2870" s="10" t="str">
        <f aca="false">IF(D2870="","",D2870-N(E2870))</f>
        <v/>
      </c>
      <c r="G2870" s="8"/>
      <c r="H2870" s="12" t="str">
        <f aca="false">IF(AND(A2870="",C2870="",D2870=""),"",IF(A2870="","Add the order date",IF(I2870="","Date not recognised - use YYYY-MM-DD",IF(C2870="","Add the customer email",IF(D2870="","Add the order total",IF(COUNTIF(Customers!$A$2:$A$2001,C2870)=0,"Customer not on Customers tab",IF(N(E2870)&gt;D2870,"Refund is more than the order",IF(AND(B2870&lt;&gt;"",COUNTIF($B$2:$B$5001,B2870)&gt;1),"Same order # twice - keep one row",""))))))))</f>
        <v/>
      </c>
      <c r="I2870" s="11" t="str">
        <f aca="false">IF(A2870="","",IF(ISNUMBER(A2870),INT(A2870),IFERROR(IF(TEXT(DATE(VALUE(LEFT(A2870,4)),VALUE(MID(A2870,6,2)),VALUE(MID(A2870,9,2))),"yyyy-mm-dd")=LEFT(A2870,10),DATE(VALUE(LEFT(A2870,4)),VALUE(MID(A2870,6,2)),VALUE(MID(A2870,9,2))),""),"")))</f>
        <v/>
      </c>
    </row>
    <row r="2871" customFormat="false" ht="15" hidden="false" customHeight="false" outlineLevel="0" collapsed="false">
      <c r="A2871" s="13"/>
      <c r="B2871" s="8"/>
      <c r="C2871" s="8"/>
      <c r="D2871" s="23"/>
      <c r="E2871" s="23"/>
      <c r="F2871" s="10" t="str">
        <f aca="false">IF(D2871="","",D2871-N(E2871))</f>
        <v/>
      </c>
      <c r="G2871" s="8"/>
      <c r="H2871" s="12" t="str">
        <f aca="false">IF(AND(A2871="",C2871="",D2871=""),"",IF(A2871="","Add the order date",IF(I2871="","Date not recognised - use YYYY-MM-DD",IF(C2871="","Add the customer email",IF(D2871="","Add the order total",IF(COUNTIF(Customers!$A$2:$A$2001,C2871)=0,"Customer not on Customers tab",IF(N(E2871)&gt;D2871,"Refund is more than the order",IF(AND(B2871&lt;&gt;"",COUNTIF($B$2:$B$5001,B2871)&gt;1),"Same order # twice - keep one row",""))))))))</f>
        <v/>
      </c>
      <c r="I2871" s="11" t="str">
        <f aca="false">IF(A2871="","",IF(ISNUMBER(A2871),INT(A2871),IFERROR(IF(TEXT(DATE(VALUE(LEFT(A2871,4)),VALUE(MID(A2871,6,2)),VALUE(MID(A2871,9,2))),"yyyy-mm-dd")=LEFT(A2871,10),DATE(VALUE(LEFT(A2871,4)),VALUE(MID(A2871,6,2)),VALUE(MID(A2871,9,2))),""),"")))</f>
        <v/>
      </c>
    </row>
    <row r="2872" customFormat="false" ht="15" hidden="false" customHeight="false" outlineLevel="0" collapsed="false">
      <c r="A2872" s="13"/>
      <c r="B2872" s="8"/>
      <c r="C2872" s="8"/>
      <c r="D2872" s="23"/>
      <c r="E2872" s="23"/>
      <c r="F2872" s="10" t="str">
        <f aca="false">IF(D2872="","",D2872-N(E2872))</f>
        <v/>
      </c>
      <c r="G2872" s="8"/>
      <c r="H2872" s="12" t="str">
        <f aca="false">IF(AND(A2872="",C2872="",D2872=""),"",IF(A2872="","Add the order date",IF(I2872="","Date not recognised - use YYYY-MM-DD",IF(C2872="","Add the customer email",IF(D2872="","Add the order total",IF(COUNTIF(Customers!$A$2:$A$2001,C2872)=0,"Customer not on Customers tab",IF(N(E2872)&gt;D2872,"Refund is more than the order",IF(AND(B2872&lt;&gt;"",COUNTIF($B$2:$B$5001,B2872)&gt;1),"Same order # twice - keep one row",""))))))))</f>
        <v/>
      </c>
      <c r="I2872" s="11" t="str">
        <f aca="false">IF(A2872="","",IF(ISNUMBER(A2872),INT(A2872),IFERROR(IF(TEXT(DATE(VALUE(LEFT(A2872,4)),VALUE(MID(A2872,6,2)),VALUE(MID(A2872,9,2))),"yyyy-mm-dd")=LEFT(A2872,10),DATE(VALUE(LEFT(A2872,4)),VALUE(MID(A2872,6,2)),VALUE(MID(A2872,9,2))),""),"")))</f>
        <v/>
      </c>
    </row>
    <row r="2873" customFormat="false" ht="15" hidden="false" customHeight="false" outlineLevel="0" collapsed="false">
      <c r="A2873" s="13"/>
      <c r="B2873" s="8"/>
      <c r="C2873" s="8"/>
      <c r="D2873" s="23"/>
      <c r="E2873" s="23"/>
      <c r="F2873" s="10" t="str">
        <f aca="false">IF(D2873="","",D2873-N(E2873))</f>
        <v/>
      </c>
      <c r="G2873" s="8"/>
      <c r="H2873" s="12" t="str">
        <f aca="false">IF(AND(A2873="",C2873="",D2873=""),"",IF(A2873="","Add the order date",IF(I2873="","Date not recognised - use YYYY-MM-DD",IF(C2873="","Add the customer email",IF(D2873="","Add the order total",IF(COUNTIF(Customers!$A$2:$A$2001,C2873)=0,"Customer not on Customers tab",IF(N(E2873)&gt;D2873,"Refund is more than the order",IF(AND(B2873&lt;&gt;"",COUNTIF($B$2:$B$5001,B2873)&gt;1),"Same order # twice - keep one row",""))))))))</f>
        <v/>
      </c>
      <c r="I2873" s="11" t="str">
        <f aca="false">IF(A2873="","",IF(ISNUMBER(A2873),INT(A2873),IFERROR(IF(TEXT(DATE(VALUE(LEFT(A2873,4)),VALUE(MID(A2873,6,2)),VALUE(MID(A2873,9,2))),"yyyy-mm-dd")=LEFT(A2873,10),DATE(VALUE(LEFT(A2873,4)),VALUE(MID(A2873,6,2)),VALUE(MID(A2873,9,2))),""),"")))</f>
        <v/>
      </c>
    </row>
    <row r="2874" customFormat="false" ht="15" hidden="false" customHeight="false" outlineLevel="0" collapsed="false">
      <c r="A2874" s="13"/>
      <c r="B2874" s="8"/>
      <c r="C2874" s="8"/>
      <c r="D2874" s="23"/>
      <c r="E2874" s="23"/>
      <c r="F2874" s="10" t="str">
        <f aca="false">IF(D2874="","",D2874-N(E2874))</f>
        <v/>
      </c>
      <c r="G2874" s="8"/>
      <c r="H2874" s="12" t="str">
        <f aca="false">IF(AND(A2874="",C2874="",D2874=""),"",IF(A2874="","Add the order date",IF(I2874="","Date not recognised - use YYYY-MM-DD",IF(C2874="","Add the customer email",IF(D2874="","Add the order total",IF(COUNTIF(Customers!$A$2:$A$2001,C2874)=0,"Customer not on Customers tab",IF(N(E2874)&gt;D2874,"Refund is more than the order",IF(AND(B2874&lt;&gt;"",COUNTIF($B$2:$B$5001,B2874)&gt;1),"Same order # twice - keep one row",""))))))))</f>
        <v/>
      </c>
      <c r="I2874" s="11" t="str">
        <f aca="false">IF(A2874="","",IF(ISNUMBER(A2874),INT(A2874),IFERROR(IF(TEXT(DATE(VALUE(LEFT(A2874,4)),VALUE(MID(A2874,6,2)),VALUE(MID(A2874,9,2))),"yyyy-mm-dd")=LEFT(A2874,10),DATE(VALUE(LEFT(A2874,4)),VALUE(MID(A2874,6,2)),VALUE(MID(A2874,9,2))),""),"")))</f>
        <v/>
      </c>
    </row>
    <row r="2875" customFormat="false" ht="15" hidden="false" customHeight="false" outlineLevel="0" collapsed="false">
      <c r="A2875" s="13"/>
      <c r="B2875" s="8"/>
      <c r="C2875" s="8"/>
      <c r="D2875" s="23"/>
      <c r="E2875" s="23"/>
      <c r="F2875" s="10" t="str">
        <f aca="false">IF(D2875="","",D2875-N(E2875))</f>
        <v/>
      </c>
      <c r="G2875" s="8"/>
      <c r="H2875" s="12" t="str">
        <f aca="false">IF(AND(A2875="",C2875="",D2875=""),"",IF(A2875="","Add the order date",IF(I2875="","Date not recognised - use YYYY-MM-DD",IF(C2875="","Add the customer email",IF(D2875="","Add the order total",IF(COUNTIF(Customers!$A$2:$A$2001,C2875)=0,"Customer not on Customers tab",IF(N(E2875)&gt;D2875,"Refund is more than the order",IF(AND(B2875&lt;&gt;"",COUNTIF($B$2:$B$5001,B2875)&gt;1),"Same order # twice - keep one row",""))))))))</f>
        <v/>
      </c>
      <c r="I2875" s="11" t="str">
        <f aca="false">IF(A2875="","",IF(ISNUMBER(A2875),INT(A2875),IFERROR(IF(TEXT(DATE(VALUE(LEFT(A2875,4)),VALUE(MID(A2875,6,2)),VALUE(MID(A2875,9,2))),"yyyy-mm-dd")=LEFT(A2875,10),DATE(VALUE(LEFT(A2875,4)),VALUE(MID(A2875,6,2)),VALUE(MID(A2875,9,2))),""),"")))</f>
        <v/>
      </c>
    </row>
    <row r="2876" customFormat="false" ht="15" hidden="false" customHeight="false" outlineLevel="0" collapsed="false">
      <c r="A2876" s="13"/>
      <c r="B2876" s="8"/>
      <c r="C2876" s="8"/>
      <c r="D2876" s="23"/>
      <c r="E2876" s="23"/>
      <c r="F2876" s="10" t="str">
        <f aca="false">IF(D2876="","",D2876-N(E2876))</f>
        <v/>
      </c>
      <c r="G2876" s="8"/>
      <c r="H2876" s="12" t="str">
        <f aca="false">IF(AND(A2876="",C2876="",D2876=""),"",IF(A2876="","Add the order date",IF(I2876="","Date not recognised - use YYYY-MM-DD",IF(C2876="","Add the customer email",IF(D2876="","Add the order total",IF(COUNTIF(Customers!$A$2:$A$2001,C2876)=0,"Customer not on Customers tab",IF(N(E2876)&gt;D2876,"Refund is more than the order",IF(AND(B2876&lt;&gt;"",COUNTIF($B$2:$B$5001,B2876)&gt;1),"Same order # twice - keep one row",""))))))))</f>
        <v/>
      </c>
      <c r="I2876" s="11" t="str">
        <f aca="false">IF(A2876="","",IF(ISNUMBER(A2876),INT(A2876),IFERROR(IF(TEXT(DATE(VALUE(LEFT(A2876,4)),VALUE(MID(A2876,6,2)),VALUE(MID(A2876,9,2))),"yyyy-mm-dd")=LEFT(A2876,10),DATE(VALUE(LEFT(A2876,4)),VALUE(MID(A2876,6,2)),VALUE(MID(A2876,9,2))),""),"")))</f>
        <v/>
      </c>
    </row>
    <row r="2877" customFormat="false" ht="15" hidden="false" customHeight="false" outlineLevel="0" collapsed="false">
      <c r="A2877" s="13"/>
      <c r="B2877" s="8"/>
      <c r="C2877" s="8"/>
      <c r="D2877" s="23"/>
      <c r="E2877" s="23"/>
      <c r="F2877" s="10" t="str">
        <f aca="false">IF(D2877="","",D2877-N(E2877))</f>
        <v/>
      </c>
      <c r="G2877" s="8"/>
      <c r="H2877" s="12" t="str">
        <f aca="false">IF(AND(A2877="",C2877="",D2877=""),"",IF(A2877="","Add the order date",IF(I2877="","Date not recognised - use YYYY-MM-DD",IF(C2877="","Add the customer email",IF(D2877="","Add the order total",IF(COUNTIF(Customers!$A$2:$A$2001,C2877)=0,"Customer not on Customers tab",IF(N(E2877)&gt;D2877,"Refund is more than the order",IF(AND(B2877&lt;&gt;"",COUNTIF($B$2:$B$5001,B2877)&gt;1),"Same order # twice - keep one row",""))))))))</f>
        <v/>
      </c>
      <c r="I2877" s="11" t="str">
        <f aca="false">IF(A2877="","",IF(ISNUMBER(A2877),INT(A2877),IFERROR(IF(TEXT(DATE(VALUE(LEFT(A2877,4)),VALUE(MID(A2877,6,2)),VALUE(MID(A2877,9,2))),"yyyy-mm-dd")=LEFT(A2877,10),DATE(VALUE(LEFT(A2877,4)),VALUE(MID(A2877,6,2)),VALUE(MID(A2877,9,2))),""),"")))</f>
        <v/>
      </c>
    </row>
    <row r="2878" customFormat="false" ht="15" hidden="false" customHeight="false" outlineLevel="0" collapsed="false">
      <c r="A2878" s="13"/>
      <c r="B2878" s="8"/>
      <c r="C2878" s="8"/>
      <c r="D2878" s="23"/>
      <c r="E2878" s="23"/>
      <c r="F2878" s="10" t="str">
        <f aca="false">IF(D2878="","",D2878-N(E2878))</f>
        <v/>
      </c>
      <c r="G2878" s="8"/>
      <c r="H2878" s="12" t="str">
        <f aca="false">IF(AND(A2878="",C2878="",D2878=""),"",IF(A2878="","Add the order date",IF(I2878="","Date not recognised - use YYYY-MM-DD",IF(C2878="","Add the customer email",IF(D2878="","Add the order total",IF(COUNTIF(Customers!$A$2:$A$2001,C2878)=0,"Customer not on Customers tab",IF(N(E2878)&gt;D2878,"Refund is more than the order",IF(AND(B2878&lt;&gt;"",COUNTIF($B$2:$B$5001,B2878)&gt;1),"Same order # twice - keep one row",""))))))))</f>
        <v/>
      </c>
      <c r="I2878" s="11" t="str">
        <f aca="false">IF(A2878="","",IF(ISNUMBER(A2878),INT(A2878),IFERROR(IF(TEXT(DATE(VALUE(LEFT(A2878,4)),VALUE(MID(A2878,6,2)),VALUE(MID(A2878,9,2))),"yyyy-mm-dd")=LEFT(A2878,10),DATE(VALUE(LEFT(A2878,4)),VALUE(MID(A2878,6,2)),VALUE(MID(A2878,9,2))),""),"")))</f>
        <v/>
      </c>
    </row>
    <row r="2879" customFormat="false" ht="15" hidden="false" customHeight="false" outlineLevel="0" collapsed="false">
      <c r="A2879" s="13"/>
      <c r="B2879" s="8"/>
      <c r="C2879" s="8"/>
      <c r="D2879" s="23"/>
      <c r="E2879" s="23"/>
      <c r="F2879" s="10" t="str">
        <f aca="false">IF(D2879="","",D2879-N(E2879))</f>
        <v/>
      </c>
      <c r="G2879" s="8"/>
      <c r="H2879" s="12" t="str">
        <f aca="false">IF(AND(A2879="",C2879="",D2879=""),"",IF(A2879="","Add the order date",IF(I2879="","Date not recognised - use YYYY-MM-DD",IF(C2879="","Add the customer email",IF(D2879="","Add the order total",IF(COUNTIF(Customers!$A$2:$A$2001,C2879)=0,"Customer not on Customers tab",IF(N(E2879)&gt;D2879,"Refund is more than the order",IF(AND(B2879&lt;&gt;"",COUNTIF($B$2:$B$5001,B2879)&gt;1),"Same order # twice - keep one row",""))))))))</f>
        <v/>
      </c>
      <c r="I2879" s="11" t="str">
        <f aca="false">IF(A2879="","",IF(ISNUMBER(A2879),INT(A2879),IFERROR(IF(TEXT(DATE(VALUE(LEFT(A2879,4)),VALUE(MID(A2879,6,2)),VALUE(MID(A2879,9,2))),"yyyy-mm-dd")=LEFT(A2879,10),DATE(VALUE(LEFT(A2879,4)),VALUE(MID(A2879,6,2)),VALUE(MID(A2879,9,2))),""),"")))</f>
        <v/>
      </c>
    </row>
    <row r="2880" customFormat="false" ht="15" hidden="false" customHeight="false" outlineLevel="0" collapsed="false">
      <c r="A2880" s="13"/>
      <c r="B2880" s="8"/>
      <c r="C2880" s="8"/>
      <c r="D2880" s="23"/>
      <c r="E2880" s="23"/>
      <c r="F2880" s="10" t="str">
        <f aca="false">IF(D2880="","",D2880-N(E2880))</f>
        <v/>
      </c>
      <c r="G2880" s="8"/>
      <c r="H2880" s="12" t="str">
        <f aca="false">IF(AND(A2880="",C2880="",D2880=""),"",IF(A2880="","Add the order date",IF(I2880="","Date not recognised - use YYYY-MM-DD",IF(C2880="","Add the customer email",IF(D2880="","Add the order total",IF(COUNTIF(Customers!$A$2:$A$2001,C2880)=0,"Customer not on Customers tab",IF(N(E2880)&gt;D2880,"Refund is more than the order",IF(AND(B2880&lt;&gt;"",COUNTIF($B$2:$B$5001,B2880)&gt;1),"Same order # twice - keep one row",""))))))))</f>
        <v/>
      </c>
      <c r="I2880" s="11" t="str">
        <f aca="false">IF(A2880="","",IF(ISNUMBER(A2880),INT(A2880),IFERROR(IF(TEXT(DATE(VALUE(LEFT(A2880,4)),VALUE(MID(A2880,6,2)),VALUE(MID(A2880,9,2))),"yyyy-mm-dd")=LEFT(A2880,10),DATE(VALUE(LEFT(A2880,4)),VALUE(MID(A2880,6,2)),VALUE(MID(A2880,9,2))),""),"")))</f>
        <v/>
      </c>
    </row>
    <row r="2881" customFormat="false" ht="15" hidden="false" customHeight="false" outlineLevel="0" collapsed="false">
      <c r="A2881" s="13"/>
      <c r="B2881" s="8"/>
      <c r="C2881" s="8"/>
      <c r="D2881" s="23"/>
      <c r="E2881" s="23"/>
      <c r="F2881" s="10" t="str">
        <f aca="false">IF(D2881="","",D2881-N(E2881))</f>
        <v/>
      </c>
      <c r="G2881" s="8"/>
      <c r="H2881" s="12" t="str">
        <f aca="false">IF(AND(A2881="",C2881="",D2881=""),"",IF(A2881="","Add the order date",IF(I2881="","Date not recognised - use YYYY-MM-DD",IF(C2881="","Add the customer email",IF(D2881="","Add the order total",IF(COUNTIF(Customers!$A$2:$A$2001,C2881)=0,"Customer not on Customers tab",IF(N(E2881)&gt;D2881,"Refund is more than the order",IF(AND(B2881&lt;&gt;"",COUNTIF($B$2:$B$5001,B2881)&gt;1),"Same order # twice - keep one row",""))))))))</f>
        <v/>
      </c>
      <c r="I2881" s="11" t="str">
        <f aca="false">IF(A2881="","",IF(ISNUMBER(A2881),INT(A2881),IFERROR(IF(TEXT(DATE(VALUE(LEFT(A2881,4)),VALUE(MID(A2881,6,2)),VALUE(MID(A2881,9,2))),"yyyy-mm-dd")=LEFT(A2881,10),DATE(VALUE(LEFT(A2881,4)),VALUE(MID(A2881,6,2)),VALUE(MID(A2881,9,2))),""),"")))</f>
        <v/>
      </c>
    </row>
    <row r="2882" customFormat="false" ht="15" hidden="false" customHeight="false" outlineLevel="0" collapsed="false">
      <c r="A2882" s="13"/>
      <c r="B2882" s="8"/>
      <c r="C2882" s="8"/>
      <c r="D2882" s="23"/>
      <c r="E2882" s="23"/>
      <c r="F2882" s="10" t="str">
        <f aca="false">IF(D2882="","",D2882-N(E2882))</f>
        <v/>
      </c>
      <c r="G2882" s="8"/>
      <c r="H2882" s="12" t="str">
        <f aca="false">IF(AND(A2882="",C2882="",D2882=""),"",IF(A2882="","Add the order date",IF(I2882="","Date not recognised - use YYYY-MM-DD",IF(C2882="","Add the customer email",IF(D2882="","Add the order total",IF(COUNTIF(Customers!$A$2:$A$2001,C2882)=0,"Customer not on Customers tab",IF(N(E2882)&gt;D2882,"Refund is more than the order",IF(AND(B2882&lt;&gt;"",COUNTIF($B$2:$B$5001,B2882)&gt;1),"Same order # twice - keep one row",""))))))))</f>
        <v/>
      </c>
      <c r="I2882" s="11" t="str">
        <f aca="false">IF(A2882="","",IF(ISNUMBER(A2882),INT(A2882),IFERROR(IF(TEXT(DATE(VALUE(LEFT(A2882,4)),VALUE(MID(A2882,6,2)),VALUE(MID(A2882,9,2))),"yyyy-mm-dd")=LEFT(A2882,10),DATE(VALUE(LEFT(A2882,4)),VALUE(MID(A2882,6,2)),VALUE(MID(A2882,9,2))),""),"")))</f>
        <v/>
      </c>
    </row>
    <row r="2883" customFormat="false" ht="15" hidden="false" customHeight="false" outlineLevel="0" collapsed="false">
      <c r="A2883" s="13"/>
      <c r="B2883" s="8"/>
      <c r="C2883" s="8"/>
      <c r="D2883" s="23"/>
      <c r="E2883" s="23"/>
      <c r="F2883" s="10" t="str">
        <f aca="false">IF(D2883="","",D2883-N(E2883))</f>
        <v/>
      </c>
      <c r="G2883" s="8"/>
      <c r="H2883" s="12" t="str">
        <f aca="false">IF(AND(A2883="",C2883="",D2883=""),"",IF(A2883="","Add the order date",IF(I2883="","Date not recognised - use YYYY-MM-DD",IF(C2883="","Add the customer email",IF(D2883="","Add the order total",IF(COUNTIF(Customers!$A$2:$A$2001,C2883)=0,"Customer not on Customers tab",IF(N(E2883)&gt;D2883,"Refund is more than the order",IF(AND(B2883&lt;&gt;"",COUNTIF($B$2:$B$5001,B2883)&gt;1),"Same order # twice - keep one row",""))))))))</f>
        <v/>
      </c>
      <c r="I2883" s="11" t="str">
        <f aca="false">IF(A2883="","",IF(ISNUMBER(A2883),INT(A2883),IFERROR(IF(TEXT(DATE(VALUE(LEFT(A2883,4)),VALUE(MID(A2883,6,2)),VALUE(MID(A2883,9,2))),"yyyy-mm-dd")=LEFT(A2883,10),DATE(VALUE(LEFT(A2883,4)),VALUE(MID(A2883,6,2)),VALUE(MID(A2883,9,2))),""),"")))</f>
        <v/>
      </c>
    </row>
    <row r="2884" customFormat="false" ht="15" hidden="false" customHeight="false" outlineLevel="0" collapsed="false">
      <c r="A2884" s="13"/>
      <c r="B2884" s="8"/>
      <c r="C2884" s="8"/>
      <c r="D2884" s="23"/>
      <c r="E2884" s="23"/>
      <c r="F2884" s="10" t="str">
        <f aca="false">IF(D2884="","",D2884-N(E2884))</f>
        <v/>
      </c>
      <c r="G2884" s="8"/>
      <c r="H2884" s="12" t="str">
        <f aca="false">IF(AND(A2884="",C2884="",D2884=""),"",IF(A2884="","Add the order date",IF(I2884="","Date not recognised - use YYYY-MM-DD",IF(C2884="","Add the customer email",IF(D2884="","Add the order total",IF(COUNTIF(Customers!$A$2:$A$2001,C2884)=0,"Customer not on Customers tab",IF(N(E2884)&gt;D2884,"Refund is more than the order",IF(AND(B2884&lt;&gt;"",COUNTIF($B$2:$B$5001,B2884)&gt;1),"Same order # twice - keep one row",""))))))))</f>
        <v/>
      </c>
      <c r="I2884" s="11" t="str">
        <f aca="false">IF(A2884="","",IF(ISNUMBER(A2884),INT(A2884),IFERROR(IF(TEXT(DATE(VALUE(LEFT(A2884,4)),VALUE(MID(A2884,6,2)),VALUE(MID(A2884,9,2))),"yyyy-mm-dd")=LEFT(A2884,10),DATE(VALUE(LEFT(A2884,4)),VALUE(MID(A2884,6,2)),VALUE(MID(A2884,9,2))),""),"")))</f>
        <v/>
      </c>
    </row>
    <row r="2885" customFormat="false" ht="15" hidden="false" customHeight="false" outlineLevel="0" collapsed="false">
      <c r="A2885" s="13"/>
      <c r="B2885" s="8"/>
      <c r="C2885" s="8"/>
      <c r="D2885" s="23"/>
      <c r="E2885" s="23"/>
      <c r="F2885" s="10" t="str">
        <f aca="false">IF(D2885="","",D2885-N(E2885))</f>
        <v/>
      </c>
      <c r="G2885" s="8"/>
      <c r="H2885" s="12" t="str">
        <f aca="false">IF(AND(A2885="",C2885="",D2885=""),"",IF(A2885="","Add the order date",IF(I2885="","Date not recognised - use YYYY-MM-DD",IF(C2885="","Add the customer email",IF(D2885="","Add the order total",IF(COUNTIF(Customers!$A$2:$A$2001,C2885)=0,"Customer not on Customers tab",IF(N(E2885)&gt;D2885,"Refund is more than the order",IF(AND(B2885&lt;&gt;"",COUNTIF($B$2:$B$5001,B2885)&gt;1),"Same order # twice - keep one row",""))))))))</f>
        <v/>
      </c>
      <c r="I2885" s="11" t="str">
        <f aca="false">IF(A2885="","",IF(ISNUMBER(A2885),INT(A2885),IFERROR(IF(TEXT(DATE(VALUE(LEFT(A2885,4)),VALUE(MID(A2885,6,2)),VALUE(MID(A2885,9,2))),"yyyy-mm-dd")=LEFT(A2885,10),DATE(VALUE(LEFT(A2885,4)),VALUE(MID(A2885,6,2)),VALUE(MID(A2885,9,2))),""),"")))</f>
        <v/>
      </c>
    </row>
    <row r="2886" customFormat="false" ht="15" hidden="false" customHeight="false" outlineLevel="0" collapsed="false">
      <c r="A2886" s="13"/>
      <c r="B2886" s="8"/>
      <c r="C2886" s="8"/>
      <c r="D2886" s="23"/>
      <c r="E2886" s="23"/>
      <c r="F2886" s="10" t="str">
        <f aca="false">IF(D2886="","",D2886-N(E2886))</f>
        <v/>
      </c>
      <c r="G2886" s="8"/>
      <c r="H2886" s="12" t="str">
        <f aca="false">IF(AND(A2886="",C2886="",D2886=""),"",IF(A2886="","Add the order date",IF(I2886="","Date not recognised - use YYYY-MM-DD",IF(C2886="","Add the customer email",IF(D2886="","Add the order total",IF(COUNTIF(Customers!$A$2:$A$2001,C2886)=0,"Customer not on Customers tab",IF(N(E2886)&gt;D2886,"Refund is more than the order",IF(AND(B2886&lt;&gt;"",COUNTIF($B$2:$B$5001,B2886)&gt;1),"Same order # twice - keep one row",""))))))))</f>
        <v/>
      </c>
      <c r="I2886" s="11" t="str">
        <f aca="false">IF(A2886="","",IF(ISNUMBER(A2886),INT(A2886),IFERROR(IF(TEXT(DATE(VALUE(LEFT(A2886,4)),VALUE(MID(A2886,6,2)),VALUE(MID(A2886,9,2))),"yyyy-mm-dd")=LEFT(A2886,10),DATE(VALUE(LEFT(A2886,4)),VALUE(MID(A2886,6,2)),VALUE(MID(A2886,9,2))),""),"")))</f>
        <v/>
      </c>
    </row>
    <row r="2887" customFormat="false" ht="15" hidden="false" customHeight="false" outlineLevel="0" collapsed="false">
      <c r="A2887" s="13"/>
      <c r="B2887" s="8"/>
      <c r="C2887" s="8"/>
      <c r="D2887" s="23"/>
      <c r="E2887" s="23"/>
      <c r="F2887" s="10" t="str">
        <f aca="false">IF(D2887="","",D2887-N(E2887))</f>
        <v/>
      </c>
      <c r="G2887" s="8"/>
      <c r="H2887" s="12" t="str">
        <f aca="false">IF(AND(A2887="",C2887="",D2887=""),"",IF(A2887="","Add the order date",IF(I2887="","Date not recognised - use YYYY-MM-DD",IF(C2887="","Add the customer email",IF(D2887="","Add the order total",IF(COUNTIF(Customers!$A$2:$A$2001,C2887)=0,"Customer not on Customers tab",IF(N(E2887)&gt;D2887,"Refund is more than the order",IF(AND(B2887&lt;&gt;"",COUNTIF($B$2:$B$5001,B2887)&gt;1),"Same order # twice - keep one row",""))))))))</f>
        <v/>
      </c>
      <c r="I2887" s="11" t="str">
        <f aca="false">IF(A2887="","",IF(ISNUMBER(A2887),INT(A2887),IFERROR(IF(TEXT(DATE(VALUE(LEFT(A2887,4)),VALUE(MID(A2887,6,2)),VALUE(MID(A2887,9,2))),"yyyy-mm-dd")=LEFT(A2887,10),DATE(VALUE(LEFT(A2887,4)),VALUE(MID(A2887,6,2)),VALUE(MID(A2887,9,2))),""),"")))</f>
        <v/>
      </c>
    </row>
    <row r="2888" customFormat="false" ht="15" hidden="false" customHeight="false" outlineLevel="0" collapsed="false">
      <c r="A2888" s="13"/>
      <c r="B2888" s="8"/>
      <c r="C2888" s="8"/>
      <c r="D2888" s="23"/>
      <c r="E2888" s="23"/>
      <c r="F2888" s="10" t="str">
        <f aca="false">IF(D2888="","",D2888-N(E2888))</f>
        <v/>
      </c>
      <c r="G2888" s="8"/>
      <c r="H2888" s="12" t="str">
        <f aca="false">IF(AND(A2888="",C2888="",D2888=""),"",IF(A2888="","Add the order date",IF(I2888="","Date not recognised - use YYYY-MM-DD",IF(C2888="","Add the customer email",IF(D2888="","Add the order total",IF(COUNTIF(Customers!$A$2:$A$2001,C2888)=0,"Customer not on Customers tab",IF(N(E2888)&gt;D2888,"Refund is more than the order",IF(AND(B2888&lt;&gt;"",COUNTIF($B$2:$B$5001,B2888)&gt;1),"Same order # twice - keep one row",""))))))))</f>
        <v/>
      </c>
      <c r="I2888" s="11" t="str">
        <f aca="false">IF(A2888="","",IF(ISNUMBER(A2888),INT(A2888),IFERROR(IF(TEXT(DATE(VALUE(LEFT(A2888,4)),VALUE(MID(A2888,6,2)),VALUE(MID(A2888,9,2))),"yyyy-mm-dd")=LEFT(A2888,10),DATE(VALUE(LEFT(A2888,4)),VALUE(MID(A2888,6,2)),VALUE(MID(A2888,9,2))),""),"")))</f>
        <v/>
      </c>
    </row>
    <row r="2889" customFormat="false" ht="15" hidden="false" customHeight="false" outlineLevel="0" collapsed="false">
      <c r="A2889" s="13"/>
      <c r="B2889" s="8"/>
      <c r="C2889" s="8"/>
      <c r="D2889" s="23"/>
      <c r="E2889" s="23"/>
      <c r="F2889" s="10" t="str">
        <f aca="false">IF(D2889="","",D2889-N(E2889))</f>
        <v/>
      </c>
      <c r="G2889" s="8"/>
      <c r="H2889" s="12" t="str">
        <f aca="false">IF(AND(A2889="",C2889="",D2889=""),"",IF(A2889="","Add the order date",IF(I2889="","Date not recognised - use YYYY-MM-DD",IF(C2889="","Add the customer email",IF(D2889="","Add the order total",IF(COUNTIF(Customers!$A$2:$A$2001,C2889)=0,"Customer not on Customers tab",IF(N(E2889)&gt;D2889,"Refund is more than the order",IF(AND(B2889&lt;&gt;"",COUNTIF($B$2:$B$5001,B2889)&gt;1),"Same order # twice - keep one row",""))))))))</f>
        <v/>
      </c>
      <c r="I2889" s="11" t="str">
        <f aca="false">IF(A2889="","",IF(ISNUMBER(A2889),INT(A2889),IFERROR(IF(TEXT(DATE(VALUE(LEFT(A2889,4)),VALUE(MID(A2889,6,2)),VALUE(MID(A2889,9,2))),"yyyy-mm-dd")=LEFT(A2889,10),DATE(VALUE(LEFT(A2889,4)),VALUE(MID(A2889,6,2)),VALUE(MID(A2889,9,2))),""),"")))</f>
        <v/>
      </c>
    </row>
    <row r="2890" customFormat="false" ht="15" hidden="false" customHeight="false" outlineLevel="0" collapsed="false">
      <c r="A2890" s="13"/>
      <c r="B2890" s="8"/>
      <c r="C2890" s="8"/>
      <c r="D2890" s="23"/>
      <c r="E2890" s="23"/>
      <c r="F2890" s="10" t="str">
        <f aca="false">IF(D2890="","",D2890-N(E2890))</f>
        <v/>
      </c>
      <c r="G2890" s="8"/>
      <c r="H2890" s="12" t="str">
        <f aca="false">IF(AND(A2890="",C2890="",D2890=""),"",IF(A2890="","Add the order date",IF(I2890="","Date not recognised - use YYYY-MM-DD",IF(C2890="","Add the customer email",IF(D2890="","Add the order total",IF(COUNTIF(Customers!$A$2:$A$2001,C2890)=0,"Customer not on Customers tab",IF(N(E2890)&gt;D2890,"Refund is more than the order",IF(AND(B2890&lt;&gt;"",COUNTIF($B$2:$B$5001,B2890)&gt;1),"Same order # twice - keep one row",""))))))))</f>
        <v/>
      </c>
      <c r="I2890" s="11" t="str">
        <f aca="false">IF(A2890="","",IF(ISNUMBER(A2890),INT(A2890),IFERROR(IF(TEXT(DATE(VALUE(LEFT(A2890,4)),VALUE(MID(A2890,6,2)),VALUE(MID(A2890,9,2))),"yyyy-mm-dd")=LEFT(A2890,10),DATE(VALUE(LEFT(A2890,4)),VALUE(MID(A2890,6,2)),VALUE(MID(A2890,9,2))),""),"")))</f>
        <v/>
      </c>
    </row>
    <row r="2891" customFormat="false" ht="15" hidden="false" customHeight="false" outlineLevel="0" collapsed="false">
      <c r="A2891" s="13"/>
      <c r="B2891" s="8"/>
      <c r="C2891" s="8"/>
      <c r="D2891" s="23"/>
      <c r="E2891" s="23"/>
      <c r="F2891" s="10" t="str">
        <f aca="false">IF(D2891="","",D2891-N(E2891))</f>
        <v/>
      </c>
      <c r="G2891" s="8"/>
      <c r="H2891" s="12" t="str">
        <f aca="false">IF(AND(A2891="",C2891="",D2891=""),"",IF(A2891="","Add the order date",IF(I2891="","Date not recognised - use YYYY-MM-DD",IF(C2891="","Add the customer email",IF(D2891="","Add the order total",IF(COUNTIF(Customers!$A$2:$A$2001,C2891)=0,"Customer not on Customers tab",IF(N(E2891)&gt;D2891,"Refund is more than the order",IF(AND(B2891&lt;&gt;"",COUNTIF($B$2:$B$5001,B2891)&gt;1),"Same order # twice - keep one row",""))))))))</f>
        <v/>
      </c>
      <c r="I2891" s="11" t="str">
        <f aca="false">IF(A2891="","",IF(ISNUMBER(A2891),INT(A2891),IFERROR(IF(TEXT(DATE(VALUE(LEFT(A2891,4)),VALUE(MID(A2891,6,2)),VALUE(MID(A2891,9,2))),"yyyy-mm-dd")=LEFT(A2891,10),DATE(VALUE(LEFT(A2891,4)),VALUE(MID(A2891,6,2)),VALUE(MID(A2891,9,2))),""),"")))</f>
        <v/>
      </c>
    </row>
    <row r="2892" customFormat="false" ht="15" hidden="false" customHeight="false" outlineLevel="0" collapsed="false">
      <c r="A2892" s="13"/>
      <c r="B2892" s="8"/>
      <c r="C2892" s="8"/>
      <c r="D2892" s="23"/>
      <c r="E2892" s="23"/>
      <c r="F2892" s="10" t="str">
        <f aca="false">IF(D2892="","",D2892-N(E2892))</f>
        <v/>
      </c>
      <c r="G2892" s="8"/>
      <c r="H2892" s="12" t="str">
        <f aca="false">IF(AND(A2892="",C2892="",D2892=""),"",IF(A2892="","Add the order date",IF(I2892="","Date not recognised - use YYYY-MM-DD",IF(C2892="","Add the customer email",IF(D2892="","Add the order total",IF(COUNTIF(Customers!$A$2:$A$2001,C2892)=0,"Customer not on Customers tab",IF(N(E2892)&gt;D2892,"Refund is more than the order",IF(AND(B2892&lt;&gt;"",COUNTIF($B$2:$B$5001,B2892)&gt;1),"Same order # twice - keep one row",""))))))))</f>
        <v/>
      </c>
      <c r="I2892" s="11" t="str">
        <f aca="false">IF(A2892="","",IF(ISNUMBER(A2892),INT(A2892),IFERROR(IF(TEXT(DATE(VALUE(LEFT(A2892,4)),VALUE(MID(A2892,6,2)),VALUE(MID(A2892,9,2))),"yyyy-mm-dd")=LEFT(A2892,10),DATE(VALUE(LEFT(A2892,4)),VALUE(MID(A2892,6,2)),VALUE(MID(A2892,9,2))),""),"")))</f>
        <v/>
      </c>
    </row>
    <row r="2893" customFormat="false" ht="15" hidden="false" customHeight="false" outlineLevel="0" collapsed="false">
      <c r="A2893" s="13"/>
      <c r="B2893" s="8"/>
      <c r="C2893" s="8"/>
      <c r="D2893" s="23"/>
      <c r="E2893" s="23"/>
      <c r="F2893" s="10" t="str">
        <f aca="false">IF(D2893="","",D2893-N(E2893))</f>
        <v/>
      </c>
      <c r="G2893" s="8"/>
      <c r="H2893" s="12" t="str">
        <f aca="false">IF(AND(A2893="",C2893="",D2893=""),"",IF(A2893="","Add the order date",IF(I2893="","Date not recognised - use YYYY-MM-DD",IF(C2893="","Add the customer email",IF(D2893="","Add the order total",IF(COUNTIF(Customers!$A$2:$A$2001,C2893)=0,"Customer not on Customers tab",IF(N(E2893)&gt;D2893,"Refund is more than the order",IF(AND(B2893&lt;&gt;"",COUNTIF($B$2:$B$5001,B2893)&gt;1),"Same order # twice - keep one row",""))))))))</f>
        <v/>
      </c>
      <c r="I2893" s="11" t="str">
        <f aca="false">IF(A2893="","",IF(ISNUMBER(A2893),INT(A2893),IFERROR(IF(TEXT(DATE(VALUE(LEFT(A2893,4)),VALUE(MID(A2893,6,2)),VALUE(MID(A2893,9,2))),"yyyy-mm-dd")=LEFT(A2893,10),DATE(VALUE(LEFT(A2893,4)),VALUE(MID(A2893,6,2)),VALUE(MID(A2893,9,2))),""),"")))</f>
        <v/>
      </c>
    </row>
    <row r="2894" customFormat="false" ht="15" hidden="false" customHeight="false" outlineLevel="0" collapsed="false">
      <c r="A2894" s="13"/>
      <c r="B2894" s="8"/>
      <c r="C2894" s="8"/>
      <c r="D2894" s="23"/>
      <c r="E2894" s="23"/>
      <c r="F2894" s="10" t="str">
        <f aca="false">IF(D2894="","",D2894-N(E2894))</f>
        <v/>
      </c>
      <c r="G2894" s="8"/>
      <c r="H2894" s="12" t="str">
        <f aca="false">IF(AND(A2894="",C2894="",D2894=""),"",IF(A2894="","Add the order date",IF(I2894="","Date not recognised - use YYYY-MM-DD",IF(C2894="","Add the customer email",IF(D2894="","Add the order total",IF(COUNTIF(Customers!$A$2:$A$2001,C2894)=0,"Customer not on Customers tab",IF(N(E2894)&gt;D2894,"Refund is more than the order",IF(AND(B2894&lt;&gt;"",COUNTIF($B$2:$B$5001,B2894)&gt;1),"Same order # twice - keep one row",""))))))))</f>
        <v/>
      </c>
      <c r="I2894" s="11" t="str">
        <f aca="false">IF(A2894="","",IF(ISNUMBER(A2894),INT(A2894),IFERROR(IF(TEXT(DATE(VALUE(LEFT(A2894,4)),VALUE(MID(A2894,6,2)),VALUE(MID(A2894,9,2))),"yyyy-mm-dd")=LEFT(A2894,10),DATE(VALUE(LEFT(A2894,4)),VALUE(MID(A2894,6,2)),VALUE(MID(A2894,9,2))),""),"")))</f>
        <v/>
      </c>
    </row>
    <row r="2895" customFormat="false" ht="15" hidden="false" customHeight="false" outlineLevel="0" collapsed="false">
      <c r="A2895" s="13"/>
      <c r="B2895" s="8"/>
      <c r="C2895" s="8"/>
      <c r="D2895" s="23"/>
      <c r="E2895" s="23"/>
      <c r="F2895" s="10" t="str">
        <f aca="false">IF(D2895="","",D2895-N(E2895))</f>
        <v/>
      </c>
      <c r="G2895" s="8"/>
      <c r="H2895" s="12" t="str">
        <f aca="false">IF(AND(A2895="",C2895="",D2895=""),"",IF(A2895="","Add the order date",IF(I2895="","Date not recognised - use YYYY-MM-DD",IF(C2895="","Add the customer email",IF(D2895="","Add the order total",IF(COUNTIF(Customers!$A$2:$A$2001,C2895)=0,"Customer not on Customers tab",IF(N(E2895)&gt;D2895,"Refund is more than the order",IF(AND(B2895&lt;&gt;"",COUNTIF($B$2:$B$5001,B2895)&gt;1),"Same order # twice - keep one row",""))))))))</f>
        <v/>
      </c>
      <c r="I2895" s="11" t="str">
        <f aca="false">IF(A2895="","",IF(ISNUMBER(A2895),INT(A2895),IFERROR(IF(TEXT(DATE(VALUE(LEFT(A2895,4)),VALUE(MID(A2895,6,2)),VALUE(MID(A2895,9,2))),"yyyy-mm-dd")=LEFT(A2895,10),DATE(VALUE(LEFT(A2895,4)),VALUE(MID(A2895,6,2)),VALUE(MID(A2895,9,2))),""),"")))</f>
        <v/>
      </c>
    </row>
    <row r="2896" customFormat="false" ht="15" hidden="false" customHeight="false" outlineLevel="0" collapsed="false">
      <c r="A2896" s="13"/>
      <c r="B2896" s="8"/>
      <c r="C2896" s="8"/>
      <c r="D2896" s="23"/>
      <c r="E2896" s="23"/>
      <c r="F2896" s="10" t="str">
        <f aca="false">IF(D2896="","",D2896-N(E2896))</f>
        <v/>
      </c>
      <c r="G2896" s="8"/>
      <c r="H2896" s="12" t="str">
        <f aca="false">IF(AND(A2896="",C2896="",D2896=""),"",IF(A2896="","Add the order date",IF(I2896="","Date not recognised - use YYYY-MM-DD",IF(C2896="","Add the customer email",IF(D2896="","Add the order total",IF(COUNTIF(Customers!$A$2:$A$2001,C2896)=0,"Customer not on Customers tab",IF(N(E2896)&gt;D2896,"Refund is more than the order",IF(AND(B2896&lt;&gt;"",COUNTIF($B$2:$B$5001,B2896)&gt;1),"Same order # twice - keep one row",""))))))))</f>
        <v/>
      </c>
      <c r="I2896" s="11" t="str">
        <f aca="false">IF(A2896="","",IF(ISNUMBER(A2896),INT(A2896),IFERROR(IF(TEXT(DATE(VALUE(LEFT(A2896,4)),VALUE(MID(A2896,6,2)),VALUE(MID(A2896,9,2))),"yyyy-mm-dd")=LEFT(A2896,10),DATE(VALUE(LEFT(A2896,4)),VALUE(MID(A2896,6,2)),VALUE(MID(A2896,9,2))),""),"")))</f>
        <v/>
      </c>
    </row>
    <row r="2897" customFormat="false" ht="15" hidden="false" customHeight="false" outlineLevel="0" collapsed="false">
      <c r="A2897" s="13"/>
      <c r="B2897" s="8"/>
      <c r="C2897" s="8"/>
      <c r="D2897" s="23"/>
      <c r="E2897" s="23"/>
      <c r="F2897" s="10" t="str">
        <f aca="false">IF(D2897="","",D2897-N(E2897))</f>
        <v/>
      </c>
      <c r="G2897" s="8"/>
      <c r="H2897" s="12" t="str">
        <f aca="false">IF(AND(A2897="",C2897="",D2897=""),"",IF(A2897="","Add the order date",IF(I2897="","Date not recognised - use YYYY-MM-DD",IF(C2897="","Add the customer email",IF(D2897="","Add the order total",IF(COUNTIF(Customers!$A$2:$A$2001,C2897)=0,"Customer not on Customers tab",IF(N(E2897)&gt;D2897,"Refund is more than the order",IF(AND(B2897&lt;&gt;"",COUNTIF($B$2:$B$5001,B2897)&gt;1),"Same order # twice - keep one row",""))))))))</f>
        <v/>
      </c>
      <c r="I2897" s="11" t="str">
        <f aca="false">IF(A2897="","",IF(ISNUMBER(A2897),INT(A2897),IFERROR(IF(TEXT(DATE(VALUE(LEFT(A2897,4)),VALUE(MID(A2897,6,2)),VALUE(MID(A2897,9,2))),"yyyy-mm-dd")=LEFT(A2897,10),DATE(VALUE(LEFT(A2897,4)),VALUE(MID(A2897,6,2)),VALUE(MID(A2897,9,2))),""),"")))</f>
        <v/>
      </c>
    </row>
    <row r="2898" customFormat="false" ht="15" hidden="false" customHeight="false" outlineLevel="0" collapsed="false">
      <c r="A2898" s="13"/>
      <c r="B2898" s="8"/>
      <c r="C2898" s="8"/>
      <c r="D2898" s="23"/>
      <c r="E2898" s="23"/>
      <c r="F2898" s="10" t="str">
        <f aca="false">IF(D2898="","",D2898-N(E2898))</f>
        <v/>
      </c>
      <c r="G2898" s="8"/>
      <c r="H2898" s="12" t="str">
        <f aca="false">IF(AND(A2898="",C2898="",D2898=""),"",IF(A2898="","Add the order date",IF(I2898="","Date not recognised - use YYYY-MM-DD",IF(C2898="","Add the customer email",IF(D2898="","Add the order total",IF(COUNTIF(Customers!$A$2:$A$2001,C2898)=0,"Customer not on Customers tab",IF(N(E2898)&gt;D2898,"Refund is more than the order",IF(AND(B2898&lt;&gt;"",COUNTIF($B$2:$B$5001,B2898)&gt;1),"Same order # twice - keep one row",""))))))))</f>
        <v/>
      </c>
      <c r="I2898" s="11" t="str">
        <f aca="false">IF(A2898="","",IF(ISNUMBER(A2898),INT(A2898),IFERROR(IF(TEXT(DATE(VALUE(LEFT(A2898,4)),VALUE(MID(A2898,6,2)),VALUE(MID(A2898,9,2))),"yyyy-mm-dd")=LEFT(A2898,10),DATE(VALUE(LEFT(A2898,4)),VALUE(MID(A2898,6,2)),VALUE(MID(A2898,9,2))),""),"")))</f>
        <v/>
      </c>
    </row>
    <row r="2899" customFormat="false" ht="15" hidden="false" customHeight="false" outlineLevel="0" collapsed="false">
      <c r="A2899" s="13"/>
      <c r="B2899" s="8"/>
      <c r="C2899" s="8"/>
      <c r="D2899" s="23"/>
      <c r="E2899" s="23"/>
      <c r="F2899" s="10" t="str">
        <f aca="false">IF(D2899="","",D2899-N(E2899))</f>
        <v/>
      </c>
      <c r="G2899" s="8"/>
      <c r="H2899" s="12" t="str">
        <f aca="false">IF(AND(A2899="",C2899="",D2899=""),"",IF(A2899="","Add the order date",IF(I2899="","Date not recognised - use YYYY-MM-DD",IF(C2899="","Add the customer email",IF(D2899="","Add the order total",IF(COUNTIF(Customers!$A$2:$A$2001,C2899)=0,"Customer not on Customers tab",IF(N(E2899)&gt;D2899,"Refund is more than the order",IF(AND(B2899&lt;&gt;"",COUNTIF($B$2:$B$5001,B2899)&gt;1),"Same order # twice - keep one row",""))))))))</f>
        <v/>
      </c>
      <c r="I2899" s="11" t="str">
        <f aca="false">IF(A2899="","",IF(ISNUMBER(A2899),INT(A2899),IFERROR(IF(TEXT(DATE(VALUE(LEFT(A2899,4)),VALUE(MID(A2899,6,2)),VALUE(MID(A2899,9,2))),"yyyy-mm-dd")=LEFT(A2899,10),DATE(VALUE(LEFT(A2899,4)),VALUE(MID(A2899,6,2)),VALUE(MID(A2899,9,2))),""),"")))</f>
        <v/>
      </c>
    </row>
    <row r="2900" customFormat="false" ht="15" hidden="false" customHeight="false" outlineLevel="0" collapsed="false">
      <c r="A2900" s="13"/>
      <c r="B2900" s="8"/>
      <c r="C2900" s="8"/>
      <c r="D2900" s="23"/>
      <c r="E2900" s="23"/>
      <c r="F2900" s="10" t="str">
        <f aca="false">IF(D2900="","",D2900-N(E2900))</f>
        <v/>
      </c>
      <c r="G2900" s="8"/>
      <c r="H2900" s="12" t="str">
        <f aca="false">IF(AND(A2900="",C2900="",D2900=""),"",IF(A2900="","Add the order date",IF(I2900="","Date not recognised - use YYYY-MM-DD",IF(C2900="","Add the customer email",IF(D2900="","Add the order total",IF(COUNTIF(Customers!$A$2:$A$2001,C2900)=0,"Customer not on Customers tab",IF(N(E2900)&gt;D2900,"Refund is more than the order",IF(AND(B2900&lt;&gt;"",COUNTIF($B$2:$B$5001,B2900)&gt;1),"Same order # twice - keep one row",""))))))))</f>
        <v/>
      </c>
      <c r="I2900" s="11" t="str">
        <f aca="false">IF(A2900="","",IF(ISNUMBER(A2900),INT(A2900),IFERROR(IF(TEXT(DATE(VALUE(LEFT(A2900,4)),VALUE(MID(A2900,6,2)),VALUE(MID(A2900,9,2))),"yyyy-mm-dd")=LEFT(A2900,10),DATE(VALUE(LEFT(A2900,4)),VALUE(MID(A2900,6,2)),VALUE(MID(A2900,9,2))),""),"")))</f>
        <v/>
      </c>
    </row>
    <row r="2901" customFormat="false" ht="15" hidden="false" customHeight="false" outlineLevel="0" collapsed="false">
      <c r="A2901" s="13"/>
      <c r="B2901" s="8"/>
      <c r="C2901" s="8"/>
      <c r="D2901" s="23"/>
      <c r="E2901" s="23"/>
      <c r="F2901" s="10" t="str">
        <f aca="false">IF(D2901="","",D2901-N(E2901))</f>
        <v/>
      </c>
      <c r="G2901" s="8"/>
      <c r="H2901" s="12" t="str">
        <f aca="false">IF(AND(A2901="",C2901="",D2901=""),"",IF(A2901="","Add the order date",IF(I2901="","Date not recognised - use YYYY-MM-DD",IF(C2901="","Add the customer email",IF(D2901="","Add the order total",IF(COUNTIF(Customers!$A$2:$A$2001,C2901)=0,"Customer not on Customers tab",IF(N(E2901)&gt;D2901,"Refund is more than the order",IF(AND(B2901&lt;&gt;"",COUNTIF($B$2:$B$5001,B2901)&gt;1),"Same order # twice - keep one row",""))))))))</f>
        <v/>
      </c>
      <c r="I2901" s="11" t="str">
        <f aca="false">IF(A2901="","",IF(ISNUMBER(A2901),INT(A2901),IFERROR(IF(TEXT(DATE(VALUE(LEFT(A2901,4)),VALUE(MID(A2901,6,2)),VALUE(MID(A2901,9,2))),"yyyy-mm-dd")=LEFT(A2901,10),DATE(VALUE(LEFT(A2901,4)),VALUE(MID(A2901,6,2)),VALUE(MID(A2901,9,2))),""),"")))</f>
        <v/>
      </c>
    </row>
    <row r="2902" customFormat="false" ht="15" hidden="false" customHeight="false" outlineLevel="0" collapsed="false">
      <c r="A2902" s="13"/>
      <c r="B2902" s="8"/>
      <c r="C2902" s="8"/>
      <c r="D2902" s="23"/>
      <c r="E2902" s="23"/>
      <c r="F2902" s="10" t="str">
        <f aca="false">IF(D2902="","",D2902-N(E2902))</f>
        <v/>
      </c>
      <c r="G2902" s="8"/>
      <c r="H2902" s="12" t="str">
        <f aca="false">IF(AND(A2902="",C2902="",D2902=""),"",IF(A2902="","Add the order date",IF(I2902="","Date not recognised - use YYYY-MM-DD",IF(C2902="","Add the customer email",IF(D2902="","Add the order total",IF(COUNTIF(Customers!$A$2:$A$2001,C2902)=0,"Customer not on Customers tab",IF(N(E2902)&gt;D2902,"Refund is more than the order",IF(AND(B2902&lt;&gt;"",COUNTIF($B$2:$B$5001,B2902)&gt;1),"Same order # twice - keep one row",""))))))))</f>
        <v/>
      </c>
      <c r="I2902" s="11" t="str">
        <f aca="false">IF(A2902="","",IF(ISNUMBER(A2902),INT(A2902),IFERROR(IF(TEXT(DATE(VALUE(LEFT(A2902,4)),VALUE(MID(A2902,6,2)),VALUE(MID(A2902,9,2))),"yyyy-mm-dd")=LEFT(A2902,10),DATE(VALUE(LEFT(A2902,4)),VALUE(MID(A2902,6,2)),VALUE(MID(A2902,9,2))),""),"")))</f>
        <v/>
      </c>
    </row>
    <row r="2903" customFormat="false" ht="15" hidden="false" customHeight="false" outlineLevel="0" collapsed="false">
      <c r="A2903" s="13"/>
      <c r="B2903" s="8"/>
      <c r="C2903" s="8"/>
      <c r="D2903" s="23"/>
      <c r="E2903" s="23"/>
      <c r="F2903" s="10" t="str">
        <f aca="false">IF(D2903="","",D2903-N(E2903))</f>
        <v/>
      </c>
      <c r="G2903" s="8"/>
      <c r="H2903" s="12" t="str">
        <f aca="false">IF(AND(A2903="",C2903="",D2903=""),"",IF(A2903="","Add the order date",IF(I2903="","Date not recognised - use YYYY-MM-DD",IF(C2903="","Add the customer email",IF(D2903="","Add the order total",IF(COUNTIF(Customers!$A$2:$A$2001,C2903)=0,"Customer not on Customers tab",IF(N(E2903)&gt;D2903,"Refund is more than the order",IF(AND(B2903&lt;&gt;"",COUNTIF($B$2:$B$5001,B2903)&gt;1),"Same order # twice - keep one row",""))))))))</f>
        <v/>
      </c>
      <c r="I2903" s="11" t="str">
        <f aca="false">IF(A2903="","",IF(ISNUMBER(A2903),INT(A2903),IFERROR(IF(TEXT(DATE(VALUE(LEFT(A2903,4)),VALUE(MID(A2903,6,2)),VALUE(MID(A2903,9,2))),"yyyy-mm-dd")=LEFT(A2903,10),DATE(VALUE(LEFT(A2903,4)),VALUE(MID(A2903,6,2)),VALUE(MID(A2903,9,2))),""),"")))</f>
        <v/>
      </c>
    </row>
    <row r="2904" customFormat="false" ht="15" hidden="false" customHeight="false" outlineLevel="0" collapsed="false">
      <c r="A2904" s="13"/>
      <c r="B2904" s="8"/>
      <c r="C2904" s="8"/>
      <c r="D2904" s="23"/>
      <c r="E2904" s="23"/>
      <c r="F2904" s="10" t="str">
        <f aca="false">IF(D2904="","",D2904-N(E2904))</f>
        <v/>
      </c>
      <c r="G2904" s="8"/>
      <c r="H2904" s="12" t="str">
        <f aca="false">IF(AND(A2904="",C2904="",D2904=""),"",IF(A2904="","Add the order date",IF(I2904="","Date not recognised - use YYYY-MM-DD",IF(C2904="","Add the customer email",IF(D2904="","Add the order total",IF(COUNTIF(Customers!$A$2:$A$2001,C2904)=0,"Customer not on Customers tab",IF(N(E2904)&gt;D2904,"Refund is more than the order",IF(AND(B2904&lt;&gt;"",COUNTIF($B$2:$B$5001,B2904)&gt;1),"Same order # twice - keep one row",""))))))))</f>
        <v/>
      </c>
      <c r="I2904" s="11" t="str">
        <f aca="false">IF(A2904="","",IF(ISNUMBER(A2904),INT(A2904),IFERROR(IF(TEXT(DATE(VALUE(LEFT(A2904,4)),VALUE(MID(A2904,6,2)),VALUE(MID(A2904,9,2))),"yyyy-mm-dd")=LEFT(A2904,10),DATE(VALUE(LEFT(A2904,4)),VALUE(MID(A2904,6,2)),VALUE(MID(A2904,9,2))),""),"")))</f>
        <v/>
      </c>
    </row>
    <row r="2905" customFormat="false" ht="15" hidden="false" customHeight="false" outlineLevel="0" collapsed="false">
      <c r="A2905" s="13"/>
      <c r="B2905" s="8"/>
      <c r="C2905" s="8"/>
      <c r="D2905" s="23"/>
      <c r="E2905" s="23"/>
      <c r="F2905" s="10" t="str">
        <f aca="false">IF(D2905="","",D2905-N(E2905))</f>
        <v/>
      </c>
      <c r="G2905" s="8"/>
      <c r="H2905" s="12" t="str">
        <f aca="false">IF(AND(A2905="",C2905="",D2905=""),"",IF(A2905="","Add the order date",IF(I2905="","Date not recognised - use YYYY-MM-DD",IF(C2905="","Add the customer email",IF(D2905="","Add the order total",IF(COUNTIF(Customers!$A$2:$A$2001,C2905)=0,"Customer not on Customers tab",IF(N(E2905)&gt;D2905,"Refund is more than the order",IF(AND(B2905&lt;&gt;"",COUNTIF($B$2:$B$5001,B2905)&gt;1),"Same order # twice - keep one row",""))))))))</f>
        <v/>
      </c>
      <c r="I2905" s="11" t="str">
        <f aca="false">IF(A2905="","",IF(ISNUMBER(A2905),INT(A2905),IFERROR(IF(TEXT(DATE(VALUE(LEFT(A2905,4)),VALUE(MID(A2905,6,2)),VALUE(MID(A2905,9,2))),"yyyy-mm-dd")=LEFT(A2905,10),DATE(VALUE(LEFT(A2905,4)),VALUE(MID(A2905,6,2)),VALUE(MID(A2905,9,2))),""),"")))</f>
        <v/>
      </c>
    </row>
    <row r="2906" customFormat="false" ht="15" hidden="false" customHeight="false" outlineLevel="0" collapsed="false">
      <c r="A2906" s="13"/>
      <c r="B2906" s="8"/>
      <c r="C2906" s="8"/>
      <c r="D2906" s="23"/>
      <c r="E2906" s="23"/>
      <c r="F2906" s="10" t="str">
        <f aca="false">IF(D2906="","",D2906-N(E2906))</f>
        <v/>
      </c>
      <c r="G2906" s="8"/>
      <c r="H2906" s="12" t="str">
        <f aca="false">IF(AND(A2906="",C2906="",D2906=""),"",IF(A2906="","Add the order date",IF(I2906="","Date not recognised - use YYYY-MM-DD",IF(C2906="","Add the customer email",IF(D2906="","Add the order total",IF(COUNTIF(Customers!$A$2:$A$2001,C2906)=0,"Customer not on Customers tab",IF(N(E2906)&gt;D2906,"Refund is more than the order",IF(AND(B2906&lt;&gt;"",COUNTIF($B$2:$B$5001,B2906)&gt;1),"Same order # twice - keep one row",""))))))))</f>
        <v/>
      </c>
      <c r="I2906" s="11" t="str">
        <f aca="false">IF(A2906="","",IF(ISNUMBER(A2906),INT(A2906),IFERROR(IF(TEXT(DATE(VALUE(LEFT(A2906,4)),VALUE(MID(A2906,6,2)),VALUE(MID(A2906,9,2))),"yyyy-mm-dd")=LEFT(A2906,10),DATE(VALUE(LEFT(A2906,4)),VALUE(MID(A2906,6,2)),VALUE(MID(A2906,9,2))),""),"")))</f>
        <v/>
      </c>
    </row>
    <row r="2907" customFormat="false" ht="15" hidden="false" customHeight="false" outlineLevel="0" collapsed="false">
      <c r="A2907" s="13"/>
      <c r="B2907" s="8"/>
      <c r="C2907" s="8"/>
      <c r="D2907" s="23"/>
      <c r="E2907" s="23"/>
      <c r="F2907" s="10" t="str">
        <f aca="false">IF(D2907="","",D2907-N(E2907))</f>
        <v/>
      </c>
      <c r="G2907" s="8"/>
      <c r="H2907" s="12" t="str">
        <f aca="false">IF(AND(A2907="",C2907="",D2907=""),"",IF(A2907="","Add the order date",IF(I2907="","Date not recognised - use YYYY-MM-DD",IF(C2907="","Add the customer email",IF(D2907="","Add the order total",IF(COUNTIF(Customers!$A$2:$A$2001,C2907)=0,"Customer not on Customers tab",IF(N(E2907)&gt;D2907,"Refund is more than the order",IF(AND(B2907&lt;&gt;"",COUNTIF($B$2:$B$5001,B2907)&gt;1),"Same order # twice - keep one row",""))))))))</f>
        <v/>
      </c>
      <c r="I2907" s="11" t="str">
        <f aca="false">IF(A2907="","",IF(ISNUMBER(A2907),INT(A2907),IFERROR(IF(TEXT(DATE(VALUE(LEFT(A2907,4)),VALUE(MID(A2907,6,2)),VALUE(MID(A2907,9,2))),"yyyy-mm-dd")=LEFT(A2907,10),DATE(VALUE(LEFT(A2907,4)),VALUE(MID(A2907,6,2)),VALUE(MID(A2907,9,2))),""),"")))</f>
        <v/>
      </c>
    </row>
    <row r="2908" customFormat="false" ht="15" hidden="false" customHeight="false" outlineLevel="0" collapsed="false">
      <c r="A2908" s="13"/>
      <c r="B2908" s="8"/>
      <c r="C2908" s="8"/>
      <c r="D2908" s="23"/>
      <c r="E2908" s="23"/>
      <c r="F2908" s="10" t="str">
        <f aca="false">IF(D2908="","",D2908-N(E2908))</f>
        <v/>
      </c>
      <c r="G2908" s="8"/>
      <c r="H2908" s="12" t="str">
        <f aca="false">IF(AND(A2908="",C2908="",D2908=""),"",IF(A2908="","Add the order date",IF(I2908="","Date not recognised - use YYYY-MM-DD",IF(C2908="","Add the customer email",IF(D2908="","Add the order total",IF(COUNTIF(Customers!$A$2:$A$2001,C2908)=0,"Customer not on Customers tab",IF(N(E2908)&gt;D2908,"Refund is more than the order",IF(AND(B2908&lt;&gt;"",COUNTIF($B$2:$B$5001,B2908)&gt;1),"Same order # twice - keep one row",""))))))))</f>
        <v/>
      </c>
      <c r="I2908" s="11" t="str">
        <f aca="false">IF(A2908="","",IF(ISNUMBER(A2908),INT(A2908),IFERROR(IF(TEXT(DATE(VALUE(LEFT(A2908,4)),VALUE(MID(A2908,6,2)),VALUE(MID(A2908,9,2))),"yyyy-mm-dd")=LEFT(A2908,10),DATE(VALUE(LEFT(A2908,4)),VALUE(MID(A2908,6,2)),VALUE(MID(A2908,9,2))),""),"")))</f>
        <v/>
      </c>
    </row>
    <row r="2909" customFormat="false" ht="15" hidden="false" customHeight="false" outlineLevel="0" collapsed="false">
      <c r="A2909" s="13"/>
      <c r="B2909" s="8"/>
      <c r="C2909" s="8"/>
      <c r="D2909" s="23"/>
      <c r="E2909" s="23"/>
      <c r="F2909" s="10" t="str">
        <f aca="false">IF(D2909="","",D2909-N(E2909))</f>
        <v/>
      </c>
      <c r="G2909" s="8"/>
      <c r="H2909" s="12" t="str">
        <f aca="false">IF(AND(A2909="",C2909="",D2909=""),"",IF(A2909="","Add the order date",IF(I2909="","Date not recognised - use YYYY-MM-DD",IF(C2909="","Add the customer email",IF(D2909="","Add the order total",IF(COUNTIF(Customers!$A$2:$A$2001,C2909)=0,"Customer not on Customers tab",IF(N(E2909)&gt;D2909,"Refund is more than the order",IF(AND(B2909&lt;&gt;"",COUNTIF($B$2:$B$5001,B2909)&gt;1),"Same order # twice - keep one row",""))))))))</f>
        <v/>
      </c>
      <c r="I2909" s="11" t="str">
        <f aca="false">IF(A2909="","",IF(ISNUMBER(A2909),INT(A2909),IFERROR(IF(TEXT(DATE(VALUE(LEFT(A2909,4)),VALUE(MID(A2909,6,2)),VALUE(MID(A2909,9,2))),"yyyy-mm-dd")=LEFT(A2909,10),DATE(VALUE(LEFT(A2909,4)),VALUE(MID(A2909,6,2)),VALUE(MID(A2909,9,2))),""),"")))</f>
        <v/>
      </c>
    </row>
    <row r="2910" customFormat="false" ht="15" hidden="false" customHeight="false" outlineLevel="0" collapsed="false">
      <c r="A2910" s="13"/>
      <c r="B2910" s="8"/>
      <c r="C2910" s="8"/>
      <c r="D2910" s="23"/>
      <c r="E2910" s="23"/>
      <c r="F2910" s="10" t="str">
        <f aca="false">IF(D2910="","",D2910-N(E2910))</f>
        <v/>
      </c>
      <c r="G2910" s="8"/>
      <c r="H2910" s="12" t="str">
        <f aca="false">IF(AND(A2910="",C2910="",D2910=""),"",IF(A2910="","Add the order date",IF(I2910="","Date not recognised - use YYYY-MM-DD",IF(C2910="","Add the customer email",IF(D2910="","Add the order total",IF(COUNTIF(Customers!$A$2:$A$2001,C2910)=0,"Customer not on Customers tab",IF(N(E2910)&gt;D2910,"Refund is more than the order",IF(AND(B2910&lt;&gt;"",COUNTIF($B$2:$B$5001,B2910)&gt;1),"Same order # twice - keep one row",""))))))))</f>
        <v/>
      </c>
      <c r="I2910" s="11" t="str">
        <f aca="false">IF(A2910="","",IF(ISNUMBER(A2910),INT(A2910),IFERROR(IF(TEXT(DATE(VALUE(LEFT(A2910,4)),VALUE(MID(A2910,6,2)),VALUE(MID(A2910,9,2))),"yyyy-mm-dd")=LEFT(A2910,10),DATE(VALUE(LEFT(A2910,4)),VALUE(MID(A2910,6,2)),VALUE(MID(A2910,9,2))),""),"")))</f>
        <v/>
      </c>
    </row>
    <row r="2911" customFormat="false" ht="15" hidden="false" customHeight="false" outlineLevel="0" collapsed="false">
      <c r="A2911" s="13"/>
      <c r="B2911" s="8"/>
      <c r="C2911" s="8"/>
      <c r="D2911" s="23"/>
      <c r="E2911" s="23"/>
      <c r="F2911" s="10" t="str">
        <f aca="false">IF(D2911="","",D2911-N(E2911))</f>
        <v/>
      </c>
      <c r="G2911" s="8"/>
      <c r="H2911" s="12" t="str">
        <f aca="false">IF(AND(A2911="",C2911="",D2911=""),"",IF(A2911="","Add the order date",IF(I2911="","Date not recognised - use YYYY-MM-DD",IF(C2911="","Add the customer email",IF(D2911="","Add the order total",IF(COUNTIF(Customers!$A$2:$A$2001,C2911)=0,"Customer not on Customers tab",IF(N(E2911)&gt;D2911,"Refund is more than the order",IF(AND(B2911&lt;&gt;"",COUNTIF($B$2:$B$5001,B2911)&gt;1),"Same order # twice - keep one row",""))))))))</f>
        <v/>
      </c>
      <c r="I2911" s="11" t="str">
        <f aca="false">IF(A2911="","",IF(ISNUMBER(A2911),INT(A2911),IFERROR(IF(TEXT(DATE(VALUE(LEFT(A2911,4)),VALUE(MID(A2911,6,2)),VALUE(MID(A2911,9,2))),"yyyy-mm-dd")=LEFT(A2911,10),DATE(VALUE(LEFT(A2911,4)),VALUE(MID(A2911,6,2)),VALUE(MID(A2911,9,2))),""),"")))</f>
        <v/>
      </c>
    </row>
    <row r="2912" customFormat="false" ht="15" hidden="false" customHeight="false" outlineLevel="0" collapsed="false">
      <c r="A2912" s="13"/>
      <c r="B2912" s="8"/>
      <c r="C2912" s="8"/>
      <c r="D2912" s="23"/>
      <c r="E2912" s="23"/>
      <c r="F2912" s="10" t="str">
        <f aca="false">IF(D2912="","",D2912-N(E2912))</f>
        <v/>
      </c>
      <c r="G2912" s="8"/>
      <c r="H2912" s="12" t="str">
        <f aca="false">IF(AND(A2912="",C2912="",D2912=""),"",IF(A2912="","Add the order date",IF(I2912="","Date not recognised - use YYYY-MM-DD",IF(C2912="","Add the customer email",IF(D2912="","Add the order total",IF(COUNTIF(Customers!$A$2:$A$2001,C2912)=0,"Customer not on Customers tab",IF(N(E2912)&gt;D2912,"Refund is more than the order",IF(AND(B2912&lt;&gt;"",COUNTIF($B$2:$B$5001,B2912)&gt;1),"Same order # twice - keep one row",""))))))))</f>
        <v/>
      </c>
      <c r="I2912" s="11" t="str">
        <f aca="false">IF(A2912="","",IF(ISNUMBER(A2912),INT(A2912),IFERROR(IF(TEXT(DATE(VALUE(LEFT(A2912,4)),VALUE(MID(A2912,6,2)),VALUE(MID(A2912,9,2))),"yyyy-mm-dd")=LEFT(A2912,10),DATE(VALUE(LEFT(A2912,4)),VALUE(MID(A2912,6,2)),VALUE(MID(A2912,9,2))),""),"")))</f>
        <v/>
      </c>
    </row>
    <row r="2913" customFormat="false" ht="15" hidden="false" customHeight="false" outlineLevel="0" collapsed="false">
      <c r="A2913" s="13"/>
      <c r="B2913" s="8"/>
      <c r="C2913" s="8"/>
      <c r="D2913" s="23"/>
      <c r="E2913" s="23"/>
      <c r="F2913" s="10" t="str">
        <f aca="false">IF(D2913="","",D2913-N(E2913))</f>
        <v/>
      </c>
      <c r="G2913" s="8"/>
      <c r="H2913" s="12" t="str">
        <f aca="false">IF(AND(A2913="",C2913="",D2913=""),"",IF(A2913="","Add the order date",IF(I2913="","Date not recognised - use YYYY-MM-DD",IF(C2913="","Add the customer email",IF(D2913="","Add the order total",IF(COUNTIF(Customers!$A$2:$A$2001,C2913)=0,"Customer not on Customers tab",IF(N(E2913)&gt;D2913,"Refund is more than the order",IF(AND(B2913&lt;&gt;"",COUNTIF($B$2:$B$5001,B2913)&gt;1),"Same order # twice - keep one row",""))))))))</f>
        <v/>
      </c>
      <c r="I2913" s="11" t="str">
        <f aca="false">IF(A2913="","",IF(ISNUMBER(A2913),INT(A2913),IFERROR(IF(TEXT(DATE(VALUE(LEFT(A2913,4)),VALUE(MID(A2913,6,2)),VALUE(MID(A2913,9,2))),"yyyy-mm-dd")=LEFT(A2913,10),DATE(VALUE(LEFT(A2913,4)),VALUE(MID(A2913,6,2)),VALUE(MID(A2913,9,2))),""),"")))</f>
        <v/>
      </c>
    </row>
    <row r="2914" customFormat="false" ht="15" hidden="false" customHeight="false" outlineLevel="0" collapsed="false">
      <c r="A2914" s="13"/>
      <c r="B2914" s="8"/>
      <c r="C2914" s="8"/>
      <c r="D2914" s="23"/>
      <c r="E2914" s="23"/>
      <c r="F2914" s="10" t="str">
        <f aca="false">IF(D2914="","",D2914-N(E2914))</f>
        <v/>
      </c>
      <c r="G2914" s="8"/>
      <c r="H2914" s="12" t="str">
        <f aca="false">IF(AND(A2914="",C2914="",D2914=""),"",IF(A2914="","Add the order date",IF(I2914="","Date not recognised - use YYYY-MM-DD",IF(C2914="","Add the customer email",IF(D2914="","Add the order total",IF(COUNTIF(Customers!$A$2:$A$2001,C2914)=0,"Customer not on Customers tab",IF(N(E2914)&gt;D2914,"Refund is more than the order",IF(AND(B2914&lt;&gt;"",COUNTIF($B$2:$B$5001,B2914)&gt;1),"Same order # twice - keep one row",""))))))))</f>
        <v/>
      </c>
      <c r="I2914" s="11" t="str">
        <f aca="false">IF(A2914="","",IF(ISNUMBER(A2914),INT(A2914),IFERROR(IF(TEXT(DATE(VALUE(LEFT(A2914,4)),VALUE(MID(A2914,6,2)),VALUE(MID(A2914,9,2))),"yyyy-mm-dd")=LEFT(A2914,10),DATE(VALUE(LEFT(A2914,4)),VALUE(MID(A2914,6,2)),VALUE(MID(A2914,9,2))),""),"")))</f>
        <v/>
      </c>
    </row>
    <row r="2915" customFormat="false" ht="15" hidden="false" customHeight="false" outlineLevel="0" collapsed="false">
      <c r="A2915" s="13"/>
      <c r="B2915" s="8"/>
      <c r="C2915" s="8"/>
      <c r="D2915" s="23"/>
      <c r="E2915" s="23"/>
      <c r="F2915" s="10" t="str">
        <f aca="false">IF(D2915="","",D2915-N(E2915))</f>
        <v/>
      </c>
      <c r="G2915" s="8"/>
      <c r="H2915" s="12" t="str">
        <f aca="false">IF(AND(A2915="",C2915="",D2915=""),"",IF(A2915="","Add the order date",IF(I2915="","Date not recognised - use YYYY-MM-DD",IF(C2915="","Add the customer email",IF(D2915="","Add the order total",IF(COUNTIF(Customers!$A$2:$A$2001,C2915)=0,"Customer not on Customers tab",IF(N(E2915)&gt;D2915,"Refund is more than the order",IF(AND(B2915&lt;&gt;"",COUNTIF($B$2:$B$5001,B2915)&gt;1),"Same order # twice - keep one row",""))))))))</f>
        <v/>
      </c>
      <c r="I2915" s="11" t="str">
        <f aca="false">IF(A2915="","",IF(ISNUMBER(A2915),INT(A2915),IFERROR(IF(TEXT(DATE(VALUE(LEFT(A2915,4)),VALUE(MID(A2915,6,2)),VALUE(MID(A2915,9,2))),"yyyy-mm-dd")=LEFT(A2915,10),DATE(VALUE(LEFT(A2915,4)),VALUE(MID(A2915,6,2)),VALUE(MID(A2915,9,2))),""),"")))</f>
        <v/>
      </c>
    </row>
    <row r="2916" customFormat="false" ht="15" hidden="false" customHeight="false" outlineLevel="0" collapsed="false">
      <c r="A2916" s="13"/>
      <c r="B2916" s="8"/>
      <c r="C2916" s="8"/>
      <c r="D2916" s="23"/>
      <c r="E2916" s="23"/>
      <c r="F2916" s="10" t="str">
        <f aca="false">IF(D2916="","",D2916-N(E2916))</f>
        <v/>
      </c>
      <c r="G2916" s="8"/>
      <c r="H2916" s="12" t="str">
        <f aca="false">IF(AND(A2916="",C2916="",D2916=""),"",IF(A2916="","Add the order date",IF(I2916="","Date not recognised - use YYYY-MM-DD",IF(C2916="","Add the customer email",IF(D2916="","Add the order total",IF(COUNTIF(Customers!$A$2:$A$2001,C2916)=0,"Customer not on Customers tab",IF(N(E2916)&gt;D2916,"Refund is more than the order",IF(AND(B2916&lt;&gt;"",COUNTIF($B$2:$B$5001,B2916)&gt;1),"Same order # twice - keep one row",""))))))))</f>
        <v/>
      </c>
      <c r="I2916" s="11" t="str">
        <f aca="false">IF(A2916="","",IF(ISNUMBER(A2916),INT(A2916),IFERROR(IF(TEXT(DATE(VALUE(LEFT(A2916,4)),VALUE(MID(A2916,6,2)),VALUE(MID(A2916,9,2))),"yyyy-mm-dd")=LEFT(A2916,10),DATE(VALUE(LEFT(A2916,4)),VALUE(MID(A2916,6,2)),VALUE(MID(A2916,9,2))),""),"")))</f>
        <v/>
      </c>
    </row>
    <row r="2917" customFormat="false" ht="15" hidden="false" customHeight="false" outlineLevel="0" collapsed="false">
      <c r="A2917" s="13"/>
      <c r="B2917" s="8"/>
      <c r="C2917" s="8"/>
      <c r="D2917" s="23"/>
      <c r="E2917" s="23"/>
      <c r="F2917" s="10" t="str">
        <f aca="false">IF(D2917="","",D2917-N(E2917))</f>
        <v/>
      </c>
      <c r="G2917" s="8"/>
      <c r="H2917" s="12" t="str">
        <f aca="false">IF(AND(A2917="",C2917="",D2917=""),"",IF(A2917="","Add the order date",IF(I2917="","Date not recognised - use YYYY-MM-DD",IF(C2917="","Add the customer email",IF(D2917="","Add the order total",IF(COUNTIF(Customers!$A$2:$A$2001,C2917)=0,"Customer not on Customers tab",IF(N(E2917)&gt;D2917,"Refund is more than the order",IF(AND(B2917&lt;&gt;"",COUNTIF($B$2:$B$5001,B2917)&gt;1),"Same order # twice - keep one row",""))))))))</f>
        <v/>
      </c>
      <c r="I2917" s="11" t="str">
        <f aca="false">IF(A2917="","",IF(ISNUMBER(A2917),INT(A2917),IFERROR(IF(TEXT(DATE(VALUE(LEFT(A2917,4)),VALUE(MID(A2917,6,2)),VALUE(MID(A2917,9,2))),"yyyy-mm-dd")=LEFT(A2917,10),DATE(VALUE(LEFT(A2917,4)),VALUE(MID(A2917,6,2)),VALUE(MID(A2917,9,2))),""),"")))</f>
        <v/>
      </c>
    </row>
    <row r="2918" customFormat="false" ht="15" hidden="false" customHeight="false" outlineLevel="0" collapsed="false">
      <c r="A2918" s="13"/>
      <c r="B2918" s="8"/>
      <c r="C2918" s="8"/>
      <c r="D2918" s="23"/>
      <c r="E2918" s="23"/>
      <c r="F2918" s="10" t="str">
        <f aca="false">IF(D2918="","",D2918-N(E2918))</f>
        <v/>
      </c>
      <c r="G2918" s="8"/>
      <c r="H2918" s="12" t="str">
        <f aca="false">IF(AND(A2918="",C2918="",D2918=""),"",IF(A2918="","Add the order date",IF(I2918="","Date not recognised - use YYYY-MM-DD",IF(C2918="","Add the customer email",IF(D2918="","Add the order total",IF(COUNTIF(Customers!$A$2:$A$2001,C2918)=0,"Customer not on Customers tab",IF(N(E2918)&gt;D2918,"Refund is more than the order",IF(AND(B2918&lt;&gt;"",COUNTIF($B$2:$B$5001,B2918)&gt;1),"Same order # twice - keep one row",""))))))))</f>
        <v/>
      </c>
      <c r="I2918" s="11" t="str">
        <f aca="false">IF(A2918="","",IF(ISNUMBER(A2918),INT(A2918),IFERROR(IF(TEXT(DATE(VALUE(LEFT(A2918,4)),VALUE(MID(A2918,6,2)),VALUE(MID(A2918,9,2))),"yyyy-mm-dd")=LEFT(A2918,10),DATE(VALUE(LEFT(A2918,4)),VALUE(MID(A2918,6,2)),VALUE(MID(A2918,9,2))),""),"")))</f>
        <v/>
      </c>
    </row>
    <row r="2919" customFormat="false" ht="15" hidden="false" customHeight="false" outlineLevel="0" collapsed="false">
      <c r="A2919" s="13"/>
      <c r="B2919" s="8"/>
      <c r="C2919" s="8"/>
      <c r="D2919" s="23"/>
      <c r="E2919" s="23"/>
      <c r="F2919" s="10" t="str">
        <f aca="false">IF(D2919="","",D2919-N(E2919))</f>
        <v/>
      </c>
      <c r="G2919" s="8"/>
      <c r="H2919" s="12" t="str">
        <f aca="false">IF(AND(A2919="",C2919="",D2919=""),"",IF(A2919="","Add the order date",IF(I2919="","Date not recognised - use YYYY-MM-DD",IF(C2919="","Add the customer email",IF(D2919="","Add the order total",IF(COUNTIF(Customers!$A$2:$A$2001,C2919)=0,"Customer not on Customers tab",IF(N(E2919)&gt;D2919,"Refund is more than the order",IF(AND(B2919&lt;&gt;"",COUNTIF($B$2:$B$5001,B2919)&gt;1),"Same order # twice - keep one row",""))))))))</f>
        <v/>
      </c>
      <c r="I2919" s="11" t="str">
        <f aca="false">IF(A2919="","",IF(ISNUMBER(A2919),INT(A2919),IFERROR(IF(TEXT(DATE(VALUE(LEFT(A2919,4)),VALUE(MID(A2919,6,2)),VALUE(MID(A2919,9,2))),"yyyy-mm-dd")=LEFT(A2919,10),DATE(VALUE(LEFT(A2919,4)),VALUE(MID(A2919,6,2)),VALUE(MID(A2919,9,2))),""),"")))</f>
        <v/>
      </c>
    </row>
    <row r="2920" customFormat="false" ht="15" hidden="false" customHeight="false" outlineLevel="0" collapsed="false">
      <c r="A2920" s="13"/>
      <c r="B2920" s="8"/>
      <c r="C2920" s="8"/>
      <c r="D2920" s="23"/>
      <c r="E2920" s="23"/>
      <c r="F2920" s="10" t="str">
        <f aca="false">IF(D2920="","",D2920-N(E2920))</f>
        <v/>
      </c>
      <c r="G2920" s="8"/>
      <c r="H2920" s="12" t="str">
        <f aca="false">IF(AND(A2920="",C2920="",D2920=""),"",IF(A2920="","Add the order date",IF(I2920="","Date not recognised - use YYYY-MM-DD",IF(C2920="","Add the customer email",IF(D2920="","Add the order total",IF(COUNTIF(Customers!$A$2:$A$2001,C2920)=0,"Customer not on Customers tab",IF(N(E2920)&gt;D2920,"Refund is more than the order",IF(AND(B2920&lt;&gt;"",COUNTIF($B$2:$B$5001,B2920)&gt;1),"Same order # twice - keep one row",""))))))))</f>
        <v/>
      </c>
      <c r="I2920" s="11" t="str">
        <f aca="false">IF(A2920="","",IF(ISNUMBER(A2920),INT(A2920),IFERROR(IF(TEXT(DATE(VALUE(LEFT(A2920,4)),VALUE(MID(A2920,6,2)),VALUE(MID(A2920,9,2))),"yyyy-mm-dd")=LEFT(A2920,10),DATE(VALUE(LEFT(A2920,4)),VALUE(MID(A2920,6,2)),VALUE(MID(A2920,9,2))),""),"")))</f>
        <v/>
      </c>
    </row>
    <row r="2921" customFormat="false" ht="15" hidden="false" customHeight="false" outlineLevel="0" collapsed="false">
      <c r="A2921" s="13"/>
      <c r="B2921" s="8"/>
      <c r="C2921" s="8"/>
      <c r="D2921" s="23"/>
      <c r="E2921" s="23"/>
      <c r="F2921" s="10" t="str">
        <f aca="false">IF(D2921="","",D2921-N(E2921))</f>
        <v/>
      </c>
      <c r="G2921" s="8"/>
      <c r="H2921" s="12" t="str">
        <f aca="false">IF(AND(A2921="",C2921="",D2921=""),"",IF(A2921="","Add the order date",IF(I2921="","Date not recognised - use YYYY-MM-DD",IF(C2921="","Add the customer email",IF(D2921="","Add the order total",IF(COUNTIF(Customers!$A$2:$A$2001,C2921)=0,"Customer not on Customers tab",IF(N(E2921)&gt;D2921,"Refund is more than the order",IF(AND(B2921&lt;&gt;"",COUNTIF($B$2:$B$5001,B2921)&gt;1),"Same order # twice - keep one row",""))))))))</f>
        <v/>
      </c>
      <c r="I2921" s="11" t="str">
        <f aca="false">IF(A2921="","",IF(ISNUMBER(A2921),INT(A2921),IFERROR(IF(TEXT(DATE(VALUE(LEFT(A2921,4)),VALUE(MID(A2921,6,2)),VALUE(MID(A2921,9,2))),"yyyy-mm-dd")=LEFT(A2921,10),DATE(VALUE(LEFT(A2921,4)),VALUE(MID(A2921,6,2)),VALUE(MID(A2921,9,2))),""),"")))</f>
        <v/>
      </c>
    </row>
    <row r="2922" customFormat="false" ht="15" hidden="false" customHeight="false" outlineLevel="0" collapsed="false">
      <c r="A2922" s="13"/>
      <c r="B2922" s="8"/>
      <c r="C2922" s="8"/>
      <c r="D2922" s="23"/>
      <c r="E2922" s="23"/>
      <c r="F2922" s="10" t="str">
        <f aca="false">IF(D2922="","",D2922-N(E2922))</f>
        <v/>
      </c>
      <c r="G2922" s="8"/>
      <c r="H2922" s="12" t="str">
        <f aca="false">IF(AND(A2922="",C2922="",D2922=""),"",IF(A2922="","Add the order date",IF(I2922="","Date not recognised - use YYYY-MM-DD",IF(C2922="","Add the customer email",IF(D2922="","Add the order total",IF(COUNTIF(Customers!$A$2:$A$2001,C2922)=0,"Customer not on Customers tab",IF(N(E2922)&gt;D2922,"Refund is more than the order",IF(AND(B2922&lt;&gt;"",COUNTIF($B$2:$B$5001,B2922)&gt;1),"Same order # twice - keep one row",""))))))))</f>
        <v/>
      </c>
      <c r="I2922" s="11" t="str">
        <f aca="false">IF(A2922="","",IF(ISNUMBER(A2922),INT(A2922),IFERROR(IF(TEXT(DATE(VALUE(LEFT(A2922,4)),VALUE(MID(A2922,6,2)),VALUE(MID(A2922,9,2))),"yyyy-mm-dd")=LEFT(A2922,10),DATE(VALUE(LEFT(A2922,4)),VALUE(MID(A2922,6,2)),VALUE(MID(A2922,9,2))),""),"")))</f>
        <v/>
      </c>
    </row>
    <row r="2923" customFormat="false" ht="15" hidden="false" customHeight="false" outlineLevel="0" collapsed="false">
      <c r="A2923" s="13"/>
      <c r="B2923" s="8"/>
      <c r="C2923" s="8"/>
      <c r="D2923" s="23"/>
      <c r="E2923" s="23"/>
      <c r="F2923" s="10" t="str">
        <f aca="false">IF(D2923="","",D2923-N(E2923))</f>
        <v/>
      </c>
      <c r="G2923" s="8"/>
      <c r="H2923" s="12" t="str">
        <f aca="false">IF(AND(A2923="",C2923="",D2923=""),"",IF(A2923="","Add the order date",IF(I2923="","Date not recognised - use YYYY-MM-DD",IF(C2923="","Add the customer email",IF(D2923="","Add the order total",IF(COUNTIF(Customers!$A$2:$A$2001,C2923)=0,"Customer not on Customers tab",IF(N(E2923)&gt;D2923,"Refund is more than the order",IF(AND(B2923&lt;&gt;"",COUNTIF($B$2:$B$5001,B2923)&gt;1),"Same order # twice - keep one row",""))))))))</f>
        <v/>
      </c>
      <c r="I2923" s="11" t="str">
        <f aca="false">IF(A2923="","",IF(ISNUMBER(A2923),INT(A2923),IFERROR(IF(TEXT(DATE(VALUE(LEFT(A2923,4)),VALUE(MID(A2923,6,2)),VALUE(MID(A2923,9,2))),"yyyy-mm-dd")=LEFT(A2923,10),DATE(VALUE(LEFT(A2923,4)),VALUE(MID(A2923,6,2)),VALUE(MID(A2923,9,2))),""),"")))</f>
        <v/>
      </c>
    </row>
    <row r="2924" customFormat="false" ht="15" hidden="false" customHeight="false" outlineLevel="0" collapsed="false">
      <c r="A2924" s="13"/>
      <c r="B2924" s="8"/>
      <c r="C2924" s="8"/>
      <c r="D2924" s="23"/>
      <c r="E2924" s="23"/>
      <c r="F2924" s="10" t="str">
        <f aca="false">IF(D2924="","",D2924-N(E2924))</f>
        <v/>
      </c>
      <c r="G2924" s="8"/>
      <c r="H2924" s="12" t="str">
        <f aca="false">IF(AND(A2924="",C2924="",D2924=""),"",IF(A2924="","Add the order date",IF(I2924="","Date not recognised - use YYYY-MM-DD",IF(C2924="","Add the customer email",IF(D2924="","Add the order total",IF(COUNTIF(Customers!$A$2:$A$2001,C2924)=0,"Customer not on Customers tab",IF(N(E2924)&gt;D2924,"Refund is more than the order",IF(AND(B2924&lt;&gt;"",COUNTIF($B$2:$B$5001,B2924)&gt;1),"Same order # twice - keep one row",""))))))))</f>
        <v/>
      </c>
      <c r="I2924" s="11" t="str">
        <f aca="false">IF(A2924="","",IF(ISNUMBER(A2924),INT(A2924),IFERROR(IF(TEXT(DATE(VALUE(LEFT(A2924,4)),VALUE(MID(A2924,6,2)),VALUE(MID(A2924,9,2))),"yyyy-mm-dd")=LEFT(A2924,10),DATE(VALUE(LEFT(A2924,4)),VALUE(MID(A2924,6,2)),VALUE(MID(A2924,9,2))),""),"")))</f>
        <v/>
      </c>
    </row>
    <row r="2925" customFormat="false" ht="15" hidden="false" customHeight="false" outlineLevel="0" collapsed="false">
      <c r="A2925" s="13"/>
      <c r="B2925" s="8"/>
      <c r="C2925" s="8"/>
      <c r="D2925" s="23"/>
      <c r="E2925" s="23"/>
      <c r="F2925" s="10" t="str">
        <f aca="false">IF(D2925="","",D2925-N(E2925))</f>
        <v/>
      </c>
      <c r="G2925" s="8"/>
      <c r="H2925" s="12" t="str">
        <f aca="false">IF(AND(A2925="",C2925="",D2925=""),"",IF(A2925="","Add the order date",IF(I2925="","Date not recognised - use YYYY-MM-DD",IF(C2925="","Add the customer email",IF(D2925="","Add the order total",IF(COUNTIF(Customers!$A$2:$A$2001,C2925)=0,"Customer not on Customers tab",IF(N(E2925)&gt;D2925,"Refund is more than the order",IF(AND(B2925&lt;&gt;"",COUNTIF($B$2:$B$5001,B2925)&gt;1),"Same order # twice - keep one row",""))))))))</f>
        <v/>
      </c>
      <c r="I2925" s="11" t="str">
        <f aca="false">IF(A2925="","",IF(ISNUMBER(A2925),INT(A2925),IFERROR(IF(TEXT(DATE(VALUE(LEFT(A2925,4)),VALUE(MID(A2925,6,2)),VALUE(MID(A2925,9,2))),"yyyy-mm-dd")=LEFT(A2925,10),DATE(VALUE(LEFT(A2925,4)),VALUE(MID(A2925,6,2)),VALUE(MID(A2925,9,2))),""),"")))</f>
        <v/>
      </c>
    </row>
    <row r="2926" customFormat="false" ht="15" hidden="false" customHeight="false" outlineLevel="0" collapsed="false">
      <c r="A2926" s="13"/>
      <c r="B2926" s="8"/>
      <c r="C2926" s="8"/>
      <c r="D2926" s="23"/>
      <c r="E2926" s="23"/>
      <c r="F2926" s="10" t="str">
        <f aca="false">IF(D2926="","",D2926-N(E2926))</f>
        <v/>
      </c>
      <c r="G2926" s="8"/>
      <c r="H2926" s="12" t="str">
        <f aca="false">IF(AND(A2926="",C2926="",D2926=""),"",IF(A2926="","Add the order date",IF(I2926="","Date not recognised - use YYYY-MM-DD",IF(C2926="","Add the customer email",IF(D2926="","Add the order total",IF(COUNTIF(Customers!$A$2:$A$2001,C2926)=0,"Customer not on Customers tab",IF(N(E2926)&gt;D2926,"Refund is more than the order",IF(AND(B2926&lt;&gt;"",COUNTIF($B$2:$B$5001,B2926)&gt;1),"Same order # twice - keep one row",""))))))))</f>
        <v/>
      </c>
      <c r="I2926" s="11" t="str">
        <f aca="false">IF(A2926="","",IF(ISNUMBER(A2926),INT(A2926),IFERROR(IF(TEXT(DATE(VALUE(LEFT(A2926,4)),VALUE(MID(A2926,6,2)),VALUE(MID(A2926,9,2))),"yyyy-mm-dd")=LEFT(A2926,10),DATE(VALUE(LEFT(A2926,4)),VALUE(MID(A2926,6,2)),VALUE(MID(A2926,9,2))),""),"")))</f>
        <v/>
      </c>
    </row>
    <row r="2927" customFormat="false" ht="15" hidden="false" customHeight="false" outlineLevel="0" collapsed="false">
      <c r="A2927" s="13"/>
      <c r="B2927" s="8"/>
      <c r="C2927" s="8"/>
      <c r="D2927" s="23"/>
      <c r="E2927" s="23"/>
      <c r="F2927" s="10" t="str">
        <f aca="false">IF(D2927="","",D2927-N(E2927))</f>
        <v/>
      </c>
      <c r="G2927" s="8"/>
      <c r="H2927" s="12" t="str">
        <f aca="false">IF(AND(A2927="",C2927="",D2927=""),"",IF(A2927="","Add the order date",IF(I2927="","Date not recognised - use YYYY-MM-DD",IF(C2927="","Add the customer email",IF(D2927="","Add the order total",IF(COUNTIF(Customers!$A$2:$A$2001,C2927)=0,"Customer not on Customers tab",IF(N(E2927)&gt;D2927,"Refund is more than the order",IF(AND(B2927&lt;&gt;"",COUNTIF($B$2:$B$5001,B2927)&gt;1),"Same order # twice - keep one row",""))))))))</f>
        <v/>
      </c>
      <c r="I2927" s="11" t="str">
        <f aca="false">IF(A2927="","",IF(ISNUMBER(A2927),INT(A2927),IFERROR(IF(TEXT(DATE(VALUE(LEFT(A2927,4)),VALUE(MID(A2927,6,2)),VALUE(MID(A2927,9,2))),"yyyy-mm-dd")=LEFT(A2927,10),DATE(VALUE(LEFT(A2927,4)),VALUE(MID(A2927,6,2)),VALUE(MID(A2927,9,2))),""),"")))</f>
        <v/>
      </c>
    </row>
    <row r="2928" customFormat="false" ht="15" hidden="false" customHeight="false" outlineLevel="0" collapsed="false">
      <c r="A2928" s="13"/>
      <c r="B2928" s="8"/>
      <c r="C2928" s="8"/>
      <c r="D2928" s="23"/>
      <c r="E2928" s="23"/>
      <c r="F2928" s="10" t="str">
        <f aca="false">IF(D2928="","",D2928-N(E2928))</f>
        <v/>
      </c>
      <c r="G2928" s="8"/>
      <c r="H2928" s="12" t="str">
        <f aca="false">IF(AND(A2928="",C2928="",D2928=""),"",IF(A2928="","Add the order date",IF(I2928="","Date not recognised - use YYYY-MM-DD",IF(C2928="","Add the customer email",IF(D2928="","Add the order total",IF(COUNTIF(Customers!$A$2:$A$2001,C2928)=0,"Customer not on Customers tab",IF(N(E2928)&gt;D2928,"Refund is more than the order",IF(AND(B2928&lt;&gt;"",COUNTIF($B$2:$B$5001,B2928)&gt;1),"Same order # twice - keep one row",""))))))))</f>
        <v/>
      </c>
      <c r="I2928" s="11" t="str">
        <f aca="false">IF(A2928="","",IF(ISNUMBER(A2928),INT(A2928),IFERROR(IF(TEXT(DATE(VALUE(LEFT(A2928,4)),VALUE(MID(A2928,6,2)),VALUE(MID(A2928,9,2))),"yyyy-mm-dd")=LEFT(A2928,10),DATE(VALUE(LEFT(A2928,4)),VALUE(MID(A2928,6,2)),VALUE(MID(A2928,9,2))),""),"")))</f>
        <v/>
      </c>
    </row>
    <row r="2929" customFormat="false" ht="15" hidden="false" customHeight="false" outlineLevel="0" collapsed="false">
      <c r="A2929" s="13"/>
      <c r="B2929" s="8"/>
      <c r="C2929" s="8"/>
      <c r="D2929" s="23"/>
      <c r="E2929" s="23"/>
      <c r="F2929" s="10" t="str">
        <f aca="false">IF(D2929="","",D2929-N(E2929))</f>
        <v/>
      </c>
      <c r="G2929" s="8"/>
      <c r="H2929" s="12" t="str">
        <f aca="false">IF(AND(A2929="",C2929="",D2929=""),"",IF(A2929="","Add the order date",IF(I2929="","Date not recognised - use YYYY-MM-DD",IF(C2929="","Add the customer email",IF(D2929="","Add the order total",IF(COUNTIF(Customers!$A$2:$A$2001,C2929)=0,"Customer not on Customers tab",IF(N(E2929)&gt;D2929,"Refund is more than the order",IF(AND(B2929&lt;&gt;"",COUNTIF($B$2:$B$5001,B2929)&gt;1),"Same order # twice - keep one row",""))))))))</f>
        <v/>
      </c>
      <c r="I2929" s="11" t="str">
        <f aca="false">IF(A2929="","",IF(ISNUMBER(A2929),INT(A2929),IFERROR(IF(TEXT(DATE(VALUE(LEFT(A2929,4)),VALUE(MID(A2929,6,2)),VALUE(MID(A2929,9,2))),"yyyy-mm-dd")=LEFT(A2929,10),DATE(VALUE(LEFT(A2929,4)),VALUE(MID(A2929,6,2)),VALUE(MID(A2929,9,2))),""),"")))</f>
        <v/>
      </c>
    </row>
    <row r="2930" customFormat="false" ht="15" hidden="false" customHeight="false" outlineLevel="0" collapsed="false">
      <c r="A2930" s="13"/>
      <c r="B2930" s="8"/>
      <c r="C2930" s="8"/>
      <c r="D2930" s="23"/>
      <c r="E2930" s="23"/>
      <c r="F2930" s="10" t="str">
        <f aca="false">IF(D2930="","",D2930-N(E2930))</f>
        <v/>
      </c>
      <c r="G2930" s="8"/>
      <c r="H2930" s="12" t="str">
        <f aca="false">IF(AND(A2930="",C2930="",D2930=""),"",IF(A2930="","Add the order date",IF(I2930="","Date not recognised - use YYYY-MM-DD",IF(C2930="","Add the customer email",IF(D2930="","Add the order total",IF(COUNTIF(Customers!$A$2:$A$2001,C2930)=0,"Customer not on Customers tab",IF(N(E2930)&gt;D2930,"Refund is more than the order",IF(AND(B2930&lt;&gt;"",COUNTIF($B$2:$B$5001,B2930)&gt;1),"Same order # twice - keep one row",""))))))))</f>
        <v/>
      </c>
      <c r="I2930" s="11" t="str">
        <f aca="false">IF(A2930="","",IF(ISNUMBER(A2930),INT(A2930),IFERROR(IF(TEXT(DATE(VALUE(LEFT(A2930,4)),VALUE(MID(A2930,6,2)),VALUE(MID(A2930,9,2))),"yyyy-mm-dd")=LEFT(A2930,10),DATE(VALUE(LEFT(A2930,4)),VALUE(MID(A2930,6,2)),VALUE(MID(A2930,9,2))),""),"")))</f>
        <v/>
      </c>
    </row>
    <row r="2931" customFormat="false" ht="15" hidden="false" customHeight="false" outlineLevel="0" collapsed="false">
      <c r="A2931" s="13"/>
      <c r="B2931" s="8"/>
      <c r="C2931" s="8"/>
      <c r="D2931" s="23"/>
      <c r="E2931" s="23"/>
      <c r="F2931" s="10" t="str">
        <f aca="false">IF(D2931="","",D2931-N(E2931))</f>
        <v/>
      </c>
      <c r="G2931" s="8"/>
      <c r="H2931" s="12" t="str">
        <f aca="false">IF(AND(A2931="",C2931="",D2931=""),"",IF(A2931="","Add the order date",IF(I2931="","Date not recognised - use YYYY-MM-DD",IF(C2931="","Add the customer email",IF(D2931="","Add the order total",IF(COUNTIF(Customers!$A$2:$A$2001,C2931)=0,"Customer not on Customers tab",IF(N(E2931)&gt;D2931,"Refund is more than the order",IF(AND(B2931&lt;&gt;"",COUNTIF($B$2:$B$5001,B2931)&gt;1),"Same order # twice - keep one row",""))))))))</f>
        <v/>
      </c>
      <c r="I2931" s="11" t="str">
        <f aca="false">IF(A2931="","",IF(ISNUMBER(A2931),INT(A2931),IFERROR(IF(TEXT(DATE(VALUE(LEFT(A2931,4)),VALUE(MID(A2931,6,2)),VALUE(MID(A2931,9,2))),"yyyy-mm-dd")=LEFT(A2931,10),DATE(VALUE(LEFT(A2931,4)),VALUE(MID(A2931,6,2)),VALUE(MID(A2931,9,2))),""),"")))</f>
        <v/>
      </c>
    </row>
    <row r="2932" customFormat="false" ht="15" hidden="false" customHeight="false" outlineLevel="0" collapsed="false">
      <c r="A2932" s="13"/>
      <c r="B2932" s="8"/>
      <c r="C2932" s="8"/>
      <c r="D2932" s="23"/>
      <c r="E2932" s="23"/>
      <c r="F2932" s="10" t="str">
        <f aca="false">IF(D2932="","",D2932-N(E2932))</f>
        <v/>
      </c>
      <c r="G2932" s="8"/>
      <c r="H2932" s="12" t="str">
        <f aca="false">IF(AND(A2932="",C2932="",D2932=""),"",IF(A2932="","Add the order date",IF(I2932="","Date not recognised - use YYYY-MM-DD",IF(C2932="","Add the customer email",IF(D2932="","Add the order total",IF(COUNTIF(Customers!$A$2:$A$2001,C2932)=0,"Customer not on Customers tab",IF(N(E2932)&gt;D2932,"Refund is more than the order",IF(AND(B2932&lt;&gt;"",COUNTIF($B$2:$B$5001,B2932)&gt;1),"Same order # twice - keep one row",""))))))))</f>
        <v/>
      </c>
      <c r="I2932" s="11" t="str">
        <f aca="false">IF(A2932="","",IF(ISNUMBER(A2932),INT(A2932),IFERROR(IF(TEXT(DATE(VALUE(LEFT(A2932,4)),VALUE(MID(A2932,6,2)),VALUE(MID(A2932,9,2))),"yyyy-mm-dd")=LEFT(A2932,10),DATE(VALUE(LEFT(A2932,4)),VALUE(MID(A2932,6,2)),VALUE(MID(A2932,9,2))),""),"")))</f>
        <v/>
      </c>
    </row>
    <row r="2933" customFormat="false" ht="15" hidden="false" customHeight="false" outlineLevel="0" collapsed="false">
      <c r="A2933" s="13"/>
      <c r="B2933" s="8"/>
      <c r="C2933" s="8"/>
      <c r="D2933" s="23"/>
      <c r="E2933" s="23"/>
      <c r="F2933" s="10" t="str">
        <f aca="false">IF(D2933="","",D2933-N(E2933))</f>
        <v/>
      </c>
      <c r="G2933" s="8"/>
      <c r="H2933" s="12" t="str">
        <f aca="false">IF(AND(A2933="",C2933="",D2933=""),"",IF(A2933="","Add the order date",IF(I2933="","Date not recognised - use YYYY-MM-DD",IF(C2933="","Add the customer email",IF(D2933="","Add the order total",IF(COUNTIF(Customers!$A$2:$A$2001,C2933)=0,"Customer not on Customers tab",IF(N(E2933)&gt;D2933,"Refund is more than the order",IF(AND(B2933&lt;&gt;"",COUNTIF($B$2:$B$5001,B2933)&gt;1),"Same order # twice - keep one row",""))))))))</f>
        <v/>
      </c>
      <c r="I2933" s="11" t="str">
        <f aca="false">IF(A2933="","",IF(ISNUMBER(A2933),INT(A2933),IFERROR(IF(TEXT(DATE(VALUE(LEFT(A2933,4)),VALUE(MID(A2933,6,2)),VALUE(MID(A2933,9,2))),"yyyy-mm-dd")=LEFT(A2933,10),DATE(VALUE(LEFT(A2933,4)),VALUE(MID(A2933,6,2)),VALUE(MID(A2933,9,2))),""),"")))</f>
        <v/>
      </c>
    </row>
    <row r="2934" customFormat="false" ht="15" hidden="false" customHeight="false" outlineLevel="0" collapsed="false">
      <c r="A2934" s="13"/>
      <c r="B2934" s="8"/>
      <c r="C2934" s="8"/>
      <c r="D2934" s="23"/>
      <c r="E2934" s="23"/>
      <c r="F2934" s="10" t="str">
        <f aca="false">IF(D2934="","",D2934-N(E2934))</f>
        <v/>
      </c>
      <c r="G2934" s="8"/>
      <c r="H2934" s="12" t="str">
        <f aca="false">IF(AND(A2934="",C2934="",D2934=""),"",IF(A2934="","Add the order date",IF(I2934="","Date not recognised - use YYYY-MM-DD",IF(C2934="","Add the customer email",IF(D2934="","Add the order total",IF(COUNTIF(Customers!$A$2:$A$2001,C2934)=0,"Customer not on Customers tab",IF(N(E2934)&gt;D2934,"Refund is more than the order",IF(AND(B2934&lt;&gt;"",COUNTIF($B$2:$B$5001,B2934)&gt;1),"Same order # twice - keep one row",""))))))))</f>
        <v/>
      </c>
      <c r="I2934" s="11" t="str">
        <f aca="false">IF(A2934="","",IF(ISNUMBER(A2934),INT(A2934),IFERROR(IF(TEXT(DATE(VALUE(LEFT(A2934,4)),VALUE(MID(A2934,6,2)),VALUE(MID(A2934,9,2))),"yyyy-mm-dd")=LEFT(A2934,10),DATE(VALUE(LEFT(A2934,4)),VALUE(MID(A2934,6,2)),VALUE(MID(A2934,9,2))),""),"")))</f>
        <v/>
      </c>
    </row>
    <row r="2935" customFormat="false" ht="15" hidden="false" customHeight="false" outlineLevel="0" collapsed="false">
      <c r="A2935" s="13"/>
      <c r="B2935" s="8"/>
      <c r="C2935" s="8"/>
      <c r="D2935" s="23"/>
      <c r="E2935" s="23"/>
      <c r="F2935" s="10" t="str">
        <f aca="false">IF(D2935="","",D2935-N(E2935))</f>
        <v/>
      </c>
      <c r="G2935" s="8"/>
      <c r="H2935" s="12" t="str">
        <f aca="false">IF(AND(A2935="",C2935="",D2935=""),"",IF(A2935="","Add the order date",IF(I2935="","Date not recognised - use YYYY-MM-DD",IF(C2935="","Add the customer email",IF(D2935="","Add the order total",IF(COUNTIF(Customers!$A$2:$A$2001,C2935)=0,"Customer not on Customers tab",IF(N(E2935)&gt;D2935,"Refund is more than the order",IF(AND(B2935&lt;&gt;"",COUNTIF($B$2:$B$5001,B2935)&gt;1),"Same order # twice - keep one row",""))))))))</f>
        <v/>
      </c>
      <c r="I2935" s="11" t="str">
        <f aca="false">IF(A2935="","",IF(ISNUMBER(A2935),INT(A2935),IFERROR(IF(TEXT(DATE(VALUE(LEFT(A2935,4)),VALUE(MID(A2935,6,2)),VALUE(MID(A2935,9,2))),"yyyy-mm-dd")=LEFT(A2935,10),DATE(VALUE(LEFT(A2935,4)),VALUE(MID(A2935,6,2)),VALUE(MID(A2935,9,2))),""),"")))</f>
        <v/>
      </c>
    </row>
    <row r="2936" customFormat="false" ht="15" hidden="false" customHeight="false" outlineLevel="0" collapsed="false">
      <c r="A2936" s="13"/>
      <c r="B2936" s="8"/>
      <c r="C2936" s="8"/>
      <c r="D2936" s="23"/>
      <c r="E2936" s="23"/>
      <c r="F2936" s="10" t="str">
        <f aca="false">IF(D2936="","",D2936-N(E2936))</f>
        <v/>
      </c>
      <c r="G2936" s="8"/>
      <c r="H2936" s="12" t="str">
        <f aca="false">IF(AND(A2936="",C2936="",D2936=""),"",IF(A2936="","Add the order date",IF(I2936="","Date not recognised - use YYYY-MM-DD",IF(C2936="","Add the customer email",IF(D2936="","Add the order total",IF(COUNTIF(Customers!$A$2:$A$2001,C2936)=0,"Customer not on Customers tab",IF(N(E2936)&gt;D2936,"Refund is more than the order",IF(AND(B2936&lt;&gt;"",COUNTIF($B$2:$B$5001,B2936)&gt;1),"Same order # twice - keep one row",""))))))))</f>
        <v/>
      </c>
      <c r="I2936" s="11" t="str">
        <f aca="false">IF(A2936="","",IF(ISNUMBER(A2936),INT(A2936),IFERROR(IF(TEXT(DATE(VALUE(LEFT(A2936,4)),VALUE(MID(A2936,6,2)),VALUE(MID(A2936,9,2))),"yyyy-mm-dd")=LEFT(A2936,10),DATE(VALUE(LEFT(A2936,4)),VALUE(MID(A2936,6,2)),VALUE(MID(A2936,9,2))),""),"")))</f>
        <v/>
      </c>
    </row>
    <row r="2937" customFormat="false" ht="15" hidden="false" customHeight="false" outlineLevel="0" collapsed="false">
      <c r="A2937" s="13"/>
      <c r="B2937" s="8"/>
      <c r="C2937" s="8"/>
      <c r="D2937" s="23"/>
      <c r="E2937" s="23"/>
      <c r="F2937" s="10" t="str">
        <f aca="false">IF(D2937="","",D2937-N(E2937))</f>
        <v/>
      </c>
      <c r="G2937" s="8"/>
      <c r="H2937" s="12" t="str">
        <f aca="false">IF(AND(A2937="",C2937="",D2937=""),"",IF(A2937="","Add the order date",IF(I2937="","Date not recognised - use YYYY-MM-DD",IF(C2937="","Add the customer email",IF(D2937="","Add the order total",IF(COUNTIF(Customers!$A$2:$A$2001,C2937)=0,"Customer not on Customers tab",IF(N(E2937)&gt;D2937,"Refund is more than the order",IF(AND(B2937&lt;&gt;"",COUNTIF($B$2:$B$5001,B2937)&gt;1),"Same order # twice - keep one row",""))))))))</f>
        <v/>
      </c>
      <c r="I2937" s="11" t="str">
        <f aca="false">IF(A2937="","",IF(ISNUMBER(A2937),INT(A2937),IFERROR(IF(TEXT(DATE(VALUE(LEFT(A2937,4)),VALUE(MID(A2937,6,2)),VALUE(MID(A2937,9,2))),"yyyy-mm-dd")=LEFT(A2937,10),DATE(VALUE(LEFT(A2937,4)),VALUE(MID(A2937,6,2)),VALUE(MID(A2937,9,2))),""),"")))</f>
        <v/>
      </c>
    </row>
    <row r="2938" customFormat="false" ht="15" hidden="false" customHeight="false" outlineLevel="0" collapsed="false">
      <c r="A2938" s="13"/>
      <c r="B2938" s="8"/>
      <c r="C2938" s="8"/>
      <c r="D2938" s="23"/>
      <c r="E2938" s="23"/>
      <c r="F2938" s="10" t="str">
        <f aca="false">IF(D2938="","",D2938-N(E2938))</f>
        <v/>
      </c>
      <c r="G2938" s="8"/>
      <c r="H2938" s="12" t="str">
        <f aca="false">IF(AND(A2938="",C2938="",D2938=""),"",IF(A2938="","Add the order date",IF(I2938="","Date not recognised - use YYYY-MM-DD",IF(C2938="","Add the customer email",IF(D2938="","Add the order total",IF(COUNTIF(Customers!$A$2:$A$2001,C2938)=0,"Customer not on Customers tab",IF(N(E2938)&gt;D2938,"Refund is more than the order",IF(AND(B2938&lt;&gt;"",COUNTIF($B$2:$B$5001,B2938)&gt;1),"Same order # twice - keep one row",""))))))))</f>
        <v/>
      </c>
      <c r="I2938" s="11" t="str">
        <f aca="false">IF(A2938="","",IF(ISNUMBER(A2938),INT(A2938),IFERROR(IF(TEXT(DATE(VALUE(LEFT(A2938,4)),VALUE(MID(A2938,6,2)),VALUE(MID(A2938,9,2))),"yyyy-mm-dd")=LEFT(A2938,10),DATE(VALUE(LEFT(A2938,4)),VALUE(MID(A2938,6,2)),VALUE(MID(A2938,9,2))),""),"")))</f>
        <v/>
      </c>
    </row>
    <row r="2939" customFormat="false" ht="15" hidden="false" customHeight="false" outlineLevel="0" collapsed="false">
      <c r="A2939" s="13"/>
      <c r="B2939" s="8"/>
      <c r="C2939" s="8"/>
      <c r="D2939" s="23"/>
      <c r="E2939" s="23"/>
      <c r="F2939" s="10" t="str">
        <f aca="false">IF(D2939="","",D2939-N(E2939))</f>
        <v/>
      </c>
      <c r="G2939" s="8"/>
      <c r="H2939" s="12" t="str">
        <f aca="false">IF(AND(A2939="",C2939="",D2939=""),"",IF(A2939="","Add the order date",IF(I2939="","Date not recognised - use YYYY-MM-DD",IF(C2939="","Add the customer email",IF(D2939="","Add the order total",IF(COUNTIF(Customers!$A$2:$A$2001,C2939)=0,"Customer not on Customers tab",IF(N(E2939)&gt;D2939,"Refund is more than the order",IF(AND(B2939&lt;&gt;"",COUNTIF($B$2:$B$5001,B2939)&gt;1),"Same order # twice - keep one row",""))))))))</f>
        <v/>
      </c>
      <c r="I2939" s="11" t="str">
        <f aca="false">IF(A2939="","",IF(ISNUMBER(A2939),INT(A2939),IFERROR(IF(TEXT(DATE(VALUE(LEFT(A2939,4)),VALUE(MID(A2939,6,2)),VALUE(MID(A2939,9,2))),"yyyy-mm-dd")=LEFT(A2939,10),DATE(VALUE(LEFT(A2939,4)),VALUE(MID(A2939,6,2)),VALUE(MID(A2939,9,2))),""),"")))</f>
        <v/>
      </c>
    </row>
    <row r="2940" customFormat="false" ht="15" hidden="false" customHeight="false" outlineLevel="0" collapsed="false">
      <c r="A2940" s="13"/>
      <c r="B2940" s="8"/>
      <c r="C2940" s="8"/>
      <c r="D2940" s="23"/>
      <c r="E2940" s="23"/>
      <c r="F2940" s="10" t="str">
        <f aca="false">IF(D2940="","",D2940-N(E2940))</f>
        <v/>
      </c>
      <c r="G2940" s="8"/>
      <c r="H2940" s="12" t="str">
        <f aca="false">IF(AND(A2940="",C2940="",D2940=""),"",IF(A2940="","Add the order date",IF(I2940="","Date not recognised - use YYYY-MM-DD",IF(C2940="","Add the customer email",IF(D2940="","Add the order total",IF(COUNTIF(Customers!$A$2:$A$2001,C2940)=0,"Customer not on Customers tab",IF(N(E2940)&gt;D2940,"Refund is more than the order",IF(AND(B2940&lt;&gt;"",COUNTIF($B$2:$B$5001,B2940)&gt;1),"Same order # twice - keep one row",""))))))))</f>
        <v/>
      </c>
      <c r="I2940" s="11" t="str">
        <f aca="false">IF(A2940="","",IF(ISNUMBER(A2940),INT(A2940),IFERROR(IF(TEXT(DATE(VALUE(LEFT(A2940,4)),VALUE(MID(A2940,6,2)),VALUE(MID(A2940,9,2))),"yyyy-mm-dd")=LEFT(A2940,10),DATE(VALUE(LEFT(A2940,4)),VALUE(MID(A2940,6,2)),VALUE(MID(A2940,9,2))),""),"")))</f>
        <v/>
      </c>
    </row>
    <row r="2941" customFormat="false" ht="15" hidden="false" customHeight="false" outlineLevel="0" collapsed="false">
      <c r="A2941" s="13"/>
      <c r="B2941" s="8"/>
      <c r="C2941" s="8"/>
      <c r="D2941" s="23"/>
      <c r="E2941" s="23"/>
      <c r="F2941" s="10" t="str">
        <f aca="false">IF(D2941="","",D2941-N(E2941))</f>
        <v/>
      </c>
      <c r="G2941" s="8"/>
      <c r="H2941" s="12" t="str">
        <f aca="false">IF(AND(A2941="",C2941="",D2941=""),"",IF(A2941="","Add the order date",IF(I2941="","Date not recognised - use YYYY-MM-DD",IF(C2941="","Add the customer email",IF(D2941="","Add the order total",IF(COUNTIF(Customers!$A$2:$A$2001,C2941)=0,"Customer not on Customers tab",IF(N(E2941)&gt;D2941,"Refund is more than the order",IF(AND(B2941&lt;&gt;"",COUNTIF($B$2:$B$5001,B2941)&gt;1),"Same order # twice - keep one row",""))))))))</f>
        <v/>
      </c>
      <c r="I2941" s="11" t="str">
        <f aca="false">IF(A2941="","",IF(ISNUMBER(A2941),INT(A2941),IFERROR(IF(TEXT(DATE(VALUE(LEFT(A2941,4)),VALUE(MID(A2941,6,2)),VALUE(MID(A2941,9,2))),"yyyy-mm-dd")=LEFT(A2941,10),DATE(VALUE(LEFT(A2941,4)),VALUE(MID(A2941,6,2)),VALUE(MID(A2941,9,2))),""),"")))</f>
        <v/>
      </c>
    </row>
    <row r="2942" customFormat="false" ht="15" hidden="false" customHeight="false" outlineLevel="0" collapsed="false">
      <c r="A2942" s="13"/>
      <c r="B2942" s="8"/>
      <c r="C2942" s="8"/>
      <c r="D2942" s="23"/>
      <c r="E2942" s="23"/>
      <c r="F2942" s="10" t="str">
        <f aca="false">IF(D2942="","",D2942-N(E2942))</f>
        <v/>
      </c>
      <c r="G2942" s="8"/>
      <c r="H2942" s="12" t="str">
        <f aca="false">IF(AND(A2942="",C2942="",D2942=""),"",IF(A2942="","Add the order date",IF(I2942="","Date not recognised - use YYYY-MM-DD",IF(C2942="","Add the customer email",IF(D2942="","Add the order total",IF(COUNTIF(Customers!$A$2:$A$2001,C2942)=0,"Customer not on Customers tab",IF(N(E2942)&gt;D2942,"Refund is more than the order",IF(AND(B2942&lt;&gt;"",COUNTIF($B$2:$B$5001,B2942)&gt;1),"Same order # twice - keep one row",""))))))))</f>
        <v/>
      </c>
      <c r="I2942" s="11" t="str">
        <f aca="false">IF(A2942="","",IF(ISNUMBER(A2942),INT(A2942),IFERROR(IF(TEXT(DATE(VALUE(LEFT(A2942,4)),VALUE(MID(A2942,6,2)),VALUE(MID(A2942,9,2))),"yyyy-mm-dd")=LEFT(A2942,10),DATE(VALUE(LEFT(A2942,4)),VALUE(MID(A2942,6,2)),VALUE(MID(A2942,9,2))),""),"")))</f>
        <v/>
      </c>
    </row>
    <row r="2943" customFormat="false" ht="15" hidden="false" customHeight="false" outlineLevel="0" collapsed="false">
      <c r="A2943" s="13"/>
      <c r="B2943" s="8"/>
      <c r="C2943" s="8"/>
      <c r="D2943" s="23"/>
      <c r="E2943" s="23"/>
      <c r="F2943" s="10" t="str">
        <f aca="false">IF(D2943="","",D2943-N(E2943))</f>
        <v/>
      </c>
      <c r="G2943" s="8"/>
      <c r="H2943" s="12" t="str">
        <f aca="false">IF(AND(A2943="",C2943="",D2943=""),"",IF(A2943="","Add the order date",IF(I2943="","Date not recognised - use YYYY-MM-DD",IF(C2943="","Add the customer email",IF(D2943="","Add the order total",IF(COUNTIF(Customers!$A$2:$A$2001,C2943)=0,"Customer not on Customers tab",IF(N(E2943)&gt;D2943,"Refund is more than the order",IF(AND(B2943&lt;&gt;"",COUNTIF($B$2:$B$5001,B2943)&gt;1),"Same order # twice - keep one row",""))))))))</f>
        <v/>
      </c>
      <c r="I2943" s="11" t="str">
        <f aca="false">IF(A2943="","",IF(ISNUMBER(A2943),INT(A2943),IFERROR(IF(TEXT(DATE(VALUE(LEFT(A2943,4)),VALUE(MID(A2943,6,2)),VALUE(MID(A2943,9,2))),"yyyy-mm-dd")=LEFT(A2943,10),DATE(VALUE(LEFT(A2943,4)),VALUE(MID(A2943,6,2)),VALUE(MID(A2943,9,2))),""),"")))</f>
        <v/>
      </c>
    </row>
    <row r="2944" customFormat="false" ht="15" hidden="false" customHeight="false" outlineLevel="0" collapsed="false">
      <c r="A2944" s="13"/>
      <c r="B2944" s="8"/>
      <c r="C2944" s="8"/>
      <c r="D2944" s="23"/>
      <c r="E2944" s="23"/>
      <c r="F2944" s="10" t="str">
        <f aca="false">IF(D2944="","",D2944-N(E2944))</f>
        <v/>
      </c>
      <c r="G2944" s="8"/>
      <c r="H2944" s="12" t="str">
        <f aca="false">IF(AND(A2944="",C2944="",D2944=""),"",IF(A2944="","Add the order date",IF(I2944="","Date not recognised - use YYYY-MM-DD",IF(C2944="","Add the customer email",IF(D2944="","Add the order total",IF(COUNTIF(Customers!$A$2:$A$2001,C2944)=0,"Customer not on Customers tab",IF(N(E2944)&gt;D2944,"Refund is more than the order",IF(AND(B2944&lt;&gt;"",COUNTIF($B$2:$B$5001,B2944)&gt;1),"Same order # twice - keep one row",""))))))))</f>
        <v/>
      </c>
      <c r="I2944" s="11" t="str">
        <f aca="false">IF(A2944="","",IF(ISNUMBER(A2944),INT(A2944),IFERROR(IF(TEXT(DATE(VALUE(LEFT(A2944,4)),VALUE(MID(A2944,6,2)),VALUE(MID(A2944,9,2))),"yyyy-mm-dd")=LEFT(A2944,10),DATE(VALUE(LEFT(A2944,4)),VALUE(MID(A2944,6,2)),VALUE(MID(A2944,9,2))),""),"")))</f>
        <v/>
      </c>
    </row>
    <row r="2945" customFormat="false" ht="15" hidden="false" customHeight="false" outlineLevel="0" collapsed="false">
      <c r="A2945" s="13"/>
      <c r="B2945" s="8"/>
      <c r="C2945" s="8"/>
      <c r="D2945" s="23"/>
      <c r="E2945" s="23"/>
      <c r="F2945" s="10" t="str">
        <f aca="false">IF(D2945="","",D2945-N(E2945))</f>
        <v/>
      </c>
      <c r="G2945" s="8"/>
      <c r="H2945" s="12" t="str">
        <f aca="false">IF(AND(A2945="",C2945="",D2945=""),"",IF(A2945="","Add the order date",IF(I2945="","Date not recognised - use YYYY-MM-DD",IF(C2945="","Add the customer email",IF(D2945="","Add the order total",IF(COUNTIF(Customers!$A$2:$A$2001,C2945)=0,"Customer not on Customers tab",IF(N(E2945)&gt;D2945,"Refund is more than the order",IF(AND(B2945&lt;&gt;"",COUNTIF($B$2:$B$5001,B2945)&gt;1),"Same order # twice - keep one row",""))))))))</f>
        <v/>
      </c>
      <c r="I2945" s="11" t="str">
        <f aca="false">IF(A2945="","",IF(ISNUMBER(A2945),INT(A2945),IFERROR(IF(TEXT(DATE(VALUE(LEFT(A2945,4)),VALUE(MID(A2945,6,2)),VALUE(MID(A2945,9,2))),"yyyy-mm-dd")=LEFT(A2945,10),DATE(VALUE(LEFT(A2945,4)),VALUE(MID(A2945,6,2)),VALUE(MID(A2945,9,2))),""),"")))</f>
        <v/>
      </c>
    </row>
    <row r="2946" customFormat="false" ht="15" hidden="false" customHeight="false" outlineLevel="0" collapsed="false">
      <c r="A2946" s="13"/>
      <c r="B2946" s="8"/>
      <c r="C2946" s="8"/>
      <c r="D2946" s="23"/>
      <c r="E2946" s="23"/>
      <c r="F2946" s="10" t="str">
        <f aca="false">IF(D2946="","",D2946-N(E2946))</f>
        <v/>
      </c>
      <c r="G2946" s="8"/>
      <c r="H2946" s="12" t="str">
        <f aca="false">IF(AND(A2946="",C2946="",D2946=""),"",IF(A2946="","Add the order date",IF(I2946="","Date not recognised - use YYYY-MM-DD",IF(C2946="","Add the customer email",IF(D2946="","Add the order total",IF(COUNTIF(Customers!$A$2:$A$2001,C2946)=0,"Customer not on Customers tab",IF(N(E2946)&gt;D2946,"Refund is more than the order",IF(AND(B2946&lt;&gt;"",COUNTIF($B$2:$B$5001,B2946)&gt;1),"Same order # twice - keep one row",""))))))))</f>
        <v/>
      </c>
      <c r="I2946" s="11" t="str">
        <f aca="false">IF(A2946="","",IF(ISNUMBER(A2946),INT(A2946),IFERROR(IF(TEXT(DATE(VALUE(LEFT(A2946,4)),VALUE(MID(A2946,6,2)),VALUE(MID(A2946,9,2))),"yyyy-mm-dd")=LEFT(A2946,10),DATE(VALUE(LEFT(A2946,4)),VALUE(MID(A2946,6,2)),VALUE(MID(A2946,9,2))),""),"")))</f>
        <v/>
      </c>
    </row>
    <row r="2947" customFormat="false" ht="15" hidden="false" customHeight="false" outlineLevel="0" collapsed="false">
      <c r="A2947" s="13"/>
      <c r="B2947" s="8"/>
      <c r="C2947" s="8"/>
      <c r="D2947" s="23"/>
      <c r="E2947" s="23"/>
      <c r="F2947" s="10" t="str">
        <f aca="false">IF(D2947="","",D2947-N(E2947))</f>
        <v/>
      </c>
      <c r="G2947" s="8"/>
      <c r="H2947" s="12" t="str">
        <f aca="false">IF(AND(A2947="",C2947="",D2947=""),"",IF(A2947="","Add the order date",IF(I2947="","Date not recognised - use YYYY-MM-DD",IF(C2947="","Add the customer email",IF(D2947="","Add the order total",IF(COUNTIF(Customers!$A$2:$A$2001,C2947)=0,"Customer not on Customers tab",IF(N(E2947)&gt;D2947,"Refund is more than the order",IF(AND(B2947&lt;&gt;"",COUNTIF($B$2:$B$5001,B2947)&gt;1),"Same order # twice - keep one row",""))))))))</f>
        <v/>
      </c>
      <c r="I2947" s="11" t="str">
        <f aca="false">IF(A2947="","",IF(ISNUMBER(A2947),INT(A2947),IFERROR(IF(TEXT(DATE(VALUE(LEFT(A2947,4)),VALUE(MID(A2947,6,2)),VALUE(MID(A2947,9,2))),"yyyy-mm-dd")=LEFT(A2947,10),DATE(VALUE(LEFT(A2947,4)),VALUE(MID(A2947,6,2)),VALUE(MID(A2947,9,2))),""),"")))</f>
        <v/>
      </c>
    </row>
    <row r="2948" customFormat="false" ht="15" hidden="false" customHeight="false" outlineLevel="0" collapsed="false">
      <c r="A2948" s="13"/>
      <c r="B2948" s="8"/>
      <c r="C2948" s="8"/>
      <c r="D2948" s="23"/>
      <c r="E2948" s="23"/>
      <c r="F2948" s="10" t="str">
        <f aca="false">IF(D2948="","",D2948-N(E2948))</f>
        <v/>
      </c>
      <c r="G2948" s="8"/>
      <c r="H2948" s="12" t="str">
        <f aca="false">IF(AND(A2948="",C2948="",D2948=""),"",IF(A2948="","Add the order date",IF(I2948="","Date not recognised - use YYYY-MM-DD",IF(C2948="","Add the customer email",IF(D2948="","Add the order total",IF(COUNTIF(Customers!$A$2:$A$2001,C2948)=0,"Customer not on Customers tab",IF(N(E2948)&gt;D2948,"Refund is more than the order",IF(AND(B2948&lt;&gt;"",COUNTIF($B$2:$B$5001,B2948)&gt;1),"Same order # twice - keep one row",""))))))))</f>
        <v/>
      </c>
      <c r="I2948" s="11" t="str">
        <f aca="false">IF(A2948="","",IF(ISNUMBER(A2948),INT(A2948),IFERROR(IF(TEXT(DATE(VALUE(LEFT(A2948,4)),VALUE(MID(A2948,6,2)),VALUE(MID(A2948,9,2))),"yyyy-mm-dd")=LEFT(A2948,10),DATE(VALUE(LEFT(A2948,4)),VALUE(MID(A2948,6,2)),VALUE(MID(A2948,9,2))),""),"")))</f>
        <v/>
      </c>
    </row>
    <row r="2949" customFormat="false" ht="15" hidden="false" customHeight="false" outlineLevel="0" collapsed="false">
      <c r="A2949" s="13"/>
      <c r="B2949" s="8"/>
      <c r="C2949" s="8"/>
      <c r="D2949" s="23"/>
      <c r="E2949" s="23"/>
      <c r="F2949" s="10" t="str">
        <f aca="false">IF(D2949="","",D2949-N(E2949))</f>
        <v/>
      </c>
      <c r="G2949" s="8"/>
      <c r="H2949" s="12" t="str">
        <f aca="false">IF(AND(A2949="",C2949="",D2949=""),"",IF(A2949="","Add the order date",IF(I2949="","Date not recognised - use YYYY-MM-DD",IF(C2949="","Add the customer email",IF(D2949="","Add the order total",IF(COUNTIF(Customers!$A$2:$A$2001,C2949)=0,"Customer not on Customers tab",IF(N(E2949)&gt;D2949,"Refund is more than the order",IF(AND(B2949&lt;&gt;"",COUNTIF($B$2:$B$5001,B2949)&gt;1),"Same order # twice - keep one row",""))))))))</f>
        <v/>
      </c>
      <c r="I2949" s="11" t="str">
        <f aca="false">IF(A2949="","",IF(ISNUMBER(A2949),INT(A2949),IFERROR(IF(TEXT(DATE(VALUE(LEFT(A2949,4)),VALUE(MID(A2949,6,2)),VALUE(MID(A2949,9,2))),"yyyy-mm-dd")=LEFT(A2949,10),DATE(VALUE(LEFT(A2949,4)),VALUE(MID(A2949,6,2)),VALUE(MID(A2949,9,2))),""),"")))</f>
        <v/>
      </c>
    </row>
    <row r="2950" customFormat="false" ht="15" hidden="false" customHeight="false" outlineLevel="0" collapsed="false">
      <c r="A2950" s="13"/>
      <c r="B2950" s="8"/>
      <c r="C2950" s="8"/>
      <c r="D2950" s="23"/>
      <c r="E2950" s="23"/>
      <c r="F2950" s="10" t="str">
        <f aca="false">IF(D2950="","",D2950-N(E2950))</f>
        <v/>
      </c>
      <c r="G2950" s="8"/>
      <c r="H2950" s="12" t="str">
        <f aca="false">IF(AND(A2950="",C2950="",D2950=""),"",IF(A2950="","Add the order date",IF(I2950="","Date not recognised - use YYYY-MM-DD",IF(C2950="","Add the customer email",IF(D2950="","Add the order total",IF(COUNTIF(Customers!$A$2:$A$2001,C2950)=0,"Customer not on Customers tab",IF(N(E2950)&gt;D2950,"Refund is more than the order",IF(AND(B2950&lt;&gt;"",COUNTIF($B$2:$B$5001,B2950)&gt;1),"Same order # twice - keep one row",""))))))))</f>
        <v/>
      </c>
      <c r="I2950" s="11" t="str">
        <f aca="false">IF(A2950="","",IF(ISNUMBER(A2950),INT(A2950),IFERROR(IF(TEXT(DATE(VALUE(LEFT(A2950,4)),VALUE(MID(A2950,6,2)),VALUE(MID(A2950,9,2))),"yyyy-mm-dd")=LEFT(A2950,10),DATE(VALUE(LEFT(A2950,4)),VALUE(MID(A2950,6,2)),VALUE(MID(A2950,9,2))),""),"")))</f>
        <v/>
      </c>
    </row>
    <row r="2951" customFormat="false" ht="15" hidden="false" customHeight="false" outlineLevel="0" collapsed="false">
      <c r="A2951" s="13"/>
      <c r="B2951" s="8"/>
      <c r="C2951" s="8"/>
      <c r="D2951" s="23"/>
      <c r="E2951" s="23"/>
      <c r="F2951" s="10" t="str">
        <f aca="false">IF(D2951="","",D2951-N(E2951))</f>
        <v/>
      </c>
      <c r="G2951" s="8"/>
      <c r="H2951" s="12" t="str">
        <f aca="false">IF(AND(A2951="",C2951="",D2951=""),"",IF(A2951="","Add the order date",IF(I2951="","Date not recognised - use YYYY-MM-DD",IF(C2951="","Add the customer email",IF(D2951="","Add the order total",IF(COUNTIF(Customers!$A$2:$A$2001,C2951)=0,"Customer not on Customers tab",IF(N(E2951)&gt;D2951,"Refund is more than the order",IF(AND(B2951&lt;&gt;"",COUNTIF($B$2:$B$5001,B2951)&gt;1),"Same order # twice - keep one row",""))))))))</f>
        <v/>
      </c>
      <c r="I2951" s="11" t="str">
        <f aca="false">IF(A2951="","",IF(ISNUMBER(A2951),INT(A2951),IFERROR(IF(TEXT(DATE(VALUE(LEFT(A2951,4)),VALUE(MID(A2951,6,2)),VALUE(MID(A2951,9,2))),"yyyy-mm-dd")=LEFT(A2951,10),DATE(VALUE(LEFT(A2951,4)),VALUE(MID(A2951,6,2)),VALUE(MID(A2951,9,2))),""),"")))</f>
        <v/>
      </c>
    </row>
    <row r="2952" customFormat="false" ht="15" hidden="false" customHeight="false" outlineLevel="0" collapsed="false">
      <c r="A2952" s="13"/>
      <c r="B2952" s="8"/>
      <c r="C2952" s="8"/>
      <c r="D2952" s="23"/>
      <c r="E2952" s="23"/>
      <c r="F2952" s="10" t="str">
        <f aca="false">IF(D2952="","",D2952-N(E2952))</f>
        <v/>
      </c>
      <c r="G2952" s="8"/>
      <c r="H2952" s="12" t="str">
        <f aca="false">IF(AND(A2952="",C2952="",D2952=""),"",IF(A2952="","Add the order date",IF(I2952="","Date not recognised - use YYYY-MM-DD",IF(C2952="","Add the customer email",IF(D2952="","Add the order total",IF(COUNTIF(Customers!$A$2:$A$2001,C2952)=0,"Customer not on Customers tab",IF(N(E2952)&gt;D2952,"Refund is more than the order",IF(AND(B2952&lt;&gt;"",COUNTIF($B$2:$B$5001,B2952)&gt;1),"Same order # twice - keep one row",""))))))))</f>
        <v/>
      </c>
      <c r="I2952" s="11" t="str">
        <f aca="false">IF(A2952="","",IF(ISNUMBER(A2952),INT(A2952),IFERROR(IF(TEXT(DATE(VALUE(LEFT(A2952,4)),VALUE(MID(A2952,6,2)),VALUE(MID(A2952,9,2))),"yyyy-mm-dd")=LEFT(A2952,10),DATE(VALUE(LEFT(A2952,4)),VALUE(MID(A2952,6,2)),VALUE(MID(A2952,9,2))),""),"")))</f>
        <v/>
      </c>
    </row>
    <row r="2953" customFormat="false" ht="15" hidden="false" customHeight="false" outlineLevel="0" collapsed="false">
      <c r="A2953" s="13"/>
      <c r="B2953" s="8"/>
      <c r="C2953" s="8"/>
      <c r="D2953" s="23"/>
      <c r="E2953" s="23"/>
      <c r="F2953" s="10" t="str">
        <f aca="false">IF(D2953="","",D2953-N(E2953))</f>
        <v/>
      </c>
      <c r="G2953" s="8"/>
      <c r="H2953" s="12" t="str">
        <f aca="false">IF(AND(A2953="",C2953="",D2953=""),"",IF(A2953="","Add the order date",IF(I2953="","Date not recognised - use YYYY-MM-DD",IF(C2953="","Add the customer email",IF(D2953="","Add the order total",IF(COUNTIF(Customers!$A$2:$A$2001,C2953)=0,"Customer not on Customers tab",IF(N(E2953)&gt;D2953,"Refund is more than the order",IF(AND(B2953&lt;&gt;"",COUNTIF($B$2:$B$5001,B2953)&gt;1),"Same order # twice - keep one row",""))))))))</f>
        <v/>
      </c>
      <c r="I2953" s="11" t="str">
        <f aca="false">IF(A2953="","",IF(ISNUMBER(A2953),INT(A2953),IFERROR(IF(TEXT(DATE(VALUE(LEFT(A2953,4)),VALUE(MID(A2953,6,2)),VALUE(MID(A2953,9,2))),"yyyy-mm-dd")=LEFT(A2953,10),DATE(VALUE(LEFT(A2953,4)),VALUE(MID(A2953,6,2)),VALUE(MID(A2953,9,2))),""),"")))</f>
        <v/>
      </c>
    </row>
    <row r="2954" customFormat="false" ht="15" hidden="false" customHeight="false" outlineLevel="0" collapsed="false">
      <c r="A2954" s="13"/>
      <c r="B2954" s="8"/>
      <c r="C2954" s="8"/>
      <c r="D2954" s="23"/>
      <c r="E2954" s="23"/>
      <c r="F2954" s="10" t="str">
        <f aca="false">IF(D2954="","",D2954-N(E2954))</f>
        <v/>
      </c>
      <c r="G2954" s="8"/>
      <c r="H2954" s="12" t="str">
        <f aca="false">IF(AND(A2954="",C2954="",D2954=""),"",IF(A2954="","Add the order date",IF(I2954="","Date not recognised - use YYYY-MM-DD",IF(C2954="","Add the customer email",IF(D2954="","Add the order total",IF(COUNTIF(Customers!$A$2:$A$2001,C2954)=0,"Customer not on Customers tab",IF(N(E2954)&gt;D2954,"Refund is more than the order",IF(AND(B2954&lt;&gt;"",COUNTIF($B$2:$B$5001,B2954)&gt;1),"Same order # twice - keep one row",""))))))))</f>
        <v/>
      </c>
      <c r="I2954" s="11" t="str">
        <f aca="false">IF(A2954="","",IF(ISNUMBER(A2954),INT(A2954),IFERROR(IF(TEXT(DATE(VALUE(LEFT(A2954,4)),VALUE(MID(A2954,6,2)),VALUE(MID(A2954,9,2))),"yyyy-mm-dd")=LEFT(A2954,10),DATE(VALUE(LEFT(A2954,4)),VALUE(MID(A2954,6,2)),VALUE(MID(A2954,9,2))),""),"")))</f>
        <v/>
      </c>
    </row>
    <row r="2955" customFormat="false" ht="15" hidden="false" customHeight="false" outlineLevel="0" collapsed="false">
      <c r="A2955" s="13"/>
      <c r="B2955" s="8"/>
      <c r="C2955" s="8"/>
      <c r="D2955" s="23"/>
      <c r="E2955" s="23"/>
      <c r="F2955" s="10" t="str">
        <f aca="false">IF(D2955="","",D2955-N(E2955))</f>
        <v/>
      </c>
      <c r="G2955" s="8"/>
      <c r="H2955" s="12" t="str">
        <f aca="false">IF(AND(A2955="",C2955="",D2955=""),"",IF(A2955="","Add the order date",IF(I2955="","Date not recognised - use YYYY-MM-DD",IF(C2955="","Add the customer email",IF(D2955="","Add the order total",IF(COUNTIF(Customers!$A$2:$A$2001,C2955)=0,"Customer not on Customers tab",IF(N(E2955)&gt;D2955,"Refund is more than the order",IF(AND(B2955&lt;&gt;"",COUNTIF($B$2:$B$5001,B2955)&gt;1),"Same order # twice - keep one row",""))))))))</f>
        <v/>
      </c>
      <c r="I2955" s="11" t="str">
        <f aca="false">IF(A2955="","",IF(ISNUMBER(A2955),INT(A2955),IFERROR(IF(TEXT(DATE(VALUE(LEFT(A2955,4)),VALUE(MID(A2955,6,2)),VALUE(MID(A2955,9,2))),"yyyy-mm-dd")=LEFT(A2955,10),DATE(VALUE(LEFT(A2955,4)),VALUE(MID(A2955,6,2)),VALUE(MID(A2955,9,2))),""),"")))</f>
        <v/>
      </c>
    </row>
    <row r="2956" customFormat="false" ht="15" hidden="false" customHeight="false" outlineLevel="0" collapsed="false">
      <c r="A2956" s="13"/>
      <c r="B2956" s="8"/>
      <c r="C2956" s="8"/>
      <c r="D2956" s="23"/>
      <c r="E2956" s="23"/>
      <c r="F2956" s="10" t="str">
        <f aca="false">IF(D2956="","",D2956-N(E2956))</f>
        <v/>
      </c>
      <c r="G2956" s="8"/>
      <c r="H2956" s="12" t="str">
        <f aca="false">IF(AND(A2956="",C2956="",D2956=""),"",IF(A2956="","Add the order date",IF(I2956="","Date not recognised - use YYYY-MM-DD",IF(C2956="","Add the customer email",IF(D2956="","Add the order total",IF(COUNTIF(Customers!$A$2:$A$2001,C2956)=0,"Customer not on Customers tab",IF(N(E2956)&gt;D2956,"Refund is more than the order",IF(AND(B2956&lt;&gt;"",COUNTIF($B$2:$B$5001,B2956)&gt;1),"Same order # twice - keep one row",""))))))))</f>
        <v/>
      </c>
      <c r="I2956" s="11" t="str">
        <f aca="false">IF(A2956="","",IF(ISNUMBER(A2956),INT(A2956),IFERROR(IF(TEXT(DATE(VALUE(LEFT(A2956,4)),VALUE(MID(A2956,6,2)),VALUE(MID(A2956,9,2))),"yyyy-mm-dd")=LEFT(A2956,10),DATE(VALUE(LEFT(A2956,4)),VALUE(MID(A2956,6,2)),VALUE(MID(A2956,9,2))),""),"")))</f>
        <v/>
      </c>
    </row>
    <row r="2957" customFormat="false" ht="15" hidden="false" customHeight="false" outlineLevel="0" collapsed="false">
      <c r="A2957" s="13"/>
      <c r="B2957" s="8"/>
      <c r="C2957" s="8"/>
      <c r="D2957" s="23"/>
      <c r="E2957" s="23"/>
      <c r="F2957" s="10" t="str">
        <f aca="false">IF(D2957="","",D2957-N(E2957))</f>
        <v/>
      </c>
      <c r="G2957" s="8"/>
      <c r="H2957" s="12" t="str">
        <f aca="false">IF(AND(A2957="",C2957="",D2957=""),"",IF(A2957="","Add the order date",IF(I2957="","Date not recognised - use YYYY-MM-DD",IF(C2957="","Add the customer email",IF(D2957="","Add the order total",IF(COUNTIF(Customers!$A$2:$A$2001,C2957)=0,"Customer not on Customers tab",IF(N(E2957)&gt;D2957,"Refund is more than the order",IF(AND(B2957&lt;&gt;"",COUNTIF($B$2:$B$5001,B2957)&gt;1),"Same order # twice - keep one row",""))))))))</f>
        <v/>
      </c>
      <c r="I2957" s="11" t="str">
        <f aca="false">IF(A2957="","",IF(ISNUMBER(A2957),INT(A2957),IFERROR(IF(TEXT(DATE(VALUE(LEFT(A2957,4)),VALUE(MID(A2957,6,2)),VALUE(MID(A2957,9,2))),"yyyy-mm-dd")=LEFT(A2957,10),DATE(VALUE(LEFT(A2957,4)),VALUE(MID(A2957,6,2)),VALUE(MID(A2957,9,2))),""),"")))</f>
        <v/>
      </c>
    </row>
    <row r="2958" customFormat="false" ht="15" hidden="false" customHeight="false" outlineLevel="0" collapsed="false">
      <c r="A2958" s="13"/>
      <c r="B2958" s="8"/>
      <c r="C2958" s="8"/>
      <c r="D2958" s="23"/>
      <c r="E2958" s="23"/>
      <c r="F2958" s="10" t="str">
        <f aca="false">IF(D2958="","",D2958-N(E2958))</f>
        <v/>
      </c>
      <c r="G2958" s="8"/>
      <c r="H2958" s="12" t="str">
        <f aca="false">IF(AND(A2958="",C2958="",D2958=""),"",IF(A2958="","Add the order date",IF(I2958="","Date not recognised - use YYYY-MM-DD",IF(C2958="","Add the customer email",IF(D2958="","Add the order total",IF(COUNTIF(Customers!$A$2:$A$2001,C2958)=0,"Customer not on Customers tab",IF(N(E2958)&gt;D2958,"Refund is more than the order",IF(AND(B2958&lt;&gt;"",COUNTIF($B$2:$B$5001,B2958)&gt;1),"Same order # twice - keep one row",""))))))))</f>
        <v/>
      </c>
      <c r="I2958" s="11" t="str">
        <f aca="false">IF(A2958="","",IF(ISNUMBER(A2958),INT(A2958),IFERROR(IF(TEXT(DATE(VALUE(LEFT(A2958,4)),VALUE(MID(A2958,6,2)),VALUE(MID(A2958,9,2))),"yyyy-mm-dd")=LEFT(A2958,10),DATE(VALUE(LEFT(A2958,4)),VALUE(MID(A2958,6,2)),VALUE(MID(A2958,9,2))),""),"")))</f>
        <v/>
      </c>
    </row>
    <row r="2959" customFormat="false" ht="15" hidden="false" customHeight="false" outlineLevel="0" collapsed="false">
      <c r="A2959" s="13"/>
      <c r="B2959" s="8"/>
      <c r="C2959" s="8"/>
      <c r="D2959" s="23"/>
      <c r="E2959" s="23"/>
      <c r="F2959" s="10" t="str">
        <f aca="false">IF(D2959="","",D2959-N(E2959))</f>
        <v/>
      </c>
      <c r="G2959" s="8"/>
      <c r="H2959" s="12" t="str">
        <f aca="false">IF(AND(A2959="",C2959="",D2959=""),"",IF(A2959="","Add the order date",IF(I2959="","Date not recognised - use YYYY-MM-DD",IF(C2959="","Add the customer email",IF(D2959="","Add the order total",IF(COUNTIF(Customers!$A$2:$A$2001,C2959)=0,"Customer not on Customers tab",IF(N(E2959)&gt;D2959,"Refund is more than the order",IF(AND(B2959&lt;&gt;"",COUNTIF($B$2:$B$5001,B2959)&gt;1),"Same order # twice - keep one row",""))))))))</f>
        <v/>
      </c>
      <c r="I2959" s="11" t="str">
        <f aca="false">IF(A2959="","",IF(ISNUMBER(A2959),INT(A2959),IFERROR(IF(TEXT(DATE(VALUE(LEFT(A2959,4)),VALUE(MID(A2959,6,2)),VALUE(MID(A2959,9,2))),"yyyy-mm-dd")=LEFT(A2959,10),DATE(VALUE(LEFT(A2959,4)),VALUE(MID(A2959,6,2)),VALUE(MID(A2959,9,2))),""),"")))</f>
        <v/>
      </c>
    </row>
    <row r="2960" customFormat="false" ht="15" hidden="false" customHeight="false" outlineLevel="0" collapsed="false">
      <c r="A2960" s="13"/>
      <c r="B2960" s="8"/>
      <c r="C2960" s="8"/>
      <c r="D2960" s="23"/>
      <c r="E2960" s="23"/>
      <c r="F2960" s="10" t="str">
        <f aca="false">IF(D2960="","",D2960-N(E2960))</f>
        <v/>
      </c>
      <c r="G2960" s="8"/>
      <c r="H2960" s="12" t="str">
        <f aca="false">IF(AND(A2960="",C2960="",D2960=""),"",IF(A2960="","Add the order date",IF(I2960="","Date not recognised - use YYYY-MM-DD",IF(C2960="","Add the customer email",IF(D2960="","Add the order total",IF(COUNTIF(Customers!$A$2:$A$2001,C2960)=0,"Customer not on Customers tab",IF(N(E2960)&gt;D2960,"Refund is more than the order",IF(AND(B2960&lt;&gt;"",COUNTIF($B$2:$B$5001,B2960)&gt;1),"Same order # twice - keep one row",""))))))))</f>
        <v/>
      </c>
      <c r="I2960" s="11" t="str">
        <f aca="false">IF(A2960="","",IF(ISNUMBER(A2960),INT(A2960),IFERROR(IF(TEXT(DATE(VALUE(LEFT(A2960,4)),VALUE(MID(A2960,6,2)),VALUE(MID(A2960,9,2))),"yyyy-mm-dd")=LEFT(A2960,10),DATE(VALUE(LEFT(A2960,4)),VALUE(MID(A2960,6,2)),VALUE(MID(A2960,9,2))),""),"")))</f>
        <v/>
      </c>
    </row>
    <row r="2961" customFormat="false" ht="15" hidden="false" customHeight="false" outlineLevel="0" collapsed="false">
      <c r="A2961" s="13"/>
      <c r="B2961" s="8"/>
      <c r="C2961" s="8"/>
      <c r="D2961" s="23"/>
      <c r="E2961" s="23"/>
      <c r="F2961" s="10" t="str">
        <f aca="false">IF(D2961="","",D2961-N(E2961))</f>
        <v/>
      </c>
      <c r="G2961" s="8"/>
      <c r="H2961" s="12" t="str">
        <f aca="false">IF(AND(A2961="",C2961="",D2961=""),"",IF(A2961="","Add the order date",IF(I2961="","Date not recognised - use YYYY-MM-DD",IF(C2961="","Add the customer email",IF(D2961="","Add the order total",IF(COUNTIF(Customers!$A$2:$A$2001,C2961)=0,"Customer not on Customers tab",IF(N(E2961)&gt;D2961,"Refund is more than the order",IF(AND(B2961&lt;&gt;"",COUNTIF($B$2:$B$5001,B2961)&gt;1),"Same order # twice - keep one row",""))))))))</f>
        <v/>
      </c>
      <c r="I2961" s="11" t="str">
        <f aca="false">IF(A2961="","",IF(ISNUMBER(A2961),INT(A2961),IFERROR(IF(TEXT(DATE(VALUE(LEFT(A2961,4)),VALUE(MID(A2961,6,2)),VALUE(MID(A2961,9,2))),"yyyy-mm-dd")=LEFT(A2961,10),DATE(VALUE(LEFT(A2961,4)),VALUE(MID(A2961,6,2)),VALUE(MID(A2961,9,2))),""),"")))</f>
        <v/>
      </c>
    </row>
    <row r="2962" customFormat="false" ht="15" hidden="false" customHeight="false" outlineLevel="0" collapsed="false">
      <c r="A2962" s="13"/>
      <c r="B2962" s="8"/>
      <c r="C2962" s="8"/>
      <c r="D2962" s="23"/>
      <c r="E2962" s="23"/>
      <c r="F2962" s="10" t="str">
        <f aca="false">IF(D2962="","",D2962-N(E2962))</f>
        <v/>
      </c>
      <c r="G2962" s="8"/>
      <c r="H2962" s="12" t="str">
        <f aca="false">IF(AND(A2962="",C2962="",D2962=""),"",IF(A2962="","Add the order date",IF(I2962="","Date not recognised - use YYYY-MM-DD",IF(C2962="","Add the customer email",IF(D2962="","Add the order total",IF(COUNTIF(Customers!$A$2:$A$2001,C2962)=0,"Customer not on Customers tab",IF(N(E2962)&gt;D2962,"Refund is more than the order",IF(AND(B2962&lt;&gt;"",COUNTIF($B$2:$B$5001,B2962)&gt;1),"Same order # twice - keep one row",""))))))))</f>
        <v/>
      </c>
      <c r="I2962" s="11" t="str">
        <f aca="false">IF(A2962="","",IF(ISNUMBER(A2962),INT(A2962),IFERROR(IF(TEXT(DATE(VALUE(LEFT(A2962,4)),VALUE(MID(A2962,6,2)),VALUE(MID(A2962,9,2))),"yyyy-mm-dd")=LEFT(A2962,10),DATE(VALUE(LEFT(A2962,4)),VALUE(MID(A2962,6,2)),VALUE(MID(A2962,9,2))),""),"")))</f>
        <v/>
      </c>
    </row>
    <row r="2963" customFormat="false" ht="15" hidden="false" customHeight="false" outlineLevel="0" collapsed="false">
      <c r="A2963" s="13"/>
      <c r="B2963" s="8"/>
      <c r="C2963" s="8"/>
      <c r="D2963" s="23"/>
      <c r="E2963" s="23"/>
      <c r="F2963" s="10" t="str">
        <f aca="false">IF(D2963="","",D2963-N(E2963))</f>
        <v/>
      </c>
      <c r="G2963" s="8"/>
      <c r="H2963" s="12" t="str">
        <f aca="false">IF(AND(A2963="",C2963="",D2963=""),"",IF(A2963="","Add the order date",IF(I2963="","Date not recognised - use YYYY-MM-DD",IF(C2963="","Add the customer email",IF(D2963="","Add the order total",IF(COUNTIF(Customers!$A$2:$A$2001,C2963)=0,"Customer not on Customers tab",IF(N(E2963)&gt;D2963,"Refund is more than the order",IF(AND(B2963&lt;&gt;"",COUNTIF($B$2:$B$5001,B2963)&gt;1),"Same order # twice - keep one row",""))))))))</f>
        <v/>
      </c>
      <c r="I2963" s="11" t="str">
        <f aca="false">IF(A2963="","",IF(ISNUMBER(A2963),INT(A2963),IFERROR(IF(TEXT(DATE(VALUE(LEFT(A2963,4)),VALUE(MID(A2963,6,2)),VALUE(MID(A2963,9,2))),"yyyy-mm-dd")=LEFT(A2963,10),DATE(VALUE(LEFT(A2963,4)),VALUE(MID(A2963,6,2)),VALUE(MID(A2963,9,2))),""),"")))</f>
        <v/>
      </c>
    </row>
    <row r="2964" customFormat="false" ht="15" hidden="false" customHeight="false" outlineLevel="0" collapsed="false">
      <c r="A2964" s="13"/>
      <c r="B2964" s="8"/>
      <c r="C2964" s="8"/>
      <c r="D2964" s="23"/>
      <c r="E2964" s="23"/>
      <c r="F2964" s="10" t="str">
        <f aca="false">IF(D2964="","",D2964-N(E2964))</f>
        <v/>
      </c>
      <c r="G2964" s="8"/>
      <c r="H2964" s="12" t="str">
        <f aca="false">IF(AND(A2964="",C2964="",D2964=""),"",IF(A2964="","Add the order date",IF(I2964="","Date not recognised - use YYYY-MM-DD",IF(C2964="","Add the customer email",IF(D2964="","Add the order total",IF(COUNTIF(Customers!$A$2:$A$2001,C2964)=0,"Customer not on Customers tab",IF(N(E2964)&gt;D2964,"Refund is more than the order",IF(AND(B2964&lt;&gt;"",COUNTIF($B$2:$B$5001,B2964)&gt;1),"Same order # twice - keep one row",""))))))))</f>
        <v/>
      </c>
      <c r="I2964" s="11" t="str">
        <f aca="false">IF(A2964="","",IF(ISNUMBER(A2964),INT(A2964),IFERROR(IF(TEXT(DATE(VALUE(LEFT(A2964,4)),VALUE(MID(A2964,6,2)),VALUE(MID(A2964,9,2))),"yyyy-mm-dd")=LEFT(A2964,10),DATE(VALUE(LEFT(A2964,4)),VALUE(MID(A2964,6,2)),VALUE(MID(A2964,9,2))),""),"")))</f>
        <v/>
      </c>
    </row>
    <row r="2965" customFormat="false" ht="15" hidden="false" customHeight="false" outlineLevel="0" collapsed="false">
      <c r="A2965" s="13"/>
      <c r="B2965" s="8"/>
      <c r="C2965" s="8"/>
      <c r="D2965" s="23"/>
      <c r="E2965" s="23"/>
      <c r="F2965" s="10" t="str">
        <f aca="false">IF(D2965="","",D2965-N(E2965))</f>
        <v/>
      </c>
      <c r="G2965" s="8"/>
      <c r="H2965" s="12" t="str">
        <f aca="false">IF(AND(A2965="",C2965="",D2965=""),"",IF(A2965="","Add the order date",IF(I2965="","Date not recognised - use YYYY-MM-DD",IF(C2965="","Add the customer email",IF(D2965="","Add the order total",IF(COUNTIF(Customers!$A$2:$A$2001,C2965)=0,"Customer not on Customers tab",IF(N(E2965)&gt;D2965,"Refund is more than the order",IF(AND(B2965&lt;&gt;"",COUNTIF($B$2:$B$5001,B2965)&gt;1),"Same order # twice - keep one row",""))))))))</f>
        <v/>
      </c>
      <c r="I2965" s="11" t="str">
        <f aca="false">IF(A2965="","",IF(ISNUMBER(A2965),INT(A2965),IFERROR(IF(TEXT(DATE(VALUE(LEFT(A2965,4)),VALUE(MID(A2965,6,2)),VALUE(MID(A2965,9,2))),"yyyy-mm-dd")=LEFT(A2965,10),DATE(VALUE(LEFT(A2965,4)),VALUE(MID(A2965,6,2)),VALUE(MID(A2965,9,2))),""),"")))</f>
        <v/>
      </c>
    </row>
    <row r="2966" customFormat="false" ht="15" hidden="false" customHeight="false" outlineLevel="0" collapsed="false">
      <c r="A2966" s="13"/>
      <c r="B2966" s="8"/>
      <c r="C2966" s="8"/>
      <c r="D2966" s="23"/>
      <c r="E2966" s="23"/>
      <c r="F2966" s="10" t="str">
        <f aca="false">IF(D2966="","",D2966-N(E2966))</f>
        <v/>
      </c>
      <c r="G2966" s="8"/>
      <c r="H2966" s="12" t="str">
        <f aca="false">IF(AND(A2966="",C2966="",D2966=""),"",IF(A2966="","Add the order date",IF(I2966="","Date not recognised - use YYYY-MM-DD",IF(C2966="","Add the customer email",IF(D2966="","Add the order total",IF(COUNTIF(Customers!$A$2:$A$2001,C2966)=0,"Customer not on Customers tab",IF(N(E2966)&gt;D2966,"Refund is more than the order",IF(AND(B2966&lt;&gt;"",COUNTIF($B$2:$B$5001,B2966)&gt;1),"Same order # twice - keep one row",""))))))))</f>
        <v/>
      </c>
      <c r="I2966" s="11" t="str">
        <f aca="false">IF(A2966="","",IF(ISNUMBER(A2966),INT(A2966),IFERROR(IF(TEXT(DATE(VALUE(LEFT(A2966,4)),VALUE(MID(A2966,6,2)),VALUE(MID(A2966,9,2))),"yyyy-mm-dd")=LEFT(A2966,10),DATE(VALUE(LEFT(A2966,4)),VALUE(MID(A2966,6,2)),VALUE(MID(A2966,9,2))),""),"")))</f>
        <v/>
      </c>
    </row>
    <row r="2967" customFormat="false" ht="15" hidden="false" customHeight="false" outlineLevel="0" collapsed="false">
      <c r="A2967" s="13"/>
      <c r="B2967" s="8"/>
      <c r="C2967" s="8"/>
      <c r="D2967" s="23"/>
      <c r="E2967" s="23"/>
      <c r="F2967" s="10" t="str">
        <f aca="false">IF(D2967="","",D2967-N(E2967))</f>
        <v/>
      </c>
      <c r="G2967" s="8"/>
      <c r="H2967" s="12" t="str">
        <f aca="false">IF(AND(A2967="",C2967="",D2967=""),"",IF(A2967="","Add the order date",IF(I2967="","Date not recognised - use YYYY-MM-DD",IF(C2967="","Add the customer email",IF(D2967="","Add the order total",IF(COUNTIF(Customers!$A$2:$A$2001,C2967)=0,"Customer not on Customers tab",IF(N(E2967)&gt;D2967,"Refund is more than the order",IF(AND(B2967&lt;&gt;"",COUNTIF($B$2:$B$5001,B2967)&gt;1),"Same order # twice - keep one row",""))))))))</f>
        <v/>
      </c>
      <c r="I2967" s="11" t="str">
        <f aca="false">IF(A2967="","",IF(ISNUMBER(A2967),INT(A2967),IFERROR(IF(TEXT(DATE(VALUE(LEFT(A2967,4)),VALUE(MID(A2967,6,2)),VALUE(MID(A2967,9,2))),"yyyy-mm-dd")=LEFT(A2967,10),DATE(VALUE(LEFT(A2967,4)),VALUE(MID(A2967,6,2)),VALUE(MID(A2967,9,2))),""),"")))</f>
        <v/>
      </c>
    </row>
    <row r="2968" customFormat="false" ht="15" hidden="false" customHeight="false" outlineLevel="0" collapsed="false">
      <c r="A2968" s="13"/>
      <c r="B2968" s="8"/>
      <c r="C2968" s="8"/>
      <c r="D2968" s="23"/>
      <c r="E2968" s="23"/>
      <c r="F2968" s="10" t="str">
        <f aca="false">IF(D2968="","",D2968-N(E2968))</f>
        <v/>
      </c>
      <c r="G2968" s="8"/>
      <c r="H2968" s="12" t="str">
        <f aca="false">IF(AND(A2968="",C2968="",D2968=""),"",IF(A2968="","Add the order date",IF(I2968="","Date not recognised - use YYYY-MM-DD",IF(C2968="","Add the customer email",IF(D2968="","Add the order total",IF(COUNTIF(Customers!$A$2:$A$2001,C2968)=0,"Customer not on Customers tab",IF(N(E2968)&gt;D2968,"Refund is more than the order",IF(AND(B2968&lt;&gt;"",COUNTIF($B$2:$B$5001,B2968)&gt;1),"Same order # twice - keep one row",""))))))))</f>
        <v/>
      </c>
      <c r="I2968" s="11" t="str">
        <f aca="false">IF(A2968="","",IF(ISNUMBER(A2968),INT(A2968),IFERROR(IF(TEXT(DATE(VALUE(LEFT(A2968,4)),VALUE(MID(A2968,6,2)),VALUE(MID(A2968,9,2))),"yyyy-mm-dd")=LEFT(A2968,10),DATE(VALUE(LEFT(A2968,4)),VALUE(MID(A2968,6,2)),VALUE(MID(A2968,9,2))),""),"")))</f>
        <v/>
      </c>
    </row>
    <row r="2969" customFormat="false" ht="15" hidden="false" customHeight="false" outlineLevel="0" collapsed="false">
      <c r="A2969" s="13"/>
      <c r="B2969" s="8"/>
      <c r="C2969" s="8"/>
      <c r="D2969" s="23"/>
      <c r="E2969" s="23"/>
      <c r="F2969" s="10" t="str">
        <f aca="false">IF(D2969="","",D2969-N(E2969))</f>
        <v/>
      </c>
      <c r="G2969" s="8"/>
      <c r="H2969" s="12" t="str">
        <f aca="false">IF(AND(A2969="",C2969="",D2969=""),"",IF(A2969="","Add the order date",IF(I2969="","Date not recognised - use YYYY-MM-DD",IF(C2969="","Add the customer email",IF(D2969="","Add the order total",IF(COUNTIF(Customers!$A$2:$A$2001,C2969)=0,"Customer not on Customers tab",IF(N(E2969)&gt;D2969,"Refund is more than the order",IF(AND(B2969&lt;&gt;"",COUNTIF($B$2:$B$5001,B2969)&gt;1),"Same order # twice - keep one row",""))))))))</f>
        <v/>
      </c>
      <c r="I2969" s="11" t="str">
        <f aca="false">IF(A2969="","",IF(ISNUMBER(A2969),INT(A2969),IFERROR(IF(TEXT(DATE(VALUE(LEFT(A2969,4)),VALUE(MID(A2969,6,2)),VALUE(MID(A2969,9,2))),"yyyy-mm-dd")=LEFT(A2969,10),DATE(VALUE(LEFT(A2969,4)),VALUE(MID(A2969,6,2)),VALUE(MID(A2969,9,2))),""),"")))</f>
        <v/>
      </c>
    </row>
    <row r="2970" customFormat="false" ht="15" hidden="false" customHeight="false" outlineLevel="0" collapsed="false">
      <c r="A2970" s="13"/>
      <c r="B2970" s="8"/>
      <c r="C2970" s="8"/>
      <c r="D2970" s="23"/>
      <c r="E2970" s="23"/>
      <c r="F2970" s="10" t="str">
        <f aca="false">IF(D2970="","",D2970-N(E2970))</f>
        <v/>
      </c>
      <c r="G2970" s="8"/>
      <c r="H2970" s="12" t="str">
        <f aca="false">IF(AND(A2970="",C2970="",D2970=""),"",IF(A2970="","Add the order date",IF(I2970="","Date not recognised - use YYYY-MM-DD",IF(C2970="","Add the customer email",IF(D2970="","Add the order total",IF(COUNTIF(Customers!$A$2:$A$2001,C2970)=0,"Customer not on Customers tab",IF(N(E2970)&gt;D2970,"Refund is more than the order",IF(AND(B2970&lt;&gt;"",COUNTIF($B$2:$B$5001,B2970)&gt;1),"Same order # twice - keep one row",""))))))))</f>
        <v/>
      </c>
      <c r="I2970" s="11" t="str">
        <f aca="false">IF(A2970="","",IF(ISNUMBER(A2970),INT(A2970),IFERROR(IF(TEXT(DATE(VALUE(LEFT(A2970,4)),VALUE(MID(A2970,6,2)),VALUE(MID(A2970,9,2))),"yyyy-mm-dd")=LEFT(A2970,10),DATE(VALUE(LEFT(A2970,4)),VALUE(MID(A2970,6,2)),VALUE(MID(A2970,9,2))),""),"")))</f>
        <v/>
      </c>
    </row>
    <row r="2971" customFormat="false" ht="15" hidden="false" customHeight="false" outlineLevel="0" collapsed="false">
      <c r="A2971" s="13"/>
      <c r="B2971" s="8"/>
      <c r="C2971" s="8"/>
      <c r="D2971" s="23"/>
      <c r="E2971" s="23"/>
      <c r="F2971" s="10" t="str">
        <f aca="false">IF(D2971="","",D2971-N(E2971))</f>
        <v/>
      </c>
      <c r="G2971" s="8"/>
      <c r="H2971" s="12" t="str">
        <f aca="false">IF(AND(A2971="",C2971="",D2971=""),"",IF(A2971="","Add the order date",IF(I2971="","Date not recognised - use YYYY-MM-DD",IF(C2971="","Add the customer email",IF(D2971="","Add the order total",IF(COUNTIF(Customers!$A$2:$A$2001,C2971)=0,"Customer not on Customers tab",IF(N(E2971)&gt;D2971,"Refund is more than the order",IF(AND(B2971&lt;&gt;"",COUNTIF($B$2:$B$5001,B2971)&gt;1),"Same order # twice - keep one row",""))))))))</f>
        <v/>
      </c>
      <c r="I2971" s="11" t="str">
        <f aca="false">IF(A2971="","",IF(ISNUMBER(A2971),INT(A2971),IFERROR(IF(TEXT(DATE(VALUE(LEFT(A2971,4)),VALUE(MID(A2971,6,2)),VALUE(MID(A2971,9,2))),"yyyy-mm-dd")=LEFT(A2971,10),DATE(VALUE(LEFT(A2971,4)),VALUE(MID(A2971,6,2)),VALUE(MID(A2971,9,2))),""),"")))</f>
        <v/>
      </c>
    </row>
    <row r="2972" customFormat="false" ht="15" hidden="false" customHeight="false" outlineLevel="0" collapsed="false">
      <c r="A2972" s="13"/>
      <c r="B2972" s="8"/>
      <c r="C2972" s="8"/>
      <c r="D2972" s="23"/>
      <c r="E2972" s="23"/>
      <c r="F2972" s="10" t="str">
        <f aca="false">IF(D2972="","",D2972-N(E2972))</f>
        <v/>
      </c>
      <c r="G2972" s="8"/>
      <c r="H2972" s="12" t="str">
        <f aca="false">IF(AND(A2972="",C2972="",D2972=""),"",IF(A2972="","Add the order date",IF(I2972="","Date not recognised - use YYYY-MM-DD",IF(C2972="","Add the customer email",IF(D2972="","Add the order total",IF(COUNTIF(Customers!$A$2:$A$2001,C2972)=0,"Customer not on Customers tab",IF(N(E2972)&gt;D2972,"Refund is more than the order",IF(AND(B2972&lt;&gt;"",COUNTIF($B$2:$B$5001,B2972)&gt;1),"Same order # twice - keep one row",""))))))))</f>
        <v/>
      </c>
      <c r="I2972" s="11" t="str">
        <f aca="false">IF(A2972="","",IF(ISNUMBER(A2972),INT(A2972),IFERROR(IF(TEXT(DATE(VALUE(LEFT(A2972,4)),VALUE(MID(A2972,6,2)),VALUE(MID(A2972,9,2))),"yyyy-mm-dd")=LEFT(A2972,10),DATE(VALUE(LEFT(A2972,4)),VALUE(MID(A2972,6,2)),VALUE(MID(A2972,9,2))),""),"")))</f>
        <v/>
      </c>
    </row>
    <row r="2973" customFormat="false" ht="15" hidden="false" customHeight="false" outlineLevel="0" collapsed="false">
      <c r="A2973" s="13"/>
      <c r="B2973" s="8"/>
      <c r="C2973" s="8"/>
      <c r="D2973" s="23"/>
      <c r="E2973" s="23"/>
      <c r="F2973" s="10" t="str">
        <f aca="false">IF(D2973="","",D2973-N(E2973))</f>
        <v/>
      </c>
      <c r="G2973" s="8"/>
      <c r="H2973" s="12" t="str">
        <f aca="false">IF(AND(A2973="",C2973="",D2973=""),"",IF(A2973="","Add the order date",IF(I2973="","Date not recognised - use YYYY-MM-DD",IF(C2973="","Add the customer email",IF(D2973="","Add the order total",IF(COUNTIF(Customers!$A$2:$A$2001,C2973)=0,"Customer not on Customers tab",IF(N(E2973)&gt;D2973,"Refund is more than the order",IF(AND(B2973&lt;&gt;"",COUNTIF($B$2:$B$5001,B2973)&gt;1),"Same order # twice - keep one row",""))))))))</f>
        <v/>
      </c>
      <c r="I2973" s="11" t="str">
        <f aca="false">IF(A2973="","",IF(ISNUMBER(A2973),INT(A2973),IFERROR(IF(TEXT(DATE(VALUE(LEFT(A2973,4)),VALUE(MID(A2973,6,2)),VALUE(MID(A2973,9,2))),"yyyy-mm-dd")=LEFT(A2973,10),DATE(VALUE(LEFT(A2973,4)),VALUE(MID(A2973,6,2)),VALUE(MID(A2973,9,2))),""),"")))</f>
        <v/>
      </c>
    </row>
    <row r="2974" customFormat="false" ht="15" hidden="false" customHeight="false" outlineLevel="0" collapsed="false">
      <c r="A2974" s="13"/>
      <c r="B2974" s="8"/>
      <c r="C2974" s="8"/>
      <c r="D2974" s="23"/>
      <c r="E2974" s="23"/>
      <c r="F2974" s="10" t="str">
        <f aca="false">IF(D2974="","",D2974-N(E2974))</f>
        <v/>
      </c>
      <c r="G2974" s="8"/>
      <c r="H2974" s="12" t="str">
        <f aca="false">IF(AND(A2974="",C2974="",D2974=""),"",IF(A2974="","Add the order date",IF(I2974="","Date not recognised - use YYYY-MM-DD",IF(C2974="","Add the customer email",IF(D2974="","Add the order total",IF(COUNTIF(Customers!$A$2:$A$2001,C2974)=0,"Customer not on Customers tab",IF(N(E2974)&gt;D2974,"Refund is more than the order",IF(AND(B2974&lt;&gt;"",COUNTIF($B$2:$B$5001,B2974)&gt;1),"Same order # twice - keep one row",""))))))))</f>
        <v/>
      </c>
      <c r="I2974" s="11" t="str">
        <f aca="false">IF(A2974="","",IF(ISNUMBER(A2974),INT(A2974),IFERROR(IF(TEXT(DATE(VALUE(LEFT(A2974,4)),VALUE(MID(A2974,6,2)),VALUE(MID(A2974,9,2))),"yyyy-mm-dd")=LEFT(A2974,10),DATE(VALUE(LEFT(A2974,4)),VALUE(MID(A2974,6,2)),VALUE(MID(A2974,9,2))),""),"")))</f>
        <v/>
      </c>
    </row>
    <row r="2975" customFormat="false" ht="15" hidden="false" customHeight="false" outlineLevel="0" collapsed="false">
      <c r="A2975" s="13"/>
      <c r="B2975" s="8"/>
      <c r="C2975" s="8"/>
      <c r="D2975" s="23"/>
      <c r="E2975" s="23"/>
      <c r="F2975" s="10" t="str">
        <f aca="false">IF(D2975="","",D2975-N(E2975))</f>
        <v/>
      </c>
      <c r="G2975" s="8"/>
      <c r="H2975" s="12" t="str">
        <f aca="false">IF(AND(A2975="",C2975="",D2975=""),"",IF(A2975="","Add the order date",IF(I2975="","Date not recognised - use YYYY-MM-DD",IF(C2975="","Add the customer email",IF(D2975="","Add the order total",IF(COUNTIF(Customers!$A$2:$A$2001,C2975)=0,"Customer not on Customers tab",IF(N(E2975)&gt;D2975,"Refund is more than the order",IF(AND(B2975&lt;&gt;"",COUNTIF($B$2:$B$5001,B2975)&gt;1),"Same order # twice - keep one row",""))))))))</f>
        <v/>
      </c>
      <c r="I2975" s="11" t="str">
        <f aca="false">IF(A2975="","",IF(ISNUMBER(A2975),INT(A2975),IFERROR(IF(TEXT(DATE(VALUE(LEFT(A2975,4)),VALUE(MID(A2975,6,2)),VALUE(MID(A2975,9,2))),"yyyy-mm-dd")=LEFT(A2975,10),DATE(VALUE(LEFT(A2975,4)),VALUE(MID(A2975,6,2)),VALUE(MID(A2975,9,2))),""),"")))</f>
        <v/>
      </c>
    </row>
    <row r="2976" customFormat="false" ht="15" hidden="false" customHeight="false" outlineLevel="0" collapsed="false">
      <c r="A2976" s="13"/>
      <c r="B2976" s="8"/>
      <c r="C2976" s="8"/>
      <c r="D2976" s="23"/>
      <c r="E2976" s="23"/>
      <c r="F2976" s="10" t="str">
        <f aca="false">IF(D2976="","",D2976-N(E2976))</f>
        <v/>
      </c>
      <c r="G2976" s="8"/>
      <c r="H2976" s="12" t="str">
        <f aca="false">IF(AND(A2976="",C2976="",D2976=""),"",IF(A2976="","Add the order date",IF(I2976="","Date not recognised - use YYYY-MM-DD",IF(C2976="","Add the customer email",IF(D2976="","Add the order total",IF(COUNTIF(Customers!$A$2:$A$2001,C2976)=0,"Customer not on Customers tab",IF(N(E2976)&gt;D2976,"Refund is more than the order",IF(AND(B2976&lt;&gt;"",COUNTIF($B$2:$B$5001,B2976)&gt;1),"Same order # twice - keep one row",""))))))))</f>
        <v/>
      </c>
      <c r="I2976" s="11" t="str">
        <f aca="false">IF(A2976="","",IF(ISNUMBER(A2976),INT(A2976),IFERROR(IF(TEXT(DATE(VALUE(LEFT(A2976,4)),VALUE(MID(A2976,6,2)),VALUE(MID(A2976,9,2))),"yyyy-mm-dd")=LEFT(A2976,10),DATE(VALUE(LEFT(A2976,4)),VALUE(MID(A2976,6,2)),VALUE(MID(A2976,9,2))),""),"")))</f>
        <v/>
      </c>
    </row>
    <row r="2977" customFormat="false" ht="15" hidden="false" customHeight="false" outlineLevel="0" collapsed="false">
      <c r="A2977" s="13"/>
      <c r="B2977" s="8"/>
      <c r="C2977" s="8"/>
      <c r="D2977" s="23"/>
      <c r="E2977" s="23"/>
      <c r="F2977" s="10" t="str">
        <f aca="false">IF(D2977="","",D2977-N(E2977))</f>
        <v/>
      </c>
      <c r="G2977" s="8"/>
      <c r="H2977" s="12" t="str">
        <f aca="false">IF(AND(A2977="",C2977="",D2977=""),"",IF(A2977="","Add the order date",IF(I2977="","Date not recognised - use YYYY-MM-DD",IF(C2977="","Add the customer email",IF(D2977="","Add the order total",IF(COUNTIF(Customers!$A$2:$A$2001,C2977)=0,"Customer not on Customers tab",IF(N(E2977)&gt;D2977,"Refund is more than the order",IF(AND(B2977&lt;&gt;"",COUNTIF($B$2:$B$5001,B2977)&gt;1),"Same order # twice - keep one row",""))))))))</f>
        <v/>
      </c>
      <c r="I2977" s="11" t="str">
        <f aca="false">IF(A2977="","",IF(ISNUMBER(A2977),INT(A2977),IFERROR(IF(TEXT(DATE(VALUE(LEFT(A2977,4)),VALUE(MID(A2977,6,2)),VALUE(MID(A2977,9,2))),"yyyy-mm-dd")=LEFT(A2977,10),DATE(VALUE(LEFT(A2977,4)),VALUE(MID(A2977,6,2)),VALUE(MID(A2977,9,2))),""),"")))</f>
        <v/>
      </c>
    </row>
    <row r="2978" customFormat="false" ht="15" hidden="false" customHeight="false" outlineLevel="0" collapsed="false">
      <c r="A2978" s="13"/>
      <c r="B2978" s="8"/>
      <c r="C2978" s="8"/>
      <c r="D2978" s="23"/>
      <c r="E2978" s="23"/>
      <c r="F2978" s="10" t="str">
        <f aca="false">IF(D2978="","",D2978-N(E2978))</f>
        <v/>
      </c>
      <c r="G2978" s="8"/>
      <c r="H2978" s="12" t="str">
        <f aca="false">IF(AND(A2978="",C2978="",D2978=""),"",IF(A2978="","Add the order date",IF(I2978="","Date not recognised - use YYYY-MM-DD",IF(C2978="","Add the customer email",IF(D2978="","Add the order total",IF(COUNTIF(Customers!$A$2:$A$2001,C2978)=0,"Customer not on Customers tab",IF(N(E2978)&gt;D2978,"Refund is more than the order",IF(AND(B2978&lt;&gt;"",COUNTIF($B$2:$B$5001,B2978)&gt;1),"Same order # twice - keep one row",""))))))))</f>
        <v/>
      </c>
      <c r="I2978" s="11" t="str">
        <f aca="false">IF(A2978="","",IF(ISNUMBER(A2978),INT(A2978),IFERROR(IF(TEXT(DATE(VALUE(LEFT(A2978,4)),VALUE(MID(A2978,6,2)),VALUE(MID(A2978,9,2))),"yyyy-mm-dd")=LEFT(A2978,10),DATE(VALUE(LEFT(A2978,4)),VALUE(MID(A2978,6,2)),VALUE(MID(A2978,9,2))),""),"")))</f>
        <v/>
      </c>
    </row>
    <row r="2979" customFormat="false" ht="15" hidden="false" customHeight="false" outlineLevel="0" collapsed="false">
      <c r="A2979" s="13"/>
      <c r="B2979" s="8"/>
      <c r="C2979" s="8"/>
      <c r="D2979" s="23"/>
      <c r="E2979" s="23"/>
      <c r="F2979" s="10" t="str">
        <f aca="false">IF(D2979="","",D2979-N(E2979))</f>
        <v/>
      </c>
      <c r="G2979" s="8"/>
      <c r="H2979" s="12" t="str">
        <f aca="false">IF(AND(A2979="",C2979="",D2979=""),"",IF(A2979="","Add the order date",IF(I2979="","Date not recognised - use YYYY-MM-DD",IF(C2979="","Add the customer email",IF(D2979="","Add the order total",IF(COUNTIF(Customers!$A$2:$A$2001,C2979)=0,"Customer not on Customers tab",IF(N(E2979)&gt;D2979,"Refund is more than the order",IF(AND(B2979&lt;&gt;"",COUNTIF($B$2:$B$5001,B2979)&gt;1),"Same order # twice - keep one row",""))))))))</f>
        <v/>
      </c>
      <c r="I2979" s="11" t="str">
        <f aca="false">IF(A2979="","",IF(ISNUMBER(A2979),INT(A2979),IFERROR(IF(TEXT(DATE(VALUE(LEFT(A2979,4)),VALUE(MID(A2979,6,2)),VALUE(MID(A2979,9,2))),"yyyy-mm-dd")=LEFT(A2979,10),DATE(VALUE(LEFT(A2979,4)),VALUE(MID(A2979,6,2)),VALUE(MID(A2979,9,2))),""),"")))</f>
        <v/>
      </c>
    </row>
    <row r="2980" customFormat="false" ht="15" hidden="false" customHeight="false" outlineLevel="0" collapsed="false">
      <c r="A2980" s="13"/>
      <c r="B2980" s="8"/>
      <c r="C2980" s="8"/>
      <c r="D2980" s="23"/>
      <c r="E2980" s="23"/>
      <c r="F2980" s="10" t="str">
        <f aca="false">IF(D2980="","",D2980-N(E2980))</f>
        <v/>
      </c>
      <c r="G2980" s="8"/>
      <c r="H2980" s="12" t="str">
        <f aca="false">IF(AND(A2980="",C2980="",D2980=""),"",IF(A2980="","Add the order date",IF(I2980="","Date not recognised - use YYYY-MM-DD",IF(C2980="","Add the customer email",IF(D2980="","Add the order total",IF(COUNTIF(Customers!$A$2:$A$2001,C2980)=0,"Customer not on Customers tab",IF(N(E2980)&gt;D2980,"Refund is more than the order",IF(AND(B2980&lt;&gt;"",COUNTIF($B$2:$B$5001,B2980)&gt;1),"Same order # twice - keep one row",""))))))))</f>
        <v/>
      </c>
      <c r="I2980" s="11" t="str">
        <f aca="false">IF(A2980="","",IF(ISNUMBER(A2980),INT(A2980),IFERROR(IF(TEXT(DATE(VALUE(LEFT(A2980,4)),VALUE(MID(A2980,6,2)),VALUE(MID(A2980,9,2))),"yyyy-mm-dd")=LEFT(A2980,10),DATE(VALUE(LEFT(A2980,4)),VALUE(MID(A2980,6,2)),VALUE(MID(A2980,9,2))),""),"")))</f>
        <v/>
      </c>
    </row>
    <row r="2981" customFormat="false" ht="15" hidden="false" customHeight="false" outlineLevel="0" collapsed="false">
      <c r="A2981" s="13"/>
      <c r="B2981" s="8"/>
      <c r="C2981" s="8"/>
      <c r="D2981" s="23"/>
      <c r="E2981" s="23"/>
      <c r="F2981" s="10" t="str">
        <f aca="false">IF(D2981="","",D2981-N(E2981))</f>
        <v/>
      </c>
      <c r="G2981" s="8"/>
      <c r="H2981" s="12" t="str">
        <f aca="false">IF(AND(A2981="",C2981="",D2981=""),"",IF(A2981="","Add the order date",IF(I2981="","Date not recognised - use YYYY-MM-DD",IF(C2981="","Add the customer email",IF(D2981="","Add the order total",IF(COUNTIF(Customers!$A$2:$A$2001,C2981)=0,"Customer not on Customers tab",IF(N(E2981)&gt;D2981,"Refund is more than the order",IF(AND(B2981&lt;&gt;"",COUNTIF($B$2:$B$5001,B2981)&gt;1),"Same order # twice - keep one row",""))))))))</f>
        <v/>
      </c>
      <c r="I2981" s="11" t="str">
        <f aca="false">IF(A2981="","",IF(ISNUMBER(A2981),INT(A2981),IFERROR(IF(TEXT(DATE(VALUE(LEFT(A2981,4)),VALUE(MID(A2981,6,2)),VALUE(MID(A2981,9,2))),"yyyy-mm-dd")=LEFT(A2981,10),DATE(VALUE(LEFT(A2981,4)),VALUE(MID(A2981,6,2)),VALUE(MID(A2981,9,2))),""),"")))</f>
        <v/>
      </c>
    </row>
    <row r="2982" customFormat="false" ht="15" hidden="false" customHeight="false" outlineLevel="0" collapsed="false">
      <c r="A2982" s="13"/>
      <c r="B2982" s="8"/>
      <c r="C2982" s="8"/>
      <c r="D2982" s="23"/>
      <c r="E2982" s="23"/>
      <c r="F2982" s="10" t="str">
        <f aca="false">IF(D2982="","",D2982-N(E2982))</f>
        <v/>
      </c>
      <c r="G2982" s="8"/>
      <c r="H2982" s="12" t="str">
        <f aca="false">IF(AND(A2982="",C2982="",D2982=""),"",IF(A2982="","Add the order date",IF(I2982="","Date not recognised - use YYYY-MM-DD",IF(C2982="","Add the customer email",IF(D2982="","Add the order total",IF(COUNTIF(Customers!$A$2:$A$2001,C2982)=0,"Customer not on Customers tab",IF(N(E2982)&gt;D2982,"Refund is more than the order",IF(AND(B2982&lt;&gt;"",COUNTIF($B$2:$B$5001,B2982)&gt;1),"Same order # twice - keep one row",""))))))))</f>
        <v/>
      </c>
      <c r="I2982" s="11" t="str">
        <f aca="false">IF(A2982="","",IF(ISNUMBER(A2982),INT(A2982),IFERROR(IF(TEXT(DATE(VALUE(LEFT(A2982,4)),VALUE(MID(A2982,6,2)),VALUE(MID(A2982,9,2))),"yyyy-mm-dd")=LEFT(A2982,10),DATE(VALUE(LEFT(A2982,4)),VALUE(MID(A2982,6,2)),VALUE(MID(A2982,9,2))),""),"")))</f>
        <v/>
      </c>
    </row>
    <row r="2983" customFormat="false" ht="15" hidden="false" customHeight="false" outlineLevel="0" collapsed="false">
      <c r="A2983" s="13"/>
      <c r="B2983" s="8"/>
      <c r="C2983" s="8"/>
      <c r="D2983" s="23"/>
      <c r="E2983" s="23"/>
      <c r="F2983" s="10" t="str">
        <f aca="false">IF(D2983="","",D2983-N(E2983))</f>
        <v/>
      </c>
      <c r="G2983" s="8"/>
      <c r="H2983" s="12" t="str">
        <f aca="false">IF(AND(A2983="",C2983="",D2983=""),"",IF(A2983="","Add the order date",IF(I2983="","Date not recognised - use YYYY-MM-DD",IF(C2983="","Add the customer email",IF(D2983="","Add the order total",IF(COUNTIF(Customers!$A$2:$A$2001,C2983)=0,"Customer not on Customers tab",IF(N(E2983)&gt;D2983,"Refund is more than the order",IF(AND(B2983&lt;&gt;"",COUNTIF($B$2:$B$5001,B2983)&gt;1),"Same order # twice - keep one row",""))))))))</f>
        <v/>
      </c>
      <c r="I2983" s="11" t="str">
        <f aca="false">IF(A2983="","",IF(ISNUMBER(A2983),INT(A2983),IFERROR(IF(TEXT(DATE(VALUE(LEFT(A2983,4)),VALUE(MID(A2983,6,2)),VALUE(MID(A2983,9,2))),"yyyy-mm-dd")=LEFT(A2983,10),DATE(VALUE(LEFT(A2983,4)),VALUE(MID(A2983,6,2)),VALUE(MID(A2983,9,2))),""),"")))</f>
        <v/>
      </c>
    </row>
    <row r="2984" customFormat="false" ht="15" hidden="false" customHeight="false" outlineLevel="0" collapsed="false">
      <c r="A2984" s="13"/>
      <c r="B2984" s="8"/>
      <c r="C2984" s="8"/>
      <c r="D2984" s="23"/>
      <c r="E2984" s="23"/>
      <c r="F2984" s="10" t="str">
        <f aca="false">IF(D2984="","",D2984-N(E2984))</f>
        <v/>
      </c>
      <c r="G2984" s="8"/>
      <c r="H2984" s="12" t="str">
        <f aca="false">IF(AND(A2984="",C2984="",D2984=""),"",IF(A2984="","Add the order date",IF(I2984="","Date not recognised - use YYYY-MM-DD",IF(C2984="","Add the customer email",IF(D2984="","Add the order total",IF(COUNTIF(Customers!$A$2:$A$2001,C2984)=0,"Customer not on Customers tab",IF(N(E2984)&gt;D2984,"Refund is more than the order",IF(AND(B2984&lt;&gt;"",COUNTIF($B$2:$B$5001,B2984)&gt;1),"Same order # twice - keep one row",""))))))))</f>
        <v/>
      </c>
      <c r="I2984" s="11" t="str">
        <f aca="false">IF(A2984="","",IF(ISNUMBER(A2984),INT(A2984),IFERROR(IF(TEXT(DATE(VALUE(LEFT(A2984,4)),VALUE(MID(A2984,6,2)),VALUE(MID(A2984,9,2))),"yyyy-mm-dd")=LEFT(A2984,10),DATE(VALUE(LEFT(A2984,4)),VALUE(MID(A2984,6,2)),VALUE(MID(A2984,9,2))),""),"")))</f>
        <v/>
      </c>
    </row>
    <row r="2985" customFormat="false" ht="15" hidden="false" customHeight="false" outlineLevel="0" collapsed="false">
      <c r="A2985" s="13"/>
      <c r="B2985" s="8"/>
      <c r="C2985" s="8"/>
      <c r="D2985" s="23"/>
      <c r="E2985" s="23"/>
      <c r="F2985" s="10" t="str">
        <f aca="false">IF(D2985="","",D2985-N(E2985))</f>
        <v/>
      </c>
      <c r="G2985" s="8"/>
      <c r="H2985" s="12" t="str">
        <f aca="false">IF(AND(A2985="",C2985="",D2985=""),"",IF(A2985="","Add the order date",IF(I2985="","Date not recognised - use YYYY-MM-DD",IF(C2985="","Add the customer email",IF(D2985="","Add the order total",IF(COUNTIF(Customers!$A$2:$A$2001,C2985)=0,"Customer not on Customers tab",IF(N(E2985)&gt;D2985,"Refund is more than the order",IF(AND(B2985&lt;&gt;"",COUNTIF($B$2:$B$5001,B2985)&gt;1),"Same order # twice - keep one row",""))))))))</f>
        <v/>
      </c>
      <c r="I2985" s="11" t="str">
        <f aca="false">IF(A2985="","",IF(ISNUMBER(A2985),INT(A2985),IFERROR(IF(TEXT(DATE(VALUE(LEFT(A2985,4)),VALUE(MID(A2985,6,2)),VALUE(MID(A2985,9,2))),"yyyy-mm-dd")=LEFT(A2985,10),DATE(VALUE(LEFT(A2985,4)),VALUE(MID(A2985,6,2)),VALUE(MID(A2985,9,2))),""),"")))</f>
        <v/>
      </c>
    </row>
    <row r="2986" customFormat="false" ht="15" hidden="false" customHeight="false" outlineLevel="0" collapsed="false">
      <c r="A2986" s="13"/>
      <c r="B2986" s="8"/>
      <c r="C2986" s="8"/>
      <c r="D2986" s="23"/>
      <c r="E2986" s="23"/>
      <c r="F2986" s="10" t="str">
        <f aca="false">IF(D2986="","",D2986-N(E2986))</f>
        <v/>
      </c>
      <c r="G2986" s="8"/>
      <c r="H2986" s="12" t="str">
        <f aca="false">IF(AND(A2986="",C2986="",D2986=""),"",IF(A2986="","Add the order date",IF(I2986="","Date not recognised - use YYYY-MM-DD",IF(C2986="","Add the customer email",IF(D2986="","Add the order total",IF(COUNTIF(Customers!$A$2:$A$2001,C2986)=0,"Customer not on Customers tab",IF(N(E2986)&gt;D2986,"Refund is more than the order",IF(AND(B2986&lt;&gt;"",COUNTIF($B$2:$B$5001,B2986)&gt;1),"Same order # twice - keep one row",""))))))))</f>
        <v/>
      </c>
      <c r="I2986" s="11" t="str">
        <f aca="false">IF(A2986="","",IF(ISNUMBER(A2986),INT(A2986),IFERROR(IF(TEXT(DATE(VALUE(LEFT(A2986,4)),VALUE(MID(A2986,6,2)),VALUE(MID(A2986,9,2))),"yyyy-mm-dd")=LEFT(A2986,10),DATE(VALUE(LEFT(A2986,4)),VALUE(MID(A2986,6,2)),VALUE(MID(A2986,9,2))),""),"")))</f>
        <v/>
      </c>
    </row>
    <row r="2987" customFormat="false" ht="15" hidden="false" customHeight="false" outlineLevel="0" collapsed="false">
      <c r="A2987" s="13"/>
      <c r="B2987" s="8"/>
      <c r="C2987" s="8"/>
      <c r="D2987" s="23"/>
      <c r="E2987" s="23"/>
      <c r="F2987" s="10" t="str">
        <f aca="false">IF(D2987="","",D2987-N(E2987))</f>
        <v/>
      </c>
      <c r="G2987" s="8"/>
      <c r="H2987" s="12" t="str">
        <f aca="false">IF(AND(A2987="",C2987="",D2987=""),"",IF(A2987="","Add the order date",IF(I2987="","Date not recognised - use YYYY-MM-DD",IF(C2987="","Add the customer email",IF(D2987="","Add the order total",IF(COUNTIF(Customers!$A$2:$A$2001,C2987)=0,"Customer not on Customers tab",IF(N(E2987)&gt;D2987,"Refund is more than the order",IF(AND(B2987&lt;&gt;"",COUNTIF($B$2:$B$5001,B2987)&gt;1),"Same order # twice - keep one row",""))))))))</f>
        <v/>
      </c>
      <c r="I2987" s="11" t="str">
        <f aca="false">IF(A2987="","",IF(ISNUMBER(A2987),INT(A2987),IFERROR(IF(TEXT(DATE(VALUE(LEFT(A2987,4)),VALUE(MID(A2987,6,2)),VALUE(MID(A2987,9,2))),"yyyy-mm-dd")=LEFT(A2987,10),DATE(VALUE(LEFT(A2987,4)),VALUE(MID(A2987,6,2)),VALUE(MID(A2987,9,2))),""),"")))</f>
        <v/>
      </c>
    </row>
    <row r="2988" customFormat="false" ht="15" hidden="false" customHeight="false" outlineLevel="0" collapsed="false">
      <c r="A2988" s="13"/>
      <c r="B2988" s="8"/>
      <c r="C2988" s="8"/>
      <c r="D2988" s="23"/>
      <c r="E2988" s="23"/>
      <c r="F2988" s="10" t="str">
        <f aca="false">IF(D2988="","",D2988-N(E2988))</f>
        <v/>
      </c>
      <c r="G2988" s="8"/>
      <c r="H2988" s="12" t="str">
        <f aca="false">IF(AND(A2988="",C2988="",D2988=""),"",IF(A2988="","Add the order date",IF(I2988="","Date not recognised - use YYYY-MM-DD",IF(C2988="","Add the customer email",IF(D2988="","Add the order total",IF(COUNTIF(Customers!$A$2:$A$2001,C2988)=0,"Customer not on Customers tab",IF(N(E2988)&gt;D2988,"Refund is more than the order",IF(AND(B2988&lt;&gt;"",COUNTIF($B$2:$B$5001,B2988)&gt;1),"Same order # twice - keep one row",""))))))))</f>
        <v/>
      </c>
      <c r="I2988" s="11" t="str">
        <f aca="false">IF(A2988="","",IF(ISNUMBER(A2988),INT(A2988),IFERROR(IF(TEXT(DATE(VALUE(LEFT(A2988,4)),VALUE(MID(A2988,6,2)),VALUE(MID(A2988,9,2))),"yyyy-mm-dd")=LEFT(A2988,10),DATE(VALUE(LEFT(A2988,4)),VALUE(MID(A2988,6,2)),VALUE(MID(A2988,9,2))),""),"")))</f>
        <v/>
      </c>
    </row>
    <row r="2989" customFormat="false" ht="15" hidden="false" customHeight="false" outlineLevel="0" collapsed="false">
      <c r="A2989" s="13"/>
      <c r="B2989" s="8"/>
      <c r="C2989" s="8"/>
      <c r="D2989" s="23"/>
      <c r="E2989" s="23"/>
      <c r="F2989" s="10" t="str">
        <f aca="false">IF(D2989="","",D2989-N(E2989))</f>
        <v/>
      </c>
      <c r="G2989" s="8"/>
      <c r="H2989" s="12" t="str">
        <f aca="false">IF(AND(A2989="",C2989="",D2989=""),"",IF(A2989="","Add the order date",IF(I2989="","Date not recognised - use YYYY-MM-DD",IF(C2989="","Add the customer email",IF(D2989="","Add the order total",IF(COUNTIF(Customers!$A$2:$A$2001,C2989)=0,"Customer not on Customers tab",IF(N(E2989)&gt;D2989,"Refund is more than the order",IF(AND(B2989&lt;&gt;"",COUNTIF($B$2:$B$5001,B2989)&gt;1),"Same order # twice - keep one row",""))))))))</f>
        <v/>
      </c>
      <c r="I2989" s="11" t="str">
        <f aca="false">IF(A2989="","",IF(ISNUMBER(A2989),INT(A2989),IFERROR(IF(TEXT(DATE(VALUE(LEFT(A2989,4)),VALUE(MID(A2989,6,2)),VALUE(MID(A2989,9,2))),"yyyy-mm-dd")=LEFT(A2989,10),DATE(VALUE(LEFT(A2989,4)),VALUE(MID(A2989,6,2)),VALUE(MID(A2989,9,2))),""),"")))</f>
        <v/>
      </c>
    </row>
    <row r="2990" customFormat="false" ht="15" hidden="false" customHeight="false" outlineLevel="0" collapsed="false">
      <c r="A2990" s="13"/>
      <c r="B2990" s="8"/>
      <c r="C2990" s="8"/>
      <c r="D2990" s="23"/>
      <c r="E2990" s="23"/>
      <c r="F2990" s="10" t="str">
        <f aca="false">IF(D2990="","",D2990-N(E2990))</f>
        <v/>
      </c>
      <c r="G2990" s="8"/>
      <c r="H2990" s="12" t="str">
        <f aca="false">IF(AND(A2990="",C2990="",D2990=""),"",IF(A2990="","Add the order date",IF(I2990="","Date not recognised - use YYYY-MM-DD",IF(C2990="","Add the customer email",IF(D2990="","Add the order total",IF(COUNTIF(Customers!$A$2:$A$2001,C2990)=0,"Customer not on Customers tab",IF(N(E2990)&gt;D2990,"Refund is more than the order",IF(AND(B2990&lt;&gt;"",COUNTIF($B$2:$B$5001,B2990)&gt;1),"Same order # twice - keep one row",""))))))))</f>
        <v/>
      </c>
      <c r="I2990" s="11" t="str">
        <f aca="false">IF(A2990="","",IF(ISNUMBER(A2990),INT(A2990),IFERROR(IF(TEXT(DATE(VALUE(LEFT(A2990,4)),VALUE(MID(A2990,6,2)),VALUE(MID(A2990,9,2))),"yyyy-mm-dd")=LEFT(A2990,10),DATE(VALUE(LEFT(A2990,4)),VALUE(MID(A2990,6,2)),VALUE(MID(A2990,9,2))),""),"")))</f>
        <v/>
      </c>
    </row>
    <row r="2991" customFormat="false" ht="15" hidden="false" customHeight="false" outlineLevel="0" collapsed="false">
      <c r="A2991" s="13"/>
      <c r="B2991" s="8"/>
      <c r="C2991" s="8"/>
      <c r="D2991" s="23"/>
      <c r="E2991" s="23"/>
      <c r="F2991" s="10" t="str">
        <f aca="false">IF(D2991="","",D2991-N(E2991))</f>
        <v/>
      </c>
      <c r="G2991" s="8"/>
      <c r="H2991" s="12" t="str">
        <f aca="false">IF(AND(A2991="",C2991="",D2991=""),"",IF(A2991="","Add the order date",IF(I2991="","Date not recognised - use YYYY-MM-DD",IF(C2991="","Add the customer email",IF(D2991="","Add the order total",IF(COUNTIF(Customers!$A$2:$A$2001,C2991)=0,"Customer not on Customers tab",IF(N(E2991)&gt;D2991,"Refund is more than the order",IF(AND(B2991&lt;&gt;"",COUNTIF($B$2:$B$5001,B2991)&gt;1),"Same order # twice - keep one row",""))))))))</f>
        <v/>
      </c>
      <c r="I2991" s="11" t="str">
        <f aca="false">IF(A2991="","",IF(ISNUMBER(A2991),INT(A2991),IFERROR(IF(TEXT(DATE(VALUE(LEFT(A2991,4)),VALUE(MID(A2991,6,2)),VALUE(MID(A2991,9,2))),"yyyy-mm-dd")=LEFT(A2991,10),DATE(VALUE(LEFT(A2991,4)),VALUE(MID(A2991,6,2)),VALUE(MID(A2991,9,2))),""),"")))</f>
        <v/>
      </c>
    </row>
    <row r="2992" customFormat="false" ht="15" hidden="false" customHeight="false" outlineLevel="0" collapsed="false">
      <c r="A2992" s="13"/>
      <c r="B2992" s="8"/>
      <c r="C2992" s="8"/>
      <c r="D2992" s="23"/>
      <c r="E2992" s="23"/>
      <c r="F2992" s="10" t="str">
        <f aca="false">IF(D2992="","",D2992-N(E2992))</f>
        <v/>
      </c>
      <c r="G2992" s="8"/>
      <c r="H2992" s="12" t="str">
        <f aca="false">IF(AND(A2992="",C2992="",D2992=""),"",IF(A2992="","Add the order date",IF(I2992="","Date not recognised - use YYYY-MM-DD",IF(C2992="","Add the customer email",IF(D2992="","Add the order total",IF(COUNTIF(Customers!$A$2:$A$2001,C2992)=0,"Customer not on Customers tab",IF(N(E2992)&gt;D2992,"Refund is more than the order",IF(AND(B2992&lt;&gt;"",COUNTIF($B$2:$B$5001,B2992)&gt;1),"Same order # twice - keep one row",""))))))))</f>
        <v/>
      </c>
      <c r="I2992" s="11" t="str">
        <f aca="false">IF(A2992="","",IF(ISNUMBER(A2992),INT(A2992),IFERROR(IF(TEXT(DATE(VALUE(LEFT(A2992,4)),VALUE(MID(A2992,6,2)),VALUE(MID(A2992,9,2))),"yyyy-mm-dd")=LEFT(A2992,10),DATE(VALUE(LEFT(A2992,4)),VALUE(MID(A2992,6,2)),VALUE(MID(A2992,9,2))),""),"")))</f>
        <v/>
      </c>
    </row>
    <row r="2993" customFormat="false" ht="15" hidden="false" customHeight="false" outlineLevel="0" collapsed="false">
      <c r="A2993" s="13"/>
      <c r="B2993" s="8"/>
      <c r="C2993" s="8"/>
      <c r="D2993" s="23"/>
      <c r="E2993" s="23"/>
      <c r="F2993" s="10" t="str">
        <f aca="false">IF(D2993="","",D2993-N(E2993))</f>
        <v/>
      </c>
      <c r="G2993" s="8"/>
      <c r="H2993" s="12" t="str">
        <f aca="false">IF(AND(A2993="",C2993="",D2993=""),"",IF(A2993="","Add the order date",IF(I2993="","Date not recognised - use YYYY-MM-DD",IF(C2993="","Add the customer email",IF(D2993="","Add the order total",IF(COUNTIF(Customers!$A$2:$A$2001,C2993)=0,"Customer not on Customers tab",IF(N(E2993)&gt;D2993,"Refund is more than the order",IF(AND(B2993&lt;&gt;"",COUNTIF($B$2:$B$5001,B2993)&gt;1),"Same order # twice - keep one row",""))))))))</f>
        <v/>
      </c>
      <c r="I2993" s="11" t="str">
        <f aca="false">IF(A2993="","",IF(ISNUMBER(A2993),INT(A2993),IFERROR(IF(TEXT(DATE(VALUE(LEFT(A2993,4)),VALUE(MID(A2993,6,2)),VALUE(MID(A2993,9,2))),"yyyy-mm-dd")=LEFT(A2993,10),DATE(VALUE(LEFT(A2993,4)),VALUE(MID(A2993,6,2)),VALUE(MID(A2993,9,2))),""),"")))</f>
        <v/>
      </c>
    </row>
    <row r="2994" customFormat="false" ht="15" hidden="false" customHeight="false" outlineLevel="0" collapsed="false">
      <c r="A2994" s="13"/>
      <c r="B2994" s="8"/>
      <c r="C2994" s="8"/>
      <c r="D2994" s="23"/>
      <c r="E2994" s="23"/>
      <c r="F2994" s="10" t="str">
        <f aca="false">IF(D2994="","",D2994-N(E2994))</f>
        <v/>
      </c>
      <c r="G2994" s="8"/>
      <c r="H2994" s="12" t="str">
        <f aca="false">IF(AND(A2994="",C2994="",D2994=""),"",IF(A2994="","Add the order date",IF(I2994="","Date not recognised - use YYYY-MM-DD",IF(C2994="","Add the customer email",IF(D2994="","Add the order total",IF(COUNTIF(Customers!$A$2:$A$2001,C2994)=0,"Customer not on Customers tab",IF(N(E2994)&gt;D2994,"Refund is more than the order",IF(AND(B2994&lt;&gt;"",COUNTIF($B$2:$B$5001,B2994)&gt;1),"Same order # twice - keep one row",""))))))))</f>
        <v/>
      </c>
      <c r="I2994" s="11" t="str">
        <f aca="false">IF(A2994="","",IF(ISNUMBER(A2994),INT(A2994),IFERROR(IF(TEXT(DATE(VALUE(LEFT(A2994,4)),VALUE(MID(A2994,6,2)),VALUE(MID(A2994,9,2))),"yyyy-mm-dd")=LEFT(A2994,10),DATE(VALUE(LEFT(A2994,4)),VALUE(MID(A2994,6,2)),VALUE(MID(A2994,9,2))),""),"")))</f>
        <v/>
      </c>
    </row>
    <row r="2995" customFormat="false" ht="15" hidden="false" customHeight="false" outlineLevel="0" collapsed="false">
      <c r="A2995" s="13"/>
      <c r="B2995" s="8"/>
      <c r="C2995" s="8"/>
      <c r="D2995" s="23"/>
      <c r="E2995" s="23"/>
      <c r="F2995" s="10" t="str">
        <f aca="false">IF(D2995="","",D2995-N(E2995))</f>
        <v/>
      </c>
      <c r="G2995" s="8"/>
      <c r="H2995" s="12" t="str">
        <f aca="false">IF(AND(A2995="",C2995="",D2995=""),"",IF(A2995="","Add the order date",IF(I2995="","Date not recognised - use YYYY-MM-DD",IF(C2995="","Add the customer email",IF(D2995="","Add the order total",IF(COUNTIF(Customers!$A$2:$A$2001,C2995)=0,"Customer not on Customers tab",IF(N(E2995)&gt;D2995,"Refund is more than the order",IF(AND(B2995&lt;&gt;"",COUNTIF($B$2:$B$5001,B2995)&gt;1),"Same order # twice - keep one row",""))))))))</f>
        <v/>
      </c>
      <c r="I2995" s="11" t="str">
        <f aca="false">IF(A2995="","",IF(ISNUMBER(A2995),INT(A2995),IFERROR(IF(TEXT(DATE(VALUE(LEFT(A2995,4)),VALUE(MID(A2995,6,2)),VALUE(MID(A2995,9,2))),"yyyy-mm-dd")=LEFT(A2995,10),DATE(VALUE(LEFT(A2995,4)),VALUE(MID(A2995,6,2)),VALUE(MID(A2995,9,2))),""),"")))</f>
        <v/>
      </c>
    </row>
    <row r="2996" customFormat="false" ht="15" hidden="false" customHeight="false" outlineLevel="0" collapsed="false">
      <c r="A2996" s="13"/>
      <c r="B2996" s="8"/>
      <c r="C2996" s="8"/>
      <c r="D2996" s="23"/>
      <c r="E2996" s="23"/>
      <c r="F2996" s="10" t="str">
        <f aca="false">IF(D2996="","",D2996-N(E2996))</f>
        <v/>
      </c>
      <c r="G2996" s="8"/>
      <c r="H2996" s="12" t="str">
        <f aca="false">IF(AND(A2996="",C2996="",D2996=""),"",IF(A2996="","Add the order date",IF(I2996="","Date not recognised - use YYYY-MM-DD",IF(C2996="","Add the customer email",IF(D2996="","Add the order total",IF(COUNTIF(Customers!$A$2:$A$2001,C2996)=0,"Customer not on Customers tab",IF(N(E2996)&gt;D2996,"Refund is more than the order",IF(AND(B2996&lt;&gt;"",COUNTIF($B$2:$B$5001,B2996)&gt;1),"Same order # twice - keep one row",""))))))))</f>
        <v/>
      </c>
      <c r="I2996" s="11" t="str">
        <f aca="false">IF(A2996="","",IF(ISNUMBER(A2996),INT(A2996),IFERROR(IF(TEXT(DATE(VALUE(LEFT(A2996,4)),VALUE(MID(A2996,6,2)),VALUE(MID(A2996,9,2))),"yyyy-mm-dd")=LEFT(A2996,10),DATE(VALUE(LEFT(A2996,4)),VALUE(MID(A2996,6,2)),VALUE(MID(A2996,9,2))),""),"")))</f>
        <v/>
      </c>
    </row>
    <row r="2997" customFormat="false" ht="15" hidden="false" customHeight="false" outlineLevel="0" collapsed="false">
      <c r="A2997" s="13"/>
      <c r="B2997" s="8"/>
      <c r="C2997" s="8"/>
      <c r="D2997" s="23"/>
      <c r="E2997" s="23"/>
      <c r="F2997" s="10" t="str">
        <f aca="false">IF(D2997="","",D2997-N(E2997))</f>
        <v/>
      </c>
      <c r="G2997" s="8"/>
      <c r="H2997" s="12" t="str">
        <f aca="false">IF(AND(A2997="",C2997="",D2997=""),"",IF(A2997="","Add the order date",IF(I2997="","Date not recognised - use YYYY-MM-DD",IF(C2997="","Add the customer email",IF(D2997="","Add the order total",IF(COUNTIF(Customers!$A$2:$A$2001,C2997)=0,"Customer not on Customers tab",IF(N(E2997)&gt;D2997,"Refund is more than the order",IF(AND(B2997&lt;&gt;"",COUNTIF($B$2:$B$5001,B2997)&gt;1),"Same order # twice - keep one row",""))))))))</f>
        <v/>
      </c>
      <c r="I2997" s="11" t="str">
        <f aca="false">IF(A2997="","",IF(ISNUMBER(A2997),INT(A2997),IFERROR(IF(TEXT(DATE(VALUE(LEFT(A2997,4)),VALUE(MID(A2997,6,2)),VALUE(MID(A2997,9,2))),"yyyy-mm-dd")=LEFT(A2997,10),DATE(VALUE(LEFT(A2997,4)),VALUE(MID(A2997,6,2)),VALUE(MID(A2997,9,2))),""),"")))</f>
        <v/>
      </c>
    </row>
    <row r="2998" customFormat="false" ht="15" hidden="false" customHeight="false" outlineLevel="0" collapsed="false">
      <c r="A2998" s="13"/>
      <c r="B2998" s="8"/>
      <c r="C2998" s="8"/>
      <c r="D2998" s="23"/>
      <c r="E2998" s="23"/>
      <c r="F2998" s="10" t="str">
        <f aca="false">IF(D2998="","",D2998-N(E2998))</f>
        <v/>
      </c>
      <c r="G2998" s="8"/>
      <c r="H2998" s="12" t="str">
        <f aca="false">IF(AND(A2998="",C2998="",D2998=""),"",IF(A2998="","Add the order date",IF(I2998="","Date not recognised - use YYYY-MM-DD",IF(C2998="","Add the customer email",IF(D2998="","Add the order total",IF(COUNTIF(Customers!$A$2:$A$2001,C2998)=0,"Customer not on Customers tab",IF(N(E2998)&gt;D2998,"Refund is more than the order",IF(AND(B2998&lt;&gt;"",COUNTIF($B$2:$B$5001,B2998)&gt;1),"Same order # twice - keep one row",""))))))))</f>
        <v/>
      </c>
      <c r="I2998" s="11" t="str">
        <f aca="false">IF(A2998="","",IF(ISNUMBER(A2998),INT(A2998),IFERROR(IF(TEXT(DATE(VALUE(LEFT(A2998,4)),VALUE(MID(A2998,6,2)),VALUE(MID(A2998,9,2))),"yyyy-mm-dd")=LEFT(A2998,10),DATE(VALUE(LEFT(A2998,4)),VALUE(MID(A2998,6,2)),VALUE(MID(A2998,9,2))),""),"")))</f>
        <v/>
      </c>
    </row>
    <row r="2999" customFormat="false" ht="15" hidden="false" customHeight="false" outlineLevel="0" collapsed="false">
      <c r="A2999" s="13"/>
      <c r="B2999" s="8"/>
      <c r="C2999" s="8"/>
      <c r="D2999" s="23"/>
      <c r="E2999" s="23"/>
      <c r="F2999" s="10" t="str">
        <f aca="false">IF(D2999="","",D2999-N(E2999))</f>
        <v/>
      </c>
      <c r="G2999" s="8"/>
      <c r="H2999" s="12" t="str">
        <f aca="false">IF(AND(A2999="",C2999="",D2999=""),"",IF(A2999="","Add the order date",IF(I2999="","Date not recognised - use YYYY-MM-DD",IF(C2999="","Add the customer email",IF(D2999="","Add the order total",IF(COUNTIF(Customers!$A$2:$A$2001,C2999)=0,"Customer not on Customers tab",IF(N(E2999)&gt;D2999,"Refund is more than the order",IF(AND(B2999&lt;&gt;"",COUNTIF($B$2:$B$5001,B2999)&gt;1),"Same order # twice - keep one row",""))))))))</f>
        <v/>
      </c>
      <c r="I2999" s="11" t="str">
        <f aca="false">IF(A2999="","",IF(ISNUMBER(A2999),INT(A2999),IFERROR(IF(TEXT(DATE(VALUE(LEFT(A2999,4)),VALUE(MID(A2999,6,2)),VALUE(MID(A2999,9,2))),"yyyy-mm-dd")=LEFT(A2999,10),DATE(VALUE(LEFT(A2999,4)),VALUE(MID(A2999,6,2)),VALUE(MID(A2999,9,2))),""),"")))</f>
        <v/>
      </c>
    </row>
    <row r="3000" customFormat="false" ht="15" hidden="false" customHeight="false" outlineLevel="0" collapsed="false">
      <c r="A3000" s="13"/>
      <c r="B3000" s="8"/>
      <c r="C3000" s="8"/>
      <c r="D3000" s="23"/>
      <c r="E3000" s="23"/>
      <c r="F3000" s="10" t="str">
        <f aca="false">IF(D3000="","",D3000-N(E3000))</f>
        <v/>
      </c>
      <c r="G3000" s="8"/>
      <c r="H3000" s="12" t="str">
        <f aca="false">IF(AND(A3000="",C3000="",D3000=""),"",IF(A3000="","Add the order date",IF(I3000="","Date not recognised - use YYYY-MM-DD",IF(C3000="","Add the customer email",IF(D3000="","Add the order total",IF(COUNTIF(Customers!$A$2:$A$2001,C3000)=0,"Customer not on Customers tab",IF(N(E3000)&gt;D3000,"Refund is more than the order",IF(AND(B3000&lt;&gt;"",COUNTIF($B$2:$B$5001,B3000)&gt;1),"Same order # twice - keep one row",""))))))))</f>
        <v/>
      </c>
      <c r="I3000" s="11" t="str">
        <f aca="false">IF(A3000="","",IF(ISNUMBER(A3000),INT(A3000),IFERROR(IF(TEXT(DATE(VALUE(LEFT(A3000,4)),VALUE(MID(A3000,6,2)),VALUE(MID(A3000,9,2))),"yyyy-mm-dd")=LEFT(A3000,10),DATE(VALUE(LEFT(A3000,4)),VALUE(MID(A3000,6,2)),VALUE(MID(A3000,9,2))),""),"")))</f>
        <v/>
      </c>
    </row>
    <row r="3001" customFormat="false" ht="15" hidden="false" customHeight="false" outlineLevel="0" collapsed="false">
      <c r="A3001" s="13"/>
      <c r="B3001" s="8"/>
      <c r="C3001" s="8"/>
      <c r="D3001" s="23"/>
      <c r="E3001" s="23"/>
      <c r="F3001" s="10" t="str">
        <f aca="false">IF(D3001="","",D3001-N(E3001))</f>
        <v/>
      </c>
      <c r="G3001" s="8"/>
      <c r="H3001" s="12" t="str">
        <f aca="false">IF(AND(A3001="",C3001="",D3001=""),"",IF(A3001="","Add the order date",IF(I3001="","Date not recognised - use YYYY-MM-DD",IF(C3001="","Add the customer email",IF(D3001="","Add the order total",IF(COUNTIF(Customers!$A$2:$A$2001,C3001)=0,"Customer not on Customers tab",IF(N(E3001)&gt;D3001,"Refund is more than the order",IF(AND(B3001&lt;&gt;"",COUNTIF($B$2:$B$5001,B3001)&gt;1),"Same order # twice - keep one row",""))))))))</f>
        <v/>
      </c>
      <c r="I3001" s="11" t="str">
        <f aca="false">IF(A3001="","",IF(ISNUMBER(A3001),INT(A3001),IFERROR(IF(TEXT(DATE(VALUE(LEFT(A3001,4)),VALUE(MID(A3001,6,2)),VALUE(MID(A3001,9,2))),"yyyy-mm-dd")=LEFT(A3001,10),DATE(VALUE(LEFT(A3001,4)),VALUE(MID(A3001,6,2)),VALUE(MID(A3001,9,2))),""),"")))</f>
        <v/>
      </c>
    </row>
    <row r="3002" customFormat="false" ht="15" hidden="false" customHeight="false" outlineLevel="0" collapsed="false">
      <c r="A3002" s="13"/>
      <c r="B3002" s="8"/>
      <c r="C3002" s="8"/>
      <c r="D3002" s="23"/>
      <c r="E3002" s="23"/>
      <c r="F3002" s="10" t="str">
        <f aca="false">IF(D3002="","",D3002-N(E3002))</f>
        <v/>
      </c>
      <c r="G3002" s="8"/>
      <c r="H3002" s="12" t="str">
        <f aca="false">IF(AND(A3002="",C3002="",D3002=""),"",IF(A3002="","Add the order date",IF(I3002="","Date not recognised - use YYYY-MM-DD",IF(C3002="","Add the customer email",IF(D3002="","Add the order total",IF(COUNTIF(Customers!$A$2:$A$2001,C3002)=0,"Customer not on Customers tab",IF(N(E3002)&gt;D3002,"Refund is more than the order",IF(AND(B3002&lt;&gt;"",COUNTIF($B$2:$B$5001,B3002)&gt;1),"Same order # twice - keep one row",""))))))))</f>
        <v/>
      </c>
      <c r="I3002" s="11" t="str">
        <f aca="false">IF(A3002="","",IF(ISNUMBER(A3002),INT(A3002),IFERROR(IF(TEXT(DATE(VALUE(LEFT(A3002,4)),VALUE(MID(A3002,6,2)),VALUE(MID(A3002,9,2))),"yyyy-mm-dd")=LEFT(A3002,10),DATE(VALUE(LEFT(A3002,4)),VALUE(MID(A3002,6,2)),VALUE(MID(A3002,9,2))),""),"")))</f>
        <v/>
      </c>
    </row>
    <row r="3003" customFormat="false" ht="15" hidden="false" customHeight="false" outlineLevel="0" collapsed="false">
      <c r="A3003" s="13"/>
      <c r="B3003" s="8"/>
      <c r="C3003" s="8"/>
      <c r="D3003" s="23"/>
      <c r="E3003" s="23"/>
      <c r="F3003" s="10" t="str">
        <f aca="false">IF(D3003="","",D3003-N(E3003))</f>
        <v/>
      </c>
      <c r="G3003" s="8"/>
      <c r="H3003" s="12" t="str">
        <f aca="false">IF(AND(A3003="",C3003="",D3003=""),"",IF(A3003="","Add the order date",IF(I3003="","Date not recognised - use YYYY-MM-DD",IF(C3003="","Add the customer email",IF(D3003="","Add the order total",IF(COUNTIF(Customers!$A$2:$A$2001,C3003)=0,"Customer not on Customers tab",IF(N(E3003)&gt;D3003,"Refund is more than the order",IF(AND(B3003&lt;&gt;"",COUNTIF($B$2:$B$5001,B3003)&gt;1),"Same order # twice - keep one row",""))))))))</f>
        <v/>
      </c>
      <c r="I3003" s="11" t="str">
        <f aca="false">IF(A3003="","",IF(ISNUMBER(A3003),INT(A3003),IFERROR(IF(TEXT(DATE(VALUE(LEFT(A3003,4)),VALUE(MID(A3003,6,2)),VALUE(MID(A3003,9,2))),"yyyy-mm-dd")=LEFT(A3003,10),DATE(VALUE(LEFT(A3003,4)),VALUE(MID(A3003,6,2)),VALUE(MID(A3003,9,2))),""),"")))</f>
        <v/>
      </c>
    </row>
    <row r="3004" customFormat="false" ht="15" hidden="false" customHeight="false" outlineLevel="0" collapsed="false">
      <c r="A3004" s="13"/>
      <c r="B3004" s="8"/>
      <c r="C3004" s="8"/>
      <c r="D3004" s="23"/>
      <c r="E3004" s="23"/>
      <c r="F3004" s="10" t="str">
        <f aca="false">IF(D3004="","",D3004-N(E3004))</f>
        <v/>
      </c>
      <c r="G3004" s="8"/>
      <c r="H3004" s="12" t="str">
        <f aca="false">IF(AND(A3004="",C3004="",D3004=""),"",IF(A3004="","Add the order date",IF(I3004="","Date not recognised - use YYYY-MM-DD",IF(C3004="","Add the customer email",IF(D3004="","Add the order total",IF(COUNTIF(Customers!$A$2:$A$2001,C3004)=0,"Customer not on Customers tab",IF(N(E3004)&gt;D3004,"Refund is more than the order",IF(AND(B3004&lt;&gt;"",COUNTIF($B$2:$B$5001,B3004)&gt;1),"Same order # twice - keep one row",""))))))))</f>
        <v/>
      </c>
      <c r="I3004" s="11" t="str">
        <f aca="false">IF(A3004="","",IF(ISNUMBER(A3004),INT(A3004),IFERROR(IF(TEXT(DATE(VALUE(LEFT(A3004,4)),VALUE(MID(A3004,6,2)),VALUE(MID(A3004,9,2))),"yyyy-mm-dd")=LEFT(A3004,10),DATE(VALUE(LEFT(A3004,4)),VALUE(MID(A3004,6,2)),VALUE(MID(A3004,9,2))),""),"")))</f>
        <v/>
      </c>
    </row>
    <row r="3005" customFormat="false" ht="15" hidden="false" customHeight="false" outlineLevel="0" collapsed="false">
      <c r="A3005" s="13"/>
      <c r="B3005" s="8"/>
      <c r="C3005" s="8"/>
      <c r="D3005" s="23"/>
      <c r="E3005" s="23"/>
      <c r="F3005" s="10" t="str">
        <f aca="false">IF(D3005="","",D3005-N(E3005))</f>
        <v/>
      </c>
      <c r="G3005" s="8"/>
      <c r="H3005" s="12" t="str">
        <f aca="false">IF(AND(A3005="",C3005="",D3005=""),"",IF(A3005="","Add the order date",IF(I3005="","Date not recognised - use YYYY-MM-DD",IF(C3005="","Add the customer email",IF(D3005="","Add the order total",IF(COUNTIF(Customers!$A$2:$A$2001,C3005)=0,"Customer not on Customers tab",IF(N(E3005)&gt;D3005,"Refund is more than the order",IF(AND(B3005&lt;&gt;"",COUNTIF($B$2:$B$5001,B3005)&gt;1),"Same order # twice - keep one row",""))))))))</f>
        <v/>
      </c>
      <c r="I3005" s="11" t="str">
        <f aca="false">IF(A3005="","",IF(ISNUMBER(A3005),INT(A3005),IFERROR(IF(TEXT(DATE(VALUE(LEFT(A3005,4)),VALUE(MID(A3005,6,2)),VALUE(MID(A3005,9,2))),"yyyy-mm-dd")=LEFT(A3005,10),DATE(VALUE(LEFT(A3005,4)),VALUE(MID(A3005,6,2)),VALUE(MID(A3005,9,2))),""),"")))</f>
        <v/>
      </c>
    </row>
    <row r="3006" customFormat="false" ht="15" hidden="false" customHeight="false" outlineLevel="0" collapsed="false">
      <c r="A3006" s="13"/>
      <c r="B3006" s="8"/>
      <c r="C3006" s="8"/>
      <c r="D3006" s="23"/>
      <c r="E3006" s="23"/>
      <c r="F3006" s="10" t="str">
        <f aca="false">IF(D3006="","",D3006-N(E3006))</f>
        <v/>
      </c>
      <c r="G3006" s="8"/>
      <c r="H3006" s="12" t="str">
        <f aca="false">IF(AND(A3006="",C3006="",D3006=""),"",IF(A3006="","Add the order date",IF(I3006="","Date not recognised - use YYYY-MM-DD",IF(C3006="","Add the customer email",IF(D3006="","Add the order total",IF(COUNTIF(Customers!$A$2:$A$2001,C3006)=0,"Customer not on Customers tab",IF(N(E3006)&gt;D3006,"Refund is more than the order",IF(AND(B3006&lt;&gt;"",COUNTIF($B$2:$B$5001,B3006)&gt;1),"Same order # twice - keep one row",""))))))))</f>
        <v/>
      </c>
      <c r="I3006" s="11" t="str">
        <f aca="false">IF(A3006="","",IF(ISNUMBER(A3006),INT(A3006),IFERROR(IF(TEXT(DATE(VALUE(LEFT(A3006,4)),VALUE(MID(A3006,6,2)),VALUE(MID(A3006,9,2))),"yyyy-mm-dd")=LEFT(A3006,10),DATE(VALUE(LEFT(A3006,4)),VALUE(MID(A3006,6,2)),VALUE(MID(A3006,9,2))),""),"")))</f>
        <v/>
      </c>
    </row>
    <row r="3007" customFormat="false" ht="15" hidden="false" customHeight="false" outlineLevel="0" collapsed="false">
      <c r="A3007" s="13"/>
      <c r="B3007" s="8"/>
      <c r="C3007" s="8"/>
      <c r="D3007" s="23"/>
      <c r="E3007" s="23"/>
      <c r="F3007" s="10" t="str">
        <f aca="false">IF(D3007="","",D3007-N(E3007))</f>
        <v/>
      </c>
      <c r="G3007" s="8"/>
      <c r="H3007" s="12" t="str">
        <f aca="false">IF(AND(A3007="",C3007="",D3007=""),"",IF(A3007="","Add the order date",IF(I3007="","Date not recognised - use YYYY-MM-DD",IF(C3007="","Add the customer email",IF(D3007="","Add the order total",IF(COUNTIF(Customers!$A$2:$A$2001,C3007)=0,"Customer not on Customers tab",IF(N(E3007)&gt;D3007,"Refund is more than the order",IF(AND(B3007&lt;&gt;"",COUNTIF($B$2:$B$5001,B3007)&gt;1),"Same order # twice - keep one row",""))))))))</f>
        <v/>
      </c>
      <c r="I3007" s="11" t="str">
        <f aca="false">IF(A3007="","",IF(ISNUMBER(A3007),INT(A3007),IFERROR(IF(TEXT(DATE(VALUE(LEFT(A3007,4)),VALUE(MID(A3007,6,2)),VALUE(MID(A3007,9,2))),"yyyy-mm-dd")=LEFT(A3007,10),DATE(VALUE(LEFT(A3007,4)),VALUE(MID(A3007,6,2)),VALUE(MID(A3007,9,2))),""),"")))</f>
        <v/>
      </c>
    </row>
    <row r="3008" customFormat="false" ht="15" hidden="false" customHeight="false" outlineLevel="0" collapsed="false">
      <c r="A3008" s="13"/>
      <c r="B3008" s="8"/>
      <c r="C3008" s="8"/>
      <c r="D3008" s="23"/>
      <c r="E3008" s="23"/>
      <c r="F3008" s="10" t="str">
        <f aca="false">IF(D3008="","",D3008-N(E3008))</f>
        <v/>
      </c>
      <c r="G3008" s="8"/>
      <c r="H3008" s="12" t="str">
        <f aca="false">IF(AND(A3008="",C3008="",D3008=""),"",IF(A3008="","Add the order date",IF(I3008="","Date not recognised - use YYYY-MM-DD",IF(C3008="","Add the customer email",IF(D3008="","Add the order total",IF(COUNTIF(Customers!$A$2:$A$2001,C3008)=0,"Customer not on Customers tab",IF(N(E3008)&gt;D3008,"Refund is more than the order",IF(AND(B3008&lt;&gt;"",COUNTIF($B$2:$B$5001,B3008)&gt;1),"Same order # twice - keep one row",""))))))))</f>
        <v/>
      </c>
      <c r="I3008" s="11" t="str">
        <f aca="false">IF(A3008="","",IF(ISNUMBER(A3008),INT(A3008),IFERROR(IF(TEXT(DATE(VALUE(LEFT(A3008,4)),VALUE(MID(A3008,6,2)),VALUE(MID(A3008,9,2))),"yyyy-mm-dd")=LEFT(A3008,10),DATE(VALUE(LEFT(A3008,4)),VALUE(MID(A3008,6,2)),VALUE(MID(A3008,9,2))),""),"")))</f>
        <v/>
      </c>
    </row>
    <row r="3009" customFormat="false" ht="15" hidden="false" customHeight="false" outlineLevel="0" collapsed="false">
      <c r="A3009" s="13"/>
      <c r="B3009" s="8"/>
      <c r="C3009" s="8"/>
      <c r="D3009" s="23"/>
      <c r="E3009" s="23"/>
      <c r="F3009" s="10" t="str">
        <f aca="false">IF(D3009="","",D3009-N(E3009))</f>
        <v/>
      </c>
      <c r="G3009" s="8"/>
      <c r="H3009" s="12" t="str">
        <f aca="false">IF(AND(A3009="",C3009="",D3009=""),"",IF(A3009="","Add the order date",IF(I3009="","Date not recognised - use YYYY-MM-DD",IF(C3009="","Add the customer email",IF(D3009="","Add the order total",IF(COUNTIF(Customers!$A$2:$A$2001,C3009)=0,"Customer not on Customers tab",IF(N(E3009)&gt;D3009,"Refund is more than the order",IF(AND(B3009&lt;&gt;"",COUNTIF($B$2:$B$5001,B3009)&gt;1),"Same order # twice - keep one row",""))))))))</f>
        <v/>
      </c>
      <c r="I3009" s="11" t="str">
        <f aca="false">IF(A3009="","",IF(ISNUMBER(A3009),INT(A3009),IFERROR(IF(TEXT(DATE(VALUE(LEFT(A3009,4)),VALUE(MID(A3009,6,2)),VALUE(MID(A3009,9,2))),"yyyy-mm-dd")=LEFT(A3009,10),DATE(VALUE(LEFT(A3009,4)),VALUE(MID(A3009,6,2)),VALUE(MID(A3009,9,2))),""),"")))</f>
        <v/>
      </c>
    </row>
    <row r="3010" customFormat="false" ht="15" hidden="false" customHeight="false" outlineLevel="0" collapsed="false">
      <c r="A3010" s="13"/>
      <c r="B3010" s="8"/>
      <c r="C3010" s="8"/>
      <c r="D3010" s="23"/>
      <c r="E3010" s="23"/>
      <c r="F3010" s="10" t="str">
        <f aca="false">IF(D3010="","",D3010-N(E3010))</f>
        <v/>
      </c>
      <c r="G3010" s="8"/>
      <c r="H3010" s="12" t="str">
        <f aca="false">IF(AND(A3010="",C3010="",D3010=""),"",IF(A3010="","Add the order date",IF(I3010="","Date not recognised - use YYYY-MM-DD",IF(C3010="","Add the customer email",IF(D3010="","Add the order total",IF(COUNTIF(Customers!$A$2:$A$2001,C3010)=0,"Customer not on Customers tab",IF(N(E3010)&gt;D3010,"Refund is more than the order",IF(AND(B3010&lt;&gt;"",COUNTIF($B$2:$B$5001,B3010)&gt;1),"Same order # twice - keep one row",""))))))))</f>
        <v/>
      </c>
      <c r="I3010" s="11" t="str">
        <f aca="false">IF(A3010="","",IF(ISNUMBER(A3010),INT(A3010),IFERROR(IF(TEXT(DATE(VALUE(LEFT(A3010,4)),VALUE(MID(A3010,6,2)),VALUE(MID(A3010,9,2))),"yyyy-mm-dd")=LEFT(A3010,10),DATE(VALUE(LEFT(A3010,4)),VALUE(MID(A3010,6,2)),VALUE(MID(A3010,9,2))),""),"")))</f>
        <v/>
      </c>
    </row>
    <row r="3011" customFormat="false" ht="15" hidden="false" customHeight="false" outlineLevel="0" collapsed="false">
      <c r="A3011" s="13"/>
      <c r="B3011" s="8"/>
      <c r="C3011" s="8"/>
      <c r="D3011" s="23"/>
      <c r="E3011" s="23"/>
      <c r="F3011" s="10" t="str">
        <f aca="false">IF(D3011="","",D3011-N(E3011))</f>
        <v/>
      </c>
      <c r="G3011" s="8"/>
      <c r="H3011" s="12" t="str">
        <f aca="false">IF(AND(A3011="",C3011="",D3011=""),"",IF(A3011="","Add the order date",IF(I3011="","Date not recognised - use YYYY-MM-DD",IF(C3011="","Add the customer email",IF(D3011="","Add the order total",IF(COUNTIF(Customers!$A$2:$A$2001,C3011)=0,"Customer not on Customers tab",IF(N(E3011)&gt;D3011,"Refund is more than the order",IF(AND(B3011&lt;&gt;"",COUNTIF($B$2:$B$5001,B3011)&gt;1),"Same order # twice - keep one row",""))))))))</f>
        <v/>
      </c>
      <c r="I3011" s="11" t="str">
        <f aca="false">IF(A3011="","",IF(ISNUMBER(A3011),INT(A3011),IFERROR(IF(TEXT(DATE(VALUE(LEFT(A3011,4)),VALUE(MID(A3011,6,2)),VALUE(MID(A3011,9,2))),"yyyy-mm-dd")=LEFT(A3011,10),DATE(VALUE(LEFT(A3011,4)),VALUE(MID(A3011,6,2)),VALUE(MID(A3011,9,2))),""),"")))</f>
        <v/>
      </c>
    </row>
    <row r="3012" customFormat="false" ht="15" hidden="false" customHeight="false" outlineLevel="0" collapsed="false">
      <c r="A3012" s="13"/>
      <c r="B3012" s="8"/>
      <c r="C3012" s="8"/>
      <c r="D3012" s="23"/>
      <c r="E3012" s="23"/>
      <c r="F3012" s="10" t="str">
        <f aca="false">IF(D3012="","",D3012-N(E3012))</f>
        <v/>
      </c>
      <c r="G3012" s="8"/>
      <c r="H3012" s="12" t="str">
        <f aca="false">IF(AND(A3012="",C3012="",D3012=""),"",IF(A3012="","Add the order date",IF(I3012="","Date not recognised - use YYYY-MM-DD",IF(C3012="","Add the customer email",IF(D3012="","Add the order total",IF(COUNTIF(Customers!$A$2:$A$2001,C3012)=0,"Customer not on Customers tab",IF(N(E3012)&gt;D3012,"Refund is more than the order",IF(AND(B3012&lt;&gt;"",COUNTIF($B$2:$B$5001,B3012)&gt;1),"Same order # twice - keep one row",""))))))))</f>
        <v/>
      </c>
      <c r="I3012" s="11" t="str">
        <f aca="false">IF(A3012="","",IF(ISNUMBER(A3012),INT(A3012),IFERROR(IF(TEXT(DATE(VALUE(LEFT(A3012,4)),VALUE(MID(A3012,6,2)),VALUE(MID(A3012,9,2))),"yyyy-mm-dd")=LEFT(A3012,10),DATE(VALUE(LEFT(A3012,4)),VALUE(MID(A3012,6,2)),VALUE(MID(A3012,9,2))),""),"")))</f>
        <v/>
      </c>
    </row>
    <row r="3013" customFormat="false" ht="15" hidden="false" customHeight="false" outlineLevel="0" collapsed="false">
      <c r="A3013" s="13"/>
      <c r="B3013" s="8"/>
      <c r="C3013" s="8"/>
      <c r="D3013" s="23"/>
      <c r="E3013" s="23"/>
      <c r="F3013" s="10" t="str">
        <f aca="false">IF(D3013="","",D3013-N(E3013))</f>
        <v/>
      </c>
      <c r="G3013" s="8"/>
      <c r="H3013" s="12" t="str">
        <f aca="false">IF(AND(A3013="",C3013="",D3013=""),"",IF(A3013="","Add the order date",IF(I3013="","Date not recognised - use YYYY-MM-DD",IF(C3013="","Add the customer email",IF(D3013="","Add the order total",IF(COUNTIF(Customers!$A$2:$A$2001,C3013)=0,"Customer not on Customers tab",IF(N(E3013)&gt;D3013,"Refund is more than the order",IF(AND(B3013&lt;&gt;"",COUNTIF($B$2:$B$5001,B3013)&gt;1),"Same order # twice - keep one row",""))))))))</f>
        <v/>
      </c>
      <c r="I3013" s="11" t="str">
        <f aca="false">IF(A3013="","",IF(ISNUMBER(A3013),INT(A3013),IFERROR(IF(TEXT(DATE(VALUE(LEFT(A3013,4)),VALUE(MID(A3013,6,2)),VALUE(MID(A3013,9,2))),"yyyy-mm-dd")=LEFT(A3013,10),DATE(VALUE(LEFT(A3013,4)),VALUE(MID(A3013,6,2)),VALUE(MID(A3013,9,2))),""),"")))</f>
        <v/>
      </c>
    </row>
    <row r="3014" customFormat="false" ht="15" hidden="false" customHeight="false" outlineLevel="0" collapsed="false">
      <c r="A3014" s="13"/>
      <c r="B3014" s="8"/>
      <c r="C3014" s="8"/>
      <c r="D3014" s="23"/>
      <c r="E3014" s="23"/>
      <c r="F3014" s="10" t="str">
        <f aca="false">IF(D3014="","",D3014-N(E3014))</f>
        <v/>
      </c>
      <c r="G3014" s="8"/>
      <c r="H3014" s="12" t="str">
        <f aca="false">IF(AND(A3014="",C3014="",D3014=""),"",IF(A3014="","Add the order date",IF(I3014="","Date not recognised - use YYYY-MM-DD",IF(C3014="","Add the customer email",IF(D3014="","Add the order total",IF(COUNTIF(Customers!$A$2:$A$2001,C3014)=0,"Customer not on Customers tab",IF(N(E3014)&gt;D3014,"Refund is more than the order",IF(AND(B3014&lt;&gt;"",COUNTIF($B$2:$B$5001,B3014)&gt;1),"Same order # twice - keep one row",""))))))))</f>
        <v/>
      </c>
      <c r="I3014" s="11" t="str">
        <f aca="false">IF(A3014="","",IF(ISNUMBER(A3014),INT(A3014),IFERROR(IF(TEXT(DATE(VALUE(LEFT(A3014,4)),VALUE(MID(A3014,6,2)),VALUE(MID(A3014,9,2))),"yyyy-mm-dd")=LEFT(A3014,10),DATE(VALUE(LEFT(A3014,4)),VALUE(MID(A3014,6,2)),VALUE(MID(A3014,9,2))),""),"")))</f>
        <v/>
      </c>
    </row>
    <row r="3015" customFormat="false" ht="15" hidden="false" customHeight="false" outlineLevel="0" collapsed="false">
      <c r="A3015" s="13"/>
      <c r="B3015" s="8"/>
      <c r="C3015" s="8"/>
      <c r="D3015" s="23"/>
      <c r="E3015" s="23"/>
      <c r="F3015" s="10" t="str">
        <f aca="false">IF(D3015="","",D3015-N(E3015))</f>
        <v/>
      </c>
      <c r="G3015" s="8"/>
      <c r="H3015" s="12" t="str">
        <f aca="false">IF(AND(A3015="",C3015="",D3015=""),"",IF(A3015="","Add the order date",IF(I3015="","Date not recognised - use YYYY-MM-DD",IF(C3015="","Add the customer email",IF(D3015="","Add the order total",IF(COUNTIF(Customers!$A$2:$A$2001,C3015)=0,"Customer not on Customers tab",IF(N(E3015)&gt;D3015,"Refund is more than the order",IF(AND(B3015&lt;&gt;"",COUNTIF($B$2:$B$5001,B3015)&gt;1),"Same order # twice - keep one row",""))))))))</f>
        <v/>
      </c>
      <c r="I3015" s="11" t="str">
        <f aca="false">IF(A3015="","",IF(ISNUMBER(A3015),INT(A3015),IFERROR(IF(TEXT(DATE(VALUE(LEFT(A3015,4)),VALUE(MID(A3015,6,2)),VALUE(MID(A3015,9,2))),"yyyy-mm-dd")=LEFT(A3015,10),DATE(VALUE(LEFT(A3015,4)),VALUE(MID(A3015,6,2)),VALUE(MID(A3015,9,2))),""),"")))</f>
        <v/>
      </c>
    </row>
    <row r="3016" customFormat="false" ht="15" hidden="false" customHeight="false" outlineLevel="0" collapsed="false">
      <c r="A3016" s="13"/>
      <c r="B3016" s="8"/>
      <c r="C3016" s="8"/>
      <c r="D3016" s="23"/>
      <c r="E3016" s="23"/>
      <c r="F3016" s="10" t="str">
        <f aca="false">IF(D3016="","",D3016-N(E3016))</f>
        <v/>
      </c>
      <c r="G3016" s="8"/>
      <c r="H3016" s="12" t="str">
        <f aca="false">IF(AND(A3016="",C3016="",D3016=""),"",IF(A3016="","Add the order date",IF(I3016="","Date not recognised - use YYYY-MM-DD",IF(C3016="","Add the customer email",IF(D3016="","Add the order total",IF(COUNTIF(Customers!$A$2:$A$2001,C3016)=0,"Customer not on Customers tab",IF(N(E3016)&gt;D3016,"Refund is more than the order",IF(AND(B3016&lt;&gt;"",COUNTIF($B$2:$B$5001,B3016)&gt;1),"Same order # twice - keep one row",""))))))))</f>
        <v/>
      </c>
      <c r="I3016" s="11" t="str">
        <f aca="false">IF(A3016="","",IF(ISNUMBER(A3016),INT(A3016),IFERROR(IF(TEXT(DATE(VALUE(LEFT(A3016,4)),VALUE(MID(A3016,6,2)),VALUE(MID(A3016,9,2))),"yyyy-mm-dd")=LEFT(A3016,10),DATE(VALUE(LEFT(A3016,4)),VALUE(MID(A3016,6,2)),VALUE(MID(A3016,9,2))),""),"")))</f>
        <v/>
      </c>
    </row>
    <row r="3017" customFormat="false" ht="15" hidden="false" customHeight="false" outlineLevel="0" collapsed="false">
      <c r="A3017" s="13"/>
      <c r="B3017" s="8"/>
      <c r="C3017" s="8"/>
      <c r="D3017" s="23"/>
      <c r="E3017" s="23"/>
      <c r="F3017" s="10" t="str">
        <f aca="false">IF(D3017="","",D3017-N(E3017))</f>
        <v/>
      </c>
      <c r="G3017" s="8"/>
      <c r="H3017" s="12" t="str">
        <f aca="false">IF(AND(A3017="",C3017="",D3017=""),"",IF(A3017="","Add the order date",IF(I3017="","Date not recognised - use YYYY-MM-DD",IF(C3017="","Add the customer email",IF(D3017="","Add the order total",IF(COUNTIF(Customers!$A$2:$A$2001,C3017)=0,"Customer not on Customers tab",IF(N(E3017)&gt;D3017,"Refund is more than the order",IF(AND(B3017&lt;&gt;"",COUNTIF($B$2:$B$5001,B3017)&gt;1),"Same order # twice - keep one row",""))))))))</f>
        <v/>
      </c>
      <c r="I3017" s="11" t="str">
        <f aca="false">IF(A3017="","",IF(ISNUMBER(A3017),INT(A3017),IFERROR(IF(TEXT(DATE(VALUE(LEFT(A3017,4)),VALUE(MID(A3017,6,2)),VALUE(MID(A3017,9,2))),"yyyy-mm-dd")=LEFT(A3017,10),DATE(VALUE(LEFT(A3017,4)),VALUE(MID(A3017,6,2)),VALUE(MID(A3017,9,2))),""),"")))</f>
        <v/>
      </c>
    </row>
    <row r="3018" customFormat="false" ht="15" hidden="false" customHeight="false" outlineLevel="0" collapsed="false">
      <c r="A3018" s="13"/>
      <c r="B3018" s="8"/>
      <c r="C3018" s="8"/>
      <c r="D3018" s="23"/>
      <c r="E3018" s="23"/>
      <c r="F3018" s="10" t="str">
        <f aca="false">IF(D3018="","",D3018-N(E3018))</f>
        <v/>
      </c>
      <c r="G3018" s="8"/>
      <c r="H3018" s="12" t="str">
        <f aca="false">IF(AND(A3018="",C3018="",D3018=""),"",IF(A3018="","Add the order date",IF(I3018="","Date not recognised - use YYYY-MM-DD",IF(C3018="","Add the customer email",IF(D3018="","Add the order total",IF(COUNTIF(Customers!$A$2:$A$2001,C3018)=0,"Customer not on Customers tab",IF(N(E3018)&gt;D3018,"Refund is more than the order",IF(AND(B3018&lt;&gt;"",COUNTIF($B$2:$B$5001,B3018)&gt;1),"Same order # twice - keep one row",""))))))))</f>
        <v/>
      </c>
      <c r="I3018" s="11" t="str">
        <f aca="false">IF(A3018="","",IF(ISNUMBER(A3018),INT(A3018),IFERROR(IF(TEXT(DATE(VALUE(LEFT(A3018,4)),VALUE(MID(A3018,6,2)),VALUE(MID(A3018,9,2))),"yyyy-mm-dd")=LEFT(A3018,10),DATE(VALUE(LEFT(A3018,4)),VALUE(MID(A3018,6,2)),VALUE(MID(A3018,9,2))),""),"")))</f>
        <v/>
      </c>
    </row>
    <row r="3019" customFormat="false" ht="15" hidden="false" customHeight="false" outlineLevel="0" collapsed="false">
      <c r="A3019" s="13"/>
      <c r="B3019" s="8"/>
      <c r="C3019" s="8"/>
      <c r="D3019" s="23"/>
      <c r="E3019" s="23"/>
      <c r="F3019" s="10" t="str">
        <f aca="false">IF(D3019="","",D3019-N(E3019))</f>
        <v/>
      </c>
      <c r="G3019" s="8"/>
      <c r="H3019" s="12" t="str">
        <f aca="false">IF(AND(A3019="",C3019="",D3019=""),"",IF(A3019="","Add the order date",IF(I3019="","Date not recognised - use YYYY-MM-DD",IF(C3019="","Add the customer email",IF(D3019="","Add the order total",IF(COUNTIF(Customers!$A$2:$A$2001,C3019)=0,"Customer not on Customers tab",IF(N(E3019)&gt;D3019,"Refund is more than the order",IF(AND(B3019&lt;&gt;"",COUNTIF($B$2:$B$5001,B3019)&gt;1),"Same order # twice - keep one row",""))))))))</f>
        <v/>
      </c>
      <c r="I3019" s="11" t="str">
        <f aca="false">IF(A3019="","",IF(ISNUMBER(A3019),INT(A3019),IFERROR(IF(TEXT(DATE(VALUE(LEFT(A3019,4)),VALUE(MID(A3019,6,2)),VALUE(MID(A3019,9,2))),"yyyy-mm-dd")=LEFT(A3019,10),DATE(VALUE(LEFT(A3019,4)),VALUE(MID(A3019,6,2)),VALUE(MID(A3019,9,2))),""),"")))</f>
        <v/>
      </c>
    </row>
    <row r="3020" customFormat="false" ht="15" hidden="false" customHeight="false" outlineLevel="0" collapsed="false">
      <c r="A3020" s="13"/>
      <c r="B3020" s="8"/>
      <c r="C3020" s="8"/>
      <c r="D3020" s="23"/>
      <c r="E3020" s="23"/>
      <c r="F3020" s="10" t="str">
        <f aca="false">IF(D3020="","",D3020-N(E3020))</f>
        <v/>
      </c>
      <c r="G3020" s="8"/>
      <c r="H3020" s="12" t="str">
        <f aca="false">IF(AND(A3020="",C3020="",D3020=""),"",IF(A3020="","Add the order date",IF(I3020="","Date not recognised - use YYYY-MM-DD",IF(C3020="","Add the customer email",IF(D3020="","Add the order total",IF(COUNTIF(Customers!$A$2:$A$2001,C3020)=0,"Customer not on Customers tab",IF(N(E3020)&gt;D3020,"Refund is more than the order",IF(AND(B3020&lt;&gt;"",COUNTIF($B$2:$B$5001,B3020)&gt;1),"Same order # twice - keep one row",""))))))))</f>
        <v/>
      </c>
      <c r="I3020" s="11" t="str">
        <f aca="false">IF(A3020="","",IF(ISNUMBER(A3020),INT(A3020),IFERROR(IF(TEXT(DATE(VALUE(LEFT(A3020,4)),VALUE(MID(A3020,6,2)),VALUE(MID(A3020,9,2))),"yyyy-mm-dd")=LEFT(A3020,10),DATE(VALUE(LEFT(A3020,4)),VALUE(MID(A3020,6,2)),VALUE(MID(A3020,9,2))),""),"")))</f>
        <v/>
      </c>
    </row>
    <row r="3021" customFormat="false" ht="15" hidden="false" customHeight="false" outlineLevel="0" collapsed="false">
      <c r="A3021" s="13"/>
      <c r="B3021" s="8"/>
      <c r="C3021" s="8"/>
      <c r="D3021" s="23"/>
      <c r="E3021" s="23"/>
      <c r="F3021" s="10" t="str">
        <f aca="false">IF(D3021="","",D3021-N(E3021))</f>
        <v/>
      </c>
      <c r="G3021" s="8"/>
      <c r="H3021" s="12" t="str">
        <f aca="false">IF(AND(A3021="",C3021="",D3021=""),"",IF(A3021="","Add the order date",IF(I3021="","Date not recognised - use YYYY-MM-DD",IF(C3021="","Add the customer email",IF(D3021="","Add the order total",IF(COUNTIF(Customers!$A$2:$A$2001,C3021)=0,"Customer not on Customers tab",IF(N(E3021)&gt;D3021,"Refund is more than the order",IF(AND(B3021&lt;&gt;"",COUNTIF($B$2:$B$5001,B3021)&gt;1),"Same order # twice - keep one row",""))))))))</f>
        <v/>
      </c>
      <c r="I3021" s="11" t="str">
        <f aca="false">IF(A3021="","",IF(ISNUMBER(A3021),INT(A3021),IFERROR(IF(TEXT(DATE(VALUE(LEFT(A3021,4)),VALUE(MID(A3021,6,2)),VALUE(MID(A3021,9,2))),"yyyy-mm-dd")=LEFT(A3021,10),DATE(VALUE(LEFT(A3021,4)),VALUE(MID(A3021,6,2)),VALUE(MID(A3021,9,2))),""),"")))</f>
        <v/>
      </c>
    </row>
    <row r="3022" customFormat="false" ht="15" hidden="false" customHeight="false" outlineLevel="0" collapsed="false">
      <c r="A3022" s="13"/>
      <c r="B3022" s="8"/>
      <c r="C3022" s="8"/>
      <c r="D3022" s="23"/>
      <c r="E3022" s="23"/>
      <c r="F3022" s="10" t="str">
        <f aca="false">IF(D3022="","",D3022-N(E3022))</f>
        <v/>
      </c>
      <c r="G3022" s="8"/>
      <c r="H3022" s="12" t="str">
        <f aca="false">IF(AND(A3022="",C3022="",D3022=""),"",IF(A3022="","Add the order date",IF(I3022="","Date not recognised - use YYYY-MM-DD",IF(C3022="","Add the customer email",IF(D3022="","Add the order total",IF(COUNTIF(Customers!$A$2:$A$2001,C3022)=0,"Customer not on Customers tab",IF(N(E3022)&gt;D3022,"Refund is more than the order",IF(AND(B3022&lt;&gt;"",COUNTIF($B$2:$B$5001,B3022)&gt;1),"Same order # twice - keep one row",""))))))))</f>
        <v/>
      </c>
      <c r="I3022" s="11" t="str">
        <f aca="false">IF(A3022="","",IF(ISNUMBER(A3022),INT(A3022),IFERROR(IF(TEXT(DATE(VALUE(LEFT(A3022,4)),VALUE(MID(A3022,6,2)),VALUE(MID(A3022,9,2))),"yyyy-mm-dd")=LEFT(A3022,10),DATE(VALUE(LEFT(A3022,4)),VALUE(MID(A3022,6,2)),VALUE(MID(A3022,9,2))),""),"")))</f>
        <v/>
      </c>
    </row>
    <row r="3023" customFormat="false" ht="15" hidden="false" customHeight="false" outlineLevel="0" collapsed="false">
      <c r="A3023" s="13"/>
      <c r="B3023" s="8"/>
      <c r="C3023" s="8"/>
      <c r="D3023" s="23"/>
      <c r="E3023" s="23"/>
      <c r="F3023" s="10" t="str">
        <f aca="false">IF(D3023="","",D3023-N(E3023))</f>
        <v/>
      </c>
      <c r="G3023" s="8"/>
      <c r="H3023" s="12" t="str">
        <f aca="false">IF(AND(A3023="",C3023="",D3023=""),"",IF(A3023="","Add the order date",IF(I3023="","Date not recognised - use YYYY-MM-DD",IF(C3023="","Add the customer email",IF(D3023="","Add the order total",IF(COUNTIF(Customers!$A$2:$A$2001,C3023)=0,"Customer not on Customers tab",IF(N(E3023)&gt;D3023,"Refund is more than the order",IF(AND(B3023&lt;&gt;"",COUNTIF($B$2:$B$5001,B3023)&gt;1),"Same order # twice - keep one row",""))))))))</f>
        <v/>
      </c>
      <c r="I3023" s="11" t="str">
        <f aca="false">IF(A3023="","",IF(ISNUMBER(A3023),INT(A3023),IFERROR(IF(TEXT(DATE(VALUE(LEFT(A3023,4)),VALUE(MID(A3023,6,2)),VALUE(MID(A3023,9,2))),"yyyy-mm-dd")=LEFT(A3023,10),DATE(VALUE(LEFT(A3023,4)),VALUE(MID(A3023,6,2)),VALUE(MID(A3023,9,2))),""),"")))</f>
        <v/>
      </c>
    </row>
    <row r="3024" customFormat="false" ht="15" hidden="false" customHeight="false" outlineLevel="0" collapsed="false">
      <c r="A3024" s="13"/>
      <c r="B3024" s="8"/>
      <c r="C3024" s="8"/>
      <c r="D3024" s="23"/>
      <c r="E3024" s="23"/>
      <c r="F3024" s="10" t="str">
        <f aca="false">IF(D3024="","",D3024-N(E3024))</f>
        <v/>
      </c>
      <c r="G3024" s="8"/>
      <c r="H3024" s="12" t="str">
        <f aca="false">IF(AND(A3024="",C3024="",D3024=""),"",IF(A3024="","Add the order date",IF(I3024="","Date not recognised - use YYYY-MM-DD",IF(C3024="","Add the customer email",IF(D3024="","Add the order total",IF(COUNTIF(Customers!$A$2:$A$2001,C3024)=0,"Customer not on Customers tab",IF(N(E3024)&gt;D3024,"Refund is more than the order",IF(AND(B3024&lt;&gt;"",COUNTIF($B$2:$B$5001,B3024)&gt;1),"Same order # twice - keep one row",""))))))))</f>
        <v/>
      </c>
      <c r="I3024" s="11" t="str">
        <f aca="false">IF(A3024="","",IF(ISNUMBER(A3024),INT(A3024),IFERROR(IF(TEXT(DATE(VALUE(LEFT(A3024,4)),VALUE(MID(A3024,6,2)),VALUE(MID(A3024,9,2))),"yyyy-mm-dd")=LEFT(A3024,10),DATE(VALUE(LEFT(A3024,4)),VALUE(MID(A3024,6,2)),VALUE(MID(A3024,9,2))),""),"")))</f>
        <v/>
      </c>
    </row>
    <row r="3025" customFormat="false" ht="15" hidden="false" customHeight="false" outlineLevel="0" collapsed="false">
      <c r="A3025" s="13"/>
      <c r="B3025" s="8"/>
      <c r="C3025" s="8"/>
      <c r="D3025" s="23"/>
      <c r="E3025" s="23"/>
      <c r="F3025" s="10" t="str">
        <f aca="false">IF(D3025="","",D3025-N(E3025))</f>
        <v/>
      </c>
      <c r="G3025" s="8"/>
      <c r="H3025" s="12" t="str">
        <f aca="false">IF(AND(A3025="",C3025="",D3025=""),"",IF(A3025="","Add the order date",IF(I3025="","Date not recognised - use YYYY-MM-DD",IF(C3025="","Add the customer email",IF(D3025="","Add the order total",IF(COUNTIF(Customers!$A$2:$A$2001,C3025)=0,"Customer not on Customers tab",IF(N(E3025)&gt;D3025,"Refund is more than the order",IF(AND(B3025&lt;&gt;"",COUNTIF($B$2:$B$5001,B3025)&gt;1),"Same order # twice - keep one row",""))))))))</f>
        <v/>
      </c>
      <c r="I3025" s="11" t="str">
        <f aca="false">IF(A3025="","",IF(ISNUMBER(A3025),INT(A3025),IFERROR(IF(TEXT(DATE(VALUE(LEFT(A3025,4)),VALUE(MID(A3025,6,2)),VALUE(MID(A3025,9,2))),"yyyy-mm-dd")=LEFT(A3025,10),DATE(VALUE(LEFT(A3025,4)),VALUE(MID(A3025,6,2)),VALUE(MID(A3025,9,2))),""),"")))</f>
        <v/>
      </c>
    </row>
    <row r="3026" customFormat="false" ht="15" hidden="false" customHeight="false" outlineLevel="0" collapsed="false">
      <c r="A3026" s="13"/>
      <c r="B3026" s="8"/>
      <c r="C3026" s="8"/>
      <c r="D3026" s="23"/>
      <c r="E3026" s="23"/>
      <c r="F3026" s="10" t="str">
        <f aca="false">IF(D3026="","",D3026-N(E3026))</f>
        <v/>
      </c>
      <c r="G3026" s="8"/>
      <c r="H3026" s="12" t="str">
        <f aca="false">IF(AND(A3026="",C3026="",D3026=""),"",IF(A3026="","Add the order date",IF(I3026="","Date not recognised - use YYYY-MM-DD",IF(C3026="","Add the customer email",IF(D3026="","Add the order total",IF(COUNTIF(Customers!$A$2:$A$2001,C3026)=0,"Customer not on Customers tab",IF(N(E3026)&gt;D3026,"Refund is more than the order",IF(AND(B3026&lt;&gt;"",COUNTIF($B$2:$B$5001,B3026)&gt;1),"Same order # twice - keep one row",""))))))))</f>
        <v/>
      </c>
      <c r="I3026" s="11" t="str">
        <f aca="false">IF(A3026="","",IF(ISNUMBER(A3026),INT(A3026),IFERROR(IF(TEXT(DATE(VALUE(LEFT(A3026,4)),VALUE(MID(A3026,6,2)),VALUE(MID(A3026,9,2))),"yyyy-mm-dd")=LEFT(A3026,10),DATE(VALUE(LEFT(A3026,4)),VALUE(MID(A3026,6,2)),VALUE(MID(A3026,9,2))),""),"")))</f>
        <v/>
      </c>
    </row>
    <row r="3027" customFormat="false" ht="15" hidden="false" customHeight="false" outlineLevel="0" collapsed="false">
      <c r="A3027" s="13"/>
      <c r="B3027" s="8"/>
      <c r="C3027" s="8"/>
      <c r="D3027" s="23"/>
      <c r="E3027" s="23"/>
      <c r="F3027" s="10" t="str">
        <f aca="false">IF(D3027="","",D3027-N(E3027))</f>
        <v/>
      </c>
      <c r="G3027" s="8"/>
      <c r="H3027" s="12" t="str">
        <f aca="false">IF(AND(A3027="",C3027="",D3027=""),"",IF(A3027="","Add the order date",IF(I3027="","Date not recognised - use YYYY-MM-DD",IF(C3027="","Add the customer email",IF(D3027="","Add the order total",IF(COUNTIF(Customers!$A$2:$A$2001,C3027)=0,"Customer not on Customers tab",IF(N(E3027)&gt;D3027,"Refund is more than the order",IF(AND(B3027&lt;&gt;"",COUNTIF($B$2:$B$5001,B3027)&gt;1),"Same order # twice - keep one row",""))))))))</f>
        <v/>
      </c>
      <c r="I3027" s="11" t="str">
        <f aca="false">IF(A3027="","",IF(ISNUMBER(A3027),INT(A3027),IFERROR(IF(TEXT(DATE(VALUE(LEFT(A3027,4)),VALUE(MID(A3027,6,2)),VALUE(MID(A3027,9,2))),"yyyy-mm-dd")=LEFT(A3027,10),DATE(VALUE(LEFT(A3027,4)),VALUE(MID(A3027,6,2)),VALUE(MID(A3027,9,2))),""),"")))</f>
        <v/>
      </c>
    </row>
    <row r="3028" customFormat="false" ht="15" hidden="false" customHeight="false" outlineLevel="0" collapsed="false">
      <c r="A3028" s="13"/>
      <c r="B3028" s="8"/>
      <c r="C3028" s="8"/>
      <c r="D3028" s="23"/>
      <c r="E3028" s="23"/>
      <c r="F3028" s="10" t="str">
        <f aca="false">IF(D3028="","",D3028-N(E3028))</f>
        <v/>
      </c>
      <c r="G3028" s="8"/>
      <c r="H3028" s="12" t="str">
        <f aca="false">IF(AND(A3028="",C3028="",D3028=""),"",IF(A3028="","Add the order date",IF(I3028="","Date not recognised - use YYYY-MM-DD",IF(C3028="","Add the customer email",IF(D3028="","Add the order total",IF(COUNTIF(Customers!$A$2:$A$2001,C3028)=0,"Customer not on Customers tab",IF(N(E3028)&gt;D3028,"Refund is more than the order",IF(AND(B3028&lt;&gt;"",COUNTIF($B$2:$B$5001,B3028)&gt;1),"Same order # twice - keep one row",""))))))))</f>
        <v/>
      </c>
      <c r="I3028" s="11" t="str">
        <f aca="false">IF(A3028="","",IF(ISNUMBER(A3028),INT(A3028),IFERROR(IF(TEXT(DATE(VALUE(LEFT(A3028,4)),VALUE(MID(A3028,6,2)),VALUE(MID(A3028,9,2))),"yyyy-mm-dd")=LEFT(A3028,10),DATE(VALUE(LEFT(A3028,4)),VALUE(MID(A3028,6,2)),VALUE(MID(A3028,9,2))),""),"")))</f>
        <v/>
      </c>
    </row>
    <row r="3029" customFormat="false" ht="15" hidden="false" customHeight="false" outlineLevel="0" collapsed="false">
      <c r="A3029" s="13"/>
      <c r="B3029" s="8"/>
      <c r="C3029" s="8"/>
      <c r="D3029" s="23"/>
      <c r="E3029" s="23"/>
      <c r="F3029" s="10" t="str">
        <f aca="false">IF(D3029="","",D3029-N(E3029))</f>
        <v/>
      </c>
      <c r="G3029" s="8"/>
      <c r="H3029" s="12" t="str">
        <f aca="false">IF(AND(A3029="",C3029="",D3029=""),"",IF(A3029="","Add the order date",IF(I3029="","Date not recognised - use YYYY-MM-DD",IF(C3029="","Add the customer email",IF(D3029="","Add the order total",IF(COUNTIF(Customers!$A$2:$A$2001,C3029)=0,"Customer not on Customers tab",IF(N(E3029)&gt;D3029,"Refund is more than the order",IF(AND(B3029&lt;&gt;"",COUNTIF($B$2:$B$5001,B3029)&gt;1),"Same order # twice - keep one row",""))))))))</f>
        <v/>
      </c>
      <c r="I3029" s="11" t="str">
        <f aca="false">IF(A3029="","",IF(ISNUMBER(A3029),INT(A3029),IFERROR(IF(TEXT(DATE(VALUE(LEFT(A3029,4)),VALUE(MID(A3029,6,2)),VALUE(MID(A3029,9,2))),"yyyy-mm-dd")=LEFT(A3029,10),DATE(VALUE(LEFT(A3029,4)),VALUE(MID(A3029,6,2)),VALUE(MID(A3029,9,2))),""),"")))</f>
        <v/>
      </c>
    </row>
    <row r="3030" customFormat="false" ht="15" hidden="false" customHeight="false" outlineLevel="0" collapsed="false">
      <c r="A3030" s="13"/>
      <c r="B3030" s="8"/>
      <c r="C3030" s="8"/>
      <c r="D3030" s="23"/>
      <c r="E3030" s="23"/>
      <c r="F3030" s="10" t="str">
        <f aca="false">IF(D3030="","",D3030-N(E3030))</f>
        <v/>
      </c>
      <c r="G3030" s="8"/>
      <c r="H3030" s="12" t="str">
        <f aca="false">IF(AND(A3030="",C3030="",D3030=""),"",IF(A3030="","Add the order date",IF(I3030="","Date not recognised - use YYYY-MM-DD",IF(C3030="","Add the customer email",IF(D3030="","Add the order total",IF(COUNTIF(Customers!$A$2:$A$2001,C3030)=0,"Customer not on Customers tab",IF(N(E3030)&gt;D3030,"Refund is more than the order",IF(AND(B3030&lt;&gt;"",COUNTIF($B$2:$B$5001,B3030)&gt;1),"Same order # twice - keep one row",""))))))))</f>
        <v/>
      </c>
      <c r="I3030" s="11" t="str">
        <f aca="false">IF(A3030="","",IF(ISNUMBER(A3030),INT(A3030),IFERROR(IF(TEXT(DATE(VALUE(LEFT(A3030,4)),VALUE(MID(A3030,6,2)),VALUE(MID(A3030,9,2))),"yyyy-mm-dd")=LEFT(A3030,10),DATE(VALUE(LEFT(A3030,4)),VALUE(MID(A3030,6,2)),VALUE(MID(A3030,9,2))),""),"")))</f>
        <v/>
      </c>
    </row>
    <row r="3031" customFormat="false" ht="15" hidden="false" customHeight="false" outlineLevel="0" collapsed="false">
      <c r="A3031" s="13"/>
      <c r="B3031" s="8"/>
      <c r="C3031" s="8"/>
      <c r="D3031" s="23"/>
      <c r="E3031" s="23"/>
      <c r="F3031" s="10" t="str">
        <f aca="false">IF(D3031="","",D3031-N(E3031))</f>
        <v/>
      </c>
      <c r="G3031" s="8"/>
      <c r="H3031" s="12" t="str">
        <f aca="false">IF(AND(A3031="",C3031="",D3031=""),"",IF(A3031="","Add the order date",IF(I3031="","Date not recognised - use YYYY-MM-DD",IF(C3031="","Add the customer email",IF(D3031="","Add the order total",IF(COUNTIF(Customers!$A$2:$A$2001,C3031)=0,"Customer not on Customers tab",IF(N(E3031)&gt;D3031,"Refund is more than the order",IF(AND(B3031&lt;&gt;"",COUNTIF($B$2:$B$5001,B3031)&gt;1),"Same order # twice - keep one row",""))))))))</f>
        <v/>
      </c>
      <c r="I3031" s="11" t="str">
        <f aca="false">IF(A3031="","",IF(ISNUMBER(A3031),INT(A3031),IFERROR(IF(TEXT(DATE(VALUE(LEFT(A3031,4)),VALUE(MID(A3031,6,2)),VALUE(MID(A3031,9,2))),"yyyy-mm-dd")=LEFT(A3031,10),DATE(VALUE(LEFT(A3031,4)),VALUE(MID(A3031,6,2)),VALUE(MID(A3031,9,2))),""),"")))</f>
        <v/>
      </c>
    </row>
    <row r="3032" customFormat="false" ht="15" hidden="false" customHeight="false" outlineLevel="0" collapsed="false">
      <c r="A3032" s="13"/>
      <c r="B3032" s="8"/>
      <c r="C3032" s="8"/>
      <c r="D3032" s="23"/>
      <c r="E3032" s="23"/>
      <c r="F3032" s="10" t="str">
        <f aca="false">IF(D3032="","",D3032-N(E3032))</f>
        <v/>
      </c>
      <c r="G3032" s="8"/>
      <c r="H3032" s="12" t="str">
        <f aca="false">IF(AND(A3032="",C3032="",D3032=""),"",IF(A3032="","Add the order date",IF(I3032="","Date not recognised - use YYYY-MM-DD",IF(C3032="","Add the customer email",IF(D3032="","Add the order total",IF(COUNTIF(Customers!$A$2:$A$2001,C3032)=0,"Customer not on Customers tab",IF(N(E3032)&gt;D3032,"Refund is more than the order",IF(AND(B3032&lt;&gt;"",COUNTIF($B$2:$B$5001,B3032)&gt;1),"Same order # twice - keep one row",""))))))))</f>
        <v/>
      </c>
      <c r="I3032" s="11" t="str">
        <f aca="false">IF(A3032="","",IF(ISNUMBER(A3032),INT(A3032),IFERROR(IF(TEXT(DATE(VALUE(LEFT(A3032,4)),VALUE(MID(A3032,6,2)),VALUE(MID(A3032,9,2))),"yyyy-mm-dd")=LEFT(A3032,10),DATE(VALUE(LEFT(A3032,4)),VALUE(MID(A3032,6,2)),VALUE(MID(A3032,9,2))),""),"")))</f>
        <v/>
      </c>
    </row>
    <row r="3033" customFormat="false" ht="15" hidden="false" customHeight="false" outlineLevel="0" collapsed="false">
      <c r="A3033" s="13"/>
      <c r="B3033" s="8"/>
      <c r="C3033" s="8"/>
      <c r="D3033" s="23"/>
      <c r="E3033" s="23"/>
      <c r="F3033" s="10" t="str">
        <f aca="false">IF(D3033="","",D3033-N(E3033))</f>
        <v/>
      </c>
      <c r="G3033" s="8"/>
      <c r="H3033" s="12" t="str">
        <f aca="false">IF(AND(A3033="",C3033="",D3033=""),"",IF(A3033="","Add the order date",IF(I3033="","Date not recognised - use YYYY-MM-DD",IF(C3033="","Add the customer email",IF(D3033="","Add the order total",IF(COUNTIF(Customers!$A$2:$A$2001,C3033)=0,"Customer not on Customers tab",IF(N(E3033)&gt;D3033,"Refund is more than the order",IF(AND(B3033&lt;&gt;"",COUNTIF($B$2:$B$5001,B3033)&gt;1),"Same order # twice - keep one row",""))))))))</f>
        <v/>
      </c>
      <c r="I3033" s="11" t="str">
        <f aca="false">IF(A3033="","",IF(ISNUMBER(A3033),INT(A3033),IFERROR(IF(TEXT(DATE(VALUE(LEFT(A3033,4)),VALUE(MID(A3033,6,2)),VALUE(MID(A3033,9,2))),"yyyy-mm-dd")=LEFT(A3033,10),DATE(VALUE(LEFT(A3033,4)),VALUE(MID(A3033,6,2)),VALUE(MID(A3033,9,2))),""),"")))</f>
        <v/>
      </c>
    </row>
    <row r="3034" customFormat="false" ht="15" hidden="false" customHeight="false" outlineLevel="0" collapsed="false">
      <c r="A3034" s="13"/>
      <c r="B3034" s="8"/>
      <c r="C3034" s="8"/>
      <c r="D3034" s="23"/>
      <c r="E3034" s="23"/>
      <c r="F3034" s="10" t="str">
        <f aca="false">IF(D3034="","",D3034-N(E3034))</f>
        <v/>
      </c>
      <c r="G3034" s="8"/>
      <c r="H3034" s="12" t="str">
        <f aca="false">IF(AND(A3034="",C3034="",D3034=""),"",IF(A3034="","Add the order date",IF(I3034="","Date not recognised - use YYYY-MM-DD",IF(C3034="","Add the customer email",IF(D3034="","Add the order total",IF(COUNTIF(Customers!$A$2:$A$2001,C3034)=0,"Customer not on Customers tab",IF(N(E3034)&gt;D3034,"Refund is more than the order",IF(AND(B3034&lt;&gt;"",COUNTIF($B$2:$B$5001,B3034)&gt;1),"Same order # twice - keep one row",""))))))))</f>
        <v/>
      </c>
      <c r="I3034" s="11" t="str">
        <f aca="false">IF(A3034="","",IF(ISNUMBER(A3034),INT(A3034),IFERROR(IF(TEXT(DATE(VALUE(LEFT(A3034,4)),VALUE(MID(A3034,6,2)),VALUE(MID(A3034,9,2))),"yyyy-mm-dd")=LEFT(A3034,10),DATE(VALUE(LEFT(A3034,4)),VALUE(MID(A3034,6,2)),VALUE(MID(A3034,9,2))),""),"")))</f>
        <v/>
      </c>
    </row>
    <row r="3035" customFormat="false" ht="15" hidden="false" customHeight="false" outlineLevel="0" collapsed="false">
      <c r="A3035" s="13"/>
      <c r="B3035" s="8"/>
      <c r="C3035" s="8"/>
      <c r="D3035" s="23"/>
      <c r="E3035" s="23"/>
      <c r="F3035" s="10" t="str">
        <f aca="false">IF(D3035="","",D3035-N(E3035))</f>
        <v/>
      </c>
      <c r="G3035" s="8"/>
      <c r="H3035" s="12" t="str">
        <f aca="false">IF(AND(A3035="",C3035="",D3035=""),"",IF(A3035="","Add the order date",IF(I3035="","Date not recognised - use YYYY-MM-DD",IF(C3035="","Add the customer email",IF(D3035="","Add the order total",IF(COUNTIF(Customers!$A$2:$A$2001,C3035)=0,"Customer not on Customers tab",IF(N(E3035)&gt;D3035,"Refund is more than the order",IF(AND(B3035&lt;&gt;"",COUNTIF($B$2:$B$5001,B3035)&gt;1),"Same order # twice - keep one row",""))))))))</f>
        <v/>
      </c>
      <c r="I3035" s="11" t="str">
        <f aca="false">IF(A3035="","",IF(ISNUMBER(A3035),INT(A3035),IFERROR(IF(TEXT(DATE(VALUE(LEFT(A3035,4)),VALUE(MID(A3035,6,2)),VALUE(MID(A3035,9,2))),"yyyy-mm-dd")=LEFT(A3035,10),DATE(VALUE(LEFT(A3035,4)),VALUE(MID(A3035,6,2)),VALUE(MID(A3035,9,2))),""),"")))</f>
        <v/>
      </c>
    </row>
    <row r="3036" customFormat="false" ht="15" hidden="false" customHeight="false" outlineLevel="0" collapsed="false">
      <c r="A3036" s="13"/>
      <c r="B3036" s="8"/>
      <c r="C3036" s="8"/>
      <c r="D3036" s="23"/>
      <c r="E3036" s="23"/>
      <c r="F3036" s="10" t="str">
        <f aca="false">IF(D3036="","",D3036-N(E3036))</f>
        <v/>
      </c>
      <c r="G3036" s="8"/>
      <c r="H3036" s="12" t="str">
        <f aca="false">IF(AND(A3036="",C3036="",D3036=""),"",IF(A3036="","Add the order date",IF(I3036="","Date not recognised - use YYYY-MM-DD",IF(C3036="","Add the customer email",IF(D3036="","Add the order total",IF(COUNTIF(Customers!$A$2:$A$2001,C3036)=0,"Customer not on Customers tab",IF(N(E3036)&gt;D3036,"Refund is more than the order",IF(AND(B3036&lt;&gt;"",COUNTIF($B$2:$B$5001,B3036)&gt;1),"Same order # twice - keep one row",""))))))))</f>
        <v/>
      </c>
      <c r="I3036" s="11" t="str">
        <f aca="false">IF(A3036="","",IF(ISNUMBER(A3036),INT(A3036),IFERROR(IF(TEXT(DATE(VALUE(LEFT(A3036,4)),VALUE(MID(A3036,6,2)),VALUE(MID(A3036,9,2))),"yyyy-mm-dd")=LEFT(A3036,10),DATE(VALUE(LEFT(A3036,4)),VALUE(MID(A3036,6,2)),VALUE(MID(A3036,9,2))),""),"")))</f>
        <v/>
      </c>
    </row>
    <row r="3037" customFormat="false" ht="15" hidden="false" customHeight="false" outlineLevel="0" collapsed="false">
      <c r="A3037" s="13"/>
      <c r="B3037" s="8"/>
      <c r="C3037" s="8"/>
      <c r="D3037" s="23"/>
      <c r="E3037" s="23"/>
      <c r="F3037" s="10" t="str">
        <f aca="false">IF(D3037="","",D3037-N(E3037))</f>
        <v/>
      </c>
      <c r="G3037" s="8"/>
      <c r="H3037" s="12" t="str">
        <f aca="false">IF(AND(A3037="",C3037="",D3037=""),"",IF(A3037="","Add the order date",IF(I3037="","Date not recognised - use YYYY-MM-DD",IF(C3037="","Add the customer email",IF(D3037="","Add the order total",IF(COUNTIF(Customers!$A$2:$A$2001,C3037)=0,"Customer not on Customers tab",IF(N(E3037)&gt;D3037,"Refund is more than the order",IF(AND(B3037&lt;&gt;"",COUNTIF($B$2:$B$5001,B3037)&gt;1),"Same order # twice - keep one row",""))))))))</f>
        <v/>
      </c>
      <c r="I3037" s="11" t="str">
        <f aca="false">IF(A3037="","",IF(ISNUMBER(A3037),INT(A3037),IFERROR(IF(TEXT(DATE(VALUE(LEFT(A3037,4)),VALUE(MID(A3037,6,2)),VALUE(MID(A3037,9,2))),"yyyy-mm-dd")=LEFT(A3037,10),DATE(VALUE(LEFT(A3037,4)),VALUE(MID(A3037,6,2)),VALUE(MID(A3037,9,2))),""),"")))</f>
        <v/>
      </c>
    </row>
    <row r="3038" customFormat="false" ht="15" hidden="false" customHeight="false" outlineLevel="0" collapsed="false">
      <c r="A3038" s="13"/>
      <c r="B3038" s="8"/>
      <c r="C3038" s="8"/>
      <c r="D3038" s="23"/>
      <c r="E3038" s="23"/>
      <c r="F3038" s="10" t="str">
        <f aca="false">IF(D3038="","",D3038-N(E3038))</f>
        <v/>
      </c>
      <c r="G3038" s="8"/>
      <c r="H3038" s="12" t="str">
        <f aca="false">IF(AND(A3038="",C3038="",D3038=""),"",IF(A3038="","Add the order date",IF(I3038="","Date not recognised - use YYYY-MM-DD",IF(C3038="","Add the customer email",IF(D3038="","Add the order total",IF(COUNTIF(Customers!$A$2:$A$2001,C3038)=0,"Customer not on Customers tab",IF(N(E3038)&gt;D3038,"Refund is more than the order",IF(AND(B3038&lt;&gt;"",COUNTIF($B$2:$B$5001,B3038)&gt;1),"Same order # twice - keep one row",""))))))))</f>
        <v/>
      </c>
      <c r="I3038" s="11" t="str">
        <f aca="false">IF(A3038="","",IF(ISNUMBER(A3038),INT(A3038),IFERROR(IF(TEXT(DATE(VALUE(LEFT(A3038,4)),VALUE(MID(A3038,6,2)),VALUE(MID(A3038,9,2))),"yyyy-mm-dd")=LEFT(A3038,10),DATE(VALUE(LEFT(A3038,4)),VALUE(MID(A3038,6,2)),VALUE(MID(A3038,9,2))),""),"")))</f>
        <v/>
      </c>
    </row>
    <row r="3039" customFormat="false" ht="15" hidden="false" customHeight="false" outlineLevel="0" collapsed="false">
      <c r="A3039" s="13"/>
      <c r="B3039" s="8"/>
      <c r="C3039" s="8"/>
      <c r="D3039" s="23"/>
      <c r="E3039" s="23"/>
      <c r="F3039" s="10" t="str">
        <f aca="false">IF(D3039="","",D3039-N(E3039))</f>
        <v/>
      </c>
      <c r="G3039" s="8"/>
      <c r="H3039" s="12" t="str">
        <f aca="false">IF(AND(A3039="",C3039="",D3039=""),"",IF(A3039="","Add the order date",IF(I3039="","Date not recognised - use YYYY-MM-DD",IF(C3039="","Add the customer email",IF(D3039="","Add the order total",IF(COUNTIF(Customers!$A$2:$A$2001,C3039)=0,"Customer not on Customers tab",IF(N(E3039)&gt;D3039,"Refund is more than the order",IF(AND(B3039&lt;&gt;"",COUNTIF($B$2:$B$5001,B3039)&gt;1),"Same order # twice - keep one row",""))))))))</f>
        <v/>
      </c>
      <c r="I3039" s="11" t="str">
        <f aca="false">IF(A3039="","",IF(ISNUMBER(A3039),INT(A3039),IFERROR(IF(TEXT(DATE(VALUE(LEFT(A3039,4)),VALUE(MID(A3039,6,2)),VALUE(MID(A3039,9,2))),"yyyy-mm-dd")=LEFT(A3039,10),DATE(VALUE(LEFT(A3039,4)),VALUE(MID(A3039,6,2)),VALUE(MID(A3039,9,2))),""),"")))</f>
        <v/>
      </c>
    </row>
    <row r="3040" customFormat="false" ht="15" hidden="false" customHeight="false" outlineLevel="0" collapsed="false">
      <c r="A3040" s="13"/>
      <c r="B3040" s="8"/>
      <c r="C3040" s="8"/>
      <c r="D3040" s="23"/>
      <c r="E3040" s="23"/>
      <c r="F3040" s="10" t="str">
        <f aca="false">IF(D3040="","",D3040-N(E3040))</f>
        <v/>
      </c>
      <c r="G3040" s="8"/>
      <c r="H3040" s="12" t="str">
        <f aca="false">IF(AND(A3040="",C3040="",D3040=""),"",IF(A3040="","Add the order date",IF(I3040="","Date not recognised - use YYYY-MM-DD",IF(C3040="","Add the customer email",IF(D3040="","Add the order total",IF(COUNTIF(Customers!$A$2:$A$2001,C3040)=0,"Customer not on Customers tab",IF(N(E3040)&gt;D3040,"Refund is more than the order",IF(AND(B3040&lt;&gt;"",COUNTIF($B$2:$B$5001,B3040)&gt;1),"Same order # twice - keep one row",""))))))))</f>
        <v/>
      </c>
      <c r="I3040" s="11" t="str">
        <f aca="false">IF(A3040="","",IF(ISNUMBER(A3040),INT(A3040),IFERROR(IF(TEXT(DATE(VALUE(LEFT(A3040,4)),VALUE(MID(A3040,6,2)),VALUE(MID(A3040,9,2))),"yyyy-mm-dd")=LEFT(A3040,10),DATE(VALUE(LEFT(A3040,4)),VALUE(MID(A3040,6,2)),VALUE(MID(A3040,9,2))),""),"")))</f>
        <v/>
      </c>
    </row>
    <row r="3041" customFormat="false" ht="15" hidden="false" customHeight="false" outlineLevel="0" collapsed="false">
      <c r="A3041" s="13"/>
      <c r="B3041" s="8"/>
      <c r="C3041" s="8"/>
      <c r="D3041" s="23"/>
      <c r="E3041" s="23"/>
      <c r="F3041" s="10" t="str">
        <f aca="false">IF(D3041="","",D3041-N(E3041))</f>
        <v/>
      </c>
      <c r="G3041" s="8"/>
      <c r="H3041" s="12" t="str">
        <f aca="false">IF(AND(A3041="",C3041="",D3041=""),"",IF(A3041="","Add the order date",IF(I3041="","Date not recognised - use YYYY-MM-DD",IF(C3041="","Add the customer email",IF(D3041="","Add the order total",IF(COUNTIF(Customers!$A$2:$A$2001,C3041)=0,"Customer not on Customers tab",IF(N(E3041)&gt;D3041,"Refund is more than the order",IF(AND(B3041&lt;&gt;"",COUNTIF($B$2:$B$5001,B3041)&gt;1),"Same order # twice - keep one row",""))))))))</f>
        <v/>
      </c>
      <c r="I3041" s="11" t="str">
        <f aca="false">IF(A3041="","",IF(ISNUMBER(A3041),INT(A3041),IFERROR(IF(TEXT(DATE(VALUE(LEFT(A3041,4)),VALUE(MID(A3041,6,2)),VALUE(MID(A3041,9,2))),"yyyy-mm-dd")=LEFT(A3041,10),DATE(VALUE(LEFT(A3041,4)),VALUE(MID(A3041,6,2)),VALUE(MID(A3041,9,2))),""),"")))</f>
        <v/>
      </c>
    </row>
    <row r="3042" customFormat="false" ht="15" hidden="false" customHeight="false" outlineLevel="0" collapsed="false">
      <c r="A3042" s="13"/>
      <c r="B3042" s="8"/>
      <c r="C3042" s="8"/>
      <c r="D3042" s="23"/>
      <c r="E3042" s="23"/>
      <c r="F3042" s="10" t="str">
        <f aca="false">IF(D3042="","",D3042-N(E3042))</f>
        <v/>
      </c>
      <c r="G3042" s="8"/>
      <c r="H3042" s="12" t="str">
        <f aca="false">IF(AND(A3042="",C3042="",D3042=""),"",IF(A3042="","Add the order date",IF(I3042="","Date not recognised - use YYYY-MM-DD",IF(C3042="","Add the customer email",IF(D3042="","Add the order total",IF(COUNTIF(Customers!$A$2:$A$2001,C3042)=0,"Customer not on Customers tab",IF(N(E3042)&gt;D3042,"Refund is more than the order",IF(AND(B3042&lt;&gt;"",COUNTIF($B$2:$B$5001,B3042)&gt;1),"Same order # twice - keep one row",""))))))))</f>
        <v/>
      </c>
      <c r="I3042" s="11" t="str">
        <f aca="false">IF(A3042="","",IF(ISNUMBER(A3042),INT(A3042),IFERROR(IF(TEXT(DATE(VALUE(LEFT(A3042,4)),VALUE(MID(A3042,6,2)),VALUE(MID(A3042,9,2))),"yyyy-mm-dd")=LEFT(A3042,10),DATE(VALUE(LEFT(A3042,4)),VALUE(MID(A3042,6,2)),VALUE(MID(A3042,9,2))),""),"")))</f>
        <v/>
      </c>
    </row>
    <row r="3043" customFormat="false" ht="15" hidden="false" customHeight="false" outlineLevel="0" collapsed="false">
      <c r="A3043" s="13"/>
      <c r="B3043" s="8"/>
      <c r="C3043" s="8"/>
      <c r="D3043" s="23"/>
      <c r="E3043" s="23"/>
      <c r="F3043" s="10" t="str">
        <f aca="false">IF(D3043="","",D3043-N(E3043))</f>
        <v/>
      </c>
      <c r="G3043" s="8"/>
      <c r="H3043" s="12" t="str">
        <f aca="false">IF(AND(A3043="",C3043="",D3043=""),"",IF(A3043="","Add the order date",IF(I3043="","Date not recognised - use YYYY-MM-DD",IF(C3043="","Add the customer email",IF(D3043="","Add the order total",IF(COUNTIF(Customers!$A$2:$A$2001,C3043)=0,"Customer not on Customers tab",IF(N(E3043)&gt;D3043,"Refund is more than the order",IF(AND(B3043&lt;&gt;"",COUNTIF($B$2:$B$5001,B3043)&gt;1),"Same order # twice - keep one row",""))))))))</f>
        <v/>
      </c>
      <c r="I3043" s="11" t="str">
        <f aca="false">IF(A3043="","",IF(ISNUMBER(A3043),INT(A3043),IFERROR(IF(TEXT(DATE(VALUE(LEFT(A3043,4)),VALUE(MID(A3043,6,2)),VALUE(MID(A3043,9,2))),"yyyy-mm-dd")=LEFT(A3043,10),DATE(VALUE(LEFT(A3043,4)),VALUE(MID(A3043,6,2)),VALUE(MID(A3043,9,2))),""),"")))</f>
        <v/>
      </c>
    </row>
    <row r="3044" customFormat="false" ht="15" hidden="false" customHeight="false" outlineLevel="0" collapsed="false">
      <c r="A3044" s="13"/>
      <c r="B3044" s="8"/>
      <c r="C3044" s="8"/>
      <c r="D3044" s="23"/>
      <c r="E3044" s="23"/>
      <c r="F3044" s="10" t="str">
        <f aca="false">IF(D3044="","",D3044-N(E3044))</f>
        <v/>
      </c>
      <c r="G3044" s="8"/>
      <c r="H3044" s="12" t="str">
        <f aca="false">IF(AND(A3044="",C3044="",D3044=""),"",IF(A3044="","Add the order date",IF(I3044="","Date not recognised - use YYYY-MM-DD",IF(C3044="","Add the customer email",IF(D3044="","Add the order total",IF(COUNTIF(Customers!$A$2:$A$2001,C3044)=0,"Customer not on Customers tab",IF(N(E3044)&gt;D3044,"Refund is more than the order",IF(AND(B3044&lt;&gt;"",COUNTIF($B$2:$B$5001,B3044)&gt;1),"Same order # twice - keep one row",""))))))))</f>
        <v/>
      </c>
      <c r="I3044" s="11" t="str">
        <f aca="false">IF(A3044="","",IF(ISNUMBER(A3044),INT(A3044),IFERROR(IF(TEXT(DATE(VALUE(LEFT(A3044,4)),VALUE(MID(A3044,6,2)),VALUE(MID(A3044,9,2))),"yyyy-mm-dd")=LEFT(A3044,10),DATE(VALUE(LEFT(A3044,4)),VALUE(MID(A3044,6,2)),VALUE(MID(A3044,9,2))),""),"")))</f>
        <v/>
      </c>
    </row>
    <row r="3045" customFormat="false" ht="15" hidden="false" customHeight="false" outlineLevel="0" collapsed="false">
      <c r="A3045" s="13"/>
      <c r="B3045" s="8"/>
      <c r="C3045" s="8"/>
      <c r="D3045" s="23"/>
      <c r="E3045" s="23"/>
      <c r="F3045" s="10" t="str">
        <f aca="false">IF(D3045="","",D3045-N(E3045))</f>
        <v/>
      </c>
      <c r="G3045" s="8"/>
      <c r="H3045" s="12" t="str">
        <f aca="false">IF(AND(A3045="",C3045="",D3045=""),"",IF(A3045="","Add the order date",IF(I3045="","Date not recognised - use YYYY-MM-DD",IF(C3045="","Add the customer email",IF(D3045="","Add the order total",IF(COUNTIF(Customers!$A$2:$A$2001,C3045)=0,"Customer not on Customers tab",IF(N(E3045)&gt;D3045,"Refund is more than the order",IF(AND(B3045&lt;&gt;"",COUNTIF($B$2:$B$5001,B3045)&gt;1),"Same order # twice - keep one row",""))))))))</f>
        <v/>
      </c>
      <c r="I3045" s="11" t="str">
        <f aca="false">IF(A3045="","",IF(ISNUMBER(A3045),INT(A3045),IFERROR(IF(TEXT(DATE(VALUE(LEFT(A3045,4)),VALUE(MID(A3045,6,2)),VALUE(MID(A3045,9,2))),"yyyy-mm-dd")=LEFT(A3045,10),DATE(VALUE(LEFT(A3045,4)),VALUE(MID(A3045,6,2)),VALUE(MID(A3045,9,2))),""),"")))</f>
        <v/>
      </c>
    </row>
    <row r="3046" customFormat="false" ht="15" hidden="false" customHeight="false" outlineLevel="0" collapsed="false">
      <c r="A3046" s="13"/>
      <c r="B3046" s="8"/>
      <c r="C3046" s="8"/>
      <c r="D3046" s="23"/>
      <c r="E3046" s="23"/>
      <c r="F3046" s="10" t="str">
        <f aca="false">IF(D3046="","",D3046-N(E3046))</f>
        <v/>
      </c>
      <c r="G3046" s="8"/>
      <c r="H3046" s="12" t="str">
        <f aca="false">IF(AND(A3046="",C3046="",D3046=""),"",IF(A3046="","Add the order date",IF(I3046="","Date not recognised - use YYYY-MM-DD",IF(C3046="","Add the customer email",IF(D3046="","Add the order total",IF(COUNTIF(Customers!$A$2:$A$2001,C3046)=0,"Customer not on Customers tab",IF(N(E3046)&gt;D3046,"Refund is more than the order",IF(AND(B3046&lt;&gt;"",COUNTIF($B$2:$B$5001,B3046)&gt;1),"Same order # twice - keep one row",""))))))))</f>
        <v/>
      </c>
      <c r="I3046" s="11" t="str">
        <f aca="false">IF(A3046="","",IF(ISNUMBER(A3046),INT(A3046),IFERROR(IF(TEXT(DATE(VALUE(LEFT(A3046,4)),VALUE(MID(A3046,6,2)),VALUE(MID(A3046,9,2))),"yyyy-mm-dd")=LEFT(A3046,10),DATE(VALUE(LEFT(A3046,4)),VALUE(MID(A3046,6,2)),VALUE(MID(A3046,9,2))),""),"")))</f>
        <v/>
      </c>
    </row>
    <row r="3047" customFormat="false" ht="15" hidden="false" customHeight="false" outlineLevel="0" collapsed="false">
      <c r="A3047" s="13"/>
      <c r="B3047" s="8"/>
      <c r="C3047" s="8"/>
      <c r="D3047" s="23"/>
      <c r="E3047" s="23"/>
      <c r="F3047" s="10" t="str">
        <f aca="false">IF(D3047="","",D3047-N(E3047))</f>
        <v/>
      </c>
      <c r="G3047" s="8"/>
      <c r="H3047" s="12" t="str">
        <f aca="false">IF(AND(A3047="",C3047="",D3047=""),"",IF(A3047="","Add the order date",IF(I3047="","Date not recognised - use YYYY-MM-DD",IF(C3047="","Add the customer email",IF(D3047="","Add the order total",IF(COUNTIF(Customers!$A$2:$A$2001,C3047)=0,"Customer not on Customers tab",IF(N(E3047)&gt;D3047,"Refund is more than the order",IF(AND(B3047&lt;&gt;"",COUNTIF($B$2:$B$5001,B3047)&gt;1),"Same order # twice - keep one row",""))))))))</f>
        <v/>
      </c>
      <c r="I3047" s="11" t="str">
        <f aca="false">IF(A3047="","",IF(ISNUMBER(A3047),INT(A3047),IFERROR(IF(TEXT(DATE(VALUE(LEFT(A3047,4)),VALUE(MID(A3047,6,2)),VALUE(MID(A3047,9,2))),"yyyy-mm-dd")=LEFT(A3047,10),DATE(VALUE(LEFT(A3047,4)),VALUE(MID(A3047,6,2)),VALUE(MID(A3047,9,2))),""),"")))</f>
        <v/>
      </c>
    </row>
    <row r="3048" customFormat="false" ht="15" hidden="false" customHeight="false" outlineLevel="0" collapsed="false">
      <c r="A3048" s="13"/>
      <c r="B3048" s="8"/>
      <c r="C3048" s="8"/>
      <c r="D3048" s="23"/>
      <c r="E3048" s="23"/>
      <c r="F3048" s="10" t="str">
        <f aca="false">IF(D3048="","",D3048-N(E3048))</f>
        <v/>
      </c>
      <c r="G3048" s="8"/>
      <c r="H3048" s="12" t="str">
        <f aca="false">IF(AND(A3048="",C3048="",D3048=""),"",IF(A3048="","Add the order date",IF(I3048="","Date not recognised - use YYYY-MM-DD",IF(C3048="","Add the customer email",IF(D3048="","Add the order total",IF(COUNTIF(Customers!$A$2:$A$2001,C3048)=0,"Customer not on Customers tab",IF(N(E3048)&gt;D3048,"Refund is more than the order",IF(AND(B3048&lt;&gt;"",COUNTIF($B$2:$B$5001,B3048)&gt;1),"Same order # twice - keep one row",""))))))))</f>
        <v/>
      </c>
      <c r="I3048" s="11" t="str">
        <f aca="false">IF(A3048="","",IF(ISNUMBER(A3048),INT(A3048),IFERROR(IF(TEXT(DATE(VALUE(LEFT(A3048,4)),VALUE(MID(A3048,6,2)),VALUE(MID(A3048,9,2))),"yyyy-mm-dd")=LEFT(A3048,10),DATE(VALUE(LEFT(A3048,4)),VALUE(MID(A3048,6,2)),VALUE(MID(A3048,9,2))),""),"")))</f>
        <v/>
      </c>
    </row>
    <row r="3049" customFormat="false" ht="15" hidden="false" customHeight="false" outlineLevel="0" collapsed="false">
      <c r="A3049" s="13"/>
      <c r="B3049" s="8"/>
      <c r="C3049" s="8"/>
      <c r="D3049" s="23"/>
      <c r="E3049" s="23"/>
      <c r="F3049" s="10" t="str">
        <f aca="false">IF(D3049="","",D3049-N(E3049))</f>
        <v/>
      </c>
      <c r="G3049" s="8"/>
      <c r="H3049" s="12" t="str">
        <f aca="false">IF(AND(A3049="",C3049="",D3049=""),"",IF(A3049="","Add the order date",IF(I3049="","Date not recognised - use YYYY-MM-DD",IF(C3049="","Add the customer email",IF(D3049="","Add the order total",IF(COUNTIF(Customers!$A$2:$A$2001,C3049)=0,"Customer not on Customers tab",IF(N(E3049)&gt;D3049,"Refund is more than the order",IF(AND(B3049&lt;&gt;"",COUNTIF($B$2:$B$5001,B3049)&gt;1),"Same order # twice - keep one row",""))))))))</f>
        <v/>
      </c>
      <c r="I3049" s="11" t="str">
        <f aca="false">IF(A3049="","",IF(ISNUMBER(A3049),INT(A3049),IFERROR(IF(TEXT(DATE(VALUE(LEFT(A3049,4)),VALUE(MID(A3049,6,2)),VALUE(MID(A3049,9,2))),"yyyy-mm-dd")=LEFT(A3049,10),DATE(VALUE(LEFT(A3049,4)),VALUE(MID(A3049,6,2)),VALUE(MID(A3049,9,2))),""),"")))</f>
        <v/>
      </c>
    </row>
    <row r="3050" customFormat="false" ht="15" hidden="false" customHeight="false" outlineLevel="0" collapsed="false">
      <c r="A3050" s="13"/>
      <c r="B3050" s="8"/>
      <c r="C3050" s="8"/>
      <c r="D3050" s="23"/>
      <c r="E3050" s="23"/>
      <c r="F3050" s="10" t="str">
        <f aca="false">IF(D3050="","",D3050-N(E3050))</f>
        <v/>
      </c>
      <c r="G3050" s="8"/>
      <c r="H3050" s="12" t="str">
        <f aca="false">IF(AND(A3050="",C3050="",D3050=""),"",IF(A3050="","Add the order date",IF(I3050="","Date not recognised - use YYYY-MM-DD",IF(C3050="","Add the customer email",IF(D3050="","Add the order total",IF(COUNTIF(Customers!$A$2:$A$2001,C3050)=0,"Customer not on Customers tab",IF(N(E3050)&gt;D3050,"Refund is more than the order",IF(AND(B3050&lt;&gt;"",COUNTIF($B$2:$B$5001,B3050)&gt;1),"Same order # twice - keep one row",""))))))))</f>
        <v/>
      </c>
      <c r="I3050" s="11" t="str">
        <f aca="false">IF(A3050="","",IF(ISNUMBER(A3050),INT(A3050),IFERROR(IF(TEXT(DATE(VALUE(LEFT(A3050,4)),VALUE(MID(A3050,6,2)),VALUE(MID(A3050,9,2))),"yyyy-mm-dd")=LEFT(A3050,10),DATE(VALUE(LEFT(A3050,4)),VALUE(MID(A3050,6,2)),VALUE(MID(A3050,9,2))),""),"")))</f>
        <v/>
      </c>
    </row>
    <row r="3051" customFormat="false" ht="15" hidden="false" customHeight="false" outlineLevel="0" collapsed="false">
      <c r="A3051" s="13"/>
      <c r="B3051" s="8"/>
      <c r="C3051" s="8"/>
      <c r="D3051" s="23"/>
      <c r="E3051" s="23"/>
      <c r="F3051" s="10" t="str">
        <f aca="false">IF(D3051="","",D3051-N(E3051))</f>
        <v/>
      </c>
      <c r="G3051" s="8"/>
      <c r="H3051" s="12" t="str">
        <f aca="false">IF(AND(A3051="",C3051="",D3051=""),"",IF(A3051="","Add the order date",IF(I3051="","Date not recognised - use YYYY-MM-DD",IF(C3051="","Add the customer email",IF(D3051="","Add the order total",IF(COUNTIF(Customers!$A$2:$A$2001,C3051)=0,"Customer not on Customers tab",IF(N(E3051)&gt;D3051,"Refund is more than the order",IF(AND(B3051&lt;&gt;"",COUNTIF($B$2:$B$5001,B3051)&gt;1),"Same order # twice - keep one row",""))))))))</f>
        <v/>
      </c>
      <c r="I3051" s="11" t="str">
        <f aca="false">IF(A3051="","",IF(ISNUMBER(A3051),INT(A3051),IFERROR(IF(TEXT(DATE(VALUE(LEFT(A3051,4)),VALUE(MID(A3051,6,2)),VALUE(MID(A3051,9,2))),"yyyy-mm-dd")=LEFT(A3051,10),DATE(VALUE(LEFT(A3051,4)),VALUE(MID(A3051,6,2)),VALUE(MID(A3051,9,2))),""),"")))</f>
        <v/>
      </c>
    </row>
    <row r="3052" customFormat="false" ht="15" hidden="false" customHeight="false" outlineLevel="0" collapsed="false">
      <c r="A3052" s="13"/>
      <c r="B3052" s="8"/>
      <c r="C3052" s="8"/>
      <c r="D3052" s="23"/>
      <c r="E3052" s="23"/>
      <c r="F3052" s="10" t="str">
        <f aca="false">IF(D3052="","",D3052-N(E3052))</f>
        <v/>
      </c>
      <c r="G3052" s="8"/>
      <c r="H3052" s="12" t="str">
        <f aca="false">IF(AND(A3052="",C3052="",D3052=""),"",IF(A3052="","Add the order date",IF(I3052="","Date not recognised - use YYYY-MM-DD",IF(C3052="","Add the customer email",IF(D3052="","Add the order total",IF(COUNTIF(Customers!$A$2:$A$2001,C3052)=0,"Customer not on Customers tab",IF(N(E3052)&gt;D3052,"Refund is more than the order",IF(AND(B3052&lt;&gt;"",COUNTIF($B$2:$B$5001,B3052)&gt;1),"Same order # twice - keep one row",""))))))))</f>
        <v/>
      </c>
      <c r="I3052" s="11" t="str">
        <f aca="false">IF(A3052="","",IF(ISNUMBER(A3052),INT(A3052),IFERROR(IF(TEXT(DATE(VALUE(LEFT(A3052,4)),VALUE(MID(A3052,6,2)),VALUE(MID(A3052,9,2))),"yyyy-mm-dd")=LEFT(A3052,10),DATE(VALUE(LEFT(A3052,4)),VALUE(MID(A3052,6,2)),VALUE(MID(A3052,9,2))),""),"")))</f>
        <v/>
      </c>
    </row>
    <row r="3053" customFormat="false" ht="15" hidden="false" customHeight="false" outlineLevel="0" collapsed="false">
      <c r="A3053" s="13"/>
      <c r="B3053" s="8"/>
      <c r="C3053" s="8"/>
      <c r="D3053" s="23"/>
      <c r="E3053" s="23"/>
      <c r="F3053" s="10" t="str">
        <f aca="false">IF(D3053="","",D3053-N(E3053))</f>
        <v/>
      </c>
      <c r="G3053" s="8"/>
      <c r="H3053" s="12" t="str">
        <f aca="false">IF(AND(A3053="",C3053="",D3053=""),"",IF(A3053="","Add the order date",IF(I3053="","Date not recognised - use YYYY-MM-DD",IF(C3053="","Add the customer email",IF(D3053="","Add the order total",IF(COUNTIF(Customers!$A$2:$A$2001,C3053)=0,"Customer not on Customers tab",IF(N(E3053)&gt;D3053,"Refund is more than the order",IF(AND(B3053&lt;&gt;"",COUNTIF($B$2:$B$5001,B3053)&gt;1),"Same order # twice - keep one row",""))))))))</f>
        <v/>
      </c>
      <c r="I3053" s="11" t="str">
        <f aca="false">IF(A3053="","",IF(ISNUMBER(A3053),INT(A3053),IFERROR(IF(TEXT(DATE(VALUE(LEFT(A3053,4)),VALUE(MID(A3053,6,2)),VALUE(MID(A3053,9,2))),"yyyy-mm-dd")=LEFT(A3053,10),DATE(VALUE(LEFT(A3053,4)),VALUE(MID(A3053,6,2)),VALUE(MID(A3053,9,2))),""),"")))</f>
        <v/>
      </c>
    </row>
    <row r="3054" customFormat="false" ht="15" hidden="false" customHeight="false" outlineLevel="0" collapsed="false">
      <c r="A3054" s="13"/>
      <c r="B3054" s="8"/>
      <c r="C3054" s="8"/>
      <c r="D3054" s="23"/>
      <c r="E3054" s="23"/>
      <c r="F3054" s="10" t="str">
        <f aca="false">IF(D3054="","",D3054-N(E3054))</f>
        <v/>
      </c>
      <c r="G3054" s="8"/>
      <c r="H3054" s="12" t="str">
        <f aca="false">IF(AND(A3054="",C3054="",D3054=""),"",IF(A3054="","Add the order date",IF(I3054="","Date not recognised - use YYYY-MM-DD",IF(C3054="","Add the customer email",IF(D3054="","Add the order total",IF(COUNTIF(Customers!$A$2:$A$2001,C3054)=0,"Customer not on Customers tab",IF(N(E3054)&gt;D3054,"Refund is more than the order",IF(AND(B3054&lt;&gt;"",COUNTIF($B$2:$B$5001,B3054)&gt;1),"Same order # twice - keep one row",""))))))))</f>
        <v/>
      </c>
      <c r="I3054" s="11" t="str">
        <f aca="false">IF(A3054="","",IF(ISNUMBER(A3054),INT(A3054),IFERROR(IF(TEXT(DATE(VALUE(LEFT(A3054,4)),VALUE(MID(A3054,6,2)),VALUE(MID(A3054,9,2))),"yyyy-mm-dd")=LEFT(A3054,10),DATE(VALUE(LEFT(A3054,4)),VALUE(MID(A3054,6,2)),VALUE(MID(A3054,9,2))),""),"")))</f>
        <v/>
      </c>
    </row>
    <row r="3055" customFormat="false" ht="15" hidden="false" customHeight="false" outlineLevel="0" collapsed="false">
      <c r="A3055" s="13"/>
      <c r="B3055" s="8"/>
      <c r="C3055" s="8"/>
      <c r="D3055" s="23"/>
      <c r="E3055" s="23"/>
      <c r="F3055" s="10" t="str">
        <f aca="false">IF(D3055="","",D3055-N(E3055))</f>
        <v/>
      </c>
      <c r="G3055" s="8"/>
      <c r="H3055" s="12" t="str">
        <f aca="false">IF(AND(A3055="",C3055="",D3055=""),"",IF(A3055="","Add the order date",IF(I3055="","Date not recognised - use YYYY-MM-DD",IF(C3055="","Add the customer email",IF(D3055="","Add the order total",IF(COUNTIF(Customers!$A$2:$A$2001,C3055)=0,"Customer not on Customers tab",IF(N(E3055)&gt;D3055,"Refund is more than the order",IF(AND(B3055&lt;&gt;"",COUNTIF($B$2:$B$5001,B3055)&gt;1),"Same order # twice - keep one row",""))))))))</f>
        <v/>
      </c>
      <c r="I3055" s="11" t="str">
        <f aca="false">IF(A3055="","",IF(ISNUMBER(A3055),INT(A3055),IFERROR(IF(TEXT(DATE(VALUE(LEFT(A3055,4)),VALUE(MID(A3055,6,2)),VALUE(MID(A3055,9,2))),"yyyy-mm-dd")=LEFT(A3055,10),DATE(VALUE(LEFT(A3055,4)),VALUE(MID(A3055,6,2)),VALUE(MID(A3055,9,2))),""),"")))</f>
        <v/>
      </c>
    </row>
    <row r="3056" customFormat="false" ht="15" hidden="false" customHeight="false" outlineLevel="0" collapsed="false">
      <c r="A3056" s="13"/>
      <c r="B3056" s="8"/>
      <c r="C3056" s="8"/>
      <c r="D3056" s="23"/>
      <c r="E3056" s="23"/>
      <c r="F3056" s="10" t="str">
        <f aca="false">IF(D3056="","",D3056-N(E3056))</f>
        <v/>
      </c>
      <c r="G3056" s="8"/>
      <c r="H3056" s="12" t="str">
        <f aca="false">IF(AND(A3056="",C3056="",D3056=""),"",IF(A3056="","Add the order date",IF(I3056="","Date not recognised - use YYYY-MM-DD",IF(C3056="","Add the customer email",IF(D3056="","Add the order total",IF(COUNTIF(Customers!$A$2:$A$2001,C3056)=0,"Customer not on Customers tab",IF(N(E3056)&gt;D3056,"Refund is more than the order",IF(AND(B3056&lt;&gt;"",COUNTIF($B$2:$B$5001,B3056)&gt;1),"Same order # twice - keep one row",""))))))))</f>
        <v/>
      </c>
      <c r="I3056" s="11" t="str">
        <f aca="false">IF(A3056="","",IF(ISNUMBER(A3056),INT(A3056),IFERROR(IF(TEXT(DATE(VALUE(LEFT(A3056,4)),VALUE(MID(A3056,6,2)),VALUE(MID(A3056,9,2))),"yyyy-mm-dd")=LEFT(A3056,10),DATE(VALUE(LEFT(A3056,4)),VALUE(MID(A3056,6,2)),VALUE(MID(A3056,9,2))),""),"")))</f>
        <v/>
      </c>
    </row>
    <row r="3057" customFormat="false" ht="15" hidden="false" customHeight="false" outlineLevel="0" collapsed="false">
      <c r="A3057" s="13"/>
      <c r="B3057" s="8"/>
      <c r="C3057" s="8"/>
      <c r="D3057" s="23"/>
      <c r="E3057" s="23"/>
      <c r="F3057" s="10" t="str">
        <f aca="false">IF(D3057="","",D3057-N(E3057))</f>
        <v/>
      </c>
      <c r="G3057" s="8"/>
      <c r="H3057" s="12" t="str">
        <f aca="false">IF(AND(A3057="",C3057="",D3057=""),"",IF(A3057="","Add the order date",IF(I3057="","Date not recognised - use YYYY-MM-DD",IF(C3057="","Add the customer email",IF(D3057="","Add the order total",IF(COUNTIF(Customers!$A$2:$A$2001,C3057)=0,"Customer not on Customers tab",IF(N(E3057)&gt;D3057,"Refund is more than the order",IF(AND(B3057&lt;&gt;"",COUNTIF($B$2:$B$5001,B3057)&gt;1),"Same order # twice - keep one row",""))))))))</f>
        <v/>
      </c>
      <c r="I3057" s="11" t="str">
        <f aca="false">IF(A3057="","",IF(ISNUMBER(A3057),INT(A3057),IFERROR(IF(TEXT(DATE(VALUE(LEFT(A3057,4)),VALUE(MID(A3057,6,2)),VALUE(MID(A3057,9,2))),"yyyy-mm-dd")=LEFT(A3057,10),DATE(VALUE(LEFT(A3057,4)),VALUE(MID(A3057,6,2)),VALUE(MID(A3057,9,2))),""),"")))</f>
        <v/>
      </c>
    </row>
    <row r="3058" customFormat="false" ht="15" hidden="false" customHeight="false" outlineLevel="0" collapsed="false">
      <c r="A3058" s="13"/>
      <c r="B3058" s="8"/>
      <c r="C3058" s="8"/>
      <c r="D3058" s="23"/>
      <c r="E3058" s="23"/>
      <c r="F3058" s="10" t="str">
        <f aca="false">IF(D3058="","",D3058-N(E3058))</f>
        <v/>
      </c>
      <c r="G3058" s="8"/>
      <c r="H3058" s="12" t="str">
        <f aca="false">IF(AND(A3058="",C3058="",D3058=""),"",IF(A3058="","Add the order date",IF(I3058="","Date not recognised - use YYYY-MM-DD",IF(C3058="","Add the customer email",IF(D3058="","Add the order total",IF(COUNTIF(Customers!$A$2:$A$2001,C3058)=0,"Customer not on Customers tab",IF(N(E3058)&gt;D3058,"Refund is more than the order",IF(AND(B3058&lt;&gt;"",COUNTIF($B$2:$B$5001,B3058)&gt;1),"Same order # twice - keep one row",""))))))))</f>
        <v/>
      </c>
      <c r="I3058" s="11" t="str">
        <f aca="false">IF(A3058="","",IF(ISNUMBER(A3058),INT(A3058),IFERROR(IF(TEXT(DATE(VALUE(LEFT(A3058,4)),VALUE(MID(A3058,6,2)),VALUE(MID(A3058,9,2))),"yyyy-mm-dd")=LEFT(A3058,10),DATE(VALUE(LEFT(A3058,4)),VALUE(MID(A3058,6,2)),VALUE(MID(A3058,9,2))),""),"")))</f>
        <v/>
      </c>
    </row>
    <row r="3059" customFormat="false" ht="15" hidden="false" customHeight="false" outlineLevel="0" collapsed="false">
      <c r="A3059" s="13"/>
      <c r="B3059" s="8"/>
      <c r="C3059" s="8"/>
      <c r="D3059" s="23"/>
      <c r="E3059" s="23"/>
      <c r="F3059" s="10" t="str">
        <f aca="false">IF(D3059="","",D3059-N(E3059))</f>
        <v/>
      </c>
      <c r="G3059" s="8"/>
      <c r="H3059" s="12" t="str">
        <f aca="false">IF(AND(A3059="",C3059="",D3059=""),"",IF(A3059="","Add the order date",IF(I3059="","Date not recognised - use YYYY-MM-DD",IF(C3059="","Add the customer email",IF(D3059="","Add the order total",IF(COUNTIF(Customers!$A$2:$A$2001,C3059)=0,"Customer not on Customers tab",IF(N(E3059)&gt;D3059,"Refund is more than the order",IF(AND(B3059&lt;&gt;"",COUNTIF($B$2:$B$5001,B3059)&gt;1),"Same order # twice - keep one row",""))))))))</f>
        <v/>
      </c>
      <c r="I3059" s="11" t="str">
        <f aca="false">IF(A3059="","",IF(ISNUMBER(A3059),INT(A3059),IFERROR(IF(TEXT(DATE(VALUE(LEFT(A3059,4)),VALUE(MID(A3059,6,2)),VALUE(MID(A3059,9,2))),"yyyy-mm-dd")=LEFT(A3059,10),DATE(VALUE(LEFT(A3059,4)),VALUE(MID(A3059,6,2)),VALUE(MID(A3059,9,2))),""),"")))</f>
        <v/>
      </c>
    </row>
    <row r="3060" customFormat="false" ht="15" hidden="false" customHeight="false" outlineLevel="0" collapsed="false">
      <c r="A3060" s="13"/>
      <c r="B3060" s="8"/>
      <c r="C3060" s="8"/>
      <c r="D3060" s="23"/>
      <c r="E3060" s="23"/>
      <c r="F3060" s="10" t="str">
        <f aca="false">IF(D3060="","",D3060-N(E3060))</f>
        <v/>
      </c>
      <c r="G3060" s="8"/>
      <c r="H3060" s="12" t="str">
        <f aca="false">IF(AND(A3060="",C3060="",D3060=""),"",IF(A3060="","Add the order date",IF(I3060="","Date not recognised - use YYYY-MM-DD",IF(C3060="","Add the customer email",IF(D3060="","Add the order total",IF(COUNTIF(Customers!$A$2:$A$2001,C3060)=0,"Customer not on Customers tab",IF(N(E3060)&gt;D3060,"Refund is more than the order",IF(AND(B3060&lt;&gt;"",COUNTIF($B$2:$B$5001,B3060)&gt;1),"Same order # twice - keep one row",""))))))))</f>
        <v/>
      </c>
      <c r="I3060" s="11" t="str">
        <f aca="false">IF(A3060="","",IF(ISNUMBER(A3060),INT(A3060),IFERROR(IF(TEXT(DATE(VALUE(LEFT(A3060,4)),VALUE(MID(A3060,6,2)),VALUE(MID(A3060,9,2))),"yyyy-mm-dd")=LEFT(A3060,10),DATE(VALUE(LEFT(A3060,4)),VALUE(MID(A3060,6,2)),VALUE(MID(A3060,9,2))),""),"")))</f>
        <v/>
      </c>
    </row>
    <row r="3061" customFormat="false" ht="15" hidden="false" customHeight="false" outlineLevel="0" collapsed="false">
      <c r="A3061" s="13"/>
      <c r="B3061" s="8"/>
      <c r="C3061" s="8"/>
      <c r="D3061" s="23"/>
      <c r="E3061" s="23"/>
      <c r="F3061" s="10" t="str">
        <f aca="false">IF(D3061="","",D3061-N(E3061))</f>
        <v/>
      </c>
      <c r="G3061" s="8"/>
      <c r="H3061" s="12" t="str">
        <f aca="false">IF(AND(A3061="",C3061="",D3061=""),"",IF(A3061="","Add the order date",IF(I3061="","Date not recognised - use YYYY-MM-DD",IF(C3061="","Add the customer email",IF(D3061="","Add the order total",IF(COUNTIF(Customers!$A$2:$A$2001,C3061)=0,"Customer not on Customers tab",IF(N(E3061)&gt;D3061,"Refund is more than the order",IF(AND(B3061&lt;&gt;"",COUNTIF($B$2:$B$5001,B3061)&gt;1),"Same order # twice - keep one row",""))))))))</f>
        <v/>
      </c>
      <c r="I3061" s="11" t="str">
        <f aca="false">IF(A3061="","",IF(ISNUMBER(A3061),INT(A3061),IFERROR(IF(TEXT(DATE(VALUE(LEFT(A3061,4)),VALUE(MID(A3061,6,2)),VALUE(MID(A3061,9,2))),"yyyy-mm-dd")=LEFT(A3061,10),DATE(VALUE(LEFT(A3061,4)),VALUE(MID(A3061,6,2)),VALUE(MID(A3061,9,2))),""),"")))</f>
        <v/>
      </c>
    </row>
    <row r="3062" customFormat="false" ht="15" hidden="false" customHeight="false" outlineLevel="0" collapsed="false">
      <c r="A3062" s="13"/>
      <c r="B3062" s="8"/>
      <c r="C3062" s="8"/>
      <c r="D3062" s="23"/>
      <c r="E3062" s="23"/>
      <c r="F3062" s="10" t="str">
        <f aca="false">IF(D3062="","",D3062-N(E3062))</f>
        <v/>
      </c>
      <c r="G3062" s="8"/>
      <c r="H3062" s="12" t="str">
        <f aca="false">IF(AND(A3062="",C3062="",D3062=""),"",IF(A3062="","Add the order date",IF(I3062="","Date not recognised - use YYYY-MM-DD",IF(C3062="","Add the customer email",IF(D3062="","Add the order total",IF(COUNTIF(Customers!$A$2:$A$2001,C3062)=0,"Customer not on Customers tab",IF(N(E3062)&gt;D3062,"Refund is more than the order",IF(AND(B3062&lt;&gt;"",COUNTIF($B$2:$B$5001,B3062)&gt;1),"Same order # twice - keep one row",""))))))))</f>
        <v/>
      </c>
      <c r="I3062" s="11" t="str">
        <f aca="false">IF(A3062="","",IF(ISNUMBER(A3062),INT(A3062),IFERROR(IF(TEXT(DATE(VALUE(LEFT(A3062,4)),VALUE(MID(A3062,6,2)),VALUE(MID(A3062,9,2))),"yyyy-mm-dd")=LEFT(A3062,10),DATE(VALUE(LEFT(A3062,4)),VALUE(MID(A3062,6,2)),VALUE(MID(A3062,9,2))),""),"")))</f>
        <v/>
      </c>
    </row>
    <row r="3063" customFormat="false" ht="15" hidden="false" customHeight="false" outlineLevel="0" collapsed="false">
      <c r="A3063" s="13"/>
      <c r="B3063" s="8"/>
      <c r="C3063" s="8"/>
      <c r="D3063" s="23"/>
      <c r="E3063" s="23"/>
      <c r="F3063" s="10" t="str">
        <f aca="false">IF(D3063="","",D3063-N(E3063))</f>
        <v/>
      </c>
      <c r="G3063" s="8"/>
      <c r="H3063" s="12" t="str">
        <f aca="false">IF(AND(A3063="",C3063="",D3063=""),"",IF(A3063="","Add the order date",IF(I3063="","Date not recognised - use YYYY-MM-DD",IF(C3063="","Add the customer email",IF(D3063="","Add the order total",IF(COUNTIF(Customers!$A$2:$A$2001,C3063)=0,"Customer not on Customers tab",IF(N(E3063)&gt;D3063,"Refund is more than the order",IF(AND(B3063&lt;&gt;"",COUNTIF($B$2:$B$5001,B3063)&gt;1),"Same order # twice - keep one row",""))))))))</f>
        <v/>
      </c>
      <c r="I3063" s="11" t="str">
        <f aca="false">IF(A3063="","",IF(ISNUMBER(A3063),INT(A3063),IFERROR(IF(TEXT(DATE(VALUE(LEFT(A3063,4)),VALUE(MID(A3063,6,2)),VALUE(MID(A3063,9,2))),"yyyy-mm-dd")=LEFT(A3063,10),DATE(VALUE(LEFT(A3063,4)),VALUE(MID(A3063,6,2)),VALUE(MID(A3063,9,2))),""),"")))</f>
        <v/>
      </c>
    </row>
    <row r="3064" customFormat="false" ht="15" hidden="false" customHeight="false" outlineLevel="0" collapsed="false">
      <c r="A3064" s="13"/>
      <c r="B3064" s="8"/>
      <c r="C3064" s="8"/>
      <c r="D3064" s="23"/>
      <c r="E3064" s="23"/>
      <c r="F3064" s="10" t="str">
        <f aca="false">IF(D3064="","",D3064-N(E3064))</f>
        <v/>
      </c>
      <c r="G3064" s="8"/>
      <c r="H3064" s="12" t="str">
        <f aca="false">IF(AND(A3064="",C3064="",D3064=""),"",IF(A3064="","Add the order date",IF(I3064="","Date not recognised - use YYYY-MM-DD",IF(C3064="","Add the customer email",IF(D3064="","Add the order total",IF(COUNTIF(Customers!$A$2:$A$2001,C3064)=0,"Customer not on Customers tab",IF(N(E3064)&gt;D3064,"Refund is more than the order",IF(AND(B3064&lt;&gt;"",COUNTIF($B$2:$B$5001,B3064)&gt;1),"Same order # twice - keep one row",""))))))))</f>
        <v/>
      </c>
      <c r="I3064" s="11" t="str">
        <f aca="false">IF(A3064="","",IF(ISNUMBER(A3064),INT(A3064),IFERROR(IF(TEXT(DATE(VALUE(LEFT(A3064,4)),VALUE(MID(A3064,6,2)),VALUE(MID(A3064,9,2))),"yyyy-mm-dd")=LEFT(A3064,10),DATE(VALUE(LEFT(A3064,4)),VALUE(MID(A3064,6,2)),VALUE(MID(A3064,9,2))),""),"")))</f>
        <v/>
      </c>
    </row>
    <row r="3065" customFormat="false" ht="15" hidden="false" customHeight="false" outlineLevel="0" collapsed="false">
      <c r="A3065" s="13"/>
      <c r="B3065" s="8"/>
      <c r="C3065" s="8"/>
      <c r="D3065" s="23"/>
      <c r="E3065" s="23"/>
      <c r="F3065" s="10" t="str">
        <f aca="false">IF(D3065="","",D3065-N(E3065))</f>
        <v/>
      </c>
      <c r="G3065" s="8"/>
      <c r="H3065" s="12" t="str">
        <f aca="false">IF(AND(A3065="",C3065="",D3065=""),"",IF(A3065="","Add the order date",IF(I3065="","Date not recognised - use YYYY-MM-DD",IF(C3065="","Add the customer email",IF(D3065="","Add the order total",IF(COUNTIF(Customers!$A$2:$A$2001,C3065)=0,"Customer not on Customers tab",IF(N(E3065)&gt;D3065,"Refund is more than the order",IF(AND(B3065&lt;&gt;"",COUNTIF($B$2:$B$5001,B3065)&gt;1),"Same order # twice - keep one row",""))))))))</f>
        <v/>
      </c>
      <c r="I3065" s="11" t="str">
        <f aca="false">IF(A3065="","",IF(ISNUMBER(A3065),INT(A3065),IFERROR(IF(TEXT(DATE(VALUE(LEFT(A3065,4)),VALUE(MID(A3065,6,2)),VALUE(MID(A3065,9,2))),"yyyy-mm-dd")=LEFT(A3065,10),DATE(VALUE(LEFT(A3065,4)),VALUE(MID(A3065,6,2)),VALUE(MID(A3065,9,2))),""),"")))</f>
        <v/>
      </c>
    </row>
    <row r="3066" customFormat="false" ht="15" hidden="false" customHeight="false" outlineLevel="0" collapsed="false">
      <c r="A3066" s="13"/>
      <c r="B3066" s="8"/>
      <c r="C3066" s="8"/>
      <c r="D3066" s="23"/>
      <c r="E3066" s="23"/>
      <c r="F3066" s="10" t="str">
        <f aca="false">IF(D3066="","",D3066-N(E3066))</f>
        <v/>
      </c>
      <c r="G3066" s="8"/>
      <c r="H3066" s="12" t="str">
        <f aca="false">IF(AND(A3066="",C3066="",D3066=""),"",IF(A3066="","Add the order date",IF(I3066="","Date not recognised - use YYYY-MM-DD",IF(C3066="","Add the customer email",IF(D3066="","Add the order total",IF(COUNTIF(Customers!$A$2:$A$2001,C3066)=0,"Customer not on Customers tab",IF(N(E3066)&gt;D3066,"Refund is more than the order",IF(AND(B3066&lt;&gt;"",COUNTIF($B$2:$B$5001,B3066)&gt;1),"Same order # twice - keep one row",""))))))))</f>
        <v/>
      </c>
      <c r="I3066" s="11" t="str">
        <f aca="false">IF(A3066="","",IF(ISNUMBER(A3066),INT(A3066),IFERROR(IF(TEXT(DATE(VALUE(LEFT(A3066,4)),VALUE(MID(A3066,6,2)),VALUE(MID(A3066,9,2))),"yyyy-mm-dd")=LEFT(A3066,10),DATE(VALUE(LEFT(A3066,4)),VALUE(MID(A3066,6,2)),VALUE(MID(A3066,9,2))),""),"")))</f>
        <v/>
      </c>
    </row>
    <row r="3067" customFormat="false" ht="15" hidden="false" customHeight="false" outlineLevel="0" collapsed="false">
      <c r="A3067" s="13"/>
      <c r="B3067" s="8"/>
      <c r="C3067" s="8"/>
      <c r="D3067" s="23"/>
      <c r="E3067" s="23"/>
      <c r="F3067" s="10" t="str">
        <f aca="false">IF(D3067="","",D3067-N(E3067))</f>
        <v/>
      </c>
      <c r="G3067" s="8"/>
      <c r="H3067" s="12" t="str">
        <f aca="false">IF(AND(A3067="",C3067="",D3067=""),"",IF(A3067="","Add the order date",IF(I3067="","Date not recognised - use YYYY-MM-DD",IF(C3067="","Add the customer email",IF(D3067="","Add the order total",IF(COUNTIF(Customers!$A$2:$A$2001,C3067)=0,"Customer not on Customers tab",IF(N(E3067)&gt;D3067,"Refund is more than the order",IF(AND(B3067&lt;&gt;"",COUNTIF($B$2:$B$5001,B3067)&gt;1),"Same order # twice - keep one row",""))))))))</f>
        <v/>
      </c>
      <c r="I3067" s="11" t="str">
        <f aca="false">IF(A3067="","",IF(ISNUMBER(A3067),INT(A3067),IFERROR(IF(TEXT(DATE(VALUE(LEFT(A3067,4)),VALUE(MID(A3067,6,2)),VALUE(MID(A3067,9,2))),"yyyy-mm-dd")=LEFT(A3067,10),DATE(VALUE(LEFT(A3067,4)),VALUE(MID(A3067,6,2)),VALUE(MID(A3067,9,2))),""),"")))</f>
        <v/>
      </c>
    </row>
    <row r="3068" customFormat="false" ht="15" hidden="false" customHeight="false" outlineLevel="0" collapsed="false">
      <c r="A3068" s="13"/>
      <c r="B3068" s="8"/>
      <c r="C3068" s="8"/>
      <c r="D3068" s="23"/>
      <c r="E3068" s="23"/>
      <c r="F3068" s="10" t="str">
        <f aca="false">IF(D3068="","",D3068-N(E3068))</f>
        <v/>
      </c>
      <c r="G3068" s="8"/>
      <c r="H3068" s="12" t="str">
        <f aca="false">IF(AND(A3068="",C3068="",D3068=""),"",IF(A3068="","Add the order date",IF(I3068="","Date not recognised - use YYYY-MM-DD",IF(C3068="","Add the customer email",IF(D3068="","Add the order total",IF(COUNTIF(Customers!$A$2:$A$2001,C3068)=0,"Customer not on Customers tab",IF(N(E3068)&gt;D3068,"Refund is more than the order",IF(AND(B3068&lt;&gt;"",COUNTIF($B$2:$B$5001,B3068)&gt;1),"Same order # twice - keep one row",""))))))))</f>
        <v/>
      </c>
      <c r="I3068" s="11" t="str">
        <f aca="false">IF(A3068="","",IF(ISNUMBER(A3068),INT(A3068),IFERROR(IF(TEXT(DATE(VALUE(LEFT(A3068,4)),VALUE(MID(A3068,6,2)),VALUE(MID(A3068,9,2))),"yyyy-mm-dd")=LEFT(A3068,10),DATE(VALUE(LEFT(A3068,4)),VALUE(MID(A3068,6,2)),VALUE(MID(A3068,9,2))),""),"")))</f>
        <v/>
      </c>
    </row>
    <row r="3069" customFormat="false" ht="15" hidden="false" customHeight="false" outlineLevel="0" collapsed="false">
      <c r="A3069" s="13"/>
      <c r="B3069" s="8"/>
      <c r="C3069" s="8"/>
      <c r="D3069" s="23"/>
      <c r="E3069" s="23"/>
      <c r="F3069" s="10" t="str">
        <f aca="false">IF(D3069="","",D3069-N(E3069))</f>
        <v/>
      </c>
      <c r="G3069" s="8"/>
      <c r="H3069" s="12" t="str">
        <f aca="false">IF(AND(A3069="",C3069="",D3069=""),"",IF(A3069="","Add the order date",IF(I3069="","Date not recognised - use YYYY-MM-DD",IF(C3069="","Add the customer email",IF(D3069="","Add the order total",IF(COUNTIF(Customers!$A$2:$A$2001,C3069)=0,"Customer not on Customers tab",IF(N(E3069)&gt;D3069,"Refund is more than the order",IF(AND(B3069&lt;&gt;"",COUNTIF($B$2:$B$5001,B3069)&gt;1),"Same order # twice - keep one row",""))))))))</f>
        <v/>
      </c>
      <c r="I3069" s="11" t="str">
        <f aca="false">IF(A3069="","",IF(ISNUMBER(A3069),INT(A3069),IFERROR(IF(TEXT(DATE(VALUE(LEFT(A3069,4)),VALUE(MID(A3069,6,2)),VALUE(MID(A3069,9,2))),"yyyy-mm-dd")=LEFT(A3069,10),DATE(VALUE(LEFT(A3069,4)),VALUE(MID(A3069,6,2)),VALUE(MID(A3069,9,2))),""),"")))</f>
        <v/>
      </c>
    </row>
    <row r="3070" customFormat="false" ht="15" hidden="false" customHeight="false" outlineLevel="0" collapsed="false">
      <c r="A3070" s="13"/>
      <c r="B3070" s="8"/>
      <c r="C3070" s="8"/>
      <c r="D3070" s="23"/>
      <c r="E3070" s="23"/>
      <c r="F3070" s="10" t="str">
        <f aca="false">IF(D3070="","",D3070-N(E3070))</f>
        <v/>
      </c>
      <c r="G3070" s="8"/>
      <c r="H3070" s="12" t="str">
        <f aca="false">IF(AND(A3070="",C3070="",D3070=""),"",IF(A3070="","Add the order date",IF(I3070="","Date not recognised - use YYYY-MM-DD",IF(C3070="","Add the customer email",IF(D3070="","Add the order total",IF(COUNTIF(Customers!$A$2:$A$2001,C3070)=0,"Customer not on Customers tab",IF(N(E3070)&gt;D3070,"Refund is more than the order",IF(AND(B3070&lt;&gt;"",COUNTIF($B$2:$B$5001,B3070)&gt;1),"Same order # twice - keep one row",""))))))))</f>
        <v/>
      </c>
      <c r="I3070" s="11" t="str">
        <f aca="false">IF(A3070="","",IF(ISNUMBER(A3070),INT(A3070),IFERROR(IF(TEXT(DATE(VALUE(LEFT(A3070,4)),VALUE(MID(A3070,6,2)),VALUE(MID(A3070,9,2))),"yyyy-mm-dd")=LEFT(A3070,10),DATE(VALUE(LEFT(A3070,4)),VALUE(MID(A3070,6,2)),VALUE(MID(A3070,9,2))),""),"")))</f>
        <v/>
      </c>
    </row>
    <row r="3071" customFormat="false" ht="15" hidden="false" customHeight="false" outlineLevel="0" collapsed="false">
      <c r="A3071" s="13"/>
      <c r="B3071" s="8"/>
      <c r="C3071" s="8"/>
      <c r="D3071" s="23"/>
      <c r="E3071" s="23"/>
      <c r="F3071" s="10" t="str">
        <f aca="false">IF(D3071="","",D3071-N(E3071))</f>
        <v/>
      </c>
      <c r="G3071" s="8"/>
      <c r="H3071" s="12" t="str">
        <f aca="false">IF(AND(A3071="",C3071="",D3071=""),"",IF(A3071="","Add the order date",IF(I3071="","Date not recognised - use YYYY-MM-DD",IF(C3071="","Add the customer email",IF(D3071="","Add the order total",IF(COUNTIF(Customers!$A$2:$A$2001,C3071)=0,"Customer not on Customers tab",IF(N(E3071)&gt;D3071,"Refund is more than the order",IF(AND(B3071&lt;&gt;"",COUNTIF($B$2:$B$5001,B3071)&gt;1),"Same order # twice - keep one row",""))))))))</f>
        <v/>
      </c>
      <c r="I3071" s="11" t="str">
        <f aca="false">IF(A3071="","",IF(ISNUMBER(A3071),INT(A3071),IFERROR(IF(TEXT(DATE(VALUE(LEFT(A3071,4)),VALUE(MID(A3071,6,2)),VALUE(MID(A3071,9,2))),"yyyy-mm-dd")=LEFT(A3071,10),DATE(VALUE(LEFT(A3071,4)),VALUE(MID(A3071,6,2)),VALUE(MID(A3071,9,2))),""),"")))</f>
        <v/>
      </c>
    </row>
    <row r="3072" customFormat="false" ht="15" hidden="false" customHeight="false" outlineLevel="0" collapsed="false">
      <c r="A3072" s="13"/>
      <c r="B3072" s="8"/>
      <c r="C3072" s="8"/>
      <c r="D3072" s="23"/>
      <c r="E3072" s="23"/>
      <c r="F3072" s="10" t="str">
        <f aca="false">IF(D3072="","",D3072-N(E3072))</f>
        <v/>
      </c>
      <c r="G3072" s="8"/>
      <c r="H3072" s="12" t="str">
        <f aca="false">IF(AND(A3072="",C3072="",D3072=""),"",IF(A3072="","Add the order date",IF(I3072="","Date not recognised - use YYYY-MM-DD",IF(C3072="","Add the customer email",IF(D3072="","Add the order total",IF(COUNTIF(Customers!$A$2:$A$2001,C3072)=0,"Customer not on Customers tab",IF(N(E3072)&gt;D3072,"Refund is more than the order",IF(AND(B3072&lt;&gt;"",COUNTIF($B$2:$B$5001,B3072)&gt;1),"Same order # twice - keep one row",""))))))))</f>
        <v/>
      </c>
      <c r="I3072" s="11" t="str">
        <f aca="false">IF(A3072="","",IF(ISNUMBER(A3072),INT(A3072),IFERROR(IF(TEXT(DATE(VALUE(LEFT(A3072,4)),VALUE(MID(A3072,6,2)),VALUE(MID(A3072,9,2))),"yyyy-mm-dd")=LEFT(A3072,10),DATE(VALUE(LEFT(A3072,4)),VALUE(MID(A3072,6,2)),VALUE(MID(A3072,9,2))),""),"")))</f>
        <v/>
      </c>
    </row>
    <row r="3073" customFormat="false" ht="15" hidden="false" customHeight="false" outlineLevel="0" collapsed="false">
      <c r="A3073" s="13"/>
      <c r="B3073" s="8"/>
      <c r="C3073" s="8"/>
      <c r="D3073" s="23"/>
      <c r="E3073" s="23"/>
      <c r="F3073" s="10" t="str">
        <f aca="false">IF(D3073="","",D3073-N(E3073))</f>
        <v/>
      </c>
      <c r="G3073" s="8"/>
      <c r="H3073" s="12" t="str">
        <f aca="false">IF(AND(A3073="",C3073="",D3073=""),"",IF(A3073="","Add the order date",IF(I3073="","Date not recognised - use YYYY-MM-DD",IF(C3073="","Add the customer email",IF(D3073="","Add the order total",IF(COUNTIF(Customers!$A$2:$A$2001,C3073)=0,"Customer not on Customers tab",IF(N(E3073)&gt;D3073,"Refund is more than the order",IF(AND(B3073&lt;&gt;"",COUNTIF($B$2:$B$5001,B3073)&gt;1),"Same order # twice - keep one row",""))))))))</f>
        <v/>
      </c>
      <c r="I3073" s="11" t="str">
        <f aca="false">IF(A3073="","",IF(ISNUMBER(A3073),INT(A3073),IFERROR(IF(TEXT(DATE(VALUE(LEFT(A3073,4)),VALUE(MID(A3073,6,2)),VALUE(MID(A3073,9,2))),"yyyy-mm-dd")=LEFT(A3073,10),DATE(VALUE(LEFT(A3073,4)),VALUE(MID(A3073,6,2)),VALUE(MID(A3073,9,2))),""),"")))</f>
        <v/>
      </c>
    </row>
    <row r="3074" customFormat="false" ht="15" hidden="false" customHeight="false" outlineLevel="0" collapsed="false">
      <c r="A3074" s="13"/>
      <c r="B3074" s="8"/>
      <c r="C3074" s="8"/>
      <c r="D3074" s="23"/>
      <c r="E3074" s="23"/>
      <c r="F3074" s="10" t="str">
        <f aca="false">IF(D3074="","",D3074-N(E3074))</f>
        <v/>
      </c>
      <c r="G3074" s="8"/>
      <c r="H3074" s="12" t="str">
        <f aca="false">IF(AND(A3074="",C3074="",D3074=""),"",IF(A3074="","Add the order date",IF(I3074="","Date not recognised - use YYYY-MM-DD",IF(C3074="","Add the customer email",IF(D3074="","Add the order total",IF(COUNTIF(Customers!$A$2:$A$2001,C3074)=0,"Customer not on Customers tab",IF(N(E3074)&gt;D3074,"Refund is more than the order",IF(AND(B3074&lt;&gt;"",COUNTIF($B$2:$B$5001,B3074)&gt;1),"Same order # twice - keep one row",""))))))))</f>
        <v/>
      </c>
      <c r="I3074" s="11" t="str">
        <f aca="false">IF(A3074="","",IF(ISNUMBER(A3074),INT(A3074),IFERROR(IF(TEXT(DATE(VALUE(LEFT(A3074,4)),VALUE(MID(A3074,6,2)),VALUE(MID(A3074,9,2))),"yyyy-mm-dd")=LEFT(A3074,10),DATE(VALUE(LEFT(A3074,4)),VALUE(MID(A3074,6,2)),VALUE(MID(A3074,9,2))),""),"")))</f>
        <v/>
      </c>
    </row>
    <row r="3075" customFormat="false" ht="15" hidden="false" customHeight="false" outlineLevel="0" collapsed="false">
      <c r="A3075" s="13"/>
      <c r="B3075" s="8"/>
      <c r="C3075" s="8"/>
      <c r="D3075" s="23"/>
      <c r="E3075" s="23"/>
      <c r="F3075" s="10" t="str">
        <f aca="false">IF(D3075="","",D3075-N(E3075))</f>
        <v/>
      </c>
      <c r="G3075" s="8"/>
      <c r="H3075" s="12" t="str">
        <f aca="false">IF(AND(A3075="",C3075="",D3075=""),"",IF(A3075="","Add the order date",IF(I3075="","Date not recognised - use YYYY-MM-DD",IF(C3075="","Add the customer email",IF(D3075="","Add the order total",IF(COUNTIF(Customers!$A$2:$A$2001,C3075)=0,"Customer not on Customers tab",IF(N(E3075)&gt;D3075,"Refund is more than the order",IF(AND(B3075&lt;&gt;"",COUNTIF($B$2:$B$5001,B3075)&gt;1),"Same order # twice - keep one row",""))))))))</f>
        <v/>
      </c>
      <c r="I3075" s="11" t="str">
        <f aca="false">IF(A3075="","",IF(ISNUMBER(A3075),INT(A3075),IFERROR(IF(TEXT(DATE(VALUE(LEFT(A3075,4)),VALUE(MID(A3075,6,2)),VALUE(MID(A3075,9,2))),"yyyy-mm-dd")=LEFT(A3075,10),DATE(VALUE(LEFT(A3075,4)),VALUE(MID(A3075,6,2)),VALUE(MID(A3075,9,2))),""),"")))</f>
        <v/>
      </c>
    </row>
    <row r="3076" customFormat="false" ht="15" hidden="false" customHeight="false" outlineLevel="0" collapsed="false">
      <c r="A3076" s="13"/>
      <c r="B3076" s="8"/>
      <c r="C3076" s="8"/>
      <c r="D3076" s="23"/>
      <c r="E3076" s="23"/>
      <c r="F3076" s="10" t="str">
        <f aca="false">IF(D3076="","",D3076-N(E3076))</f>
        <v/>
      </c>
      <c r="G3076" s="8"/>
      <c r="H3076" s="12" t="str">
        <f aca="false">IF(AND(A3076="",C3076="",D3076=""),"",IF(A3076="","Add the order date",IF(I3076="","Date not recognised - use YYYY-MM-DD",IF(C3076="","Add the customer email",IF(D3076="","Add the order total",IF(COUNTIF(Customers!$A$2:$A$2001,C3076)=0,"Customer not on Customers tab",IF(N(E3076)&gt;D3076,"Refund is more than the order",IF(AND(B3076&lt;&gt;"",COUNTIF($B$2:$B$5001,B3076)&gt;1),"Same order # twice - keep one row",""))))))))</f>
        <v/>
      </c>
      <c r="I3076" s="11" t="str">
        <f aca="false">IF(A3076="","",IF(ISNUMBER(A3076),INT(A3076),IFERROR(IF(TEXT(DATE(VALUE(LEFT(A3076,4)),VALUE(MID(A3076,6,2)),VALUE(MID(A3076,9,2))),"yyyy-mm-dd")=LEFT(A3076,10),DATE(VALUE(LEFT(A3076,4)),VALUE(MID(A3076,6,2)),VALUE(MID(A3076,9,2))),""),"")))</f>
        <v/>
      </c>
    </row>
    <row r="3077" customFormat="false" ht="15" hidden="false" customHeight="false" outlineLevel="0" collapsed="false">
      <c r="A3077" s="13"/>
      <c r="B3077" s="8"/>
      <c r="C3077" s="8"/>
      <c r="D3077" s="23"/>
      <c r="E3077" s="23"/>
      <c r="F3077" s="10" t="str">
        <f aca="false">IF(D3077="","",D3077-N(E3077))</f>
        <v/>
      </c>
      <c r="G3077" s="8"/>
      <c r="H3077" s="12" t="str">
        <f aca="false">IF(AND(A3077="",C3077="",D3077=""),"",IF(A3077="","Add the order date",IF(I3077="","Date not recognised - use YYYY-MM-DD",IF(C3077="","Add the customer email",IF(D3077="","Add the order total",IF(COUNTIF(Customers!$A$2:$A$2001,C3077)=0,"Customer not on Customers tab",IF(N(E3077)&gt;D3077,"Refund is more than the order",IF(AND(B3077&lt;&gt;"",COUNTIF($B$2:$B$5001,B3077)&gt;1),"Same order # twice - keep one row",""))))))))</f>
        <v/>
      </c>
      <c r="I3077" s="11" t="str">
        <f aca="false">IF(A3077="","",IF(ISNUMBER(A3077),INT(A3077),IFERROR(IF(TEXT(DATE(VALUE(LEFT(A3077,4)),VALUE(MID(A3077,6,2)),VALUE(MID(A3077,9,2))),"yyyy-mm-dd")=LEFT(A3077,10),DATE(VALUE(LEFT(A3077,4)),VALUE(MID(A3077,6,2)),VALUE(MID(A3077,9,2))),""),"")))</f>
        <v/>
      </c>
    </row>
    <row r="3078" customFormat="false" ht="15" hidden="false" customHeight="false" outlineLevel="0" collapsed="false">
      <c r="A3078" s="13"/>
      <c r="B3078" s="8"/>
      <c r="C3078" s="8"/>
      <c r="D3078" s="23"/>
      <c r="E3078" s="23"/>
      <c r="F3078" s="10" t="str">
        <f aca="false">IF(D3078="","",D3078-N(E3078))</f>
        <v/>
      </c>
      <c r="G3078" s="8"/>
      <c r="H3078" s="12" t="str">
        <f aca="false">IF(AND(A3078="",C3078="",D3078=""),"",IF(A3078="","Add the order date",IF(I3078="","Date not recognised - use YYYY-MM-DD",IF(C3078="","Add the customer email",IF(D3078="","Add the order total",IF(COUNTIF(Customers!$A$2:$A$2001,C3078)=0,"Customer not on Customers tab",IF(N(E3078)&gt;D3078,"Refund is more than the order",IF(AND(B3078&lt;&gt;"",COUNTIF($B$2:$B$5001,B3078)&gt;1),"Same order # twice - keep one row",""))))))))</f>
        <v/>
      </c>
      <c r="I3078" s="11" t="str">
        <f aca="false">IF(A3078="","",IF(ISNUMBER(A3078),INT(A3078),IFERROR(IF(TEXT(DATE(VALUE(LEFT(A3078,4)),VALUE(MID(A3078,6,2)),VALUE(MID(A3078,9,2))),"yyyy-mm-dd")=LEFT(A3078,10),DATE(VALUE(LEFT(A3078,4)),VALUE(MID(A3078,6,2)),VALUE(MID(A3078,9,2))),""),"")))</f>
        <v/>
      </c>
    </row>
    <row r="3079" customFormat="false" ht="15" hidden="false" customHeight="false" outlineLevel="0" collapsed="false">
      <c r="A3079" s="13"/>
      <c r="B3079" s="8"/>
      <c r="C3079" s="8"/>
      <c r="D3079" s="23"/>
      <c r="E3079" s="23"/>
      <c r="F3079" s="10" t="str">
        <f aca="false">IF(D3079="","",D3079-N(E3079))</f>
        <v/>
      </c>
      <c r="G3079" s="8"/>
      <c r="H3079" s="12" t="str">
        <f aca="false">IF(AND(A3079="",C3079="",D3079=""),"",IF(A3079="","Add the order date",IF(I3079="","Date not recognised - use YYYY-MM-DD",IF(C3079="","Add the customer email",IF(D3079="","Add the order total",IF(COUNTIF(Customers!$A$2:$A$2001,C3079)=0,"Customer not on Customers tab",IF(N(E3079)&gt;D3079,"Refund is more than the order",IF(AND(B3079&lt;&gt;"",COUNTIF($B$2:$B$5001,B3079)&gt;1),"Same order # twice - keep one row",""))))))))</f>
        <v/>
      </c>
      <c r="I3079" s="11" t="str">
        <f aca="false">IF(A3079="","",IF(ISNUMBER(A3079),INT(A3079),IFERROR(IF(TEXT(DATE(VALUE(LEFT(A3079,4)),VALUE(MID(A3079,6,2)),VALUE(MID(A3079,9,2))),"yyyy-mm-dd")=LEFT(A3079,10),DATE(VALUE(LEFT(A3079,4)),VALUE(MID(A3079,6,2)),VALUE(MID(A3079,9,2))),""),"")))</f>
        <v/>
      </c>
    </row>
    <row r="3080" customFormat="false" ht="15" hidden="false" customHeight="false" outlineLevel="0" collapsed="false">
      <c r="A3080" s="13"/>
      <c r="B3080" s="8"/>
      <c r="C3080" s="8"/>
      <c r="D3080" s="23"/>
      <c r="E3080" s="23"/>
      <c r="F3080" s="10" t="str">
        <f aca="false">IF(D3080="","",D3080-N(E3080))</f>
        <v/>
      </c>
      <c r="G3080" s="8"/>
      <c r="H3080" s="12" t="str">
        <f aca="false">IF(AND(A3080="",C3080="",D3080=""),"",IF(A3080="","Add the order date",IF(I3080="","Date not recognised - use YYYY-MM-DD",IF(C3080="","Add the customer email",IF(D3080="","Add the order total",IF(COUNTIF(Customers!$A$2:$A$2001,C3080)=0,"Customer not on Customers tab",IF(N(E3080)&gt;D3080,"Refund is more than the order",IF(AND(B3080&lt;&gt;"",COUNTIF($B$2:$B$5001,B3080)&gt;1),"Same order # twice - keep one row",""))))))))</f>
        <v/>
      </c>
      <c r="I3080" s="11" t="str">
        <f aca="false">IF(A3080="","",IF(ISNUMBER(A3080),INT(A3080),IFERROR(IF(TEXT(DATE(VALUE(LEFT(A3080,4)),VALUE(MID(A3080,6,2)),VALUE(MID(A3080,9,2))),"yyyy-mm-dd")=LEFT(A3080,10),DATE(VALUE(LEFT(A3080,4)),VALUE(MID(A3080,6,2)),VALUE(MID(A3080,9,2))),""),"")))</f>
        <v/>
      </c>
    </row>
    <row r="3081" customFormat="false" ht="15" hidden="false" customHeight="false" outlineLevel="0" collapsed="false">
      <c r="A3081" s="13"/>
      <c r="B3081" s="8"/>
      <c r="C3081" s="8"/>
      <c r="D3081" s="23"/>
      <c r="E3081" s="23"/>
      <c r="F3081" s="10" t="str">
        <f aca="false">IF(D3081="","",D3081-N(E3081))</f>
        <v/>
      </c>
      <c r="G3081" s="8"/>
      <c r="H3081" s="12" t="str">
        <f aca="false">IF(AND(A3081="",C3081="",D3081=""),"",IF(A3081="","Add the order date",IF(I3081="","Date not recognised - use YYYY-MM-DD",IF(C3081="","Add the customer email",IF(D3081="","Add the order total",IF(COUNTIF(Customers!$A$2:$A$2001,C3081)=0,"Customer not on Customers tab",IF(N(E3081)&gt;D3081,"Refund is more than the order",IF(AND(B3081&lt;&gt;"",COUNTIF($B$2:$B$5001,B3081)&gt;1),"Same order # twice - keep one row",""))))))))</f>
        <v/>
      </c>
      <c r="I3081" s="11" t="str">
        <f aca="false">IF(A3081="","",IF(ISNUMBER(A3081),INT(A3081),IFERROR(IF(TEXT(DATE(VALUE(LEFT(A3081,4)),VALUE(MID(A3081,6,2)),VALUE(MID(A3081,9,2))),"yyyy-mm-dd")=LEFT(A3081,10),DATE(VALUE(LEFT(A3081,4)),VALUE(MID(A3081,6,2)),VALUE(MID(A3081,9,2))),""),"")))</f>
        <v/>
      </c>
    </row>
    <row r="3082" customFormat="false" ht="15" hidden="false" customHeight="false" outlineLevel="0" collapsed="false">
      <c r="A3082" s="13"/>
      <c r="B3082" s="8"/>
      <c r="C3082" s="8"/>
      <c r="D3082" s="23"/>
      <c r="E3082" s="23"/>
      <c r="F3082" s="10" t="str">
        <f aca="false">IF(D3082="","",D3082-N(E3082))</f>
        <v/>
      </c>
      <c r="G3082" s="8"/>
      <c r="H3082" s="12" t="str">
        <f aca="false">IF(AND(A3082="",C3082="",D3082=""),"",IF(A3082="","Add the order date",IF(I3082="","Date not recognised - use YYYY-MM-DD",IF(C3082="","Add the customer email",IF(D3082="","Add the order total",IF(COUNTIF(Customers!$A$2:$A$2001,C3082)=0,"Customer not on Customers tab",IF(N(E3082)&gt;D3082,"Refund is more than the order",IF(AND(B3082&lt;&gt;"",COUNTIF($B$2:$B$5001,B3082)&gt;1),"Same order # twice - keep one row",""))))))))</f>
        <v/>
      </c>
      <c r="I3082" s="11" t="str">
        <f aca="false">IF(A3082="","",IF(ISNUMBER(A3082),INT(A3082),IFERROR(IF(TEXT(DATE(VALUE(LEFT(A3082,4)),VALUE(MID(A3082,6,2)),VALUE(MID(A3082,9,2))),"yyyy-mm-dd")=LEFT(A3082,10),DATE(VALUE(LEFT(A3082,4)),VALUE(MID(A3082,6,2)),VALUE(MID(A3082,9,2))),""),"")))</f>
        <v/>
      </c>
    </row>
    <row r="3083" customFormat="false" ht="15" hidden="false" customHeight="false" outlineLevel="0" collapsed="false">
      <c r="A3083" s="13"/>
      <c r="B3083" s="8"/>
      <c r="C3083" s="8"/>
      <c r="D3083" s="23"/>
      <c r="E3083" s="23"/>
      <c r="F3083" s="10" t="str">
        <f aca="false">IF(D3083="","",D3083-N(E3083))</f>
        <v/>
      </c>
      <c r="G3083" s="8"/>
      <c r="H3083" s="12" t="str">
        <f aca="false">IF(AND(A3083="",C3083="",D3083=""),"",IF(A3083="","Add the order date",IF(I3083="","Date not recognised - use YYYY-MM-DD",IF(C3083="","Add the customer email",IF(D3083="","Add the order total",IF(COUNTIF(Customers!$A$2:$A$2001,C3083)=0,"Customer not on Customers tab",IF(N(E3083)&gt;D3083,"Refund is more than the order",IF(AND(B3083&lt;&gt;"",COUNTIF($B$2:$B$5001,B3083)&gt;1),"Same order # twice - keep one row",""))))))))</f>
        <v/>
      </c>
      <c r="I3083" s="11" t="str">
        <f aca="false">IF(A3083="","",IF(ISNUMBER(A3083),INT(A3083),IFERROR(IF(TEXT(DATE(VALUE(LEFT(A3083,4)),VALUE(MID(A3083,6,2)),VALUE(MID(A3083,9,2))),"yyyy-mm-dd")=LEFT(A3083,10),DATE(VALUE(LEFT(A3083,4)),VALUE(MID(A3083,6,2)),VALUE(MID(A3083,9,2))),""),"")))</f>
        <v/>
      </c>
    </row>
    <row r="3084" customFormat="false" ht="15" hidden="false" customHeight="false" outlineLevel="0" collapsed="false">
      <c r="A3084" s="13"/>
      <c r="B3084" s="8"/>
      <c r="C3084" s="8"/>
      <c r="D3084" s="23"/>
      <c r="E3084" s="23"/>
      <c r="F3084" s="10" t="str">
        <f aca="false">IF(D3084="","",D3084-N(E3084))</f>
        <v/>
      </c>
      <c r="G3084" s="8"/>
      <c r="H3084" s="12" t="str">
        <f aca="false">IF(AND(A3084="",C3084="",D3084=""),"",IF(A3084="","Add the order date",IF(I3084="","Date not recognised - use YYYY-MM-DD",IF(C3084="","Add the customer email",IF(D3084="","Add the order total",IF(COUNTIF(Customers!$A$2:$A$2001,C3084)=0,"Customer not on Customers tab",IF(N(E3084)&gt;D3084,"Refund is more than the order",IF(AND(B3084&lt;&gt;"",COUNTIF($B$2:$B$5001,B3084)&gt;1),"Same order # twice - keep one row",""))))))))</f>
        <v/>
      </c>
      <c r="I3084" s="11" t="str">
        <f aca="false">IF(A3084="","",IF(ISNUMBER(A3084),INT(A3084),IFERROR(IF(TEXT(DATE(VALUE(LEFT(A3084,4)),VALUE(MID(A3084,6,2)),VALUE(MID(A3084,9,2))),"yyyy-mm-dd")=LEFT(A3084,10),DATE(VALUE(LEFT(A3084,4)),VALUE(MID(A3084,6,2)),VALUE(MID(A3084,9,2))),""),"")))</f>
        <v/>
      </c>
    </row>
    <row r="3085" customFormat="false" ht="15" hidden="false" customHeight="false" outlineLevel="0" collapsed="false">
      <c r="A3085" s="13"/>
      <c r="B3085" s="8"/>
      <c r="C3085" s="8"/>
      <c r="D3085" s="23"/>
      <c r="E3085" s="23"/>
      <c r="F3085" s="10" t="str">
        <f aca="false">IF(D3085="","",D3085-N(E3085))</f>
        <v/>
      </c>
      <c r="G3085" s="8"/>
      <c r="H3085" s="12" t="str">
        <f aca="false">IF(AND(A3085="",C3085="",D3085=""),"",IF(A3085="","Add the order date",IF(I3085="","Date not recognised - use YYYY-MM-DD",IF(C3085="","Add the customer email",IF(D3085="","Add the order total",IF(COUNTIF(Customers!$A$2:$A$2001,C3085)=0,"Customer not on Customers tab",IF(N(E3085)&gt;D3085,"Refund is more than the order",IF(AND(B3085&lt;&gt;"",COUNTIF($B$2:$B$5001,B3085)&gt;1),"Same order # twice - keep one row",""))))))))</f>
        <v/>
      </c>
      <c r="I3085" s="11" t="str">
        <f aca="false">IF(A3085="","",IF(ISNUMBER(A3085),INT(A3085),IFERROR(IF(TEXT(DATE(VALUE(LEFT(A3085,4)),VALUE(MID(A3085,6,2)),VALUE(MID(A3085,9,2))),"yyyy-mm-dd")=LEFT(A3085,10),DATE(VALUE(LEFT(A3085,4)),VALUE(MID(A3085,6,2)),VALUE(MID(A3085,9,2))),""),"")))</f>
        <v/>
      </c>
    </row>
    <row r="3086" customFormat="false" ht="15" hidden="false" customHeight="false" outlineLevel="0" collapsed="false">
      <c r="A3086" s="13"/>
      <c r="B3086" s="8"/>
      <c r="C3086" s="8"/>
      <c r="D3086" s="23"/>
      <c r="E3086" s="23"/>
      <c r="F3086" s="10" t="str">
        <f aca="false">IF(D3086="","",D3086-N(E3086))</f>
        <v/>
      </c>
      <c r="G3086" s="8"/>
      <c r="H3086" s="12" t="str">
        <f aca="false">IF(AND(A3086="",C3086="",D3086=""),"",IF(A3086="","Add the order date",IF(I3086="","Date not recognised - use YYYY-MM-DD",IF(C3086="","Add the customer email",IF(D3086="","Add the order total",IF(COUNTIF(Customers!$A$2:$A$2001,C3086)=0,"Customer not on Customers tab",IF(N(E3086)&gt;D3086,"Refund is more than the order",IF(AND(B3086&lt;&gt;"",COUNTIF($B$2:$B$5001,B3086)&gt;1),"Same order # twice - keep one row",""))))))))</f>
        <v/>
      </c>
      <c r="I3086" s="11" t="str">
        <f aca="false">IF(A3086="","",IF(ISNUMBER(A3086),INT(A3086),IFERROR(IF(TEXT(DATE(VALUE(LEFT(A3086,4)),VALUE(MID(A3086,6,2)),VALUE(MID(A3086,9,2))),"yyyy-mm-dd")=LEFT(A3086,10),DATE(VALUE(LEFT(A3086,4)),VALUE(MID(A3086,6,2)),VALUE(MID(A3086,9,2))),""),"")))</f>
        <v/>
      </c>
    </row>
    <row r="3087" customFormat="false" ht="15" hidden="false" customHeight="false" outlineLevel="0" collapsed="false">
      <c r="A3087" s="13"/>
      <c r="B3087" s="8"/>
      <c r="C3087" s="8"/>
      <c r="D3087" s="23"/>
      <c r="E3087" s="23"/>
      <c r="F3087" s="10" t="str">
        <f aca="false">IF(D3087="","",D3087-N(E3087))</f>
        <v/>
      </c>
      <c r="G3087" s="8"/>
      <c r="H3087" s="12" t="str">
        <f aca="false">IF(AND(A3087="",C3087="",D3087=""),"",IF(A3087="","Add the order date",IF(I3087="","Date not recognised - use YYYY-MM-DD",IF(C3087="","Add the customer email",IF(D3087="","Add the order total",IF(COUNTIF(Customers!$A$2:$A$2001,C3087)=0,"Customer not on Customers tab",IF(N(E3087)&gt;D3087,"Refund is more than the order",IF(AND(B3087&lt;&gt;"",COUNTIF($B$2:$B$5001,B3087)&gt;1),"Same order # twice - keep one row",""))))))))</f>
        <v/>
      </c>
      <c r="I3087" s="11" t="str">
        <f aca="false">IF(A3087="","",IF(ISNUMBER(A3087),INT(A3087),IFERROR(IF(TEXT(DATE(VALUE(LEFT(A3087,4)),VALUE(MID(A3087,6,2)),VALUE(MID(A3087,9,2))),"yyyy-mm-dd")=LEFT(A3087,10),DATE(VALUE(LEFT(A3087,4)),VALUE(MID(A3087,6,2)),VALUE(MID(A3087,9,2))),""),"")))</f>
        <v/>
      </c>
    </row>
    <row r="3088" customFormat="false" ht="15" hidden="false" customHeight="false" outlineLevel="0" collapsed="false">
      <c r="A3088" s="13"/>
      <c r="B3088" s="8"/>
      <c r="C3088" s="8"/>
      <c r="D3088" s="23"/>
      <c r="E3088" s="23"/>
      <c r="F3088" s="10" t="str">
        <f aca="false">IF(D3088="","",D3088-N(E3088))</f>
        <v/>
      </c>
      <c r="G3088" s="8"/>
      <c r="H3088" s="12" t="str">
        <f aca="false">IF(AND(A3088="",C3088="",D3088=""),"",IF(A3088="","Add the order date",IF(I3088="","Date not recognised - use YYYY-MM-DD",IF(C3088="","Add the customer email",IF(D3088="","Add the order total",IF(COUNTIF(Customers!$A$2:$A$2001,C3088)=0,"Customer not on Customers tab",IF(N(E3088)&gt;D3088,"Refund is more than the order",IF(AND(B3088&lt;&gt;"",COUNTIF($B$2:$B$5001,B3088)&gt;1),"Same order # twice - keep one row",""))))))))</f>
        <v/>
      </c>
      <c r="I3088" s="11" t="str">
        <f aca="false">IF(A3088="","",IF(ISNUMBER(A3088),INT(A3088),IFERROR(IF(TEXT(DATE(VALUE(LEFT(A3088,4)),VALUE(MID(A3088,6,2)),VALUE(MID(A3088,9,2))),"yyyy-mm-dd")=LEFT(A3088,10),DATE(VALUE(LEFT(A3088,4)),VALUE(MID(A3088,6,2)),VALUE(MID(A3088,9,2))),""),"")))</f>
        <v/>
      </c>
    </row>
    <row r="3089" customFormat="false" ht="15" hidden="false" customHeight="false" outlineLevel="0" collapsed="false">
      <c r="A3089" s="13"/>
      <c r="B3089" s="8"/>
      <c r="C3089" s="8"/>
      <c r="D3089" s="23"/>
      <c r="E3089" s="23"/>
      <c r="F3089" s="10" t="str">
        <f aca="false">IF(D3089="","",D3089-N(E3089))</f>
        <v/>
      </c>
      <c r="G3089" s="8"/>
      <c r="H3089" s="12" t="str">
        <f aca="false">IF(AND(A3089="",C3089="",D3089=""),"",IF(A3089="","Add the order date",IF(I3089="","Date not recognised - use YYYY-MM-DD",IF(C3089="","Add the customer email",IF(D3089="","Add the order total",IF(COUNTIF(Customers!$A$2:$A$2001,C3089)=0,"Customer not on Customers tab",IF(N(E3089)&gt;D3089,"Refund is more than the order",IF(AND(B3089&lt;&gt;"",COUNTIF($B$2:$B$5001,B3089)&gt;1),"Same order # twice - keep one row",""))))))))</f>
        <v/>
      </c>
      <c r="I3089" s="11" t="str">
        <f aca="false">IF(A3089="","",IF(ISNUMBER(A3089),INT(A3089),IFERROR(IF(TEXT(DATE(VALUE(LEFT(A3089,4)),VALUE(MID(A3089,6,2)),VALUE(MID(A3089,9,2))),"yyyy-mm-dd")=LEFT(A3089,10),DATE(VALUE(LEFT(A3089,4)),VALUE(MID(A3089,6,2)),VALUE(MID(A3089,9,2))),""),"")))</f>
        <v/>
      </c>
    </row>
    <row r="3090" customFormat="false" ht="15" hidden="false" customHeight="false" outlineLevel="0" collapsed="false">
      <c r="A3090" s="13"/>
      <c r="B3090" s="8"/>
      <c r="C3090" s="8"/>
      <c r="D3090" s="23"/>
      <c r="E3090" s="23"/>
      <c r="F3090" s="10" t="str">
        <f aca="false">IF(D3090="","",D3090-N(E3090))</f>
        <v/>
      </c>
      <c r="G3090" s="8"/>
      <c r="H3090" s="12" t="str">
        <f aca="false">IF(AND(A3090="",C3090="",D3090=""),"",IF(A3090="","Add the order date",IF(I3090="","Date not recognised - use YYYY-MM-DD",IF(C3090="","Add the customer email",IF(D3090="","Add the order total",IF(COUNTIF(Customers!$A$2:$A$2001,C3090)=0,"Customer not on Customers tab",IF(N(E3090)&gt;D3090,"Refund is more than the order",IF(AND(B3090&lt;&gt;"",COUNTIF($B$2:$B$5001,B3090)&gt;1),"Same order # twice - keep one row",""))))))))</f>
        <v/>
      </c>
      <c r="I3090" s="11" t="str">
        <f aca="false">IF(A3090="","",IF(ISNUMBER(A3090),INT(A3090),IFERROR(IF(TEXT(DATE(VALUE(LEFT(A3090,4)),VALUE(MID(A3090,6,2)),VALUE(MID(A3090,9,2))),"yyyy-mm-dd")=LEFT(A3090,10),DATE(VALUE(LEFT(A3090,4)),VALUE(MID(A3090,6,2)),VALUE(MID(A3090,9,2))),""),"")))</f>
        <v/>
      </c>
    </row>
    <row r="3091" customFormat="false" ht="15" hidden="false" customHeight="false" outlineLevel="0" collapsed="false">
      <c r="A3091" s="13"/>
      <c r="B3091" s="8"/>
      <c r="C3091" s="8"/>
      <c r="D3091" s="23"/>
      <c r="E3091" s="23"/>
      <c r="F3091" s="10" t="str">
        <f aca="false">IF(D3091="","",D3091-N(E3091))</f>
        <v/>
      </c>
      <c r="G3091" s="8"/>
      <c r="H3091" s="12" t="str">
        <f aca="false">IF(AND(A3091="",C3091="",D3091=""),"",IF(A3091="","Add the order date",IF(I3091="","Date not recognised - use YYYY-MM-DD",IF(C3091="","Add the customer email",IF(D3091="","Add the order total",IF(COUNTIF(Customers!$A$2:$A$2001,C3091)=0,"Customer not on Customers tab",IF(N(E3091)&gt;D3091,"Refund is more than the order",IF(AND(B3091&lt;&gt;"",COUNTIF($B$2:$B$5001,B3091)&gt;1),"Same order # twice - keep one row",""))))))))</f>
        <v/>
      </c>
      <c r="I3091" s="11" t="str">
        <f aca="false">IF(A3091="","",IF(ISNUMBER(A3091),INT(A3091),IFERROR(IF(TEXT(DATE(VALUE(LEFT(A3091,4)),VALUE(MID(A3091,6,2)),VALUE(MID(A3091,9,2))),"yyyy-mm-dd")=LEFT(A3091,10),DATE(VALUE(LEFT(A3091,4)),VALUE(MID(A3091,6,2)),VALUE(MID(A3091,9,2))),""),"")))</f>
        <v/>
      </c>
    </row>
    <row r="3092" customFormat="false" ht="15" hidden="false" customHeight="false" outlineLevel="0" collapsed="false">
      <c r="A3092" s="13"/>
      <c r="B3092" s="8"/>
      <c r="C3092" s="8"/>
      <c r="D3092" s="23"/>
      <c r="E3092" s="23"/>
      <c r="F3092" s="10" t="str">
        <f aca="false">IF(D3092="","",D3092-N(E3092))</f>
        <v/>
      </c>
      <c r="G3092" s="8"/>
      <c r="H3092" s="12" t="str">
        <f aca="false">IF(AND(A3092="",C3092="",D3092=""),"",IF(A3092="","Add the order date",IF(I3092="","Date not recognised - use YYYY-MM-DD",IF(C3092="","Add the customer email",IF(D3092="","Add the order total",IF(COUNTIF(Customers!$A$2:$A$2001,C3092)=0,"Customer not on Customers tab",IF(N(E3092)&gt;D3092,"Refund is more than the order",IF(AND(B3092&lt;&gt;"",COUNTIF($B$2:$B$5001,B3092)&gt;1),"Same order # twice - keep one row",""))))))))</f>
        <v/>
      </c>
      <c r="I3092" s="11" t="str">
        <f aca="false">IF(A3092="","",IF(ISNUMBER(A3092),INT(A3092),IFERROR(IF(TEXT(DATE(VALUE(LEFT(A3092,4)),VALUE(MID(A3092,6,2)),VALUE(MID(A3092,9,2))),"yyyy-mm-dd")=LEFT(A3092,10),DATE(VALUE(LEFT(A3092,4)),VALUE(MID(A3092,6,2)),VALUE(MID(A3092,9,2))),""),"")))</f>
        <v/>
      </c>
    </row>
    <row r="3093" customFormat="false" ht="15" hidden="false" customHeight="false" outlineLevel="0" collapsed="false">
      <c r="A3093" s="13"/>
      <c r="B3093" s="8"/>
      <c r="C3093" s="8"/>
      <c r="D3093" s="23"/>
      <c r="E3093" s="23"/>
      <c r="F3093" s="10" t="str">
        <f aca="false">IF(D3093="","",D3093-N(E3093))</f>
        <v/>
      </c>
      <c r="G3093" s="8"/>
      <c r="H3093" s="12" t="str">
        <f aca="false">IF(AND(A3093="",C3093="",D3093=""),"",IF(A3093="","Add the order date",IF(I3093="","Date not recognised - use YYYY-MM-DD",IF(C3093="","Add the customer email",IF(D3093="","Add the order total",IF(COUNTIF(Customers!$A$2:$A$2001,C3093)=0,"Customer not on Customers tab",IF(N(E3093)&gt;D3093,"Refund is more than the order",IF(AND(B3093&lt;&gt;"",COUNTIF($B$2:$B$5001,B3093)&gt;1),"Same order # twice - keep one row",""))))))))</f>
        <v/>
      </c>
      <c r="I3093" s="11" t="str">
        <f aca="false">IF(A3093="","",IF(ISNUMBER(A3093),INT(A3093),IFERROR(IF(TEXT(DATE(VALUE(LEFT(A3093,4)),VALUE(MID(A3093,6,2)),VALUE(MID(A3093,9,2))),"yyyy-mm-dd")=LEFT(A3093,10),DATE(VALUE(LEFT(A3093,4)),VALUE(MID(A3093,6,2)),VALUE(MID(A3093,9,2))),""),"")))</f>
        <v/>
      </c>
    </row>
    <row r="3094" customFormat="false" ht="15" hidden="false" customHeight="false" outlineLevel="0" collapsed="false">
      <c r="A3094" s="13"/>
      <c r="B3094" s="8"/>
      <c r="C3094" s="8"/>
      <c r="D3094" s="23"/>
      <c r="E3094" s="23"/>
      <c r="F3094" s="10" t="str">
        <f aca="false">IF(D3094="","",D3094-N(E3094))</f>
        <v/>
      </c>
      <c r="G3094" s="8"/>
      <c r="H3094" s="12" t="str">
        <f aca="false">IF(AND(A3094="",C3094="",D3094=""),"",IF(A3094="","Add the order date",IF(I3094="","Date not recognised - use YYYY-MM-DD",IF(C3094="","Add the customer email",IF(D3094="","Add the order total",IF(COUNTIF(Customers!$A$2:$A$2001,C3094)=0,"Customer not on Customers tab",IF(N(E3094)&gt;D3094,"Refund is more than the order",IF(AND(B3094&lt;&gt;"",COUNTIF($B$2:$B$5001,B3094)&gt;1),"Same order # twice - keep one row",""))))))))</f>
        <v/>
      </c>
      <c r="I3094" s="11" t="str">
        <f aca="false">IF(A3094="","",IF(ISNUMBER(A3094),INT(A3094),IFERROR(IF(TEXT(DATE(VALUE(LEFT(A3094,4)),VALUE(MID(A3094,6,2)),VALUE(MID(A3094,9,2))),"yyyy-mm-dd")=LEFT(A3094,10),DATE(VALUE(LEFT(A3094,4)),VALUE(MID(A3094,6,2)),VALUE(MID(A3094,9,2))),""),"")))</f>
        <v/>
      </c>
    </row>
    <row r="3095" customFormat="false" ht="15" hidden="false" customHeight="false" outlineLevel="0" collapsed="false">
      <c r="A3095" s="13"/>
      <c r="B3095" s="8"/>
      <c r="C3095" s="8"/>
      <c r="D3095" s="23"/>
      <c r="E3095" s="23"/>
      <c r="F3095" s="10" t="str">
        <f aca="false">IF(D3095="","",D3095-N(E3095))</f>
        <v/>
      </c>
      <c r="G3095" s="8"/>
      <c r="H3095" s="12" t="str">
        <f aca="false">IF(AND(A3095="",C3095="",D3095=""),"",IF(A3095="","Add the order date",IF(I3095="","Date not recognised - use YYYY-MM-DD",IF(C3095="","Add the customer email",IF(D3095="","Add the order total",IF(COUNTIF(Customers!$A$2:$A$2001,C3095)=0,"Customer not on Customers tab",IF(N(E3095)&gt;D3095,"Refund is more than the order",IF(AND(B3095&lt;&gt;"",COUNTIF($B$2:$B$5001,B3095)&gt;1),"Same order # twice - keep one row",""))))))))</f>
        <v/>
      </c>
      <c r="I3095" s="11" t="str">
        <f aca="false">IF(A3095="","",IF(ISNUMBER(A3095),INT(A3095),IFERROR(IF(TEXT(DATE(VALUE(LEFT(A3095,4)),VALUE(MID(A3095,6,2)),VALUE(MID(A3095,9,2))),"yyyy-mm-dd")=LEFT(A3095,10),DATE(VALUE(LEFT(A3095,4)),VALUE(MID(A3095,6,2)),VALUE(MID(A3095,9,2))),""),"")))</f>
        <v/>
      </c>
    </row>
    <row r="3096" customFormat="false" ht="15" hidden="false" customHeight="false" outlineLevel="0" collapsed="false">
      <c r="A3096" s="13"/>
      <c r="B3096" s="8"/>
      <c r="C3096" s="8"/>
      <c r="D3096" s="23"/>
      <c r="E3096" s="23"/>
      <c r="F3096" s="10" t="str">
        <f aca="false">IF(D3096="","",D3096-N(E3096))</f>
        <v/>
      </c>
      <c r="G3096" s="8"/>
      <c r="H3096" s="12" t="str">
        <f aca="false">IF(AND(A3096="",C3096="",D3096=""),"",IF(A3096="","Add the order date",IF(I3096="","Date not recognised - use YYYY-MM-DD",IF(C3096="","Add the customer email",IF(D3096="","Add the order total",IF(COUNTIF(Customers!$A$2:$A$2001,C3096)=0,"Customer not on Customers tab",IF(N(E3096)&gt;D3096,"Refund is more than the order",IF(AND(B3096&lt;&gt;"",COUNTIF($B$2:$B$5001,B3096)&gt;1),"Same order # twice - keep one row",""))))))))</f>
        <v/>
      </c>
      <c r="I3096" s="11" t="str">
        <f aca="false">IF(A3096="","",IF(ISNUMBER(A3096),INT(A3096),IFERROR(IF(TEXT(DATE(VALUE(LEFT(A3096,4)),VALUE(MID(A3096,6,2)),VALUE(MID(A3096,9,2))),"yyyy-mm-dd")=LEFT(A3096,10),DATE(VALUE(LEFT(A3096,4)),VALUE(MID(A3096,6,2)),VALUE(MID(A3096,9,2))),""),"")))</f>
        <v/>
      </c>
    </row>
    <row r="3097" customFormat="false" ht="15" hidden="false" customHeight="false" outlineLevel="0" collapsed="false">
      <c r="A3097" s="13"/>
      <c r="B3097" s="8"/>
      <c r="C3097" s="8"/>
      <c r="D3097" s="23"/>
      <c r="E3097" s="23"/>
      <c r="F3097" s="10" t="str">
        <f aca="false">IF(D3097="","",D3097-N(E3097))</f>
        <v/>
      </c>
      <c r="G3097" s="8"/>
      <c r="H3097" s="12" t="str">
        <f aca="false">IF(AND(A3097="",C3097="",D3097=""),"",IF(A3097="","Add the order date",IF(I3097="","Date not recognised - use YYYY-MM-DD",IF(C3097="","Add the customer email",IF(D3097="","Add the order total",IF(COUNTIF(Customers!$A$2:$A$2001,C3097)=0,"Customer not on Customers tab",IF(N(E3097)&gt;D3097,"Refund is more than the order",IF(AND(B3097&lt;&gt;"",COUNTIF($B$2:$B$5001,B3097)&gt;1),"Same order # twice - keep one row",""))))))))</f>
        <v/>
      </c>
      <c r="I3097" s="11" t="str">
        <f aca="false">IF(A3097="","",IF(ISNUMBER(A3097),INT(A3097),IFERROR(IF(TEXT(DATE(VALUE(LEFT(A3097,4)),VALUE(MID(A3097,6,2)),VALUE(MID(A3097,9,2))),"yyyy-mm-dd")=LEFT(A3097,10),DATE(VALUE(LEFT(A3097,4)),VALUE(MID(A3097,6,2)),VALUE(MID(A3097,9,2))),""),"")))</f>
        <v/>
      </c>
    </row>
    <row r="3098" customFormat="false" ht="15" hidden="false" customHeight="false" outlineLevel="0" collapsed="false">
      <c r="A3098" s="13"/>
      <c r="B3098" s="8"/>
      <c r="C3098" s="8"/>
      <c r="D3098" s="23"/>
      <c r="E3098" s="23"/>
      <c r="F3098" s="10" t="str">
        <f aca="false">IF(D3098="","",D3098-N(E3098))</f>
        <v/>
      </c>
      <c r="G3098" s="8"/>
      <c r="H3098" s="12" t="str">
        <f aca="false">IF(AND(A3098="",C3098="",D3098=""),"",IF(A3098="","Add the order date",IF(I3098="","Date not recognised - use YYYY-MM-DD",IF(C3098="","Add the customer email",IF(D3098="","Add the order total",IF(COUNTIF(Customers!$A$2:$A$2001,C3098)=0,"Customer not on Customers tab",IF(N(E3098)&gt;D3098,"Refund is more than the order",IF(AND(B3098&lt;&gt;"",COUNTIF($B$2:$B$5001,B3098)&gt;1),"Same order # twice - keep one row",""))))))))</f>
        <v/>
      </c>
      <c r="I3098" s="11" t="str">
        <f aca="false">IF(A3098="","",IF(ISNUMBER(A3098),INT(A3098),IFERROR(IF(TEXT(DATE(VALUE(LEFT(A3098,4)),VALUE(MID(A3098,6,2)),VALUE(MID(A3098,9,2))),"yyyy-mm-dd")=LEFT(A3098,10),DATE(VALUE(LEFT(A3098,4)),VALUE(MID(A3098,6,2)),VALUE(MID(A3098,9,2))),""),"")))</f>
        <v/>
      </c>
    </row>
    <row r="3099" customFormat="false" ht="15" hidden="false" customHeight="false" outlineLevel="0" collapsed="false">
      <c r="A3099" s="13"/>
      <c r="B3099" s="8"/>
      <c r="C3099" s="8"/>
      <c r="D3099" s="23"/>
      <c r="E3099" s="23"/>
      <c r="F3099" s="10" t="str">
        <f aca="false">IF(D3099="","",D3099-N(E3099))</f>
        <v/>
      </c>
      <c r="G3099" s="8"/>
      <c r="H3099" s="12" t="str">
        <f aca="false">IF(AND(A3099="",C3099="",D3099=""),"",IF(A3099="","Add the order date",IF(I3099="","Date not recognised - use YYYY-MM-DD",IF(C3099="","Add the customer email",IF(D3099="","Add the order total",IF(COUNTIF(Customers!$A$2:$A$2001,C3099)=0,"Customer not on Customers tab",IF(N(E3099)&gt;D3099,"Refund is more than the order",IF(AND(B3099&lt;&gt;"",COUNTIF($B$2:$B$5001,B3099)&gt;1),"Same order # twice - keep one row",""))))))))</f>
        <v/>
      </c>
      <c r="I3099" s="11" t="str">
        <f aca="false">IF(A3099="","",IF(ISNUMBER(A3099),INT(A3099),IFERROR(IF(TEXT(DATE(VALUE(LEFT(A3099,4)),VALUE(MID(A3099,6,2)),VALUE(MID(A3099,9,2))),"yyyy-mm-dd")=LEFT(A3099,10),DATE(VALUE(LEFT(A3099,4)),VALUE(MID(A3099,6,2)),VALUE(MID(A3099,9,2))),""),"")))</f>
        <v/>
      </c>
    </row>
    <row r="3100" customFormat="false" ht="15" hidden="false" customHeight="false" outlineLevel="0" collapsed="false">
      <c r="A3100" s="13"/>
      <c r="B3100" s="8"/>
      <c r="C3100" s="8"/>
      <c r="D3100" s="23"/>
      <c r="E3100" s="23"/>
      <c r="F3100" s="10" t="str">
        <f aca="false">IF(D3100="","",D3100-N(E3100))</f>
        <v/>
      </c>
      <c r="G3100" s="8"/>
      <c r="H3100" s="12" t="str">
        <f aca="false">IF(AND(A3100="",C3100="",D3100=""),"",IF(A3100="","Add the order date",IF(I3100="","Date not recognised - use YYYY-MM-DD",IF(C3100="","Add the customer email",IF(D3100="","Add the order total",IF(COUNTIF(Customers!$A$2:$A$2001,C3100)=0,"Customer not on Customers tab",IF(N(E3100)&gt;D3100,"Refund is more than the order",IF(AND(B3100&lt;&gt;"",COUNTIF($B$2:$B$5001,B3100)&gt;1),"Same order # twice - keep one row",""))))))))</f>
        <v/>
      </c>
      <c r="I3100" s="11" t="str">
        <f aca="false">IF(A3100="","",IF(ISNUMBER(A3100),INT(A3100),IFERROR(IF(TEXT(DATE(VALUE(LEFT(A3100,4)),VALUE(MID(A3100,6,2)),VALUE(MID(A3100,9,2))),"yyyy-mm-dd")=LEFT(A3100,10),DATE(VALUE(LEFT(A3100,4)),VALUE(MID(A3100,6,2)),VALUE(MID(A3100,9,2))),""),"")))</f>
        <v/>
      </c>
    </row>
    <row r="3101" customFormat="false" ht="15" hidden="false" customHeight="false" outlineLevel="0" collapsed="false">
      <c r="A3101" s="13"/>
      <c r="B3101" s="8"/>
      <c r="C3101" s="8"/>
      <c r="D3101" s="23"/>
      <c r="E3101" s="23"/>
      <c r="F3101" s="10" t="str">
        <f aca="false">IF(D3101="","",D3101-N(E3101))</f>
        <v/>
      </c>
      <c r="G3101" s="8"/>
      <c r="H3101" s="12" t="str">
        <f aca="false">IF(AND(A3101="",C3101="",D3101=""),"",IF(A3101="","Add the order date",IF(I3101="","Date not recognised - use YYYY-MM-DD",IF(C3101="","Add the customer email",IF(D3101="","Add the order total",IF(COUNTIF(Customers!$A$2:$A$2001,C3101)=0,"Customer not on Customers tab",IF(N(E3101)&gt;D3101,"Refund is more than the order",IF(AND(B3101&lt;&gt;"",COUNTIF($B$2:$B$5001,B3101)&gt;1),"Same order # twice - keep one row",""))))))))</f>
        <v/>
      </c>
      <c r="I3101" s="11" t="str">
        <f aca="false">IF(A3101="","",IF(ISNUMBER(A3101),INT(A3101),IFERROR(IF(TEXT(DATE(VALUE(LEFT(A3101,4)),VALUE(MID(A3101,6,2)),VALUE(MID(A3101,9,2))),"yyyy-mm-dd")=LEFT(A3101,10),DATE(VALUE(LEFT(A3101,4)),VALUE(MID(A3101,6,2)),VALUE(MID(A3101,9,2))),""),"")))</f>
        <v/>
      </c>
    </row>
    <row r="3102" customFormat="false" ht="15" hidden="false" customHeight="false" outlineLevel="0" collapsed="false">
      <c r="A3102" s="13"/>
      <c r="B3102" s="8"/>
      <c r="C3102" s="8"/>
      <c r="D3102" s="23"/>
      <c r="E3102" s="23"/>
      <c r="F3102" s="10" t="str">
        <f aca="false">IF(D3102="","",D3102-N(E3102))</f>
        <v/>
      </c>
      <c r="G3102" s="8"/>
      <c r="H3102" s="12" t="str">
        <f aca="false">IF(AND(A3102="",C3102="",D3102=""),"",IF(A3102="","Add the order date",IF(I3102="","Date not recognised - use YYYY-MM-DD",IF(C3102="","Add the customer email",IF(D3102="","Add the order total",IF(COUNTIF(Customers!$A$2:$A$2001,C3102)=0,"Customer not on Customers tab",IF(N(E3102)&gt;D3102,"Refund is more than the order",IF(AND(B3102&lt;&gt;"",COUNTIF($B$2:$B$5001,B3102)&gt;1),"Same order # twice - keep one row",""))))))))</f>
        <v/>
      </c>
      <c r="I3102" s="11" t="str">
        <f aca="false">IF(A3102="","",IF(ISNUMBER(A3102),INT(A3102),IFERROR(IF(TEXT(DATE(VALUE(LEFT(A3102,4)),VALUE(MID(A3102,6,2)),VALUE(MID(A3102,9,2))),"yyyy-mm-dd")=LEFT(A3102,10),DATE(VALUE(LEFT(A3102,4)),VALUE(MID(A3102,6,2)),VALUE(MID(A3102,9,2))),""),"")))</f>
        <v/>
      </c>
    </row>
    <row r="3103" customFormat="false" ht="15" hidden="false" customHeight="false" outlineLevel="0" collapsed="false">
      <c r="A3103" s="13"/>
      <c r="B3103" s="8"/>
      <c r="C3103" s="8"/>
      <c r="D3103" s="23"/>
      <c r="E3103" s="23"/>
      <c r="F3103" s="10" t="str">
        <f aca="false">IF(D3103="","",D3103-N(E3103))</f>
        <v/>
      </c>
      <c r="G3103" s="8"/>
      <c r="H3103" s="12" t="str">
        <f aca="false">IF(AND(A3103="",C3103="",D3103=""),"",IF(A3103="","Add the order date",IF(I3103="","Date not recognised - use YYYY-MM-DD",IF(C3103="","Add the customer email",IF(D3103="","Add the order total",IF(COUNTIF(Customers!$A$2:$A$2001,C3103)=0,"Customer not on Customers tab",IF(N(E3103)&gt;D3103,"Refund is more than the order",IF(AND(B3103&lt;&gt;"",COUNTIF($B$2:$B$5001,B3103)&gt;1),"Same order # twice - keep one row",""))))))))</f>
        <v/>
      </c>
      <c r="I3103" s="11" t="str">
        <f aca="false">IF(A3103="","",IF(ISNUMBER(A3103),INT(A3103),IFERROR(IF(TEXT(DATE(VALUE(LEFT(A3103,4)),VALUE(MID(A3103,6,2)),VALUE(MID(A3103,9,2))),"yyyy-mm-dd")=LEFT(A3103,10),DATE(VALUE(LEFT(A3103,4)),VALUE(MID(A3103,6,2)),VALUE(MID(A3103,9,2))),""),"")))</f>
        <v/>
      </c>
    </row>
    <row r="3104" customFormat="false" ht="15" hidden="false" customHeight="false" outlineLevel="0" collapsed="false">
      <c r="A3104" s="13"/>
      <c r="B3104" s="8"/>
      <c r="C3104" s="8"/>
      <c r="D3104" s="23"/>
      <c r="E3104" s="23"/>
      <c r="F3104" s="10" t="str">
        <f aca="false">IF(D3104="","",D3104-N(E3104))</f>
        <v/>
      </c>
      <c r="G3104" s="8"/>
      <c r="H3104" s="12" t="str">
        <f aca="false">IF(AND(A3104="",C3104="",D3104=""),"",IF(A3104="","Add the order date",IF(I3104="","Date not recognised - use YYYY-MM-DD",IF(C3104="","Add the customer email",IF(D3104="","Add the order total",IF(COUNTIF(Customers!$A$2:$A$2001,C3104)=0,"Customer not on Customers tab",IF(N(E3104)&gt;D3104,"Refund is more than the order",IF(AND(B3104&lt;&gt;"",COUNTIF($B$2:$B$5001,B3104)&gt;1),"Same order # twice - keep one row",""))))))))</f>
        <v/>
      </c>
      <c r="I3104" s="11" t="str">
        <f aca="false">IF(A3104="","",IF(ISNUMBER(A3104),INT(A3104),IFERROR(IF(TEXT(DATE(VALUE(LEFT(A3104,4)),VALUE(MID(A3104,6,2)),VALUE(MID(A3104,9,2))),"yyyy-mm-dd")=LEFT(A3104,10),DATE(VALUE(LEFT(A3104,4)),VALUE(MID(A3104,6,2)),VALUE(MID(A3104,9,2))),""),"")))</f>
        <v/>
      </c>
    </row>
    <row r="3105" customFormat="false" ht="15" hidden="false" customHeight="false" outlineLevel="0" collapsed="false">
      <c r="A3105" s="13"/>
      <c r="B3105" s="8"/>
      <c r="C3105" s="8"/>
      <c r="D3105" s="23"/>
      <c r="E3105" s="23"/>
      <c r="F3105" s="10" t="str">
        <f aca="false">IF(D3105="","",D3105-N(E3105))</f>
        <v/>
      </c>
      <c r="G3105" s="8"/>
      <c r="H3105" s="12" t="str">
        <f aca="false">IF(AND(A3105="",C3105="",D3105=""),"",IF(A3105="","Add the order date",IF(I3105="","Date not recognised - use YYYY-MM-DD",IF(C3105="","Add the customer email",IF(D3105="","Add the order total",IF(COUNTIF(Customers!$A$2:$A$2001,C3105)=0,"Customer not on Customers tab",IF(N(E3105)&gt;D3105,"Refund is more than the order",IF(AND(B3105&lt;&gt;"",COUNTIF($B$2:$B$5001,B3105)&gt;1),"Same order # twice - keep one row",""))))))))</f>
        <v/>
      </c>
      <c r="I3105" s="11" t="str">
        <f aca="false">IF(A3105="","",IF(ISNUMBER(A3105),INT(A3105),IFERROR(IF(TEXT(DATE(VALUE(LEFT(A3105,4)),VALUE(MID(A3105,6,2)),VALUE(MID(A3105,9,2))),"yyyy-mm-dd")=LEFT(A3105,10),DATE(VALUE(LEFT(A3105,4)),VALUE(MID(A3105,6,2)),VALUE(MID(A3105,9,2))),""),"")))</f>
        <v/>
      </c>
    </row>
    <row r="3106" customFormat="false" ht="15" hidden="false" customHeight="false" outlineLevel="0" collapsed="false">
      <c r="A3106" s="13"/>
      <c r="B3106" s="8"/>
      <c r="C3106" s="8"/>
      <c r="D3106" s="23"/>
      <c r="E3106" s="23"/>
      <c r="F3106" s="10" t="str">
        <f aca="false">IF(D3106="","",D3106-N(E3106))</f>
        <v/>
      </c>
      <c r="G3106" s="8"/>
      <c r="H3106" s="12" t="str">
        <f aca="false">IF(AND(A3106="",C3106="",D3106=""),"",IF(A3106="","Add the order date",IF(I3106="","Date not recognised - use YYYY-MM-DD",IF(C3106="","Add the customer email",IF(D3106="","Add the order total",IF(COUNTIF(Customers!$A$2:$A$2001,C3106)=0,"Customer not on Customers tab",IF(N(E3106)&gt;D3106,"Refund is more than the order",IF(AND(B3106&lt;&gt;"",COUNTIF($B$2:$B$5001,B3106)&gt;1),"Same order # twice - keep one row",""))))))))</f>
        <v/>
      </c>
      <c r="I3106" s="11" t="str">
        <f aca="false">IF(A3106="","",IF(ISNUMBER(A3106),INT(A3106),IFERROR(IF(TEXT(DATE(VALUE(LEFT(A3106,4)),VALUE(MID(A3106,6,2)),VALUE(MID(A3106,9,2))),"yyyy-mm-dd")=LEFT(A3106,10),DATE(VALUE(LEFT(A3106,4)),VALUE(MID(A3106,6,2)),VALUE(MID(A3106,9,2))),""),"")))</f>
        <v/>
      </c>
    </row>
    <row r="3107" customFormat="false" ht="15" hidden="false" customHeight="false" outlineLevel="0" collapsed="false">
      <c r="A3107" s="13"/>
      <c r="B3107" s="8"/>
      <c r="C3107" s="8"/>
      <c r="D3107" s="23"/>
      <c r="E3107" s="23"/>
      <c r="F3107" s="10" t="str">
        <f aca="false">IF(D3107="","",D3107-N(E3107))</f>
        <v/>
      </c>
      <c r="G3107" s="8"/>
      <c r="H3107" s="12" t="str">
        <f aca="false">IF(AND(A3107="",C3107="",D3107=""),"",IF(A3107="","Add the order date",IF(I3107="","Date not recognised - use YYYY-MM-DD",IF(C3107="","Add the customer email",IF(D3107="","Add the order total",IF(COUNTIF(Customers!$A$2:$A$2001,C3107)=0,"Customer not on Customers tab",IF(N(E3107)&gt;D3107,"Refund is more than the order",IF(AND(B3107&lt;&gt;"",COUNTIF($B$2:$B$5001,B3107)&gt;1),"Same order # twice - keep one row",""))))))))</f>
        <v/>
      </c>
      <c r="I3107" s="11" t="str">
        <f aca="false">IF(A3107="","",IF(ISNUMBER(A3107),INT(A3107),IFERROR(IF(TEXT(DATE(VALUE(LEFT(A3107,4)),VALUE(MID(A3107,6,2)),VALUE(MID(A3107,9,2))),"yyyy-mm-dd")=LEFT(A3107,10),DATE(VALUE(LEFT(A3107,4)),VALUE(MID(A3107,6,2)),VALUE(MID(A3107,9,2))),""),"")))</f>
        <v/>
      </c>
    </row>
    <row r="3108" customFormat="false" ht="15" hidden="false" customHeight="false" outlineLevel="0" collapsed="false">
      <c r="A3108" s="13"/>
      <c r="B3108" s="8"/>
      <c r="C3108" s="8"/>
      <c r="D3108" s="23"/>
      <c r="E3108" s="23"/>
      <c r="F3108" s="10" t="str">
        <f aca="false">IF(D3108="","",D3108-N(E3108))</f>
        <v/>
      </c>
      <c r="G3108" s="8"/>
      <c r="H3108" s="12" t="str">
        <f aca="false">IF(AND(A3108="",C3108="",D3108=""),"",IF(A3108="","Add the order date",IF(I3108="","Date not recognised - use YYYY-MM-DD",IF(C3108="","Add the customer email",IF(D3108="","Add the order total",IF(COUNTIF(Customers!$A$2:$A$2001,C3108)=0,"Customer not on Customers tab",IF(N(E3108)&gt;D3108,"Refund is more than the order",IF(AND(B3108&lt;&gt;"",COUNTIF($B$2:$B$5001,B3108)&gt;1),"Same order # twice - keep one row",""))))))))</f>
        <v/>
      </c>
      <c r="I3108" s="11" t="str">
        <f aca="false">IF(A3108="","",IF(ISNUMBER(A3108),INT(A3108),IFERROR(IF(TEXT(DATE(VALUE(LEFT(A3108,4)),VALUE(MID(A3108,6,2)),VALUE(MID(A3108,9,2))),"yyyy-mm-dd")=LEFT(A3108,10),DATE(VALUE(LEFT(A3108,4)),VALUE(MID(A3108,6,2)),VALUE(MID(A3108,9,2))),""),"")))</f>
        <v/>
      </c>
    </row>
    <row r="3109" customFormat="false" ht="15" hidden="false" customHeight="false" outlineLevel="0" collapsed="false">
      <c r="A3109" s="13"/>
      <c r="B3109" s="8"/>
      <c r="C3109" s="8"/>
      <c r="D3109" s="23"/>
      <c r="E3109" s="23"/>
      <c r="F3109" s="10" t="str">
        <f aca="false">IF(D3109="","",D3109-N(E3109))</f>
        <v/>
      </c>
      <c r="G3109" s="8"/>
      <c r="H3109" s="12" t="str">
        <f aca="false">IF(AND(A3109="",C3109="",D3109=""),"",IF(A3109="","Add the order date",IF(I3109="","Date not recognised - use YYYY-MM-DD",IF(C3109="","Add the customer email",IF(D3109="","Add the order total",IF(COUNTIF(Customers!$A$2:$A$2001,C3109)=0,"Customer not on Customers tab",IF(N(E3109)&gt;D3109,"Refund is more than the order",IF(AND(B3109&lt;&gt;"",COUNTIF($B$2:$B$5001,B3109)&gt;1),"Same order # twice - keep one row",""))))))))</f>
        <v/>
      </c>
      <c r="I3109" s="11" t="str">
        <f aca="false">IF(A3109="","",IF(ISNUMBER(A3109),INT(A3109),IFERROR(IF(TEXT(DATE(VALUE(LEFT(A3109,4)),VALUE(MID(A3109,6,2)),VALUE(MID(A3109,9,2))),"yyyy-mm-dd")=LEFT(A3109,10),DATE(VALUE(LEFT(A3109,4)),VALUE(MID(A3109,6,2)),VALUE(MID(A3109,9,2))),""),"")))</f>
        <v/>
      </c>
    </row>
    <row r="3110" customFormat="false" ht="15" hidden="false" customHeight="false" outlineLevel="0" collapsed="false">
      <c r="A3110" s="13"/>
      <c r="B3110" s="8"/>
      <c r="C3110" s="8"/>
      <c r="D3110" s="23"/>
      <c r="E3110" s="23"/>
      <c r="F3110" s="10" t="str">
        <f aca="false">IF(D3110="","",D3110-N(E3110))</f>
        <v/>
      </c>
      <c r="G3110" s="8"/>
      <c r="H3110" s="12" t="str">
        <f aca="false">IF(AND(A3110="",C3110="",D3110=""),"",IF(A3110="","Add the order date",IF(I3110="","Date not recognised - use YYYY-MM-DD",IF(C3110="","Add the customer email",IF(D3110="","Add the order total",IF(COUNTIF(Customers!$A$2:$A$2001,C3110)=0,"Customer not on Customers tab",IF(N(E3110)&gt;D3110,"Refund is more than the order",IF(AND(B3110&lt;&gt;"",COUNTIF($B$2:$B$5001,B3110)&gt;1),"Same order # twice - keep one row",""))))))))</f>
        <v/>
      </c>
      <c r="I3110" s="11" t="str">
        <f aca="false">IF(A3110="","",IF(ISNUMBER(A3110),INT(A3110),IFERROR(IF(TEXT(DATE(VALUE(LEFT(A3110,4)),VALUE(MID(A3110,6,2)),VALUE(MID(A3110,9,2))),"yyyy-mm-dd")=LEFT(A3110,10),DATE(VALUE(LEFT(A3110,4)),VALUE(MID(A3110,6,2)),VALUE(MID(A3110,9,2))),""),"")))</f>
        <v/>
      </c>
    </row>
    <row r="3111" customFormat="false" ht="15" hidden="false" customHeight="false" outlineLevel="0" collapsed="false">
      <c r="A3111" s="13"/>
      <c r="B3111" s="8"/>
      <c r="C3111" s="8"/>
      <c r="D3111" s="23"/>
      <c r="E3111" s="23"/>
      <c r="F3111" s="10" t="str">
        <f aca="false">IF(D3111="","",D3111-N(E3111))</f>
        <v/>
      </c>
      <c r="G3111" s="8"/>
      <c r="H3111" s="12" t="str">
        <f aca="false">IF(AND(A3111="",C3111="",D3111=""),"",IF(A3111="","Add the order date",IF(I3111="","Date not recognised - use YYYY-MM-DD",IF(C3111="","Add the customer email",IF(D3111="","Add the order total",IF(COUNTIF(Customers!$A$2:$A$2001,C3111)=0,"Customer not on Customers tab",IF(N(E3111)&gt;D3111,"Refund is more than the order",IF(AND(B3111&lt;&gt;"",COUNTIF($B$2:$B$5001,B3111)&gt;1),"Same order # twice - keep one row",""))))))))</f>
        <v/>
      </c>
      <c r="I3111" s="11" t="str">
        <f aca="false">IF(A3111="","",IF(ISNUMBER(A3111),INT(A3111),IFERROR(IF(TEXT(DATE(VALUE(LEFT(A3111,4)),VALUE(MID(A3111,6,2)),VALUE(MID(A3111,9,2))),"yyyy-mm-dd")=LEFT(A3111,10),DATE(VALUE(LEFT(A3111,4)),VALUE(MID(A3111,6,2)),VALUE(MID(A3111,9,2))),""),"")))</f>
        <v/>
      </c>
    </row>
    <row r="3112" customFormat="false" ht="15" hidden="false" customHeight="false" outlineLevel="0" collapsed="false">
      <c r="A3112" s="13"/>
      <c r="B3112" s="8"/>
      <c r="C3112" s="8"/>
      <c r="D3112" s="23"/>
      <c r="E3112" s="23"/>
      <c r="F3112" s="10" t="str">
        <f aca="false">IF(D3112="","",D3112-N(E3112))</f>
        <v/>
      </c>
      <c r="G3112" s="8"/>
      <c r="H3112" s="12" t="str">
        <f aca="false">IF(AND(A3112="",C3112="",D3112=""),"",IF(A3112="","Add the order date",IF(I3112="","Date not recognised - use YYYY-MM-DD",IF(C3112="","Add the customer email",IF(D3112="","Add the order total",IF(COUNTIF(Customers!$A$2:$A$2001,C3112)=0,"Customer not on Customers tab",IF(N(E3112)&gt;D3112,"Refund is more than the order",IF(AND(B3112&lt;&gt;"",COUNTIF($B$2:$B$5001,B3112)&gt;1),"Same order # twice - keep one row",""))))))))</f>
        <v/>
      </c>
      <c r="I3112" s="11" t="str">
        <f aca="false">IF(A3112="","",IF(ISNUMBER(A3112),INT(A3112),IFERROR(IF(TEXT(DATE(VALUE(LEFT(A3112,4)),VALUE(MID(A3112,6,2)),VALUE(MID(A3112,9,2))),"yyyy-mm-dd")=LEFT(A3112,10),DATE(VALUE(LEFT(A3112,4)),VALUE(MID(A3112,6,2)),VALUE(MID(A3112,9,2))),""),"")))</f>
        <v/>
      </c>
    </row>
    <row r="3113" customFormat="false" ht="15" hidden="false" customHeight="false" outlineLevel="0" collapsed="false">
      <c r="A3113" s="13"/>
      <c r="B3113" s="8"/>
      <c r="C3113" s="8"/>
      <c r="D3113" s="23"/>
      <c r="E3113" s="23"/>
      <c r="F3113" s="10" t="str">
        <f aca="false">IF(D3113="","",D3113-N(E3113))</f>
        <v/>
      </c>
      <c r="G3113" s="8"/>
      <c r="H3113" s="12" t="str">
        <f aca="false">IF(AND(A3113="",C3113="",D3113=""),"",IF(A3113="","Add the order date",IF(I3113="","Date not recognised - use YYYY-MM-DD",IF(C3113="","Add the customer email",IF(D3113="","Add the order total",IF(COUNTIF(Customers!$A$2:$A$2001,C3113)=0,"Customer not on Customers tab",IF(N(E3113)&gt;D3113,"Refund is more than the order",IF(AND(B3113&lt;&gt;"",COUNTIF($B$2:$B$5001,B3113)&gt;1),"Same order # twice - keep one row",""))))))))</f>
        <v/>
      </c>
      <c r="I3113" s="11" t="str">
        <f aca="false">IF(A3113="","",IF(ISNUMBER(A3113),INT(A3113),IFERROR(IF(TEXT(DATE(VALUE(LEFT(A3113,4)),VALUE(MID(A3113,6,2)),VALUE(MID(A3113,9,2))),"yyyy-mm-dd")=LEFT(A3113,10),DATE(VALUE(LEFT(A3113,4)),VALUE(MID(A3113,6,2)),VALUE(MID(A3113,9,2))),""),"")))</f>
        <v/>
      </c>
    </row>
    <row r="3114" customFormat="false" ht="15" hidden="false" customHeight="false" outlineLevel="0" collapsed="false">
      <c r="A3114" s="13"/>
      <c r="B3114" s="8"/>
      <c r="C3114" s="8"/>
      <c r="D3114" s="23"/>
      <c r="E3114" s="23"/>
      <c r="F3114" s="10" t="str">
        <f aca="false">IF(D3114="","",D3114-N(E3114))</f>
        <v/>
      </c>
      <c r="G3114" s="8"/>
      <c r="H3114" s="12" t="str">
        <f aca="false">IF(AND(A3114="",C3114="",D3114=""),"",IF(A3114="","Add the order date",IF(I3114="","Date not recognised - use YYYY-MM-DD",IF(C3114="","Add the customer email",IF(D3114="","Add the order total",IF(COUNTIF(Customers!$A$2:$A$2001,C3114)=0,"Customer not on Customers tab",IF(N(E3114)&gt;D3114,"Refund is more than the order",IF(AND(B3114&lt;&gt;"",COUNTIF($B$2:$B$5001,B3114)&gt;1),"Same order # twice - keep one row",""))))))))</f>
        <v/>
      </c>
      <c r="I3114" s="11" t="str">
        <f aca="false">IF(A3114="","",IF(ISNUMBER(A3114),INT(A3114),IFERROR(IF(TEXT(DATE(VALUE(LEFT(A3114,4)),VALUE(MID(A3114,6,2)),VALUE(MID(A3114,9,2))),"yyyy-mm-dd")=LEFT(A3114,10),DATE(VALUE(LEFT(A3114,4)),VALUE(MID(A3114,6,2)),VALUE(MID(A3114,9,2))),""),"")))</f>
        <v/>
      </c>
    </row>
    <row r="3115" customFormat="false" ht="15" hidden="false" customHeight="false" outlineLevel="0" collapsed="false">
      <c r="A3115" s="13"/>
      <c r="B3115" s="8"/>
      <c r="C3115" s="8"/>
      <c r="D3115" s="23"/>
      <c r="E3115" s="23"/>
      <c r="F3115" s="10" t="str">
        <f aca="false">IF(D3115="","",D3115-N(E3115))</f>
        <v/>
      </c>
      <c r="G3115" s="8"/>
      <c r="H3115" s="12" t="str">
        <f aca="false">IF(AND(A3115="",C3115="",D3115=""),"",IF(A3115="","Add the order date",IF(I3115="","Date not recognised - use YYYY-MM-DD",IF(C3115="","Add the customer email",IF(D3115="","Add the order total",IF(COUNTIF(Customers!$A$2:$A$2001,C3115)=0,"Customer not on Customers tab",IF(N(E3115)&gt;D3115,"Refund is more than the order",IF(AND(B3115&lt;&gt;"",COUNTIF($B$2:$B$5001,B3115)&gt;1),"Same order # twice - keep one row",""))))))))</f>
        <v/>
      </c>
      <c r="I3115" s="11" t="str">
        <f aca="false">IF(A3115="","",IF(ISNUMBER(A3115),INT(A3115),IFERROR(IF(TEXT(DATE(VALUE(LEFT(A3115,4)),VALUE(MID(A3115,6,2)),VALUE(MID(A3115,9,2))),"yyyy-mm-dd")=LEFT(A3115,10),DATE(VALUE(LEFT(A3115,4)),VALUE(MID(A3115,6,2)),VALUE(MID(A3115,9,2))),""),"")))</f>
        <v/>
      </c>
    </row>
    <row r="3116" customFormat="false" ht="15" hidden="false" customHeight="false" outlineLevel="0" collapsed="false">
      <c r="A3116" s="13"/>
      <c r="B3116" s="8"/>
      <c r="C3116" s="8"/>
      <c r="D3116" s="23"/>
      <c r="E3116" s="23"/>
      <c r="F3116" s="10" t="str">
        <f aca="false">IF(D3116="","",D3116-N(E3116))</f>
        <v/>
      </c>
      <c r="G3116" s="8"/>
      <c r="H3116" s="12" t="str">
        <f aca="false">IF(AND(A3116="",C3116="",D3116=""),"",IF(A3116="","Add the order date",IF(I3116="","Date not recognised - use YYYY-MM-DD",IF(C3116="","Add the customer email",IF(D3116="","Add the order total",IF(COUNTIF(Customers!$A$2:$A$2001,C3116)=0,"Customer not on Customers tab",IF(N(E3116)&gt;D3116,"Refund is more than the order",IF(AND(B3116&lt;&gt;"",COUNTIF($B$2:$B$5001,B3116)&gt;1),"Same order # twice - keep one row",""))))))))</f>
        <v/>
      </c>
      <c r="I3116" s="11" t="str">
        <f aca="false">IF(A3116="","",IF(ISNUMBER(A3116),INT(A3116),IFERROR(IF(TEXT(DATE(VALUE(LEFT(A3116,4)),VALUE(MID(A3116,6,2)),VALUE(MID(A3116,9,2))),"yyyy-mm-dd")=LEFT(A3116,10),DATE(VALUE(LEFT(A3116,4)),VALUE(MID(A3116,6,2)),VALUE(MID(A3116,9,2))),""),"")))</f>
        <v/>
      </c>
    </row>
    <row r="3117" customFormat="false" ht="15" hidden="false" customHeight="false" outlineLevel="0" collapsed="false">
      <c r="A3117" s="13"/>
      <c r="B3117" s="8"/>
      <c r="C3117" s="8"/>
      <c r="D3117" s="23"/>
      <c r="E3117" s="23"/>
      <c r="F3117" s="10" t="str">
        <f aca="false">IF(D3117="","",D3117-N(E3117))</f>
        <v/>
      </c>
      <c r="G3117" s="8"/>
      <c r="H3117" s="12" t="str">
        <f aca="false">IF(AND(A3117="",C3117="",D3117=""),"",IF(A3117="","Add the order date",IF(I3117="","Date not recognised - use YYYY-MM-DD",IF(C3117="","Add the customer email",IF(D3117="","Add the order total",IF(COUNTIF(Customers!$A$2:$A$2001,C3117)=0,"Customer not on Customers tab",IF(N(E3117)&gt;D3117,"Refund is more than the order",IF(AND(B3117&lt;&gt;"",COUNTIF($B$2:$B$5001,B3117)&gt;1),"Same order # twice - keep one row",""))))))))</f>
        <v/>
      </c>
      <c r="I3117" s="11" t="str">
        <f aca="false">IF(A3117="","",IF(ISNUMBER(A3117),INT(A3117),IFERROR(IF(TEXT(DATE(VALUE(LEFT(A3117,4)),VALUE(MID(A3117,6,2)),VALUE(MID(A3117,9,2))),"yyyy-mm-dd")=LEFT(A3117,10),DATE(VALUE(LEFT(A3117,4)),VALUE(MID(A3117,6,2)),VALUE(MID(A3117,9,2))),""),"")))</f>
        <v/>
      </c>
    </row>
    <row r="3118" customFormat="false" ht="15" hidden="false" customHeight="false" outlineLevel="0" collapsed="false">
      <c r="A3118" s="13"/>
      <c r="B3118" s="8"/>
      <c r="C3118" s="8"/>
      <c r="D3118" s="23"/>
      <c r="E3118" s="23"/>
      <c r="F3118" s="10" t="str">
        <f aca="false">IF(D3118="","",D3118-N(E3118))</f>
        <v/>
      </c>
      <c r="G3118" s="8"/>
      <c r="H3118" s="12" t="str">
        <f aca="false">IF(AND(A3118="",C3118="",D3118=""),"",IF(A3118="","Add the order date",IF(I3118="","Date not recognised - use YYYY-MM-DD",IF(C3118="","Add the customer email",IF(D3118="","Add the order total",IF(COUNTIF(Customers!$A$2:$A$2001,C3118)=0,"Customer not on Customers tab",IF(N(E3118)&gt;D3118,"Refund is more than the order",IF(AND(B3118&lt;&gt;"",COUNTIF($B$2:$B$5001,B3118)&gt;1),"Same order # twice - keep one row",""))))))))</f>
        <v/>
      </c>
      <c r="I3118" s="11" t="str">
        <f aca="false">IF(A3118="","",IF(ISNUMBER(A3118),INT(A3118),IFERROR(IF(TEXT(DATE(VALUE(LEFT(A3118,4)),VALUE(MID(A3118,6,2)),VALUE(MID(A3118,9,2))),"yyyy-mm-dd")=LEFT(A3118,10),DATE(VALUE(LEFT(A3118,4)),VALUE(MID(A3118,6,2)),VALUE(MID(A3118,9,2))),""),"")))</f>
        <v/>
      </c>
    </row>
    <row r="3119" customFormat="false" ht="15" hidden="false" customHeight="false" outlineLevel="0" collapsed="false">
      <c r="A3119" s="13"/>
      <c r="B3119" s="8"/>
      <c r="C3119" s="8"/>
      <c r="D3119" s="23"/>
      <c r="E3119" s="23"/>
      <c r="F3119" s="10" t="str">
        <f aca="false">IF(D3119="","",D3119-N(E3119))</f>
        <v/>
      </c>
      <c r="G3119" s="8"/>
      <c r="H3119" s="12" t="str">
        <f aca="false">IF(AND(A3119="",C3119="",D3119=""),"",IF(A3119="","Add the order date",IF(I3119="","Date not recognised - use YYYY-MM-DD",IF(C3119="","Add the customer email",IF(D3119="","Add the order total",IF(COUNTIF(Customers!$A$2:$A$2001,C3119)=0,"Customer not on Customers tab",IF(N(E3119)&gt;D3119,"Refund is more than the order",IF(AND(B3119&lt;&gt;"",COUNTIF($B$2:$B$5001,B3119)&gt;1),"Same order # twice - keep one row",""))))))))</f>
        <v/>
      </c>
      <c r="I3119" s="11" t="str">
        <f aca="false">IF(A3119="","",IF(ISNUMBER(A3119),INT(A3119),IFERROR(IF(TEXT(DATE(VALUE(LEFT(A3119,4)),VALUE(MID(A3119,6,2)),VALUE(MID(A3119,9,2))),"yyyy-mm-dd")=LEFT(A3119,10),DATE(VALUE(LEFT(A3119,4)),VALUE(MID(A3119,6,2)),VALUE(MID(A3119,9,2))),""),"")))</f>
        <v/>
      </c>
    </row>
    <row r="3120" customFormat="false" ht="15" hidden="false" customHeight="false" outlineLevel="0" collapsed="false">
      <c r="A3120" s="13"/>
      <c r="B3120" s="8"/>
      <c r="C3120" s="8"/>
      <c r="D3120" s="23"/>
      <c r="E3120" s="23"/>
      <c r="F3120" s="10" t="str">
        <f aca="false">IF(D3120="","",D3120-N(E3120))</f>
        <v/>
      </c>
      <c r="G3120" s="8"/>
      <c r="H3120" s="12" t="str">
        <f aca="false">IF(AND(A3120="",C3120="",D3120=""),"",IF(A3120="","Add the order date",IF(I3120="","Date not recognised - use YYYY-MM-DD",IF(C3120="","Add the customer email",IF(D3120="","Add the order total",IF(COUNTIF(Customers!$A$2:$A$2001,C3120)=0,"Customer not on Customers tab",IF(N(E3120)&gt;D3120,"Refund is more than the order",IF(AND(B3120&lt;&gt;"",COUNTIF($B$2:$B$5001,B3120)&gt;1),"Same order # twice - keep one row",""))))))))</f>
        <v/>
      </c>
      <c r="I3120" s="11" t="str">
        <f aca="false">IF(A3120="","",IF(ISNUMBER(A3120),INT(A3120),IFERROR(IF(TEXT(DATE(VALUE(LEFT(A3120,4)),VALUE(MID(A3120,6,2)),VALUE(MID(A3120,9,2))),"yyyy-mm-dd")=LEFT(A3120,10),DATE(VALUE(LEFT(A3120,4)),VALUE(MID(A3120,6,2)),VALUE(MID(A3120,9,2))),""),"")))</f>
        <v/>
      </c>
    </row>
    <row r="3121" customFormat="false" ht="15" hidden="false" customHeight="false" outlineLevel="0" collapsed="false">
      <c r="A3121" s="13"/>
      <c r="B3121" s="8"/>
      <c r="C3121" s="8"/>
      <c r="D3121" s="23"/>
      <c r="E3121" s="23"/>
      <c r="F3121" s="10" t="str">
        <f aca="false">IF(D3121="","",D3121-N(E3121))</f>
        <v/>
      </c>
      <c r="G3121" s="8"/>
      <c r="H3121" s="12" t="str">
        <f aca="false">IF(AND(A3121="",C3121="",D3121=""),"",IF(A3121="","Add the order date",IF(I3121="","Date not recognised - use YYYY-MM-DD",IF(C3121="","Add the customer email",IF(D3121="","Add the order total",IF(COUNTIF(Customers!$A$2:$A$2001,C3121)=0,"Customer not on Customers tab",IF(N(E3121)&gt;D3121,"Refund is more than the order",IF(AND(B3121&lt;&gt;"",COUNTIF($B$2:$B$5001,B3121)&gt;1),"Same order # twice - keep one row",""))))))))</f>
        <v/>
      </c>
      <c r="I3121" s="11" t="str">
        <f aca="false">IF(A3121="","",IF(ISNUMBER(A3121),INT(A3121),IFERROR(IF(TEXT(DATE(VALUE(LEFT(A3121,4)),VALUE(MID(A3121,6,2)),VALUE(MID(A3121,9,2))),"yyyy-mm-dd")=LEFT(A3121,10),DATE(VALUE(LEFT(A3121,4)),VALUE(MID(A3121,6,2)),VALUE(MID(A3121,9,2))),""),"")))</f>
        <v/>
      </c>
    </row>
    <row r="3122" customFormat="false" ht="15" hidden="false" customHeight="false" outlineLevel="0" collapsed="false">
      <c r="A3122" s="13"/>
      <c r="B3122" s="8"/>
      <c r="C3122" s="8"/>
      <c r="D3122" s="23"/>
      <c r="E3122" s="23"/>
      <c r="F3122" s="10" t="str">
        <f aca="false">IF(D3122="","",D3122-N(E3122))</f>
        <v/>
      </c>
      <c r="G3122" s="8"/>
      <c r="H3122" s="12" t="str">
        <f aca="false">IF(AND(A3122="",C3122="",D3122=""),"",IF(A3122="","Add the order date",IF(I3122="","Date not recognised - use YYYY-MM-DD",IF(C3122="","Add the customer email",IF(D3122="","Add the order total",IF(COUNTIF(Customers!$A$2:$A$2001,C3122)=0,"Customer not on Customers tab",IF(N(E3122)&gt;D3122,"Refund is more than the order",IF(AND(B3122&lt;&gt;"",COUNTIF($B$2:$B$5001,B3122)&gt;1),"Same order # twice - keep one row",""))))))))</f>
        <v/>
      </c>
      <c r="I3122" s="11" t="str">
        <f aca="false">IF(A3122="","",IF(ISNUMBER(A3122),INT(A3122),IFERROR(IF(TEXT(DATE(VALUE(LEFT(A3122,4)),VALUE(MID(A3122,6,2)),VALUE(MID(A3122,9,2))),"yyyy-mm-dd")=LEFT(A3122,10),DATE(VALUE(LEFT(A3122,4)),VALUE(MID(A3122,6,2)),VALUE(MID(A3122,9,2))),""),"")))</f>
        <v/>
      </c>
    </row>
    <row r="3123" customFormat="false" ht="15" hidden="false" customHeight="false" outlineLevel="0" collapsed="false">
      <c r="A3123" s="13"/>
      <c r="B3123" s="8"/>
      <c r="C3123" s="8"/>
      <c r="D3123" s="23"/>
      <c r="E3123" s="23"/>
      <c r="F3123" s="10" t="str">
        <f aca="false">IF(D3123="","",D3123-N(E3123))</f>
        <v/>
      </c>
      <c r="G3123" s="8"/>
      <c r="H3123" s="12" t="str">
        <f aca="false">IF(AND(A3123="",C3123="",D3123=""),"",IF(A3123="","Add the order date",IF(I3123="","Date not recognised - use YYYY-MM-DD",IF(C3123="","Add the customer email",IF(D3123="","Add the order total",IF(COUNTIF(Customers!$A$2:$A$2001,C3123)=0,"Customer not on Customers tab",IF(N(E3123)&gt;D3123,"Refund is more than the order",IF(AND(B3123&lt;&gt;"",COUNTIF($B$2:$B$5001,B3123)&gt;1),"Same order # twice - keep one row",""))))))))</f>
        <v/>
      </c>
      <c r="I3123" s="11" t="str">
        <f aca="false">IF(A3123="","",IF(ISNUMBER(A3123),INT(A3123),IFERROR(IF(TEXT(DATE(VALUE(LEFT(A3123,4)),VALUE(MID(A3123,6,2)),VALUE(MID(A3123,9,2))),"yyyy-mm-dd")=LEFT(A3123,10),DATE(VALUE(LEFT(A3123,4)),VALUE(MID(A3123,6,2)),VALUE(MID(A3123,9,2))),""),"")))</f>
        <v/>
      </c>
    </row>
    <row r="3124" customFormat="false" ht="15" hidden="false" customHeight="false" outlineLevel="0" collapsed="false">
      <c r="A3124" s="13"/>
      <c r="B3124" s="8"/>
      <c r="C3124" s="8"/>
      <c r="D3124" s="23"/>
      <c r="E3124" s="23"/>
      <c r="F3124" s="10" t="str">
        <f aca="false">IF(D3124="","",D3124-N(E3124))</f>
        <v/>
      </c>
      <c r="G3124" s="8"/>
      <c r="H3124" s="12" t="str">
        <f aca="false">IF(AND(A3124="",C3124="",D3124=""),"",IF(A3124="","Add the order date",IF(I3124="","Date not recognised - use YYYY-MM-DD",IF(C3124="","Add the customer email",IF(D3124="","Add the order total",IF(COUNTIF(Customers!$A$2:$A$2001,C3124)=0,"Customer not on Customers tab",IF(N(E3124)&gt;D3124,"Refund is more than the order",IF(AND(B3124&lt;&gt;"",COUNTIF($B$2:$B$5001,B3124)&gt;1),"Same order # twice - keep one row",""))))))))</f>
        <v/>
      </c>
      <c r="I3124" s="11" t="str">
        <f aca="false">IF(A3124="","",IF(ISNUMBER(A3124),INT(A3124),IFERROR(IF(TEXT(DATE(VALUE(LEFT(A3124,4)),VALUE(MID(A3124,6,2)),VALUE(MID(A3124,9,2))),"yyyy-mm-dd")=LEFT(A3124,10),DATE(VALUE(LEFT(A3124,4)),VALUE(MID(A3124,6,2)),VALUE(MID(A3124,9,2))),""),"")))</f>
        <v/>
      </c>
    </row>
    <row r="3125" customFormat="false" ht="15" hidden="false" customHeight="false" outlineLevel="0" collapsed="false">
      <c r="A3125" s="13"/>
      <c r="B3125" s="8"/>
      <c r="C3125" s="8"/>
      <c r="D3125" s="23"/>
      <c r="E3125" s="23"/>
      <c r="F3125" s="10" t="str">
        <f aca="false">IF(D3125="","",D3125-N(E3125))</f>
        <v/>
      </c>
      <c r="G3125" s="8"/>
      <c r="H3125" s="12" t="str">
        <f aca="false">IF(AND(A3125="",C3125="",D3125=""),"",IF(A3125="","Add the order date",IF(I3125="","Date not recognised - use YYYY-MM-DD",IF(C3125="","Add the customer email",IF(D3125="","Add the order total",IF(COUNTIF(Customers!$A$2:$A$2001,C3125)=0,"Customer not on Customers tab",IF(N(E3125)&gt;D3125,"Refund is more than the order",IF(AND(B3125&lt;&gt;"",COUNTIF($B$2:$B$5001,B3125)&gt;1),"Same order # twice - keep one row",""))))))))</f>
        <v/>
      </c>
      <c r="I3125" s="11" t="str">
        <f aca="false">IF(A3125="","",IF(ISNUMBER(A3125),INT(A3125),IFERROR(IF(TEXT(DATE(VALUE(LEFT(A3125,4)),VALUE(MID(A3125,6,2)),VALUE(MID(A3125,9,2))),"yyyy-mm-dd")=LEFT(A3125,10),DATE(VALUE(LEFT(A3125,4)),VALUE(MID(A3125,6,2)),VALUE(MID(A3125,9,2))),""),"")))</f>
        <v/>
      </c>
    </row>
    <row r="3126" customFormat="false" ht="15" hidden="false" customHeight="false" outlineLevel="0" collapsed="false">
      <c r="A3126" s="13"/>
      <c r="B3126" s="8"/>
      <c r="C3126" s="8"/>
      <c r="D3126" s="23"/>
      <c r="E3126" s="23"/>
      <c r="F3126" s="10" t="str">
        <f aca="false">IF(D3126="","",D3126-N(E3126))</f>
        <v/>
      </c>
      <c r="G3126" s="8"/>
      <c r="H3126" s="12" t="str">
        <f aca="false">IF(AND(A3126="",C3126="",D3126=""),"",IF(A3126="","Add the order date",IF(I3126="","Date not recognised - use YYYY-MM-DD",IF(C3126="","Add the customer email",IF(D3126="","Add the order total",IF(COUNTIF(Customers!$A$2:$A$2001,C3126)=0,"Customer not on Customers tab",IF(N(E3126)&gt;D3126,"Refund is more than the order",IF(AND(B3126&lt;&gt;"",COUNTIF($B$2:$B$5001,B3126)&gt;1),"Same order # twice - keep one row",""))))))))</f>
        <v/>
      </c>
      <c r="I3126" s="11" t="str">
        <f aca="false">IF(A3126="","",IF(ISNUMBER(A3126),INT(A3126),IFERROR(IF(TEXT(DATE(VALUE(LEFT(A3126,4)),VALUE(MID(A3126,6,2)),VALUE(MID(A3126,9,2))),"yyyy-mm-dd")=LEFT(A3126,10),DATE(VALUE(LEFT(A3126,4)),VALUE(MID(A3126,6,2)),VALUE(MID(A3126,9,2))),""),"")))</f>
        <v/>
      </c>
    </row>
    <row r="3127" customFormat="false" ht="15" hidden="false" customHeight="false" outlineLevel="0" collapsed="false">
      <c r="A3127" s="13"/>
      <c r="B3127" s="8"/>
      <c r="C3127" s="8"/>
      <c r="D3127" s="23"/>
      <c r="E3127" s="23"/>
      <c r="F3127" s="10" t="str">
        <f aca="false">IF(D3127="","",D3127-N(E3127))</f>
        <v/>
      </c>
      <c r="G3127" s="8"/>
      <c r="H3127" s="12" t="str">
        <f aca="false">IF(AND(A3127="",C3127="",D3127=""),"",IF(A3127="","Add the order date",IF(I3127="","Date not recognised - use YYYY-MM-DD",IF(C3127="","Add the customer email",IF(D3127="","Add the order total",IF(COUNTIF(Customers!$A$2:$A$2001,C3127)=0,"Customer not on Customers tab",IF(N(E3127)&gt;D3127,"Refund is more than the order",IF(AND(B3127&lt;&gt;"",COUNTIF($B$2:$B$5001,B3127)&gt;1),"Same order # twice - keep one row",""))))))))</f>
        <v/>
      </c>
      <c r="I3127" s="11" t="str">
        <f aca="false">IF(A3127="","",IF(ISNUMBER(A3127),INT(A3127),IFERROR(IF(TEXT(DATE(VALUE(LEFT(A3127,4)),VALUE(MID(A3127,6,2)),VALUE(MID(A3127,9,2))),"yyyy-mm-dd")=LEFT(A3127,10),DATE(VALUE(LEFT(A3127,4)),VALUE(MID(A3127,6,2)),VALUE(MID(A3127,9,2))),""),"")))</f>
        <v/>
      </c>
    </row>
    <row r="3128" customFormat="false" ht="15" hidden="false" customHeight="false" outlineLevel="0" collapsed="false">
      <c r="A3128" s="13"/>
      <c r="B3128" s="8"/>
      <c r="C3128" s="8"/>
      <c r="D3128" s="23"/>
      <c r="E3128" s="23"/>
      <c r="F3128" s="10" t="str">
        <f aca="false">IF(D3128="","",D3128-N(E3128))</f>
        <v/>
      </c>
      <c r="G3128" s="8"/>
      <c r="H3128" s="12" t="str">
        <f aca="false">IF(AND(A3128="",C3128="",D3128=""),"",IF(A3128="","Add the order date",IF(I3128="","Date not recognised - use YYYY-MM-DD",IF(C3128="","Add the customer email",IF(D3128="","Add the order total",IF(COUNTIF(Customers!$A$2:$A$2001,C3128)=0,"Customer not on Customers tab",IF(N(E3128)&gt;D3128,"Refund is more than the order",IF(AND(B3128&lt;&gt;"",COUNTIF($B$2:$B$5001,B3128)&gt;1),"Same order # twice - keep one row",""))))))))</f>
        <v/>
      </c>
      <c r="I3128" s="11" t="str">
        <f aca="false">IF(A3128="","",IF(ISNUMBER(A3128),INT(A3128),IFERROR(IF(TEXT(DATE(VALUE(LEFT(A3128,4)),VALUE(MID(A3128,6,2)),VALUE(MID(A3128,9,2))),"yyyy-mm-dd")=LEFT(A3128,10),DATE(VALUE(LEFT(A3128,4)),VALUE(MID(A3128,6,2)),VALUE(MID(A3128,9,2))),""),"")))</f>
        <v/>
      </c>
    </row>
    <row r="3129" customFormat="false" ht="15" hidden="false" customHeight="false" outlineLevel="0" collapsed="false">
      <c r="A3129" s="13"/>
      <c r="B3129" s="8"/>
      <c r="C3129" s="8"/>
      <c r="D3129" s="23"/>
      <c r="E3129" s="23"/>
      <c r="F3129" s="10" t="str">
        <f aca="false">IF(D3129="","",D3129-N(E3129))</f>
        <v/>
      </c>
      <c r="G3129" s="8"/>
      <c r="H3129" s="12" t="str">
        <f aca="false">IF(AND(A3129="",C3129="",D3129=""),"",IF(A3129="","Add the order date",IF(I3129="","Date not recognised - use YYYY-MM-DD",IF(C3129="","Add the customer email",IF(D3129="","Add the order total",IF(COUNTIF(Customers!$A$2:$A$2001,C3129)=0,"Customer not on Customers tab",IF(N(E3129)&gt;D3129,"Refund is more than the order",IF(AND(B3129&lt;&gt;"",COUNTIF($B$2:$B$5001,B3129)&gt;1),"Same order # twice - keep one row",""))))))))</f>
        <v/>
      </c>
      <c r="I3129" s="11" t="str">
        <f aca="false">IF(A3129="","",IF(ISNUMBER(A3129),INT(A3129),IFERROR(IF(TEXT(DATE(VALUE(LEFT(A3129,4)),VALUE(MID(A3129,6,2)),VALUE(MID(A3129,9,2))),"yyyy-mm-dd")=LEFT(A3129,10),DATE(VALUE(LEFT(A3129,4)),VALUE(MID(A3129,6,2)),VALUE(MID(A3129,9,2))),""),"")))</f>
        <v/>
      </c>
    </row>
    <row r="3130" customFormat="false" ht="15" hidden="false" customHeight="false" outlineLevel="0" collapsed="false">
      <c r="A3130" s="13"/>
      <c r="B3130" s="8"/>
      <c r="C3130" s="8"/>
      <c r="D3130" s="23"/>
      <c r="E3130" s="23"/>
      <c r="F3130" s="10" t="str">
        <f aca="false">IF(D3130="","",D3130-N(E3130))</f>
        <v/>
      </c>
      <c r="G3130" s="8"/>
      <c r="H3130" s="12" t="str">
        <f aca="false">IF(AND(A3130="",C3130="",D3130=""),"",IF(A3130="","Add the order date",IF(I3130="","Date not recognised - use YYYY-MM-DD",IF(C3130="","Add the customer email",IF(D3130="","Add the order total",IF(COUNTIF(Customers!$A$2:$A$2001,C3130)=0,"Customer not on Customers tab",IF(N(E3130)&gt;D3130,"Refund is more than the order",IF(AND(B3130&lt;&gt;"",COUNTIF($B$2:$B$5001,B3130)&gt;1),"Same order # twice - keep one row",""))))))))</f>
        <v/>
      </c>
      <c r="I3130" s="11" t="str">
        <f aca="false">IF(A3130="","",IF(ISNUMBER(A3130),INT(A3130),IFERROR(IF(TEXT(DATE(VALUE(LEFT(A3130,4)),VALUE(MID(A3130,6,2)),VALUE(MID(A3130,9,2))),"yyyy-mm-dd")=LEFT(A3130,10),DATE(VALUE(LEFT(A3130,4)),VALUE(MID(A3130,6,2)),VALUE(MID(A3130,9,2))),""),"")))</f>
        <v/>
      </c>
    </row>
    <row r="3131" customFormat="false" ht="15" hidden="false" customHeight="false" outlineLevel="0" collapsed="false">
      <c r="A3131" s="13"/>
      <c r="B3131" s="8"/>
      <c r="C3131" s="8"/>
      <c r="D3131" s="23"/>
      <c r="E3131" s="23"/>
      <c r="F3131" s="10" t="str">
        <f aca="false">IF(D3131="","",D3131-N(E3131))</f>
        <v/>
      </c>
      <c r="G3131" s="8"/>
      <c r="H3131" s="12" t="str">
        <f aca="false">IF(AND(A3131="",C3131="",D3131=""),"",IF(A3131="","Add the order date",IF(I3131="","Date not recognised - use YYYY-MM-DD",IF(C3131="","Add the customer email",IF(D3131="","Add the order total",IF(COUNTIF(Customers!$A$2:$A$2001,C3131)=0,"Customer not on Customers tab",IF(N(E3131)&gt;D3131,"Refund is more than the order",IF(AND(B3131&lt;&gt;"",COUNTIF($B$2:$B$5001,B3131)&gt;1),"Same order # twice - keep one row",""))))))))</f>
        <v/>
      </c>
      <c r="I3131" s="11" t="str">
        <f aca="false">IF(A3131="","",IF(ISNUMBER(A3131),INT(A3131),IFERROR(IF(TEXT(DATE(VALUE(LEFT(A3131,4)),VALUE(MID(A3131,6,2)),VALUE(MID(A3131,9,2))),"yyyy-mm-dd")=LEFT(A3131,10),DATE(VALUE(LEFT(A3131,4)),VALUE(MID(A3131,6,2)),VALUE(MID(A3131,9,2))),""),"")))</f>
        <v/>
      </c>
    </row>
    <row r="3132" customFormat="false" ht="15" hidden="false" customHeight="false" outlineLevel="0" collapsed="false">
      <c r="A3132" s="13"/>
      <c r="B3132" s="8"/>
      <c r="C3132" s="8"/>
      <c r="D3132" s="23"/>
      <c r="E3132" s="23"/>
      <c r="F3132" s="10" t="str">
        <f aca="false">IF(D3132="","",D3132-N(E3132))</f>
        <v/>
      </c>
      <c r="G3132" s="8"/>
      <c r="H3132" s="12" t="str">
        <f aca="false">IF(AND(A3132="",C3132="",D3132=""),"",IF(A3132="","Add the order date",IF(I3132="","Date not recognised - use YYYY-MM-DD",IF(C3132="","Add the customer email",IF(D3132="","Add the order total",IF(COUNTIF(Customers!$A$2:$A$2001,C3132)=0,"Customer not on Customers tab",IF(N(E3132)&gt;D3132,"Refund is more than the order",IF(AND(B3132&lt;&gt;"",COUNTIF($B$2:$B$5001,B3132)&gt;1),"Same order # twice - keep one row",""))))))))</f>
        <v/>
      </c>
      <c r="I3132" s="11" t="str">
        <f aca="false">IF(A3132="","",IF(ISNUMBER(A3132),INT(A3132),IFERROR(IF(TEXT(DATE(VALUE(LEFT(A3132,4)),VALUE(MID(A3132,6,2)),VALUE(MID(A3132,9,2))),"yyyy-mm-dd")=LEFT(A3132,10),DATE(VALUE(LEFT(A3132,4)),VALUE(MID(A3132,6,2)),VALUE(MID(A3132,9,2))),""),"")))</f>
        <v/>
      </c>
    </row>
    <row r="3133" customFormat="false" ht="15" hidden="false" customHeight="false" outlineLevel="0" collapsed="false">
      <c r="A3133" s="13"/>
      <c r="B3133" s="8"/>
      <c r="C3133" s="8"/>
      <c r="D3133" s="23"/>
      <c r="E3133" s="23"/>
      <c r="F3133" s="10" t="str">
        <f aca="false">IF(D3133="","",D3133-N(E3133))</f>
        <v/>
      </c>
      <c r="G3133" s="8"/>
      <c r="H3133" s="12" t="str">
        <f aca="false">IF(AND(A3133="",C3133="",D3133=""),"",IF(A3133="","Add the order date",IF(I3133="","Date not recognised - use YYYY-MM-DD",IF(C3133="","Add the customer email",IF(D3133="","Add the order total",IF(COUNTIF(Customers!$A$2:$A$2001,C3133)=0,"Customer not on Customers tab",IF(N(E3133)&gt;D3133,"Refund is more than the order",IF(AND(B3133&lt;&gt;"",COUNTIF($B$2:$B$5001,B3133)&gt;1),"Same order # twice - keep one row",""))))))))</f>
        <v/>
      </c>
      <c r="I3133" s="11" t="str">
        <f aca="false">IF(A3133="","",IF(ISNUMBER(A3133),INT(A3133),IFERROR(IF(TEXT(DATE(VALUE(LEFT(A3133,4)),VALUE(MID(A3133,6,2)),VALUE(MID(A3133,9,2))),"yyyy-mm-dd")=LEFT(A3133,10),DATE(VALUE(LEFT(A3133,4)),VALUE(MID(A3133,6,2)),VALUE(MID(A3133,9,2))),""),"")))</f>
        <v/>
      </c>
    </row>
    <row r="3134" customFormat="false" ht="15" hidden="false" customHeight="false" outlineLevel="0" collapsed="false">
      <c r="A3134" s="13"/>
      <c r="B3134" s="8"/>
      <c r="C3134" s="8"/>
      <c r="D3134" s="23"/>
      <c r="E3134" s="23"/>
      <c r="F3134" s="10" t="str">
        <f aca="false">IF(D3134="","",D3134-N(E3134))</f>
        <v/>
      </c>
      <c r="G3134" s="8"/>
      <c r="H3134" s="12" t="str">
        <f aca="false">IF(AND(A3134="",C3134="",D3134=""),"",IF(A3134="","Add the order date",IF(I3134="","Date not recognised - use YYYY-MM-DD",IF(C3134="","Add the customer email",IF(D3134="","Add the order total",IF(COUNTIF(Customers!$A$2:$A$2001,C3134)=0,"Customer not on Customers tab",IF(N(E3134)&gt;D3134,"Refund is more than the order",IF(AND(B3134&lt;&gt;"",COUNTIF($B$2:$B$5001,B3134)&gt;1),"Same order # twice - keep one row",""))))))))</f>
        <v/>
      </c>
      <c r="I3134" s="11" t="str">
        <f aca="false">IF(A3134="","",IF(ISNUMBER(A3134),INT(A3134),IFERROR(IF(TEXT(DATE(VALUE(LEFT(A3134,4)),VALUE(MID(A3134,6,2)),VALUE(MID(A3134,9,2))),"yyyy-mm-dd")=LEFT(A3134,10),DATE(VALUE(LEFT(A3134,4)),VALUE(MID(A3134,6,2)),VALUE(MID(A3134,9,2))),""),"")))</f>
        <v/>
      </c>
    </row>
    <row r="3135" customFormat="false" ht="15" hidden="false" customHeight="false" outlineLevel="0" collapsed="false">
      <c r="A3135" s="13"/>
      <c r="B3135" s="8"/>
      <c r="C3135" s="8"/>
      <c r="D3135" s="23"/>
      <c r="E3135" s="23"/>
      <c r="F3135" s="10" t="str">
        <f aca="false">IF(D3135="","",D3135-N(E3135))</f>
        <v/>
      </c>
      <c r="G3135" s="8"/>
      <c r="H3135" s="12" t="str">
        <f aca="false">IF(AND(A3135="",C3135="",D3135=""),"",IF(A3135="","Add the order date",IF(I3135="","Date not recognised - use YYYY-MM-DD",IF(C3135="","Add the customer email",IF(D3135="","Add the order total",IF(COUNTIF(Customers!$A$2:$A$2001,C3135)=0,"Customer not on Customers tab",IF(N(E3135)&gt;D3135,"Refund is more than the order",IF(AND(B3135&lt;&gt;"",COUNTIF($B$2:$B$5001,B3135)&gt;1),"Same order # twice - keep one row",""))))))))</f>
        <v/>
      </c>
      <c r="I3135" s="11" t="str">
        <f aca="false">IF(A3135="","",IF(ISNUMBER(A3135),INT(A3135),IFERROR(IF(TEXT(DATE(VALUE(LEFT(A3135,4)),VALUE(MID(A3135,6,2)),VALUE(MID(A3135,9,2))),"yyyy-mm-dd")=LEFT(A3135,10),DATE(VALUE(LEFT(A3135,4)),VALUE(MID(A3135,6,2)),VALUE(MID(A3135,9,2))),""),"")))</f>
        <v/>
      </c>
    </row>
    <row r="3136" customFormat="false" ht="15" hidden="false" customHeight="false" outlineLevel="0" collapsed="false">
      <c r="A3136" s="13"/>
      <c r="B3136" s="8"/>
      <c r="C3136" s="8"/>
      <c r="D3136" s="23"/>
      <c r="E3136" s="23"/>
      <c r="F3136" s="10" t="str">
        <f aca="false">IF(D3136="","",D3136-N(E3136))</f>
        <v/>
      </c>
      <c r="G3136" s="8"/>
      <c r="H3136" s="12" t="str">
        <f aca="false">IF(AND(A3136="",C3136="",D3136=""),"",IF(A3136="","Add the order date",IF(I3136="","Date not recognised - use YYYY-MM-DD",IF(C3136="","Add the customer email",IF(D3136="","Add the order total",IF(COUNTIF(Customers!$A$2:$A$2001,C3136)=0,"Customer not on Customers tab",IF(N(E3136)&gt;D3136,"Refund is more than the order",IF(AND(B3136&lt;&gt;"",COUNTIF($B$2:$B$5001,B3136)&gt;1),"Same order # twice - keep one row",""))))))))</f>
        <v/>
      </c>
      <c r="I3136" s="11" t="str">
        <f aca="false">IF(A3136="","",IF(ISNUMBER(A3136),INT(A3136),IFERROR(IF(TEXT(DATE(VALUE(LEFT(A3136,4)),VALUE(MID(A3136,6,2)),VALUE(MID(A3136,9,2))),"yyyy-mm-dd")=LEFT(A3136,10),DATE(VALUE(LEFT(A3136,4)),VALUE(MID(A3136,6,2)),VALUE(MID(A3136,9,2))),""),"")))</f>
        <v/>
      </c>
    </row>
    <row r="3137" customFormat="false" ht="15" hidden="false" customHeight="false" outlineLevel="0" collapsed="false">
      <c r="A3137" s="13"/>
      <c r="B3137" s="8"/>
      <c r="C3137" s="8"/>
      <c r="D3137" s="23"/>
      <c r="E3137" s="23"/>
      <c r="F3137" s="10" t="str">
        <f aca="false">IF(D3137="","",D3137-N(E3137))</f>
        <v/>
      </c>
      <c r="G3137" s="8"/>
      <c r="H3137" s="12" t="str">
        <f aca="false">IF(AND(A3137="",C3137="",D3137=""),"",IF(A3137="","Add the order date",IF(I3137="","Date not recognised - use YYYY-MM-DD",IF(C3137="","Add the customer email",IF(D3137="","Add the order total",IF(COUNTIF(Customers!$A$2:$A$2001,C3137)=0,"Customer not on Customers tab",IF(N(E3137)&gt;D3137,"Refund is more than the order",IF(AND(B3137&lt;&gt;"",COUNTIF($B$2:$B$5001,B3137)&gt;1),"Same order # twice - keep one row",""))))))))</f>
        <v/>
      </c>
      <c r="I3137" s="11" t="str">
        <f aca="false">IF(A3137="","",IF(ISNUMBER(A3137),INT(A3137),IFERROR(IF(TEXT(DATE(VALUE(LEFT(A3137,4)),VALUE(MID(A3137,6,2)),VALUE(MID(A3137,9,2))),"yyyy-mm-dd")=LEFT(A3137,10),DATE(VALUE(LEFT(A3137,4)),VALUE(MID(A3137,6,2)),VALUE(MID(A3137,9,2))),""),"")))</f>
        <v/>
      </c>
    </row>
    <row r="3138" customFormat="false" ht="15" hidden="false" customHeight="false" outlineLevel="0" collapsed="false">
      <c r="A3138" s="13"/>
      <c r="B3138" s="8"/>
      <c r="C3138" s="8"/>
      <c r="D3138" s="23"/>
      <c r="E3138" s="23"/>
      <c r="F3138" s="10" t="str">
        <f aca="false">IF(D3138="","",D3138-N(E3138))</f>
        <v/>
      </c>
      <c r="G3138" s="8"/>
      <c r="H3138" s="12" t="str">
        <f aca="false">IF(AND(A3138="",C3138="",D3138=""),"",IF(A3138="","Add the order date",IF(I3138="","Date not recognised - use YYYY-MM-DD",IF(C3138="","Add the customer email",IF(D3138="","Add the order total",IF(COUNTIF(Customers!$A$2:$A$2001,C3138)=0,"Customer not on Customers tab",IF(N(E3138)&gt;D3138,"Refund is more than the order",IF(AND(B3138&lt;&gt;"",COUNTIF($B$2:$B$5001,B3138)&gt;1),"Same order # twice - keep one row",""))))))))</f>
        <v/>
      </c>
      <c r="I3138" s="11" t="str">
        <f aca="false">IF(A3138="","",IF(ISNUMBER(A3138),INT(A3138),IFERROR(IF(TEXT(DATE(VALUE(LEFT(A3138,4)),VALUE(MID(A3138,6,2)),VALUE(MID(A3138,9,2))),"yyyy-mm-dd")=LEFT(A3138,10),DATE(VALUE(LEFT(A3138,4)),VALUE(MID(A3138,6,2)),VALUE(MID(A3138,9,2))),""),"")))</f>
        <v/>
      </c>
    </row>
    <row r="3139" customFormat="false" ht="15" hidden="false" customHeight="false" outlineLevel="0" collapsed="false">
      <c r="A3139" s="13"/>
      <c r="B3139" s="8"/>
      <c r="C3139" s="8"/>
      <c r="D3139" s="23"/>
      <c r="E3139" s="23"/>
      <c r="F3139" s="10" t="str">
        <f aca="false">IF(D3139="","",D3139-N(E3139))</f>
        <v/>
      </c>
      <c r="G3139" s="8"/>
      <c r="H3139" s="12" t="str">
        <f aca="false">IF(AND(A3139="",C3139="",D3139=""),"",IF(A3139="","Add the order date",IF(I3139="","Date not recognised - use YYYY-MM-DD",IF(C3139="","Add the customer email",IF(D3139="","Add the order total",IF(COUNTIF(Customers!$A$2:$A$2001,C3139)=0,"Customer not on Customers tab",IF(N(E3139)&gt;D3139,"Refund is more than the order",IF(AND(B3139&lt;&gt;"",COUNTIF($B$2:$B$5001,B3139)&gt;1),"Same order # twice - keep one row",""))))))))</f>
        <v/>
      </c>
      <c r="I3139" s="11" t="str">
        <f aca="false">IF(A3139="","",IF(ISNUMBER(A3139),INT(A3139),IFERROR(IF(TEXT(DATE(VALUE(LEFT(A3139,4)),VALUE(MID(A3139,6,2)),VALUE(MID(A3139,9,2))),"yyyy-mm-dd")=LEFT(A3139,10),DATE(VALUE(LEFT(A3139,4)),VALUE(MID(A3139,6,2)),VALUE(MID(A3139,9,2))),""),"")))</f>
        <v/>
      </c>
    </row>
    <row r="3140" customFormat="false" ht="15" hidden="false" customHeight="false" outlineLevel="0" collapsed="false">
      <c r="A3140" s="13"/>
      <c r="B3140" s="8"/>
      <c r="C3140" s="8"/>
      <c r="D3140" s="23"/>
      <c r="E3140" s="23"/>
      <c r="F3140" s="10" t="str">
        <f aca="false">IF(D3140="","",D3140-N(E3140))</f>
        <v/>
      </c>
      <c r="G3140" s="8"/>
      <c r="H3140" s="12" t="str">
        <f aca="false">IF(AND(A3140="",C3140="",D3140=""),"",IF(A3140="","Add the order date",IF(I3140="","Date not recognised - use YYYY-MM-DD",IF(C3140="","Add the customer email",IF(D3140="","Add the order total",IF(COUNTIF(Customers!$A$2:$A$2001,C3140)=0,"Customer not on Customers tab",IF(N(E3140)&gt;D3140,"Refund is more than the order",IF(AND(B3140&lt;&gt;"",COUNTIF($B$2:$B$5001,B3140)&gt;1),"Same order # twice - keep one row",""))))))))</f>
        <v/>
      </c>
      <c r="I3140" s="11" t="str">
        <f aca="false">IF(A3140="","",IF(ISNUMBER(A3140),INT(A3140),IFERROR(IF(TEXT(DATE(VALUE(LEFT(A3140,4)),VALUE(MID(A3140,6,2)),VALUE(MID(A3140,9,2))),"yyyy-mm-dd")=LEFT(A3140,10),DATE(VALUE(LEFT(A3140,4)),VALUE(MID(A3140,6,2)),VALUE(MID(A3140,9,2))),""),"")))</f>
        <v/>
      </c>
    </row>
    <row r="3141" customFormat="false" ht="15" hidden="false" customHeight="false" outlineLevel="0" collapsed="false">
      <c r="A3141" s="13"/>
      <c r="B3141" s="8"/>
      <c r="C3141" s="8"/>
      <c r="D3141" s="23"/>
      <c r="E3141" s="23"/>
      <c r="F3141" s="10" t="str">
        <f aca="false">IF(D3141="","",D3141-N(E3141))</f>
        <v/>
      </c>
      <c r="G3141" s="8"/>
      <c r="H3141" s="12" t="str">
        <f aca="false">IF(AND(A3141="",C3141="",D3141=""),"",IF(A3141="","Add the order date",IF(I3141="","Date not recognised - use YYYY-MM-DD",IF(C3141="","Add the customer email",IF(D3141="","Add the order total",IF(COUNTIF(Customers!$A$2:$A$2001,C3141)=0,"Customer not on Customers tab",IF(N(E3141)&gt;D3141,"Refund is more than the order",IF(AND(B3141&lt;&gt;"",COUNTIF($B$2:$B$5001,B3141)&gt;1),"Same order # twice - keep one row",""))))))))</f>
        <v/>
      </c>
      <c r="I3141" s="11" t="str">
        <f aca="false">IF(A3141="","",IF(ISNUMBER(A3141),INT(A3141),IFERROR(IF(TEXT(DATE(VALUE(LEFT(A3141,4)),VALUE(MID(A3141,6,2)),VALUE(MID(A3141,9,2))),"yyyy-mm-dd")=LEFT(A3141,10),DATE(VALUE(LEFT(A3141,4)),VALUE(MID(A3141,6,2)),VALUE(MID(A3141,9,2))),""),"")))</f>
        <v/>
      </c>
    </row>
    <row r="3142" customFormat="false" ht="15" hidden="false" customHeight="false" outlineLevel="0" collapsed="false">
      <c r="A3142" s="13"/>
      <c r="B3142" s="8"/>
      <c r="C3142" s="8"/>
      <c r="D3142" s="23"/>
      <c r="E3142" s="23"/>
      <c r="F3142" s="10" t="str">
        <f aca="false">IF(D3142="","",D3142-N(E3142))</f>
        <v/>
      </c>
      <c r="G3142" s="8"/>
      <c r="H3142" s="12" t="str">
        <f aca="false">IF(AND(A3142="",C3142="",D3142=""),"",IF(A3142="","Add the order date",IF(I3142="","Date not recognised - use YYYY-MM-DD",IF(C3142="","Add the customer email",IF(D3142="","Add the order total",IF(COUNTIF(Customers!$A$2:$A$2001,C3142)=0,"Customer not on Customers tab",IF(N(E3142)&gt;D3142,"Refund is more than the order",IF(AND(B3142&lt;&gt;"",COUNTIF($B$2:$B$5001,B3142)&gt;1),"Same order # twice - keep one row",""))))))))</f>
        <v/>
      </c>
      <c r="I3142" s="11" t="str">
        <f aca="false">IF(A3142="","",IF(ISNUMBER(A3142),INT(A3142),IFERROR(IF(TEXT(DATE(VALUE(LEFT(A3142,4)),VALUE(MID(A3142,6,2)),VALUE(MID(A3142,9,2))),"yyyy-mm-dd")=LEFT(A3142,10),DATE(VALUE(LEFT(A3142,4)),VALUE(MID(A3142,6,2)),VALUE(MID(A3142,9,2))),""),"")))</f>
        <v/>
      </c>
    </row>
    <row r="3143" customFormat="false" ht="15" hidden="false" customHeight="false" outlineLevel="0" collapsed="false">
      <c r="A3143" s="13"/>
      <c r="B3143" s="8"/>
      <c r="C3143" s="8"/>
      <c r="D3143" s="23"/>
      <c r="E3143" s="23"/>
      <c r="F3143" s="10" t="str">
        <f aca="false">IF(D3143="","",D3143-N(E3143))</f>
        <v/>
      </c>
      <c r="G3143" s="8"/>
      <c r="H3143" s="12" t="str">
        <f aca="false">IF(AND(A3143="",C3143="",D3143=""),"",IF(A3143="","Add the order date",IF(I3143="","Date not recognised - use YYYY-MM-DD",IF(C3143="","Add the customer email",IF(D3143="","Add the order total",IF(COUNTIF(Customers!$A$2:$A$2001,C3143)=0,"Customer not on Customers tab",IF(N(E3143)&gt;D3143,"Refund is more than the order",IF(AND(B3143&lt;&gt;"",COUNTIF($B$2:$B$5001,B3143)&gt;1),"Same order # twice - keep one row",""))))))))</f>
        <v/>
      </c>
      <c r="I3143" s="11" t="str">
        <f aca="false">IF(A3143="","",IF(ISNUMBER(A3143),INT(A3143),IFERROR(IF(TEXT(DATE(VALUE(LEFT(A3143,4)),VALUE(MID(A3143,6,2)),VALUE(MID(A3143,9,2))),"yyyy-mm-dd")=LEFT(A3143,10),DATE(VALUE(LEFT(A3143,4)),VALUE(MID(A3143,6,2)),VALUE(MID(A3143,9,2))),""),"")))</f>
        <v/>
      </c>
    </row>
    <row r="3144" customFormat="false" ht="15" hidden="false" customHeight="false" outlineLevel="0" collapsed="false">
      <c r="A3144" s="13"/>
      <c r="B3144" s="8"/>
      <c r="C3144" s="8"/>
      <c r="D3144" s="23"/>
      <c r="E3144" s="23"/>
      <c r="F3144" s="10" t="str">
        <f aca="false">IF(D3144="","",D3144-N(E3144))</f>
        <v/>
      </c>
      <c r="G3144" s="8"/>
      <c r="H3144" s="12" t="str">
        <f aca="false">IF(AND(A3144="",C3144="",D3144=""),"",IF(A3144="","Add the order date",IF(I3144="","Date not recognised - use YYYY-MM-DD",IF(C3144="","Add the customer email",IF(D3144="","Add the order total",IF(COUNTIF(Customers!$A$2:$A$2001,C3144)=0,"Customer not on Customers tab",IF(N(E3144)&gt;D3144,"Refund is more than the order",IF(AND(B3144&lt;&gt;"",COUNTIF($B$2:$B$5001,B3144)&gt;1),"Same order # twice - keep one row",""))))))))</f>
        <v/>
      </c>
      <c r="I3144" s="11" t="str">
        <f aca="false">IF(A3144="","",IF(ISNUMBER(A3144),INT(A3144),IFERROR(IF(TEXT(DATE(VALUE(LEFT(A3144,4)),VALUE(MID(A3144,6,2)),VALUE(MID(A3144,9,2))),"yyyy-mm-dd")=LEFT(A3144,10),DATE(VALUE(LEFT(A3144,4)),VALUE(MID(A3144,6,2)),VALUE(MID(A3144,9,2))),""),"")))</f>
        <v/>
      </c>
    </row>
    <row r="3145" customFormat="false" ht="15" hidden="false" customHeight="false" outlineLevel="0" collapsed="false">
      <c r="A3145" s="13"/>
      <c r="B3145" s="8"/>
      <c r="C3145" s="8"/>
      <c r="D3145" s="23"/>
      <c r="E3145" s="23"/>
      <c r="F3145" s="10" t="str">
        <f aca="false">IF(D3145="","",D3145-N(E3145))</f>
        <v/>
      </c>
      <c r="G3145" s="8"/>
      <c r="H3145" s="12" t="str">
        <f aca="false">IF(AND(A3145="",C3145="",D3145=""),"",IF(A3145="","Add the order date",IF(I3145="","Date not recognised - use YYYY-MM-DD",IF(C3145="","Add the customer email",IF(D3145="","Add the order total",IF(COUNTIF(Customers!$A$2:$A$2001,C3145)=0,"Customer not on Customers tab",IF(N(E3145)&gt;D3145,"Refund is more than the order",IF(AND(B3145&lt;&gt;"",COUNTIF($B$2:$B$5001,B3145)&gt;1),"Same order # twice - keep one row",""))))))))</f>
        <v/>
      </c>
      <c r="I3145" s="11" t="str">
        <f aca="false">IF(A3145="","",IF(ISNUMBER(A3145),INT(A3145),IFERROR(IF(TEXT(DATE(VALUE(LEFT(A3145,4)),VALUE(MID(A3145,6,2)),VALUE(MID(A3145,9,2))),"yyyy-mm-dd")=LEFT(A3145,10),DATE(VALUE(LEFT(A3145,4)),VALUE(MID(A3145,6,2)),VALUE(MID(A3145,9,2))),""),"")))</f>
        <v/>
      </c>
    </row>
    <row r="3146" customFormat="false" ht="15" hidden="false" customHeight="false" outlineLevel="0" collapsed="false">
      <c r="A3146" s="13"/>
      <c r="B3146" s="8"/>
      <c r="C3146" s="8"/>
      <c r="D3146" s="23"/>
      <c r="E3146" s="23"/>
      <c r="F3146" s="10" t="str">
        <f aca="false">IF(D3146="","",D3146-N(E3146))</f>
        <v/>
      </c>
      <c r="G3146" s="8"/>
      <c r="H3146" s="12" t="str">
        <f aca="false">IF(AND(A3146="",C3146="",D3146=""),"",IF(A3146="","Add the order date",IF(I3146="","Date not recognised - use YYYY-MM-DD",IF(C3146="","Add the customer email",IF(D3146="","Add the order total",IF(COUNTIF(Customers!$A$2:$A$2001,C3146)=0,"Customer not on Customers tab",IF(N(E3146)&gt;D3146,"Refund is more than the order",IF(AND(B3146&lt;&gt;"",COUNTIF($B$2:$B$5001,B3146)&gt;1),"Same order # twice - keep one row",""))))))))</f>
        <v/>
      </c>
      <c r="I3146" s="11" t="str">
        <f aca="false">IF(A3146="","",IF(ISNUMBER(A3146),INT(A3146),IFERROR(IF(TEXT(DATE(VALUE(LEFT(A3146,4)),VALUE(MID(A3146,6,2)),VALUE(MID(A3146,9,2))),"yyyy-mm-dd")=LEFT(A3146,10),DATE(VALUE(LEFT(A3146,4)),VALUE(MID(A3146,6,2)),VALUE(MID(A3146,9,2))),""),"")))</f>
        <v/>
      </c>
    </row>
    <row r="3147" customFormat="false" ht="15" hidden="false" customHeight="false" outlineLevel="0" collapsed="false">
      <c r="A3147" s="13"/>
      <c r="B3147" s="8"/>
      <c r="C3147" s="8"/>
      <c r="D3147" s="23"/>
      <c r="E3147" s="23"/>
      <c r="F3147" s="10" t="str">
        <f aca="false">IF(D3147="","",D3147-N(E3147))</f>
        <v/>
      </c>
      <c r="G3147" s="8"/>
      <c r="H3147" s="12" t="str">
        <f aca="false">IF(AND(A3147="",C3147="",D3147=""),"",IF(A3147="","Add the order date",IF(I3147="","Date not recognised - use YYYY-MM-DD",IF(C3147="","Add the customer email",IF(D3147="","Add the order total",IF(COUNTIF(Customers!$A$2:$A$2001,C3147)=0,"Customer not on Customers tab",IF(N(E3147)&gt;D3147,"Refund is more than the order",IF(AND(B3147&lt;&gt;"",COUNTIF($B$2:$B$5001,B3147)&gt;1),"Same order # twice - keep one row",""))))))))</f>
        <v/>
      </c>
      <c r="I3147" s="11" t="str">
        <f aca="false">IF(A3147="","",IF(ISNUMBER(A3147),INT(A3147),IFERROR(IF(TEXT(DATE(VALUE(LEFT(A3147,4)),VALUE(MID(A3147,6,2)),VALUE(MID(A3147,9,2))),"yyyy-mm-dd")=LEFT(A3147,10),DATE(VALUE(LEFT(A3147,4)),VALUE(MID(A3147,6,2)),VALUE(MID(A3147,9,2))),""),"")))</f>
        <v/>
      </c>
    </row>
    <row r="3148" customFormat="false" ht="15" hidden="false" customHeight="false" outlineLevel="0" collapsed="false">
      <c r="A3148" s="13"/>
      <c r="B3148" s="8"/>
      <c r="C3148" s="8"/>
      <c r="D3148" s="23"/>
      <c r="E3148" s="23"/>
      <c r="F3148" s="10" t="str">
        <f aca="false">IF(D3148="","",D3148-N(E3148))</f>
        <v/>
      </c>
      <c r="G3148" s="8"/>
      <c r="H3148" s="12" t="str">
        <f aca="false">IF(AND(A3148="",C3148="",D3148=""),"",IF(A3148="","Add the order date",IF(I3148="","Date not recognised - use YYYY-MM-DD",IF(C3148="","Add the customer email",IF(D3148="","Add the order total",IF(COUNTIF(Customers!$A$2:$A$2001,C3148)=0,"Customer not on Customers tab",IF(N(E3148)&gt;D3148,"Refund is more than the order",IF(AND(B3148&lt;&gt;"",COUNTIF($B$2:$B$5001,B3148)&gt;1),"Same order # twice - keep one row",""))))))))</f>
        <v/>
      </c>
      <c r="I3148" s="11" t="str">
        <f aca="false">IF(A3148="","",IF(ISNUMBER(A3148),INT(A3148),IFERROR(IF(TEXT(DATE(VALUE(LEFT(A3148,4)),VALUE(MID(A3148,6,2)),VALUE(MID(A3148,9,2))),"yyyy-mm-dd")=LEFT(A3148,10),DATE(VALUE(LEFT(A3148,4)),VALUE(MID(A3148,6,2)),VALUE(MID(A3148,9,2))),""),"")))</f>
        <v/>
      </c>
    </row>
    <row r="3149" customFormat="false" ht="15" hidden="false" customHeight="false" outlineLevel="0" collapsed="false">
      <c r="A3149" s="13"/>
      <c r="B3149" s="8"/>
      <c r="C3149" s="8"/>
      <c r="D3149" s="23"/>
      <c r="E3149" s="23"/>
      <c r="F3149" s="10" t="str">
        <f aca="false">IF(D3149="","",D3149-N(E3149))</f>
        <v/>
      </c>
      <c r="G3149" s="8"/>
      <c r="H3149" s="12" t="str">
        <f aca="false">IF(AND(A3149="",C3149="",D3149=""),"",IF(A3149="","Add the order date",IF(I3149="","Date not recognised - use YYYY-MM-DD",IF(C3149="","Add the customer email",IF(D3149="","Add the order total",IF(COUNTIF(Customers!$A$2:$A$2001,C3149)=0,"Customer not on Customers tab",IF(N(E3149)&gt;D3149,"Refund is more than the order",IF(AND(B3149&lt;&gt;"",COUNTIF($B$2:$B$5001,B3149)&gt;1),"Same order # twice - keep one row",""))))))))</f>
        <v/>
      </c>
      <c r="I3149" s="11" t="str">
        <f aca="false">IF(A3149="","",IF(ISNUMBER(A3149),INT(A3149),IFERROR(IF(TEXT(DATE(VALUE(LEFT(A3149,4)),VALUE(MID(A3149,6,2)),VALUE(MID(A3149,9,2))),"yyyy-mm-dd")=LEFT(A3149,10),DATE(VALUE(LEFT(A3149,4)),VALUE(MID(A3149,6,2)),VALUE(MID(A3149,9,2))),""),"")))</f>
        <v/>
      </c>
    </row>
    <row r="3150" customFormat="false" ht="15" hidden="false" customHeight="false" outlineLevel="0" collapsed="false">
      <c r="A3150" s="13"/>
      <c r="B3150" s="8"/>
      <c r="C3150" s="8"/>
      <c r="D3150" s="23"/>
      <c r="E3150" s="23"/>
      <c r="F3150" s="10" t="str">
        <f aca="false">IF(D3150="","",D3150-N(E3150))</f>
        <v/>
      </c>
      <c r="G3150" s="8"/>
      <c r="H3150" s="12" t="str">
        <f aca="false">IF(AND(A3150="",C3150="",D3150=""),"",IF(A3150="","Add the order date",IF(I3150="","Date not recognised - use YYYY-MM-DD",IF(C3150="","Add the customer email",IF(D3150="","Add the order total",IF(COUNTIF(Customers!$A$2:$A$2001,C3150)=0,"Customer not on Customers tab",IF(N(E3150)&gt;D3150,"Refund is more than the order",IF(AND(B3150&lt;&gt;"",COUNTIF($B$2:$B$5001,B3150)&gt;1),"Same order # twice - keep one row",""))))))))</f>
        <v/>
      </c>
      <c r="I3150" s="11" t="str">
        <f aca="false">IF(A3150="","",IF(ISNUMBER(A3150),INT(A3150),IFERROR(IF(TEXT(DATE(VALUE(LEFT(A3150,4)),VALUE(MID(A3150,6,2)),VALUE(MID(A3150,9,2))),"yyyy-mm-dd")=LEFT(A3150,10),DATE(VALUE(LEFT(A3150,4)),VALUE(MID(A3150,6,2)),VALUE(MID(A3150,9,2))),""),"")))</f>
        <v/>
      </c>
    </row>
    <row r="3151" customFormat="false" ht="15" hidden="false" customHeight="false" outlineLevel="0" collapsed="false">
      <c r="A3151" s="13"/>
      <c r="B3151" s="8"/>
      <c r="C3151" s="8"/>
      <c r="D3151" s="23"/>
      <c r="E3151" s="23"/>
      <c r="F3151" s="10" t="str">
        <f aca="false">IF(D3151="","",D3151-N(E3151))</f>
        <v/>
      </c>
      <c r="G3151" s="8"/>
      <c r="H3151" s="12" t="str">
        <f aca="false">IF(AND(A3151="",C3151="",D3151=""),"",IF(A3151="","Add the order date",IF(I3151="","Date not recognised - use YYYY-MM-DD",IF(C3151="","Add the customer email",IF(D3151="","Add the order total",IF(COUNTIF(Customers!$A$2:$A$2001,C3151)=0,"Customer not on Customers tab",IF(N(E3151)&gt;D3151,"Refund is more than the order",IF(AND(B3151&lt;&gt;"",COUNTIF($B$2:$B$5001,B3151)&gt;1),"Same order # twice - keep one row",""))))))))</f>
        <v/>
      </c>
      <c r="I3151" s="11" t="str">
        <f aca="false">IF(A3151="","",IF(ISNUMBER(A3151),INT(A3151),IFERROR(IF(TEXT(DATE(VALUE(LEFT(A3151,4)),VALUE(MID(A3151,6,2)),VALUE(MID(A3151,9,2))),"yyyy-mm-dd")=LEFT(A3151,10),DATE(VALUE(LEFT(A3151,4)),VALUE(MID(A3151,6,2)),VALUE(MID(A3151,9,2))),""),"")))</f>
        <v/>
      </c>
    </row>
    <row r="3152" customFormat="false" ht="15" hidden="false" customHeight="false" outlineLevel="0" collapsed="false">
      <c r="A3152" s="13"/>
      <c r="B3152" s="8"/>
      <c r="C3152" s="8"/>
      <c r="D3152" s="23"/>
      <c r="E3152" s="23"/>
      <c r="F3152" s="10" t="str">
        <f aca="false">IF(D3152="","",D3152-N(E3152))</f>
        <v/>
      </c>
      <c r="G3152" s="8"/>
      <c r="H3152" s="12" t="str">
        <f aca="false">IF(AND(A3152="",C3152="",D3152=""),"",IF(A3152="","Add the order date",IF(I3152="","Date not recognised - use YYYY-MM-DD",IF(C3152="","Add the customer email",IF(D3152="","Add the order total",IF(COUNTIF(Customers!$A$2:$A$2001,C3152)=0,"Customer not on Customers tab",IF(N(E3152)&gt;D3152,"Refund is more than the order",IF(AND(B3152&lt;&gt;"",COUNTIF($B$2:$B$5001,B3152)&gt;1),"Same order # twice - keep one row",""))))))))</f>
        <v/>
      </c>
      <c r="I3152" s="11" t="str">
        <f aca="false">IF(A3152="","",IF(ISNUMBER(A3152),INT(A3152),IFERROR(IF(TEXT(DATE(VALUE(LEFT(A3152,4)),VALUE(MID(A3152,6,2)),VALUE(MID(A3152,9,2))),"yyyy-mm-dd")=LEFT(A3152,10),DATE(VALUE(LEFT(A3152,4)),VALUE(MID(A3152,6,2)),VALUE(MID(A3152,9,2))),""),"")))</f>
        <v/>
      </c>
    </row>
    <row r="3153" customFormat="false" ht="15" hidden="false" customHeight="false" outlineLevel="0" collapsed="false">
      <c r="A3153" s="13"/>
      <c r="B3153" s="8"/>
      <c r="C3153" s="8"/>
      <c r="D3153" s="23"/>
      <c r="E3153" s="23"/>
      <c r="F3153" s="10" t="str">
        <f aca="false">IF(D3153="","",D3153-N(E3153))</f>
        <v/>
      </c>
      <c r="G3153" s="8"/>
      <c r="H3153" s="12" t="str">
        <f aca="false">IF(AND(A3153="",C3153="",D3153=""),"",IF(A3153="","Add the order date",IF(I3153="","Date not recognised - use YYYY-MM-DD",IF(C3153="","Add the customer email",IF(D3153="","Add the order total",IF(COUNTIF(Customers!$A$2:$A$2001,C3153)=0,"Customer not on Customers tab",IF(N(E3153)&gt;D3153,"Refund is more than the order",IF(AND(B3153&lt;&gt;"",COUNTIF($B$2:$B$5001,B3153)&gt;1),"Same order # twice - keep one row",""))))))))</f>
        <v/>
      </c>
      <c r="I3153" s="11" t="str">
        <f aca="false">IF(A3153="","",IF(ISNUMBER(A3153),INT(A3153),IFERROR(IF(TEXT(DATE(VALUE(LEFT(A3153,4)),VALUE(MID(A3153,6,2)),VALUE(MID(A3153,9,2))),"yyyy-mm-dd")=LEFT(A3153,10),DATE(VALUE(LEFT(A3153,4)),VALUE(MID(A3153,6,2)),VALUE(MID(A3153,9,2))),""),"")))</f>
        <v/>
      </c>
    </row>
    <row r="3154" customFormat="false" ht="15" hidden="false" customHeight="false" outlineLevel="0" collapsed="false">
      <c r="A3154" s="13"/>
      <c r="B3154" s="8"/>
      <c r="C3154" s="8"/>
      <c r="D3154" s="23"/>
      <c r="E3154" s="23"/>
      <c r="F3154" s="10" t="str">
        <f aca="false">IF(D3154="","",D3154-N(E3154))</f>
        <v/>
      </c>
      <c r="G3154" s="8"/>
      <c r="H3154" s="12" t="str">
        <f aca="false">IF(AND(A3154="",C3154="",D3154=""),"",IF(A3154="","Add the order date",IF(I3154="","Date not recognised - use YYYY-MM-DD",IF(C3154="","Add the customer email",IF(D3154="","Add the order total",IF(COUNTIF(Customers!$A$2:$A$2001,C3154)=0,"Customer not on Customers tab",IF(N(E3154)&gt;D3154,"Refund is more than the order",IF(AND(B3154&lt;&gt;"",COUNTIF($B$2:$B$5001,B3154)&gt;1),"Same order # twice - keep one row",""))))))))</f>
        <v/>
      </c>
      <c r="I3154" s="11" t="str">
        <f aca="false">IF(A3154="","",IF(ISNUMBER(A3154),INT(A3154),IFERROR(IF(TEXT(DATE(VALUE(LEFT(A3154,4)),VALUE(MID(A3154,6,2)),VALUE(MID(A3154,9,2))),"yyyy-mm-dd")=LEFT(A3154,10),DATE(VALUE(LEFT(A3154,4)),VALUE(MID(A3154,6,2)),VALUE(MID(A3154,9,2))),""),"")))</f>
        <v/>
      </c>
    </row>
    <row r="3155" customFormat="false" ht="15" hidden="false" customHeight="false" outlineLevel="0" collapsed="false">
      <c r="A3155" s="13"/>
      <c r="B3155" s="8"/>
      <c r="C3155" s="8"/>
      <c r="D3155" s="23"/>
      <c r="E3155" s="23"/>
      <c r="F3155" s="10" t="str">
        <f aca="false">IF(D3155="","",D3155-N(E3155))</f>
        <v/>
      </c>
      <c r="G3155" s="8"/>
      <c r="H3155" s="12" t="str">
        <f aca="false">IF(AND(A3155="",C3155="",D3155=""),"",IF(A3155="","Add the order date",IF(I3155="","Date not recognised - use YYYY-MM-DD",IF(C3155="","Add the customer email",IF(D3155="","Add the order total",IF(COUNTIF(Customers!$A$2:$A$2001,C3155)=0,"Customer not on Customers tab",IF(N(E3155)&gt;D3155,"Refund is more than the order",IF(AND(B3155&lt;&gt;"",COUNTIF($B$2:$B$5001,B3155)&gt;1),"Same order # twice - keep one row",""))))))))</f>
        <v/>
      </c>
      <c r="I3155" s="11" t="str">
        <f aca="false">IF(A3155="","",IF(ISNUMBER(A3155),INT(A3155),IFERROR(IF(TEXT(DATE(VALUE(LEFT(A3155,4)),VALUE(MID(A3155,6,2)),VALUE(MID(A3155,9,2))),"yyyy-mm-dd")=LEFT(A3155,10),DATE(VALUE(LEFT(A3155,4)),VALUE(MID(A3155,6,2)),VALUE(MID(A3155,9,2))),""),"")))</f>
        <v/>
      </c>
    </row>
    <row r="3156" customFormat="false" ht="15" hidden="false" customHeight="false" outlineLevel="0" collapsed="false">
      <c r="A3156" s="13"/>
      <c r="B3156" s="8"/>
      <c r="C3156" s="8"/>
      <c r="D3156" s="23"/>
      <c r="E3156" s="23"/>
      <c r="F3156" s="10" t="str">
        <f aca="false">IF(D3156="","",D3156-N(E3156))</f>
        <v/>
      </c>
      <c r="G3156" s="8"/>
      <c r="H3156" s="12" t="str">
        <f aca="false">IF(AND(A3156="",C3156="",D3156=""),"",IF(A3156="","Add the order date",IF(I3156="","Date not recognised - use YYYY-MM-DD",IF(C3156="","Add the customer email",IF(D3156="","Add the order total",IF(COUNTIF(Customers!$A$2:$A$2001,C3156)=0,"Customer not on Customers tab",IF(N(E3156)&gt;D3156,"Refund is more than the order",IF(AND(B3156&lt;&gt;"",COUNTIF($B$2:$B$5001,B3156)&gt;1),"Same order # twice - keep one row",""))))))))</f>
        <v/>
      </c>
      <c r="I3156" s="11" t="str">
        <f aca="false">IF(A3156="","",IF(ISNUMBER(A3156),INT(A3156),IFERROR(IF(TEXT(DATE(VALUE(LEFT(A3156,4)),VALUE(MID(A3156,6,2)),VALUE(MID(A3156,9,2))),"yyyy-mm-dd")=LEFT(A3156,10),DATE(VALUE(LEFT(A3156,4)),VALUE(MID(A3156,6,2)),VALUE(MID(A3156,9,2))),""),"")))</f>
        <v/>
      </c>
    </row>
    <row r="3157" customFormat="false" ht="15" hidden="false" customHeight="false" outlineLevel="0" collapsed="false">
      <c r="A3157" s="13"/>
      <c r="B3157" s="8"/>
      <c r="C3157" s="8"/>
      <c r="D3157" s="23"/>
      <c r="E3157" s="23"/>
      <c r="F3157" s="10" t="str">
        <f aca="false">IF(D3157="","",D3157-N(E3157))</f>
        <v/>
      </c>
      <c r="G3157" s="8"/>
      <c r="H3157" s="12" t="str">
        <f aca="false">IF(AND(A3157="",C3157="",D3157=""),"",IF(A3157="","Add the order date",IF(I3157="","Date not recognised - use YYYY-MM-DD",IF(C3157="","Add the customer email",IF(D3157="","Add the order total",IF(COUNTIF(Customers!$A$2:$A$2001,C3157)=0,"Customer not on Customers tab",IF(N(E3157)&gt;D3157,"Refund is more than the order",IF(AND(B3157&lt;&gt;"",COUNTIF($B$2:$B$5001,B3157)&gt;1),"Same order # twice - keep one row",""))))))))</f>
        <v/>
      </c>
      <c r="I3157" s="11" t="str">
        <f aca="false">IF(A3157="","",IF(ISNUMBER(A3157),INT(A3157),IFERROR(IF(TEXT(DATE(VALUE(LEFT(A3157,4)),VALUE(MID(A3157,6,2)),VALUE(MID(A3157,9,2))),"yyyy-mm-dd")=LEFT(A3157,10),DATE(VALUE(LEFT(A3157,4)),VALUE(MID(A3157,6,2)),VALUE(MID(A3157,9,2))),""),"")))</f>
        <v/>
      </c>
    </row>
    <row r="3158" customFormat="false" ht="15" hidden="false" customHeight="false" outlineLevel="0" collapsed="false">
      <c r="A3158" s="13"/>
      <c r="B3158" s="8"/>
      <c r="C3158" s="8"/>
      <c r="D3158" s="23"/>
      <c r="E3158" s="23"/>
      <c r="F3158" s="10" t="str">
        <f aca="false">IF(D3158="","",D3158-N(E3158))</f>
        <v/>
      </c>
      <c r="G3158" s="8"/>
      <c r="H3158" s="12" t="str">
        <f aca="false">IF(AND(A3158="",C3158="",D3158=""),"",IF(A3158="","Add the order date",IF(I3158="","Date not recognised - use YYYY-MM-DD",IF(C3158="","Add the customer email",IF(D3158="","Add the order total",IF(COUNTIF(Customers!$A$2:$A$2001,C3158)=0,"Customer not on Customers tab",IF(N(E3158)&gt;D3158,"Refund is more than the order",IF(AND(B3158&lt;&gt;"",COUNTIF($B$2:$B$5001,B3158)&gt;1),"Same order # twice - keep one row",""))))))))</f>
        <v/>
      </c>
      <c r="I3158" s="11" t="str">
        <f aca="false">IF(A3158="","",IF(ISNUMBER(A3158),INT(A3158),IFERROR(IF(TEXT(DATE(VALUE(LEFT(A3158,4)),VALUE(MID(A3158,6,2)),VALUE(MID(A3158,9,2))),"yyyy-mm-dd")=LEFT(A3158,10),DATE(VALUE(LEFT(A3158,4)),VALUE(MID(A3158,6,2)),VALUE(MID(A3158,9,2))),""),"")))</f>
        <v/>
      </c>
    </row>
    <row r="3159" customFormat="false" ht="15" hidden="false" customHeight="false" outlineLevel="0" collapsed="false">
      <c r="A3159" s="13"/>
      <c r="B3159" s="8"/>
      <c r="C3159" s="8"/>
      <c r="D3159" s="23"/>
      <c r="E3159" s="23"/>
      <c r="F3159" s="10" t="str">
        <f aca="false">IF(D3159="","",D3159-N(E3159))</f>
        <v/>
      </c>
      <c r="G3159" s="8"/>
      <c r="H3159" s="12" t="str">
        <f aca="false">IF(AND(A3159="",C3159="",D3159=""),"",IF(A3159="","Add the order date",IF(I3159="","Date not recognised - use YYYY-MM-DD",IF(C3159="","Add the customer email",IF(D3159="","Add the order total",IF(COUNTIF(Customers!$A$2:$A$2001,C3159)=0,"Customer not on Customers tab",IF(N(E3159)&gt;D3159,"Refund is more than the order",IF(AND(B3159&lt;&gt;"",COUNTIF($B$2:$B$5001,B3159)&gt;1),"Same order # twice - keep one row",""))))))))</f>
        <v/>
      </c>
      <c r="I3159" s="11" t="str">
        <f aca="false">IF(A3159="","",IF(ISNUMBER(A3159),INT(A3159),IFERROR(IF(TEXT(DATE(VALUE(LEFT(A3159,4)),VALUE(MID(A3159,6,2)),VALUE(MID(A3159,9,2))),"yyyy-mm-dd")=LEFT(A3159,10),DATE(VALUE(LEFT(A3159,4)),VALUE(MID(A3159,6,2)),VALUE(MID(A3159,9,2))),""),"")))</f>
        <v/>
      </c>
    </row>
    <row r="3160" customFormat="false" ht="15" hidden="false" customHeight="false" outlineLevel="0" collapsed="false">
      <c r="A3160" s="13"/>
      <c r="B3160" s="8"/>
      <c r="C3160" s="8"/>
      <c r="D3160" s="23"/>
      <c r="E3160" s="23"/>
      <c r="F3160" s="10" t="str">
        <f aca="false">IF(D3160="","",D3160-N(E3160))</f>
        <v/>
      </c>
      <c r="G3160" s="8"/>
      <c r="H3160" s="12" t="str">
        <f aca="false">IF(AND(A3160="",C3160="",D3160=""),"",IF(A3160="","Add the order date",IF(I3160="","Date not recognised - use YYYY-MM-DD",IF(C3160="","Add the customer email",IF(D3160="","Add the order total",IF(COUNTIF(Customers!$A$2:$A$2001,C3160)=0,"Customer not on Customers tab",IF(N(E3160)&gt;D3160,"Refund is more than the order",IF(AND(B3160&lt;&gt;"",COUNTIF($B$2:$B$5001,B3160)&gt;1),"Same order # twice - keep one row",""))))))))</f>
        <v/>
      </c>
      <c r="I3160" s="11" t="str">
        <f aca="false">IF(A3160="","",IF(ISNUMBER(A3160),INT(A3160),IFERROR(IF(TEXT(DATE(VALUE(LEFT(A3160,4)),VALUE(MID(A3160,6,2)),VALUE(MID(A3160,9,2))),"yyyy-mm-dd")=LEFT(A3160,10),DATE(VALUE(LEFT(A3160,4)),VALUE(MID(A3160,6,2)),VALUE(MID(A3160,9,2))),""),"")))</f>
        <v/>
      </c>
    </row>
    <row r="3161" customFormat="false" ht="15" hidden="false" customHeight="false" outlineLevel="0" collapsed="false">
      <c r="A3161" s="13"/>
      <c r="B3161" s="8"/>
      <c r="C3161" s="8"/>
      <c r="D3161" s="23"/>
      <c r="E3161" s="23"/>
      <c r="F3161" s="10" t="str">
        <f aca="false">IF(D3161="","",D3161-N(E3161))</f>
        <v/>
      </c>
      <c r="G3161" s="8"/>
      <c r="H3161" s="12" t="str">
        <f aca="false">IF(AND(A3161="",C3161="",D3161=""),"",IF(A3161="","Add the order date",IF(I3161="","Date not recognised - use YYYY-MM-DD",IF(C3161="","Add the customer email",IF(D3161="","Add the order total",IF(COUNTIF(Customers!$A$2:$A$2001,C3161)=0,"Customer not on Customers tab",IF(N(E3161)&gt;D3161,"Refund is more than the order",IF(AND(B3161&lt;&gt;"",COUNTIF($B$2:$B$5001,B3161)&gt;1),"Same order # twice - keep one row",""))))))))</f>
        <v/>
      </c>
      <c r="I3161" s="11" t="str">
        <f aca="false">IF(A3161="","",IF(ISNUMBER(A3161),INT(A3161),IFERROR(IF(TEXT(DATE(VALUE(LEFT(A3161,4)),VALUE(MID(A3161,6,2)),VALUE(MID(A3161,9,2))),"yyyy-mm-dd")=LEFT(A3161,10),DATE(VALUE(LEFT(A3161,4)),VALUE(MID(A3161,6,2)),VALUE(MID(A3161,9,2))),""),"")))</f>
        <v/>
      </c>
    </row>
    <row r="3162" customFormat="false" ht="15" hidden="false" customHeight="false" outlineLevel="0" collapsed="false">
      <c r="A3162" s="13"/>
      <c r="B3162" s="8"/>
      <c r="C3162" s="8"/>
      <c r="D3162" s="23"/>
      <c r="E3162" s="23"/>
      <c r="F3162" s="10" t="str">
        <f aca="false">IF(D3162="","",D3162-N(E3162))</f>
        <v/>
      </c>
      <c r="G3162" s="8"/>
      <c r="H3162" s="12" t="str">
        <f aca="false">IF(AND(A3162="",C3162="",D3162=""),"",IF(A3162="","Add the order date",IF(I3162="","Date not recognised - use YYYY-MM-DD",IF(C3162="","Add the customer email",IF(D3162="","Add the order total",IF(COUNTIF(Customers!$A$2:$A$2001,C3162)=0,"Customer not on Customers tab",IF(N(E3162)&gt;D3162,"Refund is more than the order",IF(AND(B3162&lt;&gt;"",COUNTIF($B$2:$B$5001,B3162)&gt;1),"Same order # twice - keep one row",""))))))))</f>
        <v/>
      </c>
      <c r="I3162" s="11" t="str">
        <f aca="false">IF(A3162="","",IF(ISNUMBER(A3162),INT(A3162),IFERROR(IF(TEXT(DATE(VALUE(LEFT(A3162,4)),VALUE(MID(A3162,6,2)),VALUE(MID(A3162,9,2))),"yyyy-mm-dd")=LEFT(A3162,10),DATE(VALUE(LEFT(A3162,4)),VALUE(MID(A3162,6,2)),VALUE(MID(A3162,9,2))),""),"")))</f>
        <v/>
      </c>
    </row>
    <row r="3163" customFormat="false" ht="15" hidden="false" customHeight="false" outlineLevel="0" collapsed="false">
      <c r="A3163" s="13"/>
      <c r="B3163" s="8"/>
      <c r="C3163" s="8"/>
      <c r="D3163" s="23"/>
      <c r="E3163" s="23"/>
      <c r="F3163" s="10" t="str">
        <f aca="false">IF(D3163="","",D3163-N(E3163))</f>
        <v/>
      </c>
      <c r="G3163" s="8"/>
      <c r="H3163" s="12" t="str">
        <f aca="false">IF(AND(A3163="",C3163="",D3163=""),"",IF(A3163="","Add the order date",IF(I3163="","Date not recognised - use YYYY-MM-DD",IF(C3163="","Add the customer email",IF(D3163="","Add the order total",IF(COUNTIF(Customers!$A$2:$A$2001,C3163)=0,"Customer not on Customers tab",IF(N(E3163)&gt;D3163,"Refund is more than the order",IF(AND(B3163&lt;&gt;"",COUNTIF($B$2:$B$5001,B3163)&gt;1),"Same order # twice - keep one row",""))))))))</f>
        <v/>
      </c>
      <c r="I3163" s="11" t="str">
        <f aca="false">IF(A3163="","",IF(ISNUMBER(A3163),INT(A3163),IFERROR(IF(TEXT(DATE(VALUE(LEFT(A3163,4)),VALUE(MID(A3163,6,2)),VALUE(MID(A3163,9,2))),"yyyy-mm-dd")=LEFT(A3163,10),DATE(VALUE(LEFT(A3163,4)),VALUE(MID(A3163,6,2)),VALUE(MID(A3163,9,2))),""),"")))</f>
        <v/>
      </c>
    </row>
    <row r="3164" customFormat="false" ht="15" hidden="false" customHeight="false" outlineLevel="0" collapsed="false">
      <c r="A3164" s="13"/>
      <c r="B3164" s="8"/>
      <c r="C3164" s="8"/>
      <c r="D3164" s="23"/>
      <c r="E3164" s="23"/>
      <c r="F3164" s="10" t="str">
        <f aca="false">IF(D3164="","",D3164-N(E3164))</f>
        <v/>
      </c>
      <c r="G3164" s="8"/>
      <c r="H3164" s="12" t="str">
        <f aca="false">IF(AND(A3164="",C3164="",D3164=""),"",IF(A3164="","Add the order date",IF(I3164="","Date not recognised - use YYYY-MM-DD",IF(C3164="","Add the customer email",IF(D3164="","Add the order total",IF(COUNTIF(Customers!$A$2:$A$2001,C3164)=0,"Customer not on Customers tab",IF(N(E3164)&gt;D3164,"Refund is more than the order",IF(AND(B3164&lt;&gt;"",COUNTIF($B$2:$B$5001,B3164)&gt;1),"Same order # twice - keep one row",""))))))))</f>
        <v/>
      </c>
      <c r="I3164" s="11" t="str">
        <f aca="false">IF(A3164="","",IF(ISNUMBER(A3164),INT(A3164),IFERROR(IF(TEXT(DATE(VALUE(LEFT(A3164,4)),VALUE(MID(A3164,6,2)),VALUE(MID(A3164,9,2))),"yyyy-mm-dd")=LEFT(A3164,10),DATE(VALUE(LEFT(A3164,4)),VALUE(MID(A3164,6,2)),VALUE(MID(A3164,9,2))),""),"")))</f>
        <v/>
      </c>
    </row>
    <row r="3165" customFormat="false" ht="15" hidden="false" customHeight="false" outlineLevel="0" collapsed="false">
      <c r="A3165" s="13"/>
      <c r="B3165" s="8"/>
      <c r="C3165" s="8"/>
      <c r="D3165" s="23"/>
      <c r="E3165" s="23"/>
      <c r="F3165" s="10" t="str">
        <f aca="false">IF(D3165="","",D3165-N(E3165))</f>
        <v/>
      </c>
      <c r="G3165" s="8"/>
      <c r="H3165" s="12" t="str">
        <f aca="false">IF(AND(A3165="",C3165="",D3165=""),"",IF(A3165="","Add the order date",IF(I3165="","Date not recognised - use YYYY-MM-DD",IF(C3165="","Add the customer email",IF(D3165="","Add the order total",IF(COUNTIF(Customers!$A$2:$A$2001,C3165)=0,"Customer not on Customers tab",IF(N(E3165)&gt;D3165,"Refund is more than the order",IF(AND(B3165&lt;&gt;"",COUNTIF($B$2:$B$5001,B3165)&gt;1),"Same order # twice - keep one row",""))))))))</f>
        <v/>
      </c>
      <c r="I3165" s="11" t="str">
        <f aca="false">IF(A3165="","",IF(ISNUMBER(A3165),INT(A3165),IFERROR(IF(TEXT(DATE(VALUE(LEFT(A3165,4)),VALUE(MID(A3165,6,2)),VALUE(MID(A3165,9,2))),"yyyy-mm-dd")=LEFT(A3165,10),DATE(VALUE(LEFT(A3165,4)),VALUE(MID(A3165,6,2)),VALUE(MID(A3165,9,2))),""),"")))</f>
        <v/>
      </c>
    </row>
    <row r="3166" customFormat="false" ht="15" hidden="false" customHeight="false" outlineLevel="0" collapsed="false">
      <c r="A3166" s="13"/>
      <c r="B3166" s="8"/>
      <c r="C3166" s="8"/>
      <c r="D3166" s="23"/>
      <c r="E3166" s="23"/>
      <c r="F3166" s="10" t="str">
        <f aca="false">IF(D3166="","",D3166-N(E3166))</f>
        <v/>
      </c>
      <c r="G3166" s="8"/>
      <c r="H3166" s="12" t="str">
        <f aca="false">IF(AND(A3166="",C3166="",D3166=""),"",IF(A3166="","Add the order date",IF(I3166="","Date not recognised - use YYYY-MM-DD",IF(C3166="","Add the customer email",IF(D3166="","Add the order total",IF(COUNTIF(Customers!$A$2:$A$2001,C3166)=0,"Customer not on Customers tab",IF(N(E3166)&gt;D3166,"Refund is more than the order",IF(AND(B3166&lt;&gt;"",COUNTIF($B$2:$B$5001,B3166)&gt;1),"Same order # twice - keep one row",""))))))))</f>
        <v/>
      </c>
      <c r="I3166" s="11" t="str">
        <f aca="false">IF(A3166="","",IF(ISNUMBER(A3166),INT(A3166),IFERROR(IF(TEXT(DATE(VALUE(LEFT(A3166,4)),VALUE(MID(A3166,6,2)),VALUE(MID(A3166,9,2))),"yyyy-mm-dd")=LEFT(A3166,10),DATE(VALUE(LEFT(A3166,4)),VALUE(MID(A3166,6,2)),VALUE(MID(A3166,9,2))),""),"")))</f>
        <v/>
      </c>
    </row>
    <row r="3167" customFormat="false" ht="15" hidden="false" customHeight="false" outlineLevel="0" collapsed="false">
      <c r="A3167" s="13"/>
      <c r="B3167" s="8"/>
      <c r="C3167" s="8"/>
      <c r="D3167" s="23"/>
      <c r="E3167" s="23"/>
      <c r="F3167" s="10" t="str">
        <f aca="false">IF(D3167="","",D3167-N(E3167))</f>
        <v/>
      </c>
      <c r="G3167" s="8"/>
      <c r="H3167" s="12" t="str">
        <f aca="false">IF(AND(A3167="",C3167="",D3167=""),"",IF(A3167="","Add the order date",IF(I3167="","Date not recognised - use YYYY-MM-DD",IF(C3167="","Add the customer email",IF(D3167="","Add the order total",IF(COUNTIF(Customers!$A$2:$A$2001,C3167)=0,"Customer not on Customers tab",IF(N(E3167)&gt;D3167,"Refund is more than the order",IF(AND(B3167&lt;&gt;"",COUNTIF($B$2:$B$5001,B3167)&gt;1),"Same order # twice - keep one row",""))))))))</f>
        <v/>
      </c>
      <c r="I3167" s="11" t="str">
        <f aca="false">IF(A3167="","",IF(ISNUMBER(A3167),INT(A3167),IFERROR(IF(TEXT(DATE(VALUE(LEFT(A3167,4)),VALUE(MID(A3167,6,2)),VALUE(MID(A3167,9,2))),"yyyy-mm-dd")=LEFT(A3167,10),DATE(VALUE(LEFT(A3167,4)),VALUE(MID(A3167,6,2)),VALUE(MID(A3167,9,2))),""),"")))</f>
        <v/>
      </c>
    </row>
    <row r="3168" customFormat="false" ht="15" hidden="false" customHeight="false" outlineLevel="0" collapsed="false">
      <c r="A3168" s="13"/>
      <c r="B3168" s="8"/>
      <c r="C3168" s="8"/>
      <c r="D3168" s="23"/>
      <c r="E3168" s="23"/>
      <c r="F3168" s="10" t="str">
        <f aca="false">IF(D3168="","",D3168-N(E3168))</f>
        <v/>
      </c>
      <c r="G3168" s="8"/>
      <c r="H3168" s="12" t="str">
        <f aca="false">IF(AND(A3168="",C3168="",D3168=""),"",IF(A3168="","Add the order date",IF(I3168="","Date not recognised - use YYYY-MM-DD",IF(C3168="","Add the customer email",IF(D3168="","Add the order total",IF(COUNTIF(Customers!$A$2:$A$2001,C3168)=0,"Customer not on Customers tab",IF(N(E3168)&gt;D3168,"Refund is more than the order",IF(AND(B3168&lt;&gt;"",COUNTIF($B$2:$B$5001,B3168)&gt;1),"Same order # twice - keep one row",""))))))))</f>
        <v/>
      </c>
      <c r="I3168" s="11" t="str">
        <f aca="false">IF(A3168="","",IF(ISNUMBER(A3168),INT(A3168),IFERROR(IF(TEXT(DATE(VALUE(LEFT(A3168,4)),VALUE(MID(A3168,6,2)),VALUE(MID(A3168,9,2))),"yyyy-mm-dd")=LEFT(A3168,10),DATE(VALUE(LEFT(A3168,4)),VALUE(MID(A3168,6,2)),VALUE(MID(A3168,9,2))),""),"")))</f>
        <v/>
      </c>
    </row>
    <row r="3169" customFormat="false" ht="15" hidden="false" customHeight="false" outlineLevel="0" collapsed="false">
      <c r="A3169" s="13"/>
      <c r="B3169" s="8"/>
      <c r="C3169" s="8"/>
      <c r="D3169" s="23"/>
      <c r="E3169" s="23"/>
      <c r="F3169" s="10" t="str">
        <f aca="false">IF(D3169="","",D3169-N(E3169))</f>
        <v/>
      </c>
      <c r="G3169" s="8"/>
      <c r="H3169" s="12" t="str">
        <f aca="false">IF(AND(A3169="",C3169="",D3169=""),"",IF(A3169="","Add the order date",IF(I3169="","Date not recognised - use YYYY-MM-DD",IF(C3169="","Add the customer email",IF(D3169="","Add the order total",IF(COUNTIF(Customers!$A$2:$A$2001,C3169)=0,"Customer not on Customers tab",IF(N(E3169)&gt;D3169,"Refund is more than the order",IF(AND(B3169&lt;&gt;"",COUNTIF($B$2:$B$5001,B3169)&gt;1),"Same order # twice - keep one row",""))))))))</f>
        <v/>
      </c>
      <c r="I3169" s="11" t="str">
        <f aca="false">IF(A3169="","",IF(ISNUMBER(A3169),INT(A3169),IFERROR(IF(TEXT(DATE(VALUE(LEFT(A3169,4)),VALUE(MID(A3169,6,2)),VALUE(MID(A3169,9,2))),"yyyy-mm-dd")=LEFT(A3169,10),DATE(VALUE(LEFT(A3169,4)),VALUE(MID(A3169,6,2)),VALUE(MID(A3169,9,2))),""),"")))</f>
        <v/>
      </c>
    </row>
    <row r="3170" customFormat="false" ht="15" hidden="false" customHeight="false" outlineLevel="0" collapsed="false">
      <c r="A3170" s="13"/>
      <c r="B3170" s="8"/>
      <c r="C3170" s="8"/>
      <c r="D3170" s="23"/>
      <c r="E3170" s="23"/>
      <c r="F3170" s="10" t="str">
        <f aca="false">IF(D3170="","",D3170-N(E3170))</f>
        <v/>
      </c>
      <c r="G3170" s="8"/>
      <c r="H3170" s="12" t="str">
        <f aca="false">IF(AND(A3170="",C3170="",D3170=""),"",IF(A3170="","Add the order date",IF(I3170="","Date not recognised - use YYYY-MM-DD",IF(C3170="","Add the customer email",IF(D3170="","Add the order total",IF(COUNTIF(Customers!$A$2:$A$2001,C3170)=0,"Customer not on Customers tab",IF(N(E3170)&gt;D3170,"Refund is more than the order",IF(AND(B3170&lt;&gt;"",COUNTIF($B$2:$B$5001,B3170)&gt;1),"Same order # twice - keep one row",""))))))))</f>
        <v/>
      </c>
      <c r="I3170" s="11" t="str">
        <f aca="false">IF(A3170="","",IF(ISNUMBER(A3170),INT(A3170),IFERROR(IF(TEXT(DATE(VALUE(LEFT(A3170,4)),VALUE(MID(A3170,6,2)),VALUE(MID(A3170,9,2))),"yyyy-mm-dd")=LEFT(A3170,10),DATE(VALUE(LEFT(A3170,4)),VALUE(MID(A3170,6,2)),VALUE(MID(A3170,9,2))),""),"")))</f>
        <v/>
      </c>
    </row>
    <row r="3171" customFormat="false" ht="15" hidden="false" customHeight="false" outlineLevel="0" collapsed="false">
      <c r="A3171" s="13"/>
      <c r="B3171" s="8"/>
      <c r="C3171" s="8"/>
      <c r="D3171" s="23"/>
      <c r="E3171" s="23"/>
      <c r="F3171" s="10" t="str">
        <f aca="false">IF(D3171="","",D3171-N(E3171))</f>
        <v/>
      </c>
      <c r="G3171" s="8"/>
      <c r="H3171" s="12" t="str">
        <f aca="false">IF(AND(A3171="",C3171="",D3171=""),"",IF(A3171="","Add the order date",IF(I3171="","Date not recognised - use YYYY-MM-DD",IF(C3171="","Add the customer email",IF(D3171="","Add the order total",IF(COUNTIF(Customers!$A$2:$A$2001,C3171)=0,"Customer not on Customers tab",IF(N(E3171)&gt;D3171,"Refund is more than the order",IF(AND(B3171&lt;&gt;"",COUNTIF($B$2:$B$5001,B3171)&gt;1),"Same order # twice - keep one row",""))))))))</f>
        <v/>
      </c>
      <c r="I3171" s="11" t="str">
        <f aca="false">IF(A3171="","",IF(ISNUMBER(A3171),INT(A3171),IFERROR(IF(TEXT(DATE(VALUE(LEFT(A3171,4)),VALUE(MID(A3171,6,2)),VALUE(MID(A3171,9,2))),"yyyy-mm-dd")=LEFT(A3171,10),DATE(VALUE(LEFT(A3171,4)),VALUE(MID(A3171,6,2)),VALUE(MID(A3171,9,2))),""),"")))</f>
        <v/>
      </c>
    </row>
    <row r="3172" customFormat="false" ht="15" hidden="false" customHeight="false" outlineLevel="0" collapsed="false">
      <c r="A3172" s="13"/>
      <c r="B3172" s="8"/>
      <c r="C3172" s="8"/>
      <c r="D3172" s="23"/>
      <c r="E3172" s="23"/>
      <c r="F3172" s="10" t="str">
        <f aca="false">IF(D3172="","",D3172-N(E3172))</f>
        <v/>
      </c>
      <c r="G3172" s="8"/>
      <c r="H3172" s="12" t="str">
        <f aca="false">IF(AND(A3172="",C3172="",D3172=""),"",IF(A3172="","Add the order date",IF(I3172="","Date not recognised - use YYYY-MM-DD",IF(C3172="","Add the customer email",IF(D3172="","Add the order total",IF(COUNTIF(Customers!$A$2:$A$2001,C3172)=0,"Customer not on Customers tab",IF(N(E3172)&gt;D3172,"Refund is more than the order",IF(AND(B3172&lt;&gt;"",COUNTIF($B$2:$B$5001,B3172)&gt;1),"Same order # twice - keep one row",""))))))))</f>
        <v/>
      </c>
      <c r="I3172" s="11" t="str">
        <f aca="false">IF(A3172="","",IF(ISNUMBER(A3172),INT(A3172),IFERROR(IF(TEXT(DATE(VALUE(LEFT(A3172,4)),VALUE(MID(A3172,6,2)),VALUE(MID(A3172,9,2))),"yyyy-mm-dd")=LEFT(A3172,10),DATE(VALUE(LEFT(A3172,4)),VALUE(MID(A3172,6,2)),VALUE(MID(A3172,9,2))),""),"")))</f>
        <v/>
      </c>
    </row>
    <row r="3173" customFormat="false" ht="15" hidden="false" customHeight="false" outlineLevel="0" collapsed="false">
      <c r="A3173" s="13"/>
      <c r="B3173" s="8"/>
      <c r="C3173" s="8"/>
      <c r="D3173" s="23"/>
      <c r="E3173" s="23"/>
      <c r="F3173" s="10" t="str">
        <f aca="false">IF(D3173="","",D3173-N(E3173))</f>
        <v/>
      </c>
      <c r="G3173" s="8"/>
      <c r="H3173" s="12" t="str">
        <f aca="false">IF(AND(A3173="",C3173="",D3173=""),"",IF(A3173="","Add the order date",IF(I3173="","Date not recognised - use YYYY-MM-DD",IF(C3173="","Add the customer email",IF(D3173="","Add the order total",IF(COUNTIF(Customers!$A$2:$A$2001,C3173)=0,"Customer not on Customers tab",IF(N(E3173)&gt;D3173,"Refund is more than the order",IF(AND(B3173&lt;&gt;"",COUNTIF($B$2:$B$5001,B3173)&gt;1),"Same order # twice - keep one row",""))))))))</f>
        <v/>
      </c>
      <c r="I3173" s="11" t="str">
        <f aca="false">IF(A3173="","",IF(ISNUMBER(A3173),INT(A3173),IFERROR(IF(TEXT(DATE(VALUE(LEFT(A3173,4)),VALUE(MID(A3173,6,2)),VALUE(MID(A3173,9,2))),"yyyy-mm-dd")=LEFT(A3173,10),DATE(VALUE(LEFT(A3173,4)),VALUE(MID(A3173,6,2)),VALUE(MID(A3173,9,2))),""),"")))</f>
        <v/>
      </c>
    </row>
    <row r="3174" customFormat="false" ht="15" hidden="false" customHeight="false" outlineLevel="0" collapsed="false">
      <c r="A3174" s="13"/>
      <c r="B3174" s="8"/>
      <c r="C3174" s="8"/>
      <c r="D3174" s="23"/>
      <c r="E3174" s="23"/>
      <c r="F3174" s="10" t="str">
        <f aca="false">IF(D3174="","",D3174-N(E3174))</f>
        <v/>
      </c>
      <c r="G3174" s="8"/>
      <c r="H3174" s="12" t="str">
        <f aca="false">IF(AND(A3174="",C3174="",D3174=""),"",IF(A3174="","Add the order date",IF(I3174="","Date not recognised - use YYYY-MM-DD",IF(C3174="","Add the customer email",IF(D3174="","Add the order total",IF(COUNTIF(Customers!$A$2:$A$2001,C3174)=0,"Customer not on Customers tab",IF(N(E3174)&gt;D3174,"Refund is more than the order",IF(AND(B3174&lt;&gt;"",COUNTIF($B$2:$B$5001,B3174)&gt;1),"Same order # twice - keep one row",""))))))))</f>
        <v/>
      </c>
      <c r="I3174" s="11" t="str">
        <f aca="false">IF(A3174="","",IF(ISNUMBER(A3174),INT(A3174),IFERROR(IF(TEXT(DATE(VALUE(LEFT(A3174,4)),VALUE(MID(A3174,6,2)),VALUE(MID(A3174,9,2))),"yyyy-mm-dd")=LEFT(A3174,10),DATE(VALUE(LEFT(A3174,4)),VALUE(MID(A3174,6,2)),VALUE(MID(A3174,9,2))),""),"")))</f>
        <v/>
      </c>
    </row>
    <row r="3175" customFormat="false" ht="15" hidden="false" customHeight="false" outlineLevel="0" collapsed="false">
      <c r="A3175" s="13"/>
      <c r="B3175" s="8"/>
      <c r="C3175" s="8"/>
      <c r="D3175" s="23"/>
      <c r="E3175" s="23"/>
      <c r="F3175" s="10" t="str">
        <f aca="false">IF(D3175="","",D3175-N(E3175))</f>
        <v/>
      </c>
      <c r="G3175" s="8"/>
      <c r="H3175" s="12" t="str">
        <f aca="false">IF(AND(A3175="",C3175="",D3175=""),"",IF(A3175="","Add the order date",IF(I3175="","Date not recognised - use YYYY-MM-DD",IF(C3175="","Add the customer email",IF(D3175="","Add the order total",IF(COUNTIF(Customers!$A$2:$A$2001,C3175)=0,"Customer not on Customers tab",IF(N(E3175)&gt;D3175,"Refund is more than the order",IF(AND(B3175&lt;&gt;"",COUNTIF($B$2:$B$5001,B3175)&gt;1),"Same order # twice - keep one row",""))))))))</f>
        <v/>
      </c>
      <c r="I3175" s="11" t="str">
        <f aca="false">IF(A3175="","",IF(ISNUMBER(A3175),INT(A3175),IFERROR(IF(TEXT(DATE(VALUE(LEFT(A3175,4)),VALUE(MID(A3175,6,2)),VALUE(MID(A3175,9,2))),"yyyy-mm-dd")=LEFT(A3175,10),DATE(VALUE(LEFT(A3175,4)),VALUE(MID(A3175,6,2)),VALUE(MID(A3175,9,2))),""),"")))</f>
        <v/>
      </c>
    </row>
    <row r="3176" customFormat="false" ht="15" hidden="false" customHeight="false" outlineLevel="0" collapsed="false">
      <c r="A3176" s="13"/>
      <c r="B3176" s="8"/>
      <c r="C3176" s="8"/>
      <c r="D3176" s="23"/>
      <c r="E3176" s="23"/>
      <c r="F3176" s="10" t="str">
        <f aca="false">IF(D3176="","",D3176-N(E3176))</f>
        <v/>
      </c>
      <c r="G3176" s="8"/>
      <c r="H3176" s="12" t="str">
        <f aca="false">IF(AND(A3176="",C3176="",D3176=""),"",IF(A3176="","Add the order date",IF(I3176="","Date not recognised - use YYYY-MM-DD",IF(C3176="","Add the customer email",IF(D3176="","Add the order total",IF(COUNTIF(Customers!$A$2:$A$2001,C3176)=0,"Customer not on Customers tab",IF(N(E3176)&gt;D3176,"Refund is more than the order",IF(AND(B3176&lt;&gt;"",COUNTIF($B$2:$B$5001,B3176)&gt;1),"Same order # twice - keep one row",""))))))))</f>
        <v/>
      </c>
      <c r="I3176" s="11" t="str">
        <f aca="false">IF(A3176="","",IF(ISNUMBER(A3176),INT(A3176),IFERROR(IF(TEXT(DATE(VALUE(LEFT(A3176,4)),VALUE(MID(A3176,6,2)),VALUE(MID(A3176,9,2))),"yyyy-mm-dd")=LEFT(A3176,10),DATE(VALUE(LEFT(A3176,4)),VALUE(MID(A3176,6,2)),VALUE(MID(A3176,9,2))),""),"")))</f>
        <v/>
      </c>
    </row>
    <row r="3177" customFormat="false" ht="15" hidden="false" customHeight="false" outlineLevel="0" collapsed="false">
      <c r="A3177" s="13"/>
      <c r="B3177" s="8"/>
      <c r="C3177" s="8"/>
      <c r="D3177" s="23"/>
      <c r="E3177" s="23"/>
      <c r="F3177" s="10" t="str">
        <f aca="false">IF(D3177="","",D3177-N(E3177))</f>
        <v/>
      </c>
      <c r="G3177" s="8"/>
      <c r="H3177" s="12" t="str">
        <f aca="false">IF(AND(A3177="",C3177="",D3177=""),"",IF(A3177="","Add the order date",IF(I3177="","Date not recognised - use YYYY-MM-DD",IF(C3177="","Add the customer email",IF(D3177="","Add the order total",IF(COUNTIF(Customers!$A$2:$A$2001,C3177)=0,"Customer not on Customers tab",IF(N(E3177)&gt;D3177,"Refund is more than the order",IF(AND(B3177&lt;&gt;"",COUNTIF($B$2:$B$5001,B3177)&gt;1),"Same order # twice - keep one row",""))))))))</f>
        <v/>
      </c>
      <c r="I3177" s="11" t="str">
        <f aca="false">IF(A3177="","",IF(ISNUMBER(A3177),INT(A3177),IFERROR(IF(TEXT(DATE(VALUE(LEFT(A3177,4)),VALUE(MID(A3177,6,2)),VALUE(MID(A3177,9,2))),"yyyy-mm-dd")=LEFT(A3177,10),DATE(VALUE(LEFT(A3177,4)),VALUE(MID(A3177,6,2)),VALUE(MID(A3177,9,2))),""),"")))</f>
        <v/>
      </c>
    </row>
    <row r="3178" customFormat="false" ht="15" hidden="false" customHeight="false" outlineLevel="0" collapsed="false">
      <c r="A3178" s="13"/>
      <c r="B3178" s="8"/>
      <c r="C3178" s="8"/>
      <c r="D3178" s="23"/>
      <c r="E3178" s="23"/>
      <c r="F3178" s="10" t="str">
        <f aca="false">IF(D3178="","",D3178-N(E3178))</f>
        <v/>
      </c>
      <c r="G3178" s="8"/>
      <c r="H3178" s="12" t="str">
        <f aca="false">IF(AND(A3178="",C3178="",D3178=""),"",IF(A3178="","Add the order date",IF(I3178="","Date not recognised - use YYYY-MM-DD",IF(C3178="","Add the customer email",IF(D3178="","Add the order total",IF(COUNTIF(Customers!$A$2:$A$2001,C3178)=0,"Customer not on Customers tab",IF(N(E3178)&gt;D3178,"Refund is more than the order",IF(AND(B3178&lt;&gt;"",COUNTIF($B$2:$B$5001,B3178)&gt;1),"Same order # twice - keep one row",""))))))))</f>
        <v/>
      </c>
      <c r="I3178" s="11" t="str">
        <f aca="false">IF(A3178="","",IF(ISNUMBER(A3178),INT(A3178),IFERROR(IF(TEXT(DATE(VALUE(LEFT(A3178,4)),VALUE(MID(A3178,6,2)),VALUE(MID(A3178,9,2))),"yyyy-mm-dd")=LEFT(A3178,10),DATE(VALUE(LEFT(A3178,4)),VALUE(MID(A3178,6,2)),VALUE(MID(A3178,9,2))),""),"")))</f>
        <v/>
      </c>
    </row>
    <row r="3179" customFormat="false" ht="15" hidden="false" customHeight="false" outlineLevel="0" collapsed="false">
      <c r="A3179" s="13"/>
      <c r="B3179" s="8"/>
      <c r="C3179" s="8"/>
      <c r="D3179" s="23"/>
      <c r="E3179" s="23"/>
      <c r="F3179" s="10" t="str">
        <f aca="false">IF(D3179="","",D3179-N(E3179))</f>
        <v/>
      </c>
      <c r="G3179" s="8"/>
      <c r="H3179" s="12" t="str">
        <f aca="false">IF(AND(A3179="",C3179="",D3179=""),"",IF(A3179="","Add the order date",IF(I3179="","Date not recognised - use YYYY-MM-DD",IF(C3179="","Add the customer email",IF(D3179="","Add the order total",IF(COUNTIF(Customers!$A$2:$A$2001,C3179)=0,"Customer not on Customers tab",IF(N(E3179)&gt;D3179,"Refund is more than the order",IF(AND(B3179&lt;&gt;"",COUNTIF($B$2:$B$5001,B3179)&gt;1),"Same order # twice - keep one row",""))))))))</f>
        <v/>
      </c>
      <c r="I3179" s="11" t="str">
        <f aca="false">IF(A3179="","",IF(ISNUMBER(A3179),INT(A3179),IFERROR(IF(TEXT(DATE(VALUE(LEFT(A3179,4)),VALUE(MID(A3179,6,2)),VALUE(MID(A3179,9,2))),"yyyy-mm-dd")=LEFT(A3179,10),DATE(VALUE(LEFT(A3179,4)),VALUE(MID(A3179,6,2)),VALUE(MID(A3179,9,2))),""),"")))</f>
        <v/>
      </c>
    </row>
    <row r="3180" customFormat="false" ht="15" hidden="false" customHeight="false" outlineLevel="0" collapsed="false">
      <c r="A3180" s="13"/>
      <c r="B3180" s="8"/>
      <c r="C3180" s="8"/>
      <c r="D3180" s="23"/>
      <c r="E3180" s="23"/>
      <c r="F3180" s="10" t="str">
        <f aca="false">IF(D3180="","",D3180-N(E3180))</f>
        <v/>
      </c>
      <c r="G3180" s="8"/>
      <c r="H3180" s="12" t="str">
        <f aca="false">IF(AND(A3180="",C3180="",D3180=""),"",IF(A3180="","Add the order date",IF(I3180="","Date not recognised - use YYYY-MM-DD",IF(C3180="","Add the customer email",IF(D3180="","Add the order total",IF(COUNTIF(Customers!$A$2:$A$2001,C3180)=0,"Customer not on Customers tab",IF(N(E3180)&gt;D3180,"Refund is more than the order",IF(AND(B3180&lt;&gt;"",COUNTIF($B$2:$B$5001,B3180)&gt;1),"Same order # twice - keep one row",""))))))))</f>
        <v/>
      </c>
      <c r="I3180" s="11" t="str">
        <f aca="false">IF(A3180="","",IF(ISNUMBER(A3180),INT(A3180),IFERROR(IF(TEXT(DATE(VALUE(LEFT(A3180,4)),VALUE(MID(A3180,6,2)),VALUE(MID(A3180,9,2))),"yyyy-mm-dd")=LEFT(A3180,10),DATE(VALUE(LEFT(A3180,4)),VALUE(MID(A3180,6,2)),VALUE(MID(A3180,9,2))),""),"")))</f>
        <v/>
      </c>
    </row>
    <row r="3181" customFormat="false" ht="15" hidden="false" customHeight="false" outlineLevel="0" collapsed="false">
      <c r="A3181" s="13"/>
      <c r="B3181" s="8"/>
      <c r="C3181" s="8"/>
      <c r="D3181" s="23"/>
      <c r="E3181" s="23"/>
      <c r="F3181" s="10" t="str">
        <f aca="false">IF(D3181="","",D3181-N(E3181))</f>
        <v/>
      </c>
      <c r="G3181" s="8"/>
      <c r="H3181" s="12" t="str">
        <f aca="false">IF(AND(A3181="",C3181="",D3181=""),"",IF(A3181="","Add the order date",IF(I3181="","Date not recognised - use YYYY-MM-DD",IF(C3181="","Add the customer email",IF(D3181="","Add the order total",IF(COUNTIF(Customers!$A$2:$A$2001,C3181)=0,"Customer not on Customers tab",IF(N(E3181)&gt;D3181,"Refund is more than the order",IF(AND(B3181&lt;&gt;"",COUNTIF($B$2:$B$5001,B3181)&gt;1),"Same order # twice - keep one row",""))))))))</f>
        <v/>
      </c>
      <c r="I3181" s="11" t="str">
        <f aca="false">IF(A3181="","",IF(ISNUMBER(A3181),INT(A3181),IFERROR(IF(TEXT(DATE(VALUE(LEFT(A3181,4)),VALUE(MID(A3181,6,2)),VALUE(MID(A3181,9,2))),"yyyy-mm-dd")=LEFT(A3181,10),DATE(VALUE(LEFT(A3181,4)),VALUE(MID(A3181,6,2)),VALUE(MID(A3181,9,2))),""),"")))</f>
        <v/>
      </c>
    </row>
    <row r="3182" customFormat="false" ht="15" hidden="false" customHeight="false" outlineLevel="0" collapsed="false">
      <c r="A3182" s="13"/>
      <c r="B3182" s="8"/>
      <c r="C3182" s="8"/>
      <c r="D3182" s="23"/>
      <c r="E3182" s="23"/>
      <c r="F3182" s="10" t="str">
        <f aca="false">IF(D3182="","",D3182-N(E3182))</f>
        <v/>
      </c>
      <c r="G3182" s="8"/>
      <c r="H3182" s="12" t="str">
        <f aca="false">IF(AND(A3182="",C3182="",D3182=""),"",IF(A3182="","Add the order date",IF(I3182="","Date not recognised - use YYYY-MM-DD",IF(C3182="","Add the customer email",IF(D3182="","Add the order total",IF(COUNTIF(Customers!$A$2:$A$2001,C3182)=0,"Customer not on Customers tab",IF(N(E3182)&gt;D3182,"Refund is more than the order",IF(AND(B3182&lt;&gt;"",COUNTIF($B$2:$B$5001,B3182)&gt;1),"Same order # twice - keep one row",""))))))))</f>
        <v/>
      </c>
      <c r="I3182" s="11" t="str">
        <f aca="false">IF(A3182="","",IF(ISNUMBER(A3182),INT(A3182),IFERROR(IF(TEXT(DATE(VALUE(LEFT(A3182,4)),VALUE(MID(A3182,6,2)),VALUE(MID(A3182,9,2))),"yyyy-mm-dd")=LEFT(A3182,10),DATE(VALUE(LEFT(A3182,4)),VALUE(MID(A3182,6,2)),VALUE(MID(A3182,9,2))),""),"")))</f>
        <v/>
      </c>
    </row>
    <row r="3183" customFormat="false" ht="15" hidden="false" customHeight="false" outlineLevel="0" collapsed="false">
      <c r="A3183" s="13"/>
      <c r="B3183" s="8"/>
      <c r="C3183" s="8"/>
      <c r="D3183" s="23"/>
      <c r="E3183" s="23"/>
      <c r="F3183" s="10" t="str">
        <f aca="false">IF(D3183="","",D3183-N(E3183))</f>
        <v/>
      </c>
      <c r="G3183" s="8"/>
      <c r="H3183" s="12" t="str">
        <f aca="false">IF(AND(A3183="",C3183="",D3183=""),"",IF(A3183="","Add the order date",IF(I3183="","Date not recognised - use YYYY-MM-DD",IF(C3183="","Add the customer email",IF(D3183="","Add the order total",IF(COUNTIF(Customers!$A$2:$A$2001,C3183)=0,"Customer not on Customers tab",IF(N(E3183)&gt;D3183,"Refund is more than the order",IF(AND(B3183&lt;&gt;"",COUNTIF($B$2:$B$5001,B3183)&gt;1),"Same order # twice - keep one row",""))))))))</f>
        <v/>
      </c>
      <c r="I3183" s="11" t="str">
        <f aca="false">IF(A3183="","",IF(ISNUMBER(A3183),INT(A3183),IFERROR(IF(TEXT(DATE(VALUE(LEFT(A3183,4)),VALUE(MID(A3183,6,2)),VALUE(MID(A3183,9,2))),"yyyy-mm-dd")=LEFT(A3183,10),DATE(VALUE(LEFT(A3183,4)),VALUE(MID(A3183,6,2)),VALUE(MID(A3183,9,2))),""),"")))</f>
        <v/>
      </c>
    </row>
    <row r="3184" customFormat="false" ht="15" hidden="false" customHeight="false" outlineLevel="0" collapsed="false">
      <c r="A3184" s="13"/>
      <c r="B3184" s="8"/>
      <c r="C3184" s="8"/>
      <c r="D3184" s="23"/>
      <c r="E3184" s="23"/>
      <c r="F3184" s="10" t="str">
        <f aca="false">IF(D3184="","",D3184-N(E3184))</f>
        <v/>
      </c>
      <c r="G3184" s="8"/>
      <c r="H3184" s="12" t="str">
        <f aca="false">IF(AND(A3184="",C3184="",D3184=""),"",IF(A3184="","Add the order date",IF(I3184="","Date not recognised - use YYYY-MM-DD",IF(C3184="","Add the customer email",IF(D3184="","Add the order total",IF(COUNTIF(Customers!$A$2:$A$2001,C3184)=0,"Customer not on Customers tab",IF(N(E3184)&gt;D3184,"Refund is more than the order",IF(AND(B3184&lt;&gt;"",COUNTIF($B$2:$B$5001,B3184)&gt;1),"Same order # twice - keep one row",""))))))))</f>
        <v/>
      </c>
      <c r="I3184" s="11" t="str">
        <f aca="false">IF(A3184="","",IF(ISNUMBER(A3184),INT(A3184),IFERROR(IF(TEXT(DATE(VALUE(LEFT(A3184,4)),VALUE(MID(A3184,6,2)),VALUE(MID(A3184,9,2))),"yyyy-mm-dd")=LEFT(A3184,10),DATE(VALUE(LEFT(A3184,4)),VALUE(MID(A3184,6,2)),VALUE(MID(A3184,9,2))),""),"")))</f>
        <v/>
      </c>
    </row>
    <row r="3185" customFormat="false" ht="15" hidden="false" customHeight="false" outlineLevel="0" collapsed="false">
      <c r="A3185" s="13"/>
      <c r="B3185" s="8"/>
      <c r="C3185" s="8"/>
      <c r="D3185" s="23"/>
      <c r="E3185" s="23"/>
      <c r="F3185" s="10" t="str">
        <f aca="false">IF(D3185="","",D3185-N(E3185))</f>
        <v/>
      </c>
      <c r="G3185" s="8"/>
      <c r="H3185" s="12" t="str">
        <f aca="false">IF(AND(A3185="",C3185="",D3185=""),"",IF(A3185="","Add the order date",IF(I3185="","Date not recognised - use YYYY-MM-DD",IF(C3185="","Add the customer email",IF(D3185="","Add the order total",IF(COUNTIF(Customers!$A$2:$A$2001,C3185)=0,"Customer not on Customers tab",IF(N(E3185)&gt;D3185,"Refund is more than the order",IF(AND(B3185&lt;&gt;"",COUNTIF($B$2:$B$5001,B3185)&gt;1),"Same order # twice - keep one row",""))))))))</f>
        <v/>
      </c>
      <c r="I3185" s="11" t="str">
        <f aca="false">IF(A3185="","",IF(ISNUMBER(A3185),INT(A3185),IFERROR(IF(TEXT(DATE(VALUE(LEFT(A3185,4)),VALUE(MID(A3185,6,2)),VALUE(MID(A3185,9,2))),"yyyy-mm-dd")=LEFT(A3185,10),DATE(VALUE(LEFT(A3185,4)),VALUE(MID(A3185,6,2)),VALUE(MID(A3185,9,2))),""),"")))</f>
        <v/>
      </c>
    </row>
    <row r="3186" customFormat="false" ht="15" hidden="false" customHeight="false" outlineLevel="0" collapsed="false">
      <c r="A3186" s="13"/>
      <c r="B3186" s="8"/>
      <c r="C3186" s="8"/>
      <c r="D3186" s="23"/>
      <c r="E3186" s="23"/>
      <c r="F3186" s="10" t="str">
        <f aca="false">IF(D3186="","",D3186-N(E3186))</f>
        <v/>
      </c>
      <c r="G3186" s="8"/>
      <c r="H3186" s="12" t="str">
        <f aca="false">IF(AND(A3186="",C3186="",D3186=""),"",IF(A3186="","Add the order date",IF(I3186="","Date not recognised - use YYYY-MM-DD",IF(C3186="","Add the customer email",IF(D3186="","Add the order total",IF(COUNTIF(Customers!$A$2:$A$2001,C3186)=0,"Customer not on Customers tab",IF(N(E3186)&gt;D3186,"Refund is more than the order",IF(AND(B3186&lt;&gt;"",COUNTIF($B$2:$B$5001,B3186)&gt;1),"Same order # twice - keep one row",""))))))))</f>
        <v/>
      </c>
      <c r="I3186" s="11" t="str">
        <f aca="false">IF(A3186="","",IF(ISNUMBER(A3186),INT(A3186),IFERROR(IF(TEXT(DATE(VALUE(LEFT(A3186,4)),VALUE(MID(A3186,6,2)),VALUE(MID(A3186,9,2))),"yyyy-mm-dd")=LEFT(A3186,10),DATE(VALUE(LEFT(A3186,4)),VALUE(MID(A3186,6,2)),VALUE(MID(A3186,9,2))),""),"")))</f>
        <v/>
      </c>
    </row>
    <row r="3187" customFormat="false" ht="15" hidden="false" customHeight="false" outlineLevel="0" collapsed="false">
      <c r="A3187" s="13"/>
      <c r="B3187" s="8"/>
      <c r="C3187" s="8"/>
      <c r="D3187" s="23"/>
      <c r="E3187" s="23"/>
      <c r="F3187" s="10" t="str">
        <f aca="false">IF(D3187="","",D3187-N(E3187))</f>
        <v/>
      </c>
      <c r="G3187" s="8"/>
      <c r="H3187" s="12" t="str">
        <f aca="false">IF(AND(A3187="",C3187="",D3187=""),"",IF(A3187="","Add the order date",IF(I3187="","Date not recognised - use YYYY-MM-DD",IF(C3187="","Add the customer email",IF(D3187="","Add the order total",IF(COUNTIF(Customers!$A$2:$A$2001,C3187)=0,"Customer not on Customers tab",IF(N(E3187)&gt;D3187,"Refund is more than the order",IF(AND(B3187&lt;&gt;"",COUNTIF($B$2:$B$5001,B3187)&gt;1),"Same order # twice - keep one row",""))))))))</f>
        <v/>
      </c>
      <c r="I3187" s="11" t="str">
        <f aca="false">IF(A3187="","",IF(ISNUMBER(A3187),INT(A3187),IFERROR(IF(TEXT(DATE(VALUE(LEFT(A3187,4)),VALUE(MID(A3187,6,2)),VALUE(MID(A3187,9,2))),"yyyy-mm-dd")=LEFT(A3187,10),DATE(VALUE(LEFT(A3187,4)),VALUE(MID(A3187,6,2)),VALUE(MID(A3187,9,2))),""),"")))</f>
        <v/>
      </c>
    </row>
    <row r="3188" customFormat="false" ht="15" hidden="false" customHeight="false" outlineLevel="0" collapsed="false">
      <c r="A3188" s="13"/>
      <c r="B3188" s="8"/>
      <c r="C3188" s="8"/>
      <c r="D3188" s="23"/>
      <c r="E3188" s="23"/>
      <c r="F3188" s="10" t="str">
        <f aca="false">IF(D3188="","",D3188-N(E3188))</f>
        <v/>
      </c>
      <c r="G3188" s="8"/>
      <c r="H3188" s="12" t="str">
        <f aca="false">IF(AND(A3188="",C3188="",D3188=""),"",IF(A3188="","Add the order date",IF(I3188="","Date not recognised - use YYYY-MM-DD",IF(C3188="","Add the customer email",IF(D3188="","Add the order total",IF(COUNTIF(Customers!$A$2:$A$2001,C3188)=0,"Customer not on Customers tab",IF(N(E3188)&gt;D3188,"Refund is more than the order",IF(AND(B3188&lt;&gt;"",COUNTIF($B$2:$B$5001,B3188)&gt;1),"Same order # twice - keep one row",""))))))))</f>
        <v/>
      </c>
      <c r="I3188" s="11" t="str">
        <f aca="false">IF(A3188="","",IF(ISNUMBER(A3188),INT(A3188),IFERROR(IF(TEXT(DATE(VALUE(LEFT(A3188,4)),VALUE(MID(A3188,6,2)),VALUE(MID(A3188,9,2))),"yyyy-mm-dd")=LEFT(A3188,10),DATE(VALUE(LEFT(A3188,4)),VALUE(MID(A3188,6,2)),VALUE(MID(A3188,9,2))),""),"")))</f>
        <v/>
      </c>
    </row>
    <row r="3189" customFormat="false" ht="15" hidden="false" customHeight="false" outlineLevel="0" collapsed="false">
      <c r="A3189" s="13"/>
      <c r="B3189" s="8"/>
      <c r="C3189" s="8"/>
      <c r="D3189" s="23"/>
      <c r="E3189" s="23"/>
      <c r="F3189" s="10" t="str">
        <f aca="false">IF(D3189="","",D3189-N(E3189))</f>
        <v/>
      </c>
      <c r="G3189" s="8"/>
      <c r="H3189" s="12" t="str">
        <f aca="false">IF(AND(A3189="",C3189="",D3189=""),"",IF(A3189="","Add the order date",IF(I3189="","Date not recognised - use YYYY-MM-DD",IF(C3189="","Add the customer email",IF(D3189="","Add the order total",IF(COUNTIF(Customers!$A$2:$A$2001,C3189)=0,"Customer not on Customers tab",IF(N(E3189)&gt;D3189,"Refund is more than the order",IF(AND(B3189&lt;&gt;"",COUNTIF($B$2:$B$5001,B3189)&gt;1),"Same order # twice - keep one row",""))))))))</f>
        <v/>
      </c>
      <c r="I3189" s="11" t="str">
        <f aca="false">IF(A3189="","",IF(ISNUMBER(A3189),INT(A3189),IFERROR(IF(TEXT(DATE(VALUE(LEFT(A3189,4)),VALUE(MID(A3189,6,2)),VALUE(MID(A3189,9,2))),"yyyy-mm-dd")=LEFT(A3189,10),DATE(VALUE(LEFT(A3189,4)),VALUE(MID(A3189,6,2)),VALUE(MID(A3189,9,2))),""),"")))</f>
        <v/>
      </c>
    </row>
    <row r="3190" customFormat="false" ht="15" hidden="false" customHeight="false" outlineLevel="0" collapsed="false">
      <c r="A3190" s="13"/>
      <c r="B3190" s="8"/>
      <c r="C3190" s="8"/>
      <c r="D3190" s="23"/>
      <c r="E3190" s="23"/>
      <c r="F3190" s="10" t="str">
        <f aca="false">IF(D3190="","",D3190-N(E3190))</f>
        <v/>
      </c>
      <c r="G3190" s="8"/>
      <c r="H3190" s="12" t="str">
        <f aca="false">IF(AND(A3190="",C3190="",D3190=""),"",IF(A3190="","Add the order date",IF(I3190="","Date not recognised - use YYYY-MM-DD",IF(C3190="","Add the customer email",IF(D3190="","Add the order total",IF(COUNTIF(Customers!$A$2:$A$2001,C3190)=0,"Customer not on Customers tab",IF(N(E3190)&gt;D3190,"Refund is more than the order",IF(AND(B3190&lt;&gt;"",COUNTIF($B$2:$B$5001,B3190)&gt;1),"Same order # twice - keep one row",""))))))))</f>
        <v/>
      </c>
      <c r="I3190" s="11" t="str">
        <f aca="false">IF(A3190="","",IF(ISNUMBER(A3190),INT(A3190),IFERROR(IF(TEXT(DATE(VALUE(LEFT(A3190,4)),VALUE(MID(A3190,6,2)),VALUE(MID(A3190,9,2))),"yyyy-mm-dd")=LEFT(A3190,10),DATE(VALUE(LEFT(A3190,4)),VALUE(MID(A3190,6,2)),VALUE(MID(A3190,9,2))),""),"")))</f>
        <v/>
      </c>
    </row>
    <row r="3191" customFormat="false" ht="15" hidden="false" customHeight="false" outlineLevel="0" collapsed="false">
      <c r="A3191" s="13"/>
      <c r="B3191" s="8"/>
      <c r="C3191" s="8"/>
      <c r="D3191" s="23"/>
      <c r="E3191" s="23"/>
      <c r="F3191" s="10" t="str">
        <f aca="false">IF(D3191="","",D3191-N(E3191))</f>
        <v/>
      </c>
      <c r="G3191" s="8"/>
      <c r="H3191" s="12" t="str">
        <f aca="false">IF(AND(A3191="",C3191="",D3191=""),"",IF(A3191="","Add the order date",IF(I3191="","Date not recognised - use YYYY-MM-DD",IF(C3191="","Add the customer email",IF(D3191="","Add the order total",IF(COUNTIF(Customers!$A$2:$A$2001,C3191)=0,"Customer not on Customers tab",IF(N(E3191)&gt;D3191,"Refund is more than the order",IF(AND(B3191&lt;&gt;"",COUNTIF($B$2:$B$5001,B3191)&gt;1),"Same order # twice - keep one row",""))))))))</f>
        <v/>
      </c>
      <c r="I3191" s="11" t="str">
        <f aca="false">IF(A3191="","",IF(ISNUMBER(A3191),INT(A3191),IFERROR(IF(TEXT(DATE(VALUE(LEFT(A3191,4)),VALUE(MID(A3191,6,2)),VALUE(MID(A3191,9,2))),"yyyy-mm-dd")=LEFT(A3191,10),DATE(VALUE(LEFT(A3191,4)),VALUE(MID(A3191,6,2)),VALUE(MID(A3191,9,2))),""),"")))</f>
        <v/>
      </c>
    </row>
    <row r="3192" customFormat="false" ht="15" hidden="false" customHeight="false" outlineLevel="0" collapsed="false">
      <c r="A3192" s="13"/>
      <c r="B3192" s="8"/>
      <c r="C3192" s="8"/>
      <c r="D3192" s="23"/>
      <c r="E3192" s="23"/>
      <c r="F3192" s="10" t="str">
        <f aca="false">IF(D3192="","",D3192-N(E3192))</f>
        <v/>
      </c>
      <c r="G3192" s="8"/>
      <c r="H3192" s="12" t="str">
        <f aca="false">IF(AND(A3192="",C3192="",D3192=""),"",IF(A3192="","Add the order date",IF(I3192="","Date not recognised - use YYYY-MM-DD",IF(C3192="","Add the customer email",IF(D3192="","Add the order total",IF(COUNTIF(Customers!$A$2:$A$2001,C3192)=0,"Customer not on Customers tab",IF(N(E3192)&gt;D3192,"Refund is more than the order",IF(AND(B3192&lt;&gt;"",COUNTIF($B$2:$B$5001,B3192)&gt;1),"Same order # twice - keep one row",""))))))))</f>
        <v/>
      </c>
      <c r="I3192" s="11" t="str">
        <f aca="false">IF(A3192="","",IF(ISNUMBER(A3192),INT(A3192),IFERROR(IF(TEXT(DATE(VALUE(LEFT(A3192,4)),VALUE(MID(A3192,6,2)),VALUE(MID(A3192,9,2))),"yyyy-mm-dd")=LEFT(A3192,10),DATE(VALUE(LEFT(A3192,4)),VALUE(MID(A3192,6,2)),VALUE(MID(A3192,9,2))),""),"")))</f>
        <v/>
      </c>
    </row>
    <row r="3193" customFormat="false" ht="15" hidden="false" customHeight="false" outlineLevel="0" collapsed="false">
      <c r="A3193" s="13"/>
      <c r="B3193" s="8"/>
      <c r="C3193" s="8"/>
      <c r="D3193" s="23"/>
      <c r="E3193" s="23"/>
      <c r="F3193" s="10" t="str">
        <f aca="false">IF(D3193="","",D3193-N(E3193))</f>
        <v/>
      </c>
      <c r="G3193" s="8"/>
      <c r="H3193" s="12" t="str">
        <f aca="false">IF(AND(A3193="",C3193="",D3193=""),"",IF(A3193="","Add the order date",IF(I3193="","Date not recognised - use YYYY-MM-DD",IF(C3193="","Add the customer email",IF(D3193="","Add the order total",IF(COUNTIF(Customers!$A$2:$A$2001,C3193)=0,"Customer not on Customers tab",IF(N(E3193)&gt;D3193,"Refund is more than the order",IF(AND(B3193&lt;&gt;"",COUNTIF($B$2:$B$5001,B3193)&gt;1),"Same order # twice - keep one row",""))))))))</f>
        <v/>
      </c>
      <c r="I3193" s="11" t="str">
        <f aca="false">IF(A3193="","",IF(ISNUMBER(A3193),INT(A3193),IFERROR(IF(TEXT(DATE(VALUE(LEFT(A3193,4)),VALUE(MID(A3193,6,2)),VALUE(MID(A3193,9,2))),"yyyy-mm-dd")=LEFT(A3193,10),DATE(VALUE(LEFT(A3193,4)),VALUE(MID(A3193,6,2)),VALUE(MID(A3193,9,2))),""),"")))</f>
        <v/>
      </c>
    </row>
    <row r="3194" customFormat="false" ht="15" hidden="false" customHeight="false" outlineLevel="0" collapsed="false">
      <c r="A3194" s="13"/>
      <c r="B3194" s="8"/>
      <c r="C3194" s="8"/>
      <c r="D3194" s="23"/>
      <c r="E3194" s="23"/>
      <c r="F3194" s="10" t="str">
        <f aca="false">IF(D3194="","",D3194-N(E3194))</f>
        <v/>
      </c>
      <c r="G3194" s="8"/>
      <c r="H3194" s="12" t="str">
        <f aca="false">IF(AND(A3194="",C3194="",D3194=""),"",IF(A3194="","Add the order date",IF(I3194="","Date not recognised - use YYYY-MM-DD",IF(C3194="","Add the customer email",IF(D3194="","Add the order total",IF(COUNTIF(Customers!$A$2:$A$2001,C3194)=0,"Customer not on Customers tab",IF(N(E3194)&gt;D3194,"Refund is more than the order",IF(AND(B3194&lt;&gt;"",COUNTIF($B$2:$B$5001,B3194)&gt;1),"Same order # twice - keep one row",""))))))))</f>
        <v/>
      </c>
      <c r="I3194" s="11" t="str">
        <f aca="false">IF(A3194="","",IF(ISNUMBER(A3194),INT(A3194),IFERROR(IF(TEXT(DATE(VALUE(LEFT(A3194,4)),VALUE(MID(A3194,6,2)),VALUE(MID(A3194,9,2))),"yyyy-mm-dd")=LEFT(A3194,10),DATE(VALUE(LEFT(A3194,4)),VALUE(MID(A3194,6,2)),VALUE(MID(A3194,9,2))),""),"")))</f>
        <v/>
      </c>
    </row>
    <row r="3195" customFormat="false" ht="15" hidden="false" customHeight="false" outlineLevel="0" collapsed="false">
      <c r="A3195" s="13"/>
      <c r="B3195" s="8"/>
      <c r="C3195" s="8"/>
      <c r="D3195" s="23"/>
      <c r="E3195" s="23"/>
      <c r="F3195" s="10" t="str">
        <f aca="false">IF(D3195="","",D3195-N(E3195))</f>
        <v/>
      </c>
      <c r="G3195" s="8"/>
      <c r="H3195" s="12" t="str">
        <f aca="false">IF(AND(A3195="",C3195="",D3195=""),"",IF(A3195="","Add the order date",IF(I3195="","Date not recognised - use YYYY-MM-DD",IF(C3195="","Add the customer email",IF(D3195="","Add the order total",IF(COUNTIF(Customers!$A$2:$A$2001,C3195)=0,"Customer not on Customers tab",IF(N(E3195)&gt;D3195,"Refund is more than the order",IF(AND(B3195&lt;&gt;"",COUNTIF($B$2:$B$5001,B3195)&gt;1),"Same order # twice - keep one row",""))))))))</f>
        <v/>
      </c>
      <c r="I3195" s="11" t="str">
        <f aca="false">IF(A3195="","",IF(ISNUMBER(A3195),INT(A3195),IFERROR(IF(TEXT(DATE(VALUE(LEFT(A3195,4)),VALUE(MID(A3195,6,2)),VALUE(MID(A3195,9,2))),"yyyy-mm-dd")=LEFT(A3195,10),DATE(VALUE(LEFT(A3195,4)),VALUE(MID(A3195,6,2)),VALUE(MID(A3195,9,2))),""),"")))</f>
        <v/>
      </c>
    </row>
    <row r="3196" customFormat="false" ht="15" hidden="false" customHeight="false" outlineLevel="0" collapsed="false">
      <c r="A3196" s="13"/>
      <c r="B3196" s="8"/>
      <c r="C3196" s="8"/>
      <c r="D3196" s="23"/>
      <c r="E3196" s="23"/>
      <c r="F3196" s="10" t="str">
        <f aca="false">IF(D3196="","",D3196-N(E3196))</f>
        <v/>
      </c>
      <c r="G3196" s="8"/>
      <c r="H3196" s="12" t="str">
        <f aca="false">IF(AND(A3196="",C3196="",D3196=""),"",IF(A3196="","Add the order date",IF(I3196="","Date not recognised - use YYYY-MM-DD",IF(C3196="","Add the customer email",IF(D3196="","Add the order total",IF(COUNTIF(Customers!$A$2:$A$2001,C3196)=0,"Customer not on Customers tab",IF(N(E3196)&gt;D3196,"Refund is more than the order",IF(AND(B3196&lt;&gt;"",COUNTIF($B$2:$B$5001,B3196)&gt;1),"Same order # twice - keep one row",""))))))))</f>
        <v/>
      </c>
      <c r="I3196" s="11" t="str">
        <f aca="false">IF(A3196="","",IF(ISNUMBER(A3196),INT(A3196),IFERROR(IF(TEXT(DATE(VALUE(LEFT(A3196,4)),VALUE(MID(A3196,6,2)),VALUE(MID(A3196,9,2))),"yyyy-mm-dd")=LEFT(A3196,10),DATE(VALUE(LEFT(A3196,4)),VALUE(MID(A3196,6,2)),VALUE(MID(A3196,9,2))),""),"")))</f>
        <v/>
      </c>
    </row>
    <row r="3197" customFormat="false" ht="15" hidden="false" customHeight="false" outlineLevel="0" collapsed="false">
      <c r="A3197" s="13"/>
      <c r="B3197" s="8"/>
      <c r="C3197" s="8"/>
      <c r="D3197" s="23"/>
      <c r="E3197" s="23"/>
      <c r="F3197" s="10" t="str">
        <f aca="false">IF(D3197="","",D3197-N(E3197))</f>
        <v/>
      </c>
      <c r="G3197" s="8"/>
      <c r="H3197" s="12" t="str">
        <f aca="false">IF(AND(A3197="",C3197="",D3197=""),"",IF(A3197="","Add the order date",IF(I3197="","Date not recognised - use YYYY-MM-DD",IF(C3197="","Add the customer email",IF(D3197="","Add the order total",IF(COUNTIF(Customers!$A$2:$A$2001,C3197)=0,"Customer not on Customers tab",IF(N(E3197)&gt;D3197,"Refund is more than the order",IF(AND(B3197&lt;&gt;"",COUNTIF($B$2:$B$5001,B3197)&gt;1),"Same order # twice - keep one row",""))))))))</f>
        <v/>
      </c>
      <c r="I3197" s="11" t="str">
        <f aca="false">IF(A3197="","",IF(ISNUMBER(A3197),INT(A3197),IFERROR(IF(TEXT(DATE(VALUE(LEFT(A3197,4)),VALUE(MID(A3197,6,2)),VALUE(MID(A3197,9,2))),"yyyy-mm-dd")=LEFT(A3197,10),DATE(VALUE(LEFT(A3197,4)),VALUE(MID(A3197,6,2)),VALUE(MID(A3197,9,2))),""),"")))</f>
        <v/>
      </c>
    </row>
    <row r="3198" customFormat="false" ht="15" hidden="false" customHeight="false" outlineLevel="0" collapsed="false">
      <c r="A3198" s="13"/>
      <c r="B3198" s="8"/>
      <c r="C3198" s="8"/>
      <c r="D3198" s="23"/>
      <c r="E3198" s="23"/>
      <c r="F3198" s="10" t="str">
        <f aca="false">IF(D3198="","",D3198-N(E3198))</f>
        <v/>
      </c>
      <c r="G3198" s="8"/>
      <c r="H3198" s="12" t="str">
        <f aca="false">IF(AND(A3198="",C3198="",D3198=""),"",IF(A3198="","Add the order date",IF(I3198="","Date not recognised - use YYYY-MM-DD",IF(C3198="","Add the customer email",IF(D3198="","Add the order total",IF(COUNTIF(Customers!$A$2:$A$2001,C3198)=0,"Customer not on Customers tab",IF(N(E3198)&gt;D3198,"Refund is more than the order",IF(AND(B3198&lt;&gt;"",COUNTIF($B$2:$B$5001,B3198)&gt;1),"Same order # twice - keep one row",""))))))))</f>
        <v/>
      </c>
      <c r="I3198" s="11" t="str">
        <f aca="false">IF(A3198="","",IF(ISNUMBER(A3198),INT(A3198),IFERROR(IF(TEXT(DATE(VALUE(LEFT(A3198,4)),VALUE(MID(A3198,6,2)),VALUE(MID(A3198,9,2))),"yyyy-mm-dd")=LEFT(A3198,10),DATE(VALUE(LEFT(A3198,4)),VALUE(MID(A3198,6,2)),VALUE(MID(A3198,9,2))),""),"")))</f>
        <v/>
      </c>
    </row>
    <row r="3199" customFormat="false" ht="15" hidden="false" customHeight="false" outlineLevel="0" collapsed="false">
      <c r="A3199" s="13"/>
      <c r="B3199" s="8"/>
      <c r="C3199" s="8"/>
      <c r="D3199" s="23"/>
      <c r="E3199" s="23"/>
      <c r="F3199" s="10" t="str">
        <f aca="false">IF(D3199="","",D3199-N(E3199))</f>
        <v/>
      </c>
      <c r="G3199" s="8"/>
      <c r="H3199" s="12" t="str">
        <f aca="false">IF(AND(A3199="",C3199="",D3199=""),"",IF(A3199="","Add the order date",IF(I3199="","Date not recognised - use YYYY-MM-DD",IF(C3199="","Add the customer email",IF(D3199="","Add the order total",IF(COUNTIF(Customers!$A$2:$A$2001,C3199)=0,"Customer not on Customers tab",IF(N(E3199)&gt;D3199,"Refund is more than the order",IF(AND(B3199&lt;&gt;"",COUNTIF($B$2:$B$5001,B3199)&gt;1),"Same order # twice - keep one row",""))))))))</f>
        <v/>
      </c>
      <c r="I3199" s="11" t="str">
        <f aca="false">IF(A3199="","",IF(ISNUMBER(A3199),INT(A3199),IFERROR(IF(TEXT(DATE(VALUE(LEFT(A3199,4)),VALUE(MID(A3199,6,2)),VALUE(MID(A3199,9,2))),"yyyy-mm-dd")=LEFT(A3199,10),DATE(VALUE(LEFT(A3199,4)),VALUE(MID(A3199,6,2)),VALUE(MID(A3199,9,2))),""),"")))</f>
        <v/>
      </c>
    </row>
    <row r="3200" customFormat="false" ht="15" hidden="false" customHeight="false" outlineLevel="0" collapsed="false">
      <c r="A3200" s="13"/>
      <c r="B3200" s="8"/>
      <c r="C3200" s="8"/>
      <c r="D3200" s="23"/>
      <c r="E3200" s="23"/>
      <c r="F3200" s="10" t="str">
        <f aca="false">IF(D3200="","",D3200-N(E3200))</f>
        <v/>
      </c>
      <c r="G3200" s="8"/>
      <c r="H3200" s="12" t="str">
        <f aca="false">IF(AND(A3200="",C3200="",D3200=""),"",IF(A3200="","Add the order date",IF(I3200="","Date not recognised - use YYYY-MM-DD",IF(C3200="","Add the customer email",IF(D3200="","Add the order total",IF(COUNTIF(Customers!$A$2:$A$2001,C3200)=0,"Customer not on Customers tab",IF(N(E3200)&gt;D3200,"Refund is more than the order",IF(AND(B3200&lt;&gt;"",COUNTIF($B$2:$B$5001,B3200)&gt;1),"Same order # twice - keep one row",""))))))))</f>
        <v/>
      </c>
      <c r="I3200" s="11" t="str">
        <f aca="false">IF(A3200="","",IF(ISNUMBER(A3200),INT(A3200),IFERROR(IF(TEXT(DATE(VALUE(LEFT(A3200,4)),VALUE(MID(A3200,6,2)),VALUE(MID(A3200,9,2))),"yyyy-mm-dd")=LEFT(A3200,10),DATE(VALUE(LEFT(A3200,4)),VALUE(MID(A3200,6,2)),VALUE(MID(A3200,9,2))),""),"")))</f>
        <v/>
      </c>
    </row>
    <row r="3201" customFormat="false" ht="15" hidden="false" customHeight="false" outlineLevel="0" collapsed="false">
      <c r="A3201" s="13"/>
      <c r="B3201" s="8"/>
      <c r="C3201" s="8"/>
      <c r="D3201" s="23"/>
      <c r="E3201" s="23"/>
      <c r="F3201" s="10" t="str">
        <f aca="false">IF(D3201="","",D3201-N(E3201))</f>
        <v/>
      </c>
      <c r="G3201" s="8"/>
      <c r="H3201" s="12" t="str">
        <f aca="false">IF(AND(A3201="",C3201="",D3201=""),"",IF(A3201="","Add the order date",IF(I3201="","Date not recognised - use YYYY-MM-DD",IF(C3201="","Add the customer email",IF(D3201="","Add the order total",IF(COUNTIF(Customers!$A$2:$A$2001,C3201)=0,"Customer not on Customers tab",IF(N(E3201)&gt;D3201,"Refund is more than the order",IF(AND(B3201&lt;&gt;"",COUNTIF($B$2:$B$5001,B3201)&gt;1),"Same order # twice - keep one row",""))))))))</f>
        <v/>
      </c>
      <c r="I3201" s="11" t="str">
        <f aca="false">IF(A3201="","",IF(ISNUMBER(A3201),INT(A3201),IFERROR(IF(TEXT(DATE(VALUE(LEFT(A3201,4)),VALUE(MID(A3201,6,2)),VALUE(MID(A3201,9,2))),"yyyy-mm-dd")=LEFT(A3201,10),DATE(VALUE(LEFT(A3201,4)),VALUE(MID(A3201,6,2)),VALUE(MID(A3201,9,2))),""),"")))</f>
        <v/>
      </c>
    </row>
    <row r="3202" customFormat="false" ht="15" hidden="false" customHeight="false" outlineLevel="0" collapsed="false">
      <c r="A3202" s="13"/>
      <c r="B3202" s="8"/>
      <c r="C3202" s="8"/>
      <c r="D3202" s="23"/>
      <c r="E3202" s="23"/>
      <c r="F3202" s="10" t="str">
        <f aca="false">IF(D3202="","",D3202-N(E3202))</f>
        <v/>
      </c>
      <c r="G3202" s="8"/>
      <c r="H3202" s="12" t="str">
        <f aca="false">IF(AND(A3202="",C3202="",D3202=""),"",IF(A3202="","Add the order date",IF(I3202="","Date not recognised - use YYYY-MM-DD",IF(C3202="","Add the customer email",IF(D3202="","Add the order total",IF(COUNTIF(Customers!$A$2:$A$2001,C3202)=0,"Customer not on Customers tab",IF(N(E3202)&gt;D3202,"Refund is more than the order",IF(AND(B3202&lt;&gt;"",COUNTIF($B$2:$B$5001,B3202)&gt;1),"Same order # twice - keep one row",""))))))))</f>
        <v/>
      </c>
      <c r="I3202" s="11" t="str">
        <f aca="false">IF(A3202="","",IF(ISNUMBER(A3202),INT(A3202),IFERROR(IF(TEXT(DATE(VALUE(LEFT(A3202,4)),VALUE(MID(A3202,6,2)),VALUE(MID(A3202,9,2))),"yyyy-mm-dd")=LEFT(A3202,10),DATE(VALUE(LEFT(A3202,4)),VALUE(MID(A3202,6,2)),VALUE(MID(A3202,9,2))),""),"")))</f>
        <v/>
      </c>
    </row>
    <row r="3203" customFormat="false" ht="15" hidden="false" customHeight="false" outlineLevel="0" collapsed="false">
      <c r="A3203" s="13"/>
      <c r="B3203" s="8"/>
      <c r="C3203" s="8"/>
      <c r="D3203" s="23"/>
      <c r="E3203" s="23"/>
      <c r="F3203" s="10" t="str">
        <f aca="false">IF(D3203="","",D3203-N(E3203))</f>
        <v/>
      </c>
      <c r="G3203" s="8"/>
      <c r="H3203" s="12" t="str">
        <f aca="false">IF(AND(A3203="",C3203="",D3203=""),"",IF(A3203="","Add the order date",IF(I3203="","Date not recognised - use YYYY-MM-DD",IF(C3203="","Add the customer email",IF(D3203="","Add the order total",IF(COUNTIF(Customers!$A$2:$A$2001,C3203)=0,"Customer not on Customers tab",IF(N(E3203)&gt;D3203,"Refund is more than the order",IF(AND(B3203&lt;&gt;"",COUNTIF($B$2:$B$5001,B3203)&gt;1),"Same order # twice - keep one row",""))))))))</f>
        <v/>
      </c>
      <c r="I3203" s="11" t="str">
        <f aca="false">IF(A3203="","",IF(ISNUMBER(A3203),INT(A3203),IFERROR(IF(TEXT(DATE(VALUE(LEFT(A3203,4)),VALUE(MID(A3203,6,2)),VALUE(MID(A3203,9,2))),"yyyy-mm-dd")=LEFT(A3203,10),DATE(VALUE(LEFT(A3203,4)),VALUE(MID(A3203,6,2)),VALUE(MID(A3203,9,2))),""),"")))</f>
        <v/>
      </c>
    </row>
    <row r="3204" customFormat="false" ht="15" hidden="false" customHeight="false" outlineLevel="0" collapsed="false">
      <c r="A3204" s="13"/>
      <c r="B3204" s="8"/>
      <c r="C3204" s="8"/>
      <c r="D3204" s="23"/>
      <c r="E3204" s="23"/>
      <c r="F3204" s="10" t="str">
        <f aca="false">IF(D3204="","",D3204-N(E3204))</f>
        <v/>
      </c>
      <c r="G3204" s="8"/>
      <c r="H3204" s="12" t="str">
        <f aca="false">IF(AND(A3204="",C3204="",D3204=""),"",IF(A3204="","Add the order date",IF(I3204="","Date not recognised - use YYYY-MM-DD",IF(C3204="","Add the customer email",IF(D3204="","Add the order total",IF(COUNTIF(Customers!$A$2:$A$2001,C3204)=0,"Customer not on Customers tab",IF(N(E3204)&gt;D3204,"Refund is more than the order",IF(AND(B3204&lt;&gt;"",COUNTIF($B$2:$B$5001,B3204)&gt;1),"Same order # twice - keep one row",""))))))))</f>
        <v/>
      </c>
      <c r="I3204" s="11" t="str">
        <f aca="false">IF(A3204="","",IF(ISNUMBER(A3204),INT(A3204),IFERROR(IF(TEXT(DATE(VALUE(LEFT(A3204,4)),VALUE(MID(A3204,6,2)),VALUE(MID(A3204,9,2))),"yyyy-mm-dd")=LEFT(A3204,10),DATE(VALUE(LEFT(A3204,4)),VALUE(MID(A3204,6,2)),VALUE(MID(A3204,9,2))),""),"")))</f>
        <v/>
      </c>
    </row>
    <row r="3205" customFormat="false" ht="15" hidden="false" customHeight="false" outlineLevel="0" collapsed="false">
      <c r="A3205" s="13"/>
      <c r="B3205" s="8"/>
      <c r="C3205" s="8"/>
      <c r="D3205" s="23"/>
      <c r="E3205" s="23"/>
      <c r="F3205" s="10" t="str">
        <f aca="false">IF(D3205="","",D3205-N(E3205))</f>
        <v/>
      </c>
      <c r="G3205" s="8"/>
      <c r="H3205" s="12" t="str">
        <f aca="false">IF(AND(A3205="",C3205="",D3205=""),"",IF(A3205="","Add the order date",IF(I3205="","Date not recognised - use YYYY-MM-DD",IF(C3205="","Add the customer email",IF(D3205="","Add the order total",IF(COUNTIF(Customers!$A$2:$A$2001,C3205)=0,"Customer not on Customers tab",IF(N(E3205)&gt;D3205,"Refund is more than the order",IF(AND(B3205&lt;&gt;"",COUNTIF($B$2:$B$5001,B3205)&gt;1),"Same order # twice - keep one row",""))))))))</f>
        <v/>
      </c>
      <c r="I3205" s="11" t="str">
        <f aca="false">IF(A3205="","",IF(ISNUMBER(A3205),INT(A3205),IFERROR(IF(TEXT(DATE(VALUE(LEFT(A3205,4)),VALUE(MID(A3205,6,2)),VALUE(MID(A3205,9,2))),"yyyy-mm-dd")=LEFT(A3205,10),DATE(VALUE(LEFT(A3205,4)),VALUE(MID(A3205,6,2)),VALUE(MID(A3205,9,2))),""),"")))</f>
        <v/>
      </c>
    </row>
    <row r="3206" customFormat="false" ht="15" hidden="false" customHeight="false" outlineLevel="0" collapsed="false">
      <c r="A3206" s="13"/>
      <c r="B3206" s="8"/>
      <c r="C3206" s="8"/>
      <c r="D3206" s="23"/>
      <c r="E3206" s="23"/>
      <c r="F3206" s="10" t="str">
        <f aca="false">IF(D3206="","",D3206-N(E3206))</f>
        <v/>
      </c>
      <c r="G3206" s="8"/>
      <c r="H3206" s="12" t="str">
        <f aca="false">IF(AND(A3206="",C3206="",D3206=""),"",IF(A3206="","Add the order date",IF(I3206="","Date not recognised - use YYYY-MM-DD",IF(C3206="","Add the customer email",IF(D3206="","Add the order total",IF(COUNTIF(Customers!$A$2:$A$2001,C3206)=0,"Customer not on Customers tab",IF(N(E3206)&gt;D3206,"Refund is more than the order",IF(AND(B3206&lt;&gt;"",COUNTIF($B$2:$B$5001,B3206)&gt;1),"Same order # twice - keep one row",""))))))))</f>
        <v/>
      </c>
      <c r="I3206" s="11" t="str">
        <f aca="false">IF(A3206="","",IF(ISNUMBER(A3206),INT(A3206),IFERROR(IF(TEXT(DATE(VALUE(LEFT(A3206,4)),VALUE(MID(A3206,6,2)),VALUE(MID(A3206,9,2))),"yyyy-mm-dd")=LEFT(A3206,10),DATE(VALUE(LEFT(A3206,4)),VALUE(MID(A3206,6,2)),VALUE(MID(A3206,9,2))),""),"")))</f>
        <v/>
      </c>
    </row>
    <row r="3207" customFormat="false" ht="15" hidden="false" customHeight="false" outlineLevel="0" collapsed="false">
      <c r="A3207" s="13"/>
      <c r="B3207" s="8"/>
      <c r="C3207" s="8"/>
      <c r="D3207" s="23"/>
      <c r="E3207" s="23"/>
      <c r="F3207" s="10" t="str">
        <f aca="false">IF(D3207="","",D3207-N(E3207))</f>
        <v/>
      </c>
      <c r="G3207" s="8"/>
      <c r="H3207" s="12" t="str">
        <f aca="false">IF(AND(A3207="",C3207="",D3207=""),"",IF(A3207="","Add the order date",IF(I3207="","Date not recognised - use YYYY-MM-DD",IF(C3207="","Add the customer email",IF(D3207="","Add the order total",IF(COUNTIF(Customers!$A$2:$A$2001,C3207)=0,"Customer not on Customers tab",IF(N(E3207)&gt;D3207,"Refund is more than the order",IF(AND(B3207&lt;&gt;"",COUNTIF($B$2:$B$5001,B3207)&gt;1),"Same order # twice - keep one row",""))))))))</f>
        <v/>
      </c>
      <c r="I3207" s="11" t="str">
        <f aca="false">IF(A3207="","",IF(ISNUMBER(A3207),INT(A3207),IFERROR(IF(TEXT(DATE(VALUE(LEFT(A3207,4)),VALUE(MID(A3207,6,2)),VALUE(MID(A3207,9,2))),"yyyy-mm-dd")=LEFT(A3207,10),DATE(VALUE(LEFT(A3207,4)),VALUE(MID(A3207,6,2)),VALUE(MID(A3207,9,2))),""),"")))</f>
        <v/>
      </c>
    </row>
    <row r="3208" customFormat="false" ht="15" hidden="false" customHeight="false" outlineLevel="0" collapsed="false">
      <c r="A3208" s="13"/>
      <c r="B3208" s="8"/>
      <c r="C3208" s="8"/>
      <c r="D3208" s="23"/>
      <c r="E3208" s="23"/>
      <c r="F3208" s="10" t="str">
        <f aca="false">IF(D3208="","",D3208-N(E3208))</f>
        <v/>
      </c>
      <c r="G3208" s="8"/>
      <c r="H3208" s="12" t="str">
        <f aca="false">IF(AND(A3208="",C3208="",D3208=""),"",IF(A3208="","Add the order date",IF(I3208="","Date not recognised - use YYYY-MM-DD",IF(C3208="","Add the customer email",IF(D3208="","Add the order total",IF(COUNTIF(Customers!$A$2:$A$2001,C3208)=0,"Customer not on Customers tab",IF(N(E3208)&gt;D3208,"Refund is more than the order",IF(AND(B3208&lt;&gt;"",COUNTIF($B$2:$B$5001,B3208)&gt;1),"Same order # twice - keep one row",""))))))))</f>
        <v/>
      </c>
      <c r="I3208" s="11" t="str">
        <f aca="false">IF(A3208="","",IF(ISNUMBER(A3208),INT(A3208),IFERROR(IF(TEXT(DATE(VALUE(LEFT(A3208,4)),VALUE(MID(A3208,6,2)),VALUE(MID(A3208,9,2))),"yyyy-mm-dd")=LEFT(A3208,10),DATE(VALUE(LEFT(A3208,4)),VALUE(MID(A3208,6,2)),VALUE(MID(A3208,9,2))),""),"")))</f>
        <v/>
      </c>
    </row>
    <row r="3209" customFormat="false" ht="15" hidden="false" customHeight="false" outlineLevel="0" collapsed="false">
      <c r="A3209" s="13"/>
      <c r="B3209" s="8"/>
      <c r="C3209" s="8"/>
      <c r="D3209" s="23"/>
      <c r="E3209" s="23"/>
      <c r="F3209" s="10" t="str">
        <f aca="false">IF(D3209="","",D3209-N(E3209))</f>
        <v/>
      </c>
      <c r="G3209" s="8"/>
      <c r="H3209" s="12" t="str">
        <f aca="false">IF(AND(A3209="",C3209="",D3209=""),"",IF(A3209="","Add the order date",IF(I3209="","Date not recognised - use YYYY-MM-DD",IF(C3209="","Add the customer email",IF(D3209="","Add the order total",IF(COUNTIF(Customers!$A$2:$A$2001,C3209)=0,"Customer not on Customers tab",IF(N(E3209)&gt;D3209,"Refund is more than the order",IF(AND(B3209&lt;&gt;"",COUNTIF($B$2:$B$5001,B3209)&gt;1),"Same order # twice - keep one row",""))))))))</f>
        <v/>
      </c>
      <c r="I3209" s="11" t="str">
        <f aca="false">IF(A3209="","",IF(ISNUMBER(A3209),INT(A3209),IFERROR(IF(TEXT(DATE(VALUE(LEFT(A3209,4)),VALUE(MID(A3209,6,2)),VALUE(MID(A3209,9,2))),"yyyy-mm-dd")=LEFT(A3209,10),DATE(VALUE(LEFT(A3209,4)),VALUE(MID(A3209,6,2)),VALUE(MID(A3209,9,2))),""),"")))</f>
        <v/>
      </c>
    </row>
    <row r="3210" customFormat="false" ht="15" hidden="false" customHeight="false" outlineLevel="0" collapsed="false">
      <c r="A3210" s="13"/>
      <c r="B3210" s="8"/>
      <c r="C3210" s="8"/>
      <c r="D3210" s="23"/>
      <c r="E3210" s="23"/>
      <c r="F3210" s="10" t="str">
        <f aca="false">IF(D3210="","",D3210-N(E3210))</f>
        <v/>
      </c>
      <c r="G3210" s="8"/>
      <c r="H3210" s="12" t="str">
        <f aca="false">IF(AND(A3210="",C3210="",D3210=""),"",IF(A3210="","Add the order date",IF(I3210="","Date not recognised - use YYYY-MM-DD",IF(C3210="","Add the customer email",IF(D3210="","Add the order total",IF(COUNTIF(Customers!$A$2:$A$2001,C3210)=0,"Customer not on Customers tab",IF(N(E3210)&gt;D3210,"Refund is more than the order",IF(AND(B3210&lt;&gt;"",COUNTIF($B$2:$B$5001,B3210)&gt;1),"Same order # twice - keep one row",""))))))))</f>
        <v/>
      </c>
      <c r="I3210" s="11" t="str">
        <f aca="false">IF(A3210="","",IF(ISNUMBER(A3210),INT(A3210),IFERROR(IF(TEXT(DATE(VALUE(LEFT(A3210,4)),VALUE(MID(A3210,6,2)),VALUE(MID(A3210,9,2))),"yyyy-mm-dd")=LEFT(A3210,10),DATE(VALUE(LEFT(A3210,4)),VALUE(MID(A3210,6,2)),VALUE(MID(A3210,9,2))),""),"")))</f>
        <v/>
      </c>
    </row>
    <row r="3211" customFormat="false" ht="15" hidden="false" customHeight="false" outlineLevel="0" collapsed="false">
      <c r="A3211" s="13"/>
      <c r="B3211" s="8"/>
      <c r="C3211" s="8"/>
      <c r="D3211" s="23"/>
      <c r="E3211" s="23"/>
      <c r="F3211" s="10" t="str">
        <f aca="false">IF(D3211="","",D3211-N(E3211))</f>
        <v/>
      </c>
      <c r="G3211" s="8"/>
      <c r="H3211" s="12" t="str">
        <f aca="false">IF(AND(A3211="",C3211="",D3211=""),"",IF(A3211="","Add the order date",IF(I3211="","Date not recognised - use YYYY-MM-DD",IF(C3211="","Add the customer email",IF(D3211="","Add the order total",IF(COUNTIF(Customers!$A$2:$A$2001,C3211)=0,"Customer not on Customers tab",IF(N(E3211)&gt;D3211,"Refund is more than the order",IF(AND(B3211&lt;&gt;"",COUNTIF($B$2:$B$5001,B3211)&gt;1),"Same order # twice - keep one row",""))))))))</f>
        <v/>
      </c>
      <c r="I3211" s="11" t="str">
        <f aca="false">IF(A3211="","",IF(ISNUMBER(A3211),INT(A3211),IFERROR(IF(TEXT(DATE(VALUE(LEFT(A3211,4)),VALUE(MID(A3211,6,2)),VALUE(MID(A3211,9,2))),"yyyy-mm-dd")=LEFT(A3211,10),DATE(VALUE(LEFT(A3211,4)),VALUE(MID(A3211,6,2)),VALUE(MID(A3211,9,2))),""),"")))</f>
        <v/>
      </c>
    </row>
    <row r="3212" customFormat="false" ht="15" hidden="false" customHeight="false" outlineLevel="0" collapsed="false">
      <c r="A3212" s="13"/>
      <c r="B3212" s="8"/>
      <c r="C3212" s="8"/>
      <c r="D3212" s="23"/>
      <c r="E3212" s="23"/>
      <c r="F3212" s="10" t="str">
        <f aca="false">IF(D3212="","",D3212-N(E3212))</f>
        <v/>
      </c>
      <c r="G3212" s="8"/>
      <c r="H3212" s="12" t="str">
        <f aca="false">IF(AND(A3212="",C3212="",D3212=""),"",IF(A3212="","Add the order date",IF(I3212="","Date not recognised - use YYYY-MM-DD",IF(C3212="","Add the customer email",IF(D3212="","Add the order total",IF(COUNTIF(Customers!$A$2:$A$2001,C3212)=0,"Customer not on Customers tab",IF(N(E3212)&gt;D3212,"Refund is more than the order",IF(AND(B3212&lt;&gt;"",COUNTIF($B$2:$B$5001,B3212)&gt;1),"Same order # twice - keep one row",""))))))))</f>
        <v/>
      </c>
      <c r="I3212" s="11" t="str">
        <f aca="false">IF(A3212="","",IF(ISNUMBER(A3212),INT(A3212),IFERROR(IF(TEXT(DATE(VALUE(LEFT(A3212,4)),VALUE(MID(A3212,6,2)),VALUE(MID(A3212,9,2))),"yyyy-mm-dd")=LEFT(A3212,10),DATE(VALUE(LEFT(A3212,4)),VALUE(MID(A3212,6,2)),VALUE(MID(A3212,9,2))),""),"")))</f>
        <v/>
      </c>
    </row>
    <row r="3213" customFormat="false" ht="15" hidden="false" customHeight="false" outlineLevel="0" collapsed="false">
      <c r="A3213" s="13"/>
      <c r="B3213" s="8"/>
      <c r="C3213" s="8"/>
      <c r="D3213" s="23"/>
      <c r="E3213" s="23"/>
      <c r="F3213" s="10" t="str">
        <f aca="false">IF(D3213="","",D3213-N(E3213))</f>
        <v/>
      </c>
      <c r="G3213" s="8"/>
      <c r="H3213" s="12" t="str">
        <f aca="false">IF(AND(A3213="",C3213="",D3213=""),"",IF(A3213="","Add the order date",IF(I3213="","Date not recognised - use YYYY-MM-DD",IF(C3213="","Add the customer email",IF(D3213="","Add the order total",IF(COUNTIF(Customers!$A$2:$A$2001,C3213)=0,"Customer not on Customers tab",IF(N(E3213)&gt;D3213,"Refund is more than the order",IF(AND(B3213&lt;&gt;"",COUNTIF($B$2:$B$5001,B3213)&gt;1),"Same order # twice - keep one row",""))))))))</f>
        <v/>
      </c>
      <c r="I3213" s="11" t="str">
        <f aca="false">IF(A3213="","",IF(ISNUMBER(A3213),INT(A3213),IFERROR(IF(TEXT(DATE(VALUE(LEFT(A3213,4)),VALUE(MID(A3213,6,2)),VALUE(MID(A3213,9,2))),"yyyy-mm-dd")=LEFT(A3213,10),DATE(VALUE(LEFT(A3213,4)),VALUE(MID(A3213,6,2)),VALUE(MID(A3213,9,2))),""),"")))</f>
        <v/>
      </c>
    </row>
    <row r="3214" customFormat="false" ht="15" hidden="false" customHeight="false" outlineLevel="0" collapsed="false">
      <c r="A3214" s="13"/>
      <c r="B3214" s="8"/>
      <c r="C3214" s="8"/>
      <c r="D3214" s="23"/>
      <c r="E3214" s="23"/>
      <c r="F3214" s="10" t="str">
        <f aca="false">IF(D3214="","",D3214-N(E3214))</f>
        <v/>
      </c>
      <c r="G3214" s="8"/>
      <c r="H3214" s="12" t="str">
        <f aca="false">IF(AND(A3214="",C3214="",D3214=""),"",IF(A3214="","Add the order date",IF(I3214="","Date not recognised - use YYYY-MM-DD",IF(C3214="","Add the customer email",IF(D3214="","Add the order total",IF(COUNTIF(Customers!$A$2:$A$2001,C3214)=0,"Customer not on Customers tab",IF(N(E3214)&gt;D3214,"Refund is more than the order",IF(AND(B3214&lt;&gt;"",COUNTIF($B$2:$B$5001,B3214)&gt;1),"Same order # twice - keep one row",""))))))))</f>
        <v/>
      </c>
      <c r="I3214" s="11" t="str">
        <f aca="false">IF(A3214="","",IF(ISNUMBER(A3214),INT(A3214),IFERROR(IF(TEXT(DATE(VALUE(LEFT(A3214,4)),VALUE(MID(A3214,6,2)),VALUE(MID(A3214,9,2))),"yyyy-mm-dd")=LEFT(A3214,10),DATE(VALUE(LEFT(A3214,4)),VALUE(MID(A3214,6,2)),VALUE(MID(A3214,9,2))),""),"")))</f>
        <v/>
      </c>
    </row>
    <row r="3215" customFormat="false" ht="15" hidden="false" customHeight="false" outlineLevel="0" collapsed="false">
      <c r="A3215" s="13"/>
      <c r="B3215" s="8"/>
      <c r="C3215" s="8"/>
      <c r="D3215" s="23"/>
      <c r="E3215" s="23"/>
      <c r="F3215" s="10" t="str">
        <f aca="false">IF(D3215="","",D3215-N(E3215))</f>
        <v/>
      </c>
      <c r="G3215" s="8"/>
      <c r="H3215" s="12" t="str">
        <f aca="false">IF(AND(A3215="",C3215="",D3215=""),"",IF(A3215="","Add the order date",IF(I3215="","Date not recognised - use YYYY-MM-DD",IF(C3215="","Add the customer email",IF(D3215="","Add the order total",IF(COUNTIF(Customers!$A$2:$A$2001,C3215)=0,"Customer not on Customers tab",IF(N(E3215)&gt;D3215,"Refund is more than the order",IF(AND(B3215&lt;&gt;"",COUNTIF($B$2:$B$5001,B3215)&gt;1),"Same order # twice - keep one row",""))))))))</f>
        <v/>
      </c>
      <c r="I3215" s="11" t="str">
        <f aca="false">IF(A3215="","",IF(ISNUMBER(A3215),INT(A3215),IFERROR(IF(TEXT(DATE(VALUE(LEFT(A3215,4)),VALUE(MID(A3215,6,2)),VALUE(MID(A3215,9,2))),"yyyy-mm-dd")=LEFT(A3215,10),DATE(VALUE(LEFT(A3215,4)),VALUE(MID(A3215,6,2)),VALUE(MID(A3215,9,2))),""),"")))</f>
        <v/>
      </c>
    </row>
    <row r="3216" customFormat="false" ht="15" hidden="false" customHeight="false" outlineLevel="0" collapsed="false">
      <c r="A3216" s="13"/>
      <c r="B3216" s="8"/>
      <c r="C3216" s="8"/>
      <c r="D3216" s="23"/>
      <c r="E3216" s="23"/>
      <c r="F3216" s="10" t="str">
        <f aca="false">IF(D3216="","",D3216-N(E3216))</f>
        <v/>
      </c>
      <c r="G3216" s="8"/>
      <c r="H3216" s="12" t="str">
        <f aca="false">IF(AND(A3216="",C3216="",D3216=""),"",IF(A3216="","Add the order date",IF(I3216="","Date not recognised - use YYYY-MM-DD",IF(C3216="","Add the customer email",IF(D3216="","Add the order total",IF(COUNTIF(Customers!$A$2:$A$2001,C3216)=0,"Customer not on Customers tab",IF(N(E3216)&gt;D3216,"Refund is more than the order",IF(AND(B3216&lt;&gt;"",COUNTIF($B$2:$B$5001,B3216)&gt;1),"Same order # twice - keep one row",""))))))))</f>
        <v/>
      </c>
      <c r="I3216" s="11" t="str">
        <f aca="false">IF(A3216="","",IF(ISNUMBER(A3216),INT(A3216),IFERROR(IF(TEXT(DATE(VALUE(LEFT(A3216,4)),VALUE(MID(A3216,6,2)),VALUE(MID(A3216,9,2))),"yyyy-mm-dd")=LEFT(A3216,10),DATE(VALUE(LEFT(A3216,4)),VALUE(MID(A3216,6,2)),VALUE(MID(A3216,9,2))),""),"")))</f>
        <v/>
      </c>
    </row>
    <row r="3217" customFormat="false" ht="15" hidden="false" customHeight="false" outlineLevel="0" collapsed="false">
      <c r="A3217" s="13"/>
      <c r="B3217" s="8"/>
      <c r="C3217" s="8"/>
      <c r="D3217" s="23"/>
      <c r="E3217" s="23"/>
      <c r="F3217" s="10" t="str">
        <f aca="false">IF(D3217="","",D3217-N(E3217))</f>
        <v/>
      </c>
      <c r="G3217" s="8"/>
      <c r="H3217" s="12" t="str">
        <f aca="false">IF(AND(A3217="",C3217="",D3217=""),"",IF(A3217="","Add the order date",IF(I3217="","Date not recognised - use YYYY-MM-DD",IF(C3217="","Add the customer email",IF(D3217="","Add the order total",IF(COUNTIF(Customers!$A$2:$A$2001,C3217)=0,"Customer not on Customers tab",IF(N(E3217)&gt;D3217,"Refund is more than the order",IF(AND(B3217&lt;&gt;"",COUNTIF($B$2:$B$5001,B3217)&gt;1),"Same order # twice - keep one row",""))))))))</f>
        <v/>
      </c>
      <c r="I3217" s="11" t="str">
        <f aca="false">IF(A3217="","",IF(ISNUMBER(A3217),INT(A3217),IFERROR(IF(TEXT(DATE(VALUE(LEFT(A3217,4)),VALUE(MID(A3217,6,2)),VALUE(MID(A3217,9,2))),"yyyy-mm-dd")=LEFT(A3217,10),DATE(VALUE(LEFT(A3217,4)),VALUE(MID(A3217,6,2)),VALUE(MID(A3217,9,2))),""),"")))</f>
        <v/>
      </c>
    </row>
    <row r="3218" customFormat="false" ht="15" hidden="false" customHeight="false" outlineLevel="0" collapsed="false">
      <c r="A3218" s="13"/>
      <c r="B3218" s="8"/>
      <c r="C3218" s="8"/>
      <c r="D3218" s="23"/>
      <c r="E3218" s="23"/>
      <c r="F3218" s="10" t="str">
        <f aca="false">IF(D3218="","",D3218-N(E3218))</f>
        <v/>
      </c>
      <c r="G3218" s="8"/>
      <c r="H3218" s="12" t="str">
        <f aca="false">IF(AND(A3218="",C3218="",D3218=""),"",IF(A3218="","Add the order date",IF(I3218="","Date not recognised - use YYYY-MM-DD",IF(C3218="","Add the customer email",IF(D3218="","Add the order total",IF(COUNTIF(Customers!$A$2:$A$2001,C3218)=0,"Customer not on Customers tab",IF(N(E3218)&gt;D3218,"Refund is more than the order",IF(AND(B3218&lt;&gt;"",COUNTIF($B$2:$B$5001,B3218)&gt;1),"Same order # twice - keep one row",""))))))))</f>
        <v/>
      </c>
      <c r="I3218" s="11" t="str">
        <f aca="false">IF(A3218="","",IF(ISNUMBER(A3218),INT(A3218),IFERROR(IF(TEXT(DATE(VALUE(LEFT(A3218,4)),VALUE(MID(A3218,6,2)),VALUE(MID(A3218,9,2))),"yyyy-mm-dd")=LEFT(A3218,10),DATE(VALUE(LEFT(A3218,4)),VALUE(MID(A3218,6,2)),VALUE(MID(A3218,9,2))),""),"")))</f>
        <v/>
      </c>
    </row>
    <row r="3219" customFormat="false" ht="15" hidden="false" customHeight="false" outlineLevel="0" collapsed="false">
      <c r="A3219" s="13"/>
      <c r="B3219" s="8"/>
      <c r="C3219" s="8"/>
      <c r="D3219" s="23"/>
      <c r="E3219" s="23"/>
      <c r="F3219" s="10" t="str">
        <f aca="false">IF(D3219="","",D3219-N(E3219))</f>
        <v/>
      </c>
      <c r="G3219" s="8"/>
      <c r="H3219" s="12" t="str">
        <f aca="false">IF(AND(A3219="",C3219="",D3219=""),"",IF(A3219="","Add the order date",IF(I3219="","Date not recognised - use YYYY-MM-DD",IF(C3219="","Add the customer email",IF(D3219="","Add the order total",IF(COUNTIF(Customers!$A$2:$A$2001,C3219)=0,"Customer not on Customers tab",IF(N(E3219)&gt;D3219,"Refund is more than the order",IF(AND(B3219&lt;&gt;"",COUNTIF($B$2:$B$5001,B3219)&gt;1),"Same order # twice - keep one row",""))))))))</f>
        <v/>
      </c>
      <c r="I3219" s="11" t="str">
        <f aca="false">IF(A3219="","",IF(ISNUMBER(A3219),INT(A3219),IFERROR(IF(TEXT(DATE(VALUE(LEFT(A3219,4)),VALUE(MID(A3219,6,2)),VALUE(MID(A3219,9,2))),"yyyy-mm-dd")=LEFT(A3219,10),DATE(VALUE(LEFT(A3219,4)),VALUE(MID(A3219,6,2)),VALUE(MID(A3219,9,2))),""),"")))</f>
        <v/>
      </c>
    </row>
    <row r="3220" customFormat="false" ht="15" hidden="false" customHeight="false" outlineLevel="0" collapsed="false">
      <c r="A3220" s="13"/>
      <c r="B3220" s="8"/>
      <c r="C3220" s="8"/>
      <c r="D3220" s="23"/>
      <c r="E3220" s="23"/>
      <c r="F3220" s="10" t="str">
        <f aca="false">IF(D3220="","",D3220-N(E3220))</f>
        <v/>
      </c>
      <c r="G3220" s="8"/>
      <c r="H3220" s="12" t="str">
        <f aca="false">IF(AND(A3220="",C3220="",D3220=""),"",IF(A3220="","Add the order date",IF(I3220="","Date not recognised - use YYYY-MM-DD",IF(C3220="","Add the customer email",IF(D3220="","Add the order total",IF(COUNTIF(Customers!$A$2:$A$2001,C3220)=0,"Customer not on Customers tab",IF(N(E3220)&gt;D3220,"Refund is more than the order",IF(AND(B3220&lt;&gt;"",COUNTIF($B$2:$B$5001,B3220)&gt;1),"Same order # twice - keep one row",""))))))))</f>
        <v/>
      </c>
      <c r="I3220" s="11" t="str">
        <f aca="false">IF(A3220="","",IF(ISNUMBER(A3220),INT(A3220),IFERROR(IF(TEXT(DATE(VALUE(LEFT(A3220,4)),VALUE(MID(A3220,6,2)),VALUE(MID(A3220,9,2))),"yyyy-mm-dd")=LEFT(A3220,10),DATE(VALUE(LEFT(A3220,4)),VALUE(MID(A3220,6,2)),VALUE(MID(A3220,9,2))),""),"")))</f>
        <v/>
      </c>
    </row>
    <row r="3221" customFormat="false" ht="15" hidden="false" customHeight="false" outlineLevel="0" collapsed="false">
      <c r="A3221" s="13"/>
      <c r="B3221" s="8"/>
      <c r="C3221" s="8"/>
      <c r="D3221" s="23"/>
      <c r="E3221" s="23"/>
      <c r="F3221" s="10" t="str">
        <f aca="false">IF(D3221="","",D3221-N(E3221))</f>
        <v/>
      </c>
      <c r="G3221" s="8"/>
      <c r="H3221" s="12" t="str">
        <f aca="false">IF(AND(A3221="",C3221="",D3221=""),"",IF(A3221="","Add the order date",IF(I3221="","Date not recognised - use YYYY-MM-DD",IF(C3221="","Add the customer email",IF(D3221="","Add the order total",IF(COUNTIF(Customers!$A$2:$A$2001,C3221)=0,"Customer not on Customers tab",IF(N(E3221)&gt;D3221,"Refund is more than the order",IF(AND(B3221&lt;&gt;"",COUNTIF($B$2:$B$5001,B3221)&gt;1),"Same order # twice - keep one row",""))))))))</f>
        <v/>
      </c>
      <c r="I3221" s="11" t="str">
        <f aca="false">IF(A3221="","",IF(ISNUMBER(A3221),INT(A3221),IFERROR(IF(TEXT(DATE(VALUE(LEFT(A3221,4)),VALUE(MID(A3221,6,2)),VALUE(MID(A3221,9,2))),"yyyy-mm-dd")=LEFT(A3221,10),DATE(VALUE(LEFT(A3221,4)),VALUE(MID(A3221,6,2)),VALUE(MID(A3221,9,2))),""),"")))</f>
        <v/>
      </c>
    </row>
    <row r="3222" customFormat="false" ht="15" hidden="false" customHeight="false" outlineLevel="0" collapsed="false">
      <c r="A3222" s="13"/>
      <c r="B3222" s="8"/>
      <c r="C3222" s="8"/>
      <c r="D3222" s="23"/>
      <c r="E3222" s="23"/>
      <c r="F3222" s="10" t="str">
        <f aca="false">IF(D3222="","",D3222-N(E3222))</f>
        <v/>
      </c>
      <c r="G3222" s="8"/>
      <c r="H3222" s="12" t="str">
        <f aca="false">IF(AND(A3222="",C3222="",D3222=""),"",IF(A3222="","Add the order date",IF(I3222="","Date not recognised - use YYYY-MM-DD",IF(C3222="","Add the customer email",IF(D3222="","Add the order total",IF(COUNTIF(Customers!$A$2:$A$2001,C3222)=0,"Customer not on Customers tab",IF(N(E3222)&gt;D3222,"Refund is more than the order",IF(AND(B3222&lt;&gt;"",COUNTIF($B$2:$B$5001,B3222)&gt;1),"Same order # twice - keep one row",""))))))))</f>
        <v/>
      </c>
      <c r="I3222" s="11" t="str">
        <f aca="false">IF(A3222="","",IF(ISNUMBER(A3222),INT(A3222),IFERROR(IF(TEXT(DATE(VALUE(LEFT(A3222,4)),VALUE(MID(A3222,6,2)),VALUE(MID(A3222,9,2))),"yyyy-mm-dd")=LEFT(A3222,10),DATE(VALUE(LEFT(A3222,4)),VALUE(MID(A3222,6,2)),VALUE(MID(A3222,9,2))),""),"")))</f>
        <v/>
      </c>
    </row>
    <row r="3223" customFormat="false" ht="15" hidden="false" customHeight="false" outlineLevel="0" collapsed="false">
      <c r="A3223" s="13"/>
      <c r="B3223" s="8"/>
      <c r="C3223" s="8"/>
      <c r="D3223" s="23"/>
      <c r="E3223" s="23"/>
      <c r="F3223" s="10" t="str">
        <f aca="false">IF(D3223="","",D3223-N(E3223))</f>
        <v/>
      </c>
      <c r="G3223" s="8"/>
      <c r="H3223" s="12" t="str">
        <f aca="false">IF(AND(A3223="",C3223="",D3223=""),"",IF(A3223="","Add the order date",IF(I3223="","Date not recognised - use YYYY-MM-DD",IF(C3223="","Add the customer email",IF(D3223="","Add the order total",IF(COUNTIF(Customers!$A$2:$A$2001,C3223)=0,"Customer not on Customers tab",IF(N(E3223)&gt;D3223,"Refund is more than the order",IF(AND(B3223&lt;&gt;"",COUNTIF($B$2:$B$5001,B3223)&gt;1),"Same order # twice - keep one row",""))))))))</f>
        <v/>
      </c>
      <c r="I3223" s="11" t="str">
        <f aca="false">IF(A3223="","",IF(ISNUMBER(A3223),INT(A3223),IFERROR(IF(TEXT(DATE(VALUE(LEFT(A3223,4)),VALUE(MID(A3223,6,2)),VALUE(MID(A3223,9,2))),"yyyy-mm-dd")=LEFT(A3223,10),DATE(VALUE(LEFT(A3223,4)),VALUE(MID(A3223,6,2)),VALUE(MID(A3223,9,2))),""),"")))</f>
        <v/>
      </c>
    </row>
    <row r="3224" customFormat="false" ht="15" hidden="false" customHeight="false" outlineLevel="0" collapsed="false">
      <c r="A3224" s="13"/>
      <c r="B3224" s="8"/>
      <c r="C3224" s="8"/>
      <c r="D3224" s="23"/>
      <c r="E3224" s="23"/>
      <c r="F3224" s="10" t="str">
        <f aca="false">IF(D3224="","",D3224-N(E3224))</f>
        <v/>
      </c>
      <c r="G3224" s="8"/>
      <c r="H3224" s="12" t="str">
        <f aca="false">IF(AND(A3224="",C3224="",D3224=""),"",IF(A3224="","Add the order date",IF(I3224="","Date not recognised - use YYYY-MM-DD",IF(C3224="","Add the customer email",IF(D3224="","Add the order total",IF(COUNTIF(Customers!$A$2:$A$2001,C3224)=0,"Customer not on Customers tab",IF(N(E3224)&gt;D3224,"Refund is more than the order",IF(AND(B3224&lt;&gt;"",COUNTIF($B$2:$B$5001,B3224)&gt;1),"Same order # twice - keep one row",""))))))))</f>
        <v/>
      </c>
      <c r="I3224" s="11" t="str">
        <f aca="false">IF(A3224="","",IF(ISNUMBER(A3224),INT(A3224),IFERROR(IF(TEXT(DATE(VALUE(LEFT(A3224,4)),VALUE(MID(A3224,6,2)),VALUE(MID(A3224,9,2))),"yyyy-mm-dd")=LEFT(A3224,10),DATE(VALUE(LEFT(A3224,4)),VALUE(MID(A3224,6,2)),VALUE(MID(A3224,9,2))),""),"")))</f>
        <v/>
      </c>
    </row>
    <row r="3225" customFormat="false" ht="15" hidden="false" customHeight="false" outlineLevel="0" collapsed="false">
      <c r="A3225" s="13"/>
      <c r="B3225" s="8"/>
      <c r="C3225" s="8"/>
      <c r="D3225" s="23"/>
      <c r="E3225" s="23"/>
      <c r="F3225" s="10" t="str">
        <f aca="false">IF(D3225="","",D3225-N(E3225))</f>
        <v/>
      </c>
      <c r="G3225" s="8"/>
      <c r="H3225" s="12" t="str">
        <f aca="false">IF(AND(A3225="",C3225="",D3225=""),"",IF(A3225="","Add the order date",IF(I3225="","Date not recognised - use YYYY-MM-DD",IF(C3225="","Add the customer email",IF(D3225="","Add the order total",IF(COUNTIF(Customers!$A$2:$A$2001,C3225)=0,"Customer not on Customers tab",IF(N(E3225)&gt;D3225,"Refund is more than the order",IF(AND(B3225&lt;&gt;"",COUNTIF($B$2:$B$5001,B3225)&gt;1),"Same order # twice - keep one row",""))))))))</f>
        <v/>
      </c>
      <c r="I3225" s="11" t="str">
        <f aca="false">IF(A3225="","",IF(ISNUMBER(A3225),INT(A3225),IFERROR(IF(TEXT(DATE(VALUE(LEFT(A3225,4)),VALUE(MID(A3225,6,2)),VALUE(MID(A3225,9,2))),"yyyy-mm-dd")=LEFT(A3225,10),DATE(VALUE(LEFT(A3225,4)),VALUE(MID(A3225,6,2)),VALUE(MID(A3225,9,2))),""),"")))</f>
        <v/>
      </c>
    </row>
    <row r="3226" customFormat="false" ht="15" hidden="false" customHeight="false" outlineLevel="0" collapsed="false">
      <c r="A3226" s="13"/>
      <c r="B3226" s="8"/>
      <c r="C3226" s="8"/>
      <c r="D3226" s="23"/>
      <c r="E3226" s="23"/>
      <c r="F3226" s="10" t="str">
        <f aca="false">IF(D3226="","",D3226-N(E3226))</f>
        <v/>
      </c>
      <c r="G3226" s="8"/>
      <c r="H3226" s="12" t="str">
        <f aca="false">IF(AND(A3226="",C3226="",D3226=""),"",IF(A3226="","Add the order date",IF(I3226="","Date not recognised - use YYYY-MM-DD",IF(C3226="","Add the customer email",IF(D3226="","Add the order total",IF(COUNTIF(Customers!$A$2:$A$2001,C3226)=0,"Customer not on Customers tab",IF(N(E3226)&gt;D3226,"Refund is more than the order",IF(AND(B3226&lt;&gt;"",COUNTIF($B$2:$B$5001,B3226)&gt;1),"Same order # twice - keep one row",""))))))))</f>
        <v/>
      </c>
      <c r="I3226" s="11" t="str">
        <f aca="false">IF(A3226="","",IF(ISNUMBER(A3226),INT(A3226),IFERROR(IF(TEXT(DATE(VALUE(LEFT(A3226,4)),VALUE(MID(A3226,6,2)),VALUE(MID(A3226,9,2))),"yyyy-mm-dd")=LEFT(A3226,10),DATE(VALUE(LEFT(A3226,4)),VALUE(MID(A3226,6,2)),VALUE(MID(A3226,9,2))),""),"")))</f>
        <v/>
      </c>
    </row>
    <row r="3227" customFormat="false" ht="15" hidden="false" customHeight="false" outlineLevel="0" collapsed="false">
      <c r="A3227" s="13"/>
      <c r="B3227" s="8"/>
      <c r="C3227" s="8"/>
      <c r="D3227" s="23"/>
      <c r="E3227" s="23"/>
      <c r="F3227" s="10" t="str">
        <f aca="false">IF(D3227="","",D3227-N(E3227))</f>
        <v/>
      </c>
      <c r="G3227" s="8"/>
      <c r="H3227" s="12" t="str">
        <f aca="false">IF(AND(A3227="",C3227="",D3227=""),"",IF(A3227="","Add the order date",IF(I3227="","Date not recognised - use YYYY-MM-DD",IF(C3227="","Add the customer email",IF(D3227="","Add the order total",IF(COUNTIF(Customers!$A$2:$A$2001,C3227)=0,"Customer not on Customers tab",IF(N(E3227)&gt;D3227,"Refund is more than the order",IF(AND(B3227&lt;&gt;"",COUNTIF($B$2:$B$5001,B3227)&gt;1),"Same order # twice - keep one row",""))))))))</f>
        <v/>
      </c>
      <c r="I3227" s="11" t="str">
        <f aca="false">IF(A3227="","",IF(ISNUMBER(A3227),INT(A3227),IFERROR(IF(TEXT(DATE(VALUE(LEFT(A3227,4)),VALUE(MID(A3227,6,2)),VALUE(MID(A3227,9,2))),"yyyy-mm-dd")=LEFT(A3227,10),DATE(VALUE(LEFT(A3227,4)),VALUE(MID(A3227,6,2)),VALUE(MID(A3227,9,2))),""),"")))</f>
        <v/>
      </c>
    </row>
    <row r="3228" customFormat="false" ht="15" hidden="false" customHeight="false" outlineLevel="0" collapsed="false">
      <c r="A3228" s="13"/>
      <c r="B3228" s="8"/>
      <c r="C3228" s="8"/>
      <c r="D3228" s="23"/>
      <c r="E3228" s="23"/>
      <c r="F3228" s="10" t="str">
        <f aca="false">IF(D3228="","",D3228-N(E3228))</f>
        <v/>
      </c>
      <c r="G3228" s="8"/>
      <c r="H3228" s="12" t="str">
        <f aca="false">IF(AND(A3228="",C3228="",D3228=""),"",IF(A3228="","Add the order date",IF(I3228="","Date not recognised - use YYYY-MM-DD",IF(C3228="","Add the customer email",IF(D3228="","Add the order total",IF(COUNTIF(Customers!$A$2:$A$2001,C3228)=0,"Customer not on Customers tab",IF(N(E3228)&gt;D3228,"Refund is more than the order",IF(AND(B3228&lt;&gt;"",COUNTIF($B$2:$B$5001,B3228)&gt;1),"Same order # twice - keep one row",""))))))))</f>
        <v/>
      </c>
      <c r="I3228" s="11" t="str">
        <f aca="false">IF(A3228="","",IF(ISNUMBER(A3228),INT(A3228),IFERROR(IF(TEXT(DATE(VALUE(LEFT(A3228,4)),VALUE(MID(A3228,6,2)),VALUE(MID(A3228,9,2))),"yyyy-mm-dd")=LEFT(A3228,10),DATE(VALUE(LEFT(A3228,4)),VALUE(MID(A3228,6,2)),VALUE(MID(A3228,9,2))),""),"")))</f>
        <v/>
      </c>
    </row>
    <row r="3229" customFormat="false" ht="15" hidden="false" customHeight="false" outlineLevel="0" collapsed="false">
      <c r="A3229" s="13"/>
      <c r="B3229" s="8"/>
      <c r="C3229" s="8"/>
      <c r="D3229" s="23"/>
      <c r="E3229" s="23"/>
      <c r="F3229" s="10" t="str">
        <f aca="false">IF(D3229="","",D3229-N(E3229))</f>
        <v/>
      </c>
      <c r="G3229" s="8"/>
      <c r="H3229" s="12" t="str">
        <f aca="false">IF(AND(A3229="",C3229="",D3229=""),"",IF(A3229="","Add the order date",IF(I3229="","Date not recognised - use YYYY-MM-DD",IF(C3229="","Add the customer email",IF(D3229="","Add the order total",IF(COUNTIF(Customers!$A$2:$A$2001,C3229)=0,"Customer not on Customers tab",IF(N(E3229)&gt;D3229,"Refund is more than the order",IF(AND(B3229&lt;&gt;"",COUNTIF($B$2:$B$5001,B3229)&gt;1),"Same order # twice - keep one row",""))))))))</f>
        <v/>
      </c>
      <c r="I3229" s="11" t="str">
        <f aca="false">IF(A3229="","",IF(ISNUMBER(A3229),INT(A3229),IFERROR(IF(TEXT(DATE(VALUE(LEFT(A3229,4)),VALUE(MID(A3229,6,2)),VALUE(MID(A3229,9,2))),"yyyy-mm-dd")=LEFT(A3229,10),DATE(VALUE(LEFT(A3229,4)),VALUE(MID(A3229,6,2)),VALUE(MID(A3229,9,2))),""),"")))</f>
        <v/>
      </c>
    </row>
    <row r="3230" customFormat="false" ht="15" hidden="false" customHeight="false" outlineLevel="0" collapsed="false">
      <c r="A3230" s="13"/>
      <c r="B3230" s="8"/>
      <c r="C3230" s="8"/>
      <c r="D3230" s="23"/>
      <c r="E3230" s="23"/>
      <c r="F3230" s="10" t="str">
        <f aca="false">IF(D3230="","",D3230-N(E3230))</f>
        <v/>
      </c>
      <c r="G3230" s="8"/>
      <c r="H3230" s="12" t="str">
        <f aca="false">IF(AND(A3230="",C3230="",D3230=""),"",IF(A3230="","Add the order date",IF(I3230="","Date not recognised - use YYYY-MM-DD",IF(C3230="","Add the customer email",IF(D3230="","Add the order total",IF(COUNTIF(Customers!$A$2:$A$2001,C3230)=0,"Customer not on Customers tab",IF(N(E3230)&gt;D3230,"Refund is more than the order",IF(AND(B3230&lt;&gt;"",COUNTIF($B$2:$B$5001,B3230)&gt;1),"Same order # twice - keep one row",""))))))))</f>
        <v/>
      </c>
      <c r="I3230" s="11" t="str">
        <f aca="false">IF(A3230="","",IF(ISNUMBER(A3230),INT(A3230),IFERROR(IF(TEXT(DATE(VALUE(LEFT(A3230,4)),VALUE(MID(A3230,6,2)),VALUE(MID(A3230,9,2))),"yyyy-mm-dd")=LEFT(A3230,10),DATE(VALUE(LEFT(A3230,4)),VALUE(MID(A3230,6,2)),VALUE(MID(A3230,9,2))),""),"")))</f>
        <v/>
      </c>
    </row>
    <row r="3231" customFormat="false" ht="15" hidden="false" customHeight="false" outlineLevel="0" collapsed="false">
      <c r="A3231" s="13"/>
      <c r="B3231" s="8"/>
      <c r="C3231" s="8"/>
      <c r="D3231" s="23"/>
      <c r="E3231" s="23"/>
      <c r="F3231" s="10" t="str">
        <f aca="false">IF(D3231="","",D3231-N(E3231))</f>
        <v/>
      </c>
      <c r="G3231" s="8"/>
      <c r="H3231" s="12" t="str">
        <f aca="false">IF(AND(A3231="",C3231="",D3231=""),"",IF(A3231="","Add the order date",IF(I3231="","Date not recognised - use YYYY-MM-DD",IF(C3231="","Add the customer email",IF(D3231="","Add the order total",IF(COUNTIF(Customers!$A$2:$A$2001,C3231)=0,"Customer not on Customers tab",IF(N(E3231)&gt;D3231,"Refund is more than the order",IF(AND(B3231&lt;&gt;"",COUNTIF($B$2:$B$5001,B3231)&gt;1),"Same order # twice - keep one row",""))))))))</f>
        <v/>
      </c>
      <c r="I3231" s="11" t="str">
        <f aca="false">IF(A3231="","",IF(ISNUMBER(A3231),INT(A3231),IFERROR(IF(TEXT(DATE(VALUE(LEFT(A3231,4)),VALUE(MID(A3231,6,2)),VALUE(MID(A3231,9,2))),"yyyy-mm-dd")=LEFT(A3231,10),DATE(VALUE(LEFT(A3231,4)),VALUE(MID(A3231,6,2)),VALUE(MID(A3231,9,2))),""),"")))</f>
        <v/>
      </c>
    </row>
    <row r="3232" customFormat="false" ht="15" hidden="false" customHeight="false" outlineLevel="0" collapsed="false">
      <c r="A3232" s="13"/>
      <c r="B3232" s="8"/>
      <c r="C3232" s="8"/>
      <c r="D3232" s="23"/>
      <c r="E3232" s="23"/>
      <c r="F3232" s="10" t="str">
        <f aca="false">IF(D3232="","",D3232-N(E3232))</f>
        <v/>
      </c>
      <c r="G3232" s="8"/>
      <c r="H3232" s="12" t="str">
        <f aca="false">IF(AND(A3232="",C3232="",D3232=""),"",IF(A3232="","Add the order date",IF(I3232="","Date not recognised - use YYYY-MM-DD",IF(C3232="","Add the customer email",IF(D3232="","Add the order total",IF(COUNTIF(Customers!$A$2:$A$2001,C3232)=0,"Customer not on Customers tab",IF(N(E3232)&gt;D3232,"Refund is more than the order",IF(AND(B3232&lt;&gt;"",COUNTIF($B$2:$B$5001,B3232)&gt;1),"Same order # twice - keep one row",""))))))))</f>
        <v/>
      </c>
      <c r="I3232" s="11" t="str">
        <f aca="false">IF(A3232="","",IF(ISNUMBER(A3232),INT(A3232),IFERROR(IF(TEXT(DATE(VALUE(LEFT(A3232,4)),VALUE(MID(A3232,6,2)),VALUE(MID(A3232,9,2))),"yyyy-mm-dd")=LEFT(A3232,10),DATE(VALUE(LEFT(A3232,4)),VALUE(MID(A3232,6,2)),VALUE(MID(A3232,9,2))),""),"")))</f>
        <v/>
      </c>
    </row>
    <row r="3233" customFormat="false" ht="15" hidden="false" customHeight="false" outlineLevel="0" collapsed="false">
      <c r="A3233" s="13"/>
      <c r="B3233" s="8"/>
      <c r="C3233" s="8"/>
      <c r="D3233" s="23"/>
      <c r="E3233" s="23"/>
      <c r="F3233" s="10" t="str">
        <f aca="false">IF(D3233="","",D3233-N(E3233))</f>
        <v/>
      </c>
      <c r="G3233" s="8"/>
      <c r="H3233" s="12" t="str">
        <f aca="false">IF(AND(A3233="",C3233="",D3233=""),"",IF(A3233="","Add the order date",IF(I3233="","Date not recognised - use YYYY-MM-DD",IF(C3233="","Add the customer email",IF(D3233="","Add the order total",IF(COUNTIF(Customers!$A$2:$A$2001,C3233)=0,"Customer not on Customers tab",IF(N(E3233)&gt;D3233,"Refund is more than the order",IF(AND(B3233&lt;&gt;"",COUNTIF($B$2:$B$5001,B3233)&gt;1),"Same order # twice - keep one row",""))))))))</f>
        <v/>
      </c>
      <c r="I3233" s="11" t="str">
        <f aca="false">IF(A3233="","",IF(ISNUMBER(A3233),INT(A3233),IFERROR(IF(TEXT(DATE(VALUE(LEFT(A3233,4)),VALUE(MID(A3233,6,2)),VALUE(MID(A3233,9,2))),"yyyy-mm-dd")=LEFT(A3233,10),DATE(VALUE(LEFT(A3233,4)),VALUE(MID(A3233,6,2)),VALUE(MID(A3233,9,2))),""),"")))</f>
        <v/>
      </c>
    </row>
    <row r="3234" customFormat="false" ht="15" hidden="false" customHeight="false" outlineLevel="0" collapsed="false">
      <c r="A3234" s="13"/>
      <c r="B3234" s="8"/>
      <c r="C3234" s="8"/>
      <c r="D3234" s="23"/>
      <c r="E3234" s="23"/>
      <c r="F3234" s="10" t="str">
        <f aca="false">IF(D3234="","",D3234-N(E3234))</f>
        <v/>
      </c>
      <c r="G3234" s="8"/>
      <c r="H3234" s="12" t="str">
        <f aca="false">IF(AND(A3234="",C3234="",D3234=""),"",IF(A3234="","Add the order date",IF(I3234="","Date not recognised - use YYYY-MM-DD",IF(C3234="","Add the customer email",IF(D3234="","Add the order total",IF(COUNTIF(Customers!$A$2:$A$2001,C3234)=0,"Customer not on Customers tab",IF(N(E3234)&gt;D3234,"Refund is more than the order",IF(AND(B3234&lt;&gt;"",COUNTIF($B$2:$B$5001,B3234)&gt;1),"Same order # twice - keep one row",""))))))))</f>
        <v/>
      </c>
      <c r="I3234" s="11" t="str">
        <f aca="false">IF(A3234="","",IF(ISNUMBER(A3234),INT(A3234),IFERROR(IF(TEXT(DATE(VALUE(LEFT(A3234,4)),VALUE(MID(A3234,6,2)),VALUE(MID(A3234,9,2))),"yyyy-mm-dd")=LEFT(A3234,10),DATE(VALUE(LEFT(A3234,4)),VALUE(MID(A3234,6,2)),VALUE(MID(A3234,9,2))),""),"")))</f>
        <v/>
      </c>
    </row>
    <row r="3235" customFormat="false" ht="15" hidden="false" customHeight="false" outlineLevel="0" collapsed="false">
      <c r="A3235" s="13"/>
      <c r="B3235" s="8"/>
      <c r="C3235" s="8"/>
      <c r="D3235" s="23"/>
      <c r="E3235" s="23"/>
      <c r="F3235" s="10" t="str">
        <f aca="false">IF(D3235="","",D3235-N(E3235))</f>
        <v/>
      </c>
      <c r="G3235" s="8"/>
      <c r="H3235" s="12" t="str">
        <f aca="false">IF(AND(A3235="",C3235="",D3235=""),"",IF(A3235="","Add the order date",IF(I3235="","Date not recognised - use YYYY-MM-DD",IF(C3235="","Add the customer email",IF(D3235="","Add the order total",IF(COUNTIF(Customers!$A$2:$A$2001,C3235)=0,"Customer not on Customers tab",IF(N(E3235)&gt;D3235,"Refund is more than the order",IF(AND(B3235&lt;&gt;"",COUNTIF($B$2:$B$5001,B3235)&gt;1),"Same order # twice - keep one row",""))))))))</f>
        <v/>
      </c>
      <c r="I3235" s="11" t="str">
        <f aca="false">IF(A3235="","",IF(ISNUMBER(A3235),INT(A3235),IFERROR(IF(TEXT(DATE(VALUE(LEFT(A3235,4)),VALUE(MID(A3235,6,2)),VALUE(MID(A3235,9,2))),"yyyy-mm-dd")=LEFT(A3235,10),DATE(VALUE(LEFT(A3235,4)),VALUE(MID(A3235,6,2)),VALUE(MID(A3235,9,2))),""),"")))</f>
        <v/>
      </c>
    </row>
    <row r="3236" customFormat="false" ht="15" hidden="false" customHeight="false" outlineLevel="0" collapsed="false">
      <c r="A3236" s="13"/>
      <c r="B3236" s="8"/>
      <c r="C3236" s="8"/>
      <c r="D3236" s="23"/>
      <c r="E3236" s="23"/>
      <c r="F3236" s="10" t="str">
        <f aca="false">IF(D3236="","",D3236-N(E3236))</f>
        <v/>
      </c>
      <c r="G3236" s="8"/>
      <c r="H3236" s="12" t="str">
        <f aca="false">IF(AND(A3236="",C3236="",D3236=""),"",IF(A3236="","Add the order date",IF(I3236="","Date not recognised - use YYYY-MM-DD",IF(C3236="","Add the customer email",IF(D3236="","Add the order total",IF(COUNTIF(Customers!$A$2:$A$2001,C3236)=0,"Customer not on Customers tab",IF(N(E3236)&gt;D3236,"Refund is more than the order",IF(AND(B3236&lt;&gt;"",COUNTIF($B$2:$B$5001,B3236)&gt;1),"Same order # twice - keep one row",""))))))))</f>
        <v/>
      </c>
      <c r="I3236" s="11" t="str">
        <f aca="false">IF(A3236="","",IF(ISNUMBER(A3236),INT(A3236),IFERROR(IF(TEXT(DATE(VALUE(LEFT(A3236,4)),VALUE(MID(A3236,6,2)),VALUE(MID(A3236,9,2))),"yyyy-mm-dd")=LEFT(A3236,10),DATE(VALUE(LEFT(A3236,4)),VALUE(MID(A3236,6,2)),VALUE(MID(A3236,9,2))),""),"")))</f>
        <v/>
      </c>
    </row>
    <row r="3237" customFormat="false" ht="15" hidden="false" customHeight="false" outlineLevel="0" collapsed="false">
      <c r="A3237" s="13"/>
      <c r="B3237" s="8"/>
      <c r="C3237" s="8"/>
      <c r="D3237" s="23"/>
      <c r="E3237" s="23"/>
      <c r="F3237" s="10" t="str">
        <f aca="false">IF(D3237="","",D3237-N(E3237))</f>
        <v/>
      </c>
      <c r="G3237" s="8"/>
      <c r="H3237" s="12" t="str">
        <f aca="false">IF(AND(A3237="",C3237="",D3237=""),"",IF(A3237="","Add the order date",IF(I3237="","Date not recognised - use YYYY-MM-DD",IF(C3237="","Add the customer email",IF(D3237="","Add the order total",IF(COUNTIF(Customers!$A$2:$A$2001,C3237)=0,"Customer not on Customers tab",IF(N(E3237)&gt;D3237,"Refund is more than the order",IF(AND(B3237&lt;&gt;"",COUNTIF($B$2:$B$5001,B3237)&gt;1),"Same order # twice - keep one row",""))))))))</f>
        <v/>
      </c>
      <c r="I3237" s="11" t="str">
        <f aca="false">IF(A3237="","",IF(ISNUMBER(A3237),INT(A3237),IFERROR(IF(TEXT(DATE(VALUE(LEFT(A3237,4)),VALUE(MID(A3237,6,2)),VALUE(MID(A3237,9,2))),"yyyy-mm-dd")=LEFT(A3237,10),DATE(VALUE(LEFT(A3237,4)),VALUE(MID(A3237,6,2)),VALUE(MID(A3237,9,2))),""),"")))</f>
        <v/>
      </c>
    </row>
    <row r="3238" customFormat="false" ht="15" hidden="false" customHeight="false" outlineLevel="0" collapsed="false">
      <c r="A3238" s="13"/>
      <c r="B3238" s="8"/>
      <c r="C3238" s="8"/>
      <c r="D3238" s="23"/>
      <c r="E3238" s="23"/>
      <c r="F3238" s="10" t="str">
        <f aca="false">IF(D3238="","",D3238-N(E3238))</f>
        <v/>
      </c>
      <c r="G3238" s="8"/>
      <c r="H3238" s="12" t="str">
        <f aca="false">IF(AND(A3238="",C3238="",D3238=""),"",IF(A3238="","Add the order date",IF(I3238="","Date not recognised - use YYYY-MM-DD",IF(C3238="","Add the customer email",IF(D3238="","Add the order total",IF(COUNTIF(Customers!$A$2:$A$2001,C3238)=0,"Customer not on Customers tab",IF(N(E3238)&gt;D3238,"Refund is more than the order",IF(AND(B3238&lt;&gt;"",COUNTIF($B$2:$B$5001,B3238)&gt;1),"Same order # twice - keep one row",""))))))))</f>
        <v/>
      </c>
      <c r="I3238" s="11" t="str">
        <f aca="false">IF(A3238="","",IF(ISNUMBER(A3238),INT(A3238),IFERROR(IF(TEXT(DATE(VALUE(LEFT(A3238,4)),VALUE(MID(A3238,6,2)),VALUE(MID(A3238,9,2))),"yyyy-mm-dd")=LEFT(A3238,10),DATE(VALUE(LEFT(A3238,4)),VALUE(MID(A3238,6,2)),VALUE(MID(A3238,9,2))),""),"")))</f>
        <v/>
      </c>
    </row>
    <row r="3239" customFormat="false" ht="15" hidden="false" customHeight="false" outlineLevel="0" collapsed="false">
      <c r="A3239" s="13"/>
      <c r="B3239" s="8"/>
      <c r="C3239" s="8"/>
      <c r="D3239" s="23"/>
      <c r="E3239" s="23"/>
      <c r="F3239" s="10" t="str">
        <f aca="false">IF(D3239="","",D3239-N(E3239))</f>
        <v/>
      </c>
      <c r="G3239" s="8"/>
      <c r="H3239" s="12" t="str">
        <f aca="false">IF(AND(A3239="",C3239="",D3239=""),"",IF(A3239="","Add the order date",IF(I3239="","Date not recognised - use YYYY-MM-DD",IF(C3239="","Add the customer email",IF(D3239="","Add the order total",IF(COUNTIF(Customers!$A$2:$A$2001,C3239)=0,"Customer not on Customers tab",IF(N(E3239)&gt;D3239,"Refund is more than the order",IF(AND(B3239&lt;&gt;"",COUNTIF($B$2:$B$5001,B3239)&gt;1),"Same order # twice - keep one row",""))))))))</f>
        <v/>
      </c>
      <c r="I3239" s="11" t="str">
        <f aca="false">IF(A3239="","",IF(ISNUMBER(A3239),INT(A3239),IFERROR(IF(TEXT(DATE(VALUE(LEFT(A3239,4)),VALUE(MID(A3239,6,2)),VALUE(MID(A3239,9,2))),"yyyy-mm-dd")=LEFT(A3239,10),DATE(VALUE(LEFT(A3239,4)),VALUE(MID(A3239,6,2)),VALUE(MID(A3239,9,2))),""),"")))</f>
        <v/>
      </c>
    </row>
    <row r="3240" customFormat="false" ht="15" hidden="false" customHeight="false" outlineLevel="0" collapsed="false">
      <c r="A3240" s="13"/>
      <c r="B3240" s="8"/>
      <c r="C3240" s="8"/>
      <c r="D3240" s="23"/>
      <c r="E3240" s="23"/>
      <c r="F3240" s="10" t="str">
        <f aca="false">IF(D3240="","",D3240-N(E3240))</f>
        <v/>
      </c>
      <c r="G3240" s="8"/>
      <c r="H3240" s="12" t="str">
        <f aca="false">IF(AND(A3240="",C3240="",D3240=""),"",IF(A3240="","Add the order date",IF(I3240="","Date not recognised - use YYYY-MM-DD",IF(C3240="","Add the customer email",IF(D3240="","Add the order total",IF(COUNTIF(Customers!$A$2:$A$2001,C3240)=0,"Customer not on Customers tab",IF(N(E3240)&gt;D3240,"Refund is more than the order",IF(AND(B3240&lt;&gt;"",COUNTIF($B$2:$B$5001,B3240)&gt;1),"Same order # twice - keep one row",""))))))))</f>
        <v/>
      </c>
      <c r="I3240" s="11" t="str">
        <f aca="false">IF(A3240="","",IF(ISNUMBER(A3240),INT(A3240),IFERROR(IF(TEXT(DATE(VALUE(LEFT(A3240,4)),VALUE(MID(A3240,6,2)),VALUE(MID(A3240,9,2))),"yyyy-mm-dd")=LEFT(A3240,10),DATE(VALUE(LEFT(A3240,4)),VALUE(MID(A3240,6,2)),VALUE(MID(A3240,9,2))),""),"")))</f>
        <v/>
      </c>
    </row>
    <row r="3241" customFormat="false" ht="15" hidden="false" customHeight="false" outlineLevel="0" collapsed="false">
      <c r="A3241" s="13"/>
      <c r="B3241" s="8"/>
      <c r="C3241" s="8"/>
      <c r="D3241" s="23"/>
      <c r="E3241" s="23"/>
      <c r="F3241" s="10" t="str">
        <f aca="false">IF(D3241="","",D3241-N(E3241))</f>
        <v/>
      </c>
      <c r="G3241" s="8"/>
      <c r="H3241" s="12" t="str">
        <f aca="false">IF(AND(A3241="",C3241="",D3241=""),"",IF(A3241="","Add the order date",IF(I3241="","Date not recognised - use YYYY-MM-DD",IF(C3241="","Add the customer email",IF(D3241="","Add the order total",IF(COUNTIF(Customers!$A$2:$A$2001,C3241)=0,"Customer not on Customers tab",IF(N(E3241)&gt;D3241,"Refund is more than the order",IF(AND(B3241&lt;&gt;"",COUNTIF($B$2:$B$5001,B3241)&gt;1),"Same order # twice - keep one row",""))))))))</f>
        <v/>
      </c>
      <c r="I3241" s="11" t="str">
        <f aca="false">IF(A3241="","",IF(ISNUMBER(A3241),INT(A3241),IFERROR(IF(TEXT(DATE(VALUE(LEFT(A3241,4)),VALUE(MID(A3241,6,2)),VALUE(MID(A3241,9,2))),"yyyy-mm-dd")=LEFT(A3241,10),DATE(VALUE(LEFT(A3241,4)),VALUE(MID(A3241,6,2)),VALUE(MID(A3241,9,2))),""),"")))</f>
        <v/>
      </c>
    </row>
    <row r="3242" customFormat="false" ht="15" hidden="false" customHeight="false" outlineLevel="0" collapsed="false">
      <c r="A3242" s="13"/>
      <c r="B3242" s="8"/>
      <c r="C3242" s="8"/>
      <c r="D3242" s="23"/>
      <c r="E3242" s="23"/>
      <c r="F3242" s="10" t="str">
        <f aca="false">IF(D3242="","",D3242-N(E3242))</f>
        <v/>
      </c>
      <c r="G3242" s="8"/>
      <c r="H3242" s="12" t="str">
        <f aca="false">IF(AND(A3242="",C3242="",D3242=""),"",IF(A3242="","Add the order date",IF(I3242="","Date not recognised - use YYYY-MM-DD",IF(C3242="","Add the customer email",IF(D3242="","Add the order total",IF(COUNTIF(Customers!$A$2:$A$2001,C3242)=0,"Customer not on Customers tab",IF(N(E3242)&gt;D3242,"Refund is more than the order",IF(AND(B3242&lt;&gt;"",COUNTIF($B$2:$B$5001,B3242)&gt;1),"Same order # twice - keep one row",""))))))))</f>
        <v/>
      </c>
      <c r="I3242" s="11" t="str">
        <f aca="false">IF(A3242="","",IF(ISNUMBER(A3242),INT(A3242),IFERROR(IF(TEXT(DATE(VALUE(LEFT(A3242,4)),VALUE(MID(A3242,6,2)),VALUE(MID(A3242,9,2))),"yyyy-mm-dd")=LEFT(A3242,10),DATE(VALUE(LEFT(A3242,4)),VALUE(MID(A3242,6,2)),VALUE(MID(A3242,9,2))),""),"")))</f>
        <v/>
      </c>
    </row>
    <row r="3243" customFormat="false" ht="15" hidden="false" customHeight="false" outlineLevel="0" collapsed="false">
      <c r="A3243" s="13"/>
      <c r="B3243" s="8"/>
      <c r="C3243" s="8"/>
      <c r="D3243" s="23"/>
      <c r="E3243" s="23"/>
      <c r="F3243" s="10" t="str">
        <f aca="false">IF(D3243="","",D3243-N(E3243))</f>
        <v/>
      </c>
      <c r="G3243" s="8"/>
      <c r="H3243" s="12" t="str">
        <f aca="false">IF(AND(A3243="",C3243="",D3243=""),"",IF(A3243="","Add the order date",IF(I3243="","Date not recognised - use YYYY-MM-DD",IF(C3243="","Add the customer email",IF(D3243="","Add the order total",IF(COUNTIF(Customers!$A$2:$A$2001,C3243)=0,"Customer not on Customers tab",IF(N(E3243)&gt;D3243,"Refund is more than the order",IF(AND(B3243&lt;&gt;"",COUNTIF($B$2:$B$5001,B3243)&gt;1),"Same order # twice - keep one row",""))))))))</f>
        <v/>
      </c>
      <c r="I3243" s="11" t="str">
        <f aca="false">IF(A3243="","",IF(ISNUMBER(A3243),INT(A3243),IFERROR(IF(TEXT(DATE(VALUE(LEFT(A3243,4)),VALUE(MID(A3243,6,2)),VALUE(MID(A3243,9,2))),"yyyy-mm-dd")=LEFT(A3243,10),DATE(VALUE(LEFT(A3243,4)),VALUE(MID(A3243,6,2)),VALUE(MID(A3243,9,2))),""),"")))</f>
        <v/>
      </c>
    </row>
    <row r="3244" customFormat="false" ht="15" hidden="false" customHeight="false" outlineLevel="0" collapsed="false">
      <c r="A3244" s="13"/>
      <c r="B3244" s="8"/>
      <c r="C3244" s="8"/>
      <c r="D3244" s="23"/>
      <c r="E3244" s="23"/>
      <c r="F3244" s="10" t="str">
        <f aca="false">IF(D3244="","",D3244-N(E3244))</f>
        <v/>
      </c>
      <c r="G3244" s="8"/>
      <c r="H3244" s="12" t="str">
        <f aca="false">IF(AND(A3244="",C3244="",D3244=""),"",IF(A3244="","Add the order date",IF(I3244="","Date not recognised - use YYYY-MM-DD",IF(C3244="","Add the customer email",IF(D3244="","Add the order total",IF(COUNTIF(Customers!$A$2:$A$2001,C3244)=0,"Customer not on Customers tab",IF(N(E3244)&gt;D3244,"Refund is more than the order",IF(AND(B3244&lt;&gt;"",COUNTIF($B$2:$B$5001,B3244)&gt;1),"Same order # twice - keep one row",""))))))))</f>
        <v/>
      </c>
      <c r="I3244" s="11" t="str">
        <f aca="false">IF(A3244="","",IF(ISNUMBER(A3244),INT(A3244),IFERROR(IF(TEXT(DATE(VALUE(LEFT(A3244,4)),VALUE(MID(A3244,6,2)),VALUE(MID(A3244,9,2))),"yyyy-mm-dd")=LEFT(A3244,10),DATE(VALUE(LEFT(A3244,4)),VALUE(MID(A3244,6,2)),VALUE(MID(A3244,9,2))),""),"")))</f>
        <v/>
      </c>
    </row>
    <row r="3245" customFormat="false" ht="15" hidden="false" customHeight="false" outlineLevel="0" collapsed="false">
      <c r="A3245" s="13"/>
      <c r="B3245" s="8"/>
      <c r="C3245" s="8"/>
      <c r="D3245" s="23"/>
      <c r="E3245" s="23"/>
      <c r="F3245" s="10" t="str">
        <f aca="false">IF(D3245="","",D3245-N(E3245))</f>
        <v/>
      </c>
      <c r="G3245" s="8"/>
      <c r="H3245" s="12" t="str">
        <f aca="false">IF(AND(A3245="",C3245="",D3245=""),"",IF(A3245="","Add the order date",IF(I3245="","Date not recognised - use YYYY-MM-DD",IF(C3245="","Add the customer email",IF(D3245="","Add the order total",IF(COUNTIF(Customers!$A$2:$A$2001,C3245)=0,"Customer not on Customers tab",IF(N(E3245)&gt;D3245,"Refund is more than the order",IF(AND(B3245&lt;&gt;"",COUNTIF($B$2:$B$5001,B3245)&gt;1),"Same order # twice - keep one row",""))))))))</f>
        <v/>
      </c>
      <c r="I3245" s="11" t="str">
        <f aca="false">IF(A3245="","",IF(ISNUMBER(A3245),INT(A3245),IFERROR(IF(TEXT(DATE(VALUE(LEFT(A3245,4)),VALUE(MID(A3245,6,2)),VALUE(MID(A3245,9,2))),"yyyy-mm-dd")=LEFT(A3245,10),DATE(VALUE(LEFT(A3245,4)),VALUE(MID(A3245,6,2)),VALUE(MID(A3245,9,2))),""),"")))</f>
        <v/>
      </c>
    </row>
    <row r="3246" customFormat="false" ht="15" hidden="false" customHeight="false" outlineLevel="0" collapsed="false">
      <c r="A3246" s="13"/>
      <c r="B3246" s="8"/>
      <c r="C3246" s="8"/>
      <c r="D3246" s="23"/>
      <c r="E3246" s="23"/>
      <c r="F3246" s="10" t="str">
        <f aca="false">IF(D3246="","",D3246-N(E3246))</f>
        <v/>
      </c>
      <c r="G3246" s="8"/>
      <c r="H3246" s="12" t="str">
        <f aca="false">IF(AND(A3246="",C3246="",D3246=""),"",IF(A3246="","Add the order date",IF(I3246="","Date not recognised - use YYYY-MM-DD",IF(C3246="","Add the customer email",IF(D3246="","Add the order total",IF(COUNTIF(Customers!$A$2:$A$2001,C3246)=0,"Customer not on Customers tab",IF(N(E3246)&gt;D3246,"Refund is more than the order",IF(AND(B3246&lt;&gt;"",COUNTIF($B$2:$B$5001,B3246)&gt;1),"Same order # twice - keep one row",""))))))))</f>
        <v/>
      </c>
      <c r="I3246" s="11" t="str">
        <f aca="false">IF(A3246="","",IF(ISNUMBER(A3246),INT(A3246),IFERROR(IF(TEXT(DATE(VALUE(LEFT(A3246,4)),VALUE(MID(A3246,6,2)),VALUE(MID(A3246,9,2))),"yyyy-mm-dd")=LEFT(A3246,10),DATE(VALUE(LEFT(A3246,4)),VALUE(MID(A3246,6,2)),VALUE(MID(A3246,9,2))),""),"")))</f>
        <v/>
      </c>
    </row>
    <row r="3247" customFormat="false" ht="15" hidden="false" customHeight="false" outlineLevel="0" collapsed="false">
      <c r="A3247" s="13"/>
      <c r="B3247" s="8"/>
      <c r="C3247" s="8"/>
      <c r="D3247" s="23"/>
      <c r="E3247" s="23"/>
      <c r="F3247" s="10" t="str">
        <f aca="false">IF(D3247="","",D3247-N(E3247))</f>
        <v/>
      </c>
      <c r="G3247" s="8"/>
      <c r="H3247" s="12" t="str">
        <f aca="false">IF(AND(A3247="",C3247="",D3247=""),"",IF(A3247="","Add the order date",IF(I3247="","Date not recognised - use YYYY-MM-DD",IF(C3247="","Add the customer email",IF(D3247="","Add the order total",IF(COUNTIF(Customers!$A$2:$A$2001,C3247)=0,"Customer not on Customers tab",IF(N(E3247)&gt;D3247,"Refund is more than the order",IF(AND(B3247&lt;&gt;"",COUNTIF($B$2:$B$5001,B3247)&gt;1),"Same order # twice - keep one row",""))))))))</f>
        <v/>
      </c>
      <c r="I3247" s="11" t="str">
        <f aca="false">IF(A3247="","",IF(ISNUMBER(A3247),INT(A3247),IFERROR(IF(TEXT(DATE(VALUE(LEFT(A3247,4)),VALUE(MID(A3247,6,2)),VALUE(MID(A3247,9,2))),"yyyy-mm-dd")=LEFT(A3247,10),DATE(VALUE(LEFT(A3247,4)),VALUE(MID(A3247,6,2)),VALUE(MID(A3247,9,2))),""),"")))</f>
        <v/>
      </c>
    </row>
    <row r="3248" customFormat="false" ht="15" hidden="false" customHeight="false" outlineLevel="0" collapsed="false">
      <c r="A3248" s="13"/>
      <c r="B3248" s="8"/>
      <c r="C3248" s="8"/>
      <c r="D3248" s="23"/>
      <c r="E3248" s="23"/>
      <c r="F3248" s="10" t="str">
        <f aca="false">IF(D3248="","",D3248-N(E3248))</f>
        <v/>
      </c>
      <c r="G3248" s="8"/>
      <c r="H3248" s="12" t="str">
        <f aca="false">IF(AND(A3248="",C3248="",D3248=""),"",IF(A3248="","Add the order date",IF(I3248="","Date not recognised - use YYYY-MM-DD",IF(C3248="","Add the customer email",IF(D3248="","Add the order total",IF(COUNTIF(Customers!$A$2:$A$2001,C3248)=0,"Customer not on Customers tab",IF(N(E3248)&gt;D3248,"Refund is more than the order",IF(AND(B3248&lt;&gt;"",COUNTIF($B$2:$B$5001,B3248)&gt;1),"Same order # twice - keep one row",""))))))))</f>
        <v/>
      </c>
      <c r="I3248" s="11" t="str">
        <f aca="false">IF(A3248="","",IF(ISNUMBER(A3248),INT(A3248),IFERROR(IF(TEXT(DATE(VALUE(LEFT(A3248,4)),VALUE(MID(A3248,6,2)),VALUE(MID(A3248,9,2))),"yyyy-mm-dd")=LEFT(A3248,10),DATE(VALUE(LEFT(A3248,4)),VALUE(MID(A3248,6,2)),VALUE(MID(A3248,9,2))),""),"")))</f>
        <v/>
      </c>
    </row>
    <row r="3249" customFormat="false" ht="15" hidden="false" customHeight="false" outlineLevel="0" collapsed="false">
      <c r="A3249" s="13"/>
      <c r="B3249" s="8"/>
      <c r="C3249" s="8"/>
      <c r="D3249" s="23"/>
      <c r="E3249" s="23"/>
      <c r="F3249" s="10" t="str">
        <f aca="false">IF(D3249="","",D3249-N(E3249))</f>
        <v/>
      </c>
      <c r="G3249" s="8"/>
      <c r="H3249" s="12" t="str">
        <f aca="false">IF(AND(A3249="",C3249="",D3249=""),"",IF(A3249="","Add the order date",IF(I3249="","Date not recognised - use YYYY-MM-DD",IF(C3249="","Add the customer email",IF(D3249="","Add the order total",IF(COUNTIF(Customers!$A$2:$A$2001,C3249)=0,"Customer not on Customers tab",IF(N(E3249)&gt;D3249,"Refund is more than the order",IF(AND(B3249&lt;&gt;"",COUNTIF($B$2:$B$5001,B3249)&gt;1),"Same order # twice - keep one row",""))))))))</f>
        <v/>
      </c>
      <c r="I3249" s="11" t="str">
        <f aca="false">IF(A3249="","",IF(ISNUMBER(A3249),INT(A3249),IFERROR(IF(TEXT(DATE(VALUE(LEFT(A3249,4)),VALUE(MID(A3249,6,2)),VALUE(MID(A3249,9,2))),"yyyy-mm-dd")=LEFT(A3249,10),DATE(VALUE(LEFT(A3249,4)),VALUE(MID(A3249,6,2)),VALUE(MID(A3249,9,2))),""),"")))</f>
        <v/>
      </c>
    </row>
    <row r="3250" customFormat="false" ht="15" hidden="false" customHeight="false" outlineLevel="0" collapsed="false">
      <c r="A3250" s="13"/>
      <c r="B3250" s="8"/>
      <c r="C3250" s="8"/>
      <c r="D3250" s="23"/>
      <c r="E3250" s="23"/>
      <c r="F3250" s="10" t="str">
        <f aca="false">IF(D3250="","",D3250-N(E3250))</f>
        <v/>
      </c>
      <c r="G3250" s="8"/>
      <c r="H3250" s="12" t="str">
        <f aca="false">IF(AND(A3250="",C3250="",D3250=""),"",IF(A3250="","Add the order date",IF(I3250="","Date not recognised - use YYYY-MM-DD",IF(C3250="","Add the customer email",IF(D3250="","Add the order total",IF(COUNTIF(Customers!$A$2:$A$2001,C3250)=0,"Customer not on Customers tab",IF(N(E3250)&gt;D3250,"Refund is more than the order",IF(AND(B3250&lt;&gt;"",COUNTIF($B$2:$B$5001,B3250)&gt;1),"Same order # twice - keep one row",""))))))))</f>
        <v/>
      </c>
      <c r="I3250" s="11" t="str">
        <f aca="false">IF(A3250="","",IF(ISNUMBER(A3250),INT(A3250),IFERROR(IF(TEXT(DATE(VALUE(LEFT(A3250,4)),VALUE(MID(A3250,6,2)),VALUE(MID(A3250,9,2))),"yyyy-mm-dd")=LEFT(A3250,10),DATE(VALUE(LEFT(A3250,4)),VALUE(MID(A3250,6,2)),VALUE(MID(A3250,9,2))),""),"")))</f>
        <v/>
      </c>
    </row>
    <row r="3251" customFormat="false" ht="15" hidden="false" customHeight="false" outlineLevel="0" collapsed="false">
      <c r="A3251" s="13"/>
      <c r="B3251" s="8"/>
      <c r="C3251" s="8"/>
      <c r="D3251" s="23"/>
      <c r="E3251" s="23"/>
      <c r="F3251" s="10" t="str">
        <f aca="false">IF(D3251="","",D3251-N(E3251))</f>
        <v/>
      </c>
      <c r="G3251" s="8"/>
      <c r="H3251" s="12" t="str">
        <f aca="false">IF(AND(A3251="",C3251="",D3251=""),"",IF(A3251="","Add the order date",IF(I3251="","Date not recognised - use YYYY-MM-DD",IF(C3251="","Add the customer email",IF(D3251="","Add the order total",IF(COUNTIF(Customers!$A$2:$A$2001,C3251)=0,"Customer not on Customers tab",IF(N(E3251)&gt;D3251,"Refund is more than the order",IF(AND(B3251&lt;&gt;"",COUNTIF($B$2:$B$5001,B3251)&gt;1),"Same order # twice - keep one row",""))))))))</f>
        <v/>
      </c>
      <c r="I3251" s="11" t="str">
        <f aca="false">IF(A3251="","",IF(ISNUMBER(A3251),INT(A3251),IFERROR(IF(TEXT(DATE(VALUE(LEFT(A3251,4)),VALUE(MID(A3251,6,2)),VALUE(MID(A3251,9,2))),"yyyy-mm-dd")=LEFT(A3251,10),DATE(VALUE(LEFT(A3251,4)),VALUE(MID(A3251,6,2)),VALUE(MID(A3251,9,2))),""),"")))</f>
        <v/>
      </c>
    </row>
    <row r="3252" customFormat="false" ht="15" hidden="false" customHeight="false" outlineLevel="0" collapsed="false">
      <c r="A3252" s="13"/>
      <c r="B3252" s="8"/>
      <c r="C3252" s="8"/>
      <c r="D3252" s="23"/>
      <c r="E3252" s="23"/>
      <c r="F3252" s="10" t="str">
        <f aca="false">IF(D3252="","",D3252-N(E3252))</f>
        <v/>
      </c>
      <c r="G3252" s="8"/>
      <c r="H3252" s="12" t="str">
        <f aca="false">IF(AND(A3252="",C3252="",D3252=""),"",IF(A3252="","Add the order date",IF(I3252="","Date not recognised - use YYYY-MM-DD",IF(C3252="","Add the customer email",IF(D3252="","Add the order total",IF(COUNTIF(Customers!$A$2:$A$2001,C3252)=0,"Customer not on Customers tab",IF(N(E3252)&gt;D3252,"Refund is more than the order",IF(AND(B3252&lt;&gt;"",COUNTIF($B$2:$B$5001,B3252)&gt;1),"Same order # twice - keep one row",""))))))))</f>
        <v/>
      </c>
      <c r="I3252" s="11" t="str">
        <f aca="false">IF(A3252="","",IF(ISNUMBER(A3252),INT(A3252),IFERROR(IF(TEXT(DATE(VALUE(LEFT(A3252,4)),VALUE(MID(A3252,6,2)),VALUE(MID(A3252,9,2))),"yyyy-mm-dd")=LEFT(A3252,10),DATE(VALUE(LEFT(A3252,4)),VALUE(MID(A3252,6,2)),VALUE(MID(A3252,9,2))),""),"")))</f>
        <v/>
      </c>
    </row>
    <row r="3253" customFormat="false" ht="15" hidden="false" customHeight="false" outlineLevel="0" collapsed="false">
      <c r="A3253" s="13"/>
      <c r="B3253" s="8"/>
      <c r="C3253" s="8"/>
      <c r="D3253" s="23"/>
      <c r="E3253" s="23"/>
      <c r="F3253" s="10" t="str">
        <f aca="false">IF(D3253="","",D3253-N(E3253))</f>
        <v/>
      </c>
      <c r="G3253" s="8"/>
      <c r="H3253" s="12" t="str">
        <f aca="false">IF(AND(A3253="",C3253="",D3253=""),"",IF(A3253="","Add the order date",IF(I3253="","Date not recognised - use YYYY-MM-DD",IF(C3253="","Add the customer email",IF(D3253="","Add the order total",IF(COUNTIF(Customers!$A$2:$A$2001,C3253)=0,"Customer not on Customers tab",IF(N(E3253)&gt;D3253,"Refund is more than the order",IF(AND(B3253&lt;&gt;"",COUNTIF($B$2:$B$5001,B3253)&gt;1),"Same order # twice - keep one row",""))))))))</f>
        <v/>
      </c>
      <c r="I3253" s="11" t="str">
        <f aca="false">IF(A3253="","",IF(ISNUMBER(A3253),INT(A3253),IFERROR(IF(TEXT(DATE(VALUE(LEFT(A3253,4)),VALUE(MID(A3253,6,2)),VALUE(MID(A3253,9,2))),"yyyy-mm-dd")=LEFT(A3253,10),DATE(VALUE(LEFT(A3253,4)),VALUE(MID(A3253,6,2)),VALUE(MID(A3253,9,2))),""),"")))</f>
        <v/>
      </c>
    </row>
    <row r="3254" customFormat="false" ht="15" hidden="false" customHeight="false" outlineLevel="0" collapsed="false">
      <c r="A3254" s="13"/>
      <c r="B3254" s="8"/>
      <c r="C3254" s="8"/>
      <c r="D3254" s="23"/>
      <c r="E3254" s="23"/>
      <c r="F3254" s="10" t="str">
        <f aca="false">IF(D3254="","",D3254-N(E3254))</f>
        <v/>
      </c>
      <c r="G3254" s="8"/>
      <c r="H3254" s="12" t="str">
        <f aca="false">IF(AND(A3254="",C3254="",D3254=""),"",IF(A3254="","Add the order date",IF(I3254="","Date not recognised - use YYYY-MM-DD",IF(C3254="","Add the customer email",IF(D3254="","Add the order total",IF(COUNTIF(Customers!$A$2:$A$2001,C3254)=0,"Customer not on Customers tab",IF(N(E3254)&gt;D3254,"Refund is more than the order",IF(AND(B3254&lt;&gt;"",COUNTIF($B$2:$B$5001,B3254)&gt;1),"Same order # twice - keep one row",""))))))))</f>
        <v/>
      </c>
      <c r="I3254" s="11" t="str">
        <f aca="false">IF(A3254="","",IF(ISNUMBER(A3254),INT(A3254),IFERROR(IF(TEXT(DATE(VALUE(LEFT(A3254,4)),VALUE(MID(A3254,6,2)),VALUE(MID(A3254,9,2))),"yyyy-mm-dd")=LEFT(A3254,10),DATE(VALUE(LEFT(A3254,4)),VALUE(MID(A3254,6,2)),VALUE(MID(A3254,9,2))),""),"")))</f>
        <v/>
      </c>
    </row>
    <row r="3255" customFormat="false" ht="15" hidden="false" customHeight="false" outlineLevel="0" collapsed="false">
      <c r="A3255" s="13"/>
      <c r="B3255" s="8"/>
      <c r="C3255" s="8"/>
      <c r="D3255" s="23"/>
      <c r="E3255" s="23"/>
      <c r="F3255" s="10" t="str">
        <f aca="false">IF(D3255="","",D3255-N(E3255))</f>
        <v/>
      </c>
      <c r="G3255" s="8"/>
      <c r="H3255" s="12" t="str">
        <f aca="false">IF(AND(A3255="",C3255="",D3255=""),"",IF(A3255="","Add the order date",IF(I3255="","Date not recognised - use YYYY-MM-DD",IF(C3255="","Add the customer email",IF(D3255="","Add the order total",IF(COUNTIF(Customers!$A$2:$A$2001,C3255)=0,"Customer not on Customers tab",IF(N(E3255)&gt;D3255,"Refund is more than the order",IF(AND(B3255&lt;&gt;"",COUNTIF($B$2:$B$5001,B3255)&gt;1),"Same order # twice - keep one row",""))))))))</f>
        <v/>
      </c>
      <c r="I3255" s="11" t="str">
        <f aca="false">IF(A3255="","",IF(ISNUMBER(A3255),INT(A3255),IFERROR(IF(TEXT(DATE(VALUE(LEFT(A3255,4)),VALUE(MID(A3255,6,2)),VALUE(MID(A3255,9,2))),"yyyy-mm-dd")=LEFT(A3255,10),DATE(VALUE(LEFT(A3255,4)),VALUE(MID(A3255,6,2)),VALUE(MID(A3255,9,2))),""),"")))</f>
        <v/>
      </c>
    </row>
    <row r="3256" customFormat="false" ht="15" hidden="false" customHeight="false" outlineLevel="0" collapsed="false">
      <c r="A3256" s="13"/>
      <c r="B3256" s="8"/>
      <c r="C3256" s="8"/>
      <c r="D3256" s="23"/>
      <c r="E3256" s="23"/>
      <c r="F3256" s="10" t="str">
        <f aca="false">IF(D3256="","",D3256-N(E3256))</f>
        <v/>
      </c>
      <c r="G3256" s="8"/>
      <c r="H3256" s="12" t="str">
        <f aca="false">IF(AND(A3256="",C3256="",D3256=""),"",IF(A3256="","Add the order date",IF(I3256="","Date not recognised - use YYYY-MM-DD",IF(C3256="","Add the customer email",IF(D3256="","Add the order total",IF(COUNTIF(Customers!$A$2:$A$2001,C3256)=0,"Customer not on Customers tab",IF(N(E3256)&gt;D3256,"Refund is more than the order",IF(AND(B3256&lt;&gt;"",COUNTIF($B$2:$B$5001,B3256)&gt;1),"Same order # twice - keep one row",""))))))))</f>
        <v/>
      </c>
      <c r="I3256" s="11" t="str">
        <f aca="false">IF(A3256="","",IF(ISNUMBER(A3256),INT(A3256),IFERROR(IF(TEXT(DATE(VALUE(LEFT(A3256,4)),VALUE(MID(A3256,6,2)),VALUE(MID(A3256,9,2))),"yyyy-mm-dd")=LEFT(A3256,10),DATE(VALUE(LEFT(A3256,4)),VALUE(MID(A3256,6,2)),VALUE(MID(A3256,9,2))),""),"")))</f>
        <v/>
      </c>
    </row>
    <row r="3257" customFormat="false" ht="15" hidden="false" customHeight="false" outlineLevel="0" collapsed="false">
      <c r="A3257" s="13"/>
      <c r="B3257" s="8"/>
      <c r="C3257" s="8"/>
      <c r="D3257" s="23"/>
      <c r="E3257" s="23"/>
      <c r="F3257" s="10" t="str">
        <f aca="false">IF(D3257="","",D3257-N(E3257))</f>
        <v/>
      </c>
      <c r="G3257" s="8"/>
      <c r="H3257" s="12" t="str">
        <f aca="false">IF(AND(A3257="",C3257="",D3257=""),"",IF(A3257="","Add the order date",IF(I3257="","Date not recognised - use YYYY-MM-DD",IF(C3257="","Add the customer email",IF(D3257="","Add the order total",IF(COUNTIF(Customers!$A$2:$A$2001,C3257)=0,"Customer not on Customers tab",IF(N(E3257)&gt;D3257,"Refund is more than the order",IF(AND(B3257&lt;&gt;"",COUNTIF($B$2:$B$5001,B3257)&gt;1),"Same order # twice - keep one row",""))))))))</f>
        <v/>
      </c>
      <c r="I3257" s="11" t="str">
        <f aca="false">IF(A3257="","",IF(ISNUMBER(A3257),INT(A3257),IFERROR(IF(TEXT(DATE(VALUE(LEFT(A3257,4)),VALUE(MID(A3257,6,2)),VALUE(MID(A3257,9,2))),"yyyy-mm-dd")=LEFT(A3257,10),DATE(VALUE(LEFT(A3257,4)),VALUE(MID(A3257,6,2)),VALUE(MID(A3257,9,2))),""),"")))</f>
        <v/>
      </c>
    </row>
    <row r="3258" customFormat="false" ht="15" hidden="false" customHeight="false" outlineLevel="0" collapsed="false">
      <c r="A3258" s="13"/>
      <c r="B3258" s="8"/>
      <c r="C3258" s="8"/>
      <c r="D3258" s="23"/>
      <c r="E3258" s="23"/>
      <c r="F3258" s="10" t="str">
        <f aca="false">IF(D3258="","",D3258-N(E3258))</f>
        <v/>
      </c>
      <c r="G3258" s="8"/>
      <c r="H3258" s="12" t="str">
        <f aca="false">IF(AND(A3258="",C3258="",D3258=""),"",IF(A3258="","Add the order date",IF(I3258="","Date not recognised - use YYYY-MM-DD",IF(C3258="","Add the customer email",IF(D3258="","Add the order total",IF(COUNTIF(Customers!$A$2:$A$2001,C3258)=0,"Customer not on Customers tab",IF(N(E3258)&gt;D3258,"Refund is more than the order",IF(AND(B3258&lt;&gt;"",COUNTIF($B$2:$B$5001,B3258)&gt;1),"Same order # twice - keep one row",""))))))))</f>
        <v/>
      </c>
      <c r="I3258" s="11" t="str">
        <f aca="false">IF(A3258="","",IF(ISNUMBER(A3258),INT(A3258),IFERROR(IF(TEXT(DATE(VALUE(LEFT(A3258,4)),VALUE(MID(A3258,6,2)),VALUE(MID(A3258,9,2))),"yyyy-mm-dd")=LEFT(A3258,10),DATE(VALUE(LEFT(A3258,4)),VALUE(MID(A3258,6,2)),VALUE(MID(A3258,9,2))),""),"")))</f>
        <v/>
      </c>
    </row>
    <row r="3259" customFormat="false" ht="15" hidden="false" customHeight="false" outlineLevel="0" collapsed="false">
      <c r="A3259" s="13"/>
      <c r="B3259" s="8"/>
      <c r="C3259" s="8"/>
      <c r="D3259" s="23"/>
      <c r="E3259" s="23"/>
      <c r="F3259" s="10" t="str">
        <f aca="false">IF(D3259="","",D3259-N(E3259))</f>
        <v/>
      </c>
      <c r="G3259" s="8"/>
      <c r="H3259" s="12" t="str">
        <f aca="false">IF(AND(A3259="",C3259="",D3259=""),"",IF(A3259="","Add the order date",IF(I3259="","Date not recognised - use YYYY-MM-DD",IF(C3259="","Add the customer email",IF(D3259="","Add the order total",IF(COUNTIF(Customers!$A$2:$A$2001,C3259)=0,"Customer not on Customers tab",IF(N(E3259)&gt;D3259,"Refund is more than the order",IF(AND(B3259&lt;&gt;"",COUNTIF($B$2:$B$5001,B3259)&gt;1),"Same order # twice - keep one row",""))))))))</f>
        <v/>
      </c>
      <c r="I3259" s="11" t="str">
        <f aca="false">IF(A3259="","",IF(ISNUMBER(A3259),INT(A3259),IFERROR(IF(TEXT(DATE(VALUE(LEFT(A3259,4)),VALUE(MID(A3259,6,2)),VALUE(MID(A3259,9,2))),"yyyy-mm-dd")=LEFT(A3259,10),DATE(VALUE(LEFT(A3259,4)),VALUE(MID(A3259,6,2)),VALUE(MID(A3259,9,2))),""),"")))</f>
        <v/>
      </c>
    </row>
    <row r="3260" customFormat="false" ht="15" hidden="false" customHeight="false" outlineLevel="0" collapsed="false">
      <c r="A3260" s="13"/>
      <c r="B3260" s="8"/>
      <c r="C3260" s="8"/>
      <c r="D3260" s="23"/>
      <c r="E3260" s="23"/>
      <c r="F3260" s="10" t="str">
        <f aca="false">IF(D3260="","",D3260-N(E3260))</f>
        <v/>
      </c>
      <c r="G3260" s="8"/>
      <c r="H3260" s="12" t="str">
        <f aca="false">IF(AND(A3260="",C3260="",D3260=""),"",IF(A3260="","Add the order date",IF(I3260="","Date not recognised - use YYYY-MM-DD",IF(C3260="","Add the customer email",IF(D3260="","Add the order total",IF(COUNTIF(Customers!$A$2:$A$2001,C3260)=0,"Customer not on Customers tab",IF(N(E3260)&gt;D3260,"Refund is more than the order",IF(AND(B3260&lt;&gt;"",COUNTIF($B$2:$B$5001,B3260)&gt;1),"Same order # twice - keep one row",""))))))))</f>
        <v/>
      </c>
      <c r="I3260" s="11" t="str">
        <f aca="false">IF(A3260="","",IF(ISNUMBER(A3260),INT(A3260),IFERROR(IF(TEXT(DATE(VALUE(LEFT(A3260,4)),VALUE(MID(A3260,6,2)),VALUE(MID(A3260,9,2))),"yyyy-mm-dd")=LEFT(A3260,10),DATE(VALUE(LEFT(A3260,4)),VALUE(MID(A3260,6,2)),VALUE(MID(A3260,9,2))),""),"")))</f>
        <v/>
      </c>
    </row>
    <row r="3261" customFormat="false" ht="15" hidden="false" customHeight="false" outlineLevel="0" collapsed="false">
      <c r="A3261" s="13"/>
      <c r="B3261" s="8"/>
      <c r="C3261" s="8"/>
      <c r="D3261" s="23"/>
      <c r="E3261" s="23"/>
      <c r="F3261" s="10" t="str">
        <f aca="false">IF(D3261="","",D3261-N(E3261))</f>
        <v/>
      </c>
      <c r="G3261" s="8"/>
      <c r="H3261" s="12" t="str">
        <f aca="false">IF(AND(A3261="",C3261="",D3261=""),"",IF(A3261="","Add the order date",IF(I3261="","Date not recognised - use YYYY-MM-DD",IF(C3261="","Add the customer email",IF(D3261="","Add the order total",IF(COUNTIF(Customers!$A$2:$A$2001,C3261)=0,"Customer not on Customers tab",IF(N(E3261)&gt;D3261,"Refund is more than the order",IF(AND(B3261&lt;&gt;"",COUNTIF($B$2:$B$5001,B3261)&gt;1),"Same order # twice - keep one row",""))))))))</f>
        <v/>
      </c>
      <c r="I3261" s="11" t="str">
        <f aca="false">IF(A3261="","",IF(ISNUMBER(A3261),INT(A3261),IFERROR(IF(TEXT(DATE(VALUE(LEFT(A3261,4)),VALUE(MID(A3261,6,2)),VALUE(MID(A3261,9,2))),"yyyy-mm-dd")=LEFT(A3261,10),DATE(VALUE(LEFT(A3261,4)),VALUE(MID(A3261,6,2)),VALUE(MID(A3261,9,2))),""),"")))</f>
        <v/>
      </c>
    </row>
    <row r="3262" customFormat="false" ht="15" hidden="false" customHeight="false" outlineLevel="0" collapsed="false">
      <c r="A3262" s="13"/>
      <c r="B3262" s="8"/>
      <c r="C3262" s="8"/>
      <c r="D3262" s="23"/>
      <c r="E3262" s="23"/>
      <c r="F3262" s="10" t="str">
        <f aca="false">IF(D3262="","",D3262-N(E3262))</f>
        <v/>
      </c>
      <c r="G3262" s="8"/>
      <c r="H3262" s="12" t="str">
        <f aca="false">IF(AND(A3262="",C3262="",D3262=""),"",IF(A3262="","Add the order date",IF(I3262="","Date not recognised - use YYYY-MM-DD",IF(C3262="","Add the customer email",IF(D3262="","Add the order total",IF(COUNTIF(Customers!$A$2:$A$2001,C3262)=0,"Customer not on Customers tab",IF(N(E3262)&gt;D3262,"Refund is more than the order",IF(AND(B3262&lt;&gt;"",COUNTIF($B$2:$B$5001,B3262)&gt;1),"Same order # twice - keep one row",""))))))))</f>
        <v/>
      </c>
      <c r="I3262" s="11" t="str">
        <f aca="false">IF(A3262="","",IF(ISNUMBER(A3262),INT(A3262),IFERROR(IF(TEXT(DATE(VALUE(LEFT(A3262,4)),VALUE(MID(A3262,6,2)),VALUE(MID(A3262,9,2))),"yyyy-mm-dd")=LEFT(A3262,10),DATE(VALUE(LEFT(A3262,4)),VALUE(MID(A3262,6,2)),VALUE(MID(A3262,9,2))),""),"")))</f>
        <v/>
      </c>
    </row>
    <row r="3263" customFormat="false" ht="15" hidden="false" customHeight="false" outlineLevel="0" collapsed="false">
      <c r="A3263" s="13"/>
      <c r="B3263" s="8"/>
      <c r="C3263" s="8"/>
      <c r="D3263" s="23"/>
      <c r="E3263" s="23"/>
      <c r="F3263" s="10" t="str">
        <f aca="false">IF(D3263="","",D3263-N(E3263))</f>
        <v/>
      </c>
      <c r="G3263" s="8"/>
      <c r="H3263" s="12" t="str">
        <f aca="false">IF(AND(A3263="",C3263="",D3263=""),"",IF(A3263="","Add the order date",IF(I3263="","Date not recognised - use YYYY-MM-DD",IF(C3263="","Add the customer email",IF(D3263="","Add the order total",IF(COUNTIF(Customers!$A$2:$A$2001,C3263)=0,"Customer not on Customers tab",IF(N(E3263)&gt;D3263,"Refund is more than the order",IF(AND(B3263&lt;&gt;"",COUNTIF($B$2:$B$5001,B3263)&gt;1),"Same order # twice - keep one row",""))))))))</f>
        <v/>
      </c>
      <c r="I3263" s="11" t="str">
        <f aca="false">IF(A3263="","",IF(ISNUMBER(A3263),INT(A3263),IFERROR(IF(TEXT(DATE(VALUE(LEFT(A3263,4)),VALUE(MID(A3263,6,2)),VALUE(MID(A3263,9,2))),"yyyy-mm-dd")=LEFT(A3263,10),DATE(VALUE(LEFT(A3263,4)),VALUE(MID(A3263,6,2)),VALUE(MID(A3263,9,2))),""),"")))</f>
        <v/>
      </c>
    </row>
    <row r="3264" customFormat="false" ht="15" hidden="false" customHeight="false" outlineLevel="0" collapsed="false">
      <c r="A3264" s="13"/>
      <c r="B3264" s="8"/>
      <c r="C3264" s="8"/>
      <c r="D3264" s="23"/>
      <c r="E3264" s="23"/>
      <c r="F3264" s="10" t="str">
        <f aca="false">IF(D3264="","",D3264-N(E3264))</f>
        <v/>
      </c>
      <c r="G3264" s="8"/>
      <c r="H3264" s="12" t="str">
        <f aca="false">IF(AND(A3264="",C3264="",D3264=""),"",IF(A3264="","Add the order date",IF(I3264="","Date not recognised - use YYYY-MM-DD",IF(C3264="","Add the customer email",IF(D3264="","Add the order total",IF(COUNTIF(Customers!$A$2:$A$2001,C3264)=0,"Customer not on Customers tab",IF(N(E3264)&gt;D3264,"Refund is more than the order",IF(AND(B3264&lt;&gt;"",COUNTIF($B$2:$B$5001,B3264)&gt;1),"Same order # twice - keep one row",""))))))))</f>
        <v/>
      </c>
      <c r="I3264" s="11" t="str">
        <f aca="false">IF(A3264="","",IF(ISNUMBER(A3264),INT(A3264),IFERROR(IF(TEXT(DATE(VALUE(LEFT(A3264,4)),VALUE(MID(A3264,6,2)),VALUE(MID(A3264,9,2))),"yyyy-mm-dd")=LEFT(A3264,10),DATE(VALUE(LEFT(A3264,4)),VALUE(MID(A3264,6,2)),VALUE(MID(A3264,9,2))),""),"")))</f>
        <v/>
      </c>
    </row>
    <row r="3265" customFormat="false" ht="15" hidden="false" customHeight="false" outlineLevel="0" collapsed="false">
      <c r="A3265" s="13"/>
      <c r="B3265" s="8"/>
      <c r="C3265" s="8"/>
      <c r="D3265" s="23"/>
      <c r="E3265" s="23"/>
      <c r="F3265" s="10" t="str">
        <f aca="false">IF(D3265="","",D3265-N(E3265))</f>
        <v/>
      </c>
      <c r="G3265" s="8"/>
      <c r="H3265" s="12" t="str">
        <f aca="false">IF(AND(A3265="",C3265="",D3265=""),"",IF(A3265="","Add the order date",IF(I3265="","Date not recognised - use YYYY-MM-DD",IF(C3265="","Add the customer email",IF(D3265="","Add the order total",IF(COUNTIF(Customers!$A$2:$A$2001,C3265)=0,"Customer not on Customers tab",IF(N(E3265)&gt;D3265,"Refund is more than the order",IF(AND(B3265&lt;&gt;"",COUNTIF($B$2:$B$5001,B3265)&gt;1),"Same order # twice - keep one row",""))))))))</f>
        <v/>
      </c>
      <c r="I3265" s="11" t="str">
        <f aca="false">IF(A3265="","",IF(ISNUMBER(A3265),INT(A3265),IFERROR(IF(TEXT(DATE(VALUE(LEFT(A3265,4)),VALUE(MID(A3265,6,2)),VALUE(MID(A3265,9,2))),"yyyy-mm-dd")=LEFT(A3265,10),DATE(VALUE(LEFT(A3265,4)),VALUE(MID(A3265,6,2)),VALUE(MID(A3265,9,2))),""),"")))</f>
        <v/>
      </c>
    </row>
    <row r="3266" customFormat="false" ht="15" hidden="false" customHeight="false" outlineLevel="0" collapsed="false">
      <c r="A3266" s="13"/>
      <c r="B3266" s="8"/>
      <c r="C3266" s="8"/>
      <c r="D3266" s="23"/>
      <c r="E3266" s="23"/>
      <c r="F3266" s="10" t="str">
        <f aca="false">IF(D3266="","",D3266-N(E3266))</f>
        <v/>
      </c>
      <c r="G3266" s="8"/>
      <c r="H3266" s="12" t="str">
        <f aca="false">IF(AND(A3266="",C3266="",D3266=""),"",IF(A3266="","Add the order date",IF(I3266="","Date not recognised - use YYYY-MM-DD",IF(C3266="","Add the customer email",IF(D3266="","Add the order total",IF(COUNTIF(Customers!$A$2:$A$2001,C3266)=0,"Customer not on Customers tab",IF(N(E3266)&gt;D3266,"Refund is more than the order",IF(AND(B3266&lt;&gt;"",COUNTIF($B$2:$B$5001,B3266)&gt;1),"Same order # twice - keep one row",""))))))))</f>
        <v/>
      </c>
      <c r="I3266" s="11" t="str">
        <f aca="false">IF(A3266="","",IF(ISNUMBER(A3266),INT(A3266),IFERROR(IF(TEXT(DATE(VALUE(LEFT(A3266,4)),VALUE(MID(A3266,6,2)),VALUE(MID(A3266,9,2))),"yyyy-mm-dd")=LEFT(A3266,10),DATE(VALUE(LEFT(A3266,4)),VALUE(MID(A3266,6,2)),VALUE(MID(A3266,9,2))),""),"")))</f>
        <v/>
      </c>
    </row>
    <row r="3267" customFormat="false" ht="15" hidden="false" customHeight="false" outlineLevel="0" collapsed="false">
      <c r="A3267" s="13"/>
      <c r="B3267" s="8"/>
      <c r="C3267" s="8"/>
      <c r="D3267" s="23"/>
      <c r="E3267" s="23"/>
      <c r="F3267" s="10" t="str">
        <f aca="false">IF(D3267="","",D3267-N(E3267))</f>
        <v/>
      </c>
      <c r="G3267" s="8"/>
      <c r="H3267" s="12" t="str">
        <f aca="false">IF(AND(A3267="",C3267="",D3267=""),"",IF(A3267="","Add the order date",IF(I3267="","Date not recognised - use YYYY-MM-DD",IF(C3267="","Add the customer email",IF(D3267="","Add the order total",IF(COUNTIF(Customers!$A$2:$A$2001,C3267)=0,"Customer not on Customers tab",IF(N(E3267)&gt;D3267,"Refund is more than the order",IF(AND(B3267&lt;&gt;"",COUNTIF($B$2:$B$5001,B3267)&gt;1),"Same order # twice - keep one row",""))))))))</f>
        <v/>
      </c>
      <c r="I3267" s="11" t="str">
        <f aca="false">IF(A3267="","",IF(ISNUMBER(A3267),INT(A3267),IFERROR(IF(TEXT(DATE(VALUE(LEFT(A3267,4)),VALUE(MID(A3267,6,2)),VALUE(MID(A3267,9,2))),"yyyy-mm-dd")=LEFT(A3267,10),DATE(VALUE(LEFT(A3267,4)),VALUE(MID(A3267,6,2)),VALUE(MID(A3267,9,2))),""),"")))</f>
        <v/>
      </c>
    </row>
    <row r="3268" customFormat="false" ht="15" hidden="false" customHeight="false" outlineLevel="0" collapsed="false">
      <c r="A3268" s="13"/>
      <c r="B3268" s="8"/>
      <c r="C3268" s="8"/>
      <c r="D3268" s="23"/>
      <c r="E3268" s="23"/>
      <c r="F3268" s="10" t="str">
        <f aca="false">IF(D3268="","",D3268-N(E3268))</f>
        <v/>
      </c>
      <c r="G3268" s="8"/>
      <c r="H3268" s="12" t="str">
        <f aca="false">IF(AND(A3268="",C3268="",D3268=""),"",IF(A3268="","Add the order date",IF(I3268="","Date not recognised - use YYYY-MM-DD",IF(C3268="","Add the customer email",IF(D3268="","Add the order total",IF(COUNTIF(Customers!$A$2:$A$2001,C3268)=0,"Customer not on Customers tab",IF(N(E3268)&gt;D3268,"Refund is more than the order",IF(AND(B3268&lt;&gt;"",COUNTIF($B$2:$B$5001,B3268)&gt;1),"Same order # twice - keep one row",""))))))))</f>
        <v/>
      </c>
      <c r="I3268" s="11" t="str">
        <f aca="false">IF(A3268="","",IF(ISNUMBER(A3268),INT(A3268),IFERROR(IF(TEXT(DATE(VALUE(LEFT(A3268,4)),VALUE(MID(A3268,6,2)),VALUE(MID(A3268,9,2))),"yyyy-mm-dd")=LEFT(A3268,10),DATE(VALUE(LEFT(A3268,4)),VALUE(MID(A3268,6,2)),VALUE(MID(A3268,9,2))),""),"")))</f>
        <v/>
      </c>
    </row>
    <row r="3269" customFormat="false" ht="15" hidden="false" customHeight="false" outlineLevel="0" collapsed="false">
      <c r="A3269" s="13"/>
      <c r="B3269" s="8"/>
      <c r="C3269" s="8"/>
      <c r="D3269" s="23"/>
      <c r="E3269" s="23"/>
      <c r="F3269" s="10" t="str">
        <f aca="false">IF(D3269="","",D3269-N(E3269))</f>
        <v/>
      </c>
      <c r="G3269" s="8"/>
      <c r="H3269" s="12" t="str">
        <f aca="false">IF(AND(A3269="",C3269="",D3269=""),"",IF(A3269="","Add the order date",IF(I3269="","Date not recognised - use YYYY-MM-DD",IF(C3269="","Add the customer email",IF(D3269="","Add the order total",IF(COUNTIF(Customers!$A$2:$A$2001,C3269)=0,"Customer not on Customers tab",IF(N(E3269)&gt;D3269,"Refund is more than the order",IF(AND(B3269&lt;&gt;"",COUNTIF($B$2:$B$5001,B3269)&gt;1),"Same order # twice - keep one row",""))))))))</f>
        <v/>
      </c>
      <c r="I3269" s="11" t="str">
        <f aca="false">IF(A3269="","",IF(ISNUMBER(A3269),INT(A3269),IFERROR(IF(TEXT(DATE(VALUE(LEFT(A3269,4)),VALUE(MID(A3269,6,2)),VALUE(MID(A3269,9,2))),"yyyy-mm-dd")=LEFT(A3269,10),DATE(VALUE(LEFT(A3269,4)),VALUE(MID(A3269,6,2)),VALUE(MID(A3269,9,2))),""),"")))</f>
        <v/>
      </c>
    </row>
    <row r="3270" customFormat="false" ht="15" hidden="false" customHeight="false" outlineLevel="0" collapsed="false">
      <c r="A3270" s="13"/>
      <c r="B3270" s="8"/>
      <c r="C3270" s="8"/>
      <c r="D3270" s="23"/>
      <c r="E3270" s="23"/>
      <c r="F3270" s="10" t="str">
        <f aca="false">IF(D3270="","",D3270-N(E3270))</f>
        <v/>
      </c>
      <c r="G3270" s="8"/>
      <c r="H3270" s="12" t="str">
        <f aca="false">IF(AND(A3270="",C3270="",D3270=""),"",IF(A3270="","Add the order date",IF(I3270="","Date not recognised - use YYYY-MM-DD",IF(C3270="","Add the customer email",IF(D3270="","Add the order total",IF(COUNTIF(Customers!$A$2:$A$2001,C3270)=0,"Customer not on Customers tab",IF(N(E3270)&gt;D3270,"Refund is more than the order",IF(AND(B3270&lt;&gt;"",COUNTIF($B$2:$B$5001,B3270)&gt;1),"Same order # twice - keep one row",""))))))))</f>
        <v/>
      </c>
      <c r="I3270" s="11" t="str">
        <f aca="false">IF(A3270="","",IF(ISNUMBER(A3270),INT(A3270),IFERROR(IF(TEXT(DATE(VALUE(LEFT(A3270,4)),VALUE(MID(A3270,6,2)),VALUE(MID(A3270,9,2))),"yyyy-mm-dd")=LEFT(A3270,10),DATE(VALUE(LEFT(A3270,4)),VALUE(MID(A3270,6,2)),VALUE(MID(A3270,9,2))),""),"")))</f>
        <v/>
      </c>
    </row>
    <row r="3271" customFormat="false" ht="15" hidden="false" customHeight="false" outlineLevel="0" collapsed="false">
      <c r="A3271" s="13"/>
      <c r="B3271" s="8"/>
      <c r="C3271" s="8"/>
      <c r="D3271" s="23"/>
      <c r="E3271" s="23"/>
      <c r="F3271" s="10" t="str">
        <f aca="false">IF(D3271="","",D3271-N(E3271))</f>
        <v/>
      </c>
      <c r="G3271" s="8"/>
      <c r="H3271" s="12" t="str">
        <f aca="false">IF(AND(A3271="",C3271="",D3271=""),"",IF(A3271="","Add the order date",IF(I3271="","Date not recognised - use YYYY-MM-DD",IF(C3271="","Add the customer email",IF(D3271="","Add the order total",IF(COUNTIF(Customers!$A$2:$A$2001,C3271)=0,"Customer not on Customers tab",IF(N(E3271)&gt;D3271,"Refund is more than the order",IF(AND(B3271&lt;&gt;"",COUNTIF($B$2:$B$5001,B3271)&gt;1),"Same order # twice - keep one row",""))))))))</f>
        <v/>
      </c>
      <c r="I3271" s="11" t="str">
        <f aca="false">IF(A3271="","",IF(ISNUMBER(A3271),INT(A3271),IFERROR(IF(TEXT(DATE(VALUE(LEFT(A3271,4)),VALUE(MID(A3271,6,2)),VALUE(MID(A3271,9,2))),"yyyy-mm-dd")=LEFT(A3271,10),DATE(VALUE(LEFT(A3271,4)),VALUE(MID(A3271,6,2)),VALUE(MID(A3271,9,2))),""),"")))</f>
        <v/>
      </c>
    </row>
    <row r="3272" customFormat="false" ht="15" hidden="false" customHeight="false" outlineLevel="0" collapsed="false">
      <c r="A3272" s="13"/>
      <c r="B3272" s="8"/>
      <c r="C3272" s="8"/>
      <c r="D3272" s="23"/>
      <c r="E3272" s="23"/>
      <c r="F3272" s="10" t="str">
        <f aca="false">IF(D3272="","",D3272-N(E3272))</f>
        <v/>
      </c>
      <c r="G3272" s="8"/>
      <c r="H3272" s="12" t="str">
        <f aca="false">IF(AND(A3272="",C3272="",D3272=""),"",IF(A3272="","Add the order date",IF(I3272="","Date not recognised - use YYYY-MM-DD",IF(C3272="","Add the customer email",IF(D3272="","Add the order total",IF(COUNTIF(Customers!$A$2:$A$2001,C3272)=0,"Customer not on Customers tab",IF(N(E3272)&gt;D3272,"Refund is more than the order",IF(AND(B3272&lt;&gt;"",COUNTIF($B$2:$B$5001,B3272)&gt;1),"Same order # twice - keep one row",""))))))))</f>
        <v/>
      </c>
      <c r="I3272" s="11" t="str">
        <f aca="false">IF(A3272="","",IF(ISNUMBER(A3272),INT(A3272),IFERROR(IF(TEXT(DATE(VALUE(LEFT(A3272,4)),VALUE(MID(A3272,6,2)),VALUE(MID(A3272,9,2))),"yyyy-mm-dd")=LEFT(A3272,10),DATE(VALUE(LEFT(A3272,4)),VALUE(MID(A3272,6,2)),VALUE(MID(A3272,9,2))),""),"")))</f>
        <v/>
      </c>
    </row>
    <row r="3273" customFormat="false" ht="15" hidden="false" customHeight="false" outlineLevel="0" collapsed="false">
      <c r="A3273" s="13"/>
      <c r="B3273" s="8"/>
      <c r="C3273" s="8"/>
      <c r="D3273" s="23"/>
      <c r="E3273" s="23"/>
      <c r="F3273" s="10" t="str">
        <f aca="false">IF(D3273="","",D3273-N(E3273))</f>
        <v/>
      </c>
      <c r="G3273" s="8"/>
      <c r="H3273" s="12" t="str">
        <f aca="false">IF(AND(A3273="",C3273="",D3273=""),"",IF(A3273="","Add the order date",IF(I3273="","Date not recognised - use YYYY-MM-DD",IF(C3273="","Add the customer email",IF(D3273="","Add the order total",IF(COUNTIF(Customers!$A$2:$A$2001,C3273)=0,"Customer not on Customers tab",IF(N(E3273)&gt;D3273,"Refund is more than the order",IF(AND(B3273&lt;&gt;"",COUNTIF($B$2:$B$5001,B3273)&gt;1),"Same order # twice - keep one row",""))))))))</f>
        <v/>
      </c>
      <c r="I3273" s="11" t="str">
        <f aca="false">IF(A3273="","",IF(ISNUMBER(A3273),INT(A3273),IFERROR(IF(TEXT(DATE(VALUE(LEFT(A3273,4)),VALUE(MID(A3273,6,2)),VALUE(MID(A3273,9,2))),"yyyy-mm-dd")=LEFT(A3273,10),DATE(VALUE(LEFT(A3273,4)),VALUE(MID(A3273,6,2)),VALUE(MID(A3273,9,2))),""),"")))</f>
        <v/>
      </c>
    </row>
    <row r="3274" customFormat="false" ht="15" hidden="false" customHeight="false" outlineLevel="0" collapsed="false">
      <c r="A3274" s="13"/>
      <c r="B3274" s="8"/>
      <c r="C3274" s="8"/>
      <c r="D3274" s="23"/>
      <c r="E3274" s="23"/>
      <c r="F3274" s="10" t="str">
        <f aca="false">IF(D3274="","",D3274-N(E3274))</f>
        <v/>
      </c>
      <c r="G3274" s="8"/>
      <c r="H3274" s="12" t="str">
        <f aca="false">IF(AND(A3274="",C3274="",D3274=""),"",IF(A3274="","Add the order date",IF(I3274="","Date not recognised - use YYYY-MM-DD",IF(C3274="","Add the customer email",IF(D3274="","Add the order total",IF(COUNTIF(Customers!$A$2:$A$2001,C3274)=0,"Customer not on Customers tab",IF(N(E3274)&gt;D3274,"Refund is more than the order",IF(AND(B3274&lt;&gt;"",COUNTIF($B$2:$B$5001,B3274)&gt;1),"Same order # twice - keep one row",""))))))))</f>
        <v/>
      </c>
      <c r="I3274" s="11" t="str">
        <f aca="false">IF(A3274="","",IF(ISNUMBER(A3274),INT(A3274),IFERROR(IF(TEXT(DATE(VALUE(LEFT(A3274,4)),VALUE(MID(A3274,6,2)),VALUE(MID(A3274,9,2))),"yyyy-mm-dd")=LEFT(A3274,10),DATE(VALUE(LEFT(A3274,4)),VALUE(MID(A3274,6,2)),VALUE(MID(A3274,9,2))),""),"")))</f>
        <v/>
      </c>
    </row>
    <row r="3275" customFormat="false" ht="15" hidden="false" customHeight="false" outlineLevel="0" collapsed="false">
      <c r="A3275" s="13"/>
      <c r="B3275" s="8"/>
      <c r="C3275" s="8"/>
      <c r="D3275" s="23"/>
      <c r="E3275" s="23"/>
      <c r="F3275" s="10" t="str">
        <f aca="false">IF(D3275="","",D3275-N(E3275))</f>
        <v/>
      </c>
      <c r="G3275" s="8"/>
      <c r="H3275" s="12" t="str">
        <f aca="false">IF(AND(A3275="",C3275="",D3275=""),"",IF(A3275="","Add the order date",IF(I3275="","Date not recognised - use YYYY-MM-DD",IF(C3275="","Add the customer email",IF(D3275="","Add the order total",IF(COUNTIF(Customers!$A$2:$A$2001,C3275)=0,"Customer not on Customers tab",IF(N(E3275)&gt;D3275,"Refund is more than the order",IF(AND(B3275&lt;&gt;"",COUNTIF($B$2:$B$5001,B3275)&gt;1),"Same order # twice - keep one row",""))))))))</f>
        <v/>
      </c>
      <c r="I3275" s="11" t="str">
        <f aca="false">IF(A3275="","",IF(ISNUMBER(A3275),INT(A3275),IFERROR(IF(TEXT(DATE(VALUE(LEFT(A3275,4)),VALUE(MID(A3275,6,2)),VALUE(MID(A3275,9,2))),"yyyy-mm-dd")=LEFT(A3275,10),DATE(VALUE(LEFT(A3275,4)),VALUE(MID(A3275,6,2)),VALUE(MID(A3275,9,2))),""),"")))</f>
        <v/>
      </c>
    </row>
    <row r="3276" customFormat="false" ht="15" hidden="false" customHeight="false" outlineLevel="0" collapsed="false">
      <c r="A3276" s="13"/>
      <c r="B3276" s="8"/>
      <c r="C3276" s="8"/>
      <c r="D3276" s="23"/>
      <c r="E3276" s="23"/>
      <c r="F3276" s="10" t="str">
        <f aca="false">IF(D3276="","",D3276-N(E3276))</f>
        <v/>
      </c>
      <c r="G3276" s="8"/>
      <c r="H3276" s="12" t="str">
        <f aca="false">IF(AND(A3276="",C3276="",D3276=""),"",IF(A3276="","Add the order date",IF(I3276="","Date not recognised - use YYYY-MM-DD",IF(C3276="","Add the customer email",IF(D3276="","Add the order total",IF(COUNTIF(Customers!$A$2:$A$2001,C3276)=0,"Customer not on Customers tab",IF(N(E3276)&gt;D3276,"Refund is more than the order",IF(AND(B3276&lt;&gt;"",COUNTIF($B$2:$B$5001,B3276)&gt;1),"Same order # twice - keep one row",""))))))))</f>
        <v/>
      </c>
      <c r="I3276" s="11" t="str">
        <f aca="false">IF(A3276="","",IF(ISNUMBER(A3276),INT(A3276),IFERROR(IF(TEXT(DATE(VALUE(LEFT(A3276,4)),VALUE(MID(A3276,6,2)),VALUE(MID(A3276,9,2))),"yyyy-mm-dd")=LEFT(A3276,10),DATE(VALUE(LEFT(A3276,4)),VALUE(MID(A3276,6,2)),VALUE(MID(A3276,9,2))),""),"")))</f>
        <v/>
      </c>
    </row>
    <row r="3277" customFormat="false" ht="15" hidden="false" customHeight="false" outlineLevel="0" collapsed="false">
      <c r="A3277" s="13"/>
      <c r="B3277" s="8"/>
      <c r="C3277" s="8"/>
      <c r="D3277" s="23"/>
      <c r="E3277" s="23"/>
      <c r="F3277" s="10" t="str">
        <f aca="false">IF(D3277="","",D3277-N(E3277))</f>
        <v/>
      </c>
      <c r="G3277" s="8"/>
      <c r="H3277" s="12" t="str">
        <f aca="false">IF(AND(A3277="",C3277="",D3277=""),"",IF(A3277="","Add the order date",IF(I3277="","Date not recognised - use YYYY-MM-DD",IF(C3277="","Add the customer email",IF(D3277="","Add the order total",IF(COUNTIF(Customers!$A$2:$A$2001,C3277)=0,"Customer not on Customers tab",IF(N(E3277)&gt;D3277,"Refund is more than the order",IF(AND(B3277&lt;&gt;"",COUNTIF($B$2:$B$5001,B3277)&gt;1),"Same order # twice - keep one row",""))))))))</f>
        <v/>
      </c>
      <c r="I3277" s="11" t="str">
        <f aca="false">IF(A3277="","",IF(ISNUMBER(A3277),INT(A3277),IFERROR(IF(TEXT(DATE(VALUE(LEFT(A3277,4)),VALUE(MID(A3277,6,2)),VALUE(MID(A3277,9,2))),"yyyy-mm-dd")=LEFT(A3277,10),DATE(VALUE(LEFT(A3277,4)),VALUE(MID(A3277,6,2)),VALUE(MID(A3277,9,2))),""),"")))</f>
        <v/>
      </c>
    </row>
    <row r="3278" customFormat="false" ht="15" hidden="false" customHeight="false" outlineLevel="0" collapsed="false">
      <c r="A3278" s="13"/>
      <c r="B3278" s="8"/>
      <c r="C3278" s="8"/>
      <c r="D3278" s="23"/>
      <c r="E3278" s="23"/>
      <c r="F3278" s="10" t="str">
        <f aca="false">IF(D3278="","",D3278-N(E3278))</f>
        <v/>
      </c>
      <c r="G3278" s="8"/>
      <c r="H3278" s="12" t="str">
        <f aca="false">IF(AND(A3278="",C3278="",D3278=""),"",IF(A3278="","Add the order date",IF(I3278="","Date not recognised - use YYYY-MM-DD",IF(C3278="","Add the customer email",IF(D3278="","Add the order total",IF(COUNTIF(Customers!$A$2:$A$2001,C3278)=0,"Customer not on Customers tab",IF(N(E3278)&gt;D3278,"Refund is more than the order",IF(AND(B3278&lt;&gt;"",COUNTIF($B$2:$B$5001,B3278)&gt;1),"Same order # twice - keep one row",""))))))))</f>
        <v/>
      </c>
      <c r="I3278" s="11" t="str">
        <f aca="false">IF(A3278="","",IF(ISNUMBER(A3278),INT(A3278),IFERROR(IF(TEXT(DATE(VALUE(LEFT(A3278,4)),VALUE(MID(A3278,6,2)),VALUE(MID(A3278,9,2))),"yyyy-mm-dd")=LEFT(A3278,10),DATE(VALUE(LEFT(A3278,4)),VALUE(MID(A3278,6,2)),VALUE(MID(A3278,9,2))),""),"")))</f>
        <v/>
      </c>
    </row>
    <row r="3279" customFormat="false" ht="15" hidden="false" customHeight="false" outlineLevel="0" collapsed="false">
      <c r="A3279" s="13"/>
      <c r="B3279" s="8"/>
      <c r="C3279" s="8"/>
      <c r="D3279" s="23"/>
      <c r="E3279" s="23"/>
      <c r="F3279" s="10" t="str">
        <f aca="false">IF(D3279="","",D3279-N(E3279))</f>
        <v/>
      </c>
      <c r="G3279" s="8"/>
      <c r="H3279" s="12" t="str">
        <f aca="false">IF(AND(A3279="",C3279="",D3279=""),"",IF(A3279="","Add the order date",IF(I3279="","Date not recognised - use YYYY-MM-DD",IF(C3279="","Add the customer email",IF(D3279="","Add the order total",IF(COUNTIF(Customers!$A$2:$A$2001,C3279)=0,"Customer not on Customers tab",IF(N(E3279)&gt;D3279,"Refund is more than the order",IF(AND(B3279&lt;&gt;"",COUNTIF($B$2:$B$5001,B3279)&gt;1),"Same order # twice - keep one row",""))))))))</f>
        <v/>
      </c>
      <c r="I3279" s="11" t="str">
        <f aca="false">IF(A3279="","",IF(ISNUMBER(A3279),INT(A3279),IFERROR(IF(TEXT(DATE(VALUE(LEFT(A3279,4)),VALUE(MID(A3279,6,2)),VALUE(MID(A3279,9,2))),"yyyy-mm-dd")=LEFT(A3279,10),DATE(VALUE(LEFT(A3279,4)),VALUE(MID(A3279,6,2)),VALUE(MID(A3279,9,2))),""),"")))</f>
        <v/>
      </c>
    </row>
    <row r="3280" customFormat="false" ht="15" hidden="false" customHeight="false" outlineLevel="0" collapsed="false">
      <c r="A3280" s="13"/>
      <c r="B3280" s="8"/>
      <c r="C3280" s="8"/>
      <c r="D3280" s="23"/>
      <c r="E3280" s="23"/>
      <c r="F3280" s="10" t="str">
        <f aca="false">IF(D3280="","",D3280-N(E3280))</f>
        <v/>
      </c>
      <c r="G3280" s="8"/>
      <c r="H3280" s="12" t="str">
        <f aca="false">IF(AND(A3280="",C3280="",D3280=""),"",IF(A3280="","Add the order date",IF(I3280="","Date not recognised - use YYYY-MM-DD",IF(C3280="","Add the customer email",IF(D3280="","Add the order total",IF(COUNTIF(Customers!$A$2:$A$2001,C3280)=0,"Customer not on Customers tab",IF(N(E3280)&gt;D3280,"Refund is more than the order",IF(AND(B3280&lt;&gt;"",COUNTIF($B$2:$B$5001,B3280)&gt;1),"Same order # twice - keep one row",""))))))))</f>
        <v/>
      </c>
      <c r="I3280" s="11" t="str">
        <f aca="false">IF(A3280="","",IF(ISNUMBER(A3280),INT(A3280),IFERROR(IF(TEXT(DATE(VALUE(LEFT(A3280,4)),VALUE(MID(A3280,6,2)),VALUE(MID(A3280,9,2))),"yyyy-mm-dd")=LEFT(A3280,10),DATE(VALUE(LEFT(A3280,4)),VALUE(MID(A3280,6,2)),VALUE(MID(A3280,9,2))),""),"")))</f>
        <v/>
      </c>
    </row>
    <row r="3281" customFormat="false" ht="15" hidden="false" customHeight="false" outlineLevel="0" collapsed="false">
      <c r="A3281" s="13"/>
      <c r="B3281" s="8"/>
      <c r="C3281" s="8"/>
      <c r="D3281" s="23"/>
      <c r="E3281" s="23"/>
      <c r="F3281" s="10" t="str">
        <f aca="false">IF(D3281="","",D3281-N(E3281))</f>
        <v/>
      </c>
      <c r="G3281" s="8"/>
      <c r="H3281" s="12" t="str">
        <f aca="false">IF(AND(A3281="",C3281="",D3281=""),"",IF(A3281="","Add the order date",IF(I3281="","Date not recognised - use YYYY-MM-DD",IF(C3281="","Add the customer email",IF(D3281="","Add the order total",IF(COUNTIF(Customers!$A$2:$A$2001,C3281)=0,"Customer not on Customers tab",IF(N(E3281)&gt;D3281,"Refund is more than the order",IF(AND(B3281&lt;&gt;"",COUNTIF($B$2:$B$5001,B3281)&gt;1),"Same order # twice - keep one row",""))))))))</f>
        <v/>
      </c>
      <c r="I3281" s="11" t="str">
        <f aca="false">IF(A3281="","",IF(ISNUMBER(A3281),INT(A3281),IFERROR(IF(TEXT(DATE(VALUE(LEFT(A3281,4)),VALUE(MID(A3281,6,2)),VALUE(MID(A3281,9,2))),"yyyy-mm-dd")=LEFT(A3281,10),DATE(VALUE(LEFT(A3281,4)),VALUE(MID(A3281,6,2)),VALUE(MID(A3281,9,2))),""),"")))</f>
        <v/>
      </c>
    </row>
    <row r="3282" customFormat="false" ht="15" hidden="false" customHeight="false" outlineLevel="0" collapsed="false">
      <c r="A3282" s="13"/>
      <c r="B3282" s="8"/>
      <c r="C3282" s="8"/>
      <c r="D3282" s="23"/>
      <c r="E3282" s="23"/>
      <c r="F3282" s="10" t="str">
        <f aca="false">IF(D3282="","",D3282-N(E3282))</f>
        <v/>
      </c>
      <c r="G3282" s="8"/>
      <c r="H3282" s="12" t="str">
        <f aca="false">IF(AND(A3282="",C3282="",D3282=""),"",IF(A3282="","Add the order date",IF(I3282="","Date not recognised - use YYYY-MM-DD",IF(C3282="","Add the customer email",IF(D3282="","Add the order total",IF(COUNTIF(Customers!$A$2:$A$2001,C3282)=0,"Customer not on Customers tab",IF(N(E3282)&gt;D3282,"Refund is more than the order",IF(AND(B3282&lt;&gt;"",COUNTIF($B$2:$B$5001,B3282)&gt;1),"Same order # twice - keep one row",""))))))))</f>
        <v/>
      </c>
      <c r="I3282" s="11" t="str">
        <f aca="false">IF(A3282="","",IF(ISNUMBER(A3282),INT(A3282),IFERROR(IF(TEXT(DATE(VALUE(LEFT(A3282,4)),VALUE(MID(A3282,6,2)),VALUE(MID(A3282,9,2))),"yyyy-mm-dd")=LEFT(A3282,10),DATE(VALUE(LEFT(A3282,4)),VALUE(MID(A3282,6,2)),VALUE(MID(A3282,9,2))),""),"")))</f>
        <v/>
      </c>
    </row>
    <row r="3283" customFormat="false" ht="15" hidden="false" customHeight="false" outlineLevel="0" collapsed="false">
      <c r="A3283" s="13"/>
      <c r="B3283" s="8"/>
      <c r="C3283" s="8"/>
      <c r="D3283" s="23"/>
      <c r="E3283" s="23"/>
      <c r="F3283" s="10" t="str">
        <f aca="false">IF(D3283="","",D3283-N(E3283))</f>
        <v/>
      </c>
      <c r="G3283" s="8"/>
      <c r="H3283" s="12" t="str">
        <f aca="false">IF(AND(A3283="",C3283="",D3283=""),"",IF(A3283="","Add the order date",IF(I3283="","Date not recognised - use YYYY-MM-DD",IF(C3283="","Add the customer email",IF(D3283="","Add the order total",IF(COUNTIF(Customers!$A$2:$A$2001,C3283)=0,"Customer not on Customers tab",IF(N(E3283)&gt;D3283,"Refund is more than the order",IF(AND(B3283&lt;&gt;"",COUNTIF($B$2:$B$5001,B3283)&gt;1),"Same order # twice - keep one row",""))))))))</f>
        <v/>
      </c>
      <c r="I3283" s="11" t="str">
        <f aca="false">IF(A3283="","",IF(ISNUMBER(A3283),INT(A3283),IFERROR(IF(TEXT(DATE(VALUE(LEFT(A3283,4)),VALUE(MID(A3283,6,2)),VALUE(MID(A3283,9,2))),"yyyy-mm-dd")=LEFT(A3283,10),DATE(VALUE(LEFT(A3283,4)),VALUE(MID(A3283,6,2)),VALUE(MID(A3283,9,2))),""),"")))</f>
        <v/>
      </c>
    </row>
    <row r="3284" customFormat="false" ht="15" hidden="false" customHeight="false" outlineLevel="0" collapsed="false">
      <c r="A3284" s="13"/>
      <c r="B3284" s="8"/>
      <c r="C3284" s="8"/>
      <c r="D3284" s="23"/>
      <c r="E3284" s="23"/>
      <c r="F3284" s="10" t="str">
        <f aca="false">IF(D3284="","",D3284-N(E3284))</f>
        <v/>
      </c>
      <c r="G3284" s="8"/>
      <c r="H3284" s="12" t="str">
        <f aca="false">IF(AND(A3284="",C3284="",D3284=""),"",IF(A3284="","Add the order date",IF(I3284="","Date not recognised - use YYYY-MM-DD",IF(C3284="","Add the customer email",IF(D3284="","Add the order total",IF(COUNTIF(Customers!$A$2:$A$2001,C3284)=0,"Customer not on Customers tab",IF(N(E3284)&gt;D3284,"Refund is more than the order",IF(AND(B3284&lt;&gt;"",COUNTIF($B$2:$B$5001,B3284)&gt;1),"Same order # twice - keep one row",""))))))))</f>
        <v/>
      </c>
      <c r="I3284" s="11" t="str">
        <f aca="false">IF(A3284="","",IF(ISNUMBER(A3284),INT(A3284),IFERROR(IF(TEXT(DATE(VALUE(LEFT(A3284,4)),VALUE(MID(A3284,6,2)),VALUE(MID(A3284,9,2))),"yyyy-mm-dd")=LEFT(A3284,10),DATE(VALUE(LEFT(A3284,4)),VALUE(MID(A3284,6,2)),VALUE(MID(A3284,9,2))),""),"")))</f>
        <v/>
      </c>
    </row>
    <row r="3285" customFormat="false" ht="15" hidden="false" customHeight="false" outlineLevel="0" collapsed="false">
      <c r="A3285" s="13"/>
      <c r="B3285" s="8"/>
      <c r="C3285" s="8"/>
      <c r="D3285" s="23"/>
      <c r="E3285" s="23"/>
      <c r="F3285" s="10" t="str">
        <f aca="false">IF(D3285="","",D3285-N(E3285))</f>
        <v/>
      </c>
      <c r="G3285" s="8"/>
      <c r="H3285" s="12" t="str">
        <f aca="false">IF(AND(A3285="",C3285="",D3285=""),"",IF(A3285="","Add the order date",IF(I3285="","Date not recognised - use YYYY-MM-DD",IF(C3285="","Add the customer email",IF(D3285="","Add the order total",IF(COUNTIF(Customers!$A$2:$A$2001,C3285)=0,"Customer not on Customers tab",IF(N(E3285)&gt;D3285,"Refund is more than the order",IF(AND(B3285&lt;&gt;"",COUNTIF($B$2:$B$5001,B3285)&gt;1),"Same order # twice - keep one row",""))))))))</f>
        <v/>
      </c>
      <c r="I3285" s="11" t="str">
        <f aca="false">IF(A3285="","",IF(ISNUMBER(A3285),INT(A3285),IFERROR(IF(TEXT(DATE(VALUE(LEFT(A3285,4)),VALUE(MID(A3285,6,2)),VALUE(MID(A3285,9,2))),"yyyy-mm-dd")=LEFT(A3285,10),DATE(VALUE(LEFT(A3285,4)),VALUE(MID(A3285,6,2)),VALUE(MID(A3285,9,2))),""),"")))</f>
        <v/>
      </c>
    </row>
    <row r="3286" customFormat="false" ht="15" hidden="false" customHeight="false" outlineLevel="0" collapsed="false">
      <c r="A3286" s="13"/>
      <c r="B3286" s="8"/>
      <c r="C3286" s="8"/>
      <c r="D3286" s="23"/>
      <c r="E3286" s="23"/>
      <c r="F3286" s="10" t="str">
        <f aca="false">IF(D3286="","",D3286-N(E3286))</f>
        <v/>
      </c>
      <c r="G3286" s="8"/>
      <c r="H3286" s="12" t="str">
        <f aca="false">IF(AND(A3286="",C3286="",D3286=""),"",IF(A3286="","Add the order date",IF(I3286="","Date not recognised - use YYYY-MM-DD",IF(C3286="","Add the customer email",IF(D3286="","Add the order total",IF(COUNTIF(Customers!$A$2:$A$2001,C3286)=0,"Customer not on Customers tab",IF(N(E3286)&gt;D3286,"Refund is more than the order",IF(AND(B3286&lt;&gt;"",COUNTIF($B$2:$B$5001,B3286)&gt;1),"Same order # twice - keep one row",""))))))))</f>
        <v/>
      </c>
      <c r="I3286" s="11" t="str">
        <f aca="false">IF(A3286="","",IF(ISNUMBER(A3286),INT(A3286),IFERROR(IF(TEXT(DATE(VALUE(LEFT(A3286,4)),VALUE(MID(A3286,6,2)),VALUE(MID(A3286,9,2))),"yyyy-mm-dd")=LEFT(A3286,10),DATE(VALUE(LEFT(A3286,4)),VALUE(MID(A3286,6,2)),VALUE(MID(A3286,9,2))),""),"")))</f>
        <v/>
      </c>
    </row>
    <row r="3287" customFormat="false" ht="15" hidden="false" customHeight="false" outlineLevel="0" collapsed="false">
      <c r="A3287" s="13"/>
      <c r="B3287" s="8"/>
      <c r="C3287" s="8"/>
      <c r="D3287" s="23"/>
      <c r="E3287" s="23"/>
      <c r="F3287" s="10" t="str">
        <f aca="false">IF(D3287="","",D3287-N(E3287))</f>
        <v/>
      </c>
      <c r="G3287" s="8"/>
      <c r="H3287" s="12" t="str">
        <f aca="false">IF(AND(A3287="",C3287="",D3287=""),"",IF(A3287="","Add the order date",IF(I3287="","Date not recognised - use YYYY-MM-DD",IF(C3287="","Add the customer email",IF(D3287="","Add the order total",IF(COUNTIF(Customers!$A$2:$A$2001,C3287)=0,"Customer not on Customers tab",IF(N(E3287)&gt;D3287,"Refund is more than the order",IF(AND(B3287&lt;&gt;"",COUNTIF($B$2:$B$5001,B3287)&gt;1),"Same order # twice - keep one row",""))))))))</f>
        <v/>
      </c>
      <c r="I3287" s="11" t="str">
        <f aca="false">IF(A3287="","",IF(ISNUMBER(A3287),INT(A3287),IFERROR(IF(TEXT(DATE(VALUE(LEFT(A3287,4)),VALUE(MID(A3287,6,2)),VALUE(MID(A3287,9,2))),"yyyy-mm-dd")=LEFT(A3287,10),DATE(VALUE(LEFT(A3287,4)),VALUE(MID(A3287,6,2)),VALUE(MID(A3287,9,2))),""),"")))</f>
        <v/>
      </c>
    </row>
    <row r="3288" customFormat="false" ht="15" hidden="false" customHeight="false" outlineLevel="0" collapsed="false">
      <c r="A3288" s="13"/>
      <c r="B3288" s="8"/>
      <c r="C3288" s="8"/>
      <c r="D3288" s="23"/>
      <c r="E3288" s="23"/>
      <c r="F3288" s="10" t="str">
        <f aca="false">IF(D3288="","",D3288-N(E3288))</f>
        <v/>
      </c>
      <c r="G3288" s="8"/>
      <c r="H3288" s="12" t="str">
        <f aca="false">IF(AND(A3288="",C3288="",D3288=""),"",IF(A3288="","Add the order date",IF(I3288="","Date not recognised - use YYYY-MM-DD",IF(C3288="","Add the customer email",IF(D3288="","Add the order total",IF(COUNTIF(Customers!$A$2:$A$2001,C3288)=0,"Customer not on Customers tab",IF(N(E3288)&gt;D3288,"Refund is more than the order",IF(AND(B3288&lt;&gt;"",COUNTIF($B$2:$B$5001,B3288)&gt;1),"Same order # twice - keep one row",""))))))))</f>
        <v/>
      </c>
      <c r="I3288" s="11" t="str">
        <f aca="false">IF(A3288="","",IF(ISNUMBER(A3288),INT(A3288),IFERROR(IF(TEXT(DATE(VALUE(LEFT(A3288,4)),VALUE(MID(A3288,6,2)),VALUE(MID(A3288,9,2))),"yyyy-mm-dd")=LEFT(A3288,10),DATE(VALUE(LEFT(A3288,4)),VALUE(MID(A3288,6,2)),VALUE(MID(A3288,9,2))),""),"")))</f>
        <v/>
      </c>
    </row>
    <row r="3289" customFormat="false" ht="15" hidden="false" customHeight="false" outlineLevel="0" collapsed="false">
      <c r="A3289" s="13"/>
      <c r="B3289" s="8"/>
      <c r="C3289" s="8"/>
      <c r="D3289" s="23"/>
      <c r="E3289" s="23"/>
      <c r="F3289" s="10" t="str">
        <f aca="false">IF(D3289="","",D3289-N(E3289))</f>
        <v/>
      </c>
      <c r="G3289" s="8"/>
      <c r="H3289" s="12" t="str">
        <f aca="false">IF(AND(A3289="",C3289="",D3289=""),"",IF(A3289="","Add the order date",IF(I3289="","Date not recognised - use YYYY-MM-DD",IF(C3289="","Add the customer email",IF(D3289="","Add the order total",IF(COUNTIF(Customers!$A$2:$A$2001,C3289)=0,"Customer not on Customers tab",IF(N(E3289)&gt;D3289,"Refund is more than the order",IF(AND(B3289&lt;&gt;"",COUNTIF($B$2:$B$5001,B3289)&gt;1),"Same order # twice - keep one row",""))))))))</f>
        <v/>
      </c>
      <c r="I3289" s="11" t="str">
        <f aca="false">IF(A3289="","",IF(ISNUMBER(A3289),INT(A3289),IFERROR(IF(TEXT(DATE(VALUE(LEFT(A3289,4)),VALUE(MID(A3289,6,2)),VALUE(MID(A3289,9,2))),"yyyy-mm-dd")=LEFT(A3289,10),DATE(VALUE(LEFT(A3289,4)),VALUE(MID(A3289,6,2)),VALUE(MID(A3289,9,2))),""),"")))</f>
        <v/>
      </c>
    </row>
    <row r="3290" customFormat="false" ht="15" hidden="false" customHeight="false" outlineLevel="0" collapsed="false">
      <c r="A3290" s="13"/>
      <c r="B3290" s="8"/>
      <c r="C3290" s="8"/>
      <c r="D3290" s="23"/>
      <c r="E3290" s="23"/>
      <c r="F3290" s="10" t="str">
        <f aca="false">IF(D3290="","",D3290-N(E3290))</f>
        <v/>
      </c>
      <c r="G3290" s="8"/>
      <c r="H3290" s="12" t="str">
        <f aca="false">IF(AND(A3290="",C3290="",D3290=""),"",IF(A3290="","Add the order date",IF(I3290="","Date not recognised - use YYYY-MM-DD",IF(C3290="","Add the customer email",IF(D3290="","Add the order total",IF(COUNTIF(Customers!$A$2:$A$2001,C3290)=0,"Customer not on Customers tab",IF(N(E3290)&gt;D3290,"Refund is more than the order",IF(AND(B3290&lt;&gt;"",COUNTIF($B$2:$B$5001,B3290)&gt;1),"Same order # twice - keep one row",""))))))))</f>
        <v/>
      </c>
      <c r="I3290" s="11" t="str">
        <f aca="false">IF(A3290="","",IF(ISNUMBER(A3290),INT(A3290),IFERROR(IF(TEXT(DATE(VALUE(LEFT(A3290,4)),VALUE(MID(A3290,6,2)),VALUE(MID(A3290,9,2))),"yyyy-mm-dd")=LEFT(A3290,10),DATE(VALUE(LEFT(A3290,4)),VALUE(MID(A3290,6,2)),VALUE(MID(A3290,9,2))),""),"")))</f>
        <v/>
      </c>
    </row>
    <row r="3291" customFormat="false" ht="15" hidden="false" customHeight="false" outlineLevel="0" collapsed="false">
      <c r="A3291" s="13"/>
      <c r="B3291" s="8"/>
      <c r="C3291" s="8"/>
      <c r="D3291" s="23"/>
      <c r="E3291" s="23"/>
      <c r="F3291" s="10" t="str">
        <f aca="false">IF(D3291="","",D3291-N(E3291))</f>
        <v/>
      </c>
      <c r="G3291" s="8"/>
      <c r="H3291" s="12" t="str">
        <f aca="false">IF(AND(A3291="",C3291="",D3291=""),"",IF(A3291="","Add the order date",IF(I3291="","Date not recognised - use YYYY-MM-DD",IF(C3291="","Add the customer email",IF(D3291="","Add the order total",IF(COUNTIF(Customers!$A$2:$A$2001,C3291)=0,"Customer not on Customers tab",IF(N(E3291)&gt;D3291,"Refund is more than the order",IF(AND(B3291&lt;&gt;"",COUNTIF($B$2:$B$5001,B3291)&gt;1),"Same order # twice - keep one row",""))))))))</f>
        <v/>
      </c>
      <c r="I3291" s="11" t="str">
        <f aca="false">IF(A3291="","",IF(ISNUMBER(A3291),INT(A3291),IFERROR(IF(TEXT(DATE(VALUE(LEFT(A3291,4)),VALUE(MID(A3291,6,2)),VALUE(MID(A3291,9,2))),"yyyy-mm-dd")=LEFT(A3291,10),DATE(VALUE(LEFT(A3291,4)),VALUE(MID(A3291,6,2)),VALUE(MID(A3291,9,2))),""),"")))</f>
        <v/>
      </c>
    </row>
    <row r="3292" customFormat="false" ht="15" hidden="false" customHeight="false" outlineLevel="0" collapsed="false">
      <c r="A3292" s="13"/>
      <c r="B3292" s="8"/>
      <c r="C3292" s="8"/>
      <c r="D3292" s="23"/>
      <c r="E3292" s="23"/>
      <c r="F3292" s="10" t="str">
        <f aca="false">IF(D3292="","",D3292-N(E3292))</f>
        <v/>
      </c>
      <c r="G3292" s="8"/>
      <c r="H3292" s="12" t="str">
        <f aca="false">IF(AND(A3292="",C3292="",D3292=""),"",IF(A3292="","Add the order date",IF(I3292="","Date not recognised - use YYYY-MM-DD",IF(C3292="","Add the customer email",IF(D3292="","Add the order total",IF(COUNTIF(Customers!$A$2:$A$2001,C3292)=0,"Customer not on Customers tab",IF(N(E3292)&gt;D3292,"Refund is more than the order",IF(AND(B3292&lt;&gt;"",COUNTIF($B$2:$B$5001,B3292)&gt;1),"Same order # twice - keep one row",""))))))))</f>
        <v/>
      </c>
      <c r="I3292" s="11" t="str">
        <f aca="false">IF(A3292="","",IF(ISNUMBER(A3292),INT(A3292),IFERROR(IF(TEXT(DATE(VALUE(LEFT(A3292,4)),VALUE(MID(A3292,6,2)),VALUE(MID(A3292,9,2))),"yyyy-mm-dd")=LEFT(A3292,10),DATE(VALUE(LEFT(A3292,4)),VALUE(MID(A3292,6,2)),VALUE(MID(A3292,9,2))),""),"")))</f>
        <v/>
      </c>
    </row>
    <row r="3293" customFormat="false" ht="15" hidden="false" customHeight="false" outlineLevel="0" collapsed="false">
      <c r="A3293" s="13"/>
      <c r="B3293" s="8"/>
      <c r="C3293" s="8"/>
      <c r="D3293" s="23"/>
      <c r="E3293" s="23"/>
      <c r="F3293" s="10" t="str">
        <f aca="false">IF(D3293="","",D3293-N(E3293))</f>
        <v/>
      </c>
      <c r="G3293" s="8"/>
      <c r="H3293" s="12" t="str">
        <f aca="false">IF(AND(A3293="",C3293="",D3293=""),"",IF(A3293="","Add the order date",IF(I3293="","Date not recognised - use YYYY-MM-DD",IF(C3293="","Add the customer email",IF(D3293="","Add the order total",IF(COUNTIF(Customers!$A$2:$A$2001,C3293)=0,"Customer not on Customers tab",IF(N(E3293)&gt;D3293,"Refund is more than the order",IF(AND(B3293&lt;&gt;"",COUNTIF($B$2:$B$5001,B3293)&gt;1),"Same order # twice - keep one row",""))))))))</f>
        <v/>
      </c>
      <c r="I3293" s="11" t="str">
        <f aca="false">IF(A3293="","",IF(ISNUMBER(A3293),INT(A3293),IFERROR(IF(TEXT(DATE(VALUE(LEFT(A3293,4)),VALUE(MID(A3293,6,2)),VALUE(MID(A3293,9,2))),"yyyy-mm-dd")=LEFT(A3293,10),DATE(VALUE(LEFT(A3293,4)),VALUE(MID(A3293,6,2)),VALUE(MID(A3293,9,2))),""),"")))</f>
        <v/>
      </c>
    </row>
    <row r="3294" customFormat="false" ht="15" hidden="false" customHeight="false" outlineLevel="0" collapsed="false">
      <c r="A3294" s="13"/>
      <c r="B3294" s="8"/>
      <c r="C3294" s="8"/>
      <c r="D3294" s="23"/>
      <c r="E3294" s="23"/>
      <c r="F3294" s="10" t="str">
        <f aca="false">IF(D3294="","",D3294-N(E3294))</f>
        <v/>
      </c>
      <c r="G3294" s="8"/>
      <c r="H3294" s="12" t="str">
        <f aca="false">IF(AND(A3294="",C3294="",D3294=""),"",IF(A3294="","Add the order date",IF(I3294="","Date not recognised - use YYYY-MM-DD",IF(C3294="","Add the customer email",IF(D3294="","Add the order total",IF(COUNTIF(Customers!$A$2:$A$2001,C3294)=0,"Customer not on Customers tab",IF(N(E3294)&gt;D3294,"Refund is more than the order",IF(AND(B3294&lt;&gt;"",COUNTIF($B$2:$B$5001,B3294)&gt;1),"Same order # twice - keep one row",""))))))))</f>
        <v/>
      </c>
      <c r="I3294" s="11" t="str">
        <f aca="false">IF(A3294="","",IF(ISNUMBER(A3294),INT(A3294),IFERROR(IF(TEXT(DATE(VALUE(LEFT(A3294,4)),VALUE(MID(A3294,6,2)),VALUE(MID(A3294,9,2))),"yyyy-mm-dd")=LEFT(A3294,10),DATE(VALUE(LEFT(A3294,4)),VALUE(MID(A3294,6,2)),VALUE(MID(A3294,9,2))),""),"")))</f>
        <v/>
      </c>
    </row>
    <row r="3295" customFormat="false" ht="15" hidden="false" customHeight="false" outlineLevel="0" collapsed="false">
      <c r="A3295" s="13"/>
      <c r="B3295" s="8"/>
      <c r="C3295" s="8"/>
      <c r="D3295" s="23"/>
      <c r="E3295" s="23"/>
      <c r="F3295" s="10" t="str">
        <f aca="false">IF(D3295="","",D3295-N(E3295))</f>
        <v/>
      </c>
      <c r="G3295" s="8"/>
      <c r="H3295" s="12" t="str">
        <f aca="false">IF(AND(A3295="",C3295="",D3295=""),"",IF(A3295="","Add the order date",IF(I3295="","Date not recognised - use YYYY-MM-DD",IF(C3295="","Add the customer email",IF(D3295="","Add the order total",IF(COUNTIF(Customers!$A$2:$A$2001,C3295)=0,"Customer not on Customers tab",IF(N(E3295)&gt;D3295,"Refund is more than the order",IF(AND(B3295&lt;&gt;"",COUNTIF($B$2:$B$5001,B3295)&gt;1),"Same order # twice - keep one row",""))))))))</f>
        <v/>
      </c>
      <c r="I3295" s="11" t="str">
        <f aca="false">IF(A3295="","",IF(ISNUMBER(A3295),INT(A3295),IFERROR(IF(TEXT(DATE(VALUE(LEFT(A3295,4)),VALUE(MID(A3295,6,2)),VALUE(MID(A3295,9,2))),"yyyy-mm-dd")=LEFT(A3295,10),DATE(VALUE(LEFT(A3295,4)),VALUE(MID(A3295,6,2)),VALUE(MID(A3295,9,2))),""),"")))</f>
        <v/>
      </c>
    </row>
    <row r="3296" customFormat="false" ht="15" hidden="false" customHeight="false" outlineLevel="0" collapsed="false">
      <c r="A3296" s="13"/>
      <c r="B3296" s="8"/>
      <c r="C3296" s="8"/>
      <c r="D3296" s="23"/>
      <c r="E3296" s="23"/>
      <c r="F3296" s="10" t="str">
        <f aca="false">IF(D3296="","",D3296-N(E3296))</f>
        <v/>
      </c>
      <c r="G3296" s="8"/>
      <c r="H3296" s="12" t="str">
        <f aca="false">IF(AND(A3296="",C3296="",D3296=""),"",IF(A3296="","Add the order date",IF(I3296="","Date not recognised - use YYYY-MM-DD",IF(C3296="","Add the customer email",IF(D3296="","Add the order total",IF(COUNTIF(Customers!$A$2:$A$2001,C3296)=0,"Customer not on Customers tab",IF(N(E3296)&gt;D3296,"Refund is more than the order",IF(AND(B3296&lt;&gt;"",COUNTIF($B$2:$B$5001,B3296)&gt;1),"Same order # twice - keep one row",""))))))))</f>
        <v/>
      </c>
      <c r="I3296" s="11" t="str">
        <f aca="false">IF(A3296="","",IF(ISNUMBER(A3296),INT(A3296),IFERROR(IF(TEXT(DATE(VALUE(LEFT(A3296,4)),VALUE(MID(A3296,6,2)),VALUE(MID(A3296,9,2))),"yyyy-mm-dd")=LEFT(A3296,10),DATE(VALUE(LEFT(A3296,4)),VALUE(MID(A3296,6,2)),VALUE(MID(A3296,9,2))),""),"")))</f>
        <v/>
      </c>
    </row>
    <row r="3297" customFormat="false" ht="15" hidden="false" customHeight="false" outlineLevel="0" collapsed="false">
      <c r="A3297" s="13"/>
      <c r="B3297" s="8"/>
      <c r="C3297" s="8"/>
      <c r="D3297" s="23"/>
      <c r="E3297" s="23"/>
      <c r="F3297" s="10" t="str">
        <f aca="false">IF(D3297="","",D3297-N(E3297))</f>
        <v/>
      </c>
      <c r="G3297" s="8"/>
      <c r="H3297" s="12" t="str">
        <f aca="false">IF(AND(A3297="",C3297="",D3297=""),"",IF(A3297="","Add the order date",IF(I3297="","Date not recognised - use YYYY-MM-DD",IF(C3297="","Add the customer email",IF(D3297="","Add the order total",IF(COUNTIF(Customers!$A$2:$A$2001,C3297)=0,"Customer not on Customers tab",IF(N(E3297)&gt;D3297,"Refund is more than the order",IF(AND(B3297&lt;&gt;"",COUNTIF($B$2:$B$5001,B3297)&gt;1),"Same order # twice - keep one row",""))))))))</f>
        <v/>
      </c>
      <c r="I3297" s="11" t="str">
        <f aca="false">IF(A3297="","",IF(ISNUMBER(A3297),INT(A3297),IFERROR(IF(TEXT(DATE(VALUE(LEFT(A3297,4)),VALUE(MID(A3297,6,2)),VALUE(MID(A3297,9,2))),"yyyy-mm-dd")=LEFT(A3297,10),DATE(VALUE(LEFT(A3297,4)),VALUE(MID(A3297,6,2)),VALUE(MID(A3297,9,2))),""),"")))</f>
        <v/>
      </c>
    </row>
    <row r="3298" customFormat="false" ht="15" hidden="false" customHeight="false" outlineLevel="0" collapsed="false">
      <c r="A3298" s="13"/>
      <c r="B3298" s="8"/>
      <c r="C3298" s="8"/>
      <c r="D3298" s="23"/>
      <c r="E3298" s="23"/>
      <c r="F3298" s="10" t="str">
        <f aca="false">IF(D3298="","",D3298-N(E3298))</f>
        <v/>
      </c>
      <c r="G3298" s="8"/>
      <c r="H3298" s="12" t="str">
        <f aca="false">IF(AND(A3298="",C3298="",D3298=""),"",IF(A3298="","Add the order date",IF(I3298="","Date not recognised - use YYYY-MM-DD",IF(C3298="","Add the customer email",IF(D3298="","Add the order total",IF(COUNTIF(Customers!$A$2:$A$2001,C3298)=0,"Customer not on Customers tab",IF(N(E3298)&gt;D3298,"Refund is more than the order",IF(AND(B3298&lt;&gt;"",COUNTIF($B$2:$B$5001,B3298)&gt;1),"Same order # twice - keep one row",""))))))))</f>
        <v/>
      </c>
      <c r="I3298" s="11" t="str">
        <f aca="false">IF(A3298="","",IF(ISNUMBER(A3298),INT(A3298),IFERROR(IF(TEXT(DATE(VALUE(LEFT(A3298,4)),VALUE(MID(A3298,6,2)),VALUE(MID(A3298,9,2))),"yyyy-mm-dd")=LEFT(A3298,10),DATE(VALUE(LEFT(A3298,4)),VALUE(MID(A3298,6,2)),VALUE(MID(A3298,9,2))),""),"")))</f>
        <v/>
      </c>
    </row>
    <row r="3299" customFormat="false" ht="15" hidden="false" customHeight="false" outlineLevel="0" collapsed="false">
      <c r="A3299" s="13"/>
      <c r="B3299" s="8"/>
      <c r="C3299" s="8"/>
      <c r="D3299" s="23"/>
      <c r="E3299" s="23"/>
      <c r="F3299" s="10" t="str">
        <f aca="false">IF(D3299="","",D3299-N(E3299))</f>
        <v/>
      </c>
      <c r="G3299" s="8"/>
      <c r="H3299" s="12" t="str">
        <f aca="false">IF(AND(A3299="",C3299="",D3299=""),"",IF(A3299="","Add the order date",IF(I3299="","Date not recognised - use YYYY-MM-DD",IF(C3299="","Add the customer email",IF(D3299="","Add the order total",IF(COUNTIF(Customers!$A$2:$A$2001,C3299)=0,"Customer not on Customers tab",IF(N(E3299)&gt;D3299,"Refund is more than the order",IF(AND(B3299&lt;&gt;"",COUNTIF($B$2:$B$5001,B3299)&gt;1),"Same order # twice - keep one row",""))))))))</f>
        <v/>
      </c>
      <c r="I3299" s="11" t="str">
        <f aca="false">IF(A3299="","",IF(ISNUMBER(A3299),INT(A3299),IFERROR(IF(TEXT(DATE(VALUE(LEFT(A3299,4)),VALUE(MID(A3299,6,2)),VALUE(MID(A3299,9,2))),"yyyy-mm-dd")=LEFT(A3299,10),DATE(VALUE(LEFT(A3299,4)),VALUE(MID(A3299,6,2)),VALUE(MID(A3299,9,2))),""),"")))</f>
        <v/>
      </c>
    </row>
    <row r="3300" customFormat="false" ht="15" hidden="false" customHeight="false" outlineLevel="0" collapsed="false">
      <c r="A3300" s="13"/>
      <c r="B3300" s="8"/>
      <c r="C3300" s="8"/>
      <c r="D3300" s="23"/>
      <c r="E3300" s="23"/>
      <c r="F3300" s="10" t="str">
        <f aca="false">IF(D3300="","",D3300-N(E3300))</f>
        <v/>
      </c>
      <c r="G3300" s="8"/>
      <c r="H3300" s="12" t="str">
        <f aca="false">IF(AND(A3300="",C3300="",D3300=""),"",IF(A3300="","Add the order date",IF(I3300="","Date not recognised - use YYYY-MM-DD",IF(C3300="","Add the customer email",IF(D3300="","Add the order total",IF(COUNTIF(Customers!$A$2:$A$2001,C3300)=0,"Customer not on Customers tab",IF(N(E3300)&gt;D3300,"Refund is more than the order",IF(AND(B3300&lt;&gt;"",COUNTIF($B$2:$B$5001,B3300)&gt;1),"Same order # twice - keep one row",""))))))))</f>
        <v/>
      </c>
      <c r="I3300" s="11" t="str">
        <f aca="false">IF(A3300="","",IF(ISNUMBER(A3300),INT(A3300),IFERROR(IF(TEXT(DATE(VALUE(LEFT(A3300,4)),VALUE(MID(A3300,6,2)),VALUE(MID(A3300,9,2))),"yyyy-mm-dd")=LEFT(A3300,10),DATE(VALUE(LEFT(A3300,4)),VALUE(MID(A3300,6,2)),VALUE(MID(A3300,9,2))),""),"")))</f>
        <v/>
      </c>
    </row>
    <row r="3301" customFormat="false" ht="15" hidden="false" customHeight="false" outlineLevel="0" collapsed="false">
      <c r="A3301" s="13"/>
      <c r="B3301" s="8"/>
      <c r="C3301" s="8"/>
      <c r="D3301" s="23"/>
      <c r="E3301" s="23"/>
      <c r="F3301" s="10" t="str">
        <f aca="false">IF(D3301="","",D3301-N(E3301))</f>
        <v/>
      </c>
      <c r="G3301" s="8"/>
      <c r="H3301" s="12" t="str">
        <f aca="false">IF(AND(A3301="",C3301="",D3301=""),"",IF(A3301="","Add the order date",IF(I3301="","Date not recognised - use YYYY-MM-DD",IF(C3301="","Add the customer email",IF(D3301="","Add the order total",IF(COUNTIF(Customers!$A$2:$A$2001,C3301)=0,"Customer not on Customers tab",IF(N(E3301)&gt;D3301,"Refund is more than the order",IF(AND(B3301&lt;&gt;"",COUNTIF($B$2:$B$5001,B3301)&gt;1),"Same order # twice - keep one row",""))))))))</f>
        <v/>
      </c>
      <c r="I3301" s="11" t="str">
        <f aca="false">IF(A3301="","",IF(ISNUMBER(A3301),INT(A3301),IFERROR(IF(TEXT(DATE(VALUE(LEFT(A3301,4)),VALUE(MID(A3301,6,2)),VALUE(MID(A3301,9,2))),"yyyy-mm-dd")=LEFT(A3301,10),DATE(VALUE(LEFT(A3301,4)),VALUE(MID(A3301,6,2)),VALUE(MID(A3301,9,2))),""),"")))</f>
        <v/>
      </c>
    </row>
    <row r="3302" customFormat="false" ht="15" hidden="false" customHeight="false" outlineLevel="0" collapsed="false">
      <c r="A3302" s="13"/>
      <c r="B3302" s="8"/>
      <c r="C3302" s="8"/>
      <c r="D3302" s="23"/>
      <c r="E3302" s="23"/>
      <c r="F3302" s="10" t="str">
        <f aca="false">IF(D3302="","",D3302-N(E3302))</f>
        <v/>
      </c>
      <c r="G3302" s="8"/>
      <c r="H3302" s="12" t="str">
        <f aca="false">IF(AND(A3302="",C3302="",D3302=""),"",IF(A3302="","Add the order date",IF(I3302="","Date not recognised - use YYYY-MM-DD",IF(C3302="","Add the customer email",IF(D3302="","Add the order total",IF(COUNTIF(Customers!$A$2:$A$2001,C3302)=0,"Customer not on Customers tab",IF(N(E3302)&gt;D3302,"Refund is more than the order",IF(AND(B3302&lt;&gt;"",COUNTIF($B$2:$B$5001,B3302)&gt;1),"Same order # twice - keep one row",""))))))))</f>
        <v/>
      </c>
      <c r="I3302" s="11" t="str">
        <f aca="false">IF(A3302="","",IF(ISNUMBER(A3302),INT(A3302),IFERROR(IF(TEXT(DATE(VALUE(LEFT(A3302,4)),VALUE(MID(A3302,6,2)),VALUE(MID(A3302,9,2))),"yyyy-mm-dd")=LEFT(A3302,10),DATE(VALUE(LEFT(A3302,4)),VALUE(MID(A3302,6,2)),VALUE(MID(A3302,9,2))),""),"")))</f>
        <v/>
      </c>
    </row>
    <row r="3303" customFormat="false" ht="15" hidden="false" customHeight="false" outlineLevel="0" collapsed="false">
      <c r="A3303" s="13"/>
      <c r="B3303" s="8"/>
      <c r="C3303" s="8"/>
      <c r="D3303" s="23"/>
      <c r="E3303" s="23"/>
      <c r="F3303" s="10" t="str">
        <f aca="false">IF(D3303="","",D3303-N(E3303))</f>
        <v/>
      </c>
      <c r="G3303" s="8"/>
      <c r="H3303" s="12" t="str">
        <f aca="false">IF(AND(A3303="",C3303="",D3303=""),"",IF(A3303="","Add the order date",IF(I3303="","Date not recognised - use YYYY-MM-DD",IF(C3303="","Add the customer email",IF(D3303="","Add the order total",IF(COUNTIF(Customers!$A$2:$A$2001,C3303)=0,"Customer not on Customers tab",IF(N(E3303)&gt;D3303,"Refund is more than the order",IF(AND(B3303&lt;&gt;"",COUNTIF($B$2:$B$5001,B3303)&gt;1),"Same order # twice - keep one row",""))))))))</f>
        <v/>
      </c>
      <c r="I3303" s="11" t="str">
        <f aca="false">IF(A3303="","",IF(ISNUMBER(A3303),INT(A3303),IFERROR(IF(TEXT(DATE(VALUE(LEFT(A3303,4)),VALUE(MID(A3303,6,2)),VALUE(MID(A3303,9,2))),"yyyy-mm-dd")=LEFT(A3303,10),DATE(VALUE(LEFT(A3303,4)),VALUE(MID(A3303,6,2)),VALUE(MID(A3303,9,2))),""),"")))</f>
        <v/>
      </c>
    </row>
    <row r="3304" customFormat="false" ht="15" hidden="false" customHeight="false" outlineLevel="0" collapsed="false">
      <c r="A3304" s="13"/>
      <c r="B3304" s="8"/>
      <c r="C3304" s="8"/>
      <c r="D3304" s="23"/>
      <c r="E3304" s="23"/>
      <c r="F3304" s="10" t="str">
        <f aca="false">IF(D3304="","",D3304-N(E3304))</f>
        <v/>
      </c>
      <c r="G3304" s="8"/>
      <c r="H3304" s="12" t="str">
        <f aca="false">IF(AND(A3304="",C3304="",D3304=""),"",IF(A3304="","Add the order date",IF(I3304="","Date not recognised - use YYYY-MM-DD",IF(C3304="","Add the customer email",IF(D3304="","Add the order total",IF(COUNTIF(Customers!$A$2:$A$2001,C3304)=0,"Customer not on Customers tab",IF(N(E3304)&gt;D3304,"Refund is more than the order",IF(AND(B3304&lt;&gt;"",COUNTIF($B$2:$B$5001,B3304)&gt;1),"Same order # twice - keep one row",""))))))))</f>
        <v/>
      </c>
      <c r="I3304" s="11" t="str">
        <f aca="false">IF(A3304="","",IF(ISNUMBER(A3304),INT(A3304),IFERROR(IF(TEXT(DATE(VALUE(LEFT(A3304,4)),VALUE(MID(A3304,6,2)),VALUE(MID(A3304,9,2))),"yyyy-mm-dd")=LEFT(A3304,10),DATE(VALUE(LEFT(A3304,4)),VALUE(MID(A3304,6,2)),VALUE(MID(A3304,9,2))),""),"")))</f>
        <v/>
      </c>
    </row>
    <row r="3305" customFormat="false" ht="15" hidden="false" customHeight="false" outlineLevel="0" collapsed="false">
      <c r="A3305" s="13"/>
      <c r="B3305" s="8"/>
      <c r="C3305" s="8"/>
      <c r="D3305" s="23"/>
      <c r="E3305" s="23"/>
      <c r="F3305" s="10" t="str">
        <f aca="false">IF(D3305="","",D3305-N(E3305))</f>
        <v/>
      </c>
      <c r="G3305" s="8"/>
      <c r="H3305" s="12" t="str">
        <f aca="false">IF(AND(A3305="",C3305="",D3305=""),"",IF(A3305="","Add the order date",IF(I3305="","Date not recognised - use YYYY-MM-DD",IF(C3305="","Add the customer email",IF(D3305="","Add the order total",IF(COUNTIF(Customers!$A$2:$A$2001,C3305)=0,"Customer not on Customers tab",IF(N(E3305)&gt;D3305,"Refund is more than the order",IF(AND(B3305&lt;&gt;"",COUNTIF($B$2:$B$5001,B3305)&gt;1),"Same order # twice - keep one row",""))))))))</f>
        <v/>
      </c>
      <c r="I3305" s="11" t="str">
        <f aca="false">IF(A3305="","",IF(ISNUMBER(A3305),INT(A3305),IFERROR(IF(TEXT(DATE(VALUE(LEFT(A3305,4)),VALUE(MID(A3305,6,2)),VALUE(MID(A3305,9,2))),"yyyy-mm-dd")=LEFT(A3305,10),DATE(VALUE(LEFT(A3305,4)),VALUE(MID(A3305,6,2)),VALUE(MID(A3305,9,2))),""),"")))</f>
        <v/>
      </c>
    </row>
    <row r="3306" customFormat="false" ht="15" hidden="false" customHeight="false" outlineLevel="0" collapsed="false">
      <c r="A3306" s="13"/>
      <c r="B3306" s="8"/>
      <c r="C3306" s="8"/>
      <c r="D3306" s="23"/>
      <c r="E3306" s="23"/>
      <c r="F3306" s="10" t="str">
        <f aca="false">IF(D3306="","",D3306-N(E3306))</f>
        <v/>
      </c>
      <c r="G3306" s="8"/>
      <c r="H3306" s="12" t="str">
        <f aca="false">IF(AND(A3306="",C3306="",D3306=""),"",IF(A3306="","Add the order date",IF(I3306="","Date not recognised - use YYYY-MM-DD",IF(C3306="","Add the customer email",IF(D3306="","Add the order total",IF(COUNTIF(Customers!$A$2:$A$2001,C3306)=0,"Customer not on Customers tab",IF(N(E3306)&gt;D3306,"Refund is more than the order",IF(AND(B3306&lt;&gt;"",COUNTIF($B$2:$B$5001,B3306)&gt;1),"Same order # twice - keep one row",""))))))))</f>
        <v/>
      </c>
      <c r="I3306" s="11" t="str">
        <f aca="false">IF(A3306="","",IF(ISNUMBER(A3306),INT(A3306),IFERROR(IF(TEXT(DATE(VALUE(LEFT(A3306,4)),VALUE(MID(A3306,6,2)),VALUE(MID(A3306,9,2))),"yyyy-mm-dd")=LEFT(A3306,10),DATE(VALUE(LEFT(A3306,4)),VALUE(MID(A3306,6,2)),VALUE(MID(A3306,9,2))),""),"")))</f>
        <v/>
      </c>
    </row>
    <row r="3307" customFormat="false" ht="15" hidden="false" customHeight="false" outlineLevel="0" collapsed="false">
      <c r="A3307" s="13"/>
      <c r="B3307" s="8"/>
      <c r="C3307" s="8"/>
      <c r="D3307" s="23"/>
      <c r="E3307" s="23"/>
      <c r="F3307" s="10" t="str">
        <f aca="false">IF(D3307="","",D3307-N(E3307))</f>
        <v/>
      </c>
      <c r="G3307" s="8"/>
      <c r="H3307" s="12" t="str">
        <f aca="false">IF(AND(A3307="",C3307="",D3307=""),"",IF(A3307="","Add the order date",IF(I3307="","Date not recognised - use YYYY-MM-DD",IF(C3307="","Add the customer email",IF(D3307="","Add the order total",IF(COUNTIF(Customers!$A$2:$A$2001,C3307)=0,"Customer not on Customers tab",IF(N(E3307)&gt;D3307,"Refund is more than the order",IF(AND(B3307&lt;&gt;"",COUNTIF($B$2:$B$5001,B3307)&gt;1),"Same order # twice - keep one row",""))))))))</f>
        <v/>
      </c>
      <c r="I3307" s="11" t="str">
        <f aca="false">IF(A3307="","",IF(ISNUMBER(A3307),INT(A3307),IFERROR(IF(TEXT(DATE(VALUE(LEFT(A3307,4)),VALUE(MID(A3307,6,2)),VALUE(MID(A3307,9,2))),"yyyy-mm-dd")=LEFT(A3307,10),DATE(VALUE(LEFT(A3307,4)),VALUE(MID(A3307,6,2)),VALUE(MID(A3307,9,2))),""),"")))</f>
        <v/>
      </c>
    </row>
    <row r="3308" customFormat="false" ht="15" hidden="false" customHeight="false" outlineLevel="0" collapsed="false">
      <c r="A3308" s="13"/>
      <c r="B3308" s="8"/>
      <c r="C3308" s="8"/>
      <c r="D3308" s="23"/>
      <c r="E3308" s="23"/>
      <c r="F3308" s="10" t="str">
        <f aca="false">IF(D3308="","",D3308-N(E3308))</f>
        <v/>
      </c>
      <c r="G3308" s="8"/>
      <c r="H3308" s="12" t="str">
        <f aca="false">IF(AND(A3308="",C3308="",D3308=""),"",IF(A3308="","Add the order date",IF(I3308="","Date not recognised - use YYYY-MM-DD",IF(C3308="","Add the customer email",IF(D3308="","Add the order total",IF(COUNTIF(Customers!$A$2:$A$2001,C3308)=0,"Customer not on Customers tab",IF(N(E3308)&gt;D3308,"Refund is more than the order",IF(AND(B3308&lt;&gt;"",COUNTIF($B$2:$B$5001,B3308)&gt;1),"Same order # twice - keep one row",""))))))))</f>
        <v/>
      </c>
      <c r="I3308" s="11" t="str">
        <f aca="false">IF(A3308="","",IF(ISNUMBER(A3308),INT(A3308),IFERROR(IF(TEXT(DATE(VALUE(LEFT(A3308,4)),VALUE(MID(A3308,6,2)),VALUE(MID(A3308,9,2))),"yyyy-mm-dd")=LEFT(A3308,10),DATE(VALUE(LEFT(A3308,4)),VALUE(MID(A3308,6,2)),VALUE(MID(A3308,9,2))),""),"")))</f>
        <v/>
      </c>
    </row>
    <row r="3309" customFormat="false" ht="15" hidden="false" customHeight="false" outlineLevel="0" collapsed="false">
      <c r="A3309" s="13"/>
      <c r="B3309" s="8"/>
      <c r="C3309" s="8"/>
      <c r="D3309" s="23"/>
      <c r="E3309" s="23"/>
      <c r="F3309" s="10" t="str">
        <f aca="false">IF(D3309="","",D3309-N(E3309))</f>
        <v/>
      </c>
      <c r="G3309" s="8"/>
      <c r="H3309" s="12" t="str">
        <f aca="false">IF(AND(A3309="",C3309="",D3309=""),"",IF(A3309="","Add the order date",IF(I3309="","Date not recognised - use YYYY-MM-DD",IF(C3309="","Add the customer email",IF(D3309="","Add the order total",IF(COUNTIF(Customers!$A$2:$A$2001,C3309)=0,"Customer not on Customers tab",IF(N(E3309)&gt;D3309,"Refund is more than the order",IF(AND(B3309&lt;&gt;"",COUNTIF($B$2:$B$5001,B3309)&gt;1),"Same order # twice - keep one row",""))))))))</f>
        <v/>
      </c>
      <c r="I3309" s="11" t="str">
        <f aca="false">IF(A3309="","",IF(ISNUMBER(A3309),INT(A3309),IFERROR(IF(TEXT(DATE(VALUE(LEFT(A3309,4)),VALUE(MID(A3309,6,2)),VALUE(MID(A3309,9,2))),"yyyy-mm-dd")=LEFT(A3309,10),DATE(VALUE(LEFT(A3309,4)),VALUE(MID(A3309,6,2)),VALUE(MID(A3309,9,2))),""),"")))</f>
        <v/>
      </c>
    </row>
    <row r="3310" customFormat="false" ht="15" hidden="false" customHeight="false" outlineLevel="0" collapsed="false">
      <c r="A3310" s="13"/>
      <c r="B3310" s="8"/>
      <c r="C3310" s="8"/>
      <c r="D3310" s="23"/>
      <c r="E3310" s="23"/>
      <c r="F3310" s="10" t="str">
        <f aca="false">IF(D3310="","",D3310-N(E3310))</f>
        <v/>
      </c>
      <c r="G3310" s="8"/>
      <c r="H3310" s="12" t="str">
        <f aca="false">IF(AND(A3310="",C3310="",D3310=""),"",IF(A3310="","Add the order date",IF(I3310="","Date not recognised - use YYYY-MM-DD",IF(C3310="","Add the customer email",IF(D3310="","Add the order total",IF(COUNTIF(Customers!$A$2:$A$2001,C3310)=0,"Customer not on Customers tab",IF(N(E3310)&gt;D3310,"Refund is more than the order",IF(AND(B3310&lt;&gt;"",COUNTIF($B$2:$B$5001,B3310)&gt;1),"Same order # twice - keep one row",""))))))))</f>
        <v/>
      </c>
      <c r="I3310" s="11" t="str">
        <f aca="false">IF(A3310="","",IF(ISNUMBER(A3310),INT(A3310),IFERROR(IF(TEXT(DATE(VALUE(LEFT(A3310,4)),VALUE(MID(A3310,6,2)),VALUE(MID(A3310,9,2))),"yyyy-mm-dd")=LEFT(A3310,10),DATE(VALUE(LEFT(A3310,4)),VALUE(MID(A3310,6,2)),VALUE(MID(A3310,9,2))),""),"")))</f>
        <v/>
      </c>
    </row>
    <row r="3311" customFormat="false" ht="15" hidden="false" customHeight="false" outlineLevel="0" collapsed="false">
      <c r="A3311" s="13"/>
      <c r="B3311" s="8"/>
      <c r="C3311" s="8"/>
      <c r="D3311" s="23"/>
      <c r="E3311" s="23"/>
      <c r="F3311" s="10" t="str">
        <f aca="false">IF(D3311="","",D3311-N(E3311))</f>
        <v/>
      </c>
      <c r="G3311" s="8"/>
      <c r="H3311" s="12" t="str">
        <f aca="false">IF(AND(A3311="",C3311="",D3311=""),"",IF(A3311="","Add the order date",IF(I3311="","Date not recognised - use YYYY-MM-DD",IF(C3311="","Add the customer email",IF(D3311="","Add the order total",IF(COUNTIF(Customers!$A$2:$A$2001,C3311)=0,"Customer not on Customers tab",IF(N(E3311)&gt;D3311,"Refund is more than the order",IF(AND(B3311&lt;&gt;"",COUNTIF($B$2:$B$5001,B3311)&gt;1),"Same order # twice - keep one row",""))))))))</f>
        <v/>
      </c>
      <c r="I3311" s="11" t="str">
        <f aca="false">IF(A3311="","",IF(ISNUMBER(A3311),INT(A3311),IFERROR(IF(TEXT(DATE(VALUE(LEFT(A3311,4)),VALUE(MID(A3311,6,2)),VALUE(MID(A3311,9,2))),"yyyy-mm-dd")=LEFT(A3311,10),DATE(VALUE(LEFT(A3311,4)),VALUE(MID(A3311,6,2)),VALUE(MID(A3311,9,2))),""),"")))</f>
        <v/>
      </c>
    </row>
    <row r="3312" customFormat="false" ht="15" hidden="false" customHeight="false" outlineLevel="0" collapsed="false">
      <c r="A3312" s="13"/>
      <c r="B3312" s="8"/>
      <c r="C3312" s="8"/>
      <c r="D3312" s="23"/>
      <c r="E3312" s="23"/>
      <c r="F3312" s="10" t="str">
        <f aca="false">IF(D3312="","",D3312-N(E3312))</f>
        <v/>
      </c>
      <c r="G3312" s="8"/>
      <c r="H3312" s="12" t="str">
        <f aca="false">IF(AND(A3312="",C3312="",D3312=""),"",IF(A3312="","Add the order date",IF(I3312="","Date not recognised - use YYYY-MM-DD",IF(C3312="","Add the customer email",IF(D3312="","Add the order total",IF(COUNTIF(Customers!$A$2:$A$2001,C3312)=0,"Customer not on Customers tab",IF(N(E3312)&gt;D3312,"Refund is more than the order",IF(AND(B3312&lt;&gt;"",COUNTIF($B$2:$B$5001,B3312)&gt;1),"Same order # twice - keep one row",""))))))))</f>
        <v/>
      </c>
      <c r="I3312" s="11" t="str">
        <f aca="false">IF(A3312="","",IF(ISNUMBER(A3312),INT(A3312),IFERROR(IF(TEXT(DATE(VALUE(LEFT(A3312,4)),VALUE(MID(A3312,6,2)),VALUE(MID(A3312,9,2))),"yyyy-mm-dd")=LEFT(A3312,10),DATE(VALUE(LEFT(A3312,4)),VALUE(MID(A3312,6,2)),VALUE(MID(A3312,9,2))),""),"")))</f>
        <v/>
      </c>
    </row>
    <row r="3313" customFormat="false" ht="15" hidden="false" customHeight="false" outlineLevel="0" collapsed="false">
      <c r="A3313" s="13"/>
      <c r="B3313" s="8"/>
      <c r="C3313" s="8"/>
      <c r="D3313" s="23"/>
      <c r="E3313" s="23"/>
      <c r="F3313" s="10" t="str">
        <f aca="false">IF(D3313="","",D3313-N(E3313))</f>
        <v/>
      </c>
      <c r="G3313" s="8"/>
      <c r="H3313" s="12" t="str">
        <f aca="false">IF(AND(A3313="",C3313="",D3313=""),"",IF(A3313="","Add the order date",IF(I3313="","Date not recognised - use YYYY-MM-DD",IF(C3313="","Add the customer email",IF(D3313="","Add the order total",IF(COUNTIF(Customers!$A$2:$A$2001,C3313)=0,"Customer not on Customers tab",IF(N(E3313)&gt;D3313,"Refund is more than the order",IF(AND(B3313&lt;&gt;"",COUNTIF($B$2:$B$5001,B3313)&gt;1),"Same order # twice - keep one row",""))))))))</f>
        <v/>
      </c>
      <c r="I3313" s="11" t="str">
        <f aca="false">IF(A3313="","",IF(ISNUMBER(A3313),INT(A3313),IFERROR(IF(TEXT(DATE(VALUE(LEFT(A3313,4)),VALUE(MID(A3313,6,2)),VALUE(MID(A3313,9,2))),"yyyy-mm-dd")=LEFT(A3313,10),DATE(VALUE(LEFT(A3313,4)),VALUE(MID(A3313,6,2)),VALUE(MID(A3313,9,2))),""),"")))</f>
        <v/>
      </c>
    </row>
    <row r="3314" customFormat="false" ht="15" hidden="false" customHeight="false" outlineLevel="0" collapsed="false">
      <c r="A3314" s="13"/>
      <c r="B3314" s="8"/>
      <c r="C3314" s="8"/>
      <c r="D3314" s="23"/>
      <c r="E3314" s="23"/>
      <c r="F3314" s="10" t="str">
        <f aca="false">IF(D3314="","",D3314-N(E3314))</f>
        <v/>
      </c>
      <c r="G3314" s="8"/>
      <c r="H3314" s="12" t="str">
        <f aca="false">IF(AND(A3314="",C3314="",D3314=""),"",IF(A3314="","Add the order date",IF(I3314="","Date not recognised - use YYYY-MM-DD",IF(C3314="","Add the customer email",IF(D3314="","Add the order total",IF(COUNTIF(Customers!$A$2:$A$2001,C3314)=0,"Customer not on Customers tab",IF(N(E3314)&gt;D3314,"Refund is more than the order",IF(AND(B3314&lt;&gt;"",COUNTIF($B$2:$B$5001,B3314)&gt;1),"Same order # twice - keep one row",""))))))))</f>
        <v/>
      </c>
      <c r="I3314" s="11" t="str">
        <f aca="false">IF(A3314="","",IF(ISNUMBER(A3314),INT(A3314),IFERROR(IF(TEXT(DATE(VALUE(LEFT(A3314,4)),VALUE(MID(A3314,6,2)),VALUE(MID(A3314,9,2))),"yyyy-mm-dd")=LEFT(A3314,10),DATE(VALUE(LEFT(A3314,4)),VALUE(MID(A3314,6,2)),VALUE(MID(A3314,9,2))),""),"")))</f>
        <v/>
      </c>
    </row>
    <row r="3315" customFormat="false" ht="15" hidden="false" customHeight="false" outlineLevel="0" collapsed="false">
      <c r="A3315" s="13"/>
      <c r="B3315" s="8"/>
      <c r="C3315" s="8"/>
      <c r="D3315" s="23"/>
      <c r="E3315" s="23"/>
      <c r="F3315" s="10" t="str">
        <f aca="false">IF(D3315="","",D3315-N(E3315))</f>
        <v/>
      </c>
      <c r="G3315" s="8"/>
      <c r="H3315" s="12" t="str">
        <f aca="false">IF(AND(A3315="",C3315="",D3315=""),"",IF(A3315="","Add the order date",IF(I3315="","Date not recognised - use YYYY-MM-DD",IF(C3315="","Add the customer email",IF(D3315="","Add the order total",IF(COUNTIF(Customers!$A$2:$A$2001,C3315)=0,"Customer not on Customers tab",IF(N(E3315)&gt;D3315,"Refund is more than the order",IF(AND(B3315&lt;&gt;"",COUNTIF($B$2:$B$5001,B3315)&gt;1),"Same order # twice - keep one row",""))))))))</f>
        <v/>
      </c>
      <c r="I3315" s="11" t="str">
        <f aca="false">IF(A3315="","",IF(ISNUMBER(A3315),INT(A3315),IFERROR(IF(TEXT(DATE(VALUE(LEFT(A3315,4)),VALUE(MID(A3315,6,2)),VALUE(MID(A3315,9,2))),"yyyy-mm-dd")=LEFT(A3315,10),DATE(VALUE(LEFT(A3315,4)),VALUE(MID(A3315,6,2)),VALUE(MID(A3315,9,2))),""),"")))</f>
        <v/>
      </c>
    </row>
    <row r="3316" customFormat="false" ht="15" hidden="false" customHeight="false" outlineLevel="0" collapsed="false">
      <c r="A3316" s="13"/>
      <c r="B3316" s="8"/>
      <c r="C3316" s="8"/>
      <c r="D3316" s="23"/>
      <c r="E3316" s="23"/>
      <c r="F3316" s="10" t="str">
        <f aca="false">IF(D3316="","",D3316-N(E3316))</f>
        <v/>
      </c>
      <c r="G3316" s="8"/>
      <c r="H3316" s="12" t="str">
        <f aca="false">IF(AND(A3316="",C3316="",D3316=""),"",IF(A3316="","Add the order date",IF(I3316="","Date not recognised - use YYYY-MM-DD",IF(C3316="","Add the customer email",IF(D3316="","Add the order total",IF(COUNTIF(Customers!$A$2:$A$2001,C3316)=0,"Customer not on Customers tab",IF(N(E3316)&gt;D3316,"Refund is more than the order",IF(AND(B3316&lt;&gt;"",COUNTIF($B$2:$B$5001,B3316)&gt;1),"Same order # twice - keep one row",""))))))))</f>
        <v/>
      </c>
      <c r="I3316" s="11" t="str">
        <f aca="false">IF(A3316="","",IF(ISNUMBER(A3316),INT(A3316),IFERROR(IF(TEXT(DATE(VALUE(LEFT(A3316,4)),VALUE(MID(A3316,6,2)),VALUE(MID(A3316,9,2))),"yyyy-mm-dd")=LEFT(A3316,10),DATE(VALUE(LEFT(A3316,4)),VALUE(MID(A3316,6,2)),VALUE(MID(A3316,9,2))),""),"")))</f>
        <v/>
      </c>
    </row>
    <row r="3317" customFormat="false" ht="15" hidden="false" customHeight="false" outlineLevel="0" collapsed="false">
      <c r="A3317" s="13"/>
      <c r="B3317" s="8"/>
      <c r="C3317" s="8"/>
      <c r="D3317" s="23"/>
      <c r="E3317" s="23"/>
      <c r="F3317" s="10" t="str">
        <f aca="false">IF(D3317="","",D3317-N(E3317))</f>
        <v/>
      </c>
      <c r="G3317" s="8"/>
      <c r="H3317" s="12" t="str">
        <f aca="false">IF(AND(A3317="",C3317="",D3317=""),"",IF(A3317="","Add the order date",IF(I3317="","Date not recognised - use YYYY-MM-DD",IF(C3317="","Add the customer email",IF(D3317="","Add the order total",IF(COUNTIF(Customers!$A$2:$A$2001,C3317)=0,"Customer not on Customers tab",IF(N(E3317)&gt;D3317,"Refund is more than the order",IF(AND(B3317&lt;&gt;"",COUNTIF($B$2:$B$5001,B3317)&gt;1),"Same order # twice - keep one row",""))))))))</f>
        <v/>
      </c>
      <c r="I3317" s="11" t="str">
        <f aca="false">IF(A3317="","",IF(ISNUMBER(A3317),INT(A3317),IFERROR(IF(TEXT(DATE(VALUE(LEFT(A3317,4)),VALUE(MID(A3317,6,2)),VALUE(MID(A3317,9,2))),"yyyy-mm-dd")=LEFT(A3317,10),DATE(VALUE(LEFT(A3317,4)),VALUE(MID(A3317,6,2)),VALUE(MID(A3317,9,2))),""),"")))</f>
        <v/>
      </c>
    </row>
    <row r="3318" customFormat="false" ht="15" hidden="false" customHeight="false" outlineLevel="0" collapsed="false">
      <c r="A3318" s="13"/>
      <c r="B3318" s="8"/>
      <c r="C3318" s="8"/>
      <c r="D3318" s="23"/>
      <c r="E3318" s="23"/>
      <c r="F3318" s="10" t="str">
        <f aca="false">IF(D3318="","",D3318-N(E3318))</f>
        <v/>
      </c>
      <c r="G3318" s="8"/>
      <c r="H3318" s="12" t="str">
        <f aca="false">IF(AND(A3318="",C3318="",D3318=""),"",IF(A3318="","Add the order date",IF(I3318="","Date not recognised - use YYYY-MM-DD",IF(C3318="","Add the customer email",IF(D3318="","Add the order total",IF(COUNTIF(Customers!$A$2:$A$2001,C3318)=0,"Customer not on Customers tab",IF(N(E3318)&gt;D3318,"Refund is more than the order",IF(AND(B3318&lt;&gt;"",COUNTIF($B$2:$B$5001,B3318)&gt;1),"Same order # twice - keep one row",""))))))))</f>
        <v/>
      </c>
      <c r="I3318" s="11" t="str">
        <f aca="false">IF(A3318="","",IF(ISNUMBER(A3318),INT(A3318),IFERROR(IF(TEXT(DATE(VALUE(LEFT(A3318,4)),VALUE(MID(A3318,6,2)),VALUE(MID(A3318,9,2))),"yyyy-mm-dd")=LEFT(A3318,10),DATE(VALUE(LEFT(A3318,4)),VALUE(MID(A3318,6,2)),VALUE(MID(A3318,9,2))),""),"")))</f>
        <v/>
      </c>
    </row>
    <row r="3319" customFormat="false" ht="15" hidden="false" customHeight="false" outlineLevel="0" collapsed="false">
      <c r="A3319" s="13"/>
      <c r="B3319" s="8"/>
      <c r="C3319" s="8"/>
      <c r="D3319" s="23"/>
      <c r="E3319" s="23"/>
      <c r="F3319" s="10" t="str">
        <f aca="false">IF(D3319="","",D3319-N(E3319))</f>
        <v/>
      </c>
      <c r="G3319" s="8"/>
      <c r="H3319" s="12" t="str">
        <f aca="false">IF(AND(A3319="",C3319="",D3319=""),"",IF(A3319="","Add the order date",IF(I3319="","Date not recognised - use YYYY-MM-DD",IF(C3319="","Add the customer email",IF(D3319="","Add the order total",IF(COUNTIF(Customers!$A$2:$A$2001,C3319)=0,"Customer not on Customers tab",IF(N(E3319)&gt;D3319,"Refund is more than the order",IF(AND(B3319&lt;&gt;"",COUNTIF($B$2:$B$5001,B3319)&gt;1),"Same order # twice - keep one row",""))))))))</f>
        <v/>
      </c>
      <c r="I3319" s="11" t="str">
        <f aca="false">IF(A3319="","",IF(ISNUMBER(A3319),INT(A3319),IFERROR(IF(TEXT(DATE(VALUE(LEFT(A3319,4)),VALUE(MID(A3319,6,2)),VALUE(MID(A3319,9,2))),"yyyy-mm-dd")=LEFT(A3319,10),DATE(VALUE(LEFT(A3319,4)),VALUE(MID(A3319,6,2)),VALUE(MID(A3319,9,2))),""),"")))</f>
        <v/>
      </c>
    </row>
    <row r="3320" customFormat="false" ht="15" hidden="false" customHeight="false" outlineLevel="0" collapsed="false">
      <c r="A3320" s="13"/>
      <c r="B3320" s="8"/>
      <c r="C3320" s="8"/>
      <c r="D3320" s="23"/>
      <c r="E3320" s="23"/>
      <c r="F3320" s="10" t="str">
        <f aca="false">IF(D3320="","",D3320-N(E3320))</f>
        <v/>
      </c>
      <c r="G3320" s="8"/>
      <c r="H3320" s="12" t="str">
        <f aca="false">IF(AND(A3320="",C3320="",D3320=""),"",IF(A3320="","Add the order date",IF(I3320="","Date not recognised - use YYYY-MM-DD",IF(C3320="","Add the customer email",IF(D3320="","Add the order total",IF(COUNTIF(Customers!$A$2:$A$2001,C3320)=0,"Customer not on Customers tab",IF(N(E3320)&gt;D3320,"Refund is more than the order",IF(AND(B3320&lt;&gt;"",COUNTIF($B$2:$B$5001,B3320)&gt;1),"Same order # twice - keep one row",""))))))))</f>
        <v/>
      </c>
      <c r="I3320" s="11" t="str">
        <f aca="false">IF(A3320="","",IF(ISNUMBER(A3320),INT(A3320),IFERROR(IF(TEXT(DATE(VALUE(LEFT(A3320,4)),VALUE(MID(A3320,6,2)),VALUE(MID(A3320,9,2))),"yyyy-mm-dd")=LEFT(A3320,10),DATE(VALUE(LEFT(A3320,4)),VALUE(MID(A3320,6,2)),VALUE(MID(A3320,9,2))),""),"")))</f>
        <v/>
      </c>
    </row>
    <row r="3321" customFormat="false" ht="15" hidden="false" customHeight="false" outlineLevel="0" collapsed="false">
      <c r="A3321" s="13"/>
      <c r="B3321" s="8"/>
      <c r="C3321" s="8"/>
      <c r="D3321" s="23"/>
      <c r="E3321" s="23"/>
      <c r="F3321" s="10" t="str">
        <f aca="false">IF(D3321="","",D3321-N(E3321))</f>
        <v/>
      </c>
      <c r="G3321" s="8"/>
      <c r="H3321" s="12" t="str">
        <f aca="false">IF(AND(A3321="",C3321="",D3321=""),"",IF(A3321="","Add the order date",IF(I3321="","Date not recognised - use YYYY-MM-DD",IF(C3321="","Add the customer email",IF(D3321="","Add the order total",IF(COUNTIF(Customers!$A$2:$A$2001,C3321)=0,"Customer not on Customers tab",IF(N(E3321)&gt;D3321,"Refund is more than the order",IF(AND(B3321&lt;&gt;"",COUNTIF($B$2:$B$5001,B3321)&gt;1),"Same order # twice - keep one row",""))))))))</f>
        <v/>
      </c>
      <c r="I3321" s="11" t="str">
        <f aca="false">IF(A3321="","",IF(ISNUMBER(A3321),INT(A3321),IFERROR(IF(TEXT(DATE(VALUE(LEFT(A3321,4)),VALUE(MID(A3321,6,2)),VALUE(MID(A3321,9,2))),"yyyy-mm-dd")=LEFT(A3321,10),DATE(VALUE(LEFT(A3321,4)),VALUE(MID(A3321,6,2)),VALUE(MID(A3321,9,2))),""),"")))</f>
        <v/>
      </c>
    </row>
    <row r="3322" customFormat="false" ht="15" hidden="false" customHeight="false" outlineLevel="0" collapsed="false">
      <c r="A3322" s="13"/>
      <c r="B3322" s="8"/>
      <c r="C3322" s="8"/>
      <c r="D3322" s="23"/>
      <c r="E3322" s="23"/>
      <c r="F3322" s="10" t="str">
        <f aca="false">IF(D3322="","",D3322-N(E3322))</f>
        <v/>
      </c>
      <c r="G3322" s="8"/>
      <c r="H3322" s="12" t="str">
        <f aca="false">IF(AND(A3322="",C3322="",D3322=""),"",IF(A3322="","Add the order date",IF(I3322="","Date not recognised - use YYYY-MM-DD",IF(C3322="","Add the customer email",IF(D3322="","Add the order total",IF(COUNTIF(Customers!$A$2:$A$2001,C3322)=0,"Customer not on Customers tab",IF(N(E3322)&gt;D3322,"Refund is more than the order",IF(AND(B3322&lt;&gt;"",COUNTIF($B$2:$B$5001,B3322)&gt;1),"Same order # twice - keep one row",""))))))))</f>
        <v/>
      </c>
      <c r="I3322" s="11" t="str">
        <f aca="false">IF(A3322="","",IF(ISNUMBER(A3322),INT(A3322),IFERROR(IF(TEXT(DATE(VALUE(LEFT(A3322,4)),VALUE(MID(A3322,6,2)),VALUE(MID(A3322,9,2))),"yyyy-mm-dd")=LEFT(A3322,10),DATE(VALUE(LEFT(A3322,4)),VALUE(MID(A3322,6,2)),VALUE(MID(A3322,9,2))),""),"")))</f>
        <v/>
      </c>
    </row>
    <row r="3323" customFormat="false" ht="15" hidden="false" customHeight="false" outlineLevel="0" collapsed="false">
      <c r="A3323" s="13"/>
      <c r="B3323" s="8"/>
      <c r="C3323" s="8"/>
      <c r="D3323" s="23"/>
      <c r="E3323" s="23"/>
      <c r="F3323" s="10" t="str">
        <f aca="false">IF(D3323="","",D3323-N(E3323))</f>
        <v/>
      </c>
      <c r="G3323" s="8"/>
      <c r="H3323" s="12" t="str">
        <f aca="false">IF(AND(A3323="",C3323="",D3323=""),"",IF(A3323="","Add the order date",IF(I3323="","Date not recognised - use YYYY-MM-DD",IF(C3323="","Add the customer email",IF(D3323="","Add the order total",IF(COUNTIF(Customers!$A$2:$A$2001,C3323)=0,"Customer not on Customers tab",IF(N(E3323)&gt;D3323,"Refund is more than the order",IF(AND(B3323&lt;&gt;"",COUNTIF($B$2:$B$5001,B3323)&gt;1),"Same order # twice - keep one row",""))))))))</f>
        <v/>
      </c>
      <c r="I3323" s="11" t="str">
        <f aca="false">IF(A3323="","",IF(ISNUMBER(A3323),INT(A3323),IFERROR(IF(TEXT(DATE(VALUE(LEFT(A3323,4)),VALUE(MID(A3323,6,2)),VALUE(MID(A3323,9,2))),"yyyy-mm-dd")=LEFT(A3323,10),DATE(VALUE(LEFT(A3323,4)),VALUE(MID(A3323,6,2)),VALUE(MID(A3323,9,2))),""),"")))</f>
        <v/>
      </c>
    </row>
    <row r="3324" customFormat="false" ht="15" hidden="false" customHeight="false" outlineLevel="0" collapsed="false">
      <c r="A3324" s="13"/>
      <c r="B3324" s="8"/>
      <c r="C3324" s="8"/>
      <c r="D3324" s="23"/>
      <c r="E3324" s="23"/>
      <c r="F3324" s="10" t="str">
        <f aca="false">IF(D3324="","",D3324-N(E3324))</f>
        <v/>
      </c>
      <c r="G3324" s="8"/>
      <c r="H3324" s="12" t="str">
        <f aca="false">IF(AND(A3324="",C3324="",D3324=""),"",IF(A3324="","Add the order date",IF(I3324="","Date not recognised - use YYYY-MM-DD",IF(C3324="","Add the customer email",IF(D3324="","Add the order total",IF(COUNTIF(Customers!$A$2:$A$2001,C3324)=0,"Customer not on Customers tab",IF(N(E3324)&gt;D3324,"Refund is more than the order",IF(AND(B3324&lt;&gt;"",COUNTIF($B$2:$B$5001,B3324)&gt;1),"Same order # twice - keep one row",""))))))))</f>
        <v/>
      </c>
      <c r="I3324" s="11" t="str">
        <f aca="false">IF(A3324="","",IF(ISNUMBER(A3324),INT(A3324),IFERROR(IF(TEXT(DATE(VALUE(LEFT(A3324,4)),VALUE(MID(A3324,6,2)),VALUE(MID(A3324,9,2))),"yyyy-mm-dd")=LEFT(A3324,10),DATE(VALUE(LEFT(A3324,4)),VALUE(MID(A3324,6,2)),VALUE(MID(A3324,9,2))),""),"")))</f>
        <v/>
      </c>
    </row>
    <row r="3325" customFormat="false" ht="15" hidden="false" customHeight="false" outlineLevel="0" collapsed="false">
      <c r="A3325" s="13"/>
      <c r="B3325" s="8"/>
      <c r="C3325" s="8"/>
      <c r="D3325" s="23"/>
      <c r="E3325" s="23"/>
      <c r="F3325" s="10" t="str">
        <f aca="false">IF(D3325="","",D3325-N(E3325))</f>
        <v/>
      </c>
      <c r="G3325" s="8"/>
      <c r="H3325" s="12" t="str">
        <f aca="false">IF(AND(A3325="",C3325="",D3325=""),"",IF(A3325="","Add the order date",IF(I3325="","Date not recognised - use YYYY-MM-DD",IF(C3325="","Add the customer email",IF(D3325="","Add the order total",IF(COUNTIF(Customers!$A$2:$A$2001,C3325)=0,"Customer not on Customers tab",IF(N(E3325)&gt;D3325,"Refund is more than the order",IF(AND(B3325&lt;&gt;"",COUNTIF($B$2:$B$5001,B3325)&gt;1),"Same order # twice - keep one row",""))))))))</f>
        <v/>
      </c>
      <c r="I3325" s="11" t="str">
        <f aca="false">IF(A3325="","",IF(ISNUMBER(A3325),INT(A3325),IFERROR(IF(TEXT(DATE(VALUE(LEFT(A3325,4)),VALUE(MID(A3325,6,2)),VALUE(MID(A3325,9,2))),"yyyy-mm-dd")=LEFT(A3325,10),DATE(VALUE(LEFT(A3325,4)),VALUE(MID(A3325,6,2)),VALUE(MID(A3325,9,2))),""),"")))</f>
        <v/>
      </c>
    </row>
    <row r="3326" customFormat="false" ht="15" hidden="false" customHeight="false" outlineLevel="0" collapsed="false">
      <c r="A3326" s="13"/>
      <c r="B3326" s="8"/>
      <c r="C3326" s="8"/>
      <c r="D3326" s="23"/>
      <c r="E3326" s="23"/>
      <c r="F3326" s="10" t="str">
        <f aca="false">IF(D3326="","",D3326-N(E3326))</f>
        <v/>
      </c>
      <c r="G3326" s="8"/>
      <c r="H3326" s="12" t="str">
        <f aca="false">IF(AND(A3326="",C3326="",D3326=""),"",IF(A3326="","Add the order date",IF(I3326="","Date not recognised - use YYYY-MM-DD",IF(C3326="","Add the customer email",IF(D3326="","Add the order total",IF(COUNTIF(Customers!$A$2:$A$2001,C3326)=0,"Customer not on Customers tab",IF(N(E3326)&gt;D3326,"Refund is more than the order",IF(AND(B3326&lt;&gt;"",COUNTIF($B$2:$B$5001,B3326)&gt;1),"Same order # twice - keep one row",""))))))))</f>
        <v/>
      </c>
      <c r="I3326" s="11" t="str">
        <f aca="false">IF(A3326="","",IF(ISNUMBER(A3326),INT(A3326),IFERROR(IF(TEXT(DATE(VALUE(LEFT(A3326,4)),VALUE(MID(A3326,6,2)),VALUE(MID(A3326,9,2))),"yyyy-mm-dd")=LEFT(A3326,10),DATE(VALUE(LEFT(A3326,4)),VALUE(MID(A3326,6,2)),VALUE(MID(A3326,9,2))),""),"")))</f>
        <v/>
      </c>
    </row>
    <row r="3327" customFormat="false" ht="15" hidden="false" customHeight="false" outlineLevel="0" collapsed="false">
      <c r="A3327" s="13"/>
      <c r="B3327" s="8"/>
      <c r="C3327" s="8"/>
      <c r="D3327" s="23"/>
      <c r="E3327" s="23"/>
      <c r="F3327" s="10" t="str">
        <f aca="false">IF(D3327="","",D3327-N(E3327))</f>
        <v/>
      </c>
      <c r="G3327" s="8"/>
      <c r="H3327" s="12" t="str">
        <f aca="false">IF(AND(A3327="",C3327="",D3327=""),"",IF(A3327="","Add the order date",IF(I3327="","Date not recognised - use YYYY-MM-DD",IF(C3327="","Add the customer email",IF(D3327="","Add the order total",IF(COUNTIF(Customers!$A$2:$A$2001,C3327)=0,"Customer not on Customers tab",IF(N(E3327)&gt;D3327,"Refund is more than the order",IF(AND(B3327&lt;&gt;"",COUNTIF($B$2:$B$5001,B3327)&gt;1),"Same order # twice - keep one row",""))))))))</f>
        <v/>
      </c>
      <c r="I3327" s="11" t="str">
        <f aca="false">IF(A3327="","",IF(ISNUMBER(A3327),INT(A3327),IFERROR(IF(TEXT(DATE(VALUE(LEFT(A3327,4)),VALUE(MID(A3327,6,2)),VALUE(MID(A3327,9,2))),"yyyy-mm-dd")=LEFT(A3327,10),DATE(VALUE(LEFT(A3327,4)),VALUE(MID(A3327,6,2)),VALUE(MID(A3327,9,2))),""),"")))</f>
        <v/>
      </c>
    </row>
    <row r="3328" customFormat="false" ht="15" hidden="false" customHeight="false" outlineLevel="0" collapsed="false">
      <c r="A3328" s="13"/>
      <c r="B3328" s="8"/>
      <c r="C3328" s="8"/>
      <c r="D3328" s="23"/>
      <c r="E3328" s="23"/>
      <c r="F3328" s="10" t="str">
        <f aca="false">IF(D3328="","",D3328-N(E3328))</f>
        <v/>
      </c>
      <c r="G3328" s="8"/>
      <c r="H3328" s="12" t="str">
        <f aca="false">IF(AND(A3328="",C3328="",D3328=""),"",IF(A3328="","Add the order date",IF(I3328="","Date not recognised - use YYYY-MM-DD",IF(C3328="","Add the customer email",IF(D3328="","Add the order total",IF(COUNTIF(Customers!$A$2:$A$2001,C3328)=0,"Customer not on Customers tab",IF(N(E3328)&gt;D3328,"Refund is more than the order",IF(AND(B3328&lt;&gt;"",COUNTIF($B$2:$B$5001,B3328)&gt;1),"Same order # twice - keep one row",""))))))))</f>
        <v/>
      </c>
      <c r="I3328" s="11" t="str">
        <f aca="false">IF(A3328="","",IF(ISNUMBER(A3328),INT(A3328),IFERROR(IF(TEXT(DATE(VALUE(LEFT(A3328,4)),VALUE(MID(A3328,6,2)),VALUE(MID(A3328,9,2))),"yyyy-mm-dd")=LEFT(A3328,10),DATE(VALUE(LEFT(A3328,4)),VALUE(MID(A3328,6,2)),VALUE(MID(A3328,9,2))),""),"")))</f>
        <v/>
      </c>
    </row>
    <row r="3329" customFormat="false" ht="15" hidden="false" customHeight="false" outlineLevel="0" collapsed="false">
      <c r="A3329" s="13"/>
      <c r="B3329" s="8"/>
      <c r="C3329" s="8"/>
      <c r="D3329" s="23"/>
      <c r="E3329" s="23"/>
      <c r="F3329" s="10" t="str">
        <f aca="false">IF(D3329="","",D3329-N(E3329))</f>
        <v/>
      </c>
      <c r="G3329" s="8"/>
      <c r="H3329" s="12" t="str">
        <f aca="false">IF(AND(A3329="",C3329="",D3329=""),"",IF(A3329="","Add the order date",IF(I3329="","Date not recognised - use YYYY-MM-DD",IF(C3329="","Add the customer email",IF(D3329="","Add the order total",IF(COUNTIF(Customers!$A$2:$A$2001,C3329)=0,"Customer not on Customers tab",IF(N(E3329)&gt;D3329,"Refund is more than the order",IF(AND(B3329&lt;&gt;"",COUNTIF($B$2:$B$5001,B3329)&gt;1),"Same order # twice - keep one row",""))))))))</f>
        <v/>
      </c>
      <c r="I3329" s="11" t="str">
        <f aca="false">IF(A3329="","",IF(ISNUMBER(A3329),INT(A3329),IFERROR(IF(TEXT(DATE(VALUE(LEFT(A3329,4)),VALUE(MID(A3329,6,2)),VALUE(MID(A3329,9,2))),"yyyy-mm-dd")=LEFT(A3329,10),DATE(VALUE(LEFT(A3329,4)),VALUE(MID(A3329,6,2)),VALUE(MID(A3329,9,2))),""),"")))</f>
        <v/>
      </c>
    </row>
    <row r="3330" customFormat="false" ht="15" hidden="false" customHeight="false" outlineLevel="0" collapsed="false">
      <c r="A3330" s="13"/>
      <c r="B3330" s="8"/>
      <c r="C3330" s="8"/>
      <c r="D3330" s="23"/>
      <c r="E3330" s="23"/>
      <c r="F3330" s="10" t="str">
        <f aca="false">IF(D3330="","",D3330-N(E3330))</f>
        <v/>
      </c>
      <c r="G3330" s="8"/>
      <c r="H3330" s="12" t="str">
        <f aca="false">IF(AND(A3330="",C3330="",D3330=""),"",IF(A3330="","Add the order date",IF(I3330="","Date not recognised - use YYYY-MM-DD",IF(C3330="","Add the customer email",IF(D3330="","Add the order total",IF(COUNTIF(Customers!$A$2:$A$2001,C3330)=0,"Customer not on Customers tab",IF(N(E3330)&gt;D3330,"Refund is more than the order",IF(AND(B3330&lt;&gt;"",COUNTIF($B$2:$B$5001,B3330)&gt;1),"Same order # twice - keep one row",""))))))))</f>
        <v/>
      </c>
      <c r="I3330" s="11" t="str">
        <f aca="false">IF(A3330="","",IF(ISNUMBER(A3330),INT(A3330),IFERROR(IF(TEXT(DATE(VALUE(LEFT(A3330,4)),VALUE(MID(A3330,6,2)),VALUE(MID(A3330,9,2))),"yyyy-mm-dd")=LEFT(A3330,10),DATE(VALUE(LEFT(A3330,4)),VALUE(MID(A3330,6,2)),VALUE(MID(A3330,9,2))),""),"")))</f>
        <v/>
      </c>
    </row>
    <row r="3331" customFormat="false" ht="15" hidden="false" customHeight="false" outlineLevel="0" collapsed="false">
      <c r="A3331" s="13"/>
      <c r="B3331" s="8"/>
      <c r="C3331" s="8"/>
      <c r="D3331" s="23"/>
      <c r="E3331" s="23"/>
      <c r="F3331" s="10" t="str">
        <f aca="false">IF(D3331="","",D3331-N(E3331))</f>
        <v/>
      </c>
      <c r="G3331" s="8"/>
      <c r="H3331" s="12" t="str">
        <f aca="false">IF(AND(A3331="",C3331="",D3331=""),"",IF(A3331="","Add the order date",IF(I3331="","Date not recognised - use YYYY-MM-DD",IF(C3331="","Add the customer email",IF(D3331="","Add the order total",IF(COUNTIF(Customers!$A$2:$A$2001,C3331)=0,"Customer not on Customers tab",IF(N(E3331)&gt;D3331,"Refund is more than the order",IF(AND(B3331&lt;&gt;"",COUNTIF($B$2:$B$5001,B3331)&gt;1),"Same order # twice - keep one row",""))))))))</f>
        <v/>
      </c>
      <c r="I3331" s="11" t="str">
        <f aca="false">IF(A3331="","",IF(ISNUMBER(A3331),INT(A3331),IFERROR(IF(TEXT(DATE(VALUE(LEFT(A3331,4)),VALUE(MID(A3331,6,2)),VALUE(MID(A3331,9,2))),"yyyy-mm-dd")=LEFT(A3331,10),DATE(VALUE(LEFT(A3331,4)),VALUE(MID(A3331,6,2)),VALUE(MID(A3331,9,2))),""),"")))</f>
        <v/>
      </c>
    </row>
    <row r="3332" customFormat="false" ht="15" hidden="false" customHeight="false" outlineLevel="0" collapsed="false">
      <c r="A3332" s="13"/>
      <c r="B3332" s="8"/>
      <c r="C3332" s="8"/>
      <c r="D3332" s="23"/>
      <c r="E3332" s="23"/>
      <c r="F3332" s="10" t="str">
        <f aca="false">IF(D3332="","",D3332-N(E3332))</f>
        <v/>
      </c>
      <c r="G3332" s="8"/>
      <c r="H3332" s="12" t="str">
        <f aca="false">IF(AND(A3332="",C3332="",D3332=""),"",IF(A3332="","Add the order date",IF(I3332="","Date not recognised - use YYYY-MM-DD",IF(C3332="","Add the customer email",IF(D3332="","Add the order total",IF(COUNTIF(Customers!$A$2:$A$2001,C3332)=0,"Customer not on Customers tab",IF(N(E3332)&gt;D3332,"Refund is more than the order",IF(AND(B3332&lt;&gt;"",COUNTIF($B$2:$B$5001,B3332)&gt;1),"Same order # twice - keep one row",""))))))))</f>
        <v/>
      </c>
      <c r="I3332" s="11" t="str">
        <f aca="false">IF(A3332="","",IF(ISNUMBER(A3332),INT(A3332),IFERROR(IF(TEXT(DATE(VALUE(LEFT(A3332,4)),VALUE(MID(A3332,6,2)),VALUE(MID(A3332,9,2))),"yyyy-mm-dd")=LEFT(A3332,10),DATE(VALUE(LEFT(A3332,4)),VALUE(MID(A3332,6,2)),VALUE(MID(A3332,9,2))),""),"")))</f>
        <v/>
      </c>
    </row>
    <row r="3333" customFormat="false" ht="15" hidden="false" customHeight="false" outlineLevel="0" collapsed="false">
      <c r="A3333" s="13"/>
      <c r="B3333" s="8"/>
      <c r="C3333" s="8"/>
      <c r="D3333" s="23"/>
      <c r="E3333" s="23"/>
      <c r="F3333" s="10" t="str">
        <f aca="false">IF(D3333="","",D3333-N(E3333))</f>
        <v/>
      </c>
      <c r="G3333" s="8"/>
      <c r="H3333" s="12" t="str">
        <f aca="false">IF(AND(A3333="",C3333="",D3333=""),"",IF(A3333="","Add the order date",IF(I3333="","Date not recognised - use YYYY-MM-DD",IF(C3333="","Add the customer email",IF(D3333="","Add the order total",IF(COUNTIF(Customers!$A$2:$A$2001,C3333)=0,"Customer not on Customers tab",IF(N(E3333)&gt;D3333,"Refund is more than the order",IF(AND(B3333&lt;&gt;"",COUNTIF($B$2:$B$5001,B3333)&gt;1),"Same order # twice - keep one row",""))))))))</f>
        <v/>
      </c>
      <c r="I3333" s="11" t="str">
        <f aca="false">IF(A3333="","",IF(ISNUMBER(A3333),INT(A3333),IFERROR(IF(TEXT(DATE(VALUE(LEFT(A3333,4)),VALUE(MID(A3333,6,2)),VALUE(MID(A3333,9,2))),"yyyy-mm-dd")=LEFT(A3333,10),DATE(VALUE(LEFT(A3333,4)),VALUE(MID(A3333,6,2)),VALUE(MID(A3333,9,2))),""),"")))</f>
        <v/>
      </c>
    </row>
    <row r="3334" customFormat="false" ht="15" hidden="false" customHeight="false" outlineLevel="0" collapsed="false">
      <c r="A3334" s="13"/>
      <c r="B3334" s="8"/>
      <c r="C3334" s="8"/>
      <c r="D3334" s="23"/>
      <c r="E3334" s="23"/>
      <c r="F3334" s="10" t="str">
        <f aca="false">IF(D3334="","",D3334-N(E3334))</f>
        <v/>
      </c>
      <c r="G3334" s="8"/>
      <c r="H3334" s="12" t="str">
        <f aca="false">IF(AND(A3334="",C3334="",D3334=""),"",IF(A3334="","Add the order date",IF(I3334="","Date not recognised - use YYYY-MM-DD",IF(C3334="","Add the customer email",IF(D3334="","Add the order total",IF(COUNTIF(Customers!$A$2:$A$2001,C3334)=0,"Customer not on Customers tab",IF(N(E3334)&gt;D3334,"Refund is more than the order",IF(AND(B3334&lt;&gt;"",COUNTIF($B$2:$B$5001,B3334)&gt;1),"Same order # twice - keep one row",""))))))))</f>
        <v/>
      </c>
      <c r="I3334" s="11" t="str">
        <f aca="false">IF(A3334="","",IF(ISNUMBER(A3334),INT(A3334),IFERROR(IF(TEXT(DATE(VALUE(LEFT(A3334,4)),VALUE(MID(A3334,6,2)),VALUE(MID(A3334,9,2))),"yyyy-mm-dd")=LEFT(A3334,10),DATE(VALUE(LEFT(A3334,4)),VALUE(MID(A3334,6,2)),VALUE(MID(A3334,9,2))),""),"")))</f>
        <v/>
      </c>
    </row>
    <row r="3335" customFormat="false" ht="15" hidden="false" customHeight="false" outlineLevel="0" collapsed="false">
      <c r="A3335" s="13"/>
      <c r="B3335" s="8"/>
      <c r="C3335" s="8"/>
      <c r="D3335" s="23"/>
      <c r="E3335" s="23"/>
      <c r="F3335" s="10" t="str">
        <f aca="false">IF(D3335="","",D3335-N(E3335))</f>
        <v/>
      </c>
      <c r="G3335" s="8"/>
      <c r="H3335" s="12" t="str">
        <f aca="false">IF(AND(A3335="",C3335="",D3335=""),"",IF(A3335="","Add the order date",IF(I3335="","Date not recognised - use YYYY-MM-DD",IF(C3335="","Add the customer email",IF(D3335="","Add the order total",IF(COUNTIF(Customers!$A$2:$A$2001,C3335)=0,"Customer not on Customers tab",IF(N(E3335)&gt;D3335,"Refund is more than the order",IF(AND(B3335&lt;&gt;"",COUNTIF($B$2:$B$5001,B3335)&gt;1),"Same order # twice - keep one row",""))))))))</f>
        <v/>
      </c>
      <c r="I3335" s="11" t="str">
        <f aca="false">IF(A3335="","",IF(ISNUMBER(A3335),INT(A3335),IFERROR(IF(TEXT(DATE(VALUE(LEFT(A3335,4)),VALUE(MID(A3335,6,2)),VALUE(MID(A3335,9,2))),"yyyy-mm-dd")=LEFT(A3335,10),DATE(VALUE(LEFT(A3335,4)),VALUE(MID(A3335,6,2)),VALUE(MID(A3335,9,2))),""),"")))</f>
        <v/>
      </c>
    </row>
    <row r="3336" customFormat="false" ht="15" hidden="false" customHeight="false" outlineLevel="0" collapsed="false">
      <c r="A3336" s="13"/>
      <c r="B3336" s="8"/>
      <c r="C3336" s="8"/>
      <c r="D3336" s="23"/>
      <c r="E3336" s="23"/>
      <c r="F3336" s="10" t="str">
        <f aca="false">IF(D3336="","",D3336-N(E3336))</f>
        <v/>
      </c>
      <c r="G3336" s="8"/>
      <c r="H3336" s="12" t="str">
        <f aca="false">IF(AND(A3336="",C3336="",D3336=""),"",IF(A3336="","Add the order date",IF(I3336="","Date not recognised - use YYYY-MM-DD",IF(C3336="","Add the customer email",IF(D3336="","Add the order total",IF(COUNTIF(Customers!$A$2:$A$2001,C3336)=0,"Customer not on Customers tab",IF(N(E3336)&gt;D3336,"Refund is more than the order",IF(AND(B3336&lt;&gt;"",COUNTIF($B$2:$B$5001,B3336)&gt;1),"Same order # twice - keep one row",""))))))))</f>
        <v/>
      </c>
      <c r="I3336" s="11" t="str">
        <f aca="false">IF(A3336="","",IF(ISNUMBER(A3336),INT(A3336),IFERROR(IF(TEXT(DATE(VALUE(LEFT(A3336,4)),VALUE(MID(A3336,6,2)),VALUE(MID(A3336,9,2))),"yyyy-mm-dd")=LEFT(A3336,10),DATE(VALUE(LEFT(A3336,4)),VALUE(MID(A3336,6,2)),VALUE(MID(A3336,9,2))),""),"")))</f>
        <v/>
      </c>
    </row>
    <row r="3337" customFormat="false" ht="15" hidden="false" customHeight="false" outlineLevel="0" collapsed="false">
      <c r="A3337" s="13"/>
      <c r="B3337" s="8"/>
      <c r="C3337" s="8"/>
      <c r="D3337" s="23"/>
      <c r="E3337" s="23"/>
      <c r="F3337" s="10" t="str">
        <f aca="false">IF(D3337="","",D3337-N(E3337))</f>
        <v/>
      </c>
      <c r="G3337" s="8"/>
      <c r="H3337" s="12" t="str">
        <f aca="false">IF(AND(A3337="",C3337="",D3337=""),"",IF(A3337="","Add the order date",IF(I3337="","Date not recognised - use YYYY-MM-DD",IF(C3337="","Add the customer email",IF(D3337="","Add the order total",IF(COUNTIF(Customers!$A$2:$A$2001,C3337)=0,"Customer not on Customers tab",IF(N(E3337)&gt;D3337,"Refund is more than the order",IF(AND(B3337&lt;&gt;"",COUNTIF($B$2:$B$5001,B3337)&gt;1),"Same order # twice - keep one row",""))))))))</f>
        <v/>
      </c>
      <c r="I3337" s="11" t="str">
        <f aca="false">IF(A3337="","",IF(ISNUMBER(A3337),INT(A3337),IFERROR(IF(TEXT(DATE(VALUE(LEFT(A3337,4)),VALUE(MID(A3337,6,2)),VALUE(MID(A3337,9,2))),"yyyy-mm-dd")=LEFT(A3337,10),DATE(VALUE(LEFT(A3337,4)),VALUE(MID(A3337,6,2)),VALUE(MID(A3337,9,2))),""),"")))</f>
        <v/>
      </c>
    </row>
    <row r="3338" customFormat="false" ht="15" hidden="false" customHeight="false" outlineLevel="0" collapsed="false">
      <c r="A3338" s="13"/>
      <c r="B3338" s="8"/>
      <c r="C3338" s="8"/>
      <c r="D3338" s="23"/>
      <c r="E3338" s="23"/>
      <c r="F3338" s="10" t="str">
        <f aca="false">IF(D3338="","",D3338-N(E3338))</f>
        <v/>
      </c>
      <c r="G3338" s="8"/>
      <c r="H3338" s="12" t="str">
        <f aca="false">IF(AND(A3338="",C3338="",D3338=""),"",IF(A3338="","Add the order date",IF(I3338="","Date not recognised - use YYYY-MM-DD",IF(C3338="","Add the customer email",IF(D3338="","Add the order total",IF(COUNTIF(Customers!$A$2:$A$2001,C3338)=0,"Customer not on Customers tab",IF(N(E3338)&gt;D3338,"Refund is more than the order",IF(AND(B3338&lt;&gt;"",COUNTIF($B$2:$B$5001,B3338)&gt;1),"Same order # twice - keep one row",""))))))))</f>
        <v/>
      </c>
      <c r="I3338" s="11" t="str">
        <f aca="false">IF(A3338="","",IF(ISNUMBER(A3338),INT(A3338),IFERROR(IF(TEXT(DATE(VALUE(LEFT(A3338,4)),VALUE(MID(A3338,6,2)),VALUE(MID(A3338,9,2))),"yyyy-mm-dd")=LEFT(A3338,10),DATE(VALUE(LEFT(A3338,4)),VALUE(MID(A3338,6,2)),VALUE(MID(A3338,9,2))),""),"")))</f>
        <v/>
      </c>
    </row>
    <row r="3339" customFormat="false" ht="15" hidden="false" customHeight="false" outlineLevel="0" collapsed="false">
      <c r="A3339" s="13"/>
      <c r="B3339" s="8"/>
      <c r="C3339" s="8"/>
      <c r="D3339" s="23"/>
      <c r="E3339" s="23"/>
      <c r="F3339" s="10" t="str">
        <f aca="false">IF(D3339="","",D3339-N(E3339))</f>
        <v/>
      </c>
      <c r="G3339" s="8"/>
      <c r="H3339" s="12" t="str">
        <f aca="false">IF(AND(A3339="",C3339="",D3339=""),"",IF(A3339="","Add the order date",IF(I3339="","Date not recognised - use YYYY-MM-DD",IF(C3339="","Add the customer email",IF(D3339="","Add the order total",IF(COUNTIF(Customers!$A$2:$A$2001,C3339)=0,"Customer not on Customers tab",IF(N(E3339)&gt;D3339,"Refund is more than the order",IF(AND(B3339&lt;&gt;"",COUNTIF($B$2:$B$5001,B3339)&gt;1),"Same order # twice - keep one row",""))))))))</f>
        <v/>
      </c>
      <c r="I3339" s="11" t="str">
        <f aca="false">IF(A3339="","",IF(ISNUMBER(A3339),INT(A3339),IFERROR(IF(TEXT(DATE(VALUE(LEFT(A3339,4)),VALUE(MID(A3339,6,2)),VALUE(MID(A3339,9,2))),"yyyy-mm-dd")=LEFT(A3339,10),DATE(VALUE(LEFT(A3339,4)),VALUE(MID(A3339,6,2)),VALUE(MID(A3339,9,2))),""),"")))</f>
        <v/>
      </c>
    </row>
    <row r="3340" customFormat="false" ht="15" hidden="false" customHeight="false" outlineLevel="0" collapsed="false">
      <c r="A3340" s="13"/>
      <c r="B3340" s="8"/>
      <c r="C3340" s="8"/>
      <c r="D3340" s="23"/>
      <c r="E3340" s="23"/>
      <c r="F3340" s="10" t="str">
        <f aca="false">IF(D3340="","",D3340-N(E3340))</f>
        <v/>
      </c>
      <c r="G3340" s="8"/>
      <c r="H3340" s="12" t="str">
        <f aca="false">IF(AND(A3340="",C3340="",D3340=""),"",IF(A3340="","Add the order date",IF(I3340="","Date not recognised - use YYYY-MM-DD",IF(C3340="","Add the customer email",IF(D3340="","Add the order total",IF(COUNTIF(Customers!$A$2:$A$2001,C3340)=0,"Customer not on Customers tab",IF(N(E3340)&gt;D3340,"Refund is more than the order",IF(AND(B3340&lt;&gt;"",COUNTIF($B$2:$B$5001,B3340)&gt;1),"Same order # twice - keep one row",""))))))))</f>
        <v/>
      </c>
      <c r="I3340" s="11" t="str">
        <f aca="false">IF(A3340="","",IF(ISNUMBER(A3340),INT(A3340),IFERROR(IF(TEXT(DATE(VALUE(LEFT(A3340,4)),VALUE(MID(A3340,6,2)),VALUE(MID(A3340,9,2))),"yyyy-mm-dd")=LEFT(A3340,10),DATE(VALUE(LEFT(A3340,4)),VALUE(MID(A3340,6,2)),VALUE(MID(A3340,9,2))),""),"")))</f>
        <v/>
      </c>
    </row>
    <row r="3341" customFormat="false" ht="15" hidden="false" customHeight="false" outlineLevel="0" collapsed="false">
      <c r="A3341" s="13"/>
      <c r="B3341" s="8"/>
      <c r="C3341" s="8"/>
      <c r="D3341" s="23"/>
      <c r="E3341" s="23"/>
      <c r="F3341" s="10" t="str">
        <f aca="false">IF(D3341="","",D3341-N(E3341))</f>
        <v/>
      </c>
      <c r="G3341" s="8"/>
      <c r="H3341" s="12" t="str">
        <f aca="false">IF(AND(A3341="",C3341="",D3341=""),"",IF(A3341="","Add the order date",IF(I3341="","Date not recognised - use YYYY-MM-DD",IF(C3341="","Add the customer email",IF(D3341="","Add the order total",IF(COUNTIF(Customers!$A$2:$A$2001,C3341)=0,"Customer not on Customers tab",IF(N(E3341)&gt;D3341,"Refund is more than the order",IF(AND(B3341&lt;&gt;"",COUNTIF($B$2:$B$5001,B3341)&gt;1),"Same order # twice - keep one row",""))))))))</f>
        <v/>
      </c>
      <c r="I3341" s="11" t="str">
        <f aca="false">IF(A3341="","",IF(ISNUMBER(A3341),INT(A3341),IFERROR(IF(TEXT(DATE(VALUE(LEFT(A3341,4)),VALUE(MID(A3341,6,2)),VALUE(MID(A3341,9,2))),"yyyy-mm-dd")=LEFT(A3341,10),DATE(VALUE(LEFT(A3341,4)),VALUE(MID(A3341,6,2)),VALUE(MID(A3341,9,2))),""),"")))</f>
        <v/>
      </c>
    </row>
    <row r="3342" customFormat="false" ht="15" hidden="false" customHeight="false" outlineLevel="0" collapsed="false">
      <c r="A3342" s="13"/>
      <c r="B3342" s="8"/>
      <c r="C3342" s="8"/>
      <c r="D3342" s="23"/>
      <c r="E3342" s="23"/>
      <c r="F3342" s="10" t="str">
        <f aca="false">IF(D3342="","",D3342-N(E3342))</f>
        <v/>
      </c>
      <c r="G3342" s="8"/>
      <c r="H3342" s="12" t="str">
        <f aca="false">IF(AND(A3342="",C3342="",D3342=""),"",IF(A3342="","Add the order date",IF(I3342="","Date not recognised - use YYYY-MM-DD",IF(C3342="","Add the customer email",IF(D3342="","Add the order total",IF(COUNTIF(Customers!$A$2:$A$2001,C3342)=0,"Customer not on Customers tab",IF(N(E3342)&gt;D3342,"Refund is more than the order",IF(AND(B3342&lt;&gt;"",COUNTIF($B$2:$B$5001,B3342)&gt;1),"Same order # twice - keep one row",""))))))))</f>
        <v/>
      </c>
      <c r="I3342" s="11" t="str">
        <f aca="false">IF(A3342="","",IF(ISNUMBER(A3342),INT(A3342),IFERROR(IF(TEXT(DATE(VALUE(LEFT(A3342,4)),VALUE(MID(A3342,6,2)),VALUE(MID(A3342,9,2))),"yyyy-mm-dd")=LEFT(A3342,10),DATE(VALUE(LEFT(A3342,4)),VALUE(MID(A3342,6,2)),VALUE(MID(A3342,9,2))),""),"")))</f>
        <v/>
      </c>
    </row>
    <row r="3343" customFormat="false" ht="15" hidden="false" customHeight="false" outlineLevel="0" collapsed="false">
      <c r="A3343" s="13"/>
      <c r="B3343" s="8"/>
      <c r="C3343" s="8"/>
      <c r="D3343" s="23"/>
      <c r="E3343" s="23"/>
      <c r="F3343" s="10" t="str">
        <f aca="false">IF(D3343="","",D3343-N(E3343))</f>
        <v/>
      </c>
      <c r="G3343" s="8"/>
      <c r="H3343" s="12" t="str">
        <f aca="false">IF(AND(A3343="",C3343="",D3343=""),"",IF(A3343="","Add the order date",IF(I3343="","Date not recognised - use YYYY-MM-DD",IF(C3343="","Add the customer email",IF(D3343="","Add the order total",IF(COUNTIF(Customers!$A$2:$A$2001,C3343)=0,"Customer not on Customers tab",IF(N(E3343)&gt;D3343,"Refund is more than the order",IF(AND(B3343&lt;&gt;"",COUNTIF($B$2:$B$5001,B3343)&gt;1),"Same order # twice - keep one row",""))))))))</f>
        <v/>
      </c>
      <c r="I3343" s="11" t="str">
        <f aca="false">IF(A3343="","",IF(ISNUMBER(A3343),INT(A3343),IFERROR(IF(TEXT(DATE(VALUE(LEFT(A3343,4)),VALUE(MID(A3343,6,2)),VALUE(MID(A3343,9,2))),"yyyy-mm-dd")=LEFT(A3343,10),DATE(VALUE(LEFT(A3343,4)),VALUE(MID(A3343,6,2)),VALUE(MID(A3343,9,2))),""),"")))</f>
        <v/>
      </c>
    </row>
    <row r="3344" customFormat="false" ht="15" hidden="false" customHeight="false" outlineLevel="0" collapsed="false">
      <c r="A3344" s="13"/>
      <c r="B3344" s="8"/>
      <c r="C3344" s="8"/>
      <c r="D3344" s="23"/>
      <c r="E3344" s="23"/>
      <c r="F3344" s="10" t="str">
        <f aca="false">IF(D3344="","",D3344-N(E3344))</f>
        <v/>
      </c>
      <c r="G3344" s="8"/>
      <c r="H3344" s="12" t="str">
        <f aca="false">IF(AND(A3344="",C3344="",D3344=""),"",IF(A3344="","Add the order date",IF(I3344="","Date not recognised - use YYYY-MM-DD",IF(C3344="","Add the customer email",IF(D3344="","Add the order total",IF(COUNTIF(Customers!$A$2:$A$2001,C3344)=0,"Customer not on Customers tab",IF(N(E3344)&gt;D3344,"Refund is more than the order",IF(AND(B3344&lt;&gt;"",COUNTIF($B$2:$B$5001,B3344)&gt;1),"Same order # twice - keep one row",""))))))))</f>
        <v/>
      </c>
      <c r="I3344" s="11" t="str">
        <f aca="false">IF(A3344="","",IF(ISNUMBER(A3344),INT(A3344),IFERROR(IF(TEXT(DATE(VALUE(LEFT(A3344,4)),VALUE(MID(A3344,6,2)),VALUE(MID(A3344,9,2))),"yyyy-mm-dd")=LEFT(A3344,10),DATE(VALUE(LEFT(A3344,4)),VALUE(MID(A3344,6,2)),VALUE(MID(A3344,9,2))),""),"")))</f>
        <v/>
      </c>
    </row>
    <row r="3345" customFormat="false" ht="15" hidden="false" customHeight="false" outlineLevel="0" collapsed="false">
      <c r="A3345" s="13"/>
      <c r="B3345" s="8"/>
      <c r="C3345" s="8"/>
      <c r="D3345" s="23"/>
      <c r="E3345" s="23"/>
      <c r="F3345" s="10" t="str">
        <f aca="false">IF(D3345="","",D3345-N(E3345))</f>
        <v/>
      </c>
      <c r="G3345" s="8"/>
      <c r="H3345" s="12" t="str">
        <f aca="false">IF(AND(A3345="",C3345="",D3345=""),"",IF(A3345="","Add the order date",IF(I3345="","Date not recognised - use YYYY-MM-DD",IF(C3345="","Add the customer email",IF(D3345="","Add the order total",IF(COUNTIF(Customers!$A$2:$A$2001,C3345)=0,"Customer not on Customers tab",IF(N(E3345)&gt;D3345,"Refund is more than the order",IF(AND(B3345&lt;&gt;"",COUNTIF($B$2:$B$5001,B3345)&gt;1),"Same order # twice - keep one row",""))))))))</f>
        <v/>
      </c>
      <c r="I3345" s="11" t="str">
        <f aca="false">IF(A3345="","",IF(ISNUMBER(A3345),INT(A3345),IFERROR(IF(TEXT(DATE(VALUE(LEFT(A3345,4)),VALUE(MID(A3345,6,2)),VALUE(MID(A3345,9,2))),"yyyy-mm-dd")=LEFT(A3345,10),DATE(VALUE(LEFT(A3345,4)),VALUE(MID(A3345,6,2)),VALUE(MID(A3345,9,2))),""),"")))</f>
        <v/>
      </c>
    </row>
    <row r="3346" customFormat="false" ht="15" hidden="false" customHeight="false" outlineLevel="0" collapsed="false">
      <c r="A3346" s="13"/>
      <c r="B3346" s="8"/>
      <c r="C3346" s="8"/>
      <c r="D3346" s="23"/>
      <c r="E3346" s="23"/>
      <c r="F3346" s="10" t="str">
        <f aca="false">IF(D3346="","",D3346-N(E3346))</f>
        <v/>
      </c>
      <c r="G3346" s="8"/>
      <c r="H3346" s="12" t="str">
        <f aca="false">IF(AND(A3346="",C3346="",D3346=""),"",IF(A3346="","Add the order date",IF(I3346="","Date not recognised - use YYYY-MM-DD",IF(C3346="","Add the customer email",IF(D3346="","Add the order total",IF(COUNTIF(Customers!$A$2:$A$2001,C3346)=0,"Customer not on Customers tab",IF(N(E3346)&gt;D3346,"Refund is more than the order",IF(AND(B3346&lt;&gt;"",COUNTIF($B$2:$B$5001,B3346)&gt;1),"Same order # twice - keep one row",""))))))))</f>
        <v/>
      </c>
      <c r="I3346" s="11" t="str">
        <f aca="false">IF(A3346="","",IF(ISNUMBER(A3346),INT(A3346),IFERROR(IF(TEXT(DATE(VALUE(LEFT(A3346,4)),VALUE(MID(A3346,6,2)),VALUE(MID(A3346,9,2))),"yyyy-mm-dd")=LEFT(A3346,10),DATE(VALUE(LEFT(A3346,4)),VALUE(MID(A3346,6,2)),VALUE(MID(A3346,9,2))),""),"")))</f>
        <v/>
      </c>
    </row>
    <row r="3347" customFormat="false" ht="15" hidden="false" customHeight="false" outlineLevel="0" collapsed="false">
      <c r="A3347" s="13"/>
      <c r="B3347" s="8"/>
      <c r="C3347" s="8"/>
      <c r="D3347" s="23"/>
      <c r="E3347" s="23"/>
      <c r="F3347" s="10" t="str">
        <f aca="false">IF(D3347="","",D3347-N(E3347))</f>
        <v/>
      </c>
      <c r="G3347" s="8"/>
      <c r="H3347" s="12" t="str">
        <f aca="false">IF(AND(A3347="",C3347="",D3347=""),"",IF(A3347="","Add the order date",IF(I3347="","Date not recognised - use YYYY-MM-DD",IF(C3347="","Add the customer email",IF(D3347="","Add the order total",IF(COUNTIF(Customers!$A$2:$A$2001,C3347)=0,"Customer not on Customers tab",IF(N(E3347)&gt;D3347,"Refund is more than the order",IF(AND(B3347&lt;&gt;"",COUNTIF($B$2:$B$5001,B3347)&gt;1),"Same order # twice - keep one row",""))))))))</f>
        <v/>
      </c>
      <c r="I3347" s="11" t="str">
        <f aca="false">IF(A3347="","",IF(ISNUMBER(A3347),INT(A3347),IFERROR(IF(TEXT(DATE(VALUE(LEFT(A3347,4)),VALUE(MID(A3347,6,2)),VALUE(MID(A3347,9,2))),"yyyy-mm-dd")=LEFT(A3347,10),DATE(VALUE(LEFT(A3347,4)),VALUE(MID(A3347,6,2)),VALUE(MID(A3347,9,2))),""),"")))</f>
        <v/>
      </c>
    </row>
    <row r="3348" customFormat="false" ht="15" hidden="false" customHeight="false" outlineLevel="0" collapsed="false">
      <c r="A3348" s="13"/>
      <c r="B3348" s="8"/>
      <c r="C3348" s="8"/>
      <c r="D3348" s="23"/>
      <c r="E3348" s="23"/>
      <c r="F3348" s="10" t="str">
        <f aca="false">IF(D3348="","",D3348-N(E3348))</f>
        <v/>
      </c>
      <c r="G3348" s="8"/>
      <c r="H3348" s="12" t="str">
        <f aca="false">IF(AND(A3348="",C3348="",D3348=""),"",IF(A3348="","Add the order date",IF(I3348="","Date not recognised - use YYYY-MM-DD",IF(C3348="","Add the customer email",IF(D3348="","Add the order total",IF(COUNTIF(Customers!$A$2:$A$2001,C3348)=0,"Customer not on Customers tab",IF(N(E3348)&gt;D3348,"Refund is more than the order",IF(AND(B3348&lt;&gt;"",COUNTIF($B$2:$B$5001,B3348)&gt;1),"Same order # twice - keep one row",""))))))))</f>
        <v/>
      </c>
      <c r="I3348" s="11" t="str">
        <f aca="false">IF(A3348="","",IF(ISNUMBER(A3348),INT(A3348),IFERROR(IF(TEXT(DATE(VALUE(LEFT(A3348,4)),VALUE(MID(A3348,6,2)),VALUE(MID(A3348,9,2))),"yyyy-mm-dd")=LEFT(A3348,10),DATE(VALUE(LEFT(A3348,4)),VALUE(MID(A3348,6,2)),VALUE(MID(A3348,9,2))),""),"")))</f>
        <v/>
      </c>
    </row>
    <row r="3349" customFormat="false" ht="15" hidden="false" customHeight="false" outlineLevel="0" collapsed="false">
      <c r="A3349" s="13"/>
      <c r="B3349" s="8"/>
      <c r="C3349" s="8"/>
      <c r="D3349" s="23"/>
      <c r="E3349" s="23"/>
      <c r="F3349" s="10" t="str">
        <f aca="false">IF(D3349="","",D3349-N(E3349))</f>
        <v/>
      </c>
      <c r="G3349" s="8"/>
      <c r="H3349" s="12" t="str">
        <f aca="false">IF(AND(A3349="",C3349="",D3349=""),"",IF(A3349="","Add the order date",IF(I3349="","Date not recognised - use YYYY-MM-DD",IF(C3349="","Add the customer email",IF(D3349="","Add the order total",IF(COUNTIF(Customers!$A$2:$A$2001,C3349)=0,"Customer not on Customers tab",IF(N(E3349)&gt;D3349,"Refund is more than the order",IF(AND(B3349&lt;&gt;"",COUNTIF($B$2:$B$5001,B3349)&gt;1),"Same order # twice - keep one row",""))))))))</f>
        <v/>
      </c>
      <c r="I3349" s="11" t="str">
        <f aca="false">IF(A3349="","",IF(ISNUMBER(A3349),INT(A3349),IFERROR(IF(TEXT(DATE(VALUE(LEFT(A3349,4)),VALUE(MID(A3349,6,2)),VALUE(MID(A3349,9,2))),"yyyy-mm-dd")=LEFT(A3349,10),DATE(VALUE(LEFT(A3349,4)),VALUE(MID(A3349,6,2)),VALUE(MID(A3349,9,2))),""),"")))</f>
        <v/>
      </c>
    </row>
    <row r="3350" customFormat="false" ht="15" hidden="false" customHeight="false" outlineLevel="0" collapsed="false">
      <c r="A3350" s="13"/>
      <c r="B3350" s="8"/>
      <c r="C3350" s="8"/>
      <c r="D3350" s="23"/>
      <c r="E3350" s="23"/>
      <c r="F3350" s="10" t="str">
        <f aca="false">IF(D3350="","",D3350-N(E3350))</f>
        <v/>
      </c>
      <c r="G3350" s="8"/>
      <c r="H3350" s="12" t="str">
        <f aca="false">IF(AND(A3350="",C3350="",D3350=""),"",IF(A3350="","Add the order date",IF(I3350="","Date not recognised - use YYYY-MM-DD",IF(C3350="","Add the customer email",IF(D3350="","Add the order total",IF(COUNTIF(Customers!$A$2:$A$2001,C3350)=0,"Customer not on Customers tab",IF(N(E3350)&gt;D3350,"Refund is more than the order",IF(AND(B3350&lt;&gt;"",COUNTIF($B$2:$B$5001,B3350)&gt;1),"Same order # twice - keep one row",""))))))))</f>
        <v/>
      </c>
      <c r="I3350" s="11" t="str">
        <f aca="false">IF(A3350="","",IF(ISNUMBER(A3350),INT(A3350),IFERROR(IF(TEXT(DATE(VALUE(LEFT(A3350,4)),VALUE(MID(A3350,6,2)),VALUE(MID(A3350,9,2))),"yyyy-mm-dd")=LEFT(A3350,10),DATE(VALUE(LEFT(A3350,4)),VALUE(MID(A3350,6,2)),VALUE(MID(A3350,9,2))),""),"")))</f>
        <v/>
      </c>
    </row>
    <row r="3351" customFormat="false" ht="15" hidden="false" customHeight="false" outlineLevel="0" collapsed="false">
      <c r="A3351" s="13"/>
      <c r="B3351" s="8"/>
      <c r="C3351" s="8"/>
      <c r="D3351" s="23"/>
      <c r="E3351" s="23"/>
      <c r="F3351" s="10" t="str">
        <f aca="false">IF(D3351="","",D3351-N(E3351))</f>
        <v/>
      </c>
      <c r="G3351" s="8"/>
      <c r="H3351" s="12" t="str">
        <f aca="false">IF(AND(A3351="",C3351="",D3351=""),"",IF(A3351="","Add the order date",IF(I3351="","Date not recognised - use YYYY-MM-DD",IF(C3351="","Add the customer email",IF(D3351="","Add the order total",IF(COUNTIF(Customers!$A$2:$A$2001,C3351)=0,"Customer not on Customers tab",IF(N(E3351)&gt;D3351,"Refund is more than the order",IF(AND(B3351&lt;&gt;"",COUNTIF($B$2:$B$5001,B3351)&gt;1),"Same order # twice - keep one row",""))))))))</f>
        <v/>
      </c>
      <c r="I3351" s="11" t="str">
        <f aca="false">IF(A3351="","",IF(ISNUMBER(A3351),INT(A3351),IFERROR(IF(TEXT(DATE(VALUE(LEFT(A3351,4)),VALUE(MID(A3351,6,2)),VALUE(MID(A3351,9,2))),"yyyy-mm-dd")=LEFT(A3351,10),DATE(VALUE(LEFT(A3351,4)),VALUE(MID(A3351,6,2)),VALUE(MID(A3351,9,2))),""),"")))</f>
        <v/>
      </c>
    </row>
    <row r="3352" customFormat="false" ht="15" hidden="false" customHeight="false" outlineLevel="0" collapsed="false">
      <c r="A3352" s="13"/>
      <c r="B3352" s="8"/>
      <c r="C3352" s="8"/>
      <c r="D3352" s="23"/>
      <c r="E3352" s="23"/>
      <c r="F3352" s="10" t="str">
        <f aca="false">IF(D3352="","",D3352-N(E3352))</f>
        <v/>
      </c>
      <c r="G3352" s="8"/>
      <c r="H3352" s="12" t="str">
        <f aca="false">IF(AND(A3352="",C3352="",D3352=""),"",IF(A3352="","Add the order date",IF(I3352="","Date not recognised - use YYYY-MM-DD",IF(C3352="","Add the customer email",IF(D3352="","Add the order total",IF(COUNTIF(Customers!$A$2:$A$2001,C3352)=0,"Customer not on Customers tab",IF(N(E3352)&gt;D3352,"Refund is more than the order",IF(AND(B3352&lt;&gt;"",COUNTIF($B$2:$B$5001,B3352)&gt;1),"Same order # twice - keep one row",""))))))))</f>
        <v/>
      </c>
      <c r="I3352" s="11" t="str">
        <f aca="false">IF(A3352="","",IF(ISNUMBER(A3352),INT(A3352),IFERROR(IF(TEXT(DATE(VALUE(LEFT(A3352,4)),VALUE(MID(A3352,6,2)),VALUE(MID(A3352,9,2))),"yyyy-mm-dd")=LEFT(A3352,10),DATE(VALUE(LEFT(A3352,4)),VALUE(MID(A3352,6,2)),VALUE(MID(A3352,9,2))),""),"")))</f>
        <v/>
      </c>
    </row>
    <row r="3353" customFormat="false" ht="15" hidden="false" customHeight="false" outlineLevel="0" collapsed="false">
      <c r="A3353" s="13"/>
      <c r="B3353" s="8"/>
      <c r="C3353" s="8"/>
      <c r="D3353" s="23"/>
      <c r="E3353" s="23"/>
      <c r="F3353" s="10" t="str">
        <f aca="false">IF(D3353="","",D3353-N(E3353))</f>
        <v/>
      </c>
      <c r="G3353" s="8"/>
      <c r="H3353" s="12" t="str">
        <f aca="false">IF(AND(A3353="",C3353="",D3353=""),"",IF(A3353="","Add the order date",IF(I3353="","Date not recognised - use YYYY-MM-DD",IF(C3353="","Add the customer email",IF(D3353="","Add the order total",IF(COUNTIF(Customers!$A$2:$A$2001,C3353)=0,"Customer not on Customers tab",IF(N(E3353)&gt;D3353,"Refund is more than the order",IF(AND(B3353&lt;&gt;"",COUNTIF($B$2:$B$5001,B3353)&gt;1),"Same order # twice - keep one row",""))))))))</f>
        <v/>
      </c>
      <c r="I3353" s="11" t="str">
        <f aca="false">IF(A3353="","",IF(ISNUMBER(A3353),INT(A3353),IFERROR(IF(TEXT(DATE(VALUE(LEFT(A3353,4)),VALUE(MID(A3353,6,2)),VALUE(MID(A3353,9,2))),"yyyy-mm-dd")=LEFT(A3353,10),DATE(VALUE(LEFT(A3353,4)),VALUE(MID(A3353,6,2)),VALUE(MID(A3353,9,2))),""),"")))</f>
        <v/>
      </c>
    </row>
    <row r="3354" customFormat="false" ht="15" hidden="false" customHeight="false" outlineLevel="0" collapsed="false">
      <c r="A3354" s="13"/>
      <c r="B3354" s="8"/>
      <c r="C3354" s="8"/>
      <c r="D3354" s="23"/>
      <c r="E3354" s="23"/>
      <c r="F3354" s="10" t="str">
        <f aca="false">IF(D3354="","",D3354-N(E3354))</f>
        <v/>
      </c>
      <c r="G3354" s="8"/>
      <c r="H3354" s="12" t="str">
        <f aca="false">IF(AND(A3354="",C3354="",D3354=""),"",IF(A3354="","Add the order date",IF(I3354="","Date not recognised - use YYYY-MM-DD",IF(C3354="","Add the customer email",IF(D3354="","Add the order total",IF(COUNTIF(Customers!$A$2:$A$2001,C3354)=0,"Customer not on Customers tab",IF(N(E3354)&gt;D3354,"Refund is more than the order",IF(AND(B3354&lt;&gt;"",COUNTIF($B$2:$B$5001,B3354)&gt;1),"Same order # twice - keep one row",""))))))))</f>
        <v/>
      </c>
      <c r="I3354" s="11" t="str">
        <f aca="false">IF(A3354="","",IF(ISNUMBER(A3354),INT(A3354),IFERROR(IF(TEXT(DATE(VALUE(LEFT(A3354,4)),VALUE(MID(A3354,6,2)),VALUE(MID(A3354,9,2))),"yyyy-mm-dd")=LEFT(A3354,10),DATE(VALUE(LEFT(A3354,4)),VALUE(MID(A3354,6,2)),VALUE(MID(A3354,9,2))),""),"")))</f>
        <v/>
      </c>
    </row>
    <row r="3355" customFormat="false" ht="15" hidden="false" customHeight="false" outlineLevel="0" collapsed="false">
      <c r="A3355" s="13"/>
      <c r="B3355" s="8"/>
      <c r="C3355" s="8"/>
      <c r="D3355" s="23"/>
      <c r="E3355" s="23"/>
      <c r="F3355" s="10" t="str">
        <f aca="false">IF(D3355="","",D3355-N(E3355))</f>
        <v/>
      </c>
      <c r="G3355" s="8"/>
      <c r="H3355" s="12" t="str">
        <f aca="false">IF(AND(A3355="",C3355="",D3355=""),"",IF(A3355="","Add the order date",IF(I3355="","Date not recognised - use YYYY-MM-DD",IF(C3355="","Add the customer email",IF(D3355="","Add the order total",IF(COUNTIF(Customers!$A$2:$A$2001,C3355)=0,"Customer not on Customers tab",IF(N(E3355)&gt;D3355,"Refund is more than the order",IF(AND(B3355&lt;&gt;"",COUNTIF($B$2:$B$5001,B3355)&gt;1),"Same order # twice - keep one row",""))))))))</f>
        <v/>
      </c>
      <c r="I3355" s="11" t="str">
        <f aca="false">IF(A3355="","",IF(ISNUMBER(A3355),INT(A3355),IFERROR(IF(TEXT(DATE(VALUE(LEFT(A3355,4)),VALUE(MID(A3355,6,2)),VALUE(MID(A3355,9,2))),"yyyy-mm-dd")=LEFT(A3355,10),DATE(VALUE(LEFT(A3355,4)),VALUE(MID(A3355,6,2)),VALUE(MID(A3355,9,2))),""),"")))</f>
        <v/>
      </c>
    </row>
    <row r="3356" customFormat="false" ht="15" hidden="false" customHeight="false" outlineLevel="0" collapsed="false">
      <c r="A3356" s="13"/>
      <c r="B3356" s="8"/>
      <c r="C3356" s="8"/>
      <c r="D3356" s="23"/>
      <c r="E3356" s="23"/>
      <c r="F3356" s="10" t="str">
        <f aca="false">IF(D3356="","",D3356-N(E3356))</f>
        <v/>
      </c>
      <c r="G3356" s="8"/>
      <c r="H3356" s="12" t="str">
        <f aca="false">IF(AND(A3356="",C3356="",D3356=""),"",IF(A3356="","Add the order date",IF(I3356="","Date not recognised - use YYYY-MM-DD",IF(C3356="","Add the customer email",IF(D3356="","Add the order total",IF(COUNTIF(Customers!$A$2:$A$2001,C3356)=0,"Customer not on Customers tab",IF(N(E3356)&gt;D3356,"Refund is more than the order",IF(AND(B3356&lt;&gt;"",COUNTIF($B$2:$B$5001,B3356)&gt;1),"Same order # twice - keep one row",""))))))))</f>
        <v/>
      </c>
      <c r="I3356" s="11" t="str">
        <f aca="false">IF(A3356="","",IF(ISNUMBER(A3356),INT(A3356),IFERROR(IF(TEXT(DATE(VALUE(LEFT(A3356,4)),VALUE(MID(A3356,6,2)),VALUE(MID(A3356,9,2))),"yyyy-mm-dd")=LEFT(A3356,10),DATE(VALUE(LEFT(A3356,4)),VALUE(MID(A3356,6,2)),VALUE(MID(A3356,9,2))),""),"")))</f>
        <v/>
      </c>
    </row>
    <row r="3357" customFormat="false" ht="15" hidden="false" customHeight="false" outlineLevel="0" collapsed="false">
      <c r="A3357" s="13"/>
      <c r="B3357" s="8"/>
      <c r="C3357" s="8"/>
      <c r="D3357" s="23"/>
      <c r="E3357" s="23"/>
      <c r="F3357" s="10" t="str">
        <f aca="false">IF(D3357="","",D3357-N(E3357))</f>
        <v/>
      </c>
      <c r="G3357" s="8"/>
      <c r="H3357" s="12" t="str">
        <f aca="false">IF(AND(A3357="",C3357="",D3357=""),"",IF(A3357="","Add the order date",IF(I3357="","Date not recognised - use YYYY-MM-DD",IF(C3357="","Add the customer email",IF(D3357="","Add the order total",IF(COUNTIF(Customers!$A$2:$A$2001,C3357)=0,"Customer not on Customers tab",IF(N(E3357)&gt;D3357,"Refund is more than the order",IF(AND(B3357&lt;&gt;"",COUNTIF($B$2:$B$5001,B3357)&gt;1),"Same order # twice - keep one row",""))))))))</f>
        <v/>
      </c>
      <c r="I3357" s="11" t="str">
        <f aca="false">IF(A3357="","",IF(ISNUMBER(A3357),INT(A3357),IFERROR(IF(TEXT(DATE(VALUE(LEFT(A3357,4)),VALUE(MID(A3357,6,2)),VALUE(MID(A3357,9,2))),"yyyy-mm-dd")=LEFT(A3357,10),DATE(VALUE(LEFT(A3357,4)),VALUE(MID(A3357,6,2)),VALUE(MID(A3357,9,2))),""),"")))</f>
        <v/>
      </c>
    </row>
    <row r="3358" customFormat="false" ht="15" hidden="false" customHeight="false" outlineLevel="0" collapsed="false">
      <c r="A3358" s="13"/>
      <c r="B3358" s="8"/>
      <c r="C3358" s="8"/>
      <c r="D3358" s="23"/>
      <c r="E3358" s="23"/>
      <c r="F3358" s="10" t="str">
        <f aca="false">IF(D3358="","",D3358-N(E3358))</f>
        <v/>
      </c>
      <c r="G3358" s="8"/>
      <c r="H3358" s="12" t="str">
        <f aca="false">IF(AND(A3358="",C3358="",D3358=""),"",IF(A3358="","Add the order date",IF(I3358="","Date not recognised - use YYYY-MM-DD",IF(C3358="","Add the customer email",IF(D3358="","Add the order total",IF(COUNTIF(Customers!$A$2:$A$2001,C3358)=0,"Customer not on Customers tab",IF(N(E3358)&gt;D3358,"Refund is more than the order",IF(AND(B3358&lt;&gt;"",COUNTIF($B$2:$B$5001,B3358)&gt;1),"Same order # twice - keep one row",""))))))))</f>
        <v/>
      </c>
      <c r="I3358" s="11" t="str">
        <f aca="false">IF(A3358="","",IF(ISNUMBER(A3358),INT(A3358),IFERROR(IF(TEXT(DATE(VALUE(LEFT(A3358,4)),VALUE(MID(A3358,6,2)),VALUE(MID(A3358,9,2))),"yyyy-mm-dd")=LEFT(A3358,10),DATE(VALUE(LEFT(A3358,4)),VALUE(MID(A3358,6,2)),VALUE(MID(A3358,9,2))),""),"")))</f>
        <v/>
      </c>
    </row>
    <row r="3359" customFormat="false" ht="15" hidden="false" customHeight="false" outlineLevel="0" collapsed="false">
      <c r="A3359" s="13"/>
      <c r="B3359" s="8"/>
      <c r="C3359" s="8"/>
      <c r="D3359" s="23"/>
      <c r="E3359" s="23"/>
      <c r="F3359" s="10" t="str">
        <f aca="false">IF(D3359="","",D3359-N(E3359))</f>
        <v/>
      </c>
      <c r="G3359" s="8"/>
      <c r="H3359" s="12" t="str">
        <f aca="false">IF(AND(A3359="",C3359="",D3359=""),"",IF(A3359="","Add the order date",IF(I3359="","Date not recognised - use YYYY-MM-DD",IF(C3359="","Add the customer email",IF(D3359="","Add the order total",IF(COUNTIF(Customers!$A$2:$A$2001,C3359)=0,"Customer not on Customers tab",IF(N(E3359)&gt;D3359,"Refund is more than the order",IF(AND(B3359&lt;&gt;"",COUNTIF($B$2:$B$5001,B3359)&gt;1),"Same order # twice - keep one row",""))))))))</f>
        <v/>
      </c>
      <c r="I3359" s="11" t="str">
        <f aca="false">IF(A3359="","",IF(ISNUMBER(A3359),INT(A3359),IFERROR(IF(TEXT(DATE(VALUE(LEFT(A3359,4)),VALUE(MID(A3359,6,2)),VALUE(MID(A3359,9,2))),"yyyy-mm-dd")=LEFT(A3359,10),DATE(VALUE(LEFT(A3359,4)),VALUE(MID(A3359,6,2)),VALUE(MID(A3359,9,2))),""),"")))</f>
        <v/>
      </c>
    </row>
    <row r="3360" customFormat="false" ht="15" hidden="false" customHeight="false" outlineLevel="0" collapsed="false">
      <c r="A3360" s="13"/>
      <c r="B3360" s="8"/>
      <c r="C3360" s="8"/>
      <c r="D3360" s="23"/>
      <c r="E3360" s="23"/>
      <c r="F3360" s="10" t="str">
        <f aca="false">IF(D3360="","",D3360-N(E3360))</f>
        <v/>
      </c>
      <c r="G3360" s="8"/>
      <c r="H3360" s="12" t="str">
        <f aca="false">IF(AND(A3360="",C3360="",D3360=""),"",IF(A3360="","Add the order date",IF(I3360="","Date not recognised - use YYYY-MM-DD",IF(C3360="","Add the customer email",IF(D3360="","Add the order total",IF(COUNTIF(Customers!$A$2:$A$2001,C3360)=0,"Customer not on Customers tab",IF(N(E3360)&gt;D3360,"Refund is more than the order",IF(AND(B3360&lt;&gt;"",COUNTIF($B$2:$B$5001,B3360)&gt;1),"Same order # twice - keep one row",""))))))))</f>
        <v/>
      </c>
      <c r="I3360" s="11" t="str">
        <f aca="false">IF(A3360="","",IF(ISNUMBER(A3360),INT(A3360),IFERROR(IF(TEXT(DATE(VALUE(LEFT(A3360,4)),VALUE(MID(A3360,6,2)),VALUE(MID(A3360,9,2))),"yyyy-mm-dd")=LEFT(A3360,10),DATE(VALUE(LEFT(A3360,4)),VALUE(MID(A3360,6,2)),VALUE(MID(A3360,9,2))),""),"")))</f>
        <v/>
      </c>
    </row>
    <row r="3361" customFormat="false" ht="15" hidden="false" customHeight="false" outlineLevel="0" collapsed="false">
      <c r="A3361" s="13"/>
      <c r="B3361" s="8"/>
      <c r="C3361" s="8"/>
      <c r="D3361" s="23"/>
      <c r="E3361" s="23"/>
      <c r="F3361" s="10" t="str">
        <f aca="false">IF(D3361="","",D3361-N(E3361))</f>
        <v/>
      </c>
      <c r="G3361" s="8"/>
      <c r="H3361" s="12" t="str">
        <f aca="false">IF(AND(A3361="",C3361="",D3361=""),"",IF(A3361="","Add the order date",IF(I3361="","Date not recognised - use YYYY-MM-DD",IF(C3361="","Add the customer email",IF(D3361="","Add the order total",IF(COUNTIF(Customers!$A$2:$A$2001,C3361)=0,"Customer not on Customers tab",IF(N(E3361)&gt;D3361,"Refund is more than the order",IF(AND(B3361&lt;&gt;"",COUNTIF($B$2:$B$5001,B3361)&gt;1),"Same order # twice - keep one row",""))))))))</f>
        <v/>
      </c>
      <c r="I3361" s="11" t="str">
        <f aca="false">IF(A3361="","",IF(ISNUMBER(A3361),INT(A3361),IFERROR(IF(TEXT(DATE(VALUE(LEFT(A3361,4)),VALUE(MID(A3361,6,2)),VALUE(MID(A3361,9,2))),"yyyy-mm-dd")=LEFT(A3361,10),DATE(VALUE(LEFT(A3361,4)),VALUE(MID(A3361,6,2)),VALUE(MID(A3361,9,2))),""),"")))</f>
        <v/>
      </c>
    </row>
    <row r="3362" customFormat="false" ht="15" hidden="false" customHeight="false" outlineLevel="0" collapsed="false">
      <c r="A3362" s="13"/>
      <c r="B3362" s="8"/>
      <c r="C3362" s="8"/>
      <c r="D3362" s="23"/>
      <c r="E3362" s="23"/>
      <c r="F3362" s="10" t="str">
        <f aca="false">IF(D3362="","",D3362-N(E3362))</f>
        <v/>
      </c>
      <c r="G3362" s="8"/>
      <c r="H3362" s="12" t="str">
        <f aca="false">IF(AND(A3362="",C3362="",D3362=""),"",IF(A3362="","Add the order date",IF(I3362="","Date not recognised - use YYYY-MM-DD",IF(C3362="","Add the customer email",IF(D3362="","Add the order total",IF(COUNTIF(Customers!$A$2:$A$2001,C3362)=0,"Customer not on Customers tab",IF(N(E3362)&gt;D3362,"Refund is more than the order",IF(AND(B3362&lt;&gt;"",COUNTIF($B$2:$B$5001,B3362)&gt;1),"Same order # twice - keep one row",""))))))))</f>
        <v/>
      </c>
      <c r="I3362" s="11" t="str">
        <f aca="false">IF(A3362="","",IF(ISNUMBER(A3362),INT(A3362),IFERROR(IF(TEXT(DATE(VALUE(LEFT(A3362,4)),VALUE(MID(A3362,6,2)),VALUE(MID(A3362,9,2))),"yyyy-mm-dd")=LEFT(A3362,10),DATE(VALUE(LEFT(A3362,4)),VALUE(MID(A3362,6,2)),VALUE(MID(A3362,9,2))),""),"")))</f>
        <v/>
      </c>
    </row>
    <row r="3363" customFormat="false" ht="15" hidden="false" customHeight="false" outlineLevel="0" collapsed="false">
      <c r="A3363" s="13"/>
      <c r="B3363" s="8"/>
      <c r="C3363" s="8"/>
      <c r="D3363" s="23"/>
      <c r="E3363" s="23"/>
      <c r="F3363" s="10" t="str">
        <f aca="false">IF(D3363="","",D3363-N(E3363))</f>
        <v/>
      </c>
      <c r="G3363" s="8"/>
      <c r="H3363" s="12" t="str">
        <f aca="false">IF(AND(A3363="",C3363="",D3363=""),"",IF(A3363="","Add the order date",IF(I3363="","Date not recognised - use YYYY-MM-DD",IF(C3363="","Add the customer email",IF(D3363="","Add the order total",IF(COUNTIF(Customers!$A$2:$A$2001,C3363)=0,"Customer not on Customers tab",IF(N(E3363)&gt;D3363,"Refund is more than the order",IF(AND(B3363&lt;&gt;"",COUNTIF($B$2:$B$5001,B3363)&gt;1),"Same order # twice - keep one row",""))))))))</f>
        <v/>
      </c>
      <c r="I3363" s="11" t="str">
        <f aca="false">IF(A3363="","",IF(ISNUMBER(A3363),INT(A3363),IFERROR(IF(TEXT(DATE(VALUE(LEFT(A3363,4)),VALUE(MID(A3363,6,2)),VALUE(MID(A3363,9,2))),"yyyy-mm-dd")=LEFT(A3363,10),DATE(VALUE(LEFT(A3363,4)),VALUE(MID(A3363,6,2)),VALUE(MID(A3363,9,2))),""),"")))</f>
        <v/>
      </c>
    </row>
    <row r="3364" customFormat="false" ht="15" hidden="false" customHeight="false" outlineLevel="0" collapsed="false">
      <c r="A3364" s="13"/>
      <c r="B3364" s="8"/>
      <c r="C3364" s="8"/>
      <c r="D3364" s="23"/>
      <c r="E3364" s="23"/>
      <c r="F3364" s="10" t="str">
        <f aca="false">IF(D3364="","",D3364-N(E3364))</f>
        <v/>
      </c>
      <c r="G3364" s="8"/>
      <c r="H3364" s="12" t="str">
        <f aca="false">IF(AND(A3364="",C3364="",D3364=""),"",IF(A3364="","Add the order date",IF(I3364="","Date not recognised - use YYYY-MM-DD",IF(C3364="","Add the customer email",IF(D3364="","Add the order total",IF(COUNTIF(Customers!$A$2:$A$2001,C3364)=0,"Customer not on Customers tab",IF(N(E3364)&gt;D3364,"Refund is more than the order",IF(AND(B3364&lt;&gt;"",COUNTIF($B$2:$B$5001,B3364)&gt;1),"Same order # twice - keep one row",""))))))))</f>
        <v/>
      </c>
      <c r="I3364" s="11" t="str">
        <f aca="false">IF(A3364="","",IF(ISNUMBER(A3364),INT(A3364),IFERROR(IF(TEXT(DATE(VALUE(LEFT(A3364,4)),VALUE(MID(A3364,6,2)),VALUE(MID(A3364,9,2))),"yyyy-mm-dd")=LEFT(A3364,10),DATE(VALUE(LEFT(A3364,4)),VALUE(MID(A3364,6,2)),VALUE(MID(A3364,9,2))),""),"")))</f>
        <v/>
      </c>
    </row>
    <row r="3365" customFormat="false" ht="15" hidden="false" customHeight="false" outlineLevel="0" collapsed="false">
      <c r="A3365" s="13"/>
      <c r="B3365" s="8"/>
      <c r="C3365" s="8"/>
      <c r="D3365" s="23"/>
      <c r="E3365" s="23"/>
      <c r="F3365" s="10" t="str">
        <f aca="false">IF(D3365="","",D3365-N(E3365))</f>
        <v/>
      </c>
      <c r="G3365" s="8"/>
      <c r="H3365" s="12" t="str">
        <f aca="false">IF(AND(A3365="",C3365="",D3365=""),"",IF(A3365="","Add the order date",IF(I3365="","Date not recognised - use YYYY-MM-DD",IF(C3365="","Add the customer email",IF(D3365="","Add the order total",IF(COUNTIF(Customers!$A$2:$A$2001,C3365)=0,"Customer not on Customers tab",IF(N(E3365)&gt;D3365,"Refund is more than the order",IF(AND(B3365&lt;&gt;"",COUNTIF($B$2:$B$5001,B3365)&gt;1),"Same order # twice - keep one row",""))))))))</f>
        <v/>
      </c>
      <c r="I3365" s="11" t="str">
        <f aca="false">IF(A3365="","",IF(ISNUMBER(A3365),INT(A3365),IFERROR(IF(TEXT(DATE(VALUE(LEFT(A3365,4)),VALUE(MID(A3365,6,2)),VALUE(MID(A3365,9,2))),"yyyy-mm-dd")=LEFT(A3365,10),DATE(VALUE(LEFT(A3365,4)),VALUE(MID(A3365,6,2)),VALUE(MID(A3365,9,2))),""),"")))</f>
        <v/>
      </c>
    </row>
    <row r="3366" customFormat="false" ht="15" hidden="false" customHeight="false" outlineLevel="0" collapsed="false">
      <c r="A3366" s="13"/>
      <c r="B3366" s="8"/>
      <c r="C3366" s="8"/>
      <c r="D3366" s="23"/>
      <c r="E3366" s="23"/>
      <c r="F3366" s="10" t="str">
        <f aca="false">IF(D3366="","",D3366-N(E3366))</f>
        <v/>
      </c>
      <c r="G3366" s="8"/>
      <c r="H3366" s="12" t="str">
        <f aca="false">IF(AND(A3366="",C3366="",D3366=""),"",IF(A3366="","Add the order date",IF(I3366="","Date not recognised - use YYYY-MM-DD",IF(C3366="","Add the customer email",IF(D3366="","Add the order total",IF(COUNTIF(Customers!$A$2:$A$2001,C3366)=0,"Customer not on Customers tab",IF(N(E3366)&gt;D3366,"Refund is more than the order",IF(AND(B3366&lt;&gt;"",COUNTIF($B$2:$B$5001,B3366)&gt;1),"Same order # twice - keep one row",""))))))))</f>
        <v/>
      </c>
      <c r="I3366" s="11" t="str">
        <f aca="false">IF(A3366="","",IF(ISNUMBER(A3366),INT(A3366),IFERROR(IF(TEXT(DATE(VALUE(LEFT(A3366,4)),VALUE(MID(A3366,6,2)),VALUE(MID(A3366,9,2))),"yyyy-mm-dd")=LEFT(A3366,10),DATE(VALUE(LEFT(A3366,4)),VALUE(MID(A3366,6,2)),VALUE(MID(A3366,9,2))),""),"")))</f>
        <v/>
      </c>
    </row>
    <row r="3367" customFormat="false" ht="15" hidden="false" customHeight="false" outlineLevel="0" collapsed="false">
      <c r="A3367" s="13"/>
      <c r="B3367" s="8"/>
      <c r="C3367" s="8"/>
      <c r="D3367" s="23"/>
      <c r="E3367" s="23"/>
      <c r="F3367" s="10" t="str">
        <f aca="false">IF(D3367="","",D3367-N(E3367))</f>
        <v/>
      </c>
      <c r="G3367" s="8"/>
      <c r="H3367" s="12" t="str">
        <f aca="false">IF(AND(A3367="",C3367="",D3367=""),"",IF(A3367="","Add the order date",IF(I3367="","Date not recognised - use YYYY-MM-DD",IF(C3367="","Add the customer email",IF(D3367="","Add the order total",IF(COUNTIF(Customers!$A$2:$A$2001,C3367)=0,"Customer not on Customers tab",IF(N(E3367)&gt;D3367,"Refund is more than the order",IF(AND(B3367&lt;&gt;"",COUNTIF($B$2:$B$5001,B3367)&gt;1),"Same order # twice - keep one row",""))))))))</f>
        <v/>
      </c>
      <c r="I3367" s="11" t="str">
        <f aca="false">IF(A3367="","",IF(ISNUMBER(A3367),INT(A3367),IFERROR(IF(TEXT(DATE(VALUE(LEFT(A3367,4)),VALUE(MID(A3367,6,2)),VALUE(MID(A3367,9,2))),"yyyy-mm-dd")=LEFT(A3367,10),DATE(VALUE(LEFT(A3367,4)),VALUE(MID(A3367,6,2)),VALUE(MID(A3367,9,2))),""),"")))</f>
        <v/>
      </c>
    </row>
    <row r="3368" customFormat="false" ht="15" hidden="false" customHeight="false" outlineLevel="0" collapsed="false">
      <c r="A3368" s="13"/>
      <c r="B3368" s="8"/>
      <c r="C3368" s="8"/>
      <c r="D3368" s="23"/>
      <c r="E3368" s="23"/>
      <c r="F3368" s="10" t="str">
        <f aca="false">IF(D3368="","",D3368-N(E3368))</f>
        <v/>
      </c>
      <c r="G3368" s="8"/>
      <c r="H3368" s="12" t="str">
        <f aca="false">IF(AND(A3368="",C3368="",D3368=""),"",IF(A3368="","Add the order date",IF(I3368="","Date not recognised - use YYYY-MM-DD",IF(C3368="","Add the customer email",IF(D3368="","Add the order total",IF(COUNTIF(Customers!$A$2:$A$2001,C3368)=0,"Customer not on Customers tab",IF(N(E3368)&gt;D3368,"Refund is more than the order",IF(AND(B3368&lt;&gt;"",COUNTIF($B$2:$B$5001,B3368)&gt;1),"Same order # twice - keep one row",""))))))))</f>
        <v/>
      </c>
      <c r="I3368" s="11" t="str">
        <f aca="false">IF(A3368="","",IF(ISNUMBER(A3368),INT(A3368),IFERROR(IF(TEXT(DATE(VALUE(LEFT(A3368,4)),VALUE(MID(A3368,6,2)),VALUE(MID(A3368,9,2))),"yyyy-mm-dd")=LEFT(A3368,10),DATE(VALUE(LEFT(A3368,4)),VALUE(MID(A3368,6,2)),VALUE(MID(A3368,9,2))),""),"")))</f>
        <v/>
      </c>
    </row>
    <row r="3369" customFormat="false" ht="15" hidden="false" customHeight="false" outlineLevel="0" collapsed="false">
      <c r="A3369" s="13"/>
      <c r="B3369" s="8"/>
      <c r="C3369" s="8"/>
      <c r="D3369" s="23"/>
      <c r="E3369" s="23"/>
      <c r="F3369" s="10" t="str">
        <f aca="false">IF(D3369="","",D3369-N(E3369))</f>
        <v/>
      </c>
      <c r="G3369" s="8"/>
      <c r="H3369" s="12" t="str">
        <f aca="false">IF(AND(A3369="",C3369="",D3369=""),"",IF(A3369="","Add the order date",IF(I3369="","Date not recognised - use YYYY-MM-DD",IF(C3369="","Add the customer email",IF(D3369="","Add the order total",IF(COUNTIF(Customers!$A$2:$A$2001,C3369)=0,"Customer not on Customers tab",IF(N(E3369)&gt;D3369,"Refund is more than the order",IF(AND(B3369&lt;&gt;"",COUNTIF($B$2:$B$5001,B3369)&gt;1),"Same order # twice - keep one row",""))))))))</f>
        <v/>
      </c>
      <c r="I3369" s="11" t="str">
        <f aca="false">IF(A3369="","",IF(ISNUMBER(A3369),INT(A3369),IFERROR(IF(TEXT(DATE(VALUE(LEFT(A3369,4)),VALUE(MID(A3369,6,2)),VALUE(MID(A3369,9,2))),"yyyy-mm-dd")=LEFT(A3369,10),DATE(VALUE(LEFT(A3369,4)),VALUE(MID(A3369,6,2)),VALUE(MID(A3369,9,2))),""),"")))</f>
        <v/>
      </c>
    </row>
    <row r="3370" customFormat="false" ht="15" hidden="false" customHeight="false" outlineLevel="0" collapsed="false">
      <c r="A3370" s="13"/>
      <c r="B3370" s="8"/>
      <c r="C3370" s="8"/>
      <c r="D3370" s="23"/>
      <c r="E3370" s="23"/>
      <c r="F3370" s="10" t="str">
        <f aca="false">IF(D3370="","",D3370-N(E3370))</f>
        <v/>
      </c>
      <c r="G3370" s="8"/>
      <c r="H3370" s="12" t="str">
        <f aca="false">IF(AND(A3370="",C3370="",D3370=""),"",IF(A3370="","Add the order date",IF(I3370="","Date not recognised - use YYYY-MM-DD",IF(C3370="","Add the customer email",IF(D3370="","Add the order total",IF(COUNTIF(Customers!$A$2:$A$2001,C3370)=0,"Customer not on Customers tab",IF(N(E3370)&gt;D3370,"Refund is more than the order",IF(AND(B3370&lt;&gt;"",COUNTIF($B$2:$B$5001,B3370)&gt;1),"Same order # twice - keep one row",""))))))))</f>
        <v/>
      </c>
      <c r="I3370" s="11" t="str">
        <f aca="false">IF(A3370="","",IF(ISNUMBER(A3370),INT(A3370),IFERROR(IF(TEXT(DATE(VALUE(LEFT(A3370,4)),VALUE(MID(A3370,6,2)),VALUE(MID(A3370,9,2))),"yyyy-mm-dd")=LEFT(A3370,10),DATE(VALUE(LEFT(A3370,4)),VALUE(MID(A3370,6,2)),VALUE(MID(A3370,9,2))),""),"")))</f>
        <v/>
      </c>
    </row>
    <row r="3371" customFormat="false" ht="15" hidden="false" customHeight="false" outlineLevel="0" collapsed="false">
      <c r="A3371" s="13"/>
      <c r="B3371" s="8"/>
      <c r="C3371" s="8"/>
      <c r="D3371" s="23"/>
      <c r="E3371" s="23"/>
      <c r="F3371" s="10" t="str">
        <f aca="false">IF(D3371="","",D3371-N(E3371))</f>
        <v/>
      </c>
      <c r="G3371" s="8"/>
      <c r="H3371" s="12" t="str">
        <f aca="false">IF(AND(A3371="",C3371="",D3371=""),"",IF(A3371="","Add the order date",IF(I3371="","Date not recognised - use YYYY-MM-DD",IF(C3371="","Add the customer email",IF(D3371="","Add the order total",IF(COUNTIF(Customers!$A$2:$A$2001,C3371)=0,"Customer not on Customers tab",IF(N(E3371)&gt;D3371,"Refund is more than the order",IF(AND(B3371&lt;&gt;"",COUNTIF($B$2:$B$5001,B3371)&gt;1),"Same order # twice - keep one row",""))))))))</f>
        <v/>
      </c>
      <c r="I3371" s="11" t="str">
        <f aca="false">IF(A3371="","",IF(ISNUMBER(A3371),INT(A3371),IFERROR(IF(TEXT(DATE(VALUE(LEFT(A3371,4)),VALUE(MID(A3371,6,2)),VALUE(MID(A3371,9,2))),"yyyy-mm-dd")=LEFT(A3371,10),DATE(VALUE(LEFT(A3371,4)),VALUE(MID(A3371,6,2)),VALUE(MID(A3371,9,2))),""),"")))</f>
        <v/>
      </c>
    </row>
    <row r="3372" customFormat="false" ht="15" hidden="false" customHeight="false" outlineLevel="0" collapsed="false">
      <c r="A3372" s="13"/>
      <c r="B3372" s="8"/>
      <c r="C3372" s="8"/>
      <c r="D3372" s="23"/>
      <c r="E3372" s="23"/>
      <c r="F3372" s="10" t="str">
        <f aca="false">IF(D3372="","",D3372-N(E3372))</f>
        <v/>
      </c>
      <c r="G3372" s="8"/>
      <c r="H3372" s="12" t="str">
        <f aca="false">IF(AND(A3372="",C3372="",D3372=""),"",IF(A3372="","Add the order date",IF(I3372="","Date not recognised - use YYYY-MM-DD",IF(C3372="","Add the customer email",IF(D3372="","Add the order total",IF(COUNTIF(Customers!$A$2:$A$2001,C3372)=0,"Customer not on Customers tab",IF(N(E3372)&gt;D3372,"Refund is more than the order",IF(AND(B3372&lt;&gt;"",COUNTIF($B$2:$B$5001,B3372)&gt;1),"Same order # twice - keep one row",""))))))))</f>
        <v/>
      </c>
      <c r="I3372" s="11" t="str">
        <f aca="false">IF(A3372="","",IF(ISNUMBER(A3372),INT(A3372),IFERROR(IF(TEXT(DATE(VALUE(LEFT(A3372,4)),VALUE(MID(A3372,6,2)),VALUE(MID(A3372,9,2))),"yyyy-mm-dd")=LEFT(A3372,10),DATE(VALUE(LEFT(A3372,4)),VALUE(MID(A3372,6,2)),VALUE(MID(A3372,9,2))),""),"")))</f>
        <v/>
      </c>
    </row>
    <row r="3373" customFormat="false" ht="15" hidden="false" customHeight="false" outlineLevel="0" collapsed="false">
      <c r="A3373" s="13"/>
      <c r="B3373" s="8"/>
      <c r="C3373" s="8"/>
      <c r="D3373" s="23"/>
      <c r="E3373" s="23"/>
      <c r="F3373" s="10" t="str">
        <f aca="false">IF(D3373="","",D3373-N(E3373))</f>
        <v/>
      </c>
      <c r="G3373" s="8"/>
      <c r="H3373" s="12" t="str">
        <f aca="false">IF(AND(A3373="",C3373="",D3373=""),"",IF(A3373="","Add the order date",IF(I3373="","Date not recognised - use YYYY-MM-DD",IF(C3373="","Add the customer email",IF(D3373="","Add the order total",IF(COUNTIF(Customers!$A$2:$A$2001,C3373)=0,"Customer not on Customers tab",IF(N(E3373)&gt;D3373,"Refund is more than the order",IF(AND(B3373&lt;&gt;"",COUNTIF($B$2:$B$5001,B3373)&gt;1),"Same order # twice - keep one row",""))))))))</f>
        <v/>
      </c>
      <c r="I3373" s="11" t="str">
        <f aca="false">IF(A3373="","",IF(ISNUMBER(A3373),INT(A3373),IFERROR(IF(TEXT(DATE(VALUE(LEFT(A3373,4)),VALUE(MID(A3373,6,2)),VALUE(MID(A3373,9,2))),"yyyy-mm-dd")=LEFT(A3373,10),DATE(VALUE(LEFT(A3373,4)),VALUE(MID(A3373,6,2)),VALUE(MID(A3373,9,2))),""),"")))</f>
        <v/>
      </c>
    </row>
    <row r="3374" customFormat="false" ht="15" hidden="false" customHeight="false" outlineLevel="0" collapsed="false">
      <c r="A3374" s="13"/>
      <c r="B3374" s="8"/>
      <c r="C3374" s="8"/>
      <c r="D3374" s="23"/>
      <c r="E3374" s="23"/>
      <c r="F3374" s="10" t="str">
        <f aca="false">IF(D3374="","",D3374-N(E3374))</f>
        <v/>
      </c>
      <c r="G3374" s="8"/>
      <c r="H3374" s="12" t="str">
        <f aca="false">IF(AND(A3374="",C3374="",D3374=""),"",IF(A3374="","Add the order date",IF(I3374="","Date not recognised - use YYYY-MM-DD",IF(C3374="","Add the customer email",IF(D3374="","Add the order total",IF(COUNTIF(Customers!$A$2:$A$2001,C3374)=0,"Customer not on Customers tab",IF(N(E3374)&gt;D3374,"Refund is more than the order",IF(AND(B3374&lt;&gt;"",COUNTIF($B$2:$B$5001,B3374)&gt;1),"Same order # twice - keep one row",""))))))))</f>
        <v/>
      </c>
      <c r="I3374" s="11" t="str">
        <f aca="false">IF(A3374="","",IF(ISNUMBER(A3374),INT(A3374),IFERROR(IF(TEXT(DATE(VALUE(LEFT(A3374,4)),VALUE(MID(A3374,6,2)),VALUE(MID(A3374,9,2))),"yyyy-mm-dd")=LEFT(A3374,10),DATE(VALUE(LEFT(A3374,4)),VALUE(MID(A3374,6,2)),VALUE(MID(A3374,9,2))),""),"")))</f>
        <v/>
      </c>
    </row>
    <row r="3375" customFormat="false" ht="15" hidden="false" customHeight="false" outlineLevel="0" collapsed="false">
      <c r="A3375" s="13"/>
      <c r="B3375" s="8"/>
      <c r="C3375" s="8"/>
      <c r="D3375" s="23"/>
      <c r="E3375" s="23"/>
      <c r="F3375" s="10" t="str">
        <f aca="false">IF(D3375="","",D3375-N(E3375))</f>
        <v/>
      </c>
      <c r="G3375" s="8"/>
      <c r="H3375" s="12" t="str">
        <f aca="false">IF(AND(A3375="",C3375="",D3375=""),"",IF(A3375="","Add the order date",IF(I3375="","Date not recognised - use YYYY-MM-DD",IF(C3375="","Add the customer email",IF(D3375="","Add the order total",IF(COUNTIF(Customers!$A$2:$A$2001,C3375)=0,"Customer not on Customers tab",IF(N(E3375)&gt;D3375,"Refund is more than the order",IF(AND(B3375&lt;&gt;"",COUNTIF($B$2:$B$5001,B3375)&gt;1),"Same order # twice - keep one row",""))))))))</f>
        <v/>
      </c>
      <c r="I3375" s="11" t="str">
        <f aca="false">IF(A3375="","",IF(ISNUMBER(A3375),INT(A3375),IFERROR(IF(TEXT(DATE(VALUE(LEFT(A3375,4)),VALUE(MID(A3375,6,2)),VALUE(MID(A3375,9,2))),"yyyy-mm-dd")=LEFT(A3375,10),DATE(VALUE(LEFT(A3375,4)),VALUE(MID(A3375,6,2)),VALUE(MID(A3375,9,2))),""),"")))</f>
        <v/>
      </c>
    </row>
    <row r="3376" customFormat="false" ht="15" hidden="false" customHeight="false" outlineLevel="0" collapsed="false">
      <c r="A3376" s="13"/>
      <c r="B3376" s="8"/>
      <c r="C3376" s="8"/>
      <c r="D3376" s="23"/>
      <c r="E3376" s="23"/>
      <c r="F3376" s="10" t="str">
        <f aca="false">IF(D3376="","",D3376-N(E3376))</f>
        <v/>
      </c>
      <c r="G3376" s="8"/>
      <c r="H3376" s="12" t="str">
        <f aca="false">IF(AND(A3376="",C3376="",D3376=""),"",IF(A3376="","Add the order date",IF(I3376="","Date not recognised - use YYYY-MM-DD",IF(C3376="","Add the customer email",IF(D3376="","Add the order total",IF(COUNTIF(Customers!$A$2:$A$2001,C3376)=0,"Customer not on Customers tab",IF(N(E3376)&gt;D3376,"Refund is more than the order",IF(AND(B3376&lt;&gt;"",COUNTIF($B$2:$B$5001,B3376)&gt;1),"Same order # twice - keep one row",""))))))))</f>
        <v/>
      </c>
      <c r="I3376" s="11" t="str">
        <f aca="false">IF(A3376="","",IF(ISNUMBER(A3376),INT(A3376),IFERROR(IF(TEXT(DATE(VALUE(LEFT(A3376,4)),VALUE(MID(A3376,6,2)),VALUE(MID(A3376,9,2))),"yyyy-mm-dd")=LEFT(A3376,10),DATE(VALUE(LEFT(A3376,4)),VALUE(MID(A3376,6,2)),VALUE(MID(A3376,9,2))),""),"")))</f>
        <v/>
      </c>
    </row>
    <row r="3377" customFormat="false" ht="15" hidden="false" customHeight="false" outlineLevel="0" collapsed="false">
      <c r="A3377" s="13"/>
      <c r="B3377" s="8"/>
      <c r="C3377" s="8"/>
      <c r="D3377" s="23"/>
      <c r="E3377" s="23"/>
      <c r="F3377" s="10" t="str">
        <f aca="false">IF(D3377="","",D3377-N(E3377))</f>
        <v/>
      </c>
      <c r="G3377" s="8"/>
      <c r="H3377" s="12" t="str">
        <f aca="false">IF(AND(A3377="",C3377="",D3377=""),"",IF(A3377="","Add the order date",IF(I3377="","Date not recognised - use YYYY-MM-DD",IF(C3377="","Add the customer email",IF(D3377="","Add the order total",IF(COUNTIF(Customers!$A$2:$A$2001,C3377)=0,"Customer not on Customers tab",IF(N(E3377)&gt;D3377,"Refund is more than the order",IF(AND(B3377&lt;&gt;"",COUNTIF($B$2:$B$5001,B3377)&gt;1),"Same order # twice - keep one row",""))))))))</f>
        <v/>
      </c>
      <c r="I3377" s="11" t="str">
        <f aca="false">IF(A3377="","",IF(ISNUMBER(A3377),INT(A3377),IFERROR(IF(TEXT(DATE(VALUE(LEFT(A3377,4)),VALUE(MID(A3377,6,2)),VALUE(MID(A3377,9,2))),"yyyy-mm-dd")=LEFT(A3377,10),DATE(VALUE(LEFT(A3377,4)),VALUE(MID(A3377,6,2)),VALUE(MID(A3377,9,2))),""),"")))</f>
        <v/>
      </c>
    </row>
    <row r="3378" customFormat="false" ht="15" hidden="false" customHeight="false" outlineLevel="0" collapsed="false">
      <c r="A3378" s="13"/>
      <c r="B3378" s="8"/>
      <c r="C3378" s="8"/>
      <c r="D3378" s="23"/>
      <c r="E3378" s="23"/>
      <c r="F3378" s="10" t="str">
        <f aca="false">IF(D3378="","",D3378-N(E3378))</f>
        <v/>
      </c>
      <c r="G3378" s="8"/>
      <c r="H3378" s="12" t="str">
        <f aca="false">IF(AND(A3378="",C3378="",D3378=""),"",IF(A3378="","Add the order date",IF(I3378="","Date not recognised - use YYYY-MM-DD",IF(C3378="","Add the customer email",IF(D3378="","Add the order total",IF(COUNTIF(Customers!$A$2:$A$2001,C3378)=0,"Customer not on Customers tab",IF(N(E3378)&gt;D3378,"Refund is more than the order",IF(AND(B3378&lt;&gt;"",COUNTIF($B$2:$B$5001,B3378)&gt;1),"Same order # twice - keep one row",""))))))))</f>
        <v/>
      </c>
      <c r="I3378" s="11" t="str">
        <f aca="false">IF(A3378="","",IF(ISNUMBER(A3378),INT(A3378),IFERROR(IF(TEXT(DATE(VALUE(LEFT(A3378,4)),VALUE(MID(A3378,6,2)),VALUE(MID(A3378,9,2))),"yyyy-mm-dd")=LEFT(A3378,10),DATE(VALUE(LEFT(A3378,4)),VALUE(MID(A3378,6,2)),VALUE(MID(A3378,9,2))),""),"")))</f>
        <v/>
      </c>
    </row>
    <row r="3379" customFormat="false" ht="15" hidden="false" customHeight="false" outlineLevel="0" collapsed="false">
      <c r="A3379" s="13"/>
      <c r="B3379" s="8"/>
      <c r="C3379" s="8"/>
      <c r="D3379" s="23"/>
      <c r="E3379" s="23"/>
      <c r="F3379" s="10" t="str">
        <f aca="false">IF(D3379="","",D3379-N(E3379))</f>
        <v/>
      </c>
      <c r="G3379" s="8"/>
      <c r="H3379" s="12" t="str">
        <f aca="false">IF(AND(A3379="",C3379="",D3379=""),"",IF(A3379="","Add the order date",IF(I3379="","Date not recognised - use YYYY-MM-DD",IF(C3379="","Add the customer email",IF(D3379="","Add the order total",IF(COUNTIF(Customers!$A$2:$A$2001,C3379)=0,"Customer not on Customers tab",IF(N(E3379)&gt;D3379,"Refund is more than the order",IF(AND(B3379&lt;&gt;"",COUNTIF($B$2:$B$5001,B3379)&gt;1),"Same order # twice - keep one row",""))))))))</f>
        <v/>
      </c>
      <c r="I3379" s="11" t="str">
        <f aca="false">IF(A3379="","",IF(ISNUMBER(A3379),INT(A3379),IFERROR(IF(TEXT(DATE(VALUE(LEFT(A3379,4)),VALUE(MID(A3379,6,2)),VALUE(MID(A3379,9,2))),"yyyy-mm-dd")=LEFT(A3379,10),DATE(VALUE(LEFT(A3379,4)),VALUE(MID(A3379,6,2)),VALUE(MID(A3379,9,2))),""),"")))</f>
        <v/>
      </c>
    </row>
    <row r="3380" customFormat="false" ht="15" hidden="false" customHeight="false" outlineLevel="0" collapsed="false">
      <c r="A3380" s="13"/>
      <c r="B3380" s="8"/>
      <c r="C3380" s="8"/>
      <c r="D3380" s="23"/>
      <c r="E3380" s="23"/>
      <c r="F3380" s="10" t="str">
        <f aca="false">IF(D3380="","",D3380-N(E3380))</f>
        <v/>
      </c>
      <c r="G3380" s="8"/>
      <c r="H3380" s="12" t="str">
        <f aca="false">IF(AND(A3380="",C3380="",D3380=""),"",IF(A3380="","Add the order date",IF(I3380="","Date not recognised - use YYYY-MM-DD",IF(C3380="","Add the customer email",IF(D3380="","Add the order total",IF(COUNTIF(Customers!$A$2:$A$2001,C3380)=0,"Customer not on Customers tab",IF(N(E3380)&gt;D3380,"Refund is more than the order",IF(AND(B3380&lt;&gt;"",COUNTIF($B$2:$B$5001,B3380)&gt;1),"Same order # twice - keep one row",""))))))))</f>
        <v/>
      </c>
      <c r="I3380" s="11" t="str">
        <f aca="false">IF(A3380="","",IF(ISNUMBER(A3380),INT(A3380),IFERROR(IF(TEXT(DATE(VALUE(LEFT(A3380,4)),VALUE(MID(A3380,6,2)),VALUE(MID(A3380,9,2))),"yyyy-mm-dd")=LEFT(A3380,10),DATE(VALUE(LEFT(A3380,4)),VALUE(MID(A3380,6,2)),VALUE(MID(A3380,9,2))),""),"")))</f>
        <v/>
      </c>
    </row>
    <row r="3381" customFormat="false" ht="15" hidden="false" customHeight="false" outlineLevel="0" collapsed="false">
      <c r="A3381" s="13"/>
      <c r="B3381" s="8"/>
      <c r="C3381" s="8"/>
      <c r="D3381" s="23"/>
      <c r="E3381" s="23"/>
      <c r="F3381" s="10" t="str">
        <f aca="false">IF(D3381="","",D3381-N(E3381))</f>
        <v/>
      </c>
      <c r="G3381" s="8"/>
      <c r="H3381" s="12" t="str">
        <f aca="false">IF(AND(A3381="",C3381="",D3381=""),"",IF(A3381="","Add the order date",IF(I3381="","Date not recognised - use YYYY-MM-DD",IF(C3381="","Add the customer email",IF(D3381="","Add the order total",IF(COUNTIF(Customers!$A$2:$A$2001,C3381)=0,"Customer not on Customers tab",IF(N(E3381)&gt;D3381,"Refund is more than the order",IF(AND(B3381&lt;&gt;"",COUNTIF($B$2:$B$5001,B3381)&gt;1),"Same order # twice - keep one row",""))))))))</f>
        <v/>
      </c>
      <c r="I3381" s="11" t="str">
        <f aca="false">IF(A3381="","",IF(ISNUMBER(A3381),INT(A3381),IFERROR(IF(TEXT(DATE(VALUE(LEFT(A3381,4)),VALUE(MID(A3381,6,2)),VALUE(MID(A3381,9,2))),"yyyy-mm-dd")=LEFT(A3381,10),DATE(VALUE(LEFT(A3381,4)),VALUE(MID(A3381,6,2)),VALUE(MID(A3381,9,2))),""),"")))</f>
        <v/>
      </c>
    </row>
    <row r="3382" customFormat="false" ht="15" hidden="false" customHeight="false" outlineLevel="0" collapsed="false">
      <c r="A3382" s="13"/>
      <c r="B3382" s="8"/>
      <c r="C3382" s="8"/>
      <c r="D3382" s="23"/>
      <c r="E3382" s="23"/>
      <c r="F3382" s="10" t="str">
        <f aca="false">IF(D3382="","",D3382-N(E3382))</f>
        <v/>
      </c>
      <c r="G3382" s="8"/>
      <c r="H3382" s="12" t="str">
        <f aca="false">IF(AND(A3382="",C3382="",D3382=""),"",IF(A3382="","Add the order date",IF(I3382="","Date not recognised - use YYYY-MM-DD",IF(C3382="","Add the customer email",IF(D3382="","Add the order total",IF(COUNTIF(Customers!$A$2:$A$2001,C3382)=0,"Customer not on Customers tab",IF(N(E3382)&gt;D3382,"Refund is more than the order",IF(AND(B3382&lt;&gt;"",COUNTIF($B$2:$B$5001,B3382)&gt;1),"Same order # twice - keep one row",""))))))))</f>
        <v/>
      </c>
      <c r="I3382" s="11" t="str">
        <f aca="false">IF(A3382="","",IF(ISNUMBER(A3382),INT(A3382),IFERROR(IF(TEXT(DATE(VALUE(LEFT(A3382,4)),VALUE(MID(A3382,6,2)),VALUE(MID(A3382,9,2))),"yyyy-mm-dd")=LEFT(A3382,10),DATE(VALUE(LEFT(A3382,4)),VALUE(MID(A3382,6,2)),VALUE(MID(A3382,9,2))),""),"")))</f>
        <v/>
      </c>
    </row>
    <row r="3383" customFormat="false" ht="15" hidden="false" customHeight="false" outlineLevel="0" collapsed="false">
      <c r="A3383" s="13"/>
      <c r="B3383" s="8"/>
      <c r="C3383" s="8"/>
      <c r="D3383" s="23"/>
      <c r="E3383" s="23"/>
      <c r="F3383" s="10" t="str">
        <f aca="false">IF(D3383="","",D3383-N(E3383))</f>
        <v/>
      </c>
      <c r="G3383" s="8"/>
      <c r="H3383" s="12" t="str">
        <f aca="false">IF(AND(A3383="",C3383="",D3383=""),"",IF(A3383="","Add the order date",IF(I3383="","Date not recognised - use YYYY-MM-DD",IF(C3383="","Add the customer email",IF(D3383="","Add the order total",IF(COUNTIF(Customers!$A$2:$A$2001,C3383)=0,"Customer not on Customers tab",IF(N(E3383)&gt;D3383,"Refund is more than the order",IF(AND(B3383&lt;&gt;"",COUNTIF($B$2:$B$5001,B3383)&gt;1),"Same order # twice - keep one row",""))))))))</f>
        <v/>
      </c>
      <c r="I3383" s="11" t="str">
        <f aca="false">IF(A3383="","",IF(ISNUMBER(A3383),INT(A3383),IFERROR(IF(TEXT(DATE(VALUE(LEFT(A3383,4)),VALUE(MID(A3383,6,2)),VALUE(MID(A3383,9,2))),"yyyy-mm-dd")=LEFT(A3383,10),DATE(VALUE(LEFT(A3383,4)),VALUE(MID(A3383,6,2)),VALUE(MID(A3383,9,2))),""),"")))</f>
        <v/>
      </c>
    </row>
    <row r="3384" customFormat="false" ht="15" hidden="false" customHeight="false" outlineLevel="0" collapsed="false">
      <c r="A3384" s="13"/>
      <c r="B3384" s="8"/>
      <c r="C3384" s="8"/>
      <c r="D3384" s="23"/>
      <c r="E3384" s="23"/>
      <c r="F3384" s="10" t="str">
        <f aca="false">IF(D3384="","",D3384-N(E3384))</f>
        <v/>
      </c>
      <c r="G3384" s="8"/>
      <c r="H3384" s="12" t="str">
        <f aca="false">IF(AND(A3384="",C3384="",D3384=""),"",IF(A3384="","Add the order date",IF(I3384="","Date not recognised - use YYYY-MM-DD",IF(C3384="","Add the customer email",IF(D3384="","Add the order total",IF(COUNTIF(Customers!$A$2:$A$2001,C3384)=0,"Customer not on Customers tab",IF(N(E3384)&gt;D3384,"Refund is more than the order",IF(AND(B3384&lt;&gt;"",COUNTIF($B$2:$B$5001,B3384)&gt;1),"Same order # twice - keep one row",""))))))))</f>
        <v/>
      </c>
      <c r="I3384" s="11" t="str">
        <f aca="false">IF(A3384="","",IF(ISNUMBER(A3384),INT(A3384),IFERROR(IF(TEXT(DATE(VALUE(LEFT(A3384,4)),VALUE(MID(A3384,6,2)),VALUE(MID(A3384,9,2))),"yyyy-mm-dd")=LEFT(A3384,10),DATE(VALUE(LEFT(A3384,4)),VALUE(MID(A3384,6,2)),VALUE(MID(A3384,9,2))),""),"")))</f>
        <v/>
      </c>
    </row>
    <row r="3385" customFormat="false" ht="15" hidden="false" customHeight="false" outlineLevel="0" collapsed="false">
      <c r="A3385" s="13"/>
      <c r="B3385" s="8"/>
      <c r="C3385" s="8"/>
      <c r="D3385" s="23"/>
      <c r="E3385" s="23"/>
      <c r="F3385" s="10" t="str">
        <f aca="false">IF(D3385="","",D3385-N(E3385))</f>
        <v/>
      </c>
      <c r="G3385" s="8"/>
      <c r="H3385" s="12" t="str">
        <f aca="false">IF(AND(A3385="",C3385="",D3385=""),"",IF(A3385="","Add the order date",IF(I3385="","Date not recognised - use YYYY-MM-DD",IF(C3385="","Add the customer email",IF(D3385="","Add the order total",IF(COUNTIF(Customers!$A$2:$A$2001,C3385)=0,"Customer not on Customers tab",IF(N(E3385)&gt;D3385,"Refund is more than the order",IF(AND(B3385&lt;&gt;"",COUNTIF($B$2:$B$5001,B3385)&gt;1),"Same order # twice - keep one row",""))))))))</f>
        <v/>
      </c>
      <c r="I3385" s="11" t="str">
        <f aca="false">IF(A3385="","",IF(ISNUMBER(A3385),INT(A3385),IFERROR(IF(TEXT(DATE(VALUE(LEFT(A3385,4)),VALUE(MID(A3385,6,2)),VALUE(MID(A3385,9,2))),"yyyy-mm-dd")=LEFT(A3385,10),DATE(VALUE(LEFT(A3385,4)),VALUE(MID(A3385,6,2)),VALUE(MID(A3385,9,2))),""),"")))</f>
        <v/>
      </c>
    </row>
    <row r="3386" customFormat="false" ht="15" hidden="false" customHeight="false" outlineLevel="0" collapsed="false">
      <c r="A3386" s="13"/>
      <c r="B3386" s="8"/>
      <c r="C3386" s="8"/>
      <c r="D3386" s="23"/>
      <c r="E3386" s="23"/>
      <c r="F3386" s="10" t="str">
        <f aca="false">IF(D3386="","",D3386-N(E3386))</f>
        <v/>
      </c>
      <c r="G3386" s="8"/>
      <c r="H3386" s="12" t="str">
        <f aca="false">IF(AND(A3386="",C3386="",D3386=""),"",IF(A3386="","Add the order date",IF(I3386="","Date not recognised - use YYYY-MM-DD",IF(C3386="","Add the customer email",IF(D3386="","Add the order total",IF(COUNTIF(Customers!$A$2:$A$2001,C3386)=0,"Customer not on Customers tab",IF(N(E3386)&gt;D3386,"Refund is more than the order",IF(AND(B3386&lt;&gt;"",COUNTIF($B$2:$B$5001,B3386)&gt;1),"Same order # twice - keep one row",""))))))))</f>
        <v/>
      </c>
      <c r="I3386" s="11" t="str">
        <f aca="false">IF(A3386="","",IF(ISNUMBER(A3386),INT(A3386),IFERROR(IF(TEXT(DATE(VALUE(LEFT(A3386,4)),VALUE(MID(A3386,6,2)),VALUE(MID(A3386,9,2))),"yyyy-mm-dd")=LEFT(A3386,10),DATE(VALUE(LEFT(A3386,4)),VALUE(MID(A3386,6,2)),VALUE(MID(A3386,9,2))),""),"")))</f>
        <v/>
      </c>
    </row>
    <row r="3387" customFormat="false" ht="15" hidden="false" customHeight="false" outlineLevel="0" collapsed="false">
      <c r="A3387" s="13"/>
      <c r="B3387" s="8"/>
      <c r="C3387" s="8"/>
      <c r="D3387" s="23"/>
      <c r="E3387" s="23"/>
      <c r="F3387" s="10" t="str">
        <f aca="false">IF(D3387="","",D3387-N(E3387))</f>
        <v/>
      </c>
      <c r="G3387" s="8"/>
      <c r="H3387" s="12" t="str">
        <f aca="false">IF(AND(A3387="",C3387="",D3387=""),"",IF(A3387="","Add the order date",IF(I3387="","Date not recognised - use YYYY-MM-DD",IF(C3387="","Add the customer email",IF(D3387="","Add the order total",IF(COUNTIF(Customers!$A$2:$A$2001,C3387)=0,"Customer not on Customers tab",IF(N(E3387)&gt;D3387,"Refund is more than the order",IF(AND(B3387&lt;&gt;"",COUNTIF($B$2:$B$5001,B3387)&gt;1),"Same order # twice - keep one row",""))))))))</f>
        <v/>
      </c>
      <c r="I3387" s="11" t="str">
        <f aca="false">IF(A3387="","",IF(ISNUMBER(A3387),INT(A3387),IFERROR(IF(TEXT(DATE(VALUE(LEFT(A3387,4)),VALUE(MID(A3387,6,2)),VALUE(MID(A3387,9,2))),"yyyy-mm-dd")=LEFT(A3387,10),DATE(VALUE(LEFT(A3387,4)),VALUE(MID(A3387,6,2)),VALUE(MID(A3387,9,2))),""),"")))</f>
        <v/>
      </c>
    </row>
    <row r="3388" customFormat="false" ht="15" hidden="false" customHeight="false" outlineLevel="0" collapsed="false">
      <c r="A3388" s="13"/>
      <c r="B3388" s="8"/>
      <c r="C3388" s="8"/>
      <c r="D3388" s="23"/>
      <c r="E3388" s="23"/>
      <c r="F3388" s="10" t="str">
        <f aca="false">IF(D3388="","",D3388-N(E3388))</f>
        <v/>
      </c>
      <c r="G3388" s="8"/>
      <c r="H3388" s="12" t="str">
        <f aca="false">IF(AND(A3388="",C3388="",D3388=""),"",IF(A3388="","Add the order date",IF(I3388="","Date not recognised - use YYYY-MM-DD",IF(C3388="","Add the customer email",IF(D3388="","Add the order total",IF(COUNTIF(Customers!$A$2:$A$2001,C3388)=0,"Customer not on Customers tab",IF(N(E3388)&gt;D3388,"Refund is more than the order",IF(AND(B3388&lt;&gt;"",COUNTIF($B$2:$B$5001,B3388)&gt;1),"Same order # twice - keep one row",""))))))))</f>
        <v/>
      </c>
      <c r="I3388" s="11" t="str">
        <f aca="false">IF(A3388="","",IF(ISNUMBER(A3388),INT(A3388),IFERROR(IF(TEXT(DATE(VALUE(LEFT(A3388,4)),VALUE(MID(A3388,6,2)),VALUE(MID(A3388,9,2))),"yyyy-mm-dd")=LEFT(A3388,10),DATE(VALUE(LEFT(A3388,4)),VALUE(MID(A3388,6,2)),VALUE(MID(A3388,9,2))),""),"")))</f>
        <v/>
      </c>
    </row>
    <row r="3389" customFormat="false" ht="15" hidden="false" customHeight="false" outlineLevel="0" collapsed="false">
      <c r="A3389" s="13"/>
      <c r="B3389" s="8"/>
      <c r="C3389" s="8"/>
      <c r="D3389" s="23"/>
      <c r="E3389" s="23"/>
      <c r="F3389" s="10" t="str">
        <f aca="false">IF(D3389="","",D3389-N(E3389))</f>
        <v/>
      </c>
      <c r="G3389" s="8"/>
      <c r="H3389" s="12" t="str">
        <f aca="false">IF(AND(A3389="",C3389="",D3389=""),"",IF(A3389="","Add the order date",IF(I3389="","Date not recognised - use YYYY-MM-DD",IF(C3389="","Add the customer email",IF(D3389="","Add the order total",IF(COUNTIF(Customers!$A$2:$A$2001,C3389)=0,"Customer not on Customers tab",IF(N(E3389)&gt;D3389,"Refund is more than the order",IF(AND(B3389&lt;&gt;"",COUNTIF($B$2:$B$5001,B3389)&gt;1),"Same order # twice - keep one row",""))))))))</f>
        <v/>
      </c>
      <c r="I3389" s="11" t="str">
        <f aca="false">IF(A3389="","",IF(ISNUMBER(A3389),INT(A3389),IFERROR(IF(TEXT(DATE(VALUE(LEFT(A3389,4)),VALUE(MID(A3389,6,2)),VALUE(MID(A3389,9,2))),"yyyy-mm-dd")=LEFT(A3389,10),DATE(VALUE(LEFT(A3389,4)),VALUE(MID(A3389,6,2)),VALUE(MID(A3389,9,2))),""),"")))</f>
        <v/>
      </c>
    </row>
    <row r="3390" customFormat="false" ht="15" hidden="false" customHeight="false" outlineLevel="0" collapsed="false">
      <c r="A3390" s="13"/>
      <c r="B3390" s="8"/>
      <c r="C3390" s="8"/>
      <c r="D3390" s="23"/>
      <c r="E3390" s="23"/>
      <c r="F3390" s="10" t="str">
        <f aca="false">IF(D3390="","",D3390-N(E3390))</f>
        <v/>
      </c>
      <c r="G3390" s="8"/>
      <c r="H3390" s="12" t="str">
        <f aca="false">IF(AND(A3390="",C3390="",D3390=""),"",IF(A3390="","Add the order date",IF(I3390="","Date not recognised - use YYYY-MM-DD",IF(C3390="","Add the customer email",IF(D3390="","Add the order total",IF(COUNTIF(Customers!$A$2:$A$2001,C3390)=0,"Customer not on Customers tab",IF(N(E3390)&gt;D3390,"Refund is more than the order",IF(AND(B3390&lt;&gt;"",COUNTIF($B$2:$B$5001,B3390)&gt;1),"Same order # twice - keep one row",""))))))))</f>
        <v/>
      </c>
      <c r="I3390" s="11" t="str">
        <f aca="false">IF(A3390="","",IF(ISNUMBER(A3390),INT(A3390),IFERROR(IF(TEXT(DATE(VALUE(LEFT(A3390,4)),VALUE(MID(A3390,6,2)),VALUE(MID(A3390,9,2))),"yyyy-mm-dd")=LEFT(A3390,10),DATE(VALUE(LEFT(A3390,4)),VALUE(MID(A3390,6,2)),VALUE(MID(A3390,9,2))),""),"")))</f>
        <v/>
      </c>
    </row>
    <row r="3391" customFormat="false" ht="15" hidden="false" customHeight="false" outlineLevel="0" collapsed="false">
      <c r="A3391" s="13"/>
      <c r="B3391" s="8"/>
      <c r="C3391" s="8"/>
      <c r="D3391" s="23"/>
      <c r="E3391" s="23"/>
      <c r="F3391" s="10" t="str">
        <f aca="false">IF(D3391="","",D3391-N(E3391))</f>
        <v/>
      </c>
      <c r="G3391" s="8"/>
      <c r="H3391" s="12" t="str">
        <f aca="false">IF(AND(A3391="",C3391="",D3391=""),"",IF(A3391="","Add the order date",IF(I3391="","Date not recognised - use YYYY-MM-DD",IF(C3391="","Add the customer email",IF(D3391="","Add the order total",IF(COUNTIF(Customers!$A$2:$A$2001,C3391)=0,"Customer not on Customers tab",IF(N(E3391)&gt;D3391,"Refund is more than the order",IF(AND(B3391&lt;&gt;"",COUNTIF($B$2:$B$5001,B3391)&gt;1),"Same order # twice - keep one row",""))))))))</f>
        <v/>
      </c>
      <c r="I3391" s="11" t="str">
        <f aca="false">IF(A3391="","",IF(ISNUMBER(A3391),INT(A3391),IFERROR(IF(TEXT(DATE(VALUE(LEFT(A3391,4)),VALUE(MID(A3391,6,2)),VALUE(MID(A3391,9,2))),"yyyy-mm-dd")=LEFT(A3391,10),DATE(VALUE(LEFT(A3391,4)),VALUE(MID(A3391,6,2)),VALUE(MID(A3391,9,2))),""),"")))</f>
        <v/>
      </c>
    </row>
    <row r="3392" customFormat="false" ht="15" hidden="false" customHeight="false" outlineLevel="0" collapsed="false">
      <c r="A3392" s="13"/>
      <c r="B3392" s="8"/>
      <c r="C3392" s="8"/>
      <c r="D3392" s="23"/>
      <c r="E3392" s="23"/>
      <c r="F3392" s="10" t="str">
        <f aca="false">IF(D3392="","",D3392-N(E3392))</f>
        <v/>
      </c>
      <c r="G3392" s="8"/>
      <c r="H3392" s="12" t="str">
        <f aca="false">IF(AND(A3392="",C3392="",D3392=""),"",IF(A3392="","Add the order date",IF(I3392="","Date not recognised - use YYYY-MM-DD",IF(C3392="","Add the customer email",IF(D3392="","Add the order total",IF(COUNTIF(Customers!$A$2:$A$2001,C3392)=0,"Customer not on Customers tab",IF(N(E3392)&gt;D3392,"Refund is more than the order",IF(AND(B3392&lt;&gt;"",COUNTIF($B$2:$B$5001,B3392)&gt;1),"Same order # twice - keep one row",""))))))))</f>
        <v/>
      </c>
      <c r="I3392" s="11" t="str">
        <f aca="false">IF(A3392="","",IF(ISNUMBER(A3392),INT(A3392),IFERROR(IF(TEXT(DATE(VALUE(LEFT(A3392,4)),VALUE(MID(A3392,6,2)),VALUE(MID(A3392,9,2))),"yyyy-mm-dd")=LEFT(A3392,10),DATE(VALUE(LEFT(A3392,4)),VALUE(MID(A3392,6,2)),VALUE(MID(A3392,9,2))),""),"")))</f>
        <v/>
      </c>
    </row>
    <row r="3393" customFormat="false" ht="15" hidden="false" customHeight="false" outlineLevel="0" collapsed="false">
      <c r="A3393" s="13"/>
      <c r="B3393" s="8"/>
      <c r="C3393" s="8"/>
      <c r="D3393" s="23"/>
      <c r="E3393" s="23"/>
      <c r="F3393" s="10" t="str">
        <f aca="false">IF(D3393="","",D3393-N(E3393))</f>
        <v/>
      </c>
      <c r="G3393" s="8"/>
      <c r="H3393" s="12" t="str">
        <f aca="false">IF(AND(A3393="",C3393="",D3393=""),"",IF(A3393="","Add the order date",IF(I3393="","Date not recognised - use YYYY-MM-DD",IF(C3393="","Add the customer email",IF(D3393="","Add the order total",IF(COUNTIF(Customers!$A$2:$A$2001,C3393)=0,"Customer not on Customers tab",IF(N(E3393)&gt;D3393,"Refund is more than the order",IF(AND(B3393&lt;&gt;"",COUNTIF($B$2:$B$5001,B3393)&gt;1),"Same order # twice - keep one row",""))))))))</f>
        <v/>
      </c>
      <c r="I3393" s="11" t="str">
        <f aca="false">IF(A3393="","",IF(ISNUMBER(A3393),INT(A3393),IFERROR(IF(TEXT(DATE(VALUE(LEFT(A3393,4)),VALUE(MID(A3393,6,2)),VALUE(MID(A3393,9,2))),"yyyy-mm-dd")=LEFT(A3393,10),DATE(VALUE(LEFT(A3393,4)),VALUE(MID(A3393,6,2)),VALUE(MID(A3393,9,2))),""),"")))</f>
        <v/>
      </c>
    </row>
    <row r="3394" customFormat="false" ht="15" hidden="false" customHeight="false" outlineLevel="0" collapsed="false">
      <c r="A3394" s="13"/>
      <c r="B3394" s="8"/>
      <c r="C3394" s="8"/>
      <c r="D3394" s="23"/>
      <c r="E3394" s="23"/>
      <c r="F3394" s="10" t="str">
        <f aca="false">IF(D3394="","",D3394-N(E3394))</f>
        <v/>
      </c>
      <c r="G3394" s="8"/>
      <c r="H3394" s="12" t="str">
        <f aca="false">IF(AND(A3394="",C3394="",D3394=""),"",IF(A3394="","Add the order date",IF(I3394="","Date not recognised - use YYYY-MM-DD",IF(C3394="","Add the customer email",IF(D3394="","Add the order total",IF(COUNTIF(Customers!$A$2:$A$2001,C3394)=0,"Customer not on Customers tab",IF(N(E3394)&gt;D3394,"Refund is more than the order",IF(AND(B3394&lt;&gt;"",COUNTIF($B$2:$B$5001,B3394)&gt;1),"Same order # twice - keep one row",""))))))))</f>
        <v/>
      </c>
      <c r="I3394" s="11" t="str">
        <f aca="false">IF(A3394="","",IF(ISNUMBER(A3394),INT(A3394),IFERROR(IF(TEXT(DATE(VALUE(LEFT(A3394,4)),VALUE(MID(A3394,6,2)),VALUE(MID(A3394,9,2))),"yyyy-mm-dd")=LEFT(A3394,10),DATE(VALUE(LEFT(A3394,4)),VALUE(MID(A3394,6,2)),VALUE(MID(A3394,9,2))),""),"")))</f>
        <v/>
      </c>
    </row>
    <row r="3395" customFormat="false" ht="15" hidden="false" customHeight="false" outlineLevel="0" collapsed="false">
      <c r="A3395" s="13"/>
      <c r="B3395" s="8"/>
      <c r="C3395" s="8"/>
      <c r="D3395" s="23"/>
      <c r="E3395" s="23"/>
      <c r="F3395" s="10" t="str">
        <f aca="false">IF(D3395="","",D3395-N(E3395))</f>
        <v/>
      </c>
      <c r="G3395" s="8"/>
      <c r="H3395" s="12" t="str">
        <f aca="false">IF(AND(A3395="",C3395="",D3395=""),"",IF(A3395="","Add the order date",IF(I3395="","Date not recognised - use YYYY-MM-DD",IF(C3395="","Add the customer email",IF(D3395="","Add the order total",IF(COUNTIF(Customers!$A$2:$A$2001,C3395)=0,"Customer not on Customers tab",IF(N(E3395)&gt;D3395,"Refund is more than the order",IF(AND(B3395&lt;&gt;"",COUNTIF($B$2:$B$5001,B3395)&gt;1),"Same order # twice - keep one row",""))))))))</f>
        <v/>
      </c>
      <c r="I3395" s="11" t="str">
        <f aca="false">IF(A3395="","",IF(ISNUMBER(A3395),INT(A3395),IFERROR(IF(TEXT(DATE(VALUE(LEFT(A3395,4)),VALUE(MID(A3395,6,2)),VALUE(MID(A3395,9,2))),"yyyy-mm-dd")=LEFT(A3395,10),DATE(VALUE(LEFT(A3395,4)),VALUE(MID(A3395,6,2)),VALUE(MID(A3395,9,2))),""),"")))</f>
        <v/>
      </c>
    </row>
    <row r="3396" customFormat="false" ht="15" hidden="false" customHeight="false" outlineLevel="0" collapsed="false">
      <c r="A3396" s="13"/>
      <c r="B3396" s="8"/>
      <c r="C3396" s="8"/>
      <c r="D3396" s="23"/>
      <c r="E3396" s="23"/>
      <c r="F3396" s="10" t="str">
        <f aca="false">IF(D3396="","",D3396-N(E3396))</f>
        <v/>
      </c>
      <c r="G3396" s="8"/>
      <c r="H3396" s="12" t="str">
        <f aca="false">IF(AND(A3396="",C3396="",D3396=""),"",IF(A3396="","Add the order date",IF(I3396="","Date not recognised - use YYYY-MM-DD",IF(C3396="","Add the customer email",IF(D3396="","Add the order total",IF(COUNTIF(Customers!$A$2:$A$2001,C3396)=0,"Customer not on Customers tab",IF(N(E3396)&gt;D3396,"Refund is more than the order",IF(AND(B3396&lt;&gt;"",COUNTIF($B$2:$B$5001,B3396)&gt;1),"Same order # twice - keep one row",""))))))))</f>
        <v/>
      </c>
      <c r="I3396" s="11" t="str">
        <f aca="false">IF(A3396="","",IF(ISNUMBER(A3396),INT(A3396),IFERROR(IF(TEXT(DATE(VALUE(LEFT(A3396,4)),VALUE(MID(A3396,6,2)),VALUE(MID(A3396,9,2))),"yyyy-mm-dd")=LEFT(A3396,10),DATE(VALUE(LEFT(A3396,4)),VALUE(MID(A3396,6,2)),VALUE(MID(A3396,9,2))),""),"")))</f>
        <v/>
      </c>
    </row>
    <row r="3397" customFormat="false" ht="15" hidden="false" customHeight="false" outlineLevel="0" collapsed="false">
      <c r="A3397" s="13"/>
      <c r="B3397" s="8"/>
      <c r="C3397" s="8"/>
      <c r="D3397" s="23"/>
      <c r="E3397" s="23"/>
      <c r="F3397" s="10" t="str">
        <f aca="false">IF(D3397="","",D3397-N(E3397))</f>
        <v/>
      </c>
      <c r="G3397" s="8"/>
      <c r="H3397" s="12" t="str">
        <f aca="false">IF(AND(A3397="",C3397="",D3397=""),"",IF(A3397="","Add the order date",IF(I3397="","Date not recognised - use YYYY-MM-DD",IF(C3397="","Add the customer email",IF(D3397="","Add the order total",IF(COUNTIF(Customers!$A$2:$A$2001,C3397)=0,"Customer not on Customers tab",IF(N(E3397)&gt;D3397,"Refund is more than the order",IF(AND(B3397&lt;&gt;"",COUNTIF($B$2:$B$5001,B3397)&gt;1),"Same order # twice - keep one row",""))))))))</f>
        <v/>
      </c>
      <c r="I3397" s="11" t="str">
        <f aca="false">IF(A3397="","",IF(ISNUMBER(A3397),INT(A3397),IFERROR(IF(TEXT(DATE(VALUE(LEFT(A3397,4)),VALUE(MID(A3397,6,2)),VALUE(MID(A3397,9,2))),"yyyy-mm-dd")=LEFT(A3397,10),DATE(VALUE(LEFT(A3397,4)),VALUE(MID(A3397,6,2)),VALUE(MID(A3397,9,2))),""),"")))</f>
        <v/>
      </c>
    </row>
    <row r="3398" customFormat="false" ht="15" hidden="false" customHeight="false" outlineLevel="0" collapsed="false">
      <c r="A3398" s="13"/>
      <c r="B3398" s="8"/>
      <c r="C3398" s="8"/>
      <c r="D3398" s="23"/>
      <c r="E3398" s="23"/>
      <c r="F3398" s="10" t="str">
        <f aca="false">IF(D3398="","",D3398-N(E3398))</f>
        <v/>
      </c>
      <c r="G3398" s="8"/>
      <c r="H3398" s="12" t="str">
        <f aca="false">IF(AND(A3398="",C3398="",D3398=""),"",IF(A3398="","Add the order date",IF(I3398="","Date not recognised - use YYYY-MM-DD",IF(C3398="","Add the customer email",IF(D3398="","Add the order total",IF(COUNTIF(Customers!$A$2:$A$2001,C3398)=0,"Customer not on Customers tab",IF(N(E3398)&gt;D3398,"Refund is more than the order",IF(AND(B3398&lt;&gt;"",COUNTIF($B$2:$B$5001,B3398)&gt;1),"Same order # twice - keep one row",""))))))))</f>
        <v/>
      </c>
      <c r="I3398" s="11" t="str">
        <f aca="false">IF(A3398="","",IF(ISNUMBER(A3398),INT(A3398),IFERROR(IF(TEXT(DATE(VALUE(LEFT(A3398,4)),VALUE(MID(A3398,6,2)),VALUE(MID(A3398,9,2))),"yyyy-mm-dd")=LEFT(A3398,10),DATE(VALUE(LEFT(A3398,4)),VALUE(MID(A3398,6,2)),VALUE(MID(A3398,9,2))),""),"")))</f>
        <v/>
      </c>
    </row>
    <row r="3399" customFormat="false" ht="15" hidden="false" customHeight="false" outlineLevel="0" collapsed="false">
      <c r="A3399" s="13"/>
      <c r="B3399" s="8"/>
      <c r="C3399" s="8"/>
      <c r="D3399" s="23"/>
      <c r="E3399" s="23"/>
      <c r="F3399" s="10" t="str">
        <f aca="false">IF(D3399="","",D3399-N(E3399))</f>
        <v/>
      </c>
      <c r="G3399" s="8"/>
      <c r="H3399" s="12" t="str">
        <f aca="false">IF(AND(A3399="",C3399="",D3399=""),"",IF(A3399="","Add the order date",IF(I3399="","Date not recognised - use YYYY-MM-DD",IF(C3399="","Add the customer email",IF(D3399="","Add the order total",IF(COUNTIF(Customers!$A$2:$A$2001,C3399)=0,"Customer not on Customers tab",IF(N(E3399)&gt;D3399,"Refund is more than the order",IF(AND(B3399&lt;&gt;"",COUNTIF($B$2:$B$5001,B3399)&gt;1),"Same order # twice - keep one row",""))))))))</f>
        <v/>
      </c>
      <c r="I3399" s="11" t="str">
        <f aca="false">IF(A3399="","",IF(ISNUMBER(A3399),INT(A3399),IFERROR(IF(TEXT(DATE(VALUE(LEFT(A3399,4)),VALUE(MID(A3399,6,2)),VALUE(MID(A3399,9,2))),"yyyy-mm-dd")=LEFT(A3399,10),DATE(VALUE(LEFT(A3399,4)),VALUE(MID(A3399,6,2)),VALUE(MID(A3399,9,2))),""),"")))</f>
        <v/>
      </c>
    </row>
    <row r="3400" customFormat="false" ht="15" hidden="false" customHeight="false" outlineLevel="0" collapsed="false">
      <c r="A3400" s="13"/>
      <c r="B3400" s="8"/>
      <c r="C3400" s="8"/>
      <c r="D3400" s="23"/>
      <c r="E3400" s="23"/>
      <c r="F3400" s="10" t="str">
        <f aca="false">IF(D3400="","",D3400-N(E3400))</f>
        <v/>
      </c>
      <c r="G3400" s="8"/>
      <c r="H3400" s="12" t="str">
        <f aca="false">IF(AND(A3400="",C3400="",D3400=""),"",IF(A3400="","Add the order date",IF(I3400="","Date not recognised - use YYYY-MM-DD",IF(C3400="","Add the customer email",IF(D3400="","Add the order total",IF(COUNTIF(Customers!$A$2:$A$2001,C3400)=0,"Customer not on Customers tab",IF(N(E3400)&gt;D3400,"Refund is more than the order",IF(AND(B3400&lt;&gt;"",COUNTIF($B$2:$B$5001,B3400)&gt;1),"Same order # twice - keep one row",""))))))))</f>
        <v/>
      </c>
      <c r="I3400" s="11" t="str">
        <f aca="false">IF(A3400="","",IF(ISNUMBER(A3400),INT(A3400),IFERROR(IF(TEXT(DATE(VALUE(LEFT(A3400,4)),VALUE(MID(A3400,6,2)),VALUE(MID(A3400,9,2))),"yyyy-mm-dd")=LEFT(A3400,10),DATE(VALUE(LEFT(A3400,4)),VALUE(MID(A3400,6,2)),VALUE(MID(A3400,9,2))),""),"")))</f>
        <v/>
      </c>
    </row>
    <row r="3401" customFormat="false" ht="15" hidden="false" customHeight="false" outlineLevel="0" collapsed="false">
      <c r="A3401" s="13"/>
      <c r="B3401" s="8"/>
      <c r="C3401" s="8"/>
      <c r="D3401" s="23"/>
      <c r="E3401" s="23"/>
      <c r="F3401" s="10" t="str">
        <f aca="false">IF(D3401="","",D3401-N(E3401))</f>
        <v/>
      </c>
      <c r="G3401" s="8"/>
      <c r="H3401" s="12" t="str">
        <f aca="false">IF(AND(A3401="",C3401="",D3401=""),"",IF(A3401="","Add the order date",IF(I3401="","Date not recognised - use YYYY-MM-DD",IF(C3401="","Add the customer email",IF(D3401="","Add the order total",IF(COUNTIF(Customers!$A$2:$A$2001,C3401)=0,"Customer not on Customers tab",IF(N(E3401)&gt;D3401,"Refund is more than the order",IF(AND(B3401&lt;&gt;"",COUNTIF($B$2:$B$5001,B3401)&gt;1),"Same order # twice - keep one row",""))))))))</f>
        <v/>
      </c>
      <c r="I3401" s="11" t="str">
        <f aca="false">IF(A3401="","",IF(ISNUMBER(A3401),INT(A3401),IFERROR(IF(TEXT(DATE(VALUE(LEFT(A3401,4)),VALUE(MID(A3401,6,2)),VALUE(MID(A3401,9,2))),"yyyy-mm-dd")=LEFT(A3401,10),DATE(VALUE(LEFT(A3401,4)),VALUE(MID(A3401,6,2)),VALUE(MID(A3401,9,2))),""),"")))</f>
        <v/>
      </c>
    </row>
    <row r="3402" customFormat="false" ht="15" hidden="false" customHeight="false" outlineLevel="0" collapsed="false">
      <c r="A3402" s="13"/>
      <c r="B3402" s="8"/>
      <c r="C3402" s="8"/>
      <c r="D3402" s="23"/>
      <c r="E3402" s="23"/>
      <c r="F3402" s="10" t="str">
        <f aca="false">IF(D3402="","",D3402-N(E3402))</f>
        <v/>
      </c>
      <c r="G3402" s="8"/>
      <c r="H3402" s="12" t="str">
        <f aca="false">IF(AND(A3402="",C3402="",D3402=""),"",IF(A3402="","Add the order date",IF(I3402="","Date not recognised - use YYYY-MM-DD",IF(C3402="","Add the customer email",IF(D3402="","Add the order total",IF(COUNTIF(Customers!$A$2:$A$2001,C3402)=0,"Customer not on Customers tab",IF(N(E3402)&gt;D3402,"Refund is more than the order",IF(AND(B3402&lt;&gt;"",COUNTIF($B$2:$B$5001,B3402)&gt;1),"Same order # twice - keep one row",""))))))))</f>
        <v/>
      </c>
      <c r="I3402" s="11" t="str">
        <f aca="false">IF(A3402="","",IF(ISNUMBER(A3402),INT(A3402),IFERROR(IF(TEXT(DATE(VALUE(LEFT(A3402,4)),VALUE(MID(A3402,6,2)),VALUE(MID(A3402,9,2))),"yyyy-mm-dd")=LEFT(A3402,10),DATE(VALUE(LEFT(A3402,4)),VALUE(MID(A3402,6,2)),VALUE(MID(A3402,9,2))),""),"")))</f>
        <v/>
      </c>
    </row>
    <row r="3403" customFormat="false" ht="15" hidden="false" customHeight="false" outlineLevel="0" collapsed="false">
      <c r="A3403" s="13"/>
      <c r="B3403" s="8"/>
      <c r="C3403" s="8"/>
      <c r="D3403" s="23"/>
      <c r="E3403" s="23"/>
      <c r="F3403" s="10" t="str">
        <f aca="false">IF(D3403="","",D3403-N(E3403))</f>
        <v/>
      </c>
      <c r="G3403" s="8"/>
      <c r="H3403" s="12" t="str">
        <f aca="false">IF(AND(A3403="",C3403="",D3403=""),"",IF(A3403="","Add the order date",IF(I3403="","Date not recognised - use YYYY-MM-DD",IF(C3403="","Add the customer email",IF(D3403="","Add the order total",IF(COUNTIF(Customers!$A$2:$A$2001,C3403)=0,"Customer not on Customers tab",IF(N(E3403)&gt;D3403,"Refund is more than the order",IF(AND(B3403&lt;&gt;"",COUNTIF($B$2:$B$5001,B3403)&gt;1),"Same order # twice - keep one row",""))))))))</f>
        <v/>
      </c>
      <c r="I3403" s="11" t="str">
        <f aca="false">IF(A3403="","",IF(ISNUMBER(A3403),INT(A3403),IFERROR(IF(TEXT(DATE(VALUE(LEFT(A3403,4)),VALUE(MID(A3403,6,2)),VALUE(MID(A3403,9,2))),"yyyy-mm-dd")=LEFT(A3403,10),DATE(VALUE(LEFT(A3403,4)),VALUE(MID(A3403,6,2)),VALUE(MID(A3403,9,2))),""),"")))</f>
        <v/>
      </c>
    </row>
    <row r="3404" customFormat="false" ht="15" hidden="false" customHeight="false" outlineLevel="0" collapsed="false">
      <c r="A3404" s="13"/>
      <c r="B3404" s="8"/>
      <c r="C3404" s="8"/>
      <c r="D3404" s="23"/>
      <c r="E3404" s="23"/>
      <c r="F3404" s="10" t="str">
        <f aca="false">IF(D3404="","",D3404-N(E3404))</f>
        <v/>
      </c>
      <c r="G3404" s="8"/>
      <c r="H3404" s="12" t="str">
        <f aca="false">IF(AND(A3404="",C3404="",D3404=""),"",IF(A3404="","Add the order date",IF(I3404="","Date not recognised - use YYYY-MM-DD",IF(C3404="","Add the customer email",IF(D3404="","Add the order total",IF(COUNTIF(Customers!$A$2:$A$2001,C3404)=0,"Customer not on Customers tab",IF(N(E3404)&gt;D3404,"Refund is more than the order",IF(AND(B3404&lt;&gt;"",COUNTIF($B$2:$B$5001,B3404)&gt;1),"Same order # twice - keep one row",""))))))))</f>
        <v/>
      </c>
      <c r="I3404" s="11" t="str">
        <f aca="false">IF(A3404="","",IF(ISNUMBER(A3404),INT(A3404),IFERROR(IF(TEXT(DATE(VALUE(LEFT(A3404,4)),VALUE(MID(A3404,6,2)),VALUE(MID(A3404,9,2))),"yyyy-mm-dd")=LEFT(A3404,10),DATE(VALUE(LEFT(A3404,4)),VALUE(MID(A3404,6,2)),VALUE(MID(A3404,9,2))),""),"")))</f>
        <v/>
      </c>
    </row>
    <row r="3405" customFormat="false" ht="15" hidden="false" customHeight="false" outlineLevel="0" collapsed="false">
      <c r="A3405" s="13"/>
      <c r="B3405" s="8"/>
      <c r="C3405" s="8"/>
      <c r="D3405" s="23"/>
      <c r="E3405" s="23"/>
      <c r="F3405" s="10" t="str">
        <f aca="false">IF(D3405="","",D3405-N(E3405))</f>
        <v/>
      </c>
      <c r="G3405" s="8"/>
      <c r="H3405" s="12" t="str">
        <f aca="false">IF(AND(A3405="",C3405="",D3405=""),"",IF(A3405="","Add the order date",IF(I3405="","Date not recognised - use YYYY-MM-DD",IF(C3405="","Add the customer email",IF(D3405="","Add the order total",IF(COUNTIF(Customers!$A$2:$A$2001,C3405)=0,"Customer not on Customers tab",IF(N(E3405)&gt;D3405,"Refund is more than the order",IF(AND(B3405&lt;&gt;"",COUNTIF($B$2:$B$5001,B3405)&gt;1),"Same order # twice - keep one row",""))))))))</f>
        <v/>
      </c>
      <c r="I3405" s="11" t="str">
        <f aca="false">IF(A3405="","",IF(ISNUMBER(A3405),INT(A3405),IFERROR(IF(TEXT(DATE(VALUE(LEFT(A3405,4)),VALUE(MID(A3405,6,2)),VALUE(MID(A3405,9,2))),"yyyy-mm-dd")=LEFT(A3405,10),DATE(VALUE(LEFT(A3405,4)),VALUE(MID(A3405,6,2)),VALUE(MID(A3405,9,2))),""),"")))</f>
        <v/>
      </c>
    </row>
    <row r="3406" customFormat="false" ht="15" hidden="false" customHeight="false" outlineLevel="0" collapsed="false">
      <c r="A3406" s="13"/>
      <c r="B3406" s="8"/>
      <c r="C3406" s="8"/>
      <c r="D3406" s="23"/>
      <c r="E3406" s="23"/>
      <c r="F3406" s="10" t="str">
        <f aca="false">IF(D3406="","",D3406-N(E3406))</f>
        <v/>
      </c>
      <c r="G3406" s="8"/>
      <c r="H3406" s="12" t="str">
        <f aca="false">IF(AND(A3406="",C3406="",D3406=""),"",IF(A3406="","Add the order date",IF(I3406="","Date not recognised - use YYYY-MM-DD",IF(C3406="","Add the customer email",IF(D3406="","Add the order total",IF(COUNTIF(Customers!$A$2:$A$2001,C3406)=0,"Customer not on Customers tab",IF(N(E3406)&gt;D3406,"Refund is more than the order",IF(AND(B3406&lt;&gt;"",COUNTIF($B$2:$B$5001,B3406)&gt;1),"Same order # twice - keep one row",""))))))))</f>
        <v/>
      </c>
      <c r="I3406" s="11" t="str">
        <f aca="false">IF(A3406="","",IF(ISNUMBER(A3406),INT(A3406),IFERROR(IF(TEXT(DATE(VALUE(LEFT(A3406,4)),VALUE(MID(A3406,6,2)),VALUE(MID(A3406,9,2))),"yyyy-mm-dd")=LEFT(A3406,10),DATE(VALUE(LEFT(A3406,4)),VALUE(MID(A3406,6,2)),VALUE(MID(A3406,9,2))),""),"")))</f>
        <v/>
      </c>
    </row>
    <row r="3407" customFormat="false" ht="15" hidden="false" customHeight="false" outlineLevel="0" collapsed="false">
      <c r="A3407" s="13"/>
      <c r="B3407" s="8"/>
      <c r="C3407" s="8"/>
      <c r="D3407" s="23"/>
      <c r="E3407" s="23"/>
      <c r="F3407" s="10" t="str">
        <f aca="false">IF(D3407="","",D3407-N(E3407))</f>
        <v/>
      </c>
      <c r="G3407" s="8"/>
      <c r="H3407" s="12" t="str">
        <f aca="false">IF(AND(A3407="",C3407="",D3407=""),"",IF(A3407="","Add the order date",IF(I3407="","Date not recognised - use YYYY-MM-DD",IF(C3407="","Add the customer email",IF(D3407="","Add the order total",IF(COUNTIF(Customers!$A$2:$A$2001,C3407)=0,"Customer not on Customers tab",IF(N(E3407)&gt;D3407,"Refund is more than the order",IF(AND(B3407&lt;&gt;"",COUNTIF($B$2:$B$5001,B3407)&gt;1),"Same order # twice - keep one row",""))))))))</f>
        <v/>
      </c>
      <c r="I3407" s="11" t="str">
        <f aca="false">IF(A3407="","",IF(ISNUMBER(A3407),INT(A3407),IFERROR(IF(TEXT(DATE(VALUE(LEFT(A3407,4)),VALUE(MID(A3407,6,2)),VALUE(MID(A3407,9,2))),"yyyy-mm-dd")=LEFT(A3407,10),DATE(VALUE(LEFT(A3407,4)),VALUE(MID(A3407,6,2)),VALUE(MID(A3407,9,2))),""),"")))</f>
        <v/>
      </c>
    </row>
    <row r="3408" customFormat="false" ht="15" hidden="false" customHeight="false" outlineLevel="0" collapsed="false">
      <c r="A3408" s="13"/>
      <c r="B3408" s="8"/>
      <c r="C3408" s="8"/>
      <c r="D3408" s="23"/>
      <c r="E3408" s="23"/>
      <c r="F3408" s="10" t="str">
        <f aca="false">IF(D3408="","",D3408-N(E3408))</f>
        <v/>
      </c>
      <c r="G3408" s="8"/>
      <c r="H3408" s="12" t="str">
        <f aca="false">IF(AND(A3408="",C3408="",D3408=""),"",IF(A3408="","Add the order date",IF(I3408="","Date not recognised - use YYYY-MM-DD",IF(C3408="","Add the customer email",IF(D3408="","Add the order total",IF(COUNTIF(Customers!$A$2:$A$2001,C3408)=0,"Customer not on Customers tab",IF(N(E3408)&gt;D3408,"Refund is more than the order",IF(AND(B3408&lt;&gt;"",COUNTIF($B$2:$B$5001,B3408)&gt;1),"Same order # twice - keep one row",""))))))))</f>
        <v/>
      </c>
      <c r="I3408" s="11" t="str">
        <f aca="false">IF(A3408="","",IF(ISNUMBER(A3408),INT(A3408),IFERROR(IF(TEXT(DATE(VALUE(LEFT(A3408,4)),VALUE(MID(A3408,6,2)),VALUE(MID(A3408,9,2))),"yyyy-mm-dd")=LEFT(A3408,10),DATE(VALUE(LEFT(A3408,4)),VALUE(MID(A3408,6,2)),VALUE(MID(A3408,9,2))),""),"")))</f>
        <v/>
      </c>
    </row>
    <row r="3409" customFormat="false" ht="15" hidden="false" customHeight="false" outlineLevel="0" collapsed="false">
      <c r="A3409" s="13"/>
      <c r="B3409" s="8"/>
      <c r="C3409" s="8"/>
      <c r="D3409" s="23"/>
      <c r="E3409" s="23"/>
      <c r="F3409" s="10" t="str">
        <f aca="false">IF(D3409="","",D3409-N(E3409))</f>
        <v/>
      </c>
      <c r="G3409" s="8"/>
      <c r="H3409" s="12" t="str">
        <f aca="false">IF(AND(A3409="",C3409="",D3409=""),"",IF(A3409="","Add the order date",IF(I3409="","Date not recognised - use YYYY-MM-DD",IF(C3409="","Add the customer email",IF(D3409="","Add the order total",IF(COUNTIF(Customers!$A$2:$A$2001,C3409)=0,"Customer not on Customers tab",IF(N(E3409)&gt;D3409,"Refund is more than the order",IF(AND(B3409&lt;&gt;"",COUNTIF($B$2:$B$5001,B3409)&gt;1),"Same order # twice - keep one row",""))))))))</f>
        <v/>
      </c>
      <c r="I3409" s="11" t="str">
        <f aca="false">IF(A3409="","",IF(ISNUMBER(A3409),INT(A3409),IFERROR(IF(TEXT(DATE(VALUE(LEFT(A3409,4)),VALUE(MID(A3409,6,2)),VALUE(MID(A3409,9,2))),"yyyy-mm-dd")=LEFT(A3409,10),DATE(VALUE(LEFT(A3409,4)),VALUE(MID(A3409,6,2)),VALUE(MID(A3409,9,2))),""),"")))</f>
        <v/>
      </c>
    </row>
    <row r="3410" customFormat="false" ht="15" hidden="false" customHeight="false" outlineLevel="0" collapsed="false">
      <c r="A3410" s="13"/>
      <c r="B3410" s="8"/>
      <c r="C3410" s="8"/>
      <c r="D3410" s="23"/>
      <c r="E3410" s="23"/>
      <c r="F3410" s="10" t="str">
        <f aca="false">IF(D3410="","",D3410-N(E3410))</f>
        <v/>
      </c>
      <c r="G3410" s="8"/>
      <c r="H3410" s="12" t="str">
        <f aca="false">IF(AND(A3410="",C3410="",D3410=""),"",IF(A3410="","Add the order date",IF(I3410="","Date not recognised - use YYYY-MM-DD",IF(C3410="","Add the customer email",IF(D3410="","Add the order total",IF(COUNTIF(Customers!$A$2:$A$2001,C3410)=0,"Customer not on Customers tab",IF(N(E3410)&gt;D3410,"Refund is more than the order",IF(AND(B3410&lt;&gt;"",COUNTIF($B$2:$B$5001,B3410)&gt;1),"Same order # twice - keep one row",""))))))))</f>
        <v/>
      </c>
      <c r="I3410" s="11" t="str">
        <f aca="false">IF(A3410="","",IF(ISNUMBER(A3410),INT(A3410),IFERROR(IF(TEXT(DATE(VALUE(LEFT(A3410,4)),VALUE(MID(A3410,6,2)),VALUE(MID(A3410,9,2))),"yyyy-mm-dd")=LEFT(A3410,10),DATE(VALUE(LEFT(A3410,4)),VALUE(MID(A3410,6,2)),VALUE(MID(A3410,9,2))),""),"")))</f>
        <v/>
      </c>
    </row>
    <row r="3411" customFormat="false" ht="15" hidden="false" customHeight="false" outlineLevel="0" collapsed="false">
      <c r="A3411" s="13"/>
      <c r="B3411" s="8"/>
      <c r="C3411" s="8"/>
      <c r="D3411" s="23"/>
      <c r="E3411" s="23"/>
      <c r="F3411" s="10" t="str">
        <f aca="false">IF(D3411="","",D3411-N(E3411))</f>
        <v/>
      </c>
      <c r="G3411" s="8"/>
      <c r="H3411" s="12" t="str">
        <f aca="false">IF(AND(A3411="",C3411="",D3411=""),"",IF(A3411="","Add the order date",IF(I3411="","Date not recognised - use YYYY-MM-DD",IF(C3411="","Add the customer email",IF(D3411="","Add the order total",IF(COUNTIF(Customers!$A$2:$A$2001,C3411)=0,"Customer not on Customers tab",IF(N(E3411)&gt;D3411,"Refund is more than the order",IF(AND(B3411&lt;&gt;"",COUNTIF($B$2:$B$5001,B3411)&gt;1),"Same order # twice - keep one row",""))))))))</f>
        <v/>
      </c>
      <c r="I3411" s="11" t="str">
        <f aca="false">IF(A3411="","",IF(ISNUMBER(A3411),INT(A3411),IFERROR(IF(TEXT(DATE(VALUE(LEFT(A3411,4)),VALUE(MID(A3411,6,2)),VALUE(MID(A3411,9,2))),"yyyy-mm-dd")=LEFT(A3411,10),DATE(VALUE(LEFT(A3411,4)),VALUE(MID(A3411,6,2)),VALUE(MID(A3411,9,2))),""),"")))</f>
        <v/>
      </c>
    </row>
    <row r="3412" customFormat="false" ht="15" hidden="false" customHeight="false" outlineLevel="0" collapsed="false">
      <c r="A3412" s="13"/>
      <c r="B3412" s="8"/>
      <c r="C3412" s="8"/>
      <c r="D3412" s="23"/>
      <c r="E3412" s="23"/>
      <c r="F3412" s="10" t="str">
        <f aca="false">IF(D3412="","",D3412-N(E3412))</f>
        <v/>
      </c>
      <c r="G3412" s="8"/>
      <c r="H3412" s="12" t="str">
        <f aca="false">IF(AND(A3412="",C3412="",D3412=""),"",IF(A3412="","Add the order date",IF(I3412="","Date not recognised - use YYYY-MM-DD",IF(C3412="","Add the customer email",IF(D3412="","Add the order total",IF(COUNTIF(Customers!$A$2:$A$2001,C3412)=0,"Customer not on Customers tab",IF(N(E3412)&gt;D3412,"Refund is more than the order",IF(AND(B3412&lt;&gt;"",COUNTIF($B$2:$B$5001,B3412)&gt;1),"Same order # twice - keep one row",""))))))))</f>
        <v/>
      </c>
      <c r="I3412" s="11" t="str">
        <f aca="false">IF(A3412="","",IF(ISNUMBER(A3412),INT(A3412),IFERROR(IF(TEXT(DATE(VALUE(LEFT(A3412,4)),VALUE(MID(A3412,6,2)),VALUE(MID(A3412,9,2))),"yyyy-mm-dd")=LEFT(A3412,10),DATE(VALUE(LEFT(A3412,4)),VALUE(MID(A3412,6,2)),VALUE(MID(A3412,9,2))),""),"")))</f>
        <v/>
      </c>
    </row>
    <row r="3413" customFormat="false" ht="15" hidden="false" customHeight="false" outlineLevel="0" collapsed="false">
      <c r="A3413" s="13"/>
      <c r="B3413" s="8"/>
      <c r="C3413" s="8"/>
      <c r="D3413" s="23"/>
      <c r="E3413" s="23"/>
      <c r="F3413" s="10" t="str">
        <f aca="false">IF(D3413="","",D3413-N(E3413))</f>
        <v/>
      </c>
      <c r="G3413" s="8"/>
      <c r="H3413" s="12" t="str">
        <f aca="false">IF(AND(A3413="",C3413="",D3413=""),"",IF(A3413="","Add the order date",IF(I3413="","Date not recognised - use YYYY-MM-DD",IF(C3413="","Add the customer email",IF(D3413="","Add the order total",IF(COUNTIF(Customers!$A$2:$A$2001,C3413)=0,"Customer not on Customers tab",IF(N(E3413)&gt;D3413,"Refund is more than the order",IF(AND(B3413&lt;&gt;"",COUNTIF($B$2:$B$5001,B3413)&gt;1),"Same order # twice - keep one row",""))))))))</f>
        <v/>
      </c>
      <c r="I3413" s="11" t="str">
        <f aca="false">IF(A3413="","",IF(ISNUMBER(A3413),INT(A3413),IFERROR(IF(TEXT(DATE(VALUE(LEFT(A3413,4)),VALUE(MID(A3413,6,2)),VALUE(MID(A3413,9,2))),"yyyy-mm-dd")=LEFT(A3413,10),DATE(VALUE(LEFT(A3413,4)),VALUE(MID(A3413,6,2)),VALUE(MID(A3413,9,2))),""),"")))</f>
        <v/>
      </c>
    </row>
    <row r="3414" customFormat="false" ht="15" hidden="false" customHeight="false" outlineLevel="0" collapsed="false">
      <c r="A3414" s="13"/>
      <c r="B3414" s="8"/>
      <c r="C3414" s="8"/>
      <c r="D3414" s="23"/>
      <c r="E3414" s="23"/>
      <c r="F3414" s="10" t="str">
        <f aca="false">IF(D3414="","",D3414-N(E3414))</f>
        <v/>
      </c>
      <c r="G3414" s="8"/>
      <c r="H3414" s="12" t="str">
        <f aca="false">IF(AND(A3414="",C3414="",D3414=""),"",IF(A3414="","Add the order date",IF(I3414="","Date not recognised - use YYYY-MM-DD",IF(C3414="","Add the customer email",IF(D3414="","Add the order total",IF(COUNTIF(Customers!$A$2:$A$2001,C3414)=0,"Customer not on Customers tab",IF(N(E3414)&gt;D3414,"Refund is more than the order",IF(AND(B3414&lt;&gt;"",COUNTIF($B$2:$B$5001,B3414)&gt;1),"Same order # twice - keep one row",""))))))))</f>
        <v/>
      </c>
      <c r="I3414" s="11" t="str">
        <f aca="false">IF(A3414="","",IF(ISNUMBER(A3414),INT(A3414),IFERROR(IF(TEXT(DATE(VALUE(LEFT(A3414,4)),VALUE(MID(A3414,6,2)),VALUE(MID(A3414,9,2))),"yyyy-mm-dd")=LEFT(A3414,10),DATE(VALUE(LEFT(A3414,4)),VALUE(MID(A3414,6,2)),VALUE(MID(A3414,9,2))),""),"")))</f>
        <v/>
      </c>
    </row>
    <row r="3415" customFormat="false" ht="15" hidden="false" customHeight="false" outlineLevel="0" collapsed="false">
      <c r="A3415" s="13"/>
      <c r="B3415" s="8"/>
      <c r="C3415" s="8"/>
      <c r="D3415" s="23"/>
      <c r="E3415" s="23"/>
      <c r="F3415" s="10" t="str">
        <f aca="false">IF(D3415="","",D3415-N(E3415))</f>
        <v/>
      </c>
      <c r="G3415" s="8"/>
      <c r="H3415" s="12" t="str">
        <f aca="false">IF(AND(A3415="",C3415="",D3415=""),"",IF(A3415="","Add the order date",IF(I3415="","Date not recognised - use YYYY-MM-DD",IF(C3415="","Add the customer email",IF(D3415="","Add the order total",IF(COUNTIF(Customers!$A$2:$A$2001,C3415)=0,"Customer not on Customers tab",IF(N(E3415)&gt;D3415,"Refund is more than the order",IF(AND(B3415&lt;&gt;"",COUNTIF($B$2:$B$5001,B3415)&gt;1),"Same order # twice - keep one row",""))))))))</f>
        <v/>
      </c>
      <c r="I3415" s="11" t="str">
        <f aca="false">IF(A3415="","",IF(ISNUMBER(A3415),INT(A3415),IFERROR(IF(TEXT(DATE(VALUE(LEFT(A3415,4)),VALUE(MID(A3415,6,2)),VALUE(MID(A3415,9,2))),"yyyy-mm-dd")=LEFT(A3415,10),DATE(VALUE(LEFT(A3415,4)),VALUE(MID(A3415,6,2)),VALUE(MID(A3415,9,2))),""),"")))</f>
        <v/>
      </c>
    </row>
    <row r="3416" customFormat="false" ht="15" hidden="false" customHeight="false" outlineLevel="0" collapsed="false">
      <c r="A3416" s="13"/>
      <c r="B3416" s="8"/>
      <c r="C3416" s="8"/>
      <c r="D3416" s="23"/>
      <c r="E3416" s="23"/>
      <c r="F3416" s="10" t="str">
        <f aca="false">IF(D3416="","",D3416-N(E3416))</f>
        <v/>
      </c>
      <c r="G3416" s="8"/>
      <c r="H3416" s="12" t="str">
        <f aca="false">IF(AND(A3416="",C3416="",D3416=""),"",IF(A3416="","Add the order date",IF(I3416="","Date not recognised - use YYYY-MM-DD",IF(C3416="","Add the customer email",IF(D3416="","Add the order total",IF(COUNTIF(Customers!$A$2:$A$2001,C3416)=0,"Customer not on Customers tab",IF(N(E3416)&gt;D3416,"Refund is more than the order",IF(AND(B3416&lt;&gt;"",COUNTIF($B$2:$B$5001,B3416)&gt;1),"Same order # twice - keep one row",""))))))))</f>
        <v/>
      </c>
      <c r="I3416" s="11" t="str">
        <f aca="false">IF(A3416="","",IF(ISNUMBER(A3416),INT(A3416),IFERROR(IF(TEXT(DATE(VALUE(LEFT(A3416,4)),VALUE(MID(A3416,6,2)),VALUE(MID(A3416,9,2))),"yyyy-mm-dd")=LEFT(A3416,10),DATE(VALUE(LEFT(A3416,4)),VALUE(MID(A3416,6,2)),VALUE(MID(A3416,9,2))),""),"")))</f>
        <v/>
      </c>
    </row>
    <row r="3417" customFormat="false" ht="15" hidden="false" customHeight="false" outlineLevel="0" collapsed="false">
      <c r="A3417" s="13"/>
      <c r="B3417" s="8"/>
      <c r="C3417" s="8"/>
      <c r="D3417" s="23"/>
      <c r="E3417" s="23"/>
      <c r="F3417" s="10" t="str">
        <f aca="false">IF(D3417="","",D3417-N(E3417))</f>
        <v/>
      </c>
      <c r="G3417" s="8"/>
      <c r="H3417" s="12" t="str">
        <f aca="false">IF(AND(A3417="",C3417="",D3417=""),"",IF(A3417="","Add the order date",IF(I3417="","Date not recognised - use YYYY-MM-DD",IF(C3417="","Add the customer email",IF(D3417="","Add the order total",IF(COUNTIF(Customers!$A$2:$A$2001,C3417)=0,"Customer not on Customers tab",IF(N(E3417)&gt;D3417,"Refund is more than the order",IF(AND(B3417&lt;&gt;"",COUNTIF($B$2:$B$5001,B3417)&gt;1),"Same order # twice - keep one row",""))))))))</f>
        <v/>
      </c>
      <c r="I3417" s="11" t="str">
        <f aca="false">IF(A3417="","",IF(ISNUMBER(A3417),INT(A3417),IFERROR(IF(TEXT(DATE(VALUE(LEFT(A3417,4)),VALUE(MID(A3417,6,2)),VALUE(MID(A3417,9,2))),"yyyy-mm-dd")=LEFT(A3417,10),DATE(VALUE(LEFT(A3417,4)),VALUE(MID(A3417,6,2)),VALUE(MID(A3417,9,2))),""),"")))</f>
        <v/>
      </c>
    </row>
    <row r="3418" customFormat="false" ht="15" hidden="false" customHeight="false" outlineLevel="0" collapsed="false">
      <c r="A3418" s="13"/>
      <c r="B3418" s="8"/>
      <c r="C3418" s="8"/>
      <c r="D3418" s="23"/>
      <c r="E3418" s="23"/>
      <c r="F3418" s="10" t="str">
        <f aca="false">IF(D3418="","",D3418-N(E3418))</f>
        <v/>
      </c>
      <c r="G3418" s="8"/>
      <c r="H3418" s="12" t="str">
        <f aca="false">IF(AND(A3418="",C3418="",D3418=""),"",IF(A3418="","Add the order date",IF(I3418="","Date not recognised - use YYYY-MM-DD",IF(C3418="","Add the customer email",IF(D3418="","Add the order total",IF(COUNTIF(Customers!$A$2:$A$2001,C3418)=0,"Customer not on Customers tab",IF(N(E3418)&gt;D3418,"Refund is more than the order",IF(AND(B3418&lt;&gt;"",COUNTIF($B$2:$B$5001,B3418)&gt;1),"Same order # twice - keep one row",""))))))))</f>
        <v/>
      </c>
      <c r="I3418" s="11" t="str">
        <f aca="false">IF(A3418="","",IF(ISNUMBER(A3418),INT(A3418),IFERROR(IF(TEXT(DATE(VALUE(LEFT(A3418,4)),VALUE(MID(A3418,6,2)),VALUE(MID(A3418,9,2))),"yyyy-mm-dd")=LEFT(A3418,10),DATE(VALUE(LEFT(A3418,4)),VALUE(MID(A3418,6,2)),VALUE(MID(A3418,9,2))),""),"")))</f>
        <v/>
      </c>
    </row>
    <row r="3419" customFormat="false" ht="15" hidden="false" customHeight="false" outlineLevel="0" collapsed="false">
      <c r="A3419" s="13"/>
      <c r="B3419" s="8"/>
      <c r="C3419" s="8"/>
      <c r="D3419" s="23"/>
      <c r="E3419" s="23"/>
      <c r="F3419" s="10" t="str">
        <f aca="false">IF(D3419="","",D3419-N(E3419))</f>
        <v/>
      </c>
      <c r="G3419" s="8"/>
      <c r="H3419" s="12" t="str">
        <f aca="false">IF(AND(A3419="",C3419="",D3419=""),"",IF(A3419="","Add the order date",IF(I3419="","Date not recognised - use YYYY-MM-DD",IF(C3419="","Add the customer email",IF(D3419="","Add the order total",IF(COUNTIF(Customers!$A$2:$A$2001,C3419)=0,"Customer not on Customers tab",IF(N(E3419)&gt;D3419,"Refund is more than the order",IF(AND(B3419&lt;&gt;"",COUNTIF($B$2:$B$5001,B3419)&gt;1),"Same order # twice - keep one row",""))))))))</f>
        <v/>
      </c>
      <c r="I3419" s="11" t="str">
        <f aca="false">IF(A3419="","",IF(ISNUMBER(A3419),INT(A3419),IFERROR(IF(TEXT(DATE(VALUE(LEFT(A3419,4)),VALUE(MID(A3419,6,2)),VALUE(MID(A3419,9,2))),"yyyy-mm-dd")=LEFT(A3419,10),DATE(VALUE(LEFT(A3419,4)),VALUE(MID(A3419,6,2)),VALUE(MID(A3419,9,2))),""),"")))</f>
        <v/>
      </c>
    </row>
    <row r="3420" customFormat="false" ht="15" hidden="false" customHeight="false" outlineLevel="0" collapsed="false">
      <c r="A3420" s="13"/>
      <c r="B3420" s="8"/>
      <c r="C3420" s="8"/>
      <c r="D3420" s="23"/>
      <c r="E3420" s="23"/>
      <c r="F3420" s="10" t="str">
        <f aca="false">IF(D3420="","",D3420-N(E3420))</f>
        <v/>
      </c>
      <c r="G3420" s="8"/>
      <c r="H3420" s="12" t="str">
        <f aca="false">IF(AND(A3420="",C3420="",D3420=""),"",IF(A3420="","Add the order date",IF(I3420="","Date not recognised - use YYYY-MM-DD",IF(C3420="","Add the customer email",IF(D3420="","Add the order total",IF(COUNTIF(Customers!$A$2:$A$2001,C3420)=0,"Customer not on Customers tab",IF(N(E3420)&gt;D3420,"Refund is more than the order",IF(AND(B3420&lt;&gt;"",COUNTIF($B$2:$B$5001,B3420)&gt;1),"Same order # twice - keep one row",""))))))))</f>
        <v/>
      </c>
      <c r="I3420" s="11" t="str">
        <f aca="false">IF(A3420="","",IF(ISNUMBER(A3420),INT(A3420),IFERROR(IF(TEXT(DATE(VALUE(LEFT(A3420,4)),VALUE(MID(A3420,6,2)),VALUE(MID(A3420,9,2))),"yyyy-mm-dd")=LEFT(A3420,10),DATE(VALUE(LEFT(A3420,4)),VALUE(MID(A3420,6,2)),VALUE(MID(A3420,9,2))),""),"")))</f>
        <v/>
      </c>
    </row>
    <row r="3421" customFormat="false" ht="15" hidden="false" customHeight="false" outlineLevel="0" collapsed="false">
      <c r="A3421" s="13"/>
      <c r="B3421" s="8"/>
      <c r="C3421" s="8"/>
      <c r="D3421" s="23"/>
      <c r="E3421" s="23"/>
      <c r="F3421" s="10" t="str">
        <f aca="false">IF(D3421="","",D3421-N(E3421))</f>
        <v/>
      </c>
      <c r="G3421" s="8"/>
      <c r="H3421" s="12" t="str">
        <f aca="false">IF(AND(A3421="",C3421="",D3421=""),"",IF(A3421="","Add the order date",IF(I3421="","Date not recognised - use YYYY-MM-DD",IF(C3421="","Add the customer email",IF(D3421="","Add the order total",IF(COUNTIF(Customers!$A$2:$A$2001,C3421)=0,"Customer not on Customers tab",IF(N(E3421)&gt;D3421,"Refund is more than the order",IF(AND(B3421&lt;&gt;"",COUNTIF($B$2:$B$5001,B3421)&gt;1),"Same order # twice - keep one row",""))))))))</f>
        <v/>
      </c>
      <c r="I3421" s="11" t="str">
        <f aca="false">IF(A3421="","",IF(ISNUMBER(A3421),INT(A3421),IFERROR(IF(TEXT(DATE(VALUE(LEFT(A3421,4)),VALUE(MID(A3421,6,2)),VALUE(MID(A3421,9,2))),"yyyy-mm-dd")=LEFT(A3421,10),DATE(VALUE(LEFT(A3421,4)),VALUE(MID(A3421,6,2)),VALUE(MID(A3421,9,2))),""),"")))</f>
        <v/>
      </c>
    </row>
    <row r="3422" customFormat="false" ht="15" hidden="false" customHeight="false" outlineLevel="0" collapsed="false">
      <c r="A3422" s="13"/>
      <c r="B3422" s="8"/>
      <c r="C3422" s="8"/>
      <c r="D3422" s="23"/>
      <c r="E3422" s="23"/>
      <c r="F3422" s="10" t="str">
        <f aca="false">IF(D3422="","",D3422-N(E3422))</f>
        <v/>
      </c>
      <c r="G3422" s="8"/>
      <c r="H3422" s="12" t="str">
        <f aca="false">IF(AND(A3422="",C3422="",D3422=""),"",IF(A3422="","Add the order date",IF(I3422="","Date not recognised - use YYYY-MM-DD",IF(C3422="","Add the customer email",IF(D3422="","Add the order total",IF(COUNTIF(Customers!$A$2:$A$2001,C3422)=0,"Customer not on Customers tab",IF(N(E3422)&gt;D3422,"Refund is more than the order",IF(AND(B3422&lt;&gt;"",COUNTIF($B$2:$B$5001,B3422)&gt;1),"Same order # twice - keep one row",""))))))))</f>
        <v/>
      </c>
      <c r="I3422" s="11" t="str">
        <f aca="false">IF(A3422="","",IF(ISNUMBER(A3422),INT(A3422),IFERROR(IF(TEXT(DATE(VALUE(LEFT(A3422,4)),VALUE(MID(A3422,6,2)),VALUE(MID(A3422,9,2))),"yyyy-mm-dd")=LEFT(A3422,10),DATE(VALUE(LEFT(A3422,4)),VALUE(MID(A3422,6,2)),VALUE(MID(A3422,9,2))),""),"")))</f>
        <v/>
      </c>
    </row>
    <row r="3423" customFormat="false" ht="15" hidden="false" customHeight="false" outlineLevel="0" collapsed="false">
      <c r="A3423" s="13"/>
      <c r="B3423" s="8"/>
      <c r="C3423" s="8"/>
      <c r="D3423" s="23"/>
      <c r="E3423" s="23"/>
      <c r="F3423" s="10" t="str">
        <f aca="false">IF(D3423="","",D3423-N(E3423))</f>
        <v/>
      </c>
      <c r="G3423" s="8"/>
      <c r="H3423" s="12" t="str">
        <f aca="false">IF(AND(A3423="",C3423="",D3423=""),"",IF(A3423="","Add the order date",IF(I3423="","Date not recognised - use YYYY-MM-DD",IF(C3423="","Add the customer email",IF(D3423="","Add the order total",IF(COUNTIF(Customers!$A$2:$A$2001,C3423)=0,"Customer not on Customers tab",IF(N(E3423)&gt;D3423,"Refund is more than the order",IF(AND(B3423&lt;&gt;"",COUNTIF($B$2:$B$5001,B3423)&gt;1),"Same order # twice - keep one row",""))))))))</f>
        <v/>
      </c>
      <c r="I3423" s="11" t="str">
        <f aca="false">IF(A3423="","",IF(ISNUMBER(A3423),INT(A3423),IFERROR(IF(TEXT(DATE(VALUE(LEFT(A3423,4)),VALUE(MID(A3423,6,2)),VALUE(MID(A3423,9,2))),"yyyy-mm-dd")=LEFT(A3423,10),DATE(VALUE(LEFT(A3423,4)),VALUE(MID(A3423,6,2)),VALUE(MID(A3423,9,2))),""),"")))</f>
        <v/>
      </c>
    </row>
    <row r="3424" customFormat="false" ht="15" hidden="false" customHeight="false" outlineLevel="0" collapsed="false">
      <c r="A3424" s="13"/>
      <c r="B3424" s="8"/>
      <c r="C3424" s="8"/>
      <c r="D3424" s="23"/>
      <c r="E3424" s="23"/>
      <c r="F3424" s="10" t="str">
        <f aca="false">IF(D3424="","",D3424-N(E3424))</f>
        <v/>
      </c>
      <c r="G3424" s="8"/>
      <c r="H3424" s="12" t="str">
        <f aca="false">IF(AND(A3424="",C3424="",D3424=""),"",IF(A3424="","Add the order date",IF(I3424="","Date not recognised - use YYYY-MM-DD",IF(C3424="","Add the customer email",IF(D3424="","Add the order total",IF(COUNTIF(Customers!$A$2:$A$2001,C3424)=0,"Customer not on Customers tab",IF(N(E3424)&gt;D3424,"Refund is more than the order",IF(AND(B3424&lt;&gt;"",COUNTIF($B$2:$B$5001,B3424)&gt;1),"Same order # twice - keep one row",""))))))))</f>
        <v/>
      </c>
      <c r="I3424" s="11" t="str">
        <f aca="false">IF(A3424="","",IF(ISNUMBER(A3424),INT(A3424),IFERROR(IF(TEXT(DATE(VALUE(LEFT(A3424,4)),VALUE(MID(A3424,6,2)),VALUE(MID(A3424,9,2))),"yyyy-mm-dd")=LEFT(A3424,10),DATE(VALUE(LEFT(A3424,4)),VALUE(MID(A3424,6,2)),VALUE(MID(A3424,9,2))),""),"")))</f>
        <v/>
      </c>
    </row>
    <row r="3425" customFormat="false" ht="15" hidden="false" customHeight="false" outlineLevel="0" collapsed="false">
      <c r="A3425" s="13"/>
      <c r="B3425" s="8"/>
      <c r="C3425" s="8"/>
      <c r="D3425" s="23"/>
      <c r="E3425" s="23"/>
      <c r="F3425" s="10" t="str">
        <f aca="false">IF(D3425="","",D3425-N(E3425))</f>
        <v/>
      </c>
      <c r="G3425" s="8"/>
      <c r="H3425" s="12" t="str">
        <f aca="false">IF(AND(A3425="",C3425="",D3425=""),"",IF(A3425="","Add the order date",IF(I3425="","Date not recognised - use YYYY-MM-DD",IF(C3425="","Add the customer email",IF(D3425="","Add the order total",IF(COUNTIF(Customers!$A$2:$A$2001,C3425)=0,"Customer not on Customers tab",IF(N(E3425)&gt;D3425,"Refund is more than the order",IF(AND(B3425&lt;&gt;"",COUNTIF($B$2:$B$5001,B3425)&gt;1),"Same order # twice - keep one row",""))))))))</f>
        <v/>
      </c>
      <c r="I3425" s="11" t="str">
        <f aca="false">IF(A3425="","",IF(ISNUMBER(A3425),INT(A3425),IFERROR(IF(TEXT(DATE(VALUE(LEFT(A3425,4)),VALUE(MID(A3425,6,2)),VALUE(MID(A3425,9,2))),"yyyy-mm-dd")=LEFT(A3425,10),DATE(VALUE(LEFT(A3425,4)),VALUE(MID(A3425,6,2)),VALUE(MID(A3425,9,2))),""),"")))</f>
        <v/>
      </c>
    </row>
    <row r="3426" customFormat="false" ht="15" hidden="false" customHeight="false" outlineLevel="0" collapsed="false">
      <c r="A3426" s="13"/>
      <c r="B3426" s="8"/>
      <c r="C3426" s="8"/>
      <c r="D3426" s="23"/>
      <c r="E3426" s="23"/>
      <c r="F3426" s="10" t="str">
        <f aca="false">IF(D3426="","",D3426-N(E3426))</f>
        <v/>
      </c>
      <c r="G3426" s="8"/>
      <c r="H3426" s="12" t="str">
        <f aca="false">IF(AND(A3426="",C3426="",D3426=""),"",IF(A3426="","Add the order date",IF(I3426="","Date not recognised - use YYYY-MM-DD",IF(C3426="","Add the customer email",IF(D3426="","Add the order total",IF(COUNTIF(Customers!$A$2:$A$2001,C3426)=0,"Customer not on Customers tab",IF(N(E3426)&gt;D3426,"Refund is more than the order",IF(AND(B3426&lt;&gt;"",COUNTIF($B$2:$B$5001,B3426)&gt;1),"Same order # twice - keep one row",""))))))))</f>
        <v/>
      </c>
      <c r="I3426" s="11" t="str">
        <f aca="false">IF(A3426="","",IF(ISNUMBER(A3426),INT(A3426),IFERROR(IF(TEXT(DATE(VALUE(LEFT(A3426,4)),VALUE(MID(A3426,6,2)),VALUE(MID(A3426,9,2))),"yyyy-mm-dd")=LEFT(A3426,10),DATE(VALUE(LEFT(A3426,4)),VALUE(MID(A3426,6,2)),VALUE(MID(A3426,9,2))),""),"")))</f>
        <v/>
      </c>
    </row>
    <row r="3427" customFormat="false" ht="15" hidden="false" customHeight="false" outlineLevel="0" collapsed="false">
      <c r="A3427" s="13"/>
      <c r="B3427" s="8"/>
      <c r="C3427" s="8"/>
      <c r="D3427" s="23"/>
      <c r="E3427" s="23"/>
      <c r="F3427" s="10" t="str">
        <f aca="false">IF(D3427="","",D3427-N(E3427))</f>
        <v/>
      </c>
      <c r="G3427" s="8"/>
      <c r="H3427" s="12" t="str">
        <f aca="false">IF(AND(A3427="",C3427="",D3427=""),"",IF(A3427="","Add the order date",IF(I3427="","Date not recognised - use YYYY-MM-DD",IF(C3427="","Add the customer email",IF(D3427="","Add the order total",IF(COUNTIF(Customers!$A$2:$A$2001,C3427)=0,"Customer not on Customers tab",IF(N(E3427)&gt;D3427,"Refund is more than the order",IF(AND(B3427&lt;&gt;"",COUNTIF($B$2:$B$5001,B3427)&gt;1),"Same order # twice - keep one row",""))))))))</f>
        <v/>
      </c>
      <c r="I3427" s="11" t="str">
        <f aca="false">IF(A3427="","",IF(ISNUMBER(A3427),INT(A3427),IFERROR(IF(TEXT(DATE(VALUE(LEFT(A3427,4)),VALUE(MID(A3427,6,2)),VALUE(MID(A3427,9,2))),"yyyy-mm-dd")=LEFT(A3427,10),DATE(VALUE(LEFT(A3427,4)),VALUE(MID(A3427,6,2)),VALUE(MID(A3427,9,2))),""),"")))</f>
        <v/>
      </c>
    </row>
    <row r="3428" customFormat="false" ht="15" hidden="false" customHeight="false" outlineLevel="0" collapsed="false">
      <c r="A3428" s="13"/>
      <c r="B3428" s="8"/>
      <c r="C3428" s="8"/>
      <c r="D3428" s="23"/>
      <c r="E3428" s="23"/>
      <c r="F3428" s="10" t="str">
        <f aca="false">IF(D3428="","",D3428-N(E3428))</f>
        <v/>
      </c>
      <c r="G3428" s="8"/>
      <c r="H3428" s="12" t="str">
        <f aca="false">IF(AND(A3428="",C3428="",D3428=""),"",IF(A3428="","Add the order date",IF(I3428="","Date not recognised - use YYYY-MM-DD",IF(C3428="","Add the customer email",IF(D3428="","Add the order total",IF(COUNTIF(Customers!$A$2:$A$2001,C3428)=0,"Customer not on Customers tab",IF(N(E3428)&gt;D3428,"Refund is more than the order",IF(AND(B3428&lt;&gt;"",COUNTIF($B$2:$B$5001,B3428)&gt;1),"Same order # twice - keep one row",""))))))))</f>
        <v/>
      </c>
      <c r="I3428" s="11" t="str">
        <f aca="false">IF(A3428="","",IF(ISNUMBER(A3428),INT(A3428),IFERROR(IF(TEXT(DATE(VALUE(LEFT(A3428,4)),VALUE(MID(A3428,6,2)),VALUE(MID(A3428,9,2))),"yyyy-mm-dd")=LEFT(A3428,10),DATE(VALUE(LEFT(A3428,4)),VALUE(MID(A3428,6,2)),VALUE(MID(A3428,9,2))),""),"")))</f>
        <v/>
      </c>
    </row>
    <row r="3429" customFormat="false" ht="15" hidden="false" customHeight="false" outlineLevel="0" collapsed="false">
      <c r="A3429" s="13"/>
      <c r="B3429" s="8"/>
      <c r="C3429" s="8"/>
      <c r="D3429" s="23"/>
      <c r="E3429" s="23"/>
      <c r="F3429" s="10" t="str">
        <f aca="false">IF(D3429="","",D3429-N(E3429))</f>
        <v/>
      </c>
      <c r="G3429" s="8"/>
      <c r="H3429" s="12" t="str">
        <f aca="false">IF(AND(A3429="",C3429="",D3429=""),"",IF(A3429="","Add the order date",IF(I3429="","Date not recognised - use YYYY-MM-DD",IF(C3429="","Add the customer email",IF(D3429="","Add the order total",IF(COUNTIF(Customers!$A$2:$A$2001,C3429)=0,"Customer not on Customers tab",IF(N(E3429)&gt;D3429,"Refund is more than the order",IF(AND(B3429&lt;&gt;"",COUNTIF($B$2:$B$5001,B3429)&gt;1),"Same order # twice - keep one row",""))))))))</f>
        <v/>
      </c>
      <c r="I3429" s="11" t="str">
        <f aca="false">IF(A3429="","",IF(ISNUMBER(A3429),INT(A3429),IFERROR(IF(TEXT(DATE(VALUE(LEFT(A3429,4)),VALUE(MID(A3429,6,2)),VALUE(MID(A3429,9,2))),"yyyy-mm-dd")=LEFT(A3429,10),DATE(VALUE(LEFT(A3429,4)),VALUE(MID(A3429,6,2)),VALUE(MID(A3429,9,2))),""),"")))</f>
        <v/>
      </c>
    </row>
    <row r="3430" customFormat="false" ht="15" hidden="false" customHeight="false" outlineLevel="0" collapsed="false">
      <c r="A3430" s="13"/>
      <c r="B3430" s="8"/>
      <c r="C3430" s="8"/>
      <c r="D3430" s="23"/>
      <c r="E3430" s="23"/>
      <c r="F3430" s="10" t="str">
        <f aca="false">IF(D3430="","",D3430-N(E3430))</f>
        <v/>
      </c>
      <c r="G3430" s="8"/>
      <c r="H3430" s="12" t="str">
        <f aca="false">IF(AND(A3430="",C3430="",D3430=""),"",IF(A3430="","Add the order date",IF(I3430="","Date not recognised - use YYYY-MM-DD",IF(C3430="","Add the customer email",IF(D3430="","Add the order total",IF(COUNTIF(Customers!$A$2:$A$2001,C3430)=0,"Customer not on Customers tab",IF(N(E3430)&gt;D3430,"Refund is more than the order",IF(AND(B3430&lt;&gt;"",COUNTIF($B$2:$B$5001,B3430)&gt;1),"Same order # twice - keep one row",""))))))))</f>
        <v/>
      </c>
      <c r="I3430" s="11" t="str">
        <f aca="false">IF(A3430="","",IF(ISNUMBER(A3430),INT(A3430),IFERROR(IF(TEXT(DATE(VALUE(LEFT(A3430,4)),VALUE(MID(A3430,6,2)),VALUE(MID(A3430,9,2))),"yyyy-mm-dd")=LEFT(A3430,10),DATE(VALUE(LEFT(A3430,4)),VALUE(MID(A3430,6,2)),VALUE(MID(A3430,9,2))),""),"")))</f>
        <v/>
      </c>
    </row>
    <row r="3431" customFormat="false" ht="15" hidden="false" customHeight="false" outlineLevel="0" collapsed="false">
      <c r="A3431" s="13"/>
      <c r="B3431" s="8"/>
      <c r="C3431" s="8"/>
      <c r="D3431" s="23"/>
      <c r="E3431" s="23"/>
      <c r="F3431" s="10" t="str">
        <f aca="false">IF(D3431="","",D3431-N(E3431))</f>
        <v/>
      </c>
      <c r="G3431" s="8"/>
      <c r="H3431" s="12" t="str">
        <f aca="false">IF(AND(A3431="",C3431="",D3431=""),"",IF(A3431="","Add the order date",IF(I3431="","Date not recognised - use YYYY-MM-DD",IF(C3431="","Add the customer email",IF(D3431="","Add the order total",IF(COUNTIF(Customers!$A$2:$A$2001,C3431)=0,"Customer not on Customers tab",IF(N(E3431)&gt;D3431,"Refund is more than the order",IF(AND(B3431&lt;&gt;"",COUNTIF($B$2:$B$5001,B3431)&gt;1),"Same order # twice - keep one row",""))))))))</f>
        <v/>
      </c>
      <c r="I3431" s="11" t="str">
        <f aca="false">IF(A3431="","",IF(ISNUMBER(A3431),INT(A3431),IFERROR(IF(TEXT(DATE(VALUE(LEFT(A3431,4)),VALUE(MID(A3431,6,2)),VALUE(MID(A3431,9,2))),"yyyy-mm-dd")=LEFT(A3431,10),DATE(VALUE(LEFT(A3431,4)),VALUE(MID(A3431,6,2)),VALUE(MID(A3431,9,2))),""),"")))</f>
        <v/>
      </c>
    </row>
    <row r="3432" customFormat="false" ht="15" hidden="false" customHeight="false" outlineLevel="0" collapsed="false">
      <c r="A3432" s="13"/>
      <c r="B3432" s="8"/>
      <c r="C3432" s="8"/>
      <c r="D3432" s="23"/>
      <c r="E3432" s="23"/>
      <c r="F3432" s="10" t="str">
        <f aca="false">IF(D3432="","",D3432-N(E3432))</f>
        <v/>
      </c>
      <c r="G3432" s="8"/>
      <c r="H3432" s="12" t="str">
        <f aca="false">IF(AND(A3432="",C3432="",D3432=""),"",IF(A3432="","Add the order date",IF(I3432="","Date not recognised - use YYYY-MM-DD",IF(C3432="","Add the customer email",IF(D3432="","Add the order total",IF(COUNTIF(Customers!$A$2:$A$2001,C3432)=0,"Customer not on Customers tab",IF(N(E3432)&gt;D3432,"Refund is more than the order",IF(AND(B3432&lt;&gt;"",COUNTIF($B$2:$B$5001,B3432)&gt;1),"Same order # twice - keep one row",""))))))))</f>
        <v/>
      </c>
      <c r="I3432" s="11" t="str">
        <f aca="false">IF(A3432="","",IF(ISNUMBER(A3432),INT(A3432),IFERROR(IF(TEXT(DATE(VALUE(LEFT(A3432,4)),VALUE(MID(A3432,6,2)),VALUE(MID(A3432,9,2))),"yyyy-mm-dd")=LEFT(A3432,10),DATE(VALUE(LEFT(A3432,4)),VALUE(MID(A3432,6,2)),VALUE(MID(A3432,9,2))),""),"")))</f>
        <v/>
      </c>
    </row>
    <row r="3433" customFormat="false" ht="15" hidden="false" customHeight="false" outlineLevel="0" collapsed="false">
      <c r="A3433" s="13"/>
      <c r="B3433" s="8"/>
      <c r="C3433" s="8"/>
      <c r="D3433" s="23"/>
      <c r="E3433" s="23"/>
      <c r="F3433" s="10" t="str">
        <f aca="false">IF(D3433="","",D3433-N(E3433))</f>
        <v/>
      </c>
      <c r="G3433" s="8"/>
      <c r="H3433" s="12" t="str">
        <f aca="false">IF(AND(A3433="",C3433="",D3433=""),"",IF(A3433="","Add the order date",IF(I3433="","Date not recognised - use YYYY-MM-DD",IF(C3433="","Add the customer email",IF(D3433="","Add the order total",IF(COUNTIF(Customers!$A$2:$A$2001,C3433)=0,"Customer not on Customers tab",IF(N(E3433)&gt;D3433,"Refund is more than the order",IF(AND(B3433&lt;&gt;"",COUNTIF($B$2:$B$5001,B3433)&gt;1),"Same order # twice - keep one row",""))))))))</f>
        <v/>
      </c>
      <c r="I3433" s="11" t="str">
        <f aca="false">IF(A3433="","",IF(ISNUMBER(A3433),INT(A3433),IFERROR(IF(TEXT(DATE(VALUE(LEFT(A3433,4)),VALUE(MID(A3433,6,2)),VALUE(MID(A3433,9,2))),"yyyy-mm-dd")=LEFT(A3433,10),DATE(VALUE(LEFT(A3433,4)),VALUE(MID(A3433,6,2)),VALUE(MID(A3433,9,2))),""),"")))</f>
        <v/>
      </c>
    </row>
    <row r="3434" customFormat="false" ht="15" hidden="false" customHeight="false" outlineLevel="0" collapsed="false">
      <c r="A3434" s="13"/>
      <c r="B3434" s="8"/>
      <c r="C3434" s="8"/>
      <c r="D3434" s="23"/>
      <c r="E3434" s="23"/>
      <c r="F3434" s="10" t="str">
        <f aca="false">IF(D3434="","",D3434-N(E3434))</f>
        <v/>
      </c>
      <c r="G3434" s="8"/>
      <c r="H3434" s="12" t="str">
        <f aca="false">IF(AND(A3434="",C3434="",D3434=""),"",IF(A3434="","Add the order date",IF(I3434="","Date not recognised - use YYYY-MM-DD",IF(C3434="","Add the customer email",IF(D3434="","Add the order total",IF(COUNTIF(Customers!$A$2:$A$2001,C3434)=0,"Customer not on Customers tab",IF(N(E3434)&gt;D3434,"Refund is more than the order",IF(AND(B3434&lt;&gt;"",COUNTIF($B$2:$B$5001,B3434)&gt;1),"Same order # twice - keep one row",""))))))))</f>
        <v/>
      </c>
      <c r="I3434" s="11" t="str">
        <f aca="false">IF(A3434="","",IF(ISNUMBER(A3434),INT(A3434),IFERROR(IF(TEXT(DATE(VALUE(LEFT(A3434,4)),VALUE(MID(A3434,6,2)),VALUE(MID(A3434,9,2))),"yyyy-mm-dd")=LEFT(A3434,10),DATE(VALUE(LEFT(A3434,4)),VALUE(MID(A3434,6,2)),VALUE(MID(A3434,9,2))),""),"")))</f>
        <v/>
      </c>
    </row>
    <row r="3435" customFormat="false" ht="15" hidden="false" customHeight="false" outlineLevel="0" collapsed="false">
      <c r="A3435" s="13"/>
      <c r="B3435" s="8"/>
      <c r="C3435" s="8"/>
      <c r="D3435" s="23"/>
      <c r="E3435" s="23"/>
      <c r="F3435" s="10" t="str">
        <f aca="false">IF(D3435="","",D3435-N(E3435))</f>
        <v/>
      </c>
      <c r="G3435" s="8"/>
      <c r="H3435" s="12" t="str">
        <f aca="false">IF(AND(A3435="",C3435="",D3435=""),"",IF(A3435="","Add the order date",IF(I3435="","Date not recognised - use YYYY-MM-DD",IF(C3435="","Add the customer email",IF(D3435="","Add the order total",IF(COUNTIF(Customers!$A$2:$A$2001,C3435)=0,"Customer not on Customers tab",IF(N(E3435)&gt;D3435,"Refund is more than the order",IF(AND(B3435&lt;&gt;"",COUNTIF($B$2:$B$5001,B3435)&gt;1),"Same order # twice - keep one row",""))))))))</f>
        <v/>
      </c>
      <c r="I3435" s="11" t="str">
        <f aca="false">IF(A3435="","",IF(ISNUMBER(A3435),INT(A3435),IFERROR(IF(TEXT(DATE(VALUE(LEFT(A3435,4)),VALUE(MID(A3435,6,2)),VALUE(MID(A3435,9,2))),"yyyy-mm-dd")=LEFT(A3435,10),DATE(VALUE(LEFT(A3435,4)),VALUE(MID(A3435,6,2)),VALUE(MID(A3435,9,2))),""),"")))</f>
        <v/>
      </c>
    </row>
    <row r="3436" customFormat="false" ht="15" hidden="false" customHeight="false" outlineLevel="0" collapsed="false">
      <c r="A3436" s="13"/>
      <c r="B3436" s="8"/>
      <c r="C3436" s="8"/>
      <c r="D3436" s="23"/>
      <c r="E3436" s="23"/>
      <c r="F3436" s="10" t="str">
        <f aca="false">IF(D3436="","",D3436-N(E3436))</f>
        <v/>
      </c>
      <c r="G3436" s="8"/>
      <c r="H3436" s="12" t="str">
        <f aca="false">IF(AND(A3436="",C3436="",D3436=""),"",IF(A3436="","Add the order date",IF(I3436="","Date not recognised - use YYYY-MM-DD",IF(C3436="","Add the customer email",IF(D3436="","Add the order total",IF(COUNTIF(Customers!$A$2:$A$2001,C3436)=0,"Customer not on Customers tab",IF(N(E3436)&gt;D3436,"Refund is more than the order",IF(AND(B3436&lt;&gt;"",COUNTIF($B$2:$B$5001,B3436)&gt;1),"Same order # twice - keep one row",""))))))))</f>
        <v/>
      </c>
      <c r="I3436" s="11" t="str">
        <f aca="false">IF(A3436="","",IF(ISNUMBER(A3436),INT(A3436),IFERROR(IF(TEXT(DATE(VALUE(LEFT(A3436,4)),VALUE(MID(A3436,6,2)),VALUE(MID(A3436,9,2))),"yyyy-mm-dd")=LEFT(A3436,10),DATE(VALUE(LEFT(A3436,4)),VALUE(MID(A3436,6,2)),VALUE(MID(A3436,9,2))),""),"")))</f>
        <v/>
      </c>
    </row>
    <row r="3437" customFormat="false" ht="15" hidden="false" customHeight="false" outlineLevel="0" collapsed="false">
      <c r="A3437" s="13"/>
      <c r="B3437" s="8"/>
      <c r="C3437" s="8"/>
      <c r="D3437" s="23"/>
      <c r="E3437" s="23"/>
      <c r="F3437" s="10" t="str">
        <f aca="false">IF(D3437="","",D3437-N(E3437))</f>
        <v/>
      </c>
      <c r="G3437" s="8"/>
      <c r="H3437" s="12" t="str">
        <f aca="false">IF(AND(A3437="",C3437="",D3437=""),"",IF(A3437="","Add the order date",IF(I3437="","Date not recognised - use YYYY-MM-DD",IF(C3437="","Add the customer email",IF(D3437="","Add the order total",IF(COUNTIF(Customers!$A$2:$A$2001,C3437)=0,"Customer not on Customers tab",IF(N(E3437)&gt;D3437,"Refund is more than the order",IF(AND(B3437&lt;&gt;"",COUNTIF($B$2:$B$5001,B3437)&gt;1),"Same order # twice - keep one row",""))))))))</f>
        <v/>
      </c>
      <c r="I3437" s="11" t="str">
        <f aca="false">IF(A3437="","",IF(ISNUMBER(A3437),INT(A3437),IFERROR(IF(TEXT(DATE(VALUE(LEFT(A3437,4)),VALUE(MID(A3437,6,2)),VALUE(MID(A3437,9,2))),"yyyy-mm-dd")=LEFT(A3437,10),DATE(VALUE(LEFT(A3437,4)),VALUE(MID(A3437,6,2)),VALUE(MID(A3437,9,2))),""),"")))</f>
        <v/>
      </c>
    </row>
    <row r="3438" customFormat="false" ht="15" hidden="false" customHeight="false" outlineLevel="0" collapsed="false">
      <c r="A3438" s="13"/>
      <c r="B3438" s="8"/>
      <c r="C3438" s="8"/>
      <c r="D3438" s="23"/>
      <c r="E3438" s="23"/>
      <c r="F3438" s="10" t="str">
        <f aca="false">IF(D3438="","",D3438-N(E3438))</f>
        <v/>
      </c>
      <c r="G3438" s="8"/>
      <c r="H3438" s="12" t="str">
        <f aca="false">IF(AND(A3438="",C3438="",D3438=""),"",IF(A3438="","Add the order date",IF(I3438="","Date not recognised - use YYYY-MM-DD",IF(C3438="","Add the customer email",IF(D3438="","Add the order total",IF(COUNTIF(Customers!$A$2:$A$2001,C3438)=0,"Customer not on Customers tab",IF(N(E3438)&gt;D3438,"Refund is more than the order",IF(AND(B3438&lt;&gt;"",COUNTIF($B$2:$B$5001,B3438)&gt;1),"Same order # twice - keep one row",""))))))))</f>
        <v/>
      </c>
      <c r="I3438" s="11" t="str">
        <f aca="false">IF(A3438="","",IF(ISNUMBER(A3438),INT(A3438),IFERROR(IF(TEXT(DATE(VALUE(LEFT(A3438,4)),VALUE(MID(A3438,6,2)),VALUE(MID(A3438,9,2))),"yyyy-mm-dd")=LEFT(A3438,10),DATE(VALUE(LEFT(A3438,4)),VALUE(MID(A3438,6,2)),VALUE(MID(A3438,9,2))),""),"")))</f>
        <v/>
      </c>
    </row>
    <row r="3439" customFormat="false" ht="15" hidden="false" customHeight="false" outlineLevel="0" collapsed="false">
      <c r="A3439" s="13"/>
      <c r="B3439" s="8"/>
      <c r="C3439" s="8"/>
      <c r="D3439" s="23"/>
      <c r="E3439" s="23"/>
      <c r="F3439" s="10" t="str">
        <f aca="false">IF(D3439="","",D3439-N(E3439))</f>
        <v/>
      </c>
      <c r="G3439" s="8"/>
      <c r="H3439" s="12" t="str">
        <f aca="false">IF(AND(A3439="",C3439="",D3439=""),"",IF(A3439="","Add the order date",IF(I3439="","Date not recognised - use YYYY-MM-DD",IF(C3439="","Add the customer email",IF(D3439="","Add the order total",IF(COUNTIF(Customers!$A$2:$A$2001,C3439)=0,"Customer not on Customers tab",IF(N(E3439)&gt;D3439,"Refund is more than the order",IF(AND(B3439&lt;&gt;"",COUNTIF($B$2:$B$5001,B3439)&gt;1),"Same order # twice - keep one row",""))))))))</f>
        <v/>
      </c>
      <c r="I3439" s="11" t="str">
        <f aca="false">IF(A3439="","",IF(ISNUMBER(A3439),INT(A3439),IFERROR(IF(TEXT(DATE(VALUE(LEFT(A3439,4)),VALUE(MID(A3439,6,2)),VALUE(MID(A3439,9,2))),"yyyy-mm-dd")=LEFT(A3439,10),DATE(VALUE(LEFT(A3439,4)),VALUE(MID(A3439,6,2)),VALUE(MID(A3439,9,2))),""),"")))</f>
        <v/>
      </c>
    </row>
    <row r="3440" customFormat="false" ht="15" hidden="false" customHeight="false" outlineLevel="0" collapsed="false">
      <c r="A3440" s="13"/>
      <c r="B3440" s="8"/>
      <c r="C3440" s="8"/>
      <c r="D3440" s="23"/>
      <c r="E3440" s="23"/>
      <c r="F3440" s="10" t="str">
        <f aca="false">IF(D3440="","",D3440-N(E3440))</f>
        <v/>
      </c>
      <c r="G3440" s="8"/>
      <c r="H3440" s="12" t="str">
        <f aca="false">IF(AND(A3440="",C3440="",D3440=""),"",IF(A3440="","Add the order date",IF(I3440="","Date not recognised - use YYYY-MM-DD",IF(C3440="","Add the customer email",IF(D3440="","Add the order total",IF(COUNTIF(Customers!$A$2:$A$2001,C3440)=0,"Customer not on Customers tab",IF(N(E3440)&gt;D3440,"Refund is more than the order",IF(AND(B3440&lt;&gt;"",COUNTIF($B$2:$B$5001,B3440)&gt;1),"Same order # twice - keep one row",""))))))))</f>
        <v/>
      </c>
      <c r="I3440" s="11" t="str">
        <f aca="false">IF(A3440="","",IF(ISNUMBER(A3440),INT(A3440),IFERROR(IF(TEXT(DATE(VALUE(LEFT(A3440,4)),VALUE(MID(A3440,6,2)),VALUE(MID(A3440,9,2))),"yyyy-mm-dd")=LEFT(A3440,10),DATE(VALUE(LEFT(A3440,4)),VALUE(MID(A3440,6,2)),VALUE(MID(A3440,9,2))),""),"")))</f>
        <v/>
      </c>
    </row>
    <row r="3441" customFormat="false" ht="15" hidden="false" customHeight="false" outlineLevel="0" collapsed="false">
      <c r="A3441" s="13"/>
      <c r="B3441" s="8"/>
      <c r="C3441" s="8"/>
      <c r="D3441" s="23"/>
      <c r="E3441" s="23"/>
      <c r="F3441" s="10" t="str">
        <f aca="false">IF(D3441="","",D3441-N(E3441))</f>
        <v/>
      </c>
      <c r="G3441" s="8"/>
      <c r="H3441" s="12" t="str">
        <f aca="false">IF(AND(A3441="",C3441="",D3441=""),"",IF(A3441="","Add the order date",IF(I3441="","Date not recognised - use YYYY-MM-DD",IF(C3441="","Add the customer email",IF(D3441="","Add the order total",IF(COUNTIF(Customers!$A$2:$A$2001,C3441)=0,"Customer not on Customers tab",IF(N(E3441)&gt;D3441,"Refund is more than the order",IF(AND(B3441&lt;&gt;"",COUNTIF($B$2:$B$5001,B3441)&gt;1),"Same order # twice - keep one row",""))))))))</f>
        <v/>
      </c>
      <c r="I3441" s="11" t="str">
        <f aca="false">IF(A3441="","",IF(ISNUMBER(A3441),INT(A3441),IFERROR(IF(TEXT(DATE(VALUE(LEFT(A3441,4)),VALUE(MID(A3441,6,2)),VALUE(MID(A3441,9,2))),"yyyy-mm-dd")=LEFT(A3441,10),DATE(VALUE(LEFT(A3441,4)),VALUE(MID(A3441,6,2)),VALUE(MID(A3441,9,2))),""),"")))</f>
        <v/>
      </c>
    </row>
    <row r="3442" customFormat="false" ht="15" hidden="false" customHeight="false" outlineLevel="0" collapsed="false">
      <c r="A3442" s="13"/>
      <c r="B3442" s="8"/>
      <c r="C3442" s="8"/>
      <c r="D3442" s="23"/>
      <c r="E3442" s="23"/>
      <c r="F3442" s="10" t="str">
        <f aca="false">IF(D3442="","",D3442-N(E3442))</f>
        <v/>
      </c>
      <c r="G3442" s="8"/>
      <c r="H3442" s="12" t="str">
        <f aca="false">IF(AND(A3442="",C3442="",D3442=""),"",IF(A3442="","Add the order date",IF(I3442="","Date not recognised - use YYYY-MM-DD",IF(C3442="","Add the customer email",IF(D3442="","Add the order total",IF(COUNTIF(Customers!$A$2:$A$2001,C3442)=0,"Customer not on Customers tab",IF(N(E3442)&gt;D3442,"Refund is more than the order",IF(AND(B3442&lt;&gt;"",COUNTIF($B$2:$B$5001,B3442)&gt;1),"Same order # twice - keep one row",""))))))))</f>
        <v/>
      </c>
      <c r="I3442" s="11" t="str">
        <f aca="false">IF(A3442="","",IF(ISNUMBER(A3442),INT(A3442),IFERROR(IF(TEXT(DATE(VALUE(LEFT(A3442,4)),VALUE(MID(A3442,6,2)),VALUE(MID(A3442,9,2))),"yyyy-mm-dd")=LEFT(A3442,10),DATE(VALUE(LEFT(A3442,4)),VALUE(MID(A3442,6,2)),VALUE(MID(A3442,9,2))),""),"")))</f>
        <v/>
      </c>
    </row>
    <row r="3443" customFormat="false" ht="15" hidden="false" customHeight="false" outlineLevel="0" collapsed="false">
      <c r="A3443" s="13"/>
      <c r="B3443" s="8"/>
      <c r="C3443" s="8"/>
      <c r="D3443" s="23"/>
      <c r="E3443" s="23"/>
      <c r="F3443" s="10" t="str">
        <f aca="false">IF(D3443="","",D3443-N(E3443))</f>
        <v/>
      </c>
      <c r="G3443" s="8"/>
      <c r="H3443" s="12" t="str">
        <f aca="false">IF(AND(A3443="",C3443="",D3443=""),"",IF(A3443="","Add the order date",IF(I3443="","Date not recognised - use YYYY-MM-DD",IF(C3443="","Add the customer email",IF(D3443="","Add the order total",IF(COUNTIF(Customers!$A$2:$A$2001,C3443)=0,"Customer not on Customers tab",IF(N(E3443)&gt;D3443,"Refund is more than the order",IF(AND(B3443&lt;&gt;"",COUNTIF($B$2:$B$5001,B3443)&gt;1),"Same order # twice - keep one row",""))))))))</f>
        <v/>
      </c>
      <c r="I3443" s="11" t="str">
        <f aca="false">IF(A3443="","",IF(ISNUMBER(A3443),INT(A3443),IFERROR(IF(TEXT(DATE(VALUE(LEFT(A3443,4)),VALUE(MID(A3443,6,2)),VALUE(MID(A3443,9,2))),"yyyy-mm-dd")=LEFT(A3443,10),DATE(VALUE(LEFT(A3443,4)),VALUE(MID(A3443,6,2)),VALUE(MID(A3443,9,2))),""),"")))</f>
        <v/>
      </c>
    </row>
    <row r="3444" customFormat="false" ht="15" hidden="false" customHeight="false" outlineLevel="0" collapsed="false">
      <c r="A3444" s="13"/>
      <c r="B3444" s="8"/>
      <c r="C3444" s="8"/>
      <c r="D3444" s="23"/>
      <c r="E3444" s="23"/>
      <c r="F3444" s="10" t="str">
        <f aca="false">IF(D3444="","",D3444-N(E3444))</f>
        <v/>
      </c>
      <c r="G3444" s="8"/>
      <c r="H3444" s="12" t="str">
        <f aca="false">IF(AND(A3444="",C3444="",D3444=""),"",IF(A3444="","Add the order date",IF(I3444="","Date not recognised - use YYYY-MM-DD",IF(C3444="","Add the customer email",IF(D3444="","Add the order total",IF(COUNTIF(Customers!$A$2:$A$2001,C3444)=0,"Customer not on Customers tab",IF(N(E3444)&gt;D3444,"Refund is more than the order",IF(AND(B3444&lt;&gt;"",COUNTIF($B$2:$B$5001,B3444)&gt;1),"Same order # twice - keep one row",""))))))))</f>
        <v/>
      </c>
      <c r="I3444" s="11" t="str">
        <f aca="false">IF(A3444="","",IF(ISNUMBER(A3444),INT(A3444),IFERROR(IF(TEXT(DATE(VALUE(LEFT(A3444,4)),VALUE(MID(A3444,6,2)),VALUE(MID(A3444,9,2))),"yyyy-mm-dd")=LEFT(A3444,10),DATE(VALUE(LEFT(A3444,4)),VALUE(MID(A3444,6,2)),VALUE(MID(A3444,9,2))),""),"")))</f>
        <v/>
      </c>
    </row>
    <row r="3445" customFormat="false" ht="15" hidden="false" customHeight="false" outlineLevel="0" collapsed="false">
      <c r="A3445" s="13"/>
      <c r="B3445" s="8"/>
      <c r="C3445" s="8"/>
      <c r="D3445" s="23"/>
      <c r="E3445" s="23"/>
      <c r="F3445" s="10" t="str">
        <f aca="false">IF(D3445="","",D3445-N(E3445))</f>
        <v/>
      </c>
      <c r="G3445" s="8"/>
      <c r="H3445" s="12" t="str">
        <f aca="false">IF(AND(A3445="",C3445="",D3445=""),"",IF(A3445="","Add the order date",IF(I3445="","Date not recognised - use YYYY-MM-DD",IF(C3445="","Add the customer email",IF(D3445="","Add the order total",IF(COUNTIF(Customers!$A$2:$A$2001,C3445)=0,"Customer not on Customers tab",IF(N(E3445)&gt;D3445,"Refund is more than the order",IF(AND(B3445&lt;&gt;"",COUNTIF($B$2:$B$5001,B3445)&gt;1),"Same order # twice - keep one row",""))))))))</f>
        <v/>
      </c>
      <c r="I3445" s="11" t="str">
        <f aca="false">IF(A3445="","",IF(ISNUMBER(A3445),INT(A3445),IFERROR(IF(TEXT(DATE(VALUE(LEFT(A3445,4)),VALUE(MID(A3445,6,2)),VALUE(MID(A3445,9,2))),"yyyy-mm-dd")=LEFT(A3445,10),DATE(VALUE(LEFT(A3445,4)),VALUE(MID(A3445,6,2)),VALUE(MID(A3445,9,2))),""),"")))</f>
        <v/>
      </c>
    </row>
    <row r="3446" customFormat="false" ht="15" hidden="false" customHeight="false" outlineLevel="0" collapsed="false">
      <c r="A3446" s="13"/>
      <c r="B3446" s="8"/>
      <c r="C3446" s="8"/>
      <c r="D3446" s="23"/>
      <c r="E3446" s="23"/>
      <c r="F3446" s="10" t="str">
        <f aca="false">IF(D3446="","",D3446-N(E3446))</f>
        <v/>
      </c>
      <c r="G3446" s="8"/>
      <c r="H3446" s="12" t="str">
        <f aca="false">IF(AND(A3446="",C3446="",D3446=""),"",IF(A3446="","Add the order date",IF(I3446="","Date not recognised - use YYYY-MM-DD",IF(C3446="","Add the customer email",IF(D3446="","Add the order total",IF(COUNTIF(Customers!$A$2:$A$2001,C3446)=0,"Customer not on Customers tab",IF(N(E3446)&gt;D3446,"Refund is more than the order",IF(AND(B3446&lt;&gt;"",COUNTIF($B$2:$B$5001,B3446)&gt;1),"Same order # twice - keep one row",""))))))))</f>
        <v/>
      </c>
      <c r="I3446" s="11" t="str">
        <f aca="false">IF(A3446="","",IF(ISNUMBER(A3446),INT(A3446),IFERROR(IF(TEXT(DATE(VALUE(LEFT(A3446,4)),VALUE(MID(A3446,6,2)),VALUE(MID(A3446,9,2))),"yyyy-mm-dd")=LEFT(A3446,10),DATE(VALUE(LEFT(A3446,4)),VALUE(MID(A3446,6,2)),VALUE(MID(A3446,9,2))),""),"")))</f>
        <v/>
      </c>
    </row>
    <row r="3447" customFormat="false" ht="15" hidden="false" customHeight="false" outlineLevel="0" collapsed="false">
      <c r="A3447" s="13"/>
      <c r="B3447" s="8"/>
      <c r="C3447" s="8"/>
      <c r="D3447" s="23"/>
      <c r="E3447" s="23"/>
      <c r="F3447" s="10" t="str">
        <f aca="false">IF(D3447="","",D3447-N(E3447))</f>
        <v/>
      </c>
      <c r="G3447" s="8"/>
      <c r="H3447" s="12" t="str">
        <f aca="false">IF(AND(A3447="",C3447="",D3447=""),"",IF(A3447="","Add the order date",IF(I3447="","Date not recognised - use YYYY-MM-DD",IF(C3447="","Add the customer email",IF(D3447="","Add the order total",IF(COUNTIF(Customers!$A$2:$A$2001,C3447)=0,"Customer not on Customers tab",IF(N(E3447)&gt;D3447,"Refund is more than the order",IF(AND(B3447&lt;&gt;"",COUNTIF($B$2:$B$5001,B3447)&gt;1),"Same order # twice - keep one row",""))))))))</f>
        <v/>
      </c>
      <c r="I3447" s="11" t="str">
        <f aca="false">IF(A3447="","",IF(ISNUMBER(A3447),INT(A3447),IFERROR(IF(TEXT(DATE(VALUE(LEFT(A3447,4)),VALUE(MID(A3447,6,2)),VALUE(MID(A3447,9,2))),"yyyy-mm-dd")=LEFT(A3447,10),DATE(VALUE(LEFT(A3447,4)),VALUE(MID(A3447,6,2)),VALUE(MID(A3447,9,2))),""),"")))</f>
        <v/>
      </c>
    </row>
    <row r="3448" customFormat="false" ht="15" hidden="false" customHeight="false" outlineLevel="0" collapsed="false">
      <c r="A3448" s="13"/>
      <c r="B3448" s="8"/>
      <c r="C3448" s="8"/>
      <c r="D3448" s="23"/>
      <c r="E3448" s="23"/>
      <c r="F3448" s="10" t="str">
        <f aca="false">IF(D3448="","",D3448-N(E3448))</f>
        <v/>
      </c>
      <c r="G3448" s="8"/>
      <c r="H3448" s="12" t="str">
        <f aca="false">IF(AND(A3448="",C3448="",D3448=""),"",IF(A3448="","Add the order date",IF(I3448="","Date not recognised - use YYYY-MM-DD",IF(C3448="","Add the customer email",IF(D3448="","Add the order total",IF(COUNTIF(Customers!$A$2:$A$2001,C3448)=0,"Customer not on Customers tab",IF(N(E3448)&gt;D3448,"Refund is more than the order",IF(AND(B3448&lt;&gt;"",COUNTIF($B$2:$B$5001,B3448)&gt;1),"Same order # twice - keep one row",""))))))))</f>
        <v/>
      </c>
      <c r="I3448" s="11" t="str">
        <f aca="false">IF(A3448="","",IF(ISNUMBER(A3448),INT(A3448),IFERROR(IF(TEXT(DATE(VALUE(LEFT(A3448,4)),VALUE(MID(A3448,6,2)),VALUE(MID(A3448,9,2))),"yyyy-mm-dd")=LEFT(A3448,10),DATE(VALUE(LEFT(A3448,4)),VALUE(MID(A3448,6,2)),VALUE(MID(A3448,9,2))),""),"")))</f>
        <v/>
      </c>
    </row>
    <row r="3449" customFormat="false" ht="15" hidden="false" customHeight="false" outlineLevel="0" collapsed="false">
      <c r="A3449" s="13"/>
      <c r="B3449" s="8"/>
      <c r="C3449" s="8"/>
      <c r="D3449" s="23"/>
      <c r="E3449" s="23"/>
      <c r="F3449" s="10" t="str">
        <f aca="false">IF(D3449="","",D3449-N(E3449))</f>
        <v/>
      </c>
      <c r="G3449" s="8"/>
      <c r="H3449" s="12" t="str">
        <f aca="false">IF(AND(A3449="",C3449="",D3449=""),"",IF(A3449="","Add the order date",IF(I3449="","Date not recognised - use YYYY-MM-DD",IF(C3449="","Add the customer email",IF(D3449="","Add the order total",IF(COUNTIF(Customers!$A$2:$A$2001,C3449)=0,"Customer not on Customers tab",IF(N(E3449)&gt;D3449,"Refund is more than the order",IF(AND(B3449&lt;&gt;"",COUNTIF($B$2:$B$5001,B3449)&gt;1),"Same order # twice - keep one row",""))))))))</f>
        <v/>
      </c>
      <c r="I3449" s="11" t="str">
        <f aca="false">IF(A3449="","",IF(ISNUMBER(A3449),INT(A3449),IFERROR(IF(TEXT(DATE(VALUE(LEFT(A3449,4)),VALUE(MID(A3449,6,2)),VALUE(MID(A3449,9,2))),"yyyy-mm-dd")=LEFT(A3449,10),DATE(VALUE(LEFT(A3449,4)),VALUE(MID(A3449,6,2)),VALUE(MID(A3449,9,2))),""),"")))</f>
        <v/>
      </c>
    </row>
    <row r="3450" customFormat="false" ht="15" hidden="false" customHeight="false" outlineLevel="0" collapsed="false">
      <c r="A3450" s="13"/>
      <c r="B3450" s="8"/>
      <c r="C3450" s="8"/>
      <c r="D3450" s="23"/>
      <c r="E3450" s="23"/>
      <c r="F3450" s="10" t="str">
        <f aca="false">IF(D3450="","",D3450-N(E3450))</f>
        <v/>
      </c>
      <c r="G3450" s="8"/>
      <c r="H3450" s="12" t="str">
        <f aca="false">IF(AND(A3450="",C3450="",D3450=""),"",IF(A3450="","Add the order date",IF(I3450="","Date not recognised - use YYYY-MM-DD",IF(C3450="","Add the customer email",IF(D3450="","Add the order total",IF(COUNTIF(Customers!$A$2:$A$2001,C3450)=0,"Customer not on Customers tab",IF(N(E3450)&gt;D3450,"Refund is more than the order",IF(AND(B3450&lt;&gt;"",COUNTIF($B$2:$B$5001,B3450)&gt;1),"Same order # twice - keep one row",""))))))))</f>
        <v/>
      </c>
      <c r="I3450" s="11" t="str">
        <f aca="false">IF(A3450="","",IF(ISNUMBER(A3450),INT(A3450),IFERROR(IF(TEXT(DATE(VALUE(LEFT(A3450,4)),VALUE(MID(A3450,6,2)),VALUE(MID(A3450,9,2))),"yyyy-mm-dd")=LEFT(A3450,10),DATE(VALUE(LEFT(A3450,4)),VALUE(MID(A3450,6,2)),VALUE(MID(A3450,9,2))),""),"")))</f>
        <v/>
      </c>
    </row>
    <row r="3451" customFormat="false" ht="15" hidden="false" customHeight="false" outlineLevel="0" collapsed="false">
      <c r="A3451" s="13"/>
      <c r="B3451" s="8"/>
      <c r="C3451" s="8"/>
      <c r="D3451" s="23"/>
      <c r="E3451" s="23"/>
      <c r="F3451" s="10" t="str">
        <f aca="false">IF(D3451="","",D3451-N(E3451))</f>
        <v/>
      </c>
      <c r="G3451" s="8"/>
      <c r="H3451" s="12" t="str">
        <f aca="false">IF(AND(A3451="",C3451="",D3451=""),"",IF(A3451="","Add the order date",IF(I3451="","Date not recognised - use YYYY-MM-DD",IF(C3451="","Add the customer email",IF(D3451="","Add the order total",IF(COUNTIF(Customers!$A$2:$A$2001,C3451)=0,"Customer not on Customers tab",IF(N(E3451)&gt;D3451,"Refund is more than the order",IF(AND(B3451&lt;&gt;"",COUNTIF($B$2:$B$5001,B3451)&gt;1),"Same order # twice - keep one row",""))))))))</f>
        <v/>
      </c>
      <c r="I3451" s="11" t="str">
        <f aca="false">IF(A3451="","",IF(ISNUMBER(A3451),INT(A3451),IFERROR(IF(TEXT(DATE(VALUE(LEFT(A3451,4)),VALUE(MID(A3451,6,2)),VALUE(MID(A3451,9,2))),"yyyy-mm-dd")=LEFT(A3451,10),DATE(VALUE(LEFT(A3451,4)),VALUE(MID(A3451,6,2)),VALUE(MID(A3451,9,2))),""),"")))</f>
        <v/>
      </c>
    </row>
    <row r="3452" customFormat="false" ht="15" hidden="false" customHeight="false" outlineLevel="0" collapsed="false">
      <c r="A3452" s="13"/>
      <c r="B3452" s="8"/>
      <c r="C3452" s="8"/>
      <c r="D3452" s="23"/>
      <c r="E3452" s="23"/>
      <c r="F3452" s="10" t="str">
        <f aca="false">IF(D3452="","",D3452-N(E3452))</f>
        <v/>
      </c>
      <c r="G3452" s="8"/>
      <c r="H3452" s="12" t="str">
        <f aca="false">IF(AND(A3452="",C3452="",D3452=""),"",IF(A3452="","Add the order date",IF(I3452="","Date not recognised - use YYYY-MM-DD",IF(C3452="","Add the customer email",IF(D3452="","Add the order total",IF(COUNTIF(Customers!$A$2:$A$2001,C3452)=0,"Customer not on Customers tab",IF(N(E3452)&gt;D3452,"Refund is more than the order",IF(AND(B3452&lt;&gt;"",COUNTIF($B$2:$B$5001,B3452)&gt;1),"Same order # twice - keep one row",""))))))))</f>
        <v/>
      </c>
      <c r="I3452" s="11" t="str">
        <f aca="false">IF(A3452="","",IF(ISNUMBER(A3452),INT(A3452),IFERROR(IF(TEXT(DATE(VALUE(LEFT(A3452,4)),VALUE(MID(A3452,6,2)),VALUE(MID(A3452,9,2))),"yyyy-mm-dd")=LEFT(A3452,10),DATE(VALUE(LEFT(A3452,4)),VALUE(MID(A3452,6,2)),VALUE(MID(A3452,9,2))),""),"")))</f>
        <v/>
      </c>
    </row>
    <row r="3453" customFormat="false" ht="15" hidden="false" customHeight="false" outlineLevel="0" collapsed="false">
      <c r="A3453" s="13"/>
      <c r="B3453" s="8"/>
      <c r="C3453" s="8"/>
      <c r="D3453" s="23"/>
      <c r="E3453" s="23"/>
      <c r="F3453" s="10" t="str">
        <f aca="false">IF(D3453="","",D3453-N(E3453))</f>
        <v/>
      </c>
      <c r="G3453" s="8"/>
      <c r="H3453" s="12" t="str">
        <f aca="false">IF(AND(A3453="",C3453="",D3453=""),"",IF(A3453="","Add the order date",IF(I3453="","Date not recognised - use YYYY-MM-DD",IF(C3453="","Add the customer email",IF(D3453="","Add the order total",IF(COUNTIF(Customers!$A$2:$A$2001,C3453)=0,"Customer not on Customers tab",IF(N(E3453)&gt;D3453,"Refund is more than the order",IF(AND(B3453&lt;&gt;"",COUNTIF($B$2:$B$5001,B3453)&gt;1),"Same order # twice - keep one row",""))))))))</f>
        <v/>
      </c>
      <c r="I3453" s="11" t="str">
        <f aca="false">IF(A3453="","",IF(ISNUMBER(A3453),INT(A3453),IFERROR(IF(TEXT(DATE(VALUE(LEFT(A3453,4)),VALUE(MID(A3453,6,2)),VALUE(MID(A3453,9,2))),"yyyy-mm-dd")=LEFT(A3453,10),DATE(VALUE(LEFT(A3453,4)),VALUE(MID(A3453,6,2)),VALUE(MID(A3453,9,2))),""),"")))</f>
        <v/>
      </c>
    </row>
    <row r="3454" customFormat="false" ht="15" hidden="false" customHeight="false" outlineLevel="0" collapsed="false">
      <c r="A3454" s="13"/>
      <c r="B3454" s="8"/>
      <c r="C3454" s="8"/>
      <c r="D3454" s="23"/>
      <c r="E3454" s="23"/>
      <c r="F3454" s="10" t="str">
        <f aca="false">IF(D3454="","",D3454-N(E3454))</f>
        <v/>
      </c>
      <c r="G3454" s="8"/>
      <c r="H3454" s="12" t="str">
        <f aca="false">IF(AND(A3454="",C3454="",D3454=""),"",IF(A3454="","Add the order date",IF(I3454="","Date not recognised - use YYYY-MM-DD",IF(C3454="","Add the customer email",IF(D3454="","Add the order total",IF(COUNTIF(Customers!$A$2:$A$2001,C3454)=0,"Customer not on Customers tab",IF(N(E3454)&gt;D3454,"Refund is more than the order",IF(AND(B3454&lt;&gt;"",COUNTIF($B$2:$B$5001,B3454)&gt;1),"Same order # twice - keep one row",""))))))))</f>
        <v/>
      </c>
      <c r="I3454" s="11" t="str">
        <f aca="false">IF(A3454="","",IF(ISNUMBER(A3454),INT(A3454),IFERROR(IF(TEXT(DATE(VALUE(LEFT(A3454,4)),VALUE(MID(A3454,6,2)),VALUE(MID(A3454,9,2))),"yyyy-mm-dd")=LEFT(A3454,10),DATE(VALUE(LEFT(A3454,4)),VALUE(MID(A3454,6,2)),VALUE(MID(A3454,9,2))),""),"")))</f>
        <v/>
      </c>
    </row>
    <row r="3455" customFormat="false" ht="15" hidden="false" customHeight="false" outlineLevel="0" collapsed="false">
      <c r="A3455" s="13"/>
      <c r="B3455" s="8"/>
      <c r="C3455" s="8"/>
      <c r="D3455" s="23"/>
      <c r="E3455" s="23"/>
      <c r="F3455" s="10" t="str">
        <f aca="false">IF(D3455="","",D3455-N(E3455))</f>
        <v/>
      </c>
      <c r="G3455" s="8"/>
      <c r="H3455" s="12" t="str">
        <f aca="false">IF(AND(A3455="",C3455="",D3455=""),"",IF(A3455="","Add the order date",IF(I3455="","Date not recognised - use YYYY-MM-DD",IF(C3455="","Add the customer email",IF(D3455="","Add the order total",IF(COUNTIF(Customers!$A$2:$A$2001,C3455)=0,"Customer not on Customers tab",IF(N(E3455)&gt;D3455,"Refund is more than the order",IF(AND(B3455&lt;&gt;"",COUNTIF($B$2:$B$5001,B3455)&gt;1),"Same order # twice - keep one row",""))))))))</f>
        <v/>
      </c>
      <c r="I3455" s="11" t="str">
        <f aca="false">IF(A3455="","",IF(ISNUMBER(A3455),INT(A3455),IFERROR(IF(TEXT(DATE(VALUE(LEFT(A3455,4)),VALUE(MID(A3455,6,2)),VALUE(MID(A3455,9,2))),"yyyy-mm-dd")=LEFT(A3455,10),DATE(VALUE(LEFT(A3455,4)),VALUE(MID(A3455,6,2)),VALUE(MID(A3455,9,2))),""),"")))</f>
        <v/>
      </c>
    </row>
    <row r="3456" customFormat="false" ht="15" hidden="false" customHeight="false" outlineLevel="0" collapsed="false">
      <c r="A3456" s="13"/>
      <c r="B3456" s="8"/>
      <c r="C3456" s="8"/>
      <c r="D3456" s="23"/>
      <c r="E3456" s="23"/>
      <c r="F3456" s="10" t="str">
        <f aca="false">IF(D3456="","",D3456-N(E3456))</f>
        <v/>
      </c>
      <c r="G3456" s="8"/>
      <c r="H3456" s="12" t="str">
        <f aca="false">IF(AND(A3456="",C3456="",D3456=""),"",IF(A3456="","Add the order date",IF(I3456="","Date not recognised - use YYYY-MM-DD",IF(C3456="","Add the customer email",IF(D3456="","Add the order total",IF(COUNTIF(Customers!$A$2:$A$2001,C3456)=0,"Customer not on Customers tab",IF(N(E3456)&gt;D3456,"Refund is more than the order",IF(AND(B3456&lt;&gt;"",COUNTIF($B$2:$B$5001,B3456)&gt;1),"Same order # twice - keep one row",""))))))))</f>
        <v/>
      </c>
      <c r="I3456" s="11" t="str">
        <f aca="false">IF(A3456="","",IF(ISNUMBER(A3456),INT(A3456),IFERROR(IF(TEXT(DATE(VALUE(LEFT(A3456,4)),VALUE(MID(A3456,6,2)),VALUE(MID(A3456,9,2))),"yyyy-mm-dd")=LEFT(A3456,10),DATE(VALUE(LEFT(A3456,4)),VALUE(MID(A3456,6,2)),VALUE(MID(A3456,9,2))),""),"")))</f>
        <v/>
      </c>
    </row>
    <row r="3457" customFormat="false" ht="15" hidden="false" customHeight="false" outlineLevel="0" collapsed="false">
      <c r="A3457" s="13"/>
      <c r="B3457" s="8"/>
      <c r="C3457" s="8"/>
      <c r="D3457" s="23"/>
      <c r="E3457" s="23"/>
      <c r="F3457" s="10" t="str">
        <f aca="false">IF(D3457="","",D3457-N(E3457))</f>
        <v/>
      </c>
      <c r="G3457" s="8"/>
      <c r="H3457" s="12" t="str">
        <f aca="false">IF(AND(A3457="",C3457="",D3457=""),"",IF(A3457="","Add the order date",IF(I3457="","Date not recognised - use YYYY-MM-DD",IF(C3457="","Add the customer email",IF(D3457="","Add the order total",IF(COUNTIF(Customers!$A$2:$A$2001,C3457)=0,"Customer not on Customers tab",IF(N(E3457)&gt;D3457,"Refund is more than the order",IF(AND(B3457&lt;&gt;"",COUNTIF($B$2:$B$5001,B3457)&gt;1),"Same order # twice - keep one row",""))))))))</f>
        <v/>
      </c>
      <c r="I3457" s="11" t="str">
        <f aca="false">IF(A3457="","",IF(ISNUMBER(A3457),INT(A3457),IFERROR(IF(TEXT(DATE(VALUE(LEFT(A3457,4)),VALUE(MID(A3457,6,2)),VALUE(MID(A3457,9,2))),"yyyy-mm-dd")=LEFT(A3457,10),DATE(VALUE(LEFT(A3457,4)),VALUE(MID(A3457,6,2)),VALUE(MID(A3457,9,2))),""),"")))</f>
        <v/>
      </c>
    </row>
    <row r="3458" customFormat="false" ht="15" hidden="false" customHeight="false" outlineLevel="0" collapsed="false">
      <c r="A3458" s="13"/>
      <c r="B3458" s="8"/>
      <c r="C3458" s="8"/>
      <c r="D3458" s="23"/>
      <c r="E3458" s="23"/>
      <c r="F3458" s="10" t="str">
        <f aca="false">IF(D3458="","",D3458-N(E3458))</f>
        <v/>
      </c>
      <c r="G3458" s="8"/>
      <c r="H3458" s="12" t="str">
        <f aca="false">IF(AND(A3458="",C3458="",D3458=""),"",IF(A3458="","Add the order date",IF(I3458="","Date not recognised - use YYYY-MM-DD",IF(C3458="","Add the customer email",IF(D3458="","Add the order total",IF(COUNTIF(Customers!$A$2:$A$2001,C3458)=0,"Customer not on Customers tab",IF(N(E3458)&gt;D3458,"Refund is more than the order",IF(AND(B3458&lt;&gt;"",COUNTIF($B$2:$B$5001,B3458)&gt;1),"Same order # twice - keep one row",""))))))))</f>
        <v/>
      </c>
      <c r="I3458" s="11" t="str">
        <f aca="false">IF(A3458="","",IF(ISNUMBER(A3458),INT(A3458),IFERROR(IF(TEXT(DATE(VALUE(LEFT(A3458,4)),VALUE(MID(A3458,6,2)),VALUE(MID(A3458,9,2))),"yyyy-mm-dd")=LEFT(A3458,10),DATE(VALUE(LEFT(A3458,4)),VALUE(MID(A3458,6,2)),VALUE(MID(A3458,9,2))),""),"")))</f>
        <v/>
      </c>
    </row>
    <row r="3459" customFormat="false" ht="15" hidden="false" customHeight="false" outlineLevel="0" collapsed="false">
      <c r="A3459" s="13"/>
      <c r="B3459" s="8"/>
      <c r="C3459" s="8"/>
      <c r="D3459" s="23"/>
      <c r="E3459" s="23"/>
      <c r="F3459" s="10" t="str">
        <f aca="false">IF(D3459="","",D3459-N(E3459))</f>
        <v/>
      </c>
      <c r="G3459" s="8"/>
      <c r="H3459" s="12" t="str">
        <f aca="false">IF(AND(A3459="",C3459="",D3459=""),"",IF(A3459="","Add the order date",IF(I3459="","Date not recognised - use YYYY-MM-DD",IF(C3459="","Add the customer email",IF(D3459="","Add the order total",IF(COUNTIF(Customers!$A$2:$A$2001,C3459)=0,"Customer not on Customers tab",IF(N(E3459)&gt;D3459,"Refund is more than the order",IF(AND(B3459&lt;&gt;"",COUNTIF($B$2:$B$5001,B3459)&gt;1),"Same order # twice - keep one row",""))))))))</f>
        <v/>
      </c>
      <c r="I3459" s="11" t="str">
        <f aca="false">IF(A3459="","",IF(ISNUMBER(A3459),INT(A3459),IFERROR(IF(TEXT(DATE(VALUE(LEFT(A3459,4)),VALUE(MID(A3459,6,2)),VALUE(MID(A3459,9,2))),"yyyy-mm-dd")=LEFT(A3459,10),DATE(VALUE(LEFT(A3459,4)),VALUE(MID(A3459,6,2)),VALUE(MID(A3459,9,2))),""),"")))</f>
        <v/>
      </c>
    </row>
    <row r="3460" customFormat="false" ht="15" hidden="false" customHeight="false" outlineLevel="0" collapsed="false">
      <c r="A3460" s="13"/>
      <c r="B3460" s="8"/>
      <c r="C3460" s="8"/>
      <c r="D3460" s="23"/>
      <c r="E3460" s="23"/>
      <c r="F3460" s="10" t="str">
        <f aca="false">IF(D3460="","",D3460-N(E3460))</f>
        <v/>
      </c>
      <c r="G3460" s="8"/>
      <c r="H3460" s="12" t="str">
        <f aca="false">IF(AND(A3460="",C3460="",D3460=""),"",IF(A3460="","Add the order date",IF(I3460="","Date not recognised - use YYYY-MM-DD",IF(C3460="","Add the customer email",IF(D3460="","Add the order total",IF(COUNTIF(Customers!$A$2:$A$2001,C3460)=0,"Customer not on Customers tab",IF(N(E3460)&gt;D3460,"Refund is more than the order",IF(AND(B3460&lt;&gt;"",COUNTIF($B$2:$B$5001,B3460)&gt;1),"Same order # twice - keep one row",""))))))))</f>
        <v/>
      </c>
      <c r="I3460" s="11" t="str">
        <f aca="false">IF(A3460="","",IF(ISNUMBER(A3460),INT(A3460),IFERROR(IF(TEXT(DATE(VALUE(LEFT(A3460,4)),VALUE(MID(A3460,6,2)),VALUE(MID(A3460,9,2))),"yyyy-mm-dd")=LEFT(A3460,10),DATE(VALUE(LEFT(A3460,4)),VALUE(MID(A3460,6,2)),VALUE(MID(A3460,9,2))),""),"")))</f>
        <v/>
      </c>
    </row>
    <row r="3461" customFormat="false" ht="15" hidden="false" customHeight="false" outlineLevel="0" collapsed="false">
      <c r="A3461" s="13"/>
      <c r="B3461" s="8"/>
      <c r="C3461" s="8"/>
      <c r="D3461" s="23"/>
      <c r="E3461" s="23"/>
      <c r="F3461" s="10" t="str">
        <f aca="false">IF(D3461="","",D3461-N(E3461))</f>
        <v/>
      </c>
      <c r="G3461" s="8"/>
      <c r="H3461" s="12" t="str">
        <f aca="false">IF(AND(A3461="",C3461="",D3461=""),"",IF(A3461="","Add the order date",IF(I3461="","Date not recognised - use YYYY-MM-DD",IF(C3461="","Add the customer email",IF(D3461="","Add the order total",IF(COUNTIF(Customers!$A$2:$A$2001,C3461)=0,"Customer not on Customers tab",IF(N(E3461)&gt;D3461,"Refund is more than the order",IF(AND(B3461&lt;&gt;"",COUNTIF($B$2:$B$5001,B3461)&gt;1),"Same order # twice - keep one row",""))))))))</f>
        <v/>
      </c>
      <c r="I3461" s="11" t="str">
        <f aca="false">IF(A3461="","",IF(ISNUMBER(A3461),INT(A3461),IFERROR(IF(TEXT(DATE(VALUE(LEFT(A3461,4)),VALUE(MID(A3461,6,2)),VALUE(MID(A3461,9,2))),"yyyy-mm-dd")=LEFT(A3461,10),DATE(VALUE(LEFT(A3461,4)),VALUE(MID(A3461,6,2)),VALUE(MID(A3461,9,2))),""),"")))</f>
        <v/>
      </c>
    </row>
    <row r="3462" customFormat="false" ht="15" hidden="false" customHeight="false" outlineLevel="0" collapsed="false">
      <c r="A3462" s="13"/>
      <c r="B3462" s="8"/>
      <c r="C3462" s="8"/>
      <c r="D3462" s="23"/>
      <c r="E3462" s="23"/>
      <c r="F3462" s="10" t="str">
        <f aca="false">IF(D3462="","",D3462-N(E3462))</f>
        <v/>
      </c>
      <c r="G3462" s="8"/>
      <c r="H3462" s="12" t="str">
        <f aca="false">IF(AND(A3462="",C3462="",D3462=""),"",IF(A3462="","Add the order date",IF(I3462="","Date not recognised - use YYYY-MM-DD",IF(C3462="","Add the customer email",IF(D3462="","Add the order total",IF(COUNTIF(Customers!$A$2:$A$2001,C3462)=0,"Customer not on Customers tab",IF(N(E3462)&gt;D3462,"Refund is more than the order",IF(AND(B3462&lt;&gt;"",COUNTIF($B$2:$B$5001,B3462)&gt;1),"Same order # twice - keep one row",""))))))))</f>
        <v/>
      </c>
      <c r="I3462" s="11" t="str">
        <f aca="false">IF(A3462="","",IF(ISNUMBER(A3462),INT(A3462),IFERROR(IF(TEXT(DATE(VALUE(LEFT(A3462,4)),VALUE(MID(A3462,6,2)),VALUE(MID(A3462,9,2))),"yyyy-mm-dd")=LEFT(A3462,10),DATE(VALUE(LEFT(A3462,4)),VALUE(MID(A3462,6,2)),VALUE(MID(A3462,9,2))),""),"")))</f>
        <v/>
      </c>
    </row>
    <row r="3463" customFormat="false" ht="15" hidden="false" customHeight="false" outlineLevel="0" collapsed="false">
      <c r="A3463" s="13"/>
      <c r="B3463" s="8"/>
      <c r="C3463" s="8"/>
      <c r="D3463" s="23"/>
      <c r="E3463" s="23"/>
      <c r="F3463" s="10" t="str">
        <f aca="false">IF(D3463="","",D3463-N(E3463))</f>
        <v/>
      </c>
      <c r="G3463" s="8"/>
      <c r="H3463" s="12" t="str">
        <f aca="false">IF(AND(A3463="",C3463="",D3463=""),"",IF(A3463="","Add the order date",IF(I3463="","Date not recognised - use YYYY-MM-DD",IF(C3463="","Add the customer email",IF(D3463="","Add the order total",IF(COUNTIF(Customers!$A$2:$A$2001,C3463)=0,"Customer not on Customers tab",IF(N(E3463)&gt;D3463,"Refund is more than the order",IF(AND(B3463&lt;&gt;"",COUNTIF($B$2:$B$5001,B3463)&gt;1),"Same order # twice - keep one row",""))))))))</f>
        <v/>
      </c>
      <c r="I3463" s="11" t="str">
        <f aca="false">IF(A3463="","",IF(ISNUMBER(A3463),INT(A3463),IFERROR(IF(TEXT(DATE(VALUE(LEFT(A3463,4)),VALUE(MID(A3463,6,2)),VALUE(MID(A3463,9,2))),"yyyy-mm-dd")=LEFT(A3463,10),DATE(VALUE(LEFT(A3463,4)),VALUE(MID(A3463,6,2)),VALUE(MID(A3463,9,2))),""),"")))</f>
        <v/>
      </c>
    </row>
    <row r="3464" customFormat="false" ht="15" hidden="false" customHeight="false" outlineLevel="0" collapsed="false">
      <c r="A3464" s="13"/>
      <c r="B3464" s="8"/>
      <c r="C3464" s="8"/>
      <c r="D3464" s="23"/>
      <c r="E3464" s="23"/>
      <c r="F3464" s="10" t="str">
        <f aca="false">IF(D3464="","",D3464-N(E3464))</f>
        <v/>
      </c>
      <c r="G3464" s="8"/>
      <c r="H3464" s="12" t="str">
        <f aca="false">IF(AND(A3464="",C3464="",D3464=""),"",IF(A3464="","Add the order date",IF(I3464="","Date not recognised - use YYYY-MM-DD",IF(C3464="","Add the customer email",IF(D3464="","Add the order total",IF(COUNTIF(Customers!$A$2:$A$2001,C3464)=0,"Customer not on Customers tab",IF(N(E3464)&gt;D3464,"Refund is more than the order",IF(AND(B3464&lt;&gt;"",COUNTIF($B$2:$B$5001,B3464)&gt;1),"Same order # twice - keep one row",""))))))))</f>
        <v/>
      </c>
      <c r="I3464" s="11" t="str">
        <f aca="false">IF(A3464="","",IF(ISNUMBER(A3464),INT(A3464),IFERROR(IF(TEXT(DATE(VALUE(LEFT(A3464,4)),VALUE(MID(A3464,6,2)),VALUE(MID(A3464,9,2))),"yyyy-mm-dd")=LEFT(A3464,10),DATE(VALUE(LEFT(A3464,4)),VALUE(MID(A3464,6,2)),VALUE(MID(A3464,9,2))),""),"")))</f>
        <v/>
      </c>
    </row>
    <row r="3465" customFormat="false" ht="15" hidden="false" customHeight="false" outlineLevel="0" collapsed="false">
      <c r="A3465" s="13"/>
      <c r="B3465" s="8"/>
      <c r="C3465" s="8"/>
      <c r="D3465" s="23"/>
      <c r="E3465" s="23"/>
      <c r="F3465" s="10" t="str">
        <f aca="false">IF(D3465="","",D3465-N(E3465))</f>
        <v/>
      </c>
      <c r="G3465" s="8"/>
      <c r="H3465" s="12" t="str">
        <f aca="false">IF(AND(A3465="",C3465="",D3465=""),"",IF(A3465="","Add the order date",IF(I3465="","Date not recognised - use YYYY-MM-DD",IF(C3465="","Add the customer email",IF(D3465="","Add the order total",IF(COUNTIF(Customers!$A$2:$A$2001,C3465)=0,"Customer not on Customers tab",IF(N(E3465)&gt;D3465,"Refund is more than the order",IF(AND(B3465&lt;&gt;"",COUNTIF($B$2:$B$5001,B3465)&gt;1),"Same order # twice - keep one row",""))))))))</f>
        <v/>
      </c>
      <c r="I3465" s="11" t="str">
        <f aca="false">IF(A3465="","",IF(ISNUMBER(A3465),INT(A3465),IFERROR(IF(TEXT(DATE(VALUE(LEFT(A3465,4)),VALUE(MID(A3465,6,2)),VALUE(MID(A3465,9,2))),"yyyy-mm-dd")=LEFT(A3465,10),DATE(VALUE(LEFT(A3465,4)),VALUE(MID(A3465,6,2)),VALUE(MID(A3465,9,2))),""),"")))</f>
        <v/>
      </c>
    </row>
    <row r="3466" customFormat="false" ht="15" hidden="false" customHeight="false" outlineLevel="0" collapsed="false">
      <c r="A3466" s="13"/>
      <c r="B3466" s="8"/>
      <c r="C3466" s="8"/>
      <c r="D3466" s="23"/>
      <c r="E3466" s="23"/>
      <c r="F3466" s="10" t="str">
        <f aca="false">IF(D3466="","",D3466-N(E3466))</f>
        <v/>
      </c>
      <c r="G3466" s="8"/>
      <c r="H3466" s="12" t="str">
        <f aca="false">IF(AND(A3466="",C3466="",D3466=""),"",IF(A3466="","Add the order date",IF(I3466="","Date not recognised - use YYYY-MM-DD",IF(C3466="","Add the customer email",IF(D3466="","Add the order total",IF(COUNTIF(Customers!$A$2:$A$2001,C3466)=0,"Customer not on Customers tab",IF(N(E3466)&gt;D3466,"Refund is more than the order",IF(AND(B3466&lt;&gt;"",COUNTIF($B$2:$B$5001,B3466)&gt;1),"Same order # twice - keep one row",""))))))))</f>
        <v/>
      </c>
      <c r="I3466" s="11" t="str">
        <f aca="false">IF(A3466="","",IF(ISNUMBER(A3466),INT(A3466),IFERROR(IF(TEXT(DATE(VALUE(LEFT(A3466,4)),VALUE(MID(A3466,6,2)),VALUE(MID(A3466,9,2))),"yyyy-mm-dd")=LEFT(A3466,10),DATE(VALUE(LEFT(A3466,4)),VALUE(MID(A3466,6,2)),VALUE(MID(A3466,9,2))),""),"")))</f>
        <v/>
      </c>
    </row>
    <row r="3467" customFormat="false" ht="15" hidden="false" customHeight="false" outlineLevel="0" collapsed="false">
      <c r="A3467" s="13"/>
      <c r="B3467" s="8"/>
      <c r="C3467" s="8"/>
      <c r="D3467" s="23"/>
      <c r="E3467" s="23"/>
      <c r="F3467" s="10" t="str">
        <f aca="false">IF(D3467="","",D3467-N(E3467))</f>
        <v/>
      </c>
      <c r="G3467" s="8"/>
      <c r="H3467" s="12" t="str">
        <f aca="false">IF(AND(A3467="",C3467="",D3467=""),"",IF(A3467="","Add the order date",IF(I3467="","Date not recognised - use YYYY-MM-DD",IF(C3467="","Add the customer email",IF(D3467="","Add the order total",IF(COUNTIF(Customers!$A$2:$A$2001,C3467)=0,"Customer not on Customers tab",IF(N(E3467)&gt;D3467,"Refund is more than the order",IF(AND(B3467&lt;&gt;"",COUNTIF($B$2:$B$5001,B3467)&gt;1),"Same order # twice - keep one row",""))))))))</f>
        <v/>
      </c>
      <c r="I3467" s="11" t="str">
        <f aca="false">IF(A3467="","",IF(ISNUMBER(A3467),INT(A3467),IFERROR(IF(TEXT(DATE(VALUE(LEFT(A3467,4)),VALUE(MID(A3467,6,2)),VALUE(MID(A3467,9,2))),"yyyy-mm-dd")=LEFT(A3467,10),DATE(VALUE(LEFT(A3467,4)),VALUE(MID(A3467,6,2)),VALUE(MID(A3467,9,2))),""),"")))</f>
        <v/>
      </c>
    </row>
    <row r="3468" customFormat="false" ht="15" hidden="false" customHeight="false" outlineLevel="0" collapsed="false">
      <c r="A3468" s="13"/>
      <c r="B3468" s="8"/>
      <c r="C3468" s="8"/>
      <c r="D3468" s="23"/>
      <c r="E3468" s="23"/>
      <c r="F3468" s="10" t="str">
        <f aca="false">IF(D3468="","",D3468-N(E3468))</f>
        <v/>
      </c>
      <c r="G3468" s="8"/>
      <c r="H3468" s="12" t="str">
        <f aca="false">IF(AND(A3468="",C3468="",D3468=""),"",IF(A3468="","Add the order date",IF(I3468="","Date not recognised - use YYYY-MM-DD",IF(C3468="","Add the customer email",IF(D3468="","Add the order total",IF(COUNTIF(Customers!$A$2:$A$2001,C3468)=0,"Customer not on Customers tab",IF(N(E3468)&gt;D3468,"Refund is more than the order",IF(AND(B3468&lt;&gt;"",COUNTIF($B$2:$B$5001,B3468)&gt;1),"Same order # twice - keep one row",""))))))))</f>
        <v/>
      </c>
      <c r="I3468" s="11" t="str">
        <f aca="false">IF(A3468="","",IF(ISNUMBER(A3468),INT(A3468),IFERROR(IF(TEXT(DATE(VALUE(LEFT(A3468,4)),VALUE(MID(A3468,6,2)),VALUE(MID(A3468,9,2))),"yyyy-mm-dd")=LEFT(A3468,10),DATE(VALUE(LEFT(A3468,4)),VALUE(MID(A3468,6,2)),VALUE(MID(A3468,9,2))),""),"")))</f>
        <v/>
      </c>
    </row>
    <row r="3469" customFormat="false" ht="15" hidden="false" customHeight="false" outlineLevel="0" collapsed="false">
      <c r="A3469" s="13"/>
      <c r="B3469" s="8"/>
      <c r="C3469" s="8"/>
      <c r="D3469" s="23"/>
      <c r="E3469" s="23"/>
      <c r="F3469" s="10" t="str">
        <f aca="false">IF(D3469="","",D3469-N(E3469))</f>
        <v/>
      </c>
      <c r="G3469" s="8"/>
      <c r="H3469" s="12" t="str">
        <f aca="false">IF(AND(A3469="",C3469="",D3469=""),"",IF(A3469="","Add the order date",IF(I3469="","Date not recognised - use YYYY-MM-DD",IF(C3469="","Add the customer email",IF(D3469="","Add the order total",IF(COUNTIF(Customers!$A$2:$A$2001,C3469)=0,"Customer not on Customers tab",IF(N(E3469)&gt;D3469,"Refund is more than the order",IF(AND(B3469&lt;&gt;"",COUNTIF($B$2:$B$5001,B3469)&gt;1),"Same order # twice - keep one row",""))))))))</f>
        <v/>
      </c>
      <c r="I3469" s="11" t="str">
        <f aca="false">IF(A3469="","",IF(ISNUMBER(A3469),INT(A3469),IFERROR(IF(TEXT(DATE(VALUE(LEFT(A3469,4)),VALUE(MID(A3469,6,2)),VALUE(MID(A3469,9,2))),"yyyy-mm-dd")=LEFT(A3469,10),DATE(VALUE(LEFT(A3469,4)),VALUE(MID(A3469,6,2)),VALUE(MID(A3469,9,2))),""),"")))</f>
        <v/>
      </c>
    </row>
    <row r="3470" customFormat="false" ht="15" hidden="false" customHeight="false" outlineLevel="0" collapsed="false">
      <c r="A3470" s="13"/>
      <c r="B3470" s="8"/>
      <c r="C3470" s="8"/>
      <c r="D3470" s="23"/>
      <c r="E3470" s="23"/>
      <c r="F3470" s="10" t="str">
        <f aca="false">IF(D3470="","",D3470-N(E3470))</f>
        <v/>
      </c>
      <c r="G3470" s="8"/>
      <c r="H3470" s="12" t="str">
        <f aca="false">IF(AND(A3470="",C3470="",D3470=""),"",IF(A3470="","Add the order date",IF(I3470="","Date not recognised - use YYYY-MM-DD",IF(C3470="","Add the customer email",IF(D3470="","Add the order total",IF(COUNTIF(Customers!$A$2:$A$2001,C3470)=0,"Customer not on Customers tab",IF(N(E3470)&gt;D3470,"Refund is more than the order",IF(AND(B3470&lt;&gt;"",COUNTIF($B$2:$B$5001,B3470)&gt;1),"Same order # twice - keep one row",""))))))))</f>
        <v/>
      </c>
      <c r="I3470" s="11" t="str">
        <f aca="false">IF(A3470="","",IF(ISNUMBER(A3470),INT(A3470),IFERROR(IF(TEXT(DATE(VALUE(LEFT(A3470,4)),VALUE(MID(A3470,6,2)),VALUE(MID(A3470,9,2))),"yyyy-mm-dd")=LEFT(A3470,10),DATE(VALUE(LEFT(A3470,4)),VALUE(MID(A3470,6,2)),VALUE(MID(A3470,9,2))),""),"")))</f>
        <v/>
      </c>
    </row>
    <row r="3471" customFormat="false" ht="15" hidden="false" customHeight="false" outlineLevel="0" collapsed="false">
      <c r="A3471" s="13"/>
      <c r="B3471" s="8"/>
      <c r="C3471" s="8"/>
      <c r="D3471" s="23"/>
      <c r="E3471" s="23"/>
      <c r="F3471" s="10" t="str">
        <f aca="false">IF(D3471="","",D3471-N(E3471))</f>
        <v/>
      </c>
      <c r="G3471" s="8"/>
      <c r="H3471" s="12" t="str">
        <f aca="false">IF(AND(A3471="",C3471="",D3471=""),"",IF(A3471="","Add the order date",IF(I3471="","Date not recognised - use YYYY-MM-DD",IF(C3471="","Add the customer email",IF(D3471="","Add the order total",IF(COUNTIF(Customers!$A$2:$A$2001,C3471)=0,"Customer not on Customers tab",IF(N(E3471)&gt;D3471,"Refund is more than the order",IF(AND(B3471&lt;&gt;"",COUNTIF($B$2:$B$5001,B3471)&gt;1),"Same order # twice - keep one row",""))))))))</f>
        <v/>
      </c>
      <c r="I3471" s="11" t="str">
        <f aca="false">IF(A3471="","",IF(ISNUMBER(A3471),INT(A3471),IFERROR(IF(TEXT(DATE(VALUE(LEFT(A3471,4)),VALUE(MID(A3471,6,2)),VALUE(MID(A3471,9,2))),"yyyy-mm-dd")=LEFT(A3471,10),DATE(VALUE(LEFT(A3471,4)),VALUE(MID(A3471,6,2)),VALUE(MID(A3471,9,2))),""),"")))</f>
        <v/>
      </c>
    </row>
    <row r="3472" customFormat="false" ht="15" hidden="false" customHeight="false" outlineLevel="0" collapsed="false">
      <c r="A3472" s="13"/>
      <c r="B3472" s="8"/>
      <c r="C3472" s="8"/>
      <c r="D3472" s="23"/>
      <c r="E3472" s="23"/>
      <c r="F3472" s="10" t="str">
        <f aca="false">IF(D3472="","",D3472-N(E3472))</f>
        <v/>
      </c>
      <c r="G3472" s="8"/>
      <c r="H3472" s="12" t="str">
        <f aca="false">IF(AND(A3472="",C3472="",D3472=""),"",IF(A3472="","Add the order date",IF(I3472="","Date not recognised - use YYYY-MM-DD",IF(C3472="","Add the customer email",IF(D3472="","Add the order total",IF(COUNTIF(Customers!$A$2:$A$2001,C3472)=0,"Customer not on Customers tab",IF(N(E3472)&gt;D3472,"Refund is more than the order",IF(AND(B3472&lt;&gt;"",COUNTIF($B$2:$B$5001,B3472)&gt;1),"Same order # twice - keep one row",""))))))))</f>
        <v/>
      </c>
      <c r="I3472" s="11" t="str">
        <f aca="false">IF(A3472="","",IF(ISNUMBER(A3472),INT(A3472),IFERROR(IF(TEXT(DATE(VALUE(LEFT(A3472,4)),VALUE(MID(A3472,6,2)),VALUE(MID(A3472,9,2))),"yyyy-mm-dd")=LEFT(A3472,10),DATE(VALUE(LEFT(A3472,4)),VALUE(MID(A3472,6,2)),VALUE(MID(A3472,9,2))),""),"")))</f>
        <v/>
      </c>
    </row>
    <row r="3473" customFormat="false" ht="15" hidden="false" customHeight="false" outlineLevel="0" collapsed="false">
      <c r="A3473" s="13"/>
      <c r="B3473" s="8"/>
      <c r="C3473" s="8"/>
      <c r="D3473" s="23"/>
      <c r="E3473" s="23"/>
      <c r="F3473" s="10" t="str">
        <f aca="false">IF(D3473="","",D3473-N(E3473))</f>
        <v/>
      </c>
      <c r="G3473" s="8"/>
      <c r="H3473" s="12" t="str">
        <f aca="false">IF(AND(A3473="",C3473="",D3473=""),"",IF(A3473="","Add the order date",IF(I3473="","Date not recognised - use YYYY-MM-DD",IF(C3473="","Add the customer email",IF(D3473="","Add the order total",IF(COUNTIF(Customers!$A$2:$A$2001,C3473)=0,"Customer not on Customers tab",IF(N(E3473)&gt;D3473,"Refund is more than the order",IF(AND(B3473&lt;&gt;"",COUNTIF($B$2:$B$5001,B3473)&gt;1),"Same order # twice - keep one row",""))))))))</f>
        <v/>
      </c>
      <c r="I3473" s="11" t="str">
        <f aca="false">IF(A3473="","",IF(ISNUMBER(A3473),INT(A3473),IFERROR(IF(TEXT(DATE(VALUE(LEFT(A3473,4)),VALUE(MID(A3473,6,2)),VALUE(MID(A3473,9,2))),"yyyy-mm-dd")=LEFT(A3473,10),DATE(VALUE(LEFT(A3473,4)),VALUE(MID(A3473,6,2)),VALUE(MID(A3473,9,2))),""),"")))</f>
        <v/>
      </c>
    </row>
    <row r="3474" customFormat="false" ht="15" hidden="false" customHeight="false" outlineLevel="0" collapsed="false">
      <c r="A3474" s="13"/>
      <c r="B3474" s="8"/>
      <c r="C3474" s="8"/>
      <c r="D3474" s="23"/>
      <c r="E3474" s="23"/>
      <c r="F3474" s="10" t="str">
        <f aca="false">IF(D3474="","",D3474-N(E3474))</f>
        <v/>
      </c>
      <c r="G3474" s="8"/>
      <c r="H3474" s="12" t="str">
        <f aca="false">IF(AND(A3474="",C3474="",D3474=""),"",IF(A3474="","Add the order date",IF(I3474="","Date not recognised - use YYYY-MM-DD",IF(C3474="","Add the customer email",IF(D3474="","Add the order total",IF(COUNTIF(Customers!$A$2:$A$2001,C3474)=0,"Customer not on Customers tab",IF(N(E3474)&gt;D3474,"Refund is more than the order",IF(AND(B3474&lt;&gt;"",COUNTIF($B$2:$B$5001,B3474)&gt;1),"Same order # twice - keep one row",""))))))))</f>
        <v/>
      </c>
      <c r="I3474" s="11" t="str">
        <f aca="false">IF(A3474="","",IF(ISNUMBER(A3474),INT(A3474),IFERROR(IF(TEXT(DATE(VALUE(LEFT(A3474,4)),VALUE(MID(A3474,6,2)),VALUE(MID(A3474,9,2))),"yyyy-mm-dd")=LEFT(A3474,10),DATE(VALUE(LEFT(A3474,4)),VALUE(MID(A3474,6,2)),VALUE(MID(A3474,9,2))),""),"")))</f>
        <v/>
      </c>
    </row>
    <row r="3475" customFormat="false" ht="15" hidden="false" customHeight="false" outlineLevel="0" collapsed="false">
      <c r="A3475" s="13"/>
      <c r="B3475" s="8"/>
      <c r="C3475" s="8"/>
      <c r="D3475" s="23"/>
      <c r="E3475" s="23"/>
      <c r="F3475" s="10" t="str">
        <f aca="false">IF(D3475="","",D3475-N(E3475))</f>
        <v/>
      </c>
      <c r="G3475" s="8"/>
      <c r="H3475" s="12" t="str">
        <f aca="false">IF(AND(A3475="",C3475="",D3475=""),"",IF(A3475="","Add the order date",IF(I3475="","Date not recognised - use YYYY-MM-DD",IF(C3475="","Add the customer email",IF(D3475="","Add the order total",IF(COUNTIF(Customers!$A$2:$A$2001,C3475)=0,"Customer not on Customers tab",IF(N(E3475)&gt;D3475,"Refund is more than the order",IF(AND(B3475&lt;&gt;"",COUNTIF($B$2:$B$5001,B3475)&gt;1),"Same order # twice - keep one row",""))))))))</f>
        <v/>
      </c>
      <c r="I3475" s="11" t="str">
        <f aca="false">IF(A3475="","",IF(ISNUMBER(A3475),INT(A3475),IFERROR(IF(TEXT(DATE(VALUE(LEFT(A3475,4)),VALUE(MID(A3475,6,2)),VALUE(MID(A3475,9,2))),"yyyy-mm-dd")=LEFT(A3475,10),DATE(VALUE(LEFT(A3475,4)),VALUE(MID(A3475,6,2)),VALUE(MID(A3475,9,2))),""),"")))</f>
        <v/>
      </c>
    </row>
    <row r="3476" customFormat="false" ht="15" hidden="false" customHeight="false" outlineLevel="0" collapsed="false">
      <c r="A3476" s="13"/>
      <c r="B3476" s="8"/>
      <c r="C3476" s="8"/>
      <c r="D3476" s="23"/>
      <c r="E3476" s="23"/>
      <c r="F3476" s="10" t="str">
        <f aca="false">IF(D3476="","",D3476-N(E3476))</f>
        <v/>
      </c>
      <c r="G3476" s="8"/>
      <c r="H3476" s="12" t="str">
        <f aca="false">IF(AND(A3476="",C3476="",D3476=""),"",IF(A3476="","Add the order date",IF(I3476="","Date not recognised - use YYYY-MM-DD",IF(C3476="","Add the customer email",IF(D3476="","Add the order total",IF(COUNTIF(Customers!$A$2:$A$2001,C3476)=0,"Customer not on Customers tab",IF(N(E3476)&gt;D3476,"Refund is more than the order",IF(AND(B3476&lt;&gt;"",COUNTIF($B$2:$B$5001,B3476)&gt;1),"Same order # twice - keep one row",""))))))))</f>
        <v/>
      </c>
      <c r="I3476" s="11" t="str">
        <f aca="false">IF(A3476="","",IF(ISNUMBER(A3476),INT(A3476),IFERROR(IF(TEXT(DATE(VALUE(LEFT(A3476,4)),VALUE(MID(A3476,6,2)),VALUE(MID(A3476,9,2))),"yyyy-mm-dd")=LEFT(A3476,10),DATE(VALUE(LEFT(A3476,4)),VALUE(MID(A3476,6,2)),VALUE(MID(A3476,9,2))),""),"")))</f>
        <v/>
      </c>
    </row>
    <row r="3477" customFormat="false" ht="15" hidden="false" customHeight="false" outlineLevel="0" collapsed="false">
      <c r="A3477" s="13"/>
      <c r="B3477" s="8"/>
      <c r="C3477" s="8"/>
      <c r="D3477" s="23"/>
      <c r="E3477" s="23"/>
      <c r="F3477" s="10" t="str">
        <f aca="false">IF(D3477="","",D3477-N(E3477))</f>
        <v/>
      </c>
      <c r="G3477" s="8"/>
      <c r="H3477" s="12" t="str">
        <f aca="false">IF(AND(A3477="",C3477="",D3477=""),"",IF(A3477="","Add the order date",IF(I3477="","Date not recognised - use YYYY-MM-DD",IF(C3477="","Add the customer email",IF(D3477="","Add the order total",IF(COUNTIF(Customers!$A$2:$A$2001,C3477)=0,"Customer not on Customers tab",IF(N(E3477)&gt;D3477,"Refund is more than the order",IF(AND(B3477&lt;&gt;"",COUNTIF($B$2:$B$5001,B3477)&gt;1),"Same order # twice - keep one row",""))))))))</f>
        <v/>
      </c>
      <c r="I3477" s="11" t="str">
        <f aca="false">IF(A3477="","",IF(ISNUMBER(A3477),INT(A3477),IFERROR(IF(TEXT(DATE(VALUE(LEFT(A3477,4)),VALUE(MID(A3477,6,2)),VALUE(MID(A3477,9,2))),"yyyy-mm-dd")=LEFT(A3477,10),DATE(VALUE(LEFT(A3477,4)),VALUE(MID(A3477,6,2)),VALUE(MID(A3477,9,2))),""),"")))</f>
        <v/>
      </c>
    </row>
    <row r="3478" customFormat="false" ht="15" hidden="false" customHeight="false" outlineLevel="0" collapsed="false">
      <c r="A3478" s="13"/>
      <c r="B3478" s="8"/>
      <c r="C3478" s="8"/>
      <c r="D3478" s="23"/>
      <c r="E3478" s="23"/>
      <c r="F3478" s="10" t="str">
        <f aca="false">IF(D3478="","",D3478-N(E3478))</f>
        <v/>
      </c>
      <c r="G3478" s="8"/>
      <c r="H3478" s="12" t="str">
        <f aca="false">IF(AND(A3478="",C3478="",D3478=""),"",IF(A3478="","Add the order date",IF(I3478="","Date not recognised - use YYYY-MM-DD",IF(C3478="","Add the customer email",IF(D3478="","Add the order total",IF(COUNTIF(Customers!$A$2:$A$2001,C3478)=0,"Customer not on Customers tab",IF(N(E3478)&gt;D3478,"Refund is more than the order",IF(AND(B3478&lt;&gt;"",COUNTIF($B$2:$B$5001,B3478)&gt;1),"Same order # twice - keep one row",""))))))))</f>
        <v/>
      </c>
      <c r="I3478" s="11" t="str">
        <f aca="false">IF(A3478="","",IF(ISNUMBER(A3478),INT(A3478),IFERROR(IF(TEXT(DATE(VALUE(LEFT(A3478,4)),VALUE(MID(A3478,6,2)),VALUE(MID(A3478,9,2))),"yyyy-mm-dd")=LEFT(A3478,10),DATE(VALUE(LEFT(A3478,4)),VALUE(MID(A3478,6,2)),VALUE(MID(A3478,9,2))),""),"")))</f>
        <v/>
      </c>
    </row>
    <row r="3479" customFormat="false" ht="15" hidden="false" customHeight="false" outlineLevel="0" collapsed="false">
      <c r="A3479" s="13"/>
      <c r="B3479" s="8"/>
      <c r="C3479" s="8"/>
      <c r="D3479" s="23"/>
      <c r="E3479" s="23"/>
      <c r="F3479" s="10" t="str">
        <f aca="false">IF(D3479="","",D3479-N(E3479))</f>
        <v/>
      </c>
      <c r="G3479" s="8"/>
      <c r="H3479" s="12" t="str">
        <f aca="false">IF(AND(A3479="",C3479="",D3479=""),"",IF(A3479="","Add the order date",IF(I3479="","Date not recognised - use YYYY-MM-DD",IF(C3479="","Add the customer email",IF(D3479="","Add the order total",IF(COUNTIF(Customers!$A$2:$A$2001,C3479)=0,"Customer not on Customers tab",IF(N(E3479)&gt;D3479,"Refund is more than the order",IF(AND(B3479&lt;&gt;"",COUNTIF($B$2:$B$5001,B3479)&gt;1),"Same order # twice - keep one row",""))))))))</f>
        <v/>
      </c>
      <c r="I3479" s="11" t="str">
        <f aca="false">IF(A3479="","",IF(ISNUMBER(A3479),INT(A3479),IFERROR(IF(TEXT(DATE(VALUE(LEFT(A3479,4)),VALUE(MID(A3479,6,2)),VALUE(MID(A3479,9,2))),"yyyy-mm-dd")=LEFT(A3479,10),DATE(VALUE(LEFT(A3479,4)),VALUE(MID(A3479,6,2)),VALUE(MID(A3479,9,2))),""),"")))</f>
        <v/>
      </c>
    </row>
    <row r="3480" customFormat="false" ht="15" hidden="false" customHeight="false" outlineLevel="0" collapsed="false">
      <c r="A3480" s="13"/>
      <c r="B3480" s="8"/>
      <c r="C3480" s="8"/>
      <c r="D3480" s="23"/>
      <c r="E3480" s="23"/>
      <c r="F3480" s="10" t="str">
        <f aca="false">IF(D3480="","",D3480-N(E3480))</f>
        <v/>
      </c>
      <c r="G3480" s="8"/>
      <c r="H3480" s="12" t="str">
        <f aca="false">IF(AND(A3480="",C3480="",D3480=""),"",IF(A3480="","Add the order date",IF(I3480="","Date not recognised - use YYYY-MM-DD",IF(C3480="","Add the customer email",IF(D3480="","Add the order total",IF(COUNTIF(Customers!$A$2:$A$2001,C3480)=0,"Customer not on Customers tab",IF(N(E3480)&gt;D3480,"Refund is more than the order",IF(AND(B3480&lt;&gt;"",COUNTIF($B$2:$B$5001,B3480)&gt;1),"Same order # twice - keep one row",""))))))))</f>
        <v/>
      </c>
      <c r="I3480" s="11" t="str">
        <f aca="false">IF(A3480="","",IF(ISNUMBER(A3480),INT(A3480),IFERROR(IF(TEXT(DATE(VALUE(LEFT(A3480,4)),VALUE(MID(A3480,6,2)),VALUE(MID(A3480,9,2))),"yyyy-mm-dd")=LEFT(A3480,10),DATE(VALUE(LEFT(A3480,4)),VALUE(MID(A3480,6,2)),VALUE(MID(A3480,9,2))),""),"")))</f>
        <v/>
      </c>
    </row>
    <row r="3481" customFormat="false" ht="15" hidden="false" customHeight="false" outlineLevel="0" collapsed="false">
      <c r="A3481" s="13"/>
      <c r="B3481" s="8"/>
      <c r="C3481" s="8"/>
      <c r="D3481" s="23"/>
      <c r="E3481" s="23"/>
      <c r="F3481" s="10" t="str">
        <f aca="false">IF(D3481="","",D3481-N(E3481))</f>
        <v/>
      </c>
      <c r="G3481" s="8"/>
      <c r="H3481" s="12" t="str">
        <f aca="false">IF(AND(A3481="",C3481="",D3481=""),"",IF(A3481="","Add the order date",IF(I3481="","Date not recognised - use YYYY-MM-DD",IF(C3481="","Add the customer email",IF(D3481="","Add the order total",IF(COUNTIF(Customers!$A$2:$A$2001,C3481)=0,"Customer not on Customers tab",IF(N(E3481)&gt;D3481,"Refund is more than the order",IF(AND(B3481&lt;&gt;"",COUNTIF($B$2:$B$5001,B3481)&gt;1),"Same order # twice - keep one row",""))))))))</f>
        <v/>
      </c>
      <c r="I3481" s="11" t="str">
        <f aca="false">IF(A3481="","",IF(ISNUMBER(A3481),INT(A3481),IFERROR(IF(TEXT(DATE(VALUE(LEFT(A3481,4)),VALUE(MID(A3481,6,2)),VALUE(MID(A3481,9,2))),"yyyy-mm-dd")=LEFT(A3481,10),DATE(VALUE(LEFT(A3481,4)),VALUE(MID(A3481,6,2)),VALUE(MID(A3481,9,2))),""),"")))</f>
        <v/>
      </c>
    </row>
    <row r="3482" customFormat="false" ht="15" hidden="false" customHeight="false" outlineLevel="0" collapsed="false">
      <c r="A3482" s="13"/>
      <c r="B3482" s="8"/>
      <c r="C3482" s="8"/>
      <c r="D3482" s="23"/>
      <c r="E3482" s="23"/>
      <c r="F3482" s="10" t="str">
        <f aca="false">IF(D3482="","",D3482-N(E3482))</f>
        <v/>
      </c>
      <c r="G3482" s="8"/>
      <c r="H3482" s="12" t="str">
        <f aca="false">IF(AND(A3482="",C3482="",D3482=""),"",IF(A3482="","Add the order date",IF(I3482="","Date not recognised - use YYYY-MM-DD",IF(C3482="","Add the customer email",IF(D3482="","Add the order total",IF(COUNTIF(Customers!$A$2:$A$2001,C3482)=0,"Customer not on Customers tab",IF(N(E3482)&gt;D3482,"Refund is more than the order",IF(AND(B3482&lt;&gt;"",COUNTIF($B$2:$B$5001,B3482)&gt;1),"Same order # twice - keep one row",""))))))))</f>
        <v/>
      </c>
      <c r="I3482" s="11" t="str">
        <f aca="false">IF(A3482="","",IF(ISNUMBER(A3482),INT(A3482),IFERROR(IF(TEXT(DATE(VALUE(LEFT(A3482,4)),VALUE(MID(A3482,6,2)),VALUE(MID(A3482,9,2))),"yyyy-mm-dd")=LEFT(A3482,10),DATE(VALUE(LEFT(A3482,4)),VALUE(MID(A3482,6,2)),VALUE(MID(A3482,9,2))),""),"")))</f>
        <v/>
      </c>
    </row>
    <row r="3483" customFormat="false" ht="15" hidden="false" customHeight="false" outlineLevel="0" collapsed="false">
      <c r="A3483" s="13"/>
      <c r="B3483" s="8"/>
      <c r="C3483" s="8"/>
      <c r="D3483" s="23"/>
      <c r="E3483" s="23"/>
      <c r="F3483" s="10" t="str">
        <f aca="false">IF(D3483="","",D3483-N(E3483))</f>
        <v/>
      </c>
      <c r="G3483" s="8"/>
      <c r="H3483" s="12" t="str">
        <f aca="false">IF(AND(A3483="",C3483="",D3483=""),"",IF(A3483="","Add the order date",IF(I3483="","Date not recognised - use YYYY-MM-DD",IF(C3483="","Add the customer email",IF(D3483="","Add the order total",IF(COUNTIF(Customers!$A$2:$A$2001,C3483)=0,"Customer not on Customers tab",IF(N(E3483)&gt;D3483,"Refund is more than the order",IF(AND(B3483&lt;&gt;"",COUNTIF($B$2:$B$5001,B3483)&gt;1),"Same order # twice - keep one row",""))))))))</f>
        <v/>
      </c>
      <c r="I3483" s="11" t="str">
        <f aca="false">IF(A3483="","",IF(ISNUMBER(A3483),INT(A3483),IFERROR(IF(TEXT(DATE(VALUE(LEFT(A3483,4)),VALUE(MID(A3483,6,2)),VALUE(MID(A3483,9,2))),"yyyy-mm-dd")=LEFT(A3483,10),DATE(VALUE(LEFT(A3483,4)),VALUE(MID(A3483,6,2)),VALUE(MID(A3483,9,2))),""),"")))</f>
        <v/>
      </c>
    </row>
    <row r="3484" customFormat="false" ht="15" hidden="false" customHeight="false" outlineLevel="0" collapsed="false">
      <c r="A3484" s="13"/>
      <c r="B3484" s="8"/>
      <c r="C3484" s="8"/>
      <c r="D3484" s="23"/>
      <c r="E3484" s="23"/>
      <c r="F3484" s="10" t="str">
        <f aca="false">IF(D3484="","",D3484-N(E3484))</f>
        <v/>
      </c>
      <c r="G3484" s="8"/>
      <c r="H3484" s="12" t="str">
        <f aca="false">IF(AND(A3484="",C3484="",D3484=""),"",IF(A3484="","Add the order date",IF(I3484="","Date not recognised - use YYYY-MM-DD",IF(C3484="","Add the customer email",IF(D3484="","Add the order total",IF(COUNTIF(Customers!$A$2:$A$2001,C3484)=0,"Customer not on Customers tab",IF(N(E3484)&gt;D3484,"Refund is more than the order",IF(AND(B3484&lt;&gt;"",COUNTIF($B$2:$B$5001,B3484)&gt;1),"Same order # twice - keep one row",""))))))))</f>
        <v/>
      </c>
      <c r="I3484" s="11" t="str">
        <f aca="false">IF(A3484="","",IF(ISNUMBER(A3484),INT(A3484),IFERROR(IF(TEXT(DATE(VALUE(LEFT(A3484,4)),VALUE(MID(A3484,6,2)),VALUE(MID(A3484,9,2))),"yyyy-mm-dd")=LEFT(A3484,10),DATE(VALUE(LEFT(A3484,4)),VALUE(MID(A3484,6,2)),VALUE(MID(A3484,9,2))),""),"")))</f>
        <v/>
      </c>
    </row>
    <row r="3485" customFormat="false" ht="15" hidden="false" customHeight="false" outlineLevel="0" collapsed="false">
      <c r="A3485" s="13"/>
      <c r="B3485" s="8"/>
      <c r="C3485" s="8"/>
      <c r="D3485" s="23"/>
      <c r="E3485" s="23"/>
      <c r="F3485" s="10" t="str">
        <f aca="false">IF(D3485="","",D3485-N(E3485))</f>
        <v/>
      </c>
      <c r="G3485" s="8"/>
      <c r="H3485" s="12" t="str">
        <f aca="false">IF(AND(A3485="",C3485="",D3485=""),"",IF(A3485="","Add the order date",IF(I3485="","Date not recognised - use YYYY-MM-DD",IF(C3485="","Add the customer email",IF(D3485="","Add the order total",IF(COUNTIF(Customers!$A$2:$A$2001,C3485)=0,"Customer not on Customers tab",IF(N(E3485)&gt;D3485,"Refund is more than the order",IF(AND(B3485&lt;&gt;"",COUNTIF($B$2:$B$5001,B3485)&gt;1),"Same order # twice - keep one row",""))))))))</f>
        <v/>
      </c>
      <c r="I3485" s="11" t="str">
        <f aca="false">IF(A3485="","",IF(ISNUMBER(A3485),INT(A3485),IFERROR(IF(TEXT(DATE(VALUE(LEFT(A3485,4)),VALUE(MID(A3485,6,2)),VALUE(MID(A3485,9,2))),"yyyy-mm-dd")=LEFT(A3485,10),DATE(VALUE(LEFT(A3485,4)),VALUE(MID(A3485,6,2)),VALUE(MID(A3485,9,2))),""),"")))</f>
        <v/>
      </c>
    </row>
    <row r="3486" customFormat="false" ht="15" hidden="false" customHeight="false" outlineLevel="0" collapsed="false">
      <c r="A3486" s="13"/>
      <c r="B3486" s="8"/>
      <c r="C3486" s="8"/>
      <c r="D3486" s="23"/>
      <c r="E3486" s="23"/>
      <c r="F3486" s="10" t="str">
        <f aca="false">IF(D3486="","",D3486-N(E3486))</f>
        <v/>
      </c>
      <c r="G3486" s="8"/>
      <c r="H3486" s="12" t="str">
        <f aca="false">IF(AND(A3486="",C3486="",D3486=""),"",IF(A3486="","Add the order date",IF(I3486="","Date not recognised - use YYYY-MM-DD",IF(C3486="","Add the customer email",IF(D3486="","Add the order total",IF(COUNTIF(Customers!$A$2:$A$2001,C3486)=0,"Customer not on Customers tab",IF(N(E3486)&gt;D3486,"Refund is more than the order",IF(AND(B3486&lt;&gt;"",COUNTIF($B$2:$B$5001,B3486)&gt;1),"Same order # twice - keep one row",""))))))))</f>
        <v/>
      </c>
      <c r="I3486" s="11" t="str">
        <f aca="false">IF(A3486="","",IF(ISNUMBER(A3486),INT(A3486),IFERROR(IF(TEXT(DATE(VALUE(LEFT(A3486,4)),VALUE(MID(A3486,6,2)),VALUE(MID(A3486,9,2))),"yyyy-mm-dd")=LEFT(A3486,10),DATE(VALUE(LEFT(A3486,4)),VALUE(MID(A3486,6,2)),VALUE(MID(A3486,9,2))),""),"")))</f>
        <v/>
      </c>
    </row>
    <row r="3487" customFormat="false" ht="15" hidden="false" customHeight="false" outlineLevel="0" collapsed="false">
      <c r="A3487" s="13"/>
      <c r="B3487" s="8"/>
      <c r="C3487" s="8"/>
      <c r="D3487" s="23"/>
      <c r="E3487" s="23"/>
      <c r="F3487" s="10" t="str">
        <f aca="false">IF(D3487="","",D3487-N(E3487))</f>
        <v/>
      </c>
      <c r="G3487" s="8"/>
      <c r="H3487" s="12" t="str">
        <f aca="false">IF(AND(A3487="",C3487="",D3487=""),"",IF(A3487="","Add the order date",IF(I3487="","Date not recognised - use YYYY-MM-DD",IF(C3487="","Add the customer email",IF(D3487="","Add the order total",IF(COUNTIF(Customers!$A$2:$A$2001,C3487)=0,"Customer not on Customers tab",IF(N(E3487)&gt;D3487,"Refund is more than the order",IF(AND(B3487&lt;&gt;"",COUNTIF($B$2:$B$5001,B3487)&gt;1),"Same order # twice - keep one row",""))))))))</f>
        <v/>
      </c>
      <c r="I3487" s="11" t="str">
        <f aca="false">IF(A3487="","",IF(ISNUMBER(A3487),INT(A3487),IFERROR(IF(TEXT(DATE(VALUE(LEFT(A3487,4)),VALUE(MID(A3487,6,2)),VALUE(MID(A3487,9,2))),"yyyy-mm-dd")=LEFT(A3487,10),DATE(VALUE(LEFT(A3487,4)),VALUE(MID(A3487,6,2)),VALUE(MID(A3487,9,2))),""),"")))</f>
        <v/>
      </c>
    </row>
    <row r="3488" customFormat="false" ht="15" hidden="false" customHeight="false" outlineLevel="0" collapsed="false">
      <c r="A3488" s="13"/>
      <c r="B3488" s="8"/>
      <c r="C3488" s="8"/>
      <c r="D3488" s="23"/>
      <c r="E3488" s="23"/>
      <c r="F3488" s="10" t="str">
        <f aca="false">IF(D3488="","",D3488-N(E3488))</f>
        <v/>
      </c>
      <c r="G3488" s="8"/>
      <c r="H3488" s="12" t="str">
        <f aca="false">IF(AND(A3488="",C3488="",D3488=""),"",IF(A3488="","Add the order date",IF(I3488="","Date not recognised - use YYYY-MM-DD",IF(C3488="","Add the customer email",IF(D3488="","Add the order total",IF(COUNTIF(Customers!$A$2:$A$2001,C3488)=0,"Customer not on Customers tab",IF(N(E3488)&gt;D3488,"Refund is more than the order",IF(AND(B3488&lt;&gt;"",COUNTIF($B$2:$B$5001,B3488)&gt;1),"Same order # twice - keep one row",""))))))))</f>
        <v/>
      </c>
      <c r="I3488" s="11" t="str">
        <f aca="false">IF(A3488="","",IF(ISNUMBER(A3488),INT(A3488),IFERROR(IF(TEXT(DATE(VALUE(LEFT(A3488,4)),VALUE(MID(A3488,6,2)),VALUE(MID(A3488,9,2))),"yyyy-mm-dd")=LEFT(A3488,10),DATE(VALUE(LEFT(A3488,4)),VALUE(MID(A3488,6,2)),VALUE(MID(A3488,9,2))),""),"")))</f>
        <v/>
      </c>
    </row>
    <row r="3489" customFormat="false" ht="15" hidden="false" customHeight="false" outlineLevel="0" collapsed="false">
      <c r="A3489" s="13"/>
      <c r="B3489" s="8"/>
      <c r="C3489" s="8"/>
      <c r="D3489" s="23"/>
      <c r="E3489" s="23"/>
      <c r="F3489" s="10" t="str">
        <f aca="false">IF(D3489="","",D3489-N(E3489))</f>
        <v/>
      </c>
      <c r="G3489" s="8"/>
      <c r="H3489" s="12" t="str">
        <f aca="false">IF(AND(A3489="",C3489="",D3489=""),"",IF(A3489="","Add the order date",IF(I3489="","Date not recognised - use YYYY-MM-DD",IF(C3489="","Add the customer email",IF(D3489="","Add the order total",IF(COUNTIF(Customers!$A$2:$A$2001,C3489)=0,"Customer not on Customers tab",IF(N(E3489)&gt;D3489,"Refund is more than the order",IF(AND(B3489&lt;&gt;"",COUNTIF($B$2:$B$5001,B3489)&gt;1),"Same order # twice - keep one row",""))))))))</f>
        <v/>
      </c>
      <c r="I3489" s="11" t="str">
        <f aca="false">IF(A3489="","",IF(ISNUMBER(A3489),INT(A3489),IFERROR(IF(TEXT(DATE(VALUE(LEFT(A3489,4)),VALUE(MID(A3489,6,2)),VALUE(MID(A3489,9,2))),"yyyy-mm-dd")=LEFT(A3489,10),DATE(VALUE(LEFT(A3489,4)),VALUE(MID(A3489,6,2)),VALUE(MID(A3489,9,2))),""),"")))</f>
        <v/>
      </c>
    </row>
    <row r="3490" customFormat="false" ht="15" hidden="false" customHeight="false" outlineLevel="0" collapsed="false">
      <c r="A3490" s="13"/>
      <c r="B3490" s="8"/>
      <c r="C3490" s="8"/>
      <c r="D3490" s="23"/>
      <c r="E3490" s="23"/>
      <c r="F3490" s="10" t="str">
        <f aca="false">IF(D3490="","",D3490-N(E3490))</f>
        <v/>
      </c>
      <c r="G3490" s="8"/>
      <c r="H3490" s="12" t="str">
        <f aca="false">IF(AND(A3490="",C3490="",D3490=""),"",IF(A3490="","Add the order date",IF(I3490="","Date not recognised - use YYYY-MM-DD",IF(C3490="","Add the customer email",IF(D3490="","Add the order total",IF(COUNTIF(Customers!$A$2:$A$2001,C3490)=0,"Customer not on Customers tab",IF(N(E3490)&gt;D3490,"Refund is more than the order",IF(AND(B3490&lt;&gt;"",COUNTIF($B$2:$B$5001,B3490)&gt;1),"Same order # twice - keep one row",""))))))))</f>
        <v/>
      </c>
      <c r="I3490" s="11" t="str">
        <f aca="false">IF(A3490="","",IF(ISNUMBER(A3490),INT(A3490),IFERROR(IF(TEXT(DATE(VALUE(LEFT(A3490,4)),VALUE(MID(A3490,6,2)),VALUE(MID(A3490,9,2))),"yyyy-mm-dd")=LEFT(A3490,10),DATE(VALUE(LEFT(A3490,4)),VALUE(MID(A3490,6,2)),VALUE(MID(A3490,9,2))),""),"")))</f>
        <v/>
      </c>
    </row>
    <row r="3491" customFormat="false" ht="15" hidden="false" customHeight="false" outlineLevel="0" collapsed="false">
      <c r="A3491" s="13"/>
      <c r="B3491" s="8"/>
      <c r="C3491" s="8"/>
      <c r="D3491" s="23"/>
      <c r="E3491" s="23"/>
      <c r="F3491" s="10" t="str">
        <f aca="false">IF(D3491="","",D3491-N(E3491))</f>
        <v/>
      </c>
      <c r="G3491" s="8"/>
      <c r="H3491" s="12" t="str">
        <f aca="false">IF(AND(A3491="",C3491="",D3491=""),"",IF(A3491="","Add the order date",IF(I3491="","Date not recognised - use YYYY-MM-DD",IF(C3491="","Add the customer email",IF(D3491="","Add the order total",IF(COUNTIF(Customers!$A$2:$A$2001,C3491)=0,"Customer not on Customers tab",IF(N(E3491)&gt;D3491,"Refund is more than the order",IF(AND(B3491&lt;&gt;"",COUNTIF($B$2:$B$5001,B3491)&gt;1),"Same order # twice - keep one row",""))))))))</f>
        <v/>
      </c>
      <c r="I3491" s="11" t="str">
        <f aca="false">IF(A3491="","",IF(ISNUMBER(A3491),INT(A3491),IFERROR(IF(TEXT(DATE(VALUE(LEFT(A3491,4)),VALUE(MID(A3491,6,2)),VALUE(MID(A3491,9,2))),"yyyy-mm-dd")=LEFT(A3491,10),DATE(VALUE(LEFT(A3491,4)),VALUE(MID(A3491,6,2)),VALUE(MID(A3491,9,2))),""),"")))</f>
        <v/>
      </c>
    </row>
    <row r="3492" customFormat="false" ht="15" hidden="false" customHeight="false" outlineLevel="0" collapsed="false">
      <c r="A3492" s="13"/>
      <c r="B3492" s="8"/>
      <c r="C3492" s="8"/>
      <c r="D3492" s="23"/>
      <c r="E3492" s="23"/>
      <c r="F3492" s="10" t="str">
        <f aca="false">IF(D3492="","",D3492-N(E3492))</f>
        <v/>
      </c>
      <c r="G3492" s="8"/>
      <c r="H3492" s="12" t="str">
        <f aca="false">IF(AND(A3492="",C3492="",D3492=""),"",IF(A3492="","Add the order date",IF(I3492="","Date not recognised - use YYYY-MM-DD",IF(C3492="","Add the customer email",IF(D3492="","Add the order total",IF(COUNTIF(Customers!$A$2:$A$2001,C3492)=0,"Customer not on Customers tab",IF(N(E3492)&gt;D3492,"Refund is more than the order",IF(AND(B3492&lt;&gt;"",COUNTIF($B$2:$B$5001,B3492)&gt;1),"Same order # twice - keep one row",""))))))))</f>
        <v/>
      </c>
      <c r="I3492" s="11" t="str">
        <f aca="false">IF(A3492="","",IF(ISNUMBER(A3492),INT(A3492),IFERROR(IF(TEXT(DATE(VALUE(LEFT(A3492,4)),VALUE(MID(A3492,6,2)),VALUE(MID(A3492,9,2))),"yyyy-mm-dd")=LEFT(A3492,10),DATE(VALUE(LEFT(A3492,4)),VALUE(MID(A3492,6,2)),VALUE(MID(A3492,9,2))),""),"")))</f>
        <v/>
      </c>
    </row>
    <row r="3493" customFormat="false" ht="15" hidden="false" customHeight="false" outlineLevel="0" collapsed="false">
      <c r="A3493" s="13"/>
      <c r="B3493" s="8"/>
      <c r="C3493" s="8"/>
      <c r="D3493" s="23"/>
      <c r="E3493" s="23"/>
      <c r="F3493" s="10" t="str">
        <f aca="false">IF(D3493="","",D3493-N(E3493))</f>
        <v/>
      </c>
      <c r="G3493" s="8"/>
      <c r="H3493" s="12" t="str">
        <f aca="false">IF(AND(A3493="",C3493="",D3493=""),"",IF(A3493="","Add the order date",IF(I3493="","Date not recognised - use YYYY-MM-DD",IF(C3493="","Add the customer email",IF(D3493="","Add the order total",IF(COUNTIF(Customers!$A$2:$A$2001,C3493)=0,"Customer not on Customers tab",IF(N(E3493)&gt;D3493,"Refund is more than the order",IF(AND(B3493&lt;&gt;"",COUNTIF($B$2:$B$5001,B3493)&gt;1),"Same order # twice - keep one row",""))))))))</f>
        <v/>
      </c>
      <c r="I3493" s="11" t="str">
        <f aca="false">IF(A3493="","",IF(ISNUMBER(A3493),INT(A3493),IFERROR(IF(TEXT(DATE(VALUE(LEFT(A3493,4)),VALUE(MID(A3493,6,2)),VALUE(MID(A3493,9,2))),"yyyy-mm-dd")=LEFT(A3493,10),DATE(VALUE(LEFT(A3493,4)),VALUE(MID(A3493,6,2)),VALUE(MID(A3493,9,2))),""),"")))</f>
        <v/>
      </c>
    </row>
    <row r="3494" customFormat="false" ht="15" hidden="false" customHeight="false" outlineLevel="0" collapsed="false">
      <c r="A3494" s="13"/>
      <c r="B3494" s="8"/>
      <c r="C3494" s="8"/>
      <c r="D3494" s="23"/>
      <c r="E3494" s="23"/>
      <c r="F3494" s="10" t="str">
        <f aca="false">IF(D3494="","",D3494-N(E3494))</f>
        <v/>
      </c>
      <c r="G3494" s="8"/>
      <c r="H3494" s="12" t="str">
        <f aca="false">IF(AND(A3494="",C3494="",D3494=""),"",IF(A3494="","Add the order date",IF(I3494="","Date not recognised - use YYYY-MM-DD",IF(C3494="","Add the customer email",IF(D3494="","Add the order total",IF(COUNTIF(Customers!$A$2:$A$2001,C3494)=0,"Customer not on Customers tab",IF(N(E3494)&gt;D3494,"Refund is more than the order",IF(AND(B3494&lt;&gt;"",COUNTIF($B$2:$B$5001,B3494)&gt;1),"Same order # twice - keep one row",""))))))))</f>
        <v/>
      </c>
      <c r="I3494" s="11" t="str">
        <f aca="false">IF(A3494="","",IF(ISNUMBER(A3494),INT(A3494),IFERROR(IF(TEXT(DATE(VALUE(LEFT(A3494,4)),VALUE(MID(A3494,6,2)),VALUE(MID(A3494,9,2))),"yyyy-mm-dd")=LEFT(A3494,10),DATE(VALUE(LEFT(A3494,4)),VALUE(MID(A3494,6,2)),VALUE(MID(A3494,9,2))),""),"")))</f>
        <v/>
      </c>
    </row>
    <row r="3495" customFormat="false" ht="15" hidden="false" customHeight="false" outlineLevel="0" collapsed="false">
      <c r="A3495" s="13"/>
      <c r="B3495" s="8"/>
      <c r="C3495" s="8"/>
      <c r="D3495" s="23"/>
      <c r="E3495" s="23"/>
      <c r="F3495" s="10" t="str">
        <f aca="false">IF(D3495="","",D3495-N(E3495))</f>
        <v/>
      </c>
      <c r="G3495" s="8"/>
      <c r="H3495" s="12" t="str">
        <f aca="false">IF(AND(A3495="",C3495="",D3495=""),"",IF(A3495="","Add the order date",IF(I3495="","Date not recognised - use YYYY-MM-DD",IF(C3495="","Add the customer email",IF(D3495="","Add the order total",IF(COUNTIF(Customers!$A$2:$A$2001,C3495)=0,"Customer not on Customers tab",IF(N(E3495)&gt;D3495,"Refund is more than the order",IF(AND(B3495&lt;&gt;"",COUNTIF($B$2:$B$5001,B3495)&gt;1),"Same order # twice - keep one row",""))))))))</f>
        <v/>
      </c>
      <c r="I3495" s="11" t="str">
        <f aca="false">IF(A3495="","",IF(ISNUMBER(A3495),INT(A3495),IFERROR(IF(TEXT(DATE(VALUE(LEFT(A3495,4)),VALUE(MID(A3495,6,2)),VALUE(MID(A3495,9,2))),"yyyy-mm-dd")=LEFT(A3495,10),DATE(VALUE(LEFT(A3495,4)),VALUE(MID(A3495,6,2)),VALUE(MID(A3495,9,2))),""),"")))</f>
        <v/>
      </c>
    </row>
    <row r="3496" customFormat="false" ht="15" hidden="false" customHeight="false" outlineLevel="0" collapsed="false">
      <c r="A3496" s="13"/>
      <c r="B3496" s="8"/>
      <c r="C3496" s="8"/>
      <c r="D3496" s="23"/>
      <c r="E3496" s="23"/>
      <c r="F3496" s="10" t="str">
        <f aca="false">IF(D3496="","",D3496-N(E3496))</f>
        <v/>
      </c>
      <c r="G3496" s="8"/>
      <c r="H3496" s="12" t="str">
        <f aca="false">IF(AND(A3496="",C3496="",D3496=""),"",IF(A3496="","Add the order date",IF(I3496="","Date not recognised - use YYYY-MM-DD",IF(C3496="","Add the customer email",IF(D3496="","Add the order total",IF(COUNTIF(Customers!$A$2:$A$2001,C3496)=0,"Customer not on Customers tab",IF(N(E3496)&gt;D3496,"Refund is more than the order",IF(AND(B3496&lt;&gt;"",COUNTIF($B$2:$B$5001,B3496)&gt;1),"Same order # twice - keep one row",""))))))))</f>
        <v/>
      </c>
      <c r="I3496" s="11" t="str">
        <f aca="false">IF(A3496="","",IF(ISNUMBER(A3496),INT(A3496),IFERROR(IF(TEXT(DATE(VALUE(LEFT(A3496,4)),VALUE(MID(A3496,6,2)),VALUE(MID(A3496,9,2))),"yyyy-mm-dd")=LEFT(A3496,10),DATE(VALUE(LEFT(A3496,4)),VALUE(MID(A3496,6,2)),VALUE(MID(A3496,9,2))),""),"")))</f>
        <v/>
      </c>
    </row>
    <row r="3497" customFormat="false" ht="15" hidden="false" customHeight="false" outlineLevel="0" collapsed="false">
      <c r="A3497" s="13"/>
      <c r="B3497" s="8"/>
      <c r="C3497" s="8"/>
      <c r="D3497" s="23"/>
      <c r="E3497" s="23"/>
      <c r="F3497" s="10" t="str">
        <f aca="false">IF(D3497="","",D3497-N(E3497))</f>
        <v/>
      </c>
      <c r="G3497" s="8"/>
      <c r="H3497" s="12" t="str">
        <f aca="false">IF(AND(A3497="",C3497="",D3497=""),"",IF(A3497="","Add the order date",IF(I3497="","Date not recognised - use YYYY-MM-DD",IF(C3497="","Add the customer email",IF(D3497="","Add the order total",IF(COUNTIF(Customers!$A$2:$A$2001,C3497)=0,"Customer not on Customers tab",IF(N(E3497)&gt;D3497,"Refund is more than the order",IF(AND(B3497&lt;&gt;"",COUNTIF($B$2:$B$5001,B3497)&gt;1),"Same order # twice - keep one row",""))))))))</f>
        <v/>
      </c>
      <c r="I3497" s="11" t="str">
        <f aca="false">IF(A3497="","",IF(ISNUMBER(A3497),INT(A3497),IFERROR(IF(TEXT(DATE(VALUE(LEFT(A3497,4)),VALUE(MID(A3497,6,2)),VALUE(MID(A3497,9,2))),"yyyy-mm-dd")=LEFT(A3497,10),DATE(VALUE(LEFT(A3497,4)),VALUE(MID(A3497,6,2)),VALUE(MID(A3497,9,2))),""),"")))</f>
        <v/>
      </c>
    </row>
    <row r="3498" customFormat="false" ht="15" hidden="false" customHeight="false" outlineLevel="0" collapsed="false">
      <c r="A3498" s="13"/>
      <c r="B3498" s="8"/>
      <c r="C3498" s="8"/>
      <c r="D3498" s="23"/>
      <c r="E3498" s="23"/>
      <c r="F3498" s="10" t="str">
        <f aca="false">IF(D3498="","",D3498-N(E3498))</f>
        <v/>
      </c>
      <c r="G3498" s="8"/>
      <c r="H3498" s="12" t="str">
        <f aca="false">IF(AND(A3498="",C3498="",D3498=""),"",IF(A3498="","Add the order date",IF(I3498="","Date not recognised - use YYYY-MM-DD",IF(C3498="","Add the customer email",IF(D3498="","Add the order total",IF(COUNTIF(Customers!$A$2:$A$2001,C3498)=0,"Customer not on Customers tab",IF(N(E3498)&gt;D3498,"Refund is more than the order",IF(AND(B3498&lt;&gt;"",COUNTIF($B$2:$B$5001,B3498)&gt;1),"Same order # twice - keep one row",""))))))))</f>
        <v/>
      </c>
      <c r="I3498" s="11" t="str">
        <f aca="false">IF(A3498="","",IF(ISNUMBER(A3498),INT(A3498),IFERROR(IF(TEXT(DATE(VALUE(LEFT(A3498,4)),VALUE(MID(A3498,6,2)),VALUE(MID(A3498,9,2))),"yyyy-mm-dd")=LEFT(A3498,10),DATE(VALUE(LEFT(A3498,4)),VALUE(MID(A3498,6,2)),VALUE(MID(A3498,9,2))),""),"")))</f>
        <v/>
      </c>
    </row>
    <row r="3499" customFormat="false" ht="15" hidden="false" customHeight="false" outlineLevel="0" collapsed="false">
      <c r="A3499" s="13"/>
      <c r="B3499" s="8"/>
      <c r="C3499" s="8"/>
      <c r="D3499" s="23"/>
      <c r="E3499" s="23"/>
      <c r="F3499" s="10" t="str">
        <f aca="false">IF(D3499="","",D3499-N(E3499))</f>
        <v/>
      </c>
      <c r="G3499" s="8"/>
      <c r="H3499" s="12" t="str">
        <f aca="false">IF(AND(A3499="",C3499="",D3499=""),"",IF(A3499="","Add the order date",IF(I3499="","Date not recognised - use YYYY-MM-DD",IF(C3499="","Add the customer email",IF(D3499="","Add the order total",IF(COUNTIF(Customers!$A$2:$A$2001,C3499)=0,"Customer not on Customers tab",IF(N(E3499)&gt;D3499,"Refund is more than the order",IF(AND(B3499&lt;&gt;"",COUNTIF($B$2:$B$5001,B3499)&gt;1),"Same order # twice - keep one row",""))))))))</f>
        <v/>
      </c>
      <c r="I3499" s="11" t="str">
        <f aca="false">IF(A3499="","",IF(ISNUMBER(A3499),INT(A3499),IFERROR(IF(TEXT(DATE(VALUE(LEFT(A3499,4)),VALUE(MID(A3499,6,2)),VALUE(MID(A3499,9,2))),"yyyy-mm-dd")=LEFT(A3499,10),DATE(VALUE(LEFT(A3499,4)),VALUE(MID(A3499,6,2)),VALUE(MID(A3499,9,2))),""),"")))</f>
        <v/>
      </c>
    </row>
    <row r="3500" customFormat="false" ht="15" hidden="false" customHeight="false" outlineLevel="0" collapsed="false">
      <c r="A3500" s="13"/>
      <c r="B3500" s="8"/>
      <c r="C3500" s="8"/>
      <c r="D3500" s="23"/>
      <c r="E3500" s="23"/>
      <c r="F3500" s="10" t="str">
        <f aca="false">IF(D3500="","",D3500-N(E3500))</f>
        <v/>
      </c>
      <c r="G3500" s="8"/>
      <c r="H3500" s="12" t="str">
        <f aca="false">IF(AND(A3500="",C3500="",D3500=""),"",IF(A3500="","Add the order date",IF(I3500="","Date not recognised - use YYYY-MM-DD",IF(C3500="","Add the customer email",IF(D3500="","Add the order total",IF(COUNTIF(Customers!$A$2:$A$2001,C3500)=0,"Customer not on Customers tab",IF(N(E3500)&gt;D3500,"Refund is more than the order",IF(AND(B3500&lt;&gt;"",COUNTIF($B$2:$B$5001,B3500)&gt;1),"Same order # twice - keep one row",""))))))))</f>
        <v/>
      </c>
      <c r="I3500" s="11" t="str">
        <f aca="false">IF(A3500="","",IF(ISNUMBER(A3500),INT(A3500),IFERROR(IF(TEXT(DATE(VALUE(LEFT(A3500,4)),VALUE(MID(A3500,6,2)),VALUE(MID(A3500,9,2))),"yyyy-mm-dd")=LEFT(A3500,10),DATE(VALUE(LEFT(A3500,4)),VALUE(MID(A3500,6,2)),VALUE(MID(A3500,9,2))),""),"")))</f>
        <v/>
      </c>
    </row>
    <row r="3501" customFormat="false" ht="15" hidden="false" customHeight="false" outlineLevel="0" collapsed="false">
      <c r="A3501" s="13"/>
      <c r="B3501" s="8"/>
      <c r="C3501" s="8"/>
      <c r="D3501" s="23"/>
      <c r="E3501" s="23"/>
      <c r="F3501" s="10" t="str">
        <f aca="false">IF(D3501="","",D3501-N(E3501))</f>
        <v/>
      </c>
      <c r="G3501" s="8"/>
      <c r="H3501" s="12" t="str">
        <f aca="false">IF(AND(A3501="",C3501="",D3501=""),"",IF(A3501="","Add the order date",IF(I3501="","Date not recognised - use YYYY-MM-DD",IF(C3501="","Add the customer email",IF(D3501="","Add the order total",IF(COUNTIF(Customers!$A$2:$A$2001,C3501)=0,"Customer not on Customers tab",IF(N(E3501)&gt;D3501,"Refund is more than the order",IF(AND(B3501&lt;&gt;"",COUNTIF($B$2:$B$5001,B3501)&gt;1),"Same order # twice - keep one row",""))))))))</f>
        <v/>
      </c>
      <c r="I3501" s="11" t="str">
        <f aca="false">IF(A3501="","",IF(ISNUMBER(A3501),INT(A3501),IFERROR(IF(TEXT(DATE(VALUE(LEFT(A3501,4)),VALUE(MID(A3501,6,2)),VALUE(MID(A3501,9,2))),"yyyy-mm-dd")=LEFT(A3501,10),DATE(VALUE(LEFT(A3501,4)),VALUE(MID(A3501,6,2)),VALUE(MID(A3501,9,2))),""),"")))</f>
        <v/>
      </c>
    </row>
    <row r="3502" customFormat="false" ht="15" hidden="false" customHeight="false" outlineLevel="0" collapsed="false">
      <c r="A3502" s="13"/>
      <c r="B3502" s="8"/>
      <c r="C3502" s="8"/>
      <c r="D3502" s="23"/>
      <c r="E3502" s="23"/>
      <c r="F3502" s="10" t="str">
        <f aca="false">IF(D3502="","",D3502-N(E3502))</f>
        <v/>
      </c>
      <c r="G3502" s="8"/>
      <c r="H3502" s="12" t="str">
        <f aca="false">IF(AND(A3502="",C3502="",D3502=""),"",IF(A3502="","Add the order date",IF(I3502="","Date not recognised - use YYYY-MM-DD",IF(C3502="","Add the customer email",IF(D3502="","Add the order total",IF(COUNTIF(Customers!$A$2:$A$2001,C3502)=0,"Customer not on Customers tab",IF(N(E3502)&gt;D3502,"Refund is more than the order",IF(AND(B3502&lt;&gt;"",COUNTIF($B$2:$B$5001,B3502)&gt;1),"Same order # twice - keep one row",""))))))))</f>
        <v/>
      </c>
      <c r="I3502" s="11" t="str">
        <f aca="false">IF(A3502="","",IF(ISNUMBER(A3502),INT(A3502),IFERROR(IF(TEXT(DATE(VALUE(LEFT(A3502,4)),VALUE(MID(A3502,6,2)),VALUE(MID(A3502,9,2))),"yyyy-mm-dd")=LEFT(A3502,10),DATE(VALUE(LEFT(A3502,4)),VALUE(MID(A3502,6,2)),VALUE(MID(A3502,9,2))),""),"")))</f>
        <v/>
      </c>
    </row>
    <row r="3503" customFormat="false" ht="15" hidden="false" customHeight="false" outlineLevel="0" collapsed="false">
      <c r="A3503" s="13"/>
      <c r="B3503" s="8"/>
      <c r="C3503" s="8"/>
      <c r="D3503" s="23"/>
      <c r="E3503" s="23"/>
      <c r="F3503" s="10" t="str">
        <f aca="false">IF(D3503="","",D3503-N(E3503))</f>
        <v/>
      </c>
      <c r="G3503" s="8"/>
      <c r="H3503" s="12" t="str">
        <f aca="false">IF(AND(A3503="",C3503="",D3503=""),"",IF(A3503="","Add the order date",IF(I3503="","Date not recognised - use YYYY-MM-DD",IF(C3503="","Add the customer email",IF(D3503="","Add the order total",IF(COUNTIF(Customers!$A$2:$A$2001,C3503)=0,"Customer not on Customers tab",IF(N(E3503)&gt;D3503,"Refund is more than the order",IF(AND(B3503&lt;&gt;"",COUNTIF($B$2:$B$5001,B3503)&gt;1),"Same order # twice - keep one row",""))))))))</f>
        <v/>
      </c>
      <c r="I3503" s="11" t="str">
        <f aca="false">IF(A3503="","",IF(ISNUMBER(A3503),INT(A3503),IFERROR(IF(TEXT(DATE(VALUE(LEFT(A3503,4)),VALUE(MID(A3503,6,2)),VALUE(MID(A3503,9,2))),"yyyy-mm-dd")=LEFT(A3503,10),DATE(VALUE(LEFT(A3503,4)),VALUE(MID(A3503,6,2)),VALUE(MID(A3503,9,2))),""),"")))</f>
        <v/>
      </c>
    </row>
    <row r="3504" customFormat="false" ht="15" hidden="false" customHeight="false" outlineLevel="0" collapsed="false">
      <c r="A3504" s="13"/>
      <c r="B3504" s="8"/>
      <c r="C3504" s="8"/>
      <c r="D3504" s="23"/>
      <c r="E3504" s="23"/>
      <c r="F3504" s="10" t="str">
        <f aca="false">IF(D3504="","",D3504-N(E3504))</f>
        <v/>
      </c>
      <c r="G3504" s="8"/>
      <c r="H3504" s="12" t="str">
        <f aca="false">IF(AND(A3504="",C3504="",D3504=""),"",IF(A3504="","Add the order date",IF(I3504="","Date not recognised - use YYYY-MM-DD",IF(C3504="","Add the customer email",IF(D3504="","Add the order total",IF(COUNTIF(Customers!$A$2:$A$2001,C3504)=0,"Customer not on Customers tab",IF(N(E3504)&gt;D3504,"Refund is more than the order",IF(AND(B3504&lt;&gt;"",COUNTIF($B$2:$B$5001,B3504)&gt;1),"Same order # twice - keep one row",""))))))))</f>
        <v/>
      </c>
      <c r="I3504" s="11" t="str">
        <f aca="false">IF(A3504="","",IF(ISNUMBER(A3504),INT(A3504),IFERROR(IF(TEXT(DATE(VALUE(LEFT(A3504,4)),VALUE(MID(A3504,6,2)),VALUE(MID(A3504,9,2))),"yyyy-mm-dd")=LEFT(A3504,10),DATE(VALUE(LEFT(A3504,4)),VALUE(MID(A3504,6,2)),VALUE(MID(A3504,9,2))),""),"")))</f>
        <v/>
      </c>
    </row>
    <row r="3505" customFormat="false" ht="15" hidden="false" customHeight="false" outlineLevel="0" collapsed="false">
      <c r="A3505" s="13"/>
      <c r="B3505" s="8"/>
      <c r="C3505" s="8"/>
      <c r="D3505" s="23"/>
      <c r="E3505" s="23"/>
      <c r="F3505" s="10" t="str">
        <f aca="false">IF(D3505="","",D3505-N(E3505))</f>
        <v/>
      </c>
      <c r="G3505" s="8"/>
      <c r="H3505" s="12" t="str">
        <f aca="false">IF(AND(A3505="",C3505="",D3505=""),"",IF(A3505="","Add the order date",IF(I3505="","Date not recognised - use YYYY-MM-DD",IF(C3505="","Add the customer email",IF(D3505="","Add the order total",IF(COUNTIF(Customers!$A$2:$A$2001,C3505)=0,"Customer not on Customers tab",IF(N(E3505)&gt;D3505,"Refund is more than the order",IF(AND(B3505&lt;&gt;"",COUNTIF($B$2:$B$5001,B3505)&gt;1),"Same order # twice - keep one row",""))))))))</f>
        <v/>
      </c>
      <c r="I3505" s="11" t="str">
        <f aca="false">IF(A3505="","",IF(ISNUMBER(A3505),INT(A3505),IFERROR(IF(TEXT(DATE(VALUE(LEFT(A3505,4)),VALUE(MID(A3505,6,2)),VALUE(MID(A3505,9,2))),"yyyy-mm-dd")=LEFT(A3505,10),DATE(VALUE(LEFT(A3505,4)),VALUE(MID(A3505,6,2)),VALUE(MID(A3505,9,2))),""),"")))</f>
        <v/>
      </c>
    </row>
    <row r="3506" customFormat="false" ht="15" hidden="false" customHeight="false" outlineLevel="0" collapsed="false">
      <c r="A3506" s="13"/>
      <c r="B3506" s="8"/>
      <c r="C3506" s="8"/>
      <c r="D3506" s="23"/>
      <c r="E3506" s="23"/>
      <c r="F3506" s="10" t="str">
        <f aca="false">IF(D3506="","",D3506-N(E3506))</f>
        <v/>
      </c>
      <c r="G3506" s="8"/>
      <c r="H3506" s="12" t="str">
        <f aca="false">IF(AND(A3506="",C3506="",D3506=""),"",IF(A3506="","Add the order date",IF(I3506="","Date not recognised - use YYYY-MM-DD",IF(C3506="","Add the customer email",IF(D3506="","Add the order total",IF(COUNTIF(Customers!$A$2:$A$2001,C3506)=0,"Customer not on Customers tab",IF(N(E3506)&gt;D3506,"Refund is more than the order",IF(AND(B3506&lt;&gt;"",COUNTIF($B$2:$B$5001,B3506)&gt;1),"Same order # twice - keep one row",""))))))))</f>
        <v/>
      </c>
      <c r="I3506" s="11" t="str">
        <f aca="false">IF(A3506="","",IF(ISNUMBER(A3506),INT(A3506),IFERROR(IF(TEXT(DATE(VALUE(LEFT(A3506,4)),VALUE(MID(A3506,6,2)),VALUE(MID(A3506,9,2))),"yyyy-mm-dd")=LEFT(A3506,10),DATE(VALUE(LEFT(A3506,4)),VALUE(MID(A3506,6,2)),VALUE(MID(A3506,9,2))),""),"")))</f>
        <v/>
      </c>
    </row>
    <row r="3507" customFormat="false" ht="15" hidden="false" customHeight="false" outlineLevel="0" collapsed="false">
      <c r="A3507" s="13"/>
      <c r="B3507" s="8"/>
      <c r="C3507" s="8"/>
      <c r="D3507" s="23"/>
      <c r="E3507" s="23"/>
      <c r="F3507" s="10" t="str">
        <f aca="false">IF(D3507="","",D3507-N(E3507))</f>
        <v/>
      </c>
      <c r="G3507" s="8"/>
      <c r="H3507" s="12" t="str">
        <f aca="false">IF(AND(A3507="",C3507="",D3507=""),"",IF(A3507="","Add the order date",IF(I3507="","Date not recognised - use YYYY-MM-DD",IF(C3507="","Add the customer email",IF(D3507="","Add the order total",IF(COUNTIF(Customers!$A$2:$A$2001,C3507)=0,"Customer not on Customers tab",IF(N(E3507)&gt;D3507,"Refund is more than the order",IF(AND(B3507&lt;&gt;"",COUNTIF($B$2:$B$5001,B3507)&gt;1),"Same order # twice - keep one row",""))))))))</f>
        <v/>
      </c>
      <c r="I3507" s="11" t="str">
        <f aca="false">IF(A3507="","",IF(ISNUMBER(A3507),INT(A3507),IFERROR(IF(TEXT(DATE(VALUE(LEFT(A3507,4)),VALUE(MID(A3507,6,2)),VALUE(MID(A3507,9,2))),"yyyy-mm-dd")=LEFT(A3507,10),DATE(VALUE(LEFT(A3507,4)),VALUE(MID(A3507,6,2)),VALUE(MID(A3507,9,2))),""),"")))</f>
        <v/>
      </c>
    </row>
    <row r="3508" customFormat="false" ht="15" hidden="false" customHeight="false" outlineLevel="0" collapsed="false">
      <c r="A3508" s="13"/>
      <c r="B3508" s="8"/>
      <c r="C3508" s="8"/>
      <c r="D3508" s="23"/>
      <c r="E3508" s="23"/>
      <c r="F3508" s="10" t="str">
        <f aca="false">IF(D3508="","",D3508-N(E3508))</f>
        <v/>
      </c>
      <c r="G3508" s="8"/>
      <c r="H3508" s="12" t="str">
        <f aca="false">IF(AND(A3508="",C3508="",D3508=""),"",IF(A3508="","Add the order date",IF(I3508="","Date not recognised - use YYYY-MM-DD",IF(C3508="","Add the customer email",IF(D3508="","Add the order total",IF(COUNTIF(Customers!$A$2:$A$2001,C3508)=0,"Customer not on Customers tab",IF(N(E3508)&gt;D3508,"Refund is more than the order",IF(AND(B3508&lt;&gt;"",COUNTIF($B$2:$B$5001,B3508)&gt;1),"Same order # twice - keep one row",""))))))))</f>
        <v/>
      </c>
      <c r="I3508" s="11" t="str">
        <f aca="false">IF(A3508="","",IF(ISNUMBER(A3508),INT(A3508),IFERROR(IF(TEXT(DATE(VALUE(LEFT(A3508,4)),VALUE(MID(A3508,6,2)),VALUE(MID(A3508,9,2))),"yyyy-mm-dd")=LEFT(A3508,10),DATE(VALUE(LEFT(A3508,4)),VALUE(MID(A3508,6,2)),VALUE(MID(A3508,9,2))),""),"")))</f>
        <v/>
      </c>
    </row>
    <row r="3509" customFormat="false" ht="15" hidden="false" customHeight="false" outlineLevel="0" collapsed="false">
      <c r="A3509" s="13"/>
      <c r="B3509" s="8"/>
      <c r="C3509" s="8"/>
      <c r="D3509" s="23"/>
      <c r="E3509" s="23"/>
      <c r="F3509" s="10" t="str">
        <f aca="false">IF(D3509="","",D3509-N(E3509))</f>
        <v/>
      </c>
      <c r="G3509" s="8"/>
      <c r="H3509" s="12" t="str">
        <f aca="false">IF(AND(A3509="",C3509="",D3509=""),"",IF(A3509="","Add the order date",IF(I3509="","Date not recognised - use YYYY-MM-DD",IF(C3509="","Add the customer email",IF(D3509="","Add the order total",IF(COUNTIF(Customers!$A$2:$A$2001,C3509)=0,"Customer not on Customers tab",IF(N(E3509)&gt;D3509,"Refund is more than the order",IF(AND(B3509&lt;&gt;"",COUNTIF($B$2:$B$5001,B3509)&gt;1),"Same order # twice - keep one row",""))))))))</f>
        <v/>
      </c>
      <c r="I3509" s="11" t="str">
        <f aca="false">IF(A3509="","",IF(ISNUMBER(A3509),INT(A3509),IFERROR(IF(TEXT(DATE(VALUE(LEFT(A3509,4)),VALUE(MID(A3509,6,2)),VALUE(MID(A3509,9,2))),"yyyy-mm-dd")=LEFT(A3509,10),DATE(VALUE(LEFT(A3509,4)),VALUE(MID(A3509,6,2)),VALUE(MID(A3509,9,2))),""),"")))</f>
        <v/>
      </c>
    </row>
    <row r="3510" customFormat="false" ht="15" hidden="false" customHeight="false" outlineLevel="0" collapsed="false">
      <c r="A3510" s="13"/>
      <c r="B3510" s="8"/>
      <c r="C3510" s="8"/>
      <c r="D3510" s="23"/>
      <c r="E3510" s="23"/>
      <c r="F3510" s="10" t="str">
        <f aca="false">IF(D3510="","",D3510-N(E3510))</f>
        <v/>
      </c>
      <c r="G3510" s="8"/>
      <c r="H3510" s="12" t="str">
        <f aca="false">IF(AND(A3510="",C3510="",D3510=""),"",IF(A3510="","Add the order date",IF(I3510="","Date not recognised - use YYYY-MM-DD",IF(C3510="","Add the customer email",IF(D3510="","Add the order total",IF(COUNTIF(Customers!$A$2:$A$2001,C3510)=0,"Customer not on Customers tab",IF(N(E3510)&gt;D3510,"Refund is more than the order",IF(AND(B3510&lt;&gt;"",COUNTIF($B$2:$B$5001,B3510)&gt;1),"Same order # twice - keep one row",""))))))))</f>
        <v/>
      </c>
      <c r="I3510" s="11" t="str">
        <f aca="false">IF(A3510="","",IF(ISNUMBER(A3510),INT(A3510),IFERROR(IF(TEXT(DATE(VALUE(LEFT(A3510,4)),VALUE(MID(A3510,6,2)),VALUE(MID(A3510,9,2))),"yyyy-mm-dd")=LEFT(A3510,10),DATE(VALUE(LEFT(A3510,4)),VALUE(MID(A3510,6,2)),VALUE(MID(A3510,9,2))),""),"")))</f>
        <v/>
      </c>
    </row>
    <row r="3511" customFormat="false" ht="15" hidden="false" customHeight="false" outlineLevel="0" collapsed="false">
      <c r="A3511" s="13"/>
      <c r="B3511" s="8"/>
      <c r="C3511" s="8"/>
      <c r="D3511" s="23"/>
      <c r="E3511" s="23"/>
      <c r="F3511" s="10" t="str">
        <f aca="false">IF(D3511="","",D3511-N(E3511))</f>
        <v/>
      </c>
      <c r="G3511" s="8"/>
      <c r="H3511" s="12" t="str">
        <f aca="false">IF(AND(A3511="",C3511="",D3511=""),"",IF(A3511="","Add the order date",IF(I3511="","Date not recognised - use YYYY-MM-DD",IF(C3511="","Add the customer email",IF(D3511="","Add the order total",IF(COUNTIF(Customers!$A$2:$A$2001,C3511)=0,"Customer not on Customers tab",IF(N(E3511)&gt;D3511,"Refund is more than the order",IF(AND(B3511&lt;&gt;"",COUNTIF($B$2:$B$5001,B3511)&gt;1),"Same order # twice - keep one row",""))))))))</f>
        <v/>
      </c>
      <c r="I3511" s="11" t="str">
        <f aca="false">IF(A3511="","",IF(ISNUMBER(A3511),INT(A3511),IFERROR(IF(TEXT(DATE(VALUE(LEFT(A3511,4)),VALUE(MID(A3511,6,2)),VALUE(MID(A3511,9,2))),"yyyy-mm-dd")=LEFT(A3511,10),DATE(VALUE(LEFT(A3511,4)),VALUE(MID(A3511,6,2)),VALUE(MID(A3511,9,2))),""),"")))</f>
        <v/>
      </c>
    </row>
    <row r="3512" customFormat="false" ht="15" hidden="false" customHeight="false" outlineLevel="0" collapsed="false">
      <c r="A3512" s="13"/>
      <c r="B3512" s="8"/>
      <c r="C3512" s="8"/>
      <c r="D3512" s="23"/>
      <c r="E3512" s="23"/>
      <c r="F3512" s="10" t="str">
        <f aca="false">IF(D3512="","",D3512-N(E3512))</f>
        <v/>
      </c>
      <c r="G3512" s="8"/>
      <c r="H3512" s="12" t="str">
        <f aca="false">IF(AND(A3512="",C3512="",D3512=""),"",IF(A3512="","Add the order date",IF(I3512="","Date not recognised - use YYYY-MM-DD",IF(C3512="","Add the customer email",IF(D3512="","Add the order total",IF(COUNTIF(Customers!$A$2:$A$2001,C3512)=0,"Customer not on Customers tab",IF(N(E3512)&gt;D3512,"Refund is more than the order",IF(AND(B3512&lt;&gt;"",COUNTIF($B$2:$B$5001,B3512)&gt;1),"Same order # twice - keep one row",""))))))))</f>
        <v/>
      </c>
      <c r="I3512" s="11" t="str">
        <f aca="false">IF(A3512="","",IF(ISNUMBER(A3512),INT(A3512),IFERROR(IF(TEXT(DATE(VALUE(LEFT(A3512,4)),VALUE(MID(A3512,6,2)),VALUE(MID(A3512,9,2))),"yyyy-mm-dd")=LEFT(A3512,10),DATE(VALUE(LEFT(A3512,4)),VALUE(MID(A3512,6,2)),VALUE(MID(A3512,9,2))),""),"")))</f>
        <v/>
      </c>
    </row>
    <row r="3513" customFormat="false" ht="15" hidden="false" customHeight="false" outlineLevel="0" collapsed="false">
      <c r="A3513" s="13"/>
      <c r="B3513" s="8"/>
      <c r="C3513" s="8"/>
      <c r="D3513" s="23"/>
      <c r="E3513" s="23"/>
      <c r="F3513" s="10" t="str">
        <f aca="false">IF(D3513="","",D3513-N(E3513))</f>
        <v/>
      </c>
      <c r="G3513" s="8"/>
      <c r="H3513" s="12" t="str">
        <f aca="false">IF(AND(A3513="",C3513="",D3513=""),"",IF(A3513="","Add the order date",IF(I3513="","Date not recognised - use YYYY-MM-DD",IF(C3513="","Add the customer email",IF(D3513="","Add the order total",IF(COUNTIF(Customers!$A$2:$A$2001,C3513)=0,"Customer not on Customers tab",IF(N(E3513)&gt;D3513,"Refund is more than the order",IF(AND(B3513&lt;&gt;"",COUNTIF($B$2:$B$5001,B3513)&gt;1),"Same order # twice - keep one row",""))))))))</f>
        <v/>
      </c>
      <c r="I3513" s="11" t="str">
        <f aca="false">IF(A3513="","",IF(ISNUMBER(A3513),INT(A3513),IFERROR(IF(TEXT(DATE(VALUE(LEFT(A3513,4)),VALUE(MID(A3513,6,2)),VALUE(MID(A3513,9,2))),"yyyy-mm-dd")=LEFT(A3513,10),DATE(VALUE(LEFT(A3513,4)),VALUE(MID(A3513,6,2)),VALUE(MID(A3513,9,2))),""),"")))</f>
        <v/>
      </c>
    </row>
    <row r="3514" customFormat="false" ht="15" hidden="false" customHeight="false" outlineLevel="0" collapsed="false">
      <c r="A3514" s="13"/>
      <c r="B3514" s="8"/>
      <c r="C3514" s="8"/>
      <c r="D3514" s="23"/>
      <c r="E3514" s="23"/>
      <c r="F3514" s="10" t="str">
        <f aca="false">IF(D3514="","",D3514-N(E3514))</f>
        <v/>
      </c>
      <c r="G3514" s="8"/>
      <c r="H3514" s="12" t="str">
        <f aca="false">IF(AND(A3514="",C3514="",D3514=""),"",IF(A3514="","Add the order date",IF(I3514="","Date not recognised - use YYYY-MM-DD",IF(C3514="","Add the customer email",IF(D3514="","Add the order total",IF(COUNTIF(Customers!$A$2:$A$2001,C3514)=0,"Customer not on Customers tab",IF(N(E3514)&gt;D3514,"Refund is more than the order",IF(AND(B3514&lt;&gt;"",COUNTIF($B$2:$B$5001,B3514)&gt;1),"Same order # twice - keep one row",""))))))))</f>
        <v/>
      </c>
      <c r="I3514" s="11" t="str">
        <f aca="false">IF(A3514="","",IF(ISNUMBER(A3514),INT(A3514),IFERROR(IF(TEXT(DATE(VALUE(LEFT(A3514,4)),VALUE(MID(A3514,6,2)),VALUE(MID(A3514,9,2))),"yyyy-mm-dd")=LEFT(A3514,10),DATE(VALUE(LEFT(A3514,4)),VALUE(MID(A3514,6,2)),VALUE(MID(A3514,9,2))),""),"")))</f>
        <v/>
      </c>
    </row>
    <row r="3515" customFormat="false" ht="15" hidden="false" customHeight="false" outlineLevel="0" collapsed="false">
      <c r="A3515" s="13"/>
      <c r="B3515" s="8"/>
      <c r="C3515" s="8"/>
      <c r="D3515" s="23"/>
      <c r="E3515" s="23"/>
      <c r="F3515" s="10" t="str">
        <f aca="false">IF(D3515="","",D3515-N(E3515))</f>
        <v/>
      </c>
      <c r="G3515" s="8"/>
      <c r="H3515" s="12" t="str">
        <f aca="false">IF(AND(A3515="",C3515="",D3515=""),"",IF(A3515="","Add the order date",IF(I3515="","Date not recognised - use YYYY-MM-DD",IF(C3515="","Add the customer email",IF(D3515="","Add the order total",IF(COUNTIF(Customers!$A$2:$A$2001,C3515)=0,"Customer not on Customers tab",IF(N(E3515)&gt;D3515,"Refund is more than the order",IF(AND(B3515&lt;&gt;"",COUNTIF($B$2:$B$5001,B3515)&gt;1),"Same order # twice - keep one row",""))))))))</f>
        <v/>
      </c>
      <c r="I3515" s="11" t="str">
        <f aca="false">IF(A3515="","",IF(ISNUMBER(A3515),INT(A3515),IFERROR(IF(TEXT(DATE(VALUE(LEFT(A3515,4)),VALUE(MID(A3515,6,2)),VALUE(MID(A3515,9,2))),"yyyy-mm-dd")=LEFT(A3515,10),DATE(VALUE(LEFT(A3515,4)),VALUE(MID(A3515,6,2)),VALUE(MID(A3515,9,2))),""),"")))</f>
        <v/>
      </c>
    </row>
    <row r="3516" customFormat="false" ht="15" hidden="false" customHeight="false" outlineLevel="0" collapsed="false">
      <c r="A3516" s="13"/>
      <c r="B3516" s="8"/>
      <c r="C3516" s="8"/>
      <c r="D3516" s="23"/>
      <c r="E3516" s="23"/>
      <c r="F3516" s="10" t="str">
        <f aca="false">IF(D3516="","",D3516-N(E3516))</f>
        <v/>
      </c>
      <c r="G3516" s="8"/>
      <c r="H3516" s="12" t="str">
        <f aca="false">IF(AND(A3516="",C3516="",D3516=""),"",IF(A3516="","Add the order date",IF(I3516="","Date not recognised - use YYYY-MM-DD",IF(C3516="","Add the customer email",IF(D3516="","Add the order total",IF(COUNTIF(Customers!$A$2:$A$2001,C3516)=0,"Customer not on Customers tab",IF(N(E3516)&gt;D3516,"Refund is more than the order",IF(AND(B3516&lt;&gt;"",COUNTIF($B$2:$B$5001,B3516)&gt;1),"Same order # twice - keep one row",""))))))))</f>
        <v/>
      </c>
      <c r="I3516" s="11" t="str">
        <f aca="false">IF(A3516="","",IF(ISNUMBER(A3516),INT(A3516),IFERROR(IF(TEXT(DATE(VALUE(LEFT(A3516,4)),VALUE(MID(A3516,6,2)),VALUE(MID(A3516,9,2))),"yyyy-mm-dd")=LEFT(A3516,10),DATE(VALUE(LEFT(A3516,4)),VALUE(MID(A3516,6,2)),VALUE(MID(A3516,9,2))),""),"")))</f>
        <v/>
      </c>
    </row>
    <row r="3517" customFormat="false" ht="15" hidden="false" customHeight="false" outlineLevel="0" collapsed="false">
      <c r="A3517" s="13"/>
      <c r="B3517" s="8"/>
      <c r="C3517" s="8"/>
      <c r="D3517" s="23"/>
      <c r="E3517" s="23"/>
      <c r="F3517" s="10" t="str">
        <f aca="false">IF(D3517="","",D3517-N(E3517))</f>
        <v/>
      </c>
      <c r="G3517" s="8"/>
      <c r="H3517" s="12" t="str">
        <f aca="false">IF(AND(A3517="",C3517="",D3517=""),"",IF(A3517="","Add the order date",IF(I3517="","Date not recognised - use YYYY-MM-DD",IF(C3517="","Add the customer email",IF(D3517="","Add the order total",IF(COUNTIF(Customers!$A$2:$A$2001,C3517)=0,"Customer not on Customers tab",IF(N(E3517)&gt;D3517,"Refund is more than the order",IF(AND(B3517&lt;&gt;"",COUNTIF($B$2:$B$5001,B3517)&gt;1),"Same order # twice - keep one row",""))))))))</f>
        <v/>
      </c>
      <c r="I3517" s="11" t="str">
        <f aca="false">IF(A3517="","",IF(ISNUMBER(A3517),INT(A3517),IFERROR(IF(TEXT(DATE(VALUE(LEFT(A3517,4)),VALUE(MID(A3517,6,2)),VALUE(MID(A3517,9,2))),"yyyy-mm-dd")=LEFT(A3517,10),DATE(VALUE(LEFT(A3517,4)),VALUE(MID(A3517,6,2)),VALUE(MID(A3517,9,2))),""),"")))</f>
        <v/>
      </c>
    </row>
    <row r="3518" customFormat="false" ht="15" hidden="false" customHeight="false" outlineLevel="0" collapsed="false">
      <c r="A3518" s="13"/>
      <c r="B3518" s="8"/>
      <c r="C3518" s="8"/>
      <c r="D3518" s="23"/>
      <c r="E3518" s="23"/>
      <c r="F3518" s="10" t="str">
        <f aca="false">IF(D3518="","",D3518-N(E3518))</f>
        <v/>
      </c>
      <c r="G3518" s="8"/>
      <c r="H3518" s="12" t="str">
        <f aca="false">IF(AND(A3518="",C3518="",D3518=""),"",IF(A3518="","Add the order date",IF(I3518="","Date not recognised - use YYYY-MM-DD",IF(C3518="","Add the customer email",IF(D3518="","Add the order total",IF(COUNTIF(Customers!$A$2:$A$2001,C3518)=0,"Customer not on Customers tab",IF(N(E3518)&gt;D3518,"Refund is more than the order",IF(AND(B3518&lt;&gt;"",COUNTIF($B$2:$B$5001,B3518)&gt;1),"Same order # twice - keep one row",""))))))))</f>
        <v/>
      </c>
      <c r="I3518" s="11" t="str">
        <f aca="false">IF(A3518="","",IF(ISNUMBER(A3518),INT(A3518),IFERROR(IF(TEXT(DATE(VALUE(LEFT(A3518,4)),VALUE(MID(A3518,6,2)),VALUE(MID(A3518,9,2))),"yyyy-mm-dd")=LEFT(A3518,10),DATE(VALUE(LEFT(A3518,4)),VALUE(MID(A3518,6,2)),VALUE(MID(A3518,9,2))),""),"")))</f>
        <v/>
      </c>
    </row>
    <row r="3519" customFormat="false" ht="15" hidden="false" customHeight="false" outlineLevel="0" collapsed="false">
      <c r="A3519" s="13"/>
      <c r="B3519" s="8"/>
      <c r="C3519" s="8"/>
      <c r="D3519" s="23"/>
      <c r="E3519" s="23"/>
      <c r="F3519" s="10" t="str">
        <f aca="false">IF(D3519="","",D3519-N(E3519))</f>
        <v/>
      </c>
      <c r="G3519" s="8"/>
      <c r="H3519" s="12" t="str">
        <f aca="false">IF(AND(A3519="",C3519="",D3519=""),"",IF(A3519="","Add the order date",IF(I3519="","Date not recognised - use YYYY-MM-DD",IF(C3519="","Add the customer email",IF(D3519="","Add the order total",IF(COUNTIF(Customers!$A$2:$A$2001,C3519)=0,"Customer not on Customers tab",IF(N(E3519)&gt;D3519,"Refund is more than the order",IF(AND(B3519&lt;&gt;"",COUNTIF($B$2:$B$5001,B3519)&gt;1),"Same order # twice - keep one row",""))))))))</f>
        <v/>
      </c>
      <c r="I3519" s="11" t="str">
        <f aca="false">IF(A3519="","",IF(ISNUMBER(A3519),INT(A3519),IFERROR(IF(TEXT(DATE(VALUE(LEFT(A3519,4)),VALUE(MID(A3519,6,2)),VALUE(MID(A3519,9,2))),"yyyy-mm-dd")=LEFT(A3519,10),DATE(VALUE(LEFT(A3519,4)),VALUE(MID(A3519,6,2)),VALUE(MID(A3519,9,2))),""),"")))</f>
        <v/>
      </c>
    </row>
    <row r="3520" customFormat="false" ht="15" hidden="false" customHeight="false" outlineLevel="0" collapsed="false">
      <c r="A3520" s="13"/>
      <c r="B3520" s="8"/>
      <c r="C3520" s="8"/>
      <c r="D3520" s="23"/>
      <c r="E3520" s="23"/>
      <c r="F3520" s="10" t="str">
        <f aca="false">IF(D3520="","",D3520-N(E3520))</f>
        <v/>
      </c>
      <c r="G3520" s="8"/>
      <c r="H3520" s="12" t="str">
        <f aca="false">IF(AND(A3520="",C3520="",D3520=""),"",IF(A3520="","Add the order date",IF(I3520="","Date not recognised - use YYYY-MM-DD",IF(C3520="","Add the customer email",IF(D3520="","Add the order total",IF(COUNTIF(Customers!$A$2:$A$2001,C3520)=0,"Customer not on Customers tab",IF(N(E3520)&gt;D3520,"Refund is more than the order",IF(AND(B3520&lt;&gt;"",COUNTIF($B$2:$B$5001,B3520)&gt;1),"Same order # twice - keep one row",""))))))))</f>
        <v/>
      </c>
      <c r="I3520" s="11" t="str">
        <f aca="false">IF(A3520="","",IF(ISNUMBER(A3520),INT(A3520),IFERROR(IF(TEXT(DATE(VALUE(LEFT(A3520,4)),VALUE(MID(A3520,6,2)),VALUE(MID(A3520,9,2))),"yyyy-mm-dd")=LEFT(A3520,10),DATE(VALUE(LEFT(A3520,4)),VALUE(MID(A3520,6,2)),VALUE(MID(A3520,9,2))),""),"")))</f>
        <v/>
      </c>
    </row>
    <row r="3521" customFormat="false" ht="15" hidden="false" customHeight="false" outlineLevel="0" collapsed="false">
      <c r="A3521" s="13"/>
      <c r="B3521" s="8"/>
      <c r="C3521" s="8"/>
      <c r="D3521" s="23"/>
      <c r="E3521" s="23"/>
      <c r="F3521" s="10" t="str">
        <f aca="false">IF(D3521="","",D3521-N(E3521))</f>
        <v/>
      </c>
      <c r="G3521" s="8"/>
      <c r="H3521" s="12" t="str">
        <f aca="false">IF(AND(A3521="",C3521="",D3521=""),"",IF(A3521="","Add the order date",IF(I3521="","Date not recognised - use YYYY-MM-DD",IF(C3521="","Add the customer email",IF(D3521="","Add the order total",IF(COUNTIF(Customers!$A$2:$A$2001,C3521)=0,"Customer not on Customers tab",IF(N(E3521)&gt;D3521,"Refund is more than the order",IF(AND(B3521&lt;&gt;"",COUNTIF($B$2:$B$5001,B3521)&gt;1),"Same order # twice - keep one row",""))))))))</f>
        <v/>
      </c>
      <c r="I3521" s="11" t="str">
        <f aca="false">IF(A3521="","",IF(ISNUMBER(A3521),INT(A3521),IFERROR(IF(TEXT(DATE(VALUE(LEFT(A3521,4)),VALUE(MID(A3521,6,2)),VALUE(MID(A3521,9,2))),"yyyy-mm-dd")=LEFT(A3521,10),DATE(VALUE(LEFT(A3521,4)),VALUE(MID(A3521,6,2)),VALUE(MID(A3521,9,2))),""),"")))</f>
        <v/>
      </c>
    </row>
    <row r="3522" customFormat="false" ht="15" hidden="false" customHeight="false" outlineLevel="0" collapsed="false">
      <c r="A3522" s="13"/>
      <c r="B3522" s="8"/>
      <c r="C3522" s="8"/>
      <c r="D3522" s="23"/>
      <c r="E3522" s="23"/>
      <c r="F3522" s="10" t="str">
        <f aca="false">IF(D3522="","",D3522-N(E3522))</f>
        <v/>
      </c>
      <c r="G3522" s="8"/>
      <c r="H3522" s="12" t="str">
        <f aca="false">IF(AND(A3522="",C3522="",D3522=""),"",IF(A3522="","Add the order date",IF(I3522="","Date not recognised - use YYYY-MM-DD",IF(C3522="","Add the customer email",IF(D3522="","Add the order total",IF(COUNTIF(Customers!$A$2:$A$2001,C3522)=0,"Customer not on Customers tab",IF(N(E3522)&gt;D3522,"Refund is more than the order",IF(AND(B3522&lt;&gt;"",COUNTIF($B$2:$B$5001,B3522)&gt;1),"Same order # twice - keep one row",""))))))))</f>
        <v/>
      </c>
      <c r="I3522" s="11" t="str">
        <f aca="false">IF(A3522="","",IF(ISNUMBER(A3522),INT(A3522),IFERROR(IF(TEXT(DATE(VALUE(LEFT(A3522,4)),VALUE(MID(A3522,6,2)),VALUE(MID(A3522,9,2))),"yyyy-mm-dd")=LEFT(A3522,10),DATE(VALUE(LEFT(A3522,4)),VALUE(MID(A3522,6,2)),VALUE(MID(A3522,9,2))),""),"")))</f>
        <v/>
      </c>
    </row>
    <row r="3523" customFormat="false" ht="15" hidden="false" customHeight="false" outlineLevel="0" collapsed="false">
      <c r="A3523" s="13"/>
      <c r="B3523" s="8"/>
      <c r="C3523" s="8"/>
      <c r="D3523" s="23"/>
      <c r="E3523" s="23"/>
      <c r="F3523" s="10" t="str">
        <f aca="false">IF(D3523="","",D3523-N(E3523))</f>
        <v/>
      </c>
      <c r="G3523" s="8"/>
      <c r="H3523" s="12" t="str">
        <f aca="false">IF(AND(A3523="",C3523="",D3523=""),"",IF(A3523="","Add the order date",IF(I3523="","Date not recognised - use YYYY-MM-DD",IF(C3523="","Add the customer email",IF(D3523="","Add the order total",IF(COUNTIF(Customers!$A$2:$A$2001,C3523)=0,"Customer not on Customers tab",IF(N(E3523)&gt;D3523,"Refund is more than the order",IF(AND(B3523&lt;&gt;"",COUNTIF($B$2:$B$5001,B3523)&gt;1),"Same order # twice - keep one row",""))))))))</f>
        <v/>
      </c>
      <c r="I3523" s="11" t="str">
        <f aca="false">IF(A3523="","",IF(ISNUMBER(A3523),INT(A3523),IFERROR(IF(TEXT(DATE(VALUE(LEFT(A3523,4)),VALUE(MID(A3523,6,2)),VALUE(MID(A3523,9,2))),"yyyy-mm-dd")=LEFT(A3523,10),DATE(VALUE(LEFT(A3523,4)),VALUE(MID(A3523,6,2)),VALUE(MID(A3523,9,2))),""),"")))</f>
        <v/>
      </c>
    </row>
    <row r="3524" customFormat="false" ht="15" hidden="false" customHeight="false" outlineLevel="0" collapsed="false">
      <c r="A3524" s="13"/>
      <c r="B3524" s="8"/>
      <c r="C3524" s="8"/>
      <c r="D3524" s="23"/>
      <c r="E3524" s="23"/>
      <c r="F3524" s="10" t="str">
        <f aca="false">IF(D3524="","",D3524-N(E3524))</f>
        <v/>
      </c>
      <c r="G3524" s="8"/>
      <c r="H3524" s="12" t="str">
        <f aca="false">IF(AND(A3524="",C3524="",D3524=""),"",IF(A3524="","Add the order date",IF(I3524="","Date not recognised - use YYYY-MM-DD",IF(C3524="","Add the customer email",IF(D3524="","Add the order total",IF(COUNTIF(Customers!$A$2:$A$2001,C3524)=0,"Customer not on Customers tab",IF(N(E3524)&gt;D3524,"Refund is more than the order",IF(AND(B3524&lt;&gt;"",COUNTIF($B$2:$B$5001,B3524)&gt;1),"Same order # twice - keep one row",""))))))))</f>
        <v/>
      </c>
      <c r="I3524" s="11" t="str">
        <f aca="false">IF(A3524="","",IF(ISNUMBER(A3524),INT(A3524),IFERROR(IF(TEXT(DATE(VALUE(LEFT(A3524,4)),VALUE(MID(A3524,6,2)),VALUE(MID(A3524,9,2))),"yyyy-mm-dd")=LEFT(A3524,10),DATE(VALUE(LEFT(A3524,4)),VALUE(MID(A3524,6,2)),VALUE(MID(A3524,9,2))),""),"")))</f>
        <v/>
      </c>
    </row>
    <row r="3525" customFormat="false" ht="15" hidden="false" customHeight="false" outlineLevel="0" collapsed="false">
      <c r="A3525" s="13"/>
      <c r="B3525" s="8"/>
      <c r="C3525" s="8"/>
      <c r="D3525" s="23"/>
      <c r="E3525" s="23"/>
      <c r="F3525" s="10" t="str">
        <f aca="false">IF(D3525="","",D3525-N(E3525))</f>
        <v/>
      </c>
      <c r="G3525" s="8"/>
      <c r="H3525" s="12" t="str">
        <f aca="false">IF(AND(A3525="",C3525="",D3525=""),"",IF(A3525="","Add the order date",IF(I3525="","Date not recognised - use YYYY-MM-DD",IF(C3525="","Add the customer email",IF(D3525="","Add the order total",IF(COUNTIF(Customers!$A$2:$A$2001,C3525)=0,"Customer not on Customers tab",IF(N(E3525)&gt;D3525,"Refund is more than the order",IF(AND(B3525&lt;&gt;"",COUNTIF($B$2:$B$5001,B3525)&gt;1),"Same order # twice - keep one row",""))))))))</f>
        <v/>
      </c>
      <c r="I3525" s="11" t="str">
        <f aca="false">IF(A3525="","",IF(ISNUMBER(A3525),INT(A3525),IFERROR(IF(TEXT(DATE(VALUE(LEFT(A3525,4)),VALUE(MID(A3525,6,2)),VALUE(MID(A3525,9,2))),"yyyy-mm-dd")=LEFT(A3525,10),DATE(VALUE(LEFT(A3525,4)),VALUE(MID(A3525,6,2)),VALUE(MID(A3525,9,2))),""),"")))</f>
        <v/>
      </c>
    </row>
    <row r="3526" customFormat="false" ht="15" hidden="false" customHeight="false" outlineLevel="0" collapsed="false">
      <c r="A3526" s="13"/>
      <c r="B3526" s="8"/>
      <c r="C3526" s="8"/>
      <c r="D3526" s="23"/>
      <c r="E3526" s="23"/>
      <c r="F3526" s="10" t="str">
        <f aca="false">IF(D3526="","",D3526-N(E3526))</f>
        <v/>
      </c>
      <c r="G3526" s="8"/>
      <c r="H3526" s="12" t="str">
        <f aca="false">IF(AND(A3526="",C3526="",D3526=""),"",IF(A3526="","Add the order date",IF(I3526="","Date not recognised - use YYYY-MM-DD",IF(C3526="","Add the customer email",IF(D3526="","Add the order total",IF(COUNTIF(Customers!$A$2:$A$2001,C3526)=0,"Customer not on Customers tab",IF(N(E3526)&gt;D3526,"Refund is more than the order",IF(AND(B3526&lt;&gt;"",COUNTIF($B$2:$B$5001,B3526)&gt;1),"Same order # twice - keep one row",""))))))))</f>
        <v/>
      </c>
      <c r="I3526" s="11" t="str">
        <f aca="false">IF(A3526="","",IF(ISNUMBER(A3526),INT(A3526),IFERROR(IF(TEXT(DATE(VALUE(LEFT(A3526,4)),VALUE(MID(A3526,6,2)),VALUE(MID(A3526,9,2))),"yyyy-mm-dd")=LEFT(A3526,10),DATE(VALUE(LEFT(A3526,4)),VALUE(MID(A3526,6,2)),VALUE(MID(A3526,9,2))),""),"")))</f>
        <v/>
      </c>
    </row>
    <row r="3527" customFormat="false" ht="15" hidden="false" customHeight="false" outlineLevel="0" collapsed="false">
      <c r="A3527" s="13"/>
      <c r="B3527" s="8"/>
      <c r="C3527" s="8"/>
      <c r="D3527" s="23"/>
      <c r="E3527" s="23"/>
      <c r="F3527" s="10" t="str">
        <f aca="false">IF(D3527="","",D3527-N(E3527))</f>
        <v/>
      </c>
      <c r="G3527" s="8"/>
      <c r="H3527" s="12" t="str">
        <f aca="false">IF(AND(A3527="",C3527="",D3527=""),"",IF(A3527="","Add the order date",IF(I3527="","Date not recognised - use YYYY-MM-DD",IF(C3527="","Add the customer email",IF(D3527="","Add the order total",IF(COUNTIF(Customers!$A$2:$A$2001,C3527)=0,"Customer not on Customers tab",IF(N(E3527)&gt;D3527,"Refund is more than the order",IF(AND(B3527&lt;&gt;"",COUNTIF($B$2:$B$5001,B3527)&gt;1),"Same order # twice - keep one row",""))))))))</f>
        <v/>
      </c>
      <c r="I3527" s="11" t="str">
        <f aca="false">IF(A3527="","",IF(ISNUMBER(A3527),INT(A3527),IFERROR(IF(TEXT(DATE(VALUE(LEFT(A3527,4)),VALUE(MID(A3527,6,2)),VALUE(MID(A3527,9,2))),"yyyy-mm-dd")=LEFT(A3527,10),DATE(VALUE(LEFT(A3527,4)),VALUE(MID(A3527,6,2)),VALUE(MID(A3527,9,2))),""),"")))</f>
        <v/>
      </c>
    </row>
    <row r="3528" customFormat="false" ht="15" hidden="false" customHeight="false" outlineLevel="0" collapsed="false">
      <c r="A3528" s="13"/>
      <c r="B3528" s="8"/>
      <c r="C3528" s="8"/>
      <c r="D3528" s="23"/>
      <c r="E3528" s="23"/>
      <c r="F3528" s="10" t="str">
        <f aca="false">IF(D3528="","",D3528-N(E3528))</f>
        <v/>
      </c>
      <c r="G3528" s="8"/>
      <c r="H3528" s="12" t="str">
        <f aca="false">IF(AND(A3528="",C3528="",D3528=""),"",IF(A3528="","Add the order date",IF(I3528="","Date not recognised - use YYYY-MM-DD",IF(C3528="","Add the customer email",IF(D3528="","Add the order total",IF(COUNTIF(Customers!$A$2:$A$2001,C3528)=0,"Customer not on Customers tab",IF(N(E3528)&gt;D3528,"Refund is more than the order",IF(AND(B3528&lt;&gt;"",COUNTIF($B$2:$B$5001,B3528)&gt;1),"Same order # twice - keep one row",""))))))))</f>
        <v/>
      </c>
      <c r="I3528" s="11" t="str">
        <f aca="false">IF(A3528="","",IF(ISNUMBER(A3528),INT(A3528),IFERROR(IF(TEXT(DATE(VALUE(LEFT(A3528,4)),VALUE(MID(A3528,6,2)),VALUE(MID(A3528,9,2))),"yyyy-mm-dd")=LEFT(A3528,10),DATE(VALUE(LEFT(A3528,4)),VALUE(MID(A3528,6,2)),VALUE(MID(A3528,9,2))),""),"")))</f>
        <v/>
      </c>
    </row>
    <row r="3529" customFormat="false" ht="15" hidden="false" customHeight="false" outlineLevel="0" collapsed="false">
      <c r="A3529" s="13"/>
      <c r="B3529" s="8"/>
      <c r="C3529" s="8"/>
      <c r="D3529" s="23"/>
      <c r="E3529" s="23"/>
      <c r="F3529" s="10" t="str">
        <f aca="false">IF(D3529="","",D3529-N(E3529))</f>
        <v/>
      </c>
      <c r="G3529" s="8"/>
      <c r="H3529" s="12" t="str">
        <f aca="false">IF(AND(A3529="",C3529="",D3529=""),"",IF(A3529="","Add the order date",IF(I3529="","Date not recognised - use YYYY-MM-DD",IF(C3529="","Add the customer email",IF(D3529="","Add the order total",IF(COUNTIF(Customers!$A$2:$A$2001,C3529)=0,"Customer not on Customers tab",IF(N(E3529)&gt;D3529,"Refund is more than the order",IF(AND(B3529&lt;&gt;"",COUNTIF($B$2:$B$5001,B3529)&gt;1),"Same order # twice - keep one row",""))))))))</f>
        <v/>
      </c>
      <c r="I3529" s="11" t="str">
        <f aca="false">IF(A3529="","",IF(ISNUMBER(A3529),INT(A3529),IFERROR(IF(TEXT(DATE(VALUE(LEFT(A3529,4)),VALUE(MID(A3529,6,2)),VALUE(MID(A3529,9,2))),"yyyy-mm-dd")=LEFT(A3529,10),DATE(VALUE(LEFT(A3529,4)),VALUE(MID(A3529,6,2)),VALUE(MID(A3529,9,2))),""),"")))</f>
        <v/>
      </c>
    </row>
    <row r="3530" customFormat="false" ht="15" hidden="false" customHeight="false" outlineLevel="0" collapsed="false">
      <c r="A3530" s="13"/>
      <c r="B3530" s="8"/>
      <c r="C3530" s="8"/>
      <c r="D3530" s="23"/>
      <c r="E3530" s="23"/>
      <c r="F3530" s="10" t="str">
        <f aca="false">IF(D3530="","",D3530-N(E3530))</f>
        <v/>
      </c>
      <c r="G3530" s="8"/>
      <c r="H3530" s="12" t="str">
        <f aca="false">IF(AND(A3530="",C3530="",D3530=""),"",IF(A3530="","Add the order date",IF(I3530="","Date not recognised - use YYYY-MM-DD",IF(C3530="","Add the customer email",IF(D3530="","Add the order total",IF(COUNTIF(Customers!$A$2:$A$2001,C3530)=0,"Customer not on Customers tab",IF(N(E3530)&gt;D3530,"Refund is more than the order",IF(AND(B3530&lt;&gt;"",COUNTIF($B$2:$B$5001,B3530)&gt;1),"Same order # twice - keep one row",""))))))))</f>
        <v/>
      </c>
      <c r="I3530" s="11" t="str">
        <f aca="false">IF(A3530="","",IF(ISNUMBER(A3530),INT(A3530),IFERROR(IF(TEXT(DATE(VALUE(LEFT(A3530,4)),VALUE(MID(A3530,6,2)),VALUE(MID(A3530,9,2))),"yyyy-mm-dd")=LEFT(A3530,10),DATE(VALUE(LEFT(A3530,4)),VALUE(MID(A3530,6,2)),VALUE(MID(A3530,9,2))),""),"")))</f>
        <v/>
      </c>
    </row>
    <row r="3531" customFormat="false" ht="15" hidden="false" customHeight="false" outlineLevel="0" collapsed="false">
      <c r="A3531" s="13"/>
      <c r="B3531" s="8"/>
      <c r="C3531" s="8"/>
      <c r="D3531" s="23"/>
      <c r="E3531" s="23"/>
      <c r="F3531" s="10" t="str">
        <f aca="false">IF(D3531="","",D3531-N(E3531))</f>
        <v/>
      </c>
      <c r="G3531" s="8"/>
      <c r="H3531" s="12" t="str">
        <f aca="false">IF(AND(A3531="",C3531="",D3531=""),"",IF(A3531="","Add the order date",IF(I3531="","Date not recognised - use YYYY-MM-DD",IF(C3531="","Add the customer email",IF(D3531="","Add the order total",IF(COUNTIF(Customers!$A$2:$A$2001,C3531)=0,"Customer not on Customers tab",IF(N(E3531)&gt;D3531,"Refund is more than the order",IF(AND(B3531&lt;&gt;"",COUNTIF($B$2:$B$5001,B3531)&gt;1),"Same order # twice - keep one row",""))))))))</f>
        <v/>
      </c>
      <c r="I3531" s="11" t="str">
        <f aca="false">IF(A3531="","",IF(ISNUMBER(A3531),INT(A3531),IFERROR(IF(TEXT(DATE(VALUE(LEFT(A3531,4)),VALUE(MID(A3531,6,2)),VALUE(MID(A3531,9,2))),"yyyy-mm-dd")=LEFT(A3531,10),DATE(VALUE(LEFT(A3531,4)),VALUE(MID(A3531,6,2)),VALUE(MID(A3531,9,2))),""),"")))</f>
        <v/>
      </c>
    </row>
    <row r="3532" customFormat="false" ht="15" hidden="false" customHeight="false" outlineLevel="0" collapsed="false">
      <c r="A3532" s="13"/>
      <c r="B3532" s="8"/>
      <c r="C3532" s="8"/>
      <c r="D3532" s="23"/>
      <c r="E3532" s="23"/>
      <c r="F3532" s="10" t="str">
        <f aca="false">IF(D3532="","",D3532-N(E3532))</f>
        <v/>
      </c>
      <c r="G3532" s="8"/>
      <c r="H3532" s="12" t="str">
        <f aca="false">IF(AND(A3532="",C3532="",D3532=""),"",IF(A3532="","Add the order date",IF(I3532="","Date not recognised - use YYYY-MM-DD",IF(C3532="","Add the customer email",IF(D3532="","Add the order total",IF(COUNTIF(Customers!$A$2:$A$2001,C3532)=0,"Customer not on Customers tab",IF(N(E3532)&gt;D3532,"Refund is more than the order",IF(AND(B3532&lt;&gt;"",COUNTIF($B$2:$B$5001,B3532)&gt;1),"Same order # twice - keep one row",""))))))))</f>
        <v/>
      </c>
      <c r="I3532" s="11" t="str">
        <f aca="false">IF(A3532="","",IF(ISNUMBER(A3532),INT(A3532),IFERROR(IF(TEXT(DATE(VALUE(LEFT(A3532,4)),VALUE(MID(A3532,6,2)),VALUE(MID(A3532,9,2))),"yyyy-mm-dd")=LEFT(A3532,10),DATE(VALUE(LEFT(A3532,4)),VALUE(MID(A3532,6,2)),VALUE(MID(A3532,9,2))),""),"")))</f>
        <v/>
      </c>
    </row>
    <row r="3533" customFormat="false" ht="15" hidden="false" customHeight="false" outlineLevel="0" collapsed="false">
      <c r="A3533" s="13"/>
      <c r="B3533" s="8"/>
      <c r="C3533" s="8"/>
      <c r="D3533" s="23"/>
      <c r="E3533" s="23"/>
      <c r="F3533" s="10" t="str">
        <f aca="false">IF(D3533="","",D3533-N(E3533))</f>
        <v/>
      </c>
      <c r="G3533" s="8"/>
      <c r="H3533" s="12" t="str">
        <f aca="false">IF(AND(A3533="",C3533="",D3533=""),"",IF(A3533="","Add the order date",IF(I3533="","Date not recognised - use YYYY-MM-DD",IF(C3533="","Add the customer email",IF(D3533="","Add the order total",IF(COUNTIF(Customers!$A$2:$A$2001,C3533)=0,"Customer not on Customers tab",IF(N(E3533)&gt;D3533,"Refund is more than the order",IF(AND(B3533&lt;&gt;"",COUNTIF($B$2:$B$5001,B3533)&gt;1),"Same order # twice - keep one row",""))))))))</f>
        <v/>
      </c>
      <c r="I3533" s="11" t="str">
        <f aca="false">IF(A3533="","",IF(ISNUMBER(A3533),INT(A3533),IFERROR(IF(TEXT(DATE(VALUE(LEFT(A3533,4)),VALUE(MID(A3533,6,2)),VALUE(MID(A3533,9,2))),"yyyy-mm-dd")=LEFT(A3533,10),DATE(VALUE(LEFT(A3533,4)),VALUE(MID(A3533,6,2)),VALUE(MID(A3533,9,2))),""),"")))</f>
        <v/>
      </c>
    </row>
    <row r="3534" customFormat="false" ht="15" hidden="false" customHeight="false" outlineLevel="0" collapsed="false">
      <c r="A3534" s="13"/>
      <c r="B3534" s="8"/>
      <c r="C3534" s="8"/>
      <c r="D3534" s="23"/>
      <c r="E3534" s="23"/>
      <c r="F3534" s="10" t="str">
        <f aca="false">IF(D3534="","",D3534-N(E3534))</f>
        <v/>
      </c>
      <c r="G3534" s="8"/>
      <c r="H3534" s="12" t="str">
        <f aca="false">IF(AND(A3534="",C3534="",D3534=""),"",IF(A3534="","Add the order date",IF(I3534="","Date not recognised - use YYYY-MM-DD",IF(C3534="","Add the customer email",IF(D3534="","Add the order total",IF(COUNTIF(Customers!$A$2:$A$2001,C3534)=0,"Customer not on Customers tab",IF(N(E3534)&gt;D3534,"Refund is more than the order",IF(AND(B3534&lt;&gt;"",COUNTIF($B$2:$B$5001,B3534)&gt;1),"Same order # twice - keep one row",""))))))))</f>
        <v/>
      </c>
      <c r="I3534" s="11" t="str">
        <f aca="false">IF(A3534="","",IF(ISNUMBER(A3534),INT(A3534),IFERROR(IF(TEXT(DATE(VALUE(LEFT(A3534,4)),VALUE(MID(A3534,6,2)),VALUE(MID(A3534,9,2))),"yyyy-mm-dd")=LEFT(A3534,10),DATE(VALUE(LEFT(A3534,4)),VALUE(MID(A3534,6,2)),VALUE(MID(A3534,9,2))),""),"")))</f>
        <v/>
      </c>
    </row>
    <row r="3535" customFormat="false" ht="15" hidden="false" customHeight="false" outlineLevel="0" collapsed="false">
      <c r="A3535" s="13"/>
      <c r="B3535" s="8"/>
      <c r="C3535" s="8"/>
      <c r="D3535" s="23"/>
      <c r="E3535" s="23"/>
      <c r="F3535" s="10" t="str">
        <f aca="false">IF(D3535="","",D3535-N(E3535))</f>
        <v/>
      </c>
      <c r="G3535" s="8"/>
      <c r="H3535" s="12" t="str">
        <f aca="false">IF(AND(A3535="",C3535="",D3535=""),"",IF(A3535="","Add the order date",IF(I3535="","Date not recognised - use YYYY-MM-DD",IF(C3535="","Add the customer email",IF(D3535="","Add the order total",IF(COUNTIF(Customers!$A$2:$A$2001,C3535)=0,"Customer not on Customers tab",IF(N(E3535)&gt;D3535,"Refund is more than the order",IF(AND(B3535&lt;&gt;"",COUNTIF($B$2:$B$5001,B3535)&gt;1),"Same order # twice - keep one row",""))))))))</f>
        <v/>
      </c>
      <c r="I3535" s="11" t="str">
        <f aca="false">IF(A3535="","",IF(ISNUMBER(A3535),INT(A3535),IFERROR(IF(TEXT(DATE(VALUE(LEFT(A3535,4)),VALUE(MID(A3535,6,2)),VALUE(MID(A3535,9,2))),"yyyy-mm-dd")=LEFT(A3535,10),DATE(VALUE(LEFT(A3535,4)),VALUE(MID(A3535,6,2)),VALUE(MID(A3535,9,2))),""),"")))</f>
        <v/>
      </c>
    </row>
    <row r="3536" customFormat="false" ht="15" hidden="false" customHeight="false" outlineLevel="0" collapsed="false">
      <c r="A3536" s="13"/>
      <c r="B3536" s="8"/>
      <c r="C3536" s="8"/>
      <c r="D3536" s="23"/>
      <c r="E3536" s="23"/>
      <c r="F3536" s="10" t="str">
        <f aca="false">IF(D3536="","",D3536-N(E3536))</f>
        <v/>
      </c>
      <c r="G3536" s="8"/>
      <c r="H3536" s="12" t="str">
        <f aca="false">IF(AND(A3536="",C3536="",D3536=""),"",IF(A3536="","Add the order date",IF(I3536="","Date not recognised - use YYYY-MM-DD",IF(C3536="","Add the customer email",IF(D3536="","Add the order total",IF(COUNTIF(Customers!$A$2:$A$2001,C3536)=0,"Customer not on Customers tab",IF(N(E3536)&gt;D3536,"Refund is more than the order",IF(AND(B3536&lt;&gt;"",COUNTIF($B$2:$B$5001,B3536)&gt;1),"Same order # twice - keep one row",""))))))))</f>
        <v/>
      </c>
      <c r="I3536" s="11" t="str">
        <f aca="false">IF(A3536="","",IF(ISNUMBER(A3536),INT(A3536),IFERROR(IF(TEXT(DATE(VALUE(LEFT(A3536,4)),VALUE(MID(A3536,6,2)),VALUE(MID(A3536,9,2))),"yyyy-mm-dd")=LEFT(A3536,10),DATE(VALUE(LEFT(A3536,4)),VALUE(MID(A3536,6,2)),VALUE(MID(A3536,9,2))),""),"")))</f>
        <v/>
      </c>
    </row>
    <row r="3537" customFormat="false" ht="15" hidden="false" customHeight="false" outlineLevel="0" collapsed="false">
      <c r="A3537" s="13"/>
      <c r="B3537" s="8"/>
      <c r="C3537" s="8"/>
      <c r="D3537" s="23"/>
      <c r="E3537" s="23"/>
      <c r="F3537" s="10" t="str">
        <f aca="false">IF(D3537="","",D3537-N(E3537))</f>
        <v/>
      </c>
      <c r="G3537" s="8"/>
      <c r="H3537" s="12" t="str">
        <f aca="false">IF(AND(A3537="",C3537="",D3537=""),"",IF(A3537="","Add the order date",IF(I3537="","Date not recognised - use YYYY-MM-DD",IF(C3537="","Add the customer email",IF(D3537="","Add the order total",IF(COUNTIF(Customers!$A$2:$A$2001,C3537)=0,"Customer not on Customers tab",IF(N(E3537)&gt;D3537,"Refund is more than the order",IF(AND(B3537&lt;&gt;"",COUNTIF($B$2:$B$5001,B3537)&gt;1),"Same order # twice - keep one row",""))))))))</f>
        <v/>
      </c>
      <c r="I3537" s="11" t="str">
        <f aca="false">IF(A3537="","",IF(ISNUMBER(A3537),INT(A3537),IFERROR(IF(TEXT(DATE(VALUE(LEFT(A3537,4)),VALUE(MID(A3537,6,2)),VALUE(MID(A3537,9,2))),"yyyy-mm-dd")=LEFT(A3537,10),DATE(VALUE(LEFT(A3537,4)),VALUE(MID(A3537,6,2)),VALUE(MID(A3537,9,2))),""),"")))</f>
        <v/>
      </c>
    </row>
    <row r="3538" customFormat="false" ht="15" hidden="false" customHeight="false" outlineLevel="0" collapsed="false">
      <c r="A3538" s="13"/>
      <c r="B3538" s="8"/>
      <c r="C3538" s="8"/>
      <c r="D3538" s="23"/>
      <c r="E3538" s="23"/>
      <c r="F3538" s="10" t="str">
        <f aca="false">IF(D3538="","",D3538-N(E3538))</f>
        <v/>
      </c>
      <c r="G3538" s="8"/>
      <c r="H3538" s="12" t="str">
        <f aca="false">IF(AND(A3538="",C3538="",D3538=""),"",IF(A3538="","Add the order date",IF(I3538="","Date not recognised - use YYYY-MM-DD",IF(C3538="","Add the customer email",IF(D3538="","Add the order total",IF(COUNTIF(Customers!$A$2:$A$2001,C3538)=0,"Customer not on Customers tab",IF(N(E3538)&gt;D3538,"Refund is more than the order",IF(AND(B3538&lt;&gt;"",COUNTIF($B$2:$B$5001,B3538)&gt;1),"Same order # twice - keep one row",""))))))))</f>
        <v/>
      </c>
      <c r="I3538" s="11" t="str">
        <f aca="false">IF(A3538="","",IF(ISNUMBER(A3538),INT(A3538),IFERROR(IF(TEXT(DATE(VALUE(LEFT(A3538,4)),VALUE(MID(A3538,6,2)),VALUE(MID(A3538,9,2))),"yyyy-mm-dd")=LEFT(A3538,10),DATE(VALUE(LEFT(A3538,4)),VALUE(MID(A3538,6,2)),VALUE(MID(A3538,9,2))),""),"")))</f>
        <v/>
      </c>
    </row>
    <row r="3539" customFormat="false" ht="15" hidden="false" customHeight="false" outlineLevel="0" collapsed="false">
      <c r="A3539" s="13"/>
      <c r="B3539" s="8"/>
      <c r="C3539" s="8"/>
      <c r="D3539" s="23"/>
      <c r="E3539" s="23"/>
      <c r="F3539" s="10" t="str">
        <f aca="false">IF(D3539="","",D3539-N(E3539))</f>
        <v/>
      </c>
      <c r="G3539" s="8"/>
      <c r="H3539" s="12" t="str">
        <f aca="false">IF(AND(A3539="",C3539="",D3539=""),"",IF(A3539="","Add the order date",IF(I3539="","Date not recognised - use YYYY-MM-DD",IF(C3539="","Add the customer email",IF(D3539="","Add the order total",IF(COUNTIF(Customers!$A$2:$A$2001,C3539)=0,"Customer not on Customers tab",IF(N(E3539)&gt;D3539,"Refund is more than the order",IF(AND(B3539&lt;&gt;"",COUNTIF($B$2:$B$5001,B3539)&gt;1),"Same order # twice - keep one row",""))))))))</f>
        <v/>
      </c>
      <c r="I3539" s="11" t="str">
        <f aca="false">IF(A3539="","",IF(ISNUMBER(A3539),INT(A3539),IFERROR(IF(TEXT(DATE(VALUE(LEFT(A3539,4)),VALUE(MID(A3539,6,2)),VALUE(MID(A3539,9,2))),"yyyy-mm-dd")=LEFT(A3539,10),DATE(VALUE(LEFT(A3539,4)),VALUE(MID(A3539,6,2)),VALUE(MID(A3539,9,2))),""),"")))</f>
        <v/>
      </c>
    </row>
    <row r="3540" customFormat="false" ht="15" hidden="false" customHeight="false" outlineLevel="0" collapsed="false">
      <c r="A3540" s="13"/>
      <c r="B3540" s="8"/>
      <c r="C3540" s="8"/>
      <c r="D3540" s="23"/>
      <c r="E3540" s="23"/>
      <c r="F3540" s="10" t="str">
        <f aca="false">IF(D3540="","",D3540-N(E3540))</f>
        <v/>
      </c>
      <c r="G3540" s="8"/>
      <c r="H3540" s="12" t="str">
        <f aca="false">IF(AND(A3540="",C3540="",D3540=""),"",IF(A3540="","Add the order date",IF(I3540="","Date not recognised - use YYYY-MM-DD",IF(C3540="","Add the customer email",IF(D3540="","Add the order total",IF(COUNTIF(Customers!$A$2:$A$2001,C3540)=0,"Customer not on Customers tab",IF(N(E3540)&gt;D3540,"Refund is more than the order",IF(AND(B3540&lt;&gt;"",COUNTIF($B$2:$B$5001,B3540)&gt;1),"Same order # twice - keep one row",""))))))))</f>
        <v/>
      </c>
      <c r="I3540" s="11" t="str">
        <f aca="false">IF(A3540="","",IF(ISNUMBER(A3540),INT(A3540),IFERROR(IF(TEXT(DATE(VALUE(LEFT(A3540,4)),VALUE(MID(A3540,6,2)),VALUE(MID(A3540,9,2))),"yyyy-mm-dd")=LEFT(A3540,10),DATE(VALUE(LEFT(A3540,4)),VALUE(MID(A3540,6,2)),VALUE(MID(A3540,9,2))),""),"")))</f>
        <v/>
      </c>
    </row>
    <row r="3541" customFormat="false" ht="15" hidden="false" customHeight="false" outlineLevel="0" collapsed="false">
      <c r="A3541" s="13"/>
      <c r="B3541" s="8"/>
      <c r="C3541" s="8"/>
      <c r="D3541" s="23"/>
      <c r="E3541" s="23"/>
      <c r="F3541" s="10" t="str">
        <f aca="false">IF(D3541="","",D3541-N(E3541))</f>
        <v/>
      </c>
      <c r="G3541" s="8"/>
      <c r="H3541" s="12" t="str">
        <f aca="false">IF(AND(A3541="",C3541="",D3541=""),"",IF(A3541="","Add the order date",IF(I3541="","Date not recognised - use YYYY-MM-DD",IF(C3541="","Add the customer email",IF(D3541="","Add the order total",IF(COUNTIF(Customers!$A$2:$A$2001,C3541)=0,"Customer not on Customers tab",IF(N(E3541)&gt;D3541,"Refund is more than the order",IF(AND(B3541&lt;&gt;"",COUNTIF($B$2:$B$5001,B3541)&gt;1),"Same order # twice - keep one row",""))))))))</f>
        <v/>
      </c>
      <c r="I3541" s="11" t="str">
        <f aca="false">IF(A3541="","",IF(ISNUMBER(A3541),INT(A3541),IFERROR(IF(TEXT(DATE(VALUE(LEFT(A3541,4)),VALUE(MID(A3541,6,2)),VALUE(MID(A3541,9,2))),"yyyy-mm-dd")=LEFT(A3541,10),DATE(VALUE(LEFT(A3541,4)),VALUE(MID(A3541,6,2)),VALUE(MID(A3541,9,2))),""),"")))</f>
        <v/>
      </c>
    </row>
    <row r="3542" customFormat="false" ht="15" hidden="false" customHeight="false" outlineLevel="0" collapsed="false">
      <c r="A3542" s="13"/>
      <c r="B3542" s="8"/>
      <c r="C3542" s="8"/>
      <c r="D3542" s="23"/>
      <c r="E3542" s="23"/>
      <c r="F3542" s="10" t="str">
        <f aca="false">IF(D3542="","",D3542-N(E3542))</f>
        <v/>
      </c>
      <c r="G3542" s="8"/>
      <c r="H3542" s="12" t="str">
        <f aca="false">IF(AND(A3542="",C3542="",D3542=""),"",IF(A3542="","Add the order date",IF(I3542="","Date not recognised - use YYYY-MM-DD",IF(C3542="","Add the customer email",IF(D3542="","Add the order total",IF(COUNTIF(Customers!$A$2:$A$2001,C3542)=0,"Customer not on Customers tab",IF(N(E3542)&gt;D3542,"Refund is more than the order",IF(AND(B3542&lt;&gt;"",COUNTIF($B$2:$B$5001,B3542)&gt;1),"Same order # twice - keep one row",""))))))))</f>
        <v/>
      </c>
      <c r="I3542" s="11" t="str">
        <f aca="false">IF(A3542="","",IF(ISNUMBER(A3542),INT(A3542),IFERROR(IF(TEXT(DATE(VALUE(LEFT(A3542,4)),VALUE(MID(A3542,6,2)),VALUE(MID(A3542,9,2))),"yyyy-mm-dd")=LEFT(A3542,10),DATE(VALUE(LEFT(A3542,4)),VALUE(MID(A3542,6,2)),VALUE(MID(A3542,9,2))),""),"")))</f>
        <v/>
      </c>
    </row>
    <row r="3543" customFormat="false" ht="15" hidden="false" customHeight="false" outlineLevel="0" collapsed="false">
      <c r="A3543" s="13"/>
      <c r="B3543" s="8"/>
      <c r="C3543" s="8"/>
      <c r="D3543" s="23"/>
      <c r="E3543" s="23"/>
      <c r="F3543" s="10" t="str">
        <f aca="false">IF(D3543="","",D3543-N(E3543))</f>
        <v/>
      </c>
      <c r="G3543" s="8"/>
      <c r="H3543" s="12" t="str">
        <f aca="false">IF(AND(A3543="",C3543="",D3543=""),"",IF(A3543="","Add the order date",IF(I3543="","Date not recognised - use YYYY-MM-DD",IF(C3543="","Add the customer email",IF(D3543="","Add the order total",IF(COUNTIF(Customers!$A$2:$A$2001,C3543)=0,"Customer not on Customers tab",IF(N(E3543)&gt;D3543,"Refund is more than the order",IF(AND(B3543&lt;&gt;"",COUNTIF($B$2:$B$5001,B3543)&gt;1),"Same order # twice - keep one row",""))))))))</f>
        <v/>
      </c>
      <c r="I3543" s="11" t="str">
        <f aca="false">IF(A3543="","",IF(ISNUMBER(A3543),INT(A3543),IFERROR(IF(TEXT(DATE(VALUE(LEFT(A3543,4)),VALUE(MID(A3543,6,2)),VALUE(MID(A3543,9,2))),"yyyy-mm-dd")=LEFT(A3543,10),DATE(VALUE(LEFT(A3543,4)),VALUE(MID(A3543,6,2)),VALUE(MID(A3543,9,2))),""),"")))</f>
        <v/>
      </c>
    </row>
    <row r="3544" customFormat="false" ht="15" hidden="false" customHeight="false" outlineLevel="0" collapsed="false">
      <c r="A3544" s="13"/>
      <c r="B3544" s="8"/>
      <c r="C3544" s="8"/>
      <c r="D3544" s="23"/>
      <c r="E3544" s="23"/>
      <c r="F3544" s="10" t="str">
        <f aca="false">IF(D3544="","",D3544-N(E3544))</f>
        <v/>
      </c>
      <c r="G3544" s="8"/>
      <c r="H3544" s="12" t="str">
        <f aca="false">IF(AND(A3544="",C3544="",D3544=""),"",IF(A3544="","Add the order date",IF(I3544="","Date not recognised - use YYYY-MM-DD",IF(C3544="","Add the customer email",IF(D3544="","Add the order total",IF(COUNTIF(Customers!$A$2:$A$2001,C3544)=0,"Customer not on Customers tab",IF(N(E3544)&gt;D3544,"Refund is more than the order",IF(AND(B3544&lt;&gt;"",COUNTIF($B$2:$B$5001,B3544)&gt;1),"Same order # twice - keep one row",""))))))))</f>
        <v/>
      </c>
      <c r="I3544" s="11" t="str">
        <f aca="false">IF(A3544="","",IF(ISNUMBER(A3544),INT(A3544),IFERROR(IF(TEXT(DATE(VALUE(LEFT(A3544,4)),VALUE(MID(A3544,6,2)),VALUE(MID(A3544,9,2))),"yyyy-mm-dd")=LEFT(A3544,10),DATE(VALUE(LEFT(A3544,4)),VALUE(MID(A3544,6,2)),VALUE(MID(A3544,9,2))),""),"")))</f>
        <v/>
      </c>
    </row>
    <row r="3545" customFormat="false" ht="15" hidden="false" customHeight="false" outlineLevel="0" collapsed="false">
      <c r="A3545" s="13"/>
      <c r="B3545" s="8"/>
      <c r="C3545" s="8"/>
      <c r="D3545" s="23"/>
      <c r="E3545" s="23"/>
      <c r="F3545" s="10" t="str">
        <f aca="false">IF(D3545="","",D3545-N(E3545))</f>
        <v/>
      </c>
      <c r="G3545" s="8"/>
      <c r="H3545" s="12" t="str">
        <f aca="false">IF(AND(A3545="",C3545="",D3545=""),"",IF(A3545="","Add the order date",IF(I3545="","Date not recognised - use YYYY-MM-DD",IF(C3545="","Add the customer email",IF(D3545="","Add the order total",IF(COUNTIF(Customers!$A$2:$A$2001,C3545)=0,"Customer not on Customers tab",IF(N(E3545)&gt;D3545,"Refund is more than the order",IF(AND(B3545&lt;&gt;"",COUNTIF($B$2:$B$5001,B3545)&gt;1),"Same order # twice - keep one row",""))))))))</f>
        <v/>
      </c>
      <c r="I3545" s="11" t="str">
        <f aca="false">IF(A3545="","",IF(ISNUMBER(A3545),INT(A3545),IFERROR(IF(TEXT(DATE(VALUE(LEFT(A3545,4)),VALUE(MID(A3545,6,2)),VALUE(MID(A3545,9,2))),"yyyy-mm-dd")=LEFT(A3545,10),DATE(VALUE(LEFT(A3545,4)),VALUE(MID(A3545,6,2)),VALUE(MID(A3545,9,2))),""),"")))</f>
        <v/>
      </c>
    </row>
    <row r="3546" customFormat="false" ht="15" hidden="false" customHeight="false" outlineLevel="0" collapsed="false">
      <c r="A3546" s="13"/>
      <c r="B3546" s="8"/>
      <c r="C3546" s="8"/>
      <c r="D3546" s="23"/>
      <c r="E3546" s="23"/>
      <c r="F3546" s="10" t="str">
        <f aca="false">IF(D3546="","",D3546-N(E3546))</f>
        <v/>
      </c>
      <c r="G3546" s="8"/>
      <c r="H3546" s="12" t="str">
        <f aca="false">IF(AND(A3546="",C3546="",D3546=""),"",IF(A3546="","Add the order date",IF(I3546="","Date not recognised - use YYYY-MM-DD",IF(C3546="","Add the customer email",IF(D3546="","Add the order total",IF(COUNTIF(Customers!$A$2:$A$2001,C3546)=0,"Customer not on Customers tab",IF(N(E3546)&gt;D3546,"Refund is more than the order",IF(AND(B3546&lt;&gt;"",COUNTIF($B$2:$B$5001,B3546)&gt;1),"Same order # twice - keep one row",""))))))))</f>
        <v/>
      </c>
      <c r="I3546" s="11" t="str">
        <f aca="false">IF(A3546="","",IF(ISNUMBER(A3546),INT(A3546),IFERROR(IF(TEXT(DATE(VALUE(LEFT(A3546,4)),VALUE(MID(A3546,6,2)),VALUE(MID(A3546,9,2))),"yyyy-mm-dd")=LEFT(A3546,10),DATE(VALUE(LEFT(A3546,4)),VALUE(MID(A3546,6,2)),VALUE(MID(A3546,9,2))),""),"")))</f>
        <v/>
      </c>
    </row>
    <row r="3547" customFormat="false" ht="15" hidden="false" customHeight="false" outlineLevel="0" collapsed="false">
      <c r="A3547" s="13"/>
      <c r="B3547" s="8"/>
      <c r="C3547" s="8"/>
      <c r="D3547" s="23"/>
      <c r="E3547" s="23"/>
      <c r="F3547" s="10" t="str">
        <f aca="false">IF(D3547="","",D3547-N(E3547))</f>
        <v/>
      </c>
      <c r="G3547" s="8"/>
      <c r="H3547" s="12" t="str">
        <f aca="false">IF(AND(A3547="",C3547="",D3547=""),"",IF(A3547="","Add the order date",IF(I3547="","Date not recognised - use YYYY-MM-DD",IF(C3547="","Add the customer email",IF(D3547="","Add the order total",IF(COUNTIF(Customers!$A$2:$A$2001,C3547)=0,"Customer not on Customers tab",IF(N(E3547)&gt;D3547,"Refund is more than the order",IF(AND(B3547&lt;&gt;"",COUNTIF($B$2:$B$5001,B3547)&gt;1),"Same order # twice - keep one row",""))))))))</f>
        <v/>
      </c>
      <c r="I3547" s="11" t="str">
        <f aca="false">IF(A3547="","",IF(ISNUMBER(A3547),INT(A3547),IFERROR(IF(TEXT(DATE(VALUE(LEFT(A3547,4)),VALUE(MID(A3547,6,2)),VALUE(MID(A3547,9,2))),"yyyy-mm-dd")=LEFT(A3547,10),DATE(VALUE(LEFT(A3547,4)),VALUE(MID(A3547,6,2)),VALUE(MID(A3547,9,2))),""),"")))</f>
        <v/>
      </c>
    </row>
    <row r="3548" customFormat="false" ht="15" hidden="false" customHeight="false" outlineLevel="0" collapsed="false">
      <c r="A3548" s="13"/>
      <c r="B3548" s="8"/>
      <c r="C3548" s="8"/>
      <c r="D3548" s="23"/>
      <c r="E3548" s="23"/>
      <c r="F3548" s="10" t="str">
        <f aca="false">IF(D3548="","",D3548-N(E3548))</f>
        <v/>
      </c>
      <c r="G3548" s="8"/>
      <c r="H3548" s="12" t="str">
        <f aca="false">IF(AND(A3548="",C3548="",D3548=""),"",IF(A3548="","Add the order date",IF(I3548="","Date not recognised - use YYYY-MM-DD",IF(C3548="","Add the customer email",IF(D3548="","Add the order total",IF(COUNTIF(Customers!$A$2:$A$2001,C3548)=0,"Customer not on Customers tab",IF(N(E3548)&gt;D3548,"Refund is more than the order",IF(AND(B3548&lt;&gt;"",COUNTIF($B$2:$B$5001,B3548)&gt;1),"Same order # twice - keep one row",""))))))))</f>
        <v/>
      </c>
      <c r="I3548" s="11" t="str">
        <f aca="false">IF(A3548="","",IF(ISNUMBER(A3548),INT(A3548),IFERROR(IF(TEXT(DATE(VALUE(LEFT(A3548,4)),VALUE(MID(A3548,6,2)),VALUE(MID(A3548,9,2))),"yyyy-mm-dd")=LEFT(A3548,10),DATE(VALUE(LEFT(A3548,4)),VALUE(MID(A3548,6,2)),VALUE(MID(A3548,9,2))),""),"")))</f>
        <v/>
      </c>
    </row>
    <row r="3549" customFormat="false" ht="15" hidden="false" customHeight="false" outlineLevel="0" collapsed="false">
      <c r="A3549" s="13"/>
      <c r="B3549" s="8"/>
      <c r="C3549" s="8"/>
      <c r="D3549" s="23"/>
      <c r="E3549" s="23"/>
      <c r="F3549" s="10" t="str">
        <f aca="false">IF(D3549="","",D3549-N(E3549))</f>
        <v/>
      </c>
      <c r="G3549" s="8"/>
      <c r="H3549" s="12" t="str">
        <f aca="false">IF(AND(A3549="",C3549="",D3549=""),"",IF(A3549="","Add the order date",IF(I3549="","Date not recognised - use YYYY-MM-DD",IF(C3549="","Add the customer email",IF(D3549="","Add the order total",IF(COUNTIF(Customers!$A$2:$A$2001,C3549)=0,"Customer not on Customers tab",IF(N(E3549)&gt;D3549,"Refund is more than the order",IF(AND(B3549&lt;&gt;"",COUNTIF($B$2:$B$5001,B3549)&gt;1),"Same order # twice - keep one row",""))))))))</f>
        <v/>
      </c>
      <c r="I3549" s="11" t="str">
        <f aca="false">IF(A3549="","",IF(ISNUMBER(A3549),INT(A3549),IFERROR(IF(TEXT(DATE(VALUE(LEFT(A3549,4)),VALUE(MID(A3549,6,2)),VALUE(MID(A3549,9,2))),"yyyy-mm-dd")=LEFT(A3549,10),DATE(VALUE(LEFT(A3549,4)),VALUE(MID(A3549,6,2)),VALUE(MID(A3549,9,2))),""),"")))</f>
        <v/>
      </c>
    </row>
    <row r="3550" customFormat="false" ht="15" hidden="false" customHeight="false" outlineLevel="0" collapsed="false">
      <c r="A3550" s="13"/>
      <c r="B3550" s="8"/>
      <c r="C3550" s="8"/>
      <c r="D3550" s="23"/>
      <c r="E3550" s="23"/>
      <c r="F3550" s="10" t="str">
        <f aca="false">IF(D3550="","",D3550-N(E3550))</f>
        <v/>
      </c>
      <c r="G3550" s="8"/>
      <c r="H3550" s="12" t="str">
        <f aca="false">IF(AND(A3550="",C3550="",D3550=""),"",IF(A3550="","Add the order date",IF(I3550="","Date not recognised - use YYYY-MM-DD",IF(C3550="","Add the customer email",IF(D3550="","Add the order total",IF(COUNTIF(Customers!$A$2:$A$2001,C3550)=0,"Customer not on Customers tab",IF(N(E3550)&gt;D3550,"Refund is more than the order",IF(AND(B3550&lt;&gt;"",COUNTIF($B$2:$B$5001,B3550)&gt;1),"Same order # twice - keep one row",""))))))))</f>
        <v/>
      </c>
      <c r="I3550" s="11" t="str">
        <f aca="false">IF(A3550="","",IF(ISNUMBER(A3550),INT(A3550),IFERROR(IF(TEXT(DATE(VALUE(LEFT(A3550,4)),VALUE(MID(A3550,6,2)),VALUE(MID(A3550,9,2))),"yyyy-mm-dd")=LEFT(A3550,10),DATE(VALUE(LEFT(A3550,4)),VALUE(MID(A3550,6,2)),VALUE(MID(A3550,9,2))),""),"")))</f>
        <v/>
      </c>
    </row>
    <row r="3551" customFormat="false" ht="15" hidden="false" customHeight="false" outlineLevel="0" collapsed="false">
      <c r="A3551" s="13"/>
      <c r="B3551" s="8"/>
      <c r="C3551" s="8"/>
      <c r="D3551" s="23"/>
      <c r="E3551" s="23"/>
      <c r="F3551" s="10" t="str">
        <f aca="false">IF(D3551="","",D3551-N(E3551))</f>
        <v/>
      </c>
      <c r="G3551" s="8"/>
      <c r="H3551" s="12" t="str">
        <f aca="false">IF(AND(A3551="",C3551="",D3551=""),"",IF(A3551="","Add the order date",IF(I3551="","Date not recognised - use YYYY-MM-DD",IF(C3551="","Add the customer email",IF(D3551="","Add the order total",IF(COUNTIF(Customers!$A$2:$A$2001,C3551)=0,"Customer not on Customers tab",IF(N(E3551)&gt;D3551,"Refund is more than the order",IF(AND(B3551&lt;&gt;"",COUNTIF($B$2:$B$5001,B3551)&gt;1),"Same order # twice - keep one row",""))))))))</f>
        <v/>
      </c>
      <c r="I3551" s="11" t="str">
        <f aca="false">IF(A3551="","",IF(ISNUMBER(A3551),INT(A3551),IFERROR(IF(TEXT(DATE(VALUE(LEFT(A3551,4)),VALUE(MID(A3551,6,2)),VALUE(MID(A3551,9,2))),"yyyy-mm-dd")=LEFT(A3551,10),DATE(VALUE(LEFT(A3551,4)),VALUE(MID(A3551,6,2)),VALUE(MID(A3551,9,2))),""),"")))</f>
        <v/>
      </c>
    </row>
    <row r="3552" customFormat="false" ht="15" hidden="false" customHeight="false" outlineLevel="0" collapsed="false">
      <c r="A3552" s="13"/>
      <c r="B3552" s="8"/>
      <c r="C3552" s="8"/>
      <c r="D3552" s="23"/>
      <c r="E3552" s="23"/>
      <c r="F3552" s="10" t="str">
        <f aca="false">IF(D3552="","",D3552-N(E3552))</f>
        <v/>
      </c>
      <c r="G3552" s="8"/>
      <c r="H3552" s="12" t="str">
        <f aca="false">IF(AND(A3552="",C3552="",D3552=""),"",IF(A3552="","Add the order date",IF(I3552="","Date not recognised - use YYYY-MM-DD",IF(C3552="","Add the customer email",IF(D3552="","Add the order total",IF(COUNTIF(Customers!$A$2:$A$2001,C3552)=0,"Customer not on Customers tab",IF(N(E3552)&gt;D3552,"Refund is more than the order",IF(AND(B3552&lt;&gt;"",COUNTIF($B$2:$B$5001,B3552)&gt;1),"Same order # twice - keep one row",""))))))))</f>
        <v/>
      </c>
      <c r="I3552" s="11" t="str">
        <f aca="false">IF(A3552="","",IF(ISNUMBER(A3552),INT(A3552),IFERROR(IF(TEXT(DATE(VALUE(LEFT(A3552,4)),VALUE(MID(A3552,6,2)),VALUE(MID(A3552,9,2))),"yyyy-mm-dd")=LEFT(A3552,10),DATE(VALUE(LEFT(A3552,4)),VALUE(MID(A3552,6,2)),VALUE(MID(A3552,9,2))),""),"")))</f>
        <v/>
      </c>
    </row>
    <row r="3553" customFormat="false" ht="15" hidden="false" customHeight="false" outlineLevel="0" collapsed="false">
      <c r="A3553" s="13"/>
      <c r="B3553" s="8"/>
      <c r="C3553" s="8"/>
      <c r="D3553" s="23"/>
      <c r="E3553" s="23"/>
      <c r="F3553" s="10" t="str">
        <f aca="false">IF(D3553="","",D3553-N(E3553))</f>
        <v/>
      </c>
      <c r="G3553" s="8"/>
      <c r="H3553" s="12" t="str">
        <f aca="false">IF(AND(A3553="",C3553="",D3553=""),"",IF(A3553="","Add the order date",IF(I3553="","Date not recognised - use YYYY-MM-DD",IF(C3553="","Add the customer email",IF(D3553="","Add the order total",IF(COUNTIF(Customers!$A$2:$A$2001,C3553)=0,"Customer not on Customers tab",IF(N(E3553)&gt;D3553,"Refund is more than the order",IF(AND(B3553&lt;&gt;"",COUNTIF($B$2:$B$5001,B3553)&gt;1),"Same order # twice - keep one row",""))))))))</f>
        <v/>
      </c>
      <c r="I3553" s="11" t="str">
        <f aca="false">IF(A3553="","",IF(ISNUMBER(A3553),INT(A3553),IFERROR(IF(TEXT(DATE(VALUE(LEFT(A3553,4)),VALUE(MID(A3553,6,2)),VALUE(MID(A3553,9,2))),"yyyy-mm-dd")=LEFT(A3553,10),DATE(VALUE(LEFT(A3553,4)),VALUE(MID(A3553,6,2)),VALUE(MID(A3553,9,2))),""),"")))</f>
        <v/>
      </c>
    </row>
    <row r="3554" customFormat="false" ht="15" hidden="false" customHeight="false" outlineLevel="0" collapsed="false">
      <c r="A3554" s="13"/>
      <c r="B3554" s="8"/>
      <c r="C3554" s="8"/>
      <c r="D3554" s="23"/>
      <c r="E3554" s="23"/>
      <c r="F3554" s="10" t="str">
        <f aca="false">IF(D3554="","",D3554-N(E3554))</f>
        <v/>
      </c>
      <c r="G3554" s="8"/>
      <c r="H3554" s="12" t="str">
        <f aca="false">IF(AND(A3554="",C3554="",D3554=""),"",IF(A3554="","Add the order date",IF(I3554="","Date not recognised - use YYYY-MM-DD",IF(C3554="","Add the customer email",IF(D3554="","Add the order total",IF(COUNTIF(Customers!$A$2:$A$2001,C3554)=0,"Customer not on Customers tab",IF(N(E3554)&gt;D3554,"Refund is more than the order",IF(AND(B3554&lt;&gt;"",COUNTIF($B$2:$B$5001,B3554)&gt;1),"Same order # twice - keep one row",""))))))))</f>
        <v/>
      </c>
      <c r="I3554" s="11" t="str">
        <f aca="false">IF(A3554="","",IF(ISNUMBER(A3554),INT(A3554),IFERROR(IF(TEXT(DATE(VALUE(LEFT(A3554,4)),VALUE(MID(A3554,6,2)),VALUE(MID(A3554,9,2))),"yyyy-mm-dd")=LEFT(A3554,10),DATE(VALUE(LEFT(A3554,4)),VALUE(MID(A3554,6,2)),VALUE(MID(A3554,9,2))),""),"")))</f>
        <v/>
      </c>
    </row>
    <row r="3555" customFormat="false" ht="15" hidden="false" customHeight="false" outlineLevel="0" collapsed="false">
      <c r="A3555" s="13"/>
      <c r="B3555" s="8"/>
      <c r="C3555" s="8"/>
      <c r="D3555" s="23"/>
      <c r="E3555" s="23"/>
      <c r="F3555" s="10" t="str">
        <f aca="false">IF(D3555="","",D3555-N(E3555))</f>
        <v/>
      </c>
      <c r="G3555" s="8"/>
      <c r="H3555" s="12" t="str">
        <f aca="false">IF(AND(A3555="",C3555="",D3555=""),"",IF(A3555="","Add the order date",IF(I3555="","Date not recognised - use YYYY-MM-DD",IF(C3555="","Add the customer email",IF(D3555="","Add the order total",IF(COUNTIF(Customers!$A$2:$A$2001,C3555)=0,"Customer not on Customers tab",IF(N(E3555)&gt;D3555,"Refund is more than the order",IF(AND(B3555&lt;&gt;"",COUNTIF($B$2:$B$5001,B3555)&gt;1),"Same order # twice - keep one row",""))))))))</f>
        <v/>
      </c>
      <c r="I3555" s="11" t="str">
        <f aca="false">IF(A3555="","",IF(ISNUMBER(A3555),INT(A3555),IFERROR(IF(TEXT(DATE(VALUE(LEFT(A3555,4)),VALUE(MID(A3555,6,2)),VALUE(MID(A3555,9,2))),"yyyy-mm-dd")=LEFT(A3555,10),DATE(VALUE(LEFT(A3555,4)),VALUE(MID(A3555,6,2)),VALUE(MID(A3555,9,2))),""),"")))</f>
        <v/>
      </c>
    </row>
    <row r="3556" customFormat="false" ht="15" hidden="false" customHeight="false" outlineLevel="0" collapsed="false">
      <c r="A3556" s="13"/>
      <c r="B3556" s="8"/>
      <c r="C3556" s="8"/>
      <c r="D3556" s="23"/>
      <c r="E3556" s="23"/>
      <c r="F3556" s="10" t="str">
        <f aca="false">IF(D3556="","",D3556-N(E3556))</f>
        <v/>
      </c>
      <c r="G3556" s="8"/>
      <c r="H3556" s="12" t="str">
        <f aca="false">IF(AND(A3556="",C3556="",D3556=""),"",IF(A3556="","Add the order date",IF(I3556="","Date not recognised - use YYYY-MM-DD",IF(C3556="","Add the customer email",IF(D3556="","Add the order total",IF(COUNTIF(Customers!$A$2:$A$2001,C3556)=0,"Customer not on Customers tab",IF(N(E3556)&gt;D3556,"Refund is more than the order",IF(AND(B3556&lt;&gt;"",COUNTIF($B$2:$B$5001,B3556)&gt;1),"Same order # twice - keep one row",""))))))))</f>
        <v/>
      </c>
      <c r="I3556" s="11" t="str">
        <f aca="false">IF(A3556="","",IF(ISNUMBER(A3556),INT(A3556),IFERROR(IF(TEXT(DATE(VALUE(LEFT(A3556,4)),VALUE(MID(A3556,6,2)),VALUE(MID(A3556,9,2))),"yyyy-mm-dd")=LEFT(A3556,10),DATE(VALUE(LEFT(A3556,4)),VALUE(MID(A3556,6,2)),VALUE(MID(A3556,9,2))),""),"")))</f>
        <v/>
      </c>
    </row>
    <row r="3557" customFormat="false" ht="15" hidden="false" customHeight="false" outlineLevel="0" collapsed="false">
      <c r="A3557" s="13"/>
      <c r="B3557" s="8"/>
      <c r="C3557" s="8"/>
      <c r="D3557" s="23"/>
      <c r="E3557" s="23"/>
      <c r="F3557" s="10" t="str">
        <f aca="false">IF(D3557="","",D3557-N(E3557))</f>
        <v/>
      </c>
      <c r="G3557" s="8"/>
      <c r="H3557" s="12" t="str">
        <f aca="false">IF(AND(A3557="",C3557="",D3557=""),"",IF(A3557="","Add the order date",IF(I3557="","Date not recognised - use YYYY-MM-DD",IF(C3557="","Add the customer email",IF(D3557="","Add the order total",IF(COUNTIF(Customers!$A$2:$A$2001,C3557)=0,"Customer not on Customers tab",IF(N(E3557)&gt;D3557,"Refund is more than the order",IF(AND(B3557&lt;&gt;"",COUNTIF($B$2:$B$5001,B3557)&gt;1),"Same order # twice - keep one row",""))))))))</f>
        <v/>
      </c>
      <c r="I3557" s="11" t="str">
        <f aca="false">IF(A3557="","",IF(ISNUMBER(A3557),INT(A3557),IFERROR(IF(TEXT(DATE(VALUE(LEFT(A3557,4)),VALUE(MID(A3557,6,2)),VALUE(MID(A3557,9,2))),"yyyy-mm-dd")=LEFT(A3557,10),DATE(VALUE(LEFT(A3557,4)),VALUE(MID(A3557,6,2)),VALUE(MID(A3557,9,2))),""),"")))</f>
        <v/>
      </c>
    </row>
    <row r="3558" customFormat="false" ht="15" hidden="false" customHeight="false" outlineLevel="0" collapsed="false">
      <c r="A3558" s="13"/>
      <c r="B3558" s="8"/>
      <c r="C3558" s="8"/>
      <c r="D3558" s="23"/>
      <c r="E3558" s="23"/>
      <c r="F3558" s="10" t="str">
        <f aca="false">IF(D3558="","",D3558-N(E3558))</f>
        <v/>
      </c>
      <c r="G3558" s="8"/>
      <c r="H3558" s="12" t="str">
        <f aca="false">IF(AND(A3558="",C3558="",D3558=""),"",IF(A3558="","Add the order date",IF(I3558="","Date not recognised - use YYYY-MM-DD",IF(C3558="","Add the customer email",IF(D3558="","Add the order total",IF(COUNTIF(Customers!$A$2:$A$2001,C3558)=0,"Customer not on Customers tab",IF(N(E3558)&gt;D3558,"Refund is more than the order",IF(AND(B3558&lt;&gt;"",COUNTIF($B$2:$B$5001,B3558)&gt;1),"Same order # twice - keep one row",""))))))))</f>
        <v/>
      </c>
      <c r="I3558" s="11" t="str">
        <f aca="false">IF(A3558="","",IF(ISNUMBER(A3558),INT(A3558),IFERROR(IF(TEXT(DATE(VALUE(LEFT(A3558,4)),VALUE(MID(A3558,6,2)),VALUE(MID(A3558,9,2))),"yyyy-mm-dd")=LEFT(A3558,10),DATE(VALUE(LEFT(A3558,4)),VALUE(MID(A3558,6,2)),VALUE(MID(A3558,9,2))),""),"")))</f>
        <v/>
      </c>
    </row>
    <row r="3559" customFormat="false" ht="15" hidden="false" customHeight="false" outlineLevel="0" collapsed="false">
      <c r="A3559" s="13"/>
      <c r="B3559" s="8"/>
      <c r="C3559" s="8"/>
      <c r="D3559" s="23"/>
      <c r="E3559" s="23"/>
      <c r="F3559" s="10" t="str">
        <f aca="false">IF(D3559="","",D3559-N(E3559))</f>
        <v/>
      </c>
      <c r="G3559" s="8"/>
      <c r="H3559" s="12" t="str">
        <f aca="false">IF(AND(A3559="",C3559="",D3559=""),"",IF(A3559="","Add the order date",IF(I3559="","Date not recognised - use YYYY-MM-DD",IF(C3559="","Add the customer email",IF(D3559="","Add the order total",IF(COUNTIF(Customers!$A$2:$A$2001,C3559)=0,"Customer not on Customers tab",IF(N(E3559)&gt;D3559,"Refund is more than the order",IF(AND(B3559&lt;&gt;"",COUNTIF($B$2:$B$5001,B3559)&gt;1),"Same order # twice - keep one row",""))))))))</f>
        <v/>
      </c>
      <c r="I3559" s="11" t="str">
        <f aca="false">IF(A3559="","",IF(ISNUMBER(A3559),INT(A3559),IFERROR(IF(TEXT(DATE(VALUE(LEFT(A3559,4)),VALUE(MID(A3559,6,2)),VALUE(MID(A3559,9,2))),"yyyy-mm-dd")=LEFT(A3559,10),DATE(VALUE(LEFT(A3559,4)),VALUE(MID(A3559,6,2)),VALUE(MID(A3559,9,2))),""),"")))</f>
        <v/>
      </c>
    </row>
    <row r="3560" customFormat="false" ht="15" hidden="false" customHeight="false" outlineLevel="0" collapsed="false">
      <c r="A3560" s="13"/>
      <c r="B3560" s="8"/>
      <c r="C3560" s="8"/>
      <c r="D3560" s="23"/>
      <c r="E3560" s="23"/>
      <c r="F3560" s="10" t="str">
        <f aca="false">IF(D3560="","",D3560-N(E3560))</f>
        <v/>
      </c>
      <c r="G3560" s="8"/>
      <c r="H3560" s="12" t="str">
        <f aca="false">IF(AND(A3560="",C3560="",D3560=""),"",IF(A3560="","Add the order date",IF(I3560="","Date not recognised - use YYYY-MM-DD",IF(C3560="","Add the customer email",IF(D3560="","Add the order total",IF(COUNTIF(Customers!$A$2:$A$2001,C3560)=0,"Customer not on Customers tab",IF(N(E3560)&gt;D3560,"Refund is more than the order",IF(AND(B3560&lt;&gt;"",COUNTIF($B$2:$B$5001,B3560)&gt;1),"Same order # twice - keep one row",""))))))))</f>
        <v/>
      </c>
      <c r="I3560" s="11" t="str">
        <f aca="false">IF(A3560="","",IF(ISNUMBER(A3560),INT(A3560),IFERROR(IF(TEXT(DATE(VALUE(LEFT(A3560,4)),VALUE(MID(A3560,6,2)),VALUE(MID(A3560,9,2))),"yyyy-mm-dd")=LEFT(A3560,10),DATE(VALUE(LEFT(A3560,4)),VALUE(MID(A3560,6,2)),VALUE(MID(A3560,9,2))),""),"")))</f>
        <v/>
      </c>
    </row>
    <row r="3561" customFormat="false" ht="15" hidden="false" customHeight="false" outlineLevel="0" collapsed="false">
      <c r="A3561" s="13"/>
      <c r="B3561" s="8"/>
      <c r="C3561" s="8"/>
      <c r="D3561" s="23"/>
      <c r="E3561" s="23"/>
      <c r="F3561" s="10" t="str">
        <f aca="false">IF(D3561="","",D3561-N(E3561))</f>
        <v/>
      </c>
      <c r="G3561" s="8"/>
      <c r="H3561" s="12" t="str">
        <f aca="false">IF(AND(A3561="",C3561="",D3561=""),"",IF(A3561="","Add the order date",IF(I3561="","Date not recognised - use YYYY-MM-DD",IF(C3561="","Add the customer email",IF(D3561="","Add the order total",IF(COUNTIF(Customers!$A$2:$A$2001,C3561)=0,"Customer not on Customers tab",IF(N(E3561)&gt;D3561,"Refund is more than the order",IF(AND(B3561&lt;&gt;"",COUNTIF($B$2:$B$5001,B3561)&gt;1),"Same order # twice - keep one row",""))))))))</f>
        <v/>
      </c>
      <c r="I3561" s="11" t="str">
        <f aca="false">IF(A3561="","",IF(ISNUMBER(A3561),INT(A3561),IFERROR(IF(TEXT(DATE(VALUE(LEFT(A3561,4)),VALUE(MID(A3561,6,2)),VALUE(MID(A3561,9,2))),"yyyy-mm-dd")=LEFT(A3561,10),DATE(VALUE(LEFT(A3561,4)),VALUE(MID(A3561,6,2)),VALUE(MID(A3561,9,2))),""),"")))</f>
        <v/>
      </c>
    </row>
    <row r="3562" customFormat="false" ht="15" hidden="false" customHeight="false" outlineLevel="0" collapsed="false">
      <c r="A3562" s="13"/>
      <c r="B3562" s="8"/>
      <c r="C3562" s="8"/>
      <c r="D3562" s="23"/>
      <c r="E3562" s="23"/>
      <c r="F3562" s="10" t="str">
        <f aca="false">IF(D3562="","",D3562-N(E3562))</f>
        <v/>
      </c>
      <c r="G3562" s="8"/>
      <c r="H3562" s="12" t="str">
        <f aca="false">IF(AND(A3562="",C3562="",D3562=""),"",IF(A3562="","Add the order date",IF(I3562="","Date not recognised - use YYYY-MM-DD",IF(C3562="","Add the customer email",IF(D3562="","Add the order total",IF(COUNTIF(Customers!$A$2:$A$2001,C3562)=0,"Customer not on Customers tab",IF(N(E3562)&gt;D3562,"Refund is more than the order",IF(AND(B3562&lt;&gt;"",COUNTIF($B$2:$B$5001,B3562)&gt;1),"Same order # twice - keep one row",""))))))))</f>
        <v/>
      </c>
      <c r="I3562" s="11" t="str">
        <f aca="false">IF(A3562="","",IF(ISNUMBER(A3562),INT(A3562),IFERROR(IF(TEXT(DATE(VALUE(LEFT(A3562,4)),VALUE(MID(A3562,6,2)),VALUE(MID(A3562,9,2))),"yyyy-mm-dd")=LEFT(A3562,10),DATE(VALUE(LEFT(A3562,4)),VALUE(MID(A3562,6,2)),VALUE(MID(A3562,9,2))),""),"")))</f>
        <v/>
      </c>
    </row>
    <row r="3563" customFormat="false" ht="15" hidden="false" customHeight="false" outlineLevel="0" collapsed="false">
      <c r="A3563" s="13"/>
      <c r="B3563" s="8"/>
      <c r="C3563" s="8"/>
      <c r="D3563" s="23"/>
      <c r="E3563" s="23"/>
      <c r="F3563" s="10" t="str">
        <f aca="false">IF(D3563="","",D3563-N(E3563))</f>
        <v/>
      </c>
      <c r="G3563" s="8"/>
      <c r="H3563" s="12" t="str">
        <f aca="false">IF(AND(A3563="",C3563="",D3563=""),"",IF(A3563="","Add the order date",IF(I3563="","Date not recognised - use YYYY-MM-DD",IF(C3563="","Add the customer email",IF(D3563="","Add the order total",IF(COUNTIF(Customers!$A$2:$A$2001,C3563)=0,"Customer not on Customers tab",IF(N(E3563)&gt;D3563,"Refund is more than the order",IF(AND(B3563&lt;&gt;"",COUNTIF($B$2:$B$5001,B3563)&gt;1),"Same order # twice - keep one row",""))))))))</f>
        <v/>
      </c>
      <c r="I3563" s="11" t="str">
        <f aca="false">IF(A3563="","",IF(ISNUMBER(A3563),INT(A3563),IFERROR(IF(TEXT(DATE(VALUE(LEFT(A3563,4)),VALUE(MID(A3563,6,2)),VALUE(MID(A3563,9,2))),"yyyy-mm-dd")=LEFT(A3563,10),DATE(VALUE(LEFT(A3563,4)),VALUE(MID(A3563,6,2)),VALUE(MID(A3563,9,2))),""),"")))</f>
        <v/>
      </c>
    </row>
    <row r="3564" customFormat="false" ht="15" hidden="false" customHeight="false" outlineLevel="0" collapsed="false">
      <c r="A3564" s="13"/>
      <c r="B3564" s="8"/>
      <c r="C3564" s="8"/>
      <c r="D3564" s="23"/>
      <c r="E3564" s="23"/>
      <c r="F3564" s="10" t="str">
        <f aca="false">IF(D3564="","",D3564-N(E3564))</f>
        <v/>
      </c>
      <c r="G3564" s="8"/>
      <c r="H3564" s="12" t="str">
        <f aca="false">IF(AND(A3564="",C3564="",D3564=""),"",IF(A3564="","Add the order date",IF(I3564="","Date not recognised - use YYYY-MM-DD",IF(C3564="","Add the customer email",IF(D3564="","Add the order total",IF(COUNTIF(Customers!$A$2:$A$2001,C3564)=0,"Customer not on Customers tab",IF(N(E3564)&gt;D3564,"Refund is more than the order",IF(AND(B3564&lt;&gt;"",COUNTIF($B$2:$B$5001,B3564)&gt;1),"Same order # twice - keep one row",""))))))))</f>
        <v/>
      </c>
      <c r="I3564" s="11" t="str">
        <f aca="false">IF(A3564="","",IF(ISNUMBER(A3564),INT(A3564),IFERROR(IF(TEXT(DATE(VALUE(LEFT(A3564,4)),VALUE(MID(A3564,6,2)),VALUE(MID(A3564,9,2))),"yyyy-mm-dd")=LEFT(A3564,10),DATE(VALUE(LEFT(A3564,4)),VALUE(MID(A3564,6,2)),VALUE(MID(A3564,9,2))),""),"")))</f>
        <v/>
      </c>
    </row>
    <row r="3565" customFormat="false" ht="15" hidden="false" customHeight="false" outlineLevel="0" collapsed="false">
      <c r="A3565" s="13"/>
      <c r="B3565" s="8"/>
      <c r="C3565" s="8"/>
      <c r="D3565" s="23"/>
      <c r="E3565" s="23"/>
      <c r="F3565" s="10" t="str">
        <f aca="false">IF(D3565="","",D3565-N(E3565))</f>
        <v/>
      </c>
      <c r="G3565" s="8"/>
      <c r="H3565" s="12" t="str">
        <f aca="false">IF(AND(A3565="",C3565="",D3565=""),"",IF(A3565="","Add the order date",IF(I3565="","Date not recognised - use YYYY-MM-DD",IF(C3565="","Add the customer email",IF(D3565="","Add the order total",IF(COUNTIF(Customers!$A$2:$A$2001,C3565)=0,"Customer not on Customers tab",IF(N(E3565)&gt;D3565,"Refund is more than the order",IF(AND(B3565&lt;&gt;"",COUNTIF($B$2:$B$5001,B3565)&gt;1),"Same order # twice - keep one row",""))))))))</f>
        <v/>
      </c>
      <c r="I3565" s="11" t="str">
        <f aca="false">IF(A3565="","",IF(ISNUMBER(A3565),INT(A3565),IFERROR(IF(TEXT(DATE(VALUE(LEFT(A3565,4)),VALUE(MID(A3565,6,2)),VALUE(MID(A3565,9,2))),"yyyy-mm-dd")=LEFT(A3565,10),DATE(VALUE(LEFT(A3565,4)),VALUE(MID(A3565,6,2)),VALUE(MID(A3565,9,2))),""),"")))</f>
        <v/>
      </c>
    </row>
    <row r="3566" customFormat="false" ht="15" hidden="false" customHeight="false" outlineLevel="0" collapsed="false">
      <c r="A3566" s="13"/>
      <c r="B3566" s="8"/>
      <c r="C3566" s="8"/>
      <c r="D3566" s="23"/>
      <c r="E3566" s="23"/>
      <c r="F3566" s="10" t="str">
        <f aca="false">IF(D3566="","",D3566-N(E3566))</f>
        <v/>
      </c>
      <c r="G3566" s="8"/>
      <c r="H3566" s="12" t="str">
        <f aca="false">IF(AND(A3566="",C3566="",D3566=""),"",IF(A3566="","Add the order date",IF(I3566="","Date not recognised - use YYYY-MM-DD",IF(C3566="","Add the customer email",IF(D3566="","Add the order total",IF(COUNTIF(Customers!$A$2:$A$2001,C3566)=0,"Customer not on Customers tab",IF(N(E3566)&gt;D3566,"Refund is more than the order",IF(AND(B3566&lt;&gt;"",COUNTIF($B$2:$B$5001,B3566)&gt;1),"Same order # twice - keep one row",""))))))))</f>
        <v/>
      </c>
      <c r="I3566" s="11" t="str">
        <f aca="false">IF(A3566="","",IF(ISNUMBER(A3566),INT(A3566),IFERROR(IF(TEXT(DATE(VALUE(LEFT(A3566,4)),VALUE(MID(A3566,6,2)),VALUE(MID(A3566,9,2))),"yyyy-mm-dd")=LEFT(A3566,10),DATE(VALUE(LEFT(A3566,4)),VALUE(MID(A3566,6,2)),VALUE(MID(A3566,9,2))),""),"")))</f>
        <v/>
      </c>
    </row>
    <row r="3567" customFormat="false" ht="15" hidden="false" customHeight="false" outlineLevel="0" collapsed="false">
      <c r="A3567" s="13"/>
      <c r="B3567" s="8"/>
      <c r="C3567" s="8"/>
      <c r="D3567" s="23"/>
      <c r="E3567" s="23"/>
      <c r="F3567" s="10" t="str">
        <f aca="false">IF(D3567="","",D3567-N(E3567))</f>
        <v/>
      </c>
      <c r="G3567" s="8"/>
      <c r="H3567" s="12" t="str">
        <f aca="false">IF(AND(A3567="",C3567="",D3567=""),"",IF(A3567="","Add the order date",IF(I3567="","Date not recognised - use YYYY-MM-DD",IF(C3567="","Add the customer email",IF(D3567="","Add the order total",IF(COUNTIF(Customers!$A$2:$A$2001,C3567)=0,"Customer not on Customers tab",IF(N(E3567)&gt;D3567,"Refund is more than the order",IF(AND(B3567&lt;&gt;"",COUNTIF($B$2:$B$5001,B3567)&gt;1),"Same order # twice - keep one row",""))))))))</f>
        <v/>
      </c>
      <c r="I3567" s="11" t="str">
        <f aca="false">IF(A3567="","",IF(ISNUMBER(A3567),INT(A3567),IFERROR(IF(TEXT(DATE(VALUE(LEFT(A3567,4)),VALUE(MID(A3567,6,2)),VALUE(MID(A3567,9,2))),"yyyy-mm-dd")=LEFT(A3567,10),DATE(VALUE(LEFT(A3567,4)),VALUE(MID(A3567,6,2)),VALUE(MID(A3567,9,2))),""),"")))</f>
        <v/>
      </c>
    </row>
    <row r="3568" customFormat="false" ht="15" hidden="false" customHeight="false" outlineLevel="0" collapsed="false">
      <c r="A3568" s="13"/>
      <c r="B3568" s="8"/>
      <c r="C3568" s="8"/>
      <c r="D3568" s="23"/>
      <c r="E3568" s="23"/>
      <c r="F3568" s="10" t="str">
        <f aca="false">IF(D3568="","",D3568-N(E3568))</f>
        <v/>
      </c>
      <c r="G3568" s="8"/>
      <c r="H3568" s="12" t="str">
        <f aca="false">IF(AND(A3568="",C3568="",D3568=""),"",IF(A3568="","Add the order date",IF(I3568="","Date not recognised - use YYYY-MM-DD",IF(C3568="","Add the customer email",IF(D3568="","Add the order total",IF(COUNTIF(Customers!$A$2:$A$2001,C3568)=0,"Customer not on Customers tab",IF(N(E3568)&gt;D3568,"Refund is more than the order",IF(AND(B3568&lt;&gt;"",COUNTIF($B$2:$B$5001,B3568)&gt;1),"Same order # twice - keep one row",""))))))))</f>
        <v/>
      </c>
      <c r="I3568" s="11" t="str">
        <f aca="false">IF(A3568="","",IF(ISNUMBER(A3568),INT(A3568),IFERROR(IF(TEXT(DATE(VALUE(LEFT(A3568,4)),VALUE(MID(A3568,6,2)),VALUE(MID(A3568,9,2))),"yyyy-mm-dd")=LEFT(A3568,10),DATE(VALUE(LEFT(A3568,4)),VALUE(MID(A3568,6,2)),VALUE(MID(A3568,9,2))),""),"")))</f>
        <v/>
      </c>
    </row>
    <row r="3569" customFormat="false" ht="15" hidden="false" customHeight="false" outlineLevel="0" collapsed="false">
      <c r="A3569" s="13"/>
      <c r="B3569" s="8"/>
      <c r="C3569" s="8"/>
      <c r="D3569" s="23"/>
      <c r="E3569" s="23"/>
      <c r="F3569" s="10" t="str">
        <f aca="false">IF(D3569="","",D3569-N(E3569))</f>
        <v/>
      </c>
      <c r="G3569" s="8"/>
      <c r="H3569" s="12" t="str">
        <f aca="false">IF(AND(A3569="",C3569="",D3569=""),"",IF(A3569="","Add the order date",IF(I3569="","Date not recognised - use YYYY-MM-DD",IF(C3569="","Add the customer email",IF(D3569="","Add the order total",IF(COUNTIF(Customers!$A$2:$A$2001,C3569)=0,"Customer not on Customers tab",IF(N(E3569)&gt;D3569,"Refund is more than the order",IF(AND(B3569&lt;&gt;"",COUNTIF($B$2:$B$5001,B3569)&gt;1),"Same order # twice - keep one row",""))))))))</f>
        <v/>
      </c>
      <c r="I3569" s="11" t="str">
        <f aca="false">IF(A3569="","",IF(ISNUMBER(A3569),INT(A3569),IFERROR(IF(TEXT(DATE(VALUE(LEFT(A3569,4)),VALUE(MID(A3569,6,2)),VALUE(MID(A3569,9,2))),"yyyy-mm-dd")=LEFT(A3569,10),DATE(VALUE(LEFT(A3569,4)),VALUE(MID(A3569,6,2)),VALUE(MID(A3569,9,2))),""),"")))</f>
        <v/>
      </c>
    </row>
    <row r="3570" customFormat="false" ht="15" hidden="false" customHeight="false" outlineLevel="0" collapsed="false">
      <c r="A3570" s="13"/>
      <c r="B3570" s="8"/>
      <c r="C3570" s="8"/>
      <c r="D3570" s="23"/>
      <c r="E3570" s="23"/>
      <c r="F3570" s="10" t="str">
        <f aca="false">IF(D3570="","",D3570-N(E3570))</f>
        <v/>
      </c>
      <c r="G3570" s="8"/>
      <c r="H3570" s="12" t="str">
        <f aca="false">IF(AND(A3570="",C3570="",D3570=""),"",IF(A3570="","Add the order date",IF(I3570="","Date not recognised - use YYYY-MM-DD",IF(C3570="","Add the customer email",IF(D3570="","Add the order total",IF(COUNTIF(Customers!$A$2:$A$2001,C3570)=0,"Customer not on Customers tab",IF(N(E3570)&gt;D3570,"Refund is more than the order",IF(AND(B3570&lt;&gt;"",COUNTIF($B$2:$B$5001,B3570)&gt;1),"Same order # twice - keep one row",""))))))))</f>
        <v/>
      </c>
      <c r="I3570" s="11" t="str">
        <f aca="false">IF(A3570="","",IF(ISNUMBER(A3570),INT(A3570),IFERROR(IF(TEXT(DATE(VALUE(LEFT(A3570,4)),VALUE(MID(A3570,6,2)),VALUE(MID(A3570,9,2))),"yyyy-mm-dd")=LEFT(A3570,10),DATE(VALUE(LEFT(A3570,4)),VALUE(MID(A3570,6,2)),VALUE(MID(A3570,9,2))),""),"")))</f>
        <v/>
      </c>
    </row>
    <row r="3571" customFormat="false" ht="15" hidden="false" customHeight="false" outlineLevel="0" collapsed="false">
      <c r="A3571" s="13"/>
      <c r="B3571" s="8"/>
      <c r="C3571" s="8"/>
      <c r="D3571" s="23"/>
      <c r="E3571" s="23"/>
      <c r="F3571" s="10" t="str">
        <f aca="false">IF(D3571="","",D3571-N(E3571))</f>
        <v/>
      </c>
      <c r="G3571" s="8"/>
      <c r="H3571" s="12" t="str">
        <f aca="false">IF(AND(A3571="",C3571="",D3571=""),"",IF(A3571="","Add the order date",IF(I3571="","Date not recognised - use YYYY-MM-DD",IF(C3571="","Add the customer email",IF(D3571="","Add the order total",IF(COUNTIF(Customers!$A$2:$A$2001,C3571)=0,"Customer not on Customers tab",IF(N(E3571)&gt;D3571,"Refund is more than the order",IF(AND(B3571&lt;&gt;"",COUNTIF($B$2:$B$5001,B3571)&gt;1),"Same order # twice - keep one row",""))))))))</f>
        <v/>
      </c>
      <c r="I3571" s="11" t="str">
        <f aca="false">IF(A3571="","",IF(ISNUMBER(A3571),INT(A3571),IFERROR(IF(TEXT(DATE(VALUE(LEFT(A3571,4)),VALUE(MID(A3571,6,2)),VALUE(MID(A3571,9,2))),"yyyy-mm-dd")=LEFT(A3571,10),DATE(VALUE(LEFT(A3571,4)),VALUE(MID(A3571,6,2)),VALUE(MID(A3571,9,2))),""),"")))</f>
        <v/>
      </c>
    </row>
    <row r="3572" customFormat="false" ht="15" hidden="false" customHeight="false" outlineLevel="0" collapsed="false">
      <c r="A3572" s="13"/>
      <c r="B3572" s="8"/>
      <c r="C3572" s="8"/>
      <c r="D3572" s="23"/>
      <c r="E3572" s="23"/>
      <c r="F3572" s="10" t="str">
        <f aca="false">IF(D3572="","",D3572-N(E3572))</f>
        <v/>
      </c>
      <c r="G3572" s="8"/>
      <c r="H3572" s="12" t="str">
        <f aca="false">IF(AND(A3572="",C3572="",D3572=""),"",IF(A3572="","Add the order date",IF(I3572="","Date not recognised - use YYYY-MM-DD",IF(C3572="","Add the customer email",IF(D3572="","Add the order total",IF(COUNTIF(Customers!$A$2:$A$2001,C3572)=0,"Customer not on Customers tab",IF(N(E3572)&gt;D3572,"Refund is more than the order",IF(AND(B3572&lt;&gt;"",COUNTIF($B$2:$B$5001,B3572)&gt;1),"Same order # twice - keep one row",""))))))))</f>
        <v/>
      </c>
      <c r="I3572" s="11" t="str">
        <f aca="false">IF(A3572="","",IF(ISNUMBER(A3572),INT(A3572),IFERROR(IF(TEXT(DATE(VALUE(LEFT(A3572,4)),VALUE(MID(A3572,6,2)),VALUE(MID(A3572,9,2))),"yyyy-mm-dd")=LEFT(A3572,10),DATE(VALUE(LEFT(A3572,4)),VALUE(MID(A3572,6,2)),VALUE(MID(A3572,9,2))),""),"")))</f>
        <v/>
      </c>
    </row>
    <row r="3573" customFormat="false" ht="15" hidden="false" customHeight="false" outlineLevel="0" collapsed="false">
      <c r="A3573" s="13"/>
      <c r="B3573" s="8"/>
      <c r="C3573" s="8"/>
      <c r="D3573" s="23"/>
      <c r="E3573" s="23"/>
      <c r="F3573" s="10" t="str">
        <f aca="false">IF(D3573="","",D3573-N(E3573))</f>
        <v/>
      </c>
      <c r="G3573" s="8"/>
      <c r="H3573" s="12" t="str">
        <f aca="false">IF(AND(A3573="",C3573="",D3573=""),"",IF(A3573="","Add the order date",IF(I3573="","Date not recognised - use YYYY-MM-DD",IF(C3573="","Add the customer email",IF(D3573="","Add the order total",IF(COUNTIF(Customers!$A$2:$A$2001,C3573)=0,"Customer not on Customers tab",IF(N(E3573)&gt;D3573,"Refund is more than the order",IF(AND(B3573&lt;&gt;"",COUNTIF($B$2:$B$5001,B3573)&gt;1),"Same order # twice - keep one row",""))))))))</f>
        <v/>
      </c>
      <c r="I3573" s="11" t="str">
        <f aca="false">IF(A3573="","",IF(ISNUMBER(A3573),INT(A3573),IFERROR(IF(TEXT(DATE(VALUE(LEFT(A3573,4)),VALUE(MID(A3573,6,2)),VALUE(MID(A3573,9,2))),"yyyy-mm-dd")=LEFT(A3573,10),DATE(VALUE(LEFT(A3573,4)),VALUE(MID(A3573,6,2)),VALUE(MID(A3573,9,2))),""),"")))</f>
        <v/>
      </c>
    </row>
    <row r="3574" customFormat="false" ht="15" hidden="false" customHeight="false" outlineLevel="0" collapsed="false">
      <c r="A3574" s="13"/>
      <c r="B3574" s="8"/>
      <c r="C3574" s="8"/>
      <c r="D3574" s="23"/>
      <c r="E3574" s="23"/>
      <c r="F3574" s="10" t="str">
        <f aca="false">IF(D3574="","",D3574-N(E3574))</f>
        <v/>
      </c>
      <c r="G3574" s="8"/>
      <c r="H3574" s="12" t="str">
        <f aca="false">IF(AND(A3574="",C3574="",D3574=""),"",IF(A3574="","Add the order date",IF(I3574="","Date not recognised - use YYYY-MM-DD",IF(C3574="","Add the customer email",IF(D3574="","Add the order total",IF(COUNTIF(Customers!$A$2:$A$2001,C3574)=0,"Customer not on Customers tab",IF(N(E3574)&gt;D3574,"Refund is more than the order",IF(AND(B3574&lt;&gt;"",COUNTIF($B$2:$B$5001,B3574)&gt;1),"Same order # twice - keep one row",""))))))))</f>
        <v/>
      </c>
      <c r="I3574" s="11" t="str">
        <f aca="false">IF(A3574="","",IF(ISNUMBER(A3574),INT(A3574),IFERROR(IF(TEXT(DATE(VALUE(LEFT(A3574,4)),VALUE(MID(A3574,6,2)),VALUE(MID(A3574,9,2))),"yyyy-mm-dd")=LEFT(A3574,10),DATE(VALUE(LEFT(A3574,4)),VALUE(MID(A3574,6,2)),VALUE(MID(A3574,9,2))),""),"")))</f>
        <v/>
      </c>
    </row>
    <row r="3575" customFormat="false" ht="15" hidden="false" customHeight="false" outlineLevel="0" collapsed="false">
      <c r="A3575" s="13"/>
      <c r="B3575" s="8"/>
      <c r="C3575" s="8"/>
      <c r="D3575" s="23"/>
      <c r="E3575" s="23"/>
      <c r="F3575" s="10" t="str">
        <f aca="false">IF(D3575="","",D3575-N(E3575))</f>
        <v/>
      </c>
      <c r="G3575" s="8"/>
      <c r="H3575" s="12" t="str">
        <f aca="false">IF(AND(A3575="",C3575="",D3575=""),"",IF(A3575="","Add the order date",IF(I3575="","Date not recognised - use YYYY-MM-DD",IF(C3575="","Add the customer email",IF(D3575="","Add the order total",IF(COUNTIF(Customers!$A$2:$A$2001,C3575)=0,"Customer not on Customers tab",IF(N(E3575)&gt;D3575,"Refund is more than the order",IF(AND(B3575&lt;&gt;"",COUNTIF($B$2:$B$5001,B3575)&gt;1),"Same order # twice - keep one row",""))))))))</f>
        <v/>
      </c>
      <c r="I3575" s="11" t="str">
        <f aca="false">IF(A3575="","",IF(ISNUMBER(A3575),INT(A3575),IFERROR(IF(TEXT(DATE(VALUE(LEFT(A3575,4)),VALUE(MID(A3575,6,2)),VALUE(MID(A3575,9,2))),"yyyy-mm-dd")=LEFT(A3575,10),DATE(VALUE(LEFT(A3575,4)),VALUE(MID(A3575,6,2)),VALUE(MID(A3575,9,2))),""),"")))</f>
        <v/>
      </c>
    </row>
    <row r="3576" customFormat="false" ht="15" hidden="false" customHeight="false" outlineLevel="0" collapsed="false">
      <c r="A3576" s="13"/>
      <c r="B3576" s="8"/>
      <c r="C3576" s="8"/>
      <c r="D3576" s="23"/>
      <c r="E3576" s="23"/>
      <c r="F3576" s="10" t="str">
        <f aca="false">IF(D3576="","",D3576-N(E3576))</f>
        <v/>
      </c>
      <c r="G3576" s="8"/>
      <c r="H3576" s="12" t="str">
        <f aca="false">IF(AND(A3576="",C3576="",D3576=""),"",IF(A3576="","Add the order date",IF(I3576="","Date not recognised - use YYYY-MM-DD",IF(C3576="","Add the customer email",IF(D3576="","Add the order total",IF(COUNTIF(Customers!$A$2:$A$2001,C3576)=0,"Customer not on Customers tab",IF(N(E3576)&gt;D3576,"Refund is more than the order",IF(AND(B3576&lt;&gt;"",COUNTIF($B$2:$B$5001,B3576)&gt;1),"Same order # twice - keep one row",""))))))))</f>
        <v/>
      </c>
      <c r="I3576" s="11" t="str">
        <f aca="false">IF(A3576="","",IF(ISNUMBER(A3576),INT(A3576),IFERROR(IF(TEXT(DATE(VALUE(LEFT(A3576,4)),VALUE(MID(A3576,6,2)),VALUE(MID(A3576,9,2))),"yyyy-mm-dd")=LEFT(A3576,10),DATE(VALUE(LEFT(A3576,4)),VALUE(MID(A3576,6,2)),VALUE(MID(A3576,9,2))),""),"")))</f>
        <v/>
      </c>
    </row>
    <row r="3577" customFormat="false" ht="15" hidden="false" customHeight="false" outlineLevel="0" collapsed="false">
      <c r="A3577" s="13"/>
      <c r="B3577" s="8"/>
      <c r="C3577" s="8"/>
      <c r="D3577" s="23"/>
      <c r="E3577" s="23"/>
      <c r="F3577" s="10" t="str">
        <f aca="false">IF(D3577="","",D3577-N(E3577))</f>
        <v/>
      </c>
      <c r="G3577" s="8"/>
      <c r="H3577" s="12" t="str">
        <f aca="false">IF(AND(A3577="",C3577="",D3577=""),"",IF(A3577="","Add the order date",IF(I3577="","Date not recognised - use YYYY-MM-DD",IF(C3577="","Add the customer email",IF(D3577="","Add the order total",IF(COUNTIF(Customers!$A$2:$A$2001,C3577)=0,"Customer not on Customers tab",IF(N(E3577)&gt;D3577,"Refund is more than the order",IF(AND(B3577&lt;&gt;"",COUNTIF($B$2:$B$5001,B3577)&gt;1),"Same order # twice - keep one row",""))))))))</f>
        <v/>
      </c>
      <c r="I3577" s="11" t="str">
        <f aca="false">IF(A3577="","",IF(ISNUMBER(A3577),INT(A3577),IFERROR(IF(TEXT(DATE(VALUE(LEFT(A3577,4)),VALUE(MID(A3577,6,2)),VALUE(MID(A3577,9,2))),"yyyy-mm-dd")=LEFT(A3577,10),DATE(VALUE(LEFT(A3577,4)),VALUE(MID(A3577,6,2)),VALUE(MID(A3577,9,2))),""),"")))</f>
        <v/>
      </c>
    </row>
    <row r="3578" customFormat="false" ht="15" hidden="false" customHeight="false" outlineLevel="0" collapsed="false">
      <c r="A3578" s="13"/>
      <c r="B3578" s="8"/>
      <c r="C3578" s="8"/>
      <c r="D3578" s="23"/>
      <c r="E3578" s="23"/>
      <c r="F3578" s="10" t="str">
        <f aca="false">IF(D3578="","",D3578-N(E3578))</f>
        <v/>
      </c>
      <c r="G3578" s="8"/>
      <c r="H3578" s="12" t="str">
        <f aca="false">IF(AND(A3578="",C3578="",D3578=""),"",IF(A3578="","Add the order date",IF(I3578="","Date not recognised - use YYYY-MM-DD",IF(C3578="","Add the customer email",IF(D3578="","Add the order total",IF(COUNTIF(Customers!$A$2:$A$2001,C3578)=0,"Customer not on Customers tab",IF(N(E3578)&gt;D3578,"Refund is more than the order",IF(AND(B3578&lt;&gt;"",COUNTIF($B$2:$B$5001,B3578)&gt;1),"Same order # twice - keep one row",""))))))))</f>
        <v/>
      </c>
      <c r="I3578" s="11" t="str">
        <f aca="false">IF(A3578="","",IF(ISNUMBER(A3578),INT(A3578),IFERROR(IF(TEXT(DATE(VALUE(LEFT(A3578,4)),VALUE(MID(A3578,6,2)),VALUE(MID(A3578,9,2))),"yyyy-mm-dd")=LEFT(A3578,10),DATE(VALUE(LEFT(A3578,4)),VALUE(MID(A3578,6,2)),VALUE(MID(A3578,9,2))),""),"")))</f>
        <v/>
      </c>
    </row>
    <row r="3579" customFormat="false" ht="15" hidden="false" customHeight="false" outlineLevel="0" collapsed="false">
      <c r="A3579" s="13"/>
      <c r="B3579" s="8"/>
      <c r="C3579" s="8"/>
      <c r="D3579" s="23"/>
      <c r="E3579" s="23"/>
      <c r="F3579" s="10" t="str">
        <f aca="false">IF(D3579="","",D3579-N(E3579))</f>
        <v/>
      </c>
      <c r="G3579" s="8"/>
      <c r="H3579" s="12" t="str">
        <f aca="false">IF(AND(A3579="",C3579="",D3579=""),"",IF(A3579="","Add the order date",IF(I3579="","Date not recognised - use YYYY-MM-DD",IF(C3579="","Add the customer email",IF(D3579="","Add the order total",IF(COUNTIF(Customers!$A$2:$A$2001,C3579)=0,"Customer not on Customers tab",IF(N(E3579)&gt;D3579,"Refund is more than the order",IF(AND(B3579&lt;&gt;"",COUNTIF($B$2:$B$5001,B3579)&gt;1),"Same order # twice - keep one row",""))))))))</f>
        <v/>
      </c>
      <c r="I3579" s="11" t="str">
        <f aca="false">IF(A3579="","",IF(ISNUMBER(A3579),INT(A3579),IFERROR(IF(TEXT(DATE(VALUE(LEFT(A3579,4)),VALUE(MID(A3579,6,2)),VALUE(MID(A3579,9,2))),"yyyy-mm-dd")=LEFT(A3579,10),DATE(VALUE(LEFT(A3579,4)),VALUE(MID(A3579,6,2)),VALUE(MID(A3579,9,2))),""),"")))</f>
        <v/>
      </c>
    </row>
    <row r="3580" customFormat="false" ht="15" hidden="false" customHeight="false" outlineLevel="0" collapsed="false">
      <c r="A3580" s="13"/>
      <c r="B3580" s="8"/>
      <c r="C3580" s="8"/>
      <c r="D3580" s="23"/>
      <c r="E3580" s="23"/>
      <c r="F3580" s="10" t="str">
        <f aca="false">IF(D3580="","",D3580-N(E3580))</f>
        <v/>
      </c>
      <c r="G3580" s="8"/>
      <c r="H3580" s="12" t="str">
        <f aca="false">IF(AND(A3580="",C3580="",D3580=""),"",IF(A3580="","Add the order date",IF(I3580="","Date not recognised - use YYYY-MM-DD",IF(C3580="","Add the customer email",IF(D3580="","Add the order total",IF(COUNTIF(Customers!$A$2:$A$2001,C3580)=0,"Customer not on Customers tab",IF(N(E3580)&gt;D3580,"Refund is more than the order",IF(AND(B3580&lt;&gt;"",COUNTIF($B$2:$B$5001,B3580)&gt;1),"Same order # twice - keep one row",""))))))))</f>
        <v/>
      </c>
      <c r="I3580" s="11" t="str">
        <f aca="false">IF(A3580="","",IF(ISNUMBER(A3580),INT(A3580),IFERROR(IF(TEXT(DATE(VALUE(LEFT(A3580,4)),VALUE(MID(A3580,6,2)),VALUE(MID(A3580,9,2))),"yyyy-mm-dd")=LEFT(A3580,10),DATE(VALUE(LEFT(A3580,4)),VALUE(MID(A3580,6,2)),VALUE(MID(A3580,9,2))),""),"")))</f>
        <v/>
      </c>
    </row>
    <row r="3581" customFormat="false" ht="15" hidden="false" customHeight="false" outlineLevel="0" collapsed="false">
      <c r="A3581" s="13"/>
      <c r="B3581" s="8"/>
      <c r="C3581" s="8"/>
      <c r="D3581" s="23"/>
      <c r="E3581" s="23"/>
      <c r="F3581" s="10" t="str">
        <f aca="false">IF(D3581="","",D3581-N(E3581))</f>
        <v/>
      </c>
      <c r="G3581" s="8"/>
      <c r="H3581" s="12" t="str">
        <f aca="false">IF(AND(A3581="",C3581="",D3581=""),"",IF(A3581="","Add the order date",IF(I3581="","Date not recognised - use YYYY-MM-DD",IF(C3581="","Add the customer email",IF(D3581="","Add the order total",IF(COUNTIF(Customers!$A$2:$A$2001,C3581)=0,"Customer not on Customers tab",IF(N(E3581)&gt;D3581,"Refund is more than the order",IF(AND(B3581&lt;&gt;"",COUNTIF($B$2:$B$5001,B3581)&gt;1),"Same order # twice - keep one row",""))))))))</f>
        <v/>
      </c>
      <c r="I3581" s="11" t="str">
        <f aca="false">IF(A3581="","",IF(ISNUMBER(A3581),INT(A3581),IFERROR(IF(TEXT(DATE(VALUE(LEFT(A3581,4)),VALUE(MID(A3581,6,2)),VALUE(MID(A3581,9,2))),"yyyy-mm-dd")=LEFT(A3581,10),DATE(VALUE(LEFT(A3581,4)),VALUE(MID(A3581,6,2)),VALUE(MID(A3581,9,2))),""),"")))</f>
        <v/>
      </c>
    </row>
    <row r="3582" customFormat="false" ht="15" hidden="false" customHeight="false" outlineLevel="0" collapsed="false">
      <c r="A3582" s="13"/>
      <c r="B3582" s="8"/>
      <c r="C3582" s="8"/>
      <c r="D3582" s="23"/>
      <c r="E3582" s="23"/>
      <c r="F3582" s="10" t="str">
        <f aca="false">IF(D3582="","",D3582-N(E3582))</f>
        <v/>
      </c>
      <c r="G3582" s="8"/>
      <c r="H3582" s="12" t="str">
        <f aca="false">IF(AND(A3582="",C3582="",D3582=""),"",IF(A3582="","Add the order date",IF(I3582="","Date not recognised - use YYYY-MM-DD",IF(C3582="","Add the customer email",IF(D3582="","Add the order total",IF(COUNTIF(Customers!$A$2:$A$2001,C3582)=0,"Customer not on Customers tab",IF(N(E3582)&gt;D3582,"Refund is more than the order",IF(AND(B3582&lt;&gt;"",COUNTIF($B$2:$B$5001,B3582)&gt;1),"Same order # twice - keep one row",""))))))))</f>
        <v/>
      </c>
      <c r="I3582" s="11" t="str">
        <f aca="false">IF(A3582="","",IF(ISNUMBER(A3582),INT(A3582),IFERROR(IF(TEXT(DATE(VALUE(LEFT(A3582,4)),VALUE(MID(A3582,6,2)),VALUE(MID(A3582,9,2))),"yyyy-mm-dd")=LEFT(A3582,10),DATE(VALUE(LEFT(A3582,4)),VALUE(MID(A3582,6,2)),VALUE(MID(A3582,9,2))),""),"")))</f>
        <v/>
      </c>
    </row>
    <row r="3583" customFormat="false" ht="15" hidden="false" customHeight="false" outlineLevel="0" collapsed="false">
      <c r="A3583" s="13"/>
      <c r="B3583" s="8"/>
      <c r="C3583" s="8"/>
      <c r="D3583" s="23"/>
      <c r="E3583" s="23"/>
      <c r="F3583" s="10" t="str">
        <f aca="false">IF(D3583="","",D3583-N(E3583))</f>
        <v/>
      </c>
      <c r="G3583" s="8"/>
      <c r="H3583" s="12" t="str">
        <f aca="false">IF(AND(A3583="",C3583="",D3583=""),"",IF(A3583="","Add the order date",IF(I3583="","Date not recognised - use YYYY-MM-DD",IF(C3583="","Add the customer email",IF(D3583="","Add the order total",IF(COUNTIF(Customers!$A$2:$A$2001,C3583)=0,"Customer not on Customers tab",IF(N(E3583)&gt;D3583,"Refund is more than the order",IF(AND(B3583&lt;&gt;"",COUNTIF($B$2:$B$5001,B3583)&gt;1),"Same order # twice - keep one row",""))))))))</f>
        <v/>
      </c>
      <c r="I3583" s="11" t="str">
        <f aca="false">IF(A3583="","",IF(ISNUMBER(A3583),INT(A3583),IFERROR(IF(TEXT(DATE(VALUE(LEFT(A3583,4)),VALUE(MID(A3583,6,2)),VALUE(MID(A3583,9,2))),"yyyy-mm-dd")=LEFT(A3583,10),DATE(VALUE(LEFT(A3583,4)),VALUE(MID(A3583,6,2)),VALUE(MID(A3583,9,2))),""),"")))</f>
        <v/>
      </c>
    </row>
    <row r="3584" customFormat="false" ht="15" hidden="false" customHeight="false" outlineLevel="0" collapsed="false">
      <c r="A3584" s="13"/>
      <c r="B3584" s="8"/>
      <c r="C3584" s="8"/>
      <c r="D3584" s="23"/>
      <c r="E3584" s="23"/>
      <c r="F3584" s="10" t="str">
        <f aca="false">IF(D3584="","",D3584-N(E3584))</f>
        <v/>
      </c>
      <c r="G3584" s="8"/>
      <c r="H3584" s="12" t="str">
        <f aca="false">IF(AND(A3584="",C3584="",D3584=""),"",IF(A3584="","Add the order date",IF(I3584="","Date not recognised - use YYYY-MM-DD",IF(C3584="","Add the customer email",IF(D3584="","Add the order total",IF(COUNTIF(Customers!$A$2:$A$2001,C3584)=0,"Customer not on Customers tab",IF(N(E3584)&gt;D3584,"Refund is more than the order",IF(AND(B3584&lt;&gt;"",COUNTIF($B$2:$B$5001,B3584)&gt;1),"Same order # twice - keep one row",""))))))))</f>
        <v/>
      </c>
      <c r="I3584" s="11" t="str">
        <f aca="false">IF(A3584="","",IF(ISNUMBER(A3584),INT(A3584),IFERROR(IF(TEXT(DATE(VALUE(LEFT(A3584,4)),VALUE(MID(A3584,6,2)),VALUE(MID(A3584,9,2))),"yyyy-mm-dd")=LEFT(A3584,10),DATE(VALUE(LEFT(A3584,4)),VALUE(MID(A3584,6,2)),VALUE(MID(A3584,9,2))),""),"")))</f>
        <v/>
      </c>
    </row>
    <row r="3585" customFormat="false" ht="15" hidden="false" customHeight="false" outlineLevel="0" collapsed="false">
      <c r="A3585" s="13"/>
      <c r="B3585" s="8"/>
      <c r="C3585" s="8"/>
      <c r="D3585" s="23"/>
      <c r="E3585" s="23"/>
      <c r="F3585" s="10" t="str">
        <f aca="false">IF(D3585="","",D3585-N(E3585))</f>
        <v/>
      </c>
      <c r="G3585" s="8"/>
      <c r="H3585" s="12" t="str">
        <f aca="false">IF(AND(A3585="",C3585="",D3585=""),"",IF(A3585="","Add the order date",IF(I3585="","Date not recognised - use YYYY-MM-DD",IF(C3585="","Add the customer email",IF(D3585="","Add the order total",IF(COUNTIF(Customers!$A$2:$A$2001,C3585)=0,"Customer not on Customers tab",IF(N(E3585)&gt;D3585,"Refund is more than the order",IF(AND(B3585&lt;&gt;"",COUNTIF($B$2:$B$5001,B3585)&gt;1),"Same order # twice - keep one row",""))))))))</f>
        <v/>
      </c>
      <c r="I3585" s="11" t="str">
        <f aca="false">IF(A3585="","",IF(ISNUMBER(A3585),INT(A3585),IFERROR(IF(TEXT(DATE(VALUE(LEFT(A3585,4)),VALUE(MID(A3585,6,2)),VALUE(MID(A3585,9,2))),"yyyy-mm-dd")=LEFT(A3585,10),DATE(VALUE(LEFT(A3585,4)),VALUE(MID(A3585,6,2)),VALUE(MID(A3585,9,2))),""),"")))</f>
        <v/>
      </c>
    </row>
    <row r="3586" customFormat="false" ht="15" hidden="false" customHeight="false" outlineLevel="0" collapsed="false">
      <c r="A3586" s="13"/>
      <c r="B3586" s="8"/>
      <c r="C3586" s="8"/>
      <c r="D3586" s="23"/>
      <c r="E3586" s="23"/>
      <c r="F3586" s="10" t="str">
        <f aca="false">IF(D3586="","",D3586-N(E3586))</f>
        <v/>
      </c>
      <c r="G3586" s="8"/>
      <c r="H3586" s="12" t="str">
        <f aca="false">IF(AND(A3586="",C3586="",D3586=""),"",IF(A3586="","Add the order date",IF(I3586="","Date not recognised - use YYYY-MM-DD",IF(C3586="","Add the customer email",IF(D3586="","Add the order total",IF(COUNTIF(Customers!$A$2:$A$2001,C3586)=0,"Customer not on Customers tab",IF(N(E3586)&gt;D3586,"Refund is more than the order",IF(AND(B3586&lt;&gt;"",COUNTIF($B$2:$B$5001,B3586)&gt;1),"Same order # twice - keep one row",""))))))))</f>
        <v/>
      </c>
      <c r="I3586" s="11" t="str">
        <f aca="false">IF(A3586="","",IF(ISNUMBER(A3586),INT(A3586),IFERROR(IF(TEXT(DATE(VALUE(LEFT(A3586,4)),VALUE(MID(A3586,6,2)),VALUE(MID(A3586,9,2))),"yyyy-mm-dd")=LEFT(A3586,10),DATE(VALUE(LEFT(A3586,4)),VALUE(MID(A3586,6,2)),VALUE(MID(A3586,9,2))),""),"")))</f>
        <v/>
      </c>
    </row>
    <row r="3587" customFormat="false" ht="15" hidden="false" customHeight="false" outlineLevel="0" collapsed="false">
      <c r="A3587" s="13"/>
      <c r="B3587" s="8"/>
      <c r="C3587" s="8"/>
      <c r="D3587" s="23"/>
      <c r="E3587" s="23"/>
      <c r="F3587" s="10" t="str">
        <f aca="false">IF(D3587="","",D3587-N(E3587))</f>
        <v/>
      </c>
      <c r="G3587" s="8"/>
      <c r="H3587" s="12" t="str">
        <f aca="false">IF(AND(A3587="",C3587="",D3587=""),"",IF(A3587="","Add the order date",IF(I3587="","Date not recognised - use YYYY-MM-DD",IF(C3587="","Add the customer email",IF(D3587="","Add the order total",IF(COUNTIF(Customers!$A$2:$A$2001,C3587)=0,"Customer not on Customers tab",IF(N(E3587)&gt;D3587,"Refund is more than the order",IF(AND(B3587&lt;&gt;"",COUNTIF($B$2:$B$5001,B3587)&gt;1),"Same order # twice - keep one row",""))))))))</f>
        <v/>
      </c>
      <c r="I3587" s="11" t="str">
        <f aca="false">IF(A3587="","",IF(ISNUMBER(A3587),INT(A3587),IFERROR(IF(TEXT(DATE(VALUE(LEFT(A3587,4)),VALUE(MID(A3587,6,2)),VALUE(MID(A3587,9,2))),"yyyy-mm-dd")=LEFT(A3587,10),DATE(VALUE(LEFT(A3587,4)),VALUE(MID(A3587,6,2)),VALUE(MID(A3587,9,2))),""),"")))</f>
        <v/>
      </c>
    </row>
    <row r="3588" customFormat="false" ht="15" hidden="false" customHeight="false" outlineLevel="0" collapsed="false">
      <c r="A3588" s="13"/>
      <c r="B3588" s="8"/>
      <c r="C3588" s="8"/>
      <c r="D3588" s="23"/>
      <c r="E3588" s="23"/>
      <c r="F3588" s="10" t="str">
        <f aca="false">IF(D3588="","",D3588-N(E3588))</f>
        <v/>
      </c>
      <c r="G3588" s="8"/>
      <c r="H3588" s="12" t="str">
        <f aca="false">IF(AND(A3588="",C3588="",D3588=""),"",IF(A3588="","Add the order date",IF(I3588="","Date not recognised - use YYYY-MM-DD",IF(C3588="","Add the customer email",IF(D3588="","Add the order total",IF(COUNTIF(Customers!$A$2:$A$2001,C3588)=0,"Customer not on Customers tab",IF(N(E3588)&gt;D3588,"Refund is more than the order",IF(AND(B3588&lt;&gt;"",COUNTIF($B$2:$B$5001,B3588)&gt;1),"Same order # twice - keep one row",""))))))))</f>
        <v/>
      </c>
      <c r="I3588" s="11" t="str">
        <f aca="false">IF(A3588="","",IF(ISNUMBER(A3588),INT(A3588),IFERROR(IF(TEXT(DATE(VALUE(LEFT(A3588,4)),VALUE(MID(A3588,6,2)),VALUE(MID(A3588,9,2))),"yyyy-mm-dd")=LEFT(A3588,10),DATE(VALUE(LEFT(A3588,4)),VALUE(MID(A3588,6,2)),VALUE(MID(A3588,9,2))),""),"")))</f>
        <v/>
      </c>
    </row>
    <row r="3589" customFormat="false" ht="15" hidden="false" customHeight="false" outlineLevel="0" collapsed="false">
      <c r="A3589" s="13"/>
      <c r="B3589" s="8"/>
      <c r="C3589" s="8"/>
      <c r="D3589" s="23"/>
      <c r="E3589" s="23"/>
      <c r="F3589" s="10" t="str">
        <f aca="false">IF(D3589="","",D3589-N(E3589))</f>
        <v/>
      </c>
      <c r="G3589" s="8"/>
      <c r="H3589" s="12" t="str">
        <f aca="false">IF(AND(A3589="",C3589="",D3589=""),"",IF(A3589="","Add the order date",IF(I3589="","Date not recognised - use YYYY-MM-DD",IF(C3589="","Add the customer email",IF(D3589="","Add the order total",IF(COUNTIF(Customers!$A$2:$A$2001,C3589)=0,"Customer not on Customers tab",IF(N(E3589)&gt;D3589,"Refund is more than the order",IF(AND(B3589&lt;&gt;"",COUNTIF($B$2:$B$5001,B3589)&gt;1),"Same order # twice - keep one row",""))))))))</f>
        <v/>
      </c>
      <c r="I3589" s="11" t="str">
        <f aca="false">IF(A3589="","",IF(ISNUMBER(A3589),INT(A3589),IFERROR(IF(TEXT(DATE(VALUE(LEFT(A3589,4)),VALUE(MID(A3589,6,2)),VALUE(MID(A3589,9,2))),"yyyy-mm-dd")=LEFT(A3589,10),DATE(VALUE(LEFT(A3589,4)),VALUE(MID(A3589,6,2)),VALUE(MID(A3589,9,2))),""),"")))</f>
        <v/>
      </c>
    </row>
    <row r="3590" customFormat="false" ht="15" hidden="false" customHeight="false" outlineLevel="0" collapsed="false">
      <c r="A3590" s="13"/>
      <c r="B3590" s="8"/>
      <c r="C3590" s="8"/>
      <c r="D3590" s="23"/>
      <c r="E3590" s="23"/>
      <c r="F3590" s="10" t="str">
        <f aca="false">IF(D3590="","",D3590-N(E3590))</f>
        <v/>
      </c>
      <c r="G3590" s="8"/>
      <c r="H3590" s="12" t="str">
        <f aca="false">IF(AND(A3590="",C3590="",D3590=""),"",IF(A3590="","Add the order date",IF(I3590="","Date not recognised - use YYYY-MM-DD",IF(C3590="","Add the customer email",IF(D3590="","Add the order total",IF(COUNTIF(Customers!$A$2:$A$2001,C3590)=0,"Customer not on Customers tab",IF(N(E3590)&gt;D3590,"Refund is more than the order",IF(AND(B3590&lt;&gt;"",COUNTIF($B$2:$B$5001,B3590)&gt;1),"Same order # twice - keep one row",""))))))))</f>
        <v/>
      </c>
      <c r="I3590" s="11" t="str">
        <f aca="false">IF(A3590="","",IF(ISNUMBER(A3590),INT(A3590),IFERROR(IF(TEXT(DATE(VALUE(LEFT(A3590,4)),VALUE(MID(A3590,6,2)),VALUE(MID(A3590,9,2))),"yyyy-mm-dd")=LEFT(A3590,10),DATE(VALUE(LEFT(A3590,4)),VALUE(MID(A3590,6,2)),VALUE(MID(A3590,9,2))),""),"")))</f>
        <v/>
      </c>
    </row>
    <row r="3591" customFormat="false" ht="15" hidden="false" customHeight="false" outlineLevel="0" collapsed="false">
      <c r="A3591" s="13"/>
      <c r="B3591" s="8"/>
      <c r="C3591" s="8"/>
      <c r="D3591" s="23"/>
      <c r="E3591" s="23"/>
      <c r="F3591" s="10" t="str">
        <f aca="false">IF(D3591="","",D3591-N(E3591))</f>
        <v/>
      </c>
      <c r="G3591" s="8"/>
      <c r="H3591" s="12" t="str">
        <f aca="false">IF(AND(A3591="",C3591="",D3591=""),"",IF(A3591="","Add the order date",IF(I3591="","Date not recognised - use YYYY-MM-DD",IF(C3591="","Add the customer email",IF(D3591="","Add the order total",IF(COUNTIF(Customers!$A$2:$A$2001,C3591)=0,"Customer not on Customers tab",IF(N(E3591)&gt;D3591,"Refund is more than the order",IF(AND(B3591&lt;&gt;"",COUNTIF($B$2:$B$5001,B3591)&gt;1),"Same order # twice - keep one row",""))))))))</f>
        <v/>
      </c>
      <c r="I3591" s="11" t="str">
        <f aca="false">IF(A3591="","",IF(ISNUMBER(A3591),INT(A3591),IFERROR(IF(TEXT(DATE(VALUE(LEFT(A3591,4)),VALUE(MID(A3591,6,2)),VALUE(MID(A3591,9,2))),"yyyy-mm-dd")=LEFT(A3591,10),DATE(VALUE(LEFT(A3591,4)),VALUE(MID(A3591,6,2)),VALUE(MID(A3591,9,2))),""),"")))</f>
        <v/>
      </c>
    </row>
    <row r="3592" customFormat="false" ht="15" hidden="false" customHeight="false" outlineLevel="0" collapsed="false">
      <c r="A3592" s="13"/>
      <c r="B3592" s="8"/>
      <c r="C3592" s="8"/>
      <c r="D3592" s="23"/>
      <c r="E3592" s="23"/>
      <c r="F3592" s="10" t="str">
        <f aca="false">IF(D3592="","",D3592-N(E3592))</f>
        <v/>
      </c>
      <c r="G3592" s="8"/>
      <c r="H3592" s="12" t="str">
        <f aca="false">IF(AND(A3592="",C3592="",D3592=""),"",IF(A3592="","Add the order date",IF(I3592="","Date not recognised - use YYYY-MM-DD",IF(C3592="","Add the customer email",IF(D3592="","Add the order total",IF(COUNTIF(Customers!$A$2:$A$2001,C3592)=0,"Customer not on Customers tab",IF(N(E3592)&gt;D3592,"Refund is more than the order",IF(AND(B3592&lt;&gt;"",COUNTIF($B$2:$B$5001,B3592)&gt;1),"Same order # twice - keep one row",""))))))))</f>
        <v/>
      </c>
      <c r="I3592" s="11" t="str">
        <f aca="false">IF(A3592="","",IF(ISNUMBER(A3592),INT(A3592),IFERROR(IF(TEXT(DATE(VALUE(LEFT(A3592,4)),VALUE(MID(A3592,6,2)),VALUE(MID(A3592,9,2))),"yyyy-mm-dd")=LEFT(A3592,10),DATE(VALUE(LEFT(A3592,4)),VALUE(MID(A3592,6,2)),VALUE(MID(A3592,9,2))),""),"")))</f>
        <v/>
      </c>
    </row>
    <row r="3593" customFormat="false" ht="15" hidden="false" customHeight="false" outlineLevel="0" collapsed="false">
      <c r="A3593" s="13"/>
      <c r="B3593" s="8"/>
      <c r="C3593" s="8"/>
      <c r="D3593" s="23"/>
      <c r="E3593" s="23"/>
      <c r="F3593" s="10" t="str">
        <f aca="false">IF(D3593="","",D3593-N(E3593))</f>
        <v/>
      </c>
      <c r="G3593" s="8"/>
      <c r="H3593" s="12" t="str">
        <f aca="false">IF(AND(A3593="",C3593="",D3593=""),"",IF(A3593="","Add the order date",IF(I3593="","Date not recognised - use YYYY-MM-DD",IF(C3593="","Add the customer email",IF(D3593="","Add the order total",IF(COUNTIF(Customers!$A$2:$A$2001,C3593)=0,"Customer not on Customers tab",IF(N(E3593)&gt;D3593,"Refund is more than the order",IF(AND(B3593&lt;&gt;"",COUNTIF($B$2:$B$5001,B3593)&gt;1),"Same order # twice - keep one row",""))))))))</f>
        <v/>
      </c>
      <c r="I3593" s="11" t="str">
        <f aca="false">IF(A3593="","",IF(ISNUMBER(A3593),INT(A3593),IFERROR(IF(TEXT(DATE(VALUE(LEFT(A3593,4)),VALUE(MID(A3593,6,2)),VALUE(MID(A3593,9,2))),"yyyy-mm-dd")=LEFT(A3593,10),DATE(VALUE(LEFT(A3593,4)),VALUE(MID(A3593,6,2)),VALUE(MID(A3593,9,2))),""),"")))</f>
        <v/>
      </c>
    </row>
    <row r="3594" customFormat="false" ht="15" hidden="false" customHeight="false" outlineLevel="0" collapsed="false">
      <c r="A3594" s="13"/>
      <c r="B3594" s="8"/>
      <c r="C3594" s="8"/>
      <c r="D3594" s="23"/>
      <c r="E3594" s="23"/>
      <c r="F3594" s="10" t="str">
        <f aca="false">IF(D3594="","",D3594-N(E3594))</f>
        <v/>
      </c>
      <c r="G3594" s="8"/>
      <c r="H3594" s="12" t="str">
        <f aca="false">IF(AND(A3594="",C3594="",D3594=""),"",IF(A3594="","Add the order date",IF(I3594="","Date not recognised - use YYYY-MM-DD",IF(C3594="","Add the customer email",IF(D3594="","Add the order total",IF(COUNTIF(Customers!$A$2:$A$2001,C3594)=0,"Customer not on Customers tab",IF(N(E3594)&gt;D3594,"Refund is more than the order",IF(AND(B3594&lt;&gt;"",COUNTIF($B$2:$B$5001,B3594)&gt;1),"Same order # twice - keep one row",""))))))))</f>
        <v/>
      </c>
      <c r="I3594" s="11" t="str">
        <f aca="false">IF(A3594="","",IF(ISNUMBER(A3594),INT(A3594),IFERROR(IF(TEXT(DATE(VALUE(LEFT(A3594,4)),VALUE(MID(A3594,6,2)),VALUE(MID(A3594,9,2))),"yyyy-mm-dd")=LEFT(A3594,10),DATE(VALUE(LEFT(A3594,4)),VALUE(MID(A3594,6,2)),VALUE(MID(A3594,9,2))),""),"")))</f>
        <v/>
      </c>
    </row>
    <row r="3595" customFormat="false" ht="15" hidden="false" customHeight="false" outlineLevel="0" collapsed="false">
      <c r="A3595" s="13"/>
      <c r="B3595" s="8"/>
      <c r="C3595" s="8"/>
      <c r="D3595" s="23"/>
      <c r="E3595" s="23"/>
      <c r="F3595" s="10" t="str">
        <f aca="false">IF(D3595="","",D3595-N(E3595))</f>
        <v/>
      </c>
      <c r="G3595" s="8"/>
      <c r="H3595" s="12" t="str">
        <f aca="false">IF(AND(A3595="",C3595="",D3595=""),"",IF(A3595="","Add the order date",IF(I3595="","Date not recognised - use YYYY-MM-DD",IF(C3595="","Add the customer email",IF(D3595="","Add the order total",IF(COUNTIF(Customers!$A$2:$A$2001,C3595)=0,"Customer not on Customers tab",IF(N(E3595)&gt;D3595,"Refund is more than the order",IF(AND(B3595&lt;&gt;"",COUNTIF($B$2:$B$5001,B3595)&gt;1),"Same order # twice - keep one row",""))))))))</f>
        <v/>
      </c>
      <c r="I3595" s="11" t="str">
        <f aca="false">IF(A3595="","",IF(ISNUMBER(A3595),INT(A3595),IFERROR(IF(TEXT(DATE(VALUE(LEFT(A3595,4)),VALUE(MID(A3595,6,2)),VALUE(MID(A3595,9,2))),"yyyy-mm-dd")=LEFT(A3595,10),DATE(VALUE(LEFT(A3595,4)),VALUE(MID(A3595,6,2)),VALUE(MID(A3595,9,2))),""),"")))</f>
        <v/>
      </c>
    </row>
    <row r="3596" customFormat="false" ht="15" hidden="false" customHeight="false" outlineLevel="0" collapsed="false">
      <c r="A3596" s="13"/>
      <c r="B3596" s="8"/>
      <c r="C3596" s="8"/>
      <c r="D3596" s="23"/>
      <c r="E3596" s="23"/>
      <c r="F3596" s="10" t="str">
        <f aca="false">IF(D3596="","",D3596-N(E3596))</f>
        <v/>
      </c>
      <c r="G3596" s="8"/>
      <c r="H3596" s="12" t="str">
        <f aca="false">IF(AND(A3596="",C3596="",D3596=""),"",IF(A3596="","Add the order date",IF(I3596="","Date not recognised - use YYYY-MM-DD",IF(C3596="","Add the customer email",IF(D3596="","Add the order total",IF(COUNTIF(Customers!$A$2:$A$2001,C3596)=0,"Customer not on Customers tab",IF(N(E3596)&gt;D3596,"Refund is more than the order",IF(AND(B3596&lt;&gt;"",COUNTIF($B$2:$B$5001,B3596)&gt;1),"Same order # twice - keep one row",""))))))))</f>
        <v/>
      </c>
      <c r="I3596" s="11" t="str">
        <f aca="false">IF(A3596="","",IF(ISNUMBER(A3596),INT(A3596),IFERROR(IF(TEXT(DATE(VALUE(LEFT(A3596,4)),VALUE(MID(A3596,6,2)),VALUE(MID(A3596,9,2))),"yyyy-mm-dd")=LEFT(A3596,10),DATE(VALUE(LEFT(A3596,4)),VALUE(MID(A3596,6,2)),VALUE(MID(A3596,9,2))),""),"")))</f>
        <v/>
      </c>
    </row>
    <row r="3597" customFormat="false" ht="15" hidden="false" customHeight="false" outlineLevel="0" collapsed="false">
      <c r="A3597" s="13"/>
      <c r="B3597" s="8"/>
      <c r="C3597" s="8"/>
      <c r="D3597" s="23"/>
      <c r="E3597" s="23"/>
      <c r="F3597" s="10" t="str">
        <f aca="false">IF(D3597="","",D3597-N(E3597))</f>
        <v/>
      </c>
      <c r="G3597" s="8"/>
      <c r="H3597" s="12" t="str">
        <f aca="false">IF(AND(A3597="",C3597="",D3597=""),"",IF(A3597="","Add the order date",IF(I3597="","Date not recognised - use YYYY-MM-DD",IF(C3597="","Add the customer email",IF(D3597="","Add the order total",IF(COUNTIF(Customers!$A$2:$A$2001,C3597)=0,"Customer not on Customers tab",IF(N(E3597)&gt;D3597,"Refund is more than the order",IF(AND(B3597&lt;&gt;"",COUNTIF($B$2:$B$5001,B3597)&gt;1),"Same order # twice - keep one row",""))))))))</f>
        <v/>
      </c>
      <c r="I3597" s="11" t="str">
        <f aca="false">IF(A3597="","",IF(ISNUMBER(A3597),INT(A3597),IFERROR(IF(TEXT(DATE(VALUE(LEFT(A3597,4)),VALUE(MID(A3597,6,2)),VALUE(MID(A3597,9,2))),"yyyy-mm-dd")=LEFT(A3597,10),DATE(VALUE(LEFT(A3597,4)),VALUE(MID(A3597,6,2)),VALUE(MID(A3597,9,2))),""),"")))</f>
        <v/>
      </c>
    </row>
    <row r="3598" customFormat="false" ht="15" hidden="false" customHeight="false" outlineLevel="0" collapsed="false">
      <c r="A3598" s="13"/>
      <c r="B3598" s="8"/>
      <c r="C3598" s="8"/>
      <c r="D3598" s="23"/>
      <c r="E3598" s="23"/>
      <c r="F3598" s="10" t="str">
        <f aca="false">IF(D3598="","",D3598-N(E3598))</f>
        <v/>
      </c>
      <c r="G3598" s="8"/>
      <c r="H3598" s="12" t="str">
        <f aca="false">IF(AND(A3598="",C3598="",D3598=""),"",IF(A3598="","Add the order date",IF(I3598="","Date not recognised - use YYYY-MM-DD",IF(C3598="","Add the customer email",IF(D3598="","Add the order total",IF(COUNTIF(Customers!$A$2:$A$2001,C3598)=0,"Customer not on Customers tab",IF(N(E3598)&gt;D3598,"Refund is more than the order",IF(AND(B3598&lt;&gt;"",COUNTIF($B$2:$B$5001,B3598)&gt;1),"Same order # twice - keep one row",""))))))))</f>
        <v/>
      </c>
      <c r="I3598" s="11" t="str">
        <f aca="false">IF(A3598="","",IF(ISNUMBER(A3598),INT(A3598),IFERROR(IF(TEXT(DATE(VALUE(LEFT(A3598,4)),VALUE(MID(A3598,6,2)),VALUE(MID(A3598,9,2))),"yyyy-mm-dd")=LEFT(A3598,10),DATE(VALUE(LEFT(A3598,4)),VALUE(MID(A3598,6,2)),VALUE(MID(A3598,9,2))),""),"")))</f>
        <v/>
      </c>
    </row>
    <row r="3599" customFormat="false" ht="15" hidden="false" customHeight="false" outlineLevel="0" collapsed="false">
      <c r="A3599" s="13"/>
      <c r="B3599" s="8"/>
      <c r="C3599" s="8"/>
      <c r="D3599" s="23"/>
      <c r="E3599" s="23"/>
      <c r="F3599" s="10" t="str">
        <f aca="false">IF(D3599="","",D3599-N(E3599))</f>
        <v/>
      </c>
      <c r="G3599" s="8"/>
      <c r="H3599" s="12" t="str">
        <f aca="false">IF(AND(A3599="",C3599="",D3599=""),"",IF(A3599="","Add the order date",IF(I3599="","Date not recognised - use YYYY-MM-DD",IF(C3599="","Add the customer email",IF(D3599="","Add the order total",IF(COUNTIF(Customers!$A$2:$A$2001,C3599)=0,"Customer not on Customers tab",IF(N(E3599)&gt;D3599,"Refund is more than the order",IF(AND(B3599&lt;&gt;"",COUNTIF($B$2:$B$5001,B3599)&gt;1),"Same order # twice - keep one row",""))))))))</f>
        <v/>
      </c>
      <c r="I3599" s="11" t="str">
        <f aca="false">IF(A3599="","",IF(ISNUMBER(A3599),INT(A3599),IFERROR(IF(TEXT(DATE(VALUE(LEFT(A3599,4)),VALUE(MID(A3599,6,2)),VALUE(MID(A3599,9,2))),"yyyy-mm-dd")=LEFT(A3599,10),DATE(VALUE(LEFT(A3599,4)),VALUE(MID(A3599,6,2)),VALUE(MID(A3599,9,2))),""),"")))</f>
        <v/>
      </c>
    </row>
    <row r="3600" customFormat="false" ht="15" hidden="false" customHeight="false" outlineLevel="0" collapsed="false">
      <c r="A3600" s="13"/>
      <c r="B3600" s="8"/>
      <c r="C3600" s="8"/>
      <c r="D3600" s="23"/>
      <c r="E3600" s="23"/>
      <c r="F3600" s="10" t="str">
        <f aca="false">IF(D3600="","",D3600-N(E3600))</f>
        <v/>
      </c>
      <c r="G3600" s="8"/>
      <c r="H3600" s="12" t="str">
        <f aca="false">IF(AND(A3600="",C3600="",D3600=""),"",IF(A3600="","Add the order date",IF(I3600="","Date not recognised - use YYYY-MM-DD",IF(C3600="","Add the customer email",IF(D3600="","Add the order total",IF(COUNTIF(Customers!$A$2:$A$2001,C3600)=0,"Customer not on Customers tab",IF(N(E3600)&gt;D3600,"Refund is more than the order",IF(AND(B3600&lt;&gt;"",COUNTIF($B$2:$B$5001,B3600)&gt;1),"Same order # twice - keep one row",""))))))))</f>
        <v/>
      </c>
      <c r="I3600" s="11" t="str">
        <f aca="false">IF(A3600="","",IF(ISNUMBER(A3600),INT(A3600),IFERROR(IF(TEXT(DATE(VALUE(LEFT(A3600,4)),VALUE(MID(A3600,6,2)),VALUE(MID(A3600,9,2))),"yyyy-mm-dd")=LEFT(A3600,10),DATE(VALUE(LEFT(A3600,4)),VALUE(MID(A3600,6,2)),VALUE(MID(A3600,9,2))),""),"")))</f>
        <v/>
      </c>
    </row>
    <row r="3601" customFormat="false" ht="15" hidden="false" customHeight="false" outlineLevel="0" collapsed="false">
      <c r="A3601" s="13"/>
      <c r="B3601" s="8"/>
      <c r="C3601" s="8"/>
      <c r="D3601" s="23"/>
      <c r="E3601" s="23"/>
      <c r="F3601" s="10" t="str">
        <f aca="false">IF(D3601="","",D3601-N(E3601))</f>
        <v/>
      </c>
      <c r="G3601" s="8"/>
      <c r="H3601" s="12" t="str">
        <f aca="false">IF(AND(A3601="",C3601="",D3601=""),"",IF(A3601="","Add the order date",IF(I3601="","Date not recognised - use YYYY-MM-DD",IF(C3601="","Add the customer email",IF(D3601="","Add the order total",IF(COUNTIF(Customers!$A$2:$A$2001,C3601)=0,"Customer not on Customers tab",IF(N(E3601)&gt;D3601,"Refund is more than the order",IF(AND(B3601&lt;&gt;"",COUNTIF($B$2:$B$5001,B3601)&gt;1),"Same order # twice - keep one row",""))))))))</f>
        <v/>
      </c>
      <c r="I3601" s="11" t="str">
        <f aca="false">IF(A3601="","",IF(ISNUMBER(A3601),INT(A3601),IFERROR(IF(TEXT(DATE(VALUE(LEFT(A3601,4)),VALUE(MID(A3601,6,2)),VALUE(MID(A3601,9,2))),"yyyy-mm-dd")=LEFT(A3601,10),DATE(VALUE(LEFT(A3601,4)),VALUE(MID(A3601,6,2)),VALUE(MID(A3601,9,2))),""),"")))</f>
        <v/>
      </c>
    </row>
    <row r="3602" customFormat="false" ht="15" hidden="false" customHeight="false" outlineLevel="0" collapsed="false">
      <c r="A3602" s="13"/>
      <c r="B3602" s="8"/>
      <c r="C3602" s="8"/>
      <c r="D3602" s="23"/>
      <c r="E3602" s="23"/>
      <c r="F3602" s="10" t="str">
        <f aca="false">IF(D3602="","",D3602-N(E3602))</f>
        <v/>
      </c>
      <c r="G3602" s="8"/>
      <c r="H3602" s="12" t="str">
        <f aca="false">IF(AND(A3602="",C3602="",D3602=""),"",IF(A3602="","Add the order date",IF(I3602="","Date not recognised - use YYYY-MM-DD",IF(C3602="","Add the customer email",IF(D3602="","Add the order total",IF(COUNTIF(Customers!$A$2:$A$2001,C3602)=0,"Customer not on Customers tab",IF(N(E3602)&gt;D3602,"Refund is more than the order",IF(AND(B3602&lt;&gt;"",COUNTIF($B$2:$B$5001,B3602)&gt;1),"Same order # twice - keep one row",""))))))))</f>
        <v/>
      </c>
      <c r="I3602" s="11" t="str">
        <f aca="false">IF(A3602="","",IF(ISNUMBER(A3602),INT(A3602),IFERROR(IF(TEXT(DATE(VALUE(LEFT(A3602,4)),VALUE(MID(A3602,6,2)),VALUE(MID(A3602,9,2))),"yyyy-mm-dd")=LEFT(A3602,10),DATE(VALUE(LEFT(A3602,4)),VALUE(MID(A3602,6,2)),VALUE(MID(A3602,9,2))),""),"")))</f>
        <v/>
      </c>
    </row>
    <row r="3603" customFormat="false" ht="15" hidden="false" customHeight="false" outlineLevel="0" collapsed="false">
      <c r="A3603" s="13"/>
      <c r="B3603" s="8"/>
      <c r="C3603" s="8"/>
      <c r="D3603" s="23"/>
      <c r="E3603" s="23"/>
      <c r="F3603" s="10" t="str">
        <f aca="false">IF(D3603="","",D3603-N(E3603))</f>
        <v/>
      </c>
      <c r="G3603" s="8"/>
      <c r="H3603" s="12" t="str">
        <f aca="false">IF(AND(A3603="",C3603="",D3603=""),"",IF(A3603="","Add the order date",IF(I3603="","Date not recognised - use YYYY-MM-DD",IF(C3603="","Add the customer email",IF(D3603="","Add the order total",IF(COUNTIF(Customers!$A$2:$A$2001,C3603)=0,"Customer not on Customers tab",IF(N(E3603)&gt;D3603,"Refund is more than the order",IF(AND(B3603&lt;&gt;"",COUNTIF($B$2:$B$5001,B3603)&gt;1),"Same order # twice - keep one row",""))))))))</f>
        <v/>
      </c>
      <c r="I3603" s="11" t="str">
        <f aca="false">IF(A3603="","",IF(ISNUMBER(A3603),INT(A3603),IFERROR(IF(TEXT(DATE(VALUE(LEFT(A3603,4)),VALUE(MID(A3603,6,2)),VALUE(MID(A3603,9,2))),"yyyy-mm-dd")=LEFT(A3603,10),DATE(VALUE(LEFT(A3603,4)),VALUE(MID(A3603,6,2)),VALUE(MID(A3603,9,2))),""),"")))</f>
        <v/>
      </c>
    </row>
    <row r="3604" customFormat="false" ht="15" hidden="false" customHeight="false" outlineLevel="0" collapsed="false">
      <c r="A3604" s="13"/>
      <c r="B3604" s="8"/>
      <c r="C3604" s="8"/>
      <c r="D3604" s="23"/>
      <c r="E3604" s="23"/>
      <c r="F3604" s="10" t="str">
        <f aca="false">IF(D3604="","",D3604-N(E3604))</f>
        <v/>
      </c>
      <c r="G3604" s="8"/>
      <c r="H3604" s="12" t="str">
        <f aca="false">IF(AND(A3604="",C3604="",D3604=""),"",IF(A3604="","Add the order date",IF(I3604="","Date not recognised - use YYYY-MM-DD",IF(C3604="","Add the customer email",IF(D3604="","Add the order total",IF(COUNTIF(Customers!$A$2:$A$2001,C3604)=0,"Customer not on Customers tab",IF(N(E3604)&gt;D3604,"Refund is more than the order",IF(AND(B3604&lt;&gt;"",COUNTIF($B$2:$B$5001,B3604)&gt;1),"Same order # twice - keep one row",""))))))))</f>
        <v/>
      </c>
      <c r="I3604" s="11" t="str">
        <f aca="false">IF(A3604="","",IF(ISNUMBER(A3604),INT(A3604),IFERROR(IF(TEXT(DATE(VALUE(LEFT(A3604,4)),VALUE(MID(A3604,6,2)),VALUE(MID(A3604,9,2))),"yyyy-mm-dd")=LEFT(A3604,10),DATE(VALUE(LEFT(A3604,4)),VALUE(MID(A3604,6,2)),VALUE(MID(A3604,9,2))),""),"")))</f>
        <v/>
      </c>
    </row>
    <row r="3605" customFormat="false" ht="15" hidden="false" customHeight="false" outlineLevel="0" collapsed="false">
      <c r="A3605" s="13"/>
      <c r="B3605" s="8"/>
      <c r="C3605" s="8"/>
      <c r="D3605" s="23"/>
      <c r="E3605" s="23"/>
      <c r="F3605" s="10" t="str">
        <f aca="false">IF(D3605="","",D3605-N(E3605))</f>
        <v/>
      </c>
      <c r="G3605" s="8"/>
      <c r="H3605" s="12" t="str">
        <f aca="false">IF(AND(A3605="",C3605="",D3605=""),"",IF(A3605="","Add the order date",IF(I3605="","Date not recognised - use YYYY-MM-DD",IF(C3605="","Add the customer email",IF(D3605="","Add the order total",IF(COUNTIF(Customers!$A$2:$A$2001,C3605)=0,"Customer not on Customers tab",IF(N(E3605)&gt;D3605,"Refund is more than the order",IF(AND(B3605&lt;&gt;"",COUNTIF($B$2:$B$5001,B3605)&gt;1),"Same order # twice - keep one row",""))))))))</f>
        <v/>
      </c>
      <c r="I3605" s="11" t="str">
        <f aca="false">IF(A3605="","",IF(ISNUMBER(A3605),INT(A3605),IFERROR(IF(TEXT(DATE(VALUE(LEFT(A3605,4)),VALUE(MID(A3605,6,2)),VALUE(MID(A3605,9,2))),"yyyy-mm-dd")=LEFT(A3605,10),DATE(VALUE(LEFT(A3605,4)),VALUE(MID(A3605,6,2)),VALUE(MID(A3605,9,2))),""),"")))</f>
        <v/>
      </c>
    </row>
    <row r="3606" customFormat="false" ht="15" hidden="false" customHeight="false" outlineLevel="0" collapsed="false">
      <c r="A3606" s="13"/>
      <c r="B3606" s="8"/>
      <c r="C3606" s="8"/>
      <c r="D3606" s="23"/>
      <c r="E3606" s="23"/>
      <c r="F3606" s="10" t="str">
        <f aca="false">IF(D3606="","",D3606-N(E3606))</f>
        <v/>
      </c>
      <c r="G3606" s="8"/>
      <c r="H3606" s="12" t="str">
        <f aca="false">IF(AND(A3606="",C3606="",D3606=""),"",IF(A3606="","Add the order date",IF(I3606="","Date not recognised - use YYYY-MM-DD",IF(C3606="","Add the customer email",IF(D3606="","Add the order total",IF(COUNTIF(Customers!$A$2:$A$2001,C3606)=0,"Customer not on Customers tab",IF(N(E3606)&gt;D3606,"Refund is more than the order",IF(AND(B3606&lt;&gt;"",COUNTIF($B$2:$B$5001,B3606)&gt;1),"Same order # twice - keep one row",""))))))))</f>
        <v/>
      </c>
      <c r="I3606" s="11" t="str">
        <f aca="false">IF(A3606="","",IF(ISNUMBER(A3606),INT(A3606),IFERROR(IF(TEXT(DATE(VALUE(LEFT(A3606,4)),VALUE(MID(A3606,6,2)),VALUE(MID(A3606,9,2))),"yyyy-mm-dd")=LEFT(A3606,10),DATE(VALUE(LEFT(A3606,4)),VALUE(MID(A3606,6,2)),VALUE(MID(A3606,9,2))),""),"")))</f>
        <v/>
      </c>
    </row>
    <row r="3607" customFormat="false" ht="15" hidden="false" customHeight="false" outlineLevel="0" collapsed="false">
      <c r="A3607" s="13"/>
      <c r="B3607" s="8"/>
      <c r="C3607" s="8"/>
      <c r="D3607" s="23"/>
      <c r="E3607" s="23"/>
      <c r="F3607" s="10" t="str">
        <f aca="false">IF(D3607="","",D3607-N(E3607))</f>
        <v/>
      </c>
      <c r="G3607" s="8"/>
      <c r="H3607" s="12" t="str">
        <f aca="false">IF(AND(A3607="",C3607="",D3607=""),"",IF(A3607="","Add the order date",IF(I3607="","Date not recognised - use YYYY-MM-DD",IF(C3607="","Add the customer email",IF(D3607="","Add the order total",IF(COUNTIF(Customers!$A$2:$A$2001,C3607)=0,"Customer not on Customers tab",IF(N(E3607)&gt;D3607,"Refund is more than the order",IF(AND(B3607&lt;&gt;"",COUNTIF($B$2:$B$5001,B3607)&gt;1),"Same order # twice - keep one row",""))))))))</f>
        <v/>
      </c>
      <c r="I3607" s="11" t="str">
        <f aca="false">IF(A3607="","",IF(ISNUMBER(A3607),INT(A3607),IFERROR(IF(TEXT(DATE(VALUE(LEFT(A3607,4)),VALUE(MID(A3607,6,2)),VALUE(MID(A3607,9,2))),"yyyy-mm-dd")=LEFT(A3607,10),DATE(VALUE(LEFT(A3607,4)),VALUE(MID(A3607,6,2)),VALUE(MID(A3607,9,2))),""),"")))</f>
        <v/>
      </c>
    </row>
    <row r="3608" customFormat="false" ht="15" hidden="false" customHeight="false" outlineLevel="0" collapsed="false">
      <c r="A3608" s="13"/>
      <c r="B3608" s="8"/>
      <c r="C3608" s="8"/>
      <c r="D3608" s="23"/>
      <c r="E3608" s="23"/>
      <c r="F3608" s="10" t="str">
        <f aca="false">IF(D3608="","",D3608-N(E3608))</f>
        <v/>
      </c>
      <c r="G3608" s="8"/>
      <c r="H3608" s="12" t="str">
        <f aca="false">IF(AND(A3608="",C3608="",D3608=""),"",IF(A3608="","Add the order date",IF(I3608="","Date not recognised - use YYYY-MM-DD",IF(C3608="","Add the customer email",IF(D3608="","Add the order total",IF(COUNTIF(Customers!$A$2:$A$2001,C3608)=0,"Customer not on Customers tab",IF(N(E3608)&gt;D3608,"Refund is more than the order",IF(AND(B3608&lt;&gt;"",COUNTIF($B$2:$B$5001,B3608)&gt;1),"Same order # twice - keep one row",""))))))))</f>
        <v/>
      </c>
      <c r="I3608" s="11" t="str">
        <f aca="false">IF(A3608="","",IF(ISNUMBER(A3608),INT(A3608),IFERROR(IF(TEXT(DATE(VALUE(LEFT(A3608,4)),VALUE(MID(A3608,6,2)),VALUE(MID(A3608,9,2))),"yyyy-mm-dd")=LEFT(A3608,10),DATE(VALUE(LEFT(A3608,4)),VALUE(MID(A3608,6,2)),VALUE(MID(A3608,9,2))),""),"")))</f>
        <v/>
      </c>
    </row>
    <row r="3609" customFormat="false" ht="15" hidden="false" customHeight="false" outlineLevel="0" collapsed="false">
      <c r="A3609" s="13"/>
      <c r="B3609" s="8"/>
      <c r="C3609" s="8"/>
      <c r="D3609" s="23"/>
      <c r="E3609" s="23"/>
      <c r="F3609" s="10" t="str">
        <f aca="false">IF(D3609="","",D3609-N(E3609))</f>
        <v/>
      </c>
      <c r="G3609" s="8"/>
      <c r="H3609" s="12" t="str">
        <f aca="false">IF(AND(A3609="",C3609="",D3609=""),"",IF(A3609="","Add the order date",IF(I3609="","Date not recognised - use YYYY-MM-DD",IF(C3609="","Add the customer email",IF(D3609="","Add the order total",IF(COUNTIF(Customers!$A$2:$A$2001,C3609)=0,"Customer not on Customers tab",IF(N(E3609)&gt;D3609,"Refund is more than the order",IF(AND(B3609&lt;&gt;"",COUNTIF($B$2:$B$5001,B3609)&gt;1),"Same order # twice - keep one row",""))))))))</f>
        <v/>
      </c>
      <c r="I3609" s="11" t="str">
        <f aca="false">IF(A3609="","",IF(ISNUMBER(A3609),INT(A3609),IFERROR(IF(TEXT(DATE(VALUE(LEFT(A3609,4)),VALUE(MID(A3609,6,2)),VALUE(MID(A3609,9,2))),"yyyy-mm-dd")=LEFT(A3609,10),DATE(VALUE(LEFT(A3609,4)),VALUE(MID(A3609,6,2)),VALUE(MID(A3609,9,2))),""),"")))</f>
        <v/>
      </c>
    </row>
    <row r="3610" customFormat="false" ht="15" hidden="false" customHeight="false" outlineLevel="0" collapsed="false">
      <c r="A3610" s="13"/>
      <c r="B3610" s="8"/>
      <c r="C3610" s="8"/>
      <c r="D3610" s="23"/>
      <c r="E3610" s="23"/>
      <c r="F3610" s="10" t="str">
        <f aca="false">IF(D3610="","",D3610-N(E3610))</f>
        <v/>
      </c>
      <c r="G3610" s="8"/>
      <c r="H3610" s="12" t="str">
        <f aca="false">IF(AND(A3610="",C3610="",D3610=""),"",IF(A3610="","Add the order date",IF(I3610="","Date not recognised - use YYYY-MM-DD",IF(C3610="","Add the customer email",IF(D3610="","Add the order total",IF(COUNTIF(Customers!$A$2:$A$2001,C3610)=0,"Customer not on Customers tab",IF(N(E3610)&gt;D3610,"Refund is more than the order",IF(AND(B3610&lt;&gt;"",COUNTIF($B$2:$B$5001,B3610)&gt;1),"Same order # twice - keep one row",""))))))))</f>
        <v/>
      </c>
      <c r="I3610" s="11" t="str">
        <f aca="false">IF(A3610="","",IF(ISNUMBER(A3610),INT(A3610),IFERROR(IF(TEXT(DATE(VALUE(LEFT(A3610,4)),VALUE(MID(A3610,6,2)),VALUE(MID(A3610,9,2))),"yyyy-mm-dd")=LEFT(A3610,10),DATE(VALUE(LEFT(A3610,4)),VALUE(MID(A3610,6,2)),VALUE(MID(A3610,9,2))),""),"")))</f>
        <v/>
      </c>
    </row>
    <row r="3611" customFormat="false" ht="15" hidden="false" customHeight="false" outlineLevel="0" collapsed="false">
      <c r="A3611" s="13"/>
      <c r="B3611" s="8"/>
      <c r="C3611" s="8"/>
      <c r="D3611" s="23"/>
      <c r="E3611" s="23"/>
      <c r="F3611" s="10" t="str">
        <f aca="false">IF(D3611="","",D3611-N(E3611))</f>
        <v/>
      </c>
      <c r="G3611" s="8"/>
      <c r="H3611" s="12" t="str">
        <f aca="false">IF(AND(A3611="",C3611="",D3611=""),"",IF(A3611="","Add the order date",IF(I3611="","Date not recognised - use YYYY-MM-DD",IF(C3611="","Add the customer email",IF(D3611="","Add the order total",IF(COUNTIF(Customers!$A$2:$A$2001,C3611)=0,"Customer not on Customers tab",IF(N(E3611)&gt;D3611,"Refund is more than the order",IF(AND(B3611&lt;&gt;"",COUNTIF($B$2:$B$5001,B3611)&gt;1),"Same order # twice - keep one row",""))))))))</f>
        <v/>
      </c>
      <c r="I3611" s="11" t="str">
        <f aca="false">IF(A3611="","",IF(ISNUMBER(A3611),INT(A3611),IFERROR(IF(TEXT(DATE(VALUE(LEFT(A3611,4)),VALUE(MID(A3611,6,2)),VALUE(MID(A3611,9,2))),"yyyy-mm-dd")=LEFT(A3611,10),DATE(VALUE(LEFT(A3611,4)),VALUE(MID(A3611,6,2)),VALUE(MID(A3611,9,2))),""),"")))</f>
        <v/>
      </c>
    </row>
    <row r="3612" customFormat="false" ht="15" hidden="false" customHeight="false" outlineLevel="0" collapsed="false">
      <c r="A3612" s="13"/>
      <c r="B3612" s="8"/>
      <c r="C3612" s="8"/>
      <c r="D3612" s="23"/>
      <c r="E3612" s="23"/>
      <c r="F3612" s="10" t="str">
        <f aca="false">IF(D3612="","",D3612-N(E3612))</f>
        <v/>
      </c>
      <c r="G3612" s="8"/>
      <c r="H3612" s="12" t="str">
        <f aca="false">IF(AND(A3612="",C3612="",D3612=""),"",IF(A3612="","Add the order date",IF(I3612="","Date not recognised - use YYYY-MM-DD",IF(C3612="","Add the customer email",IF(D3612="","Add the order total",IF(COUNTIF(Customers!$A$2:$A$2001,C3612)=0,"Customer not on Customers tab",IF(N(E3612)&gt;D3612,"Refund is more than the order",IF(AND(B3612&lt;&gt;"",COUNTIF($B$2:$B$5001,B3612)&gt;1),"Same order # twice - keep one row",""))))))))</f>
        <v/>
      </c>
      <c r="I3612" s="11" t="str">
        <f aca="false">IF(A3612="","",IF(ISNUMBER(A3612),INT(A3612),IFERROR(IF(TEXT(DATE(VALUE(LEFT(A3612,4)),VALUE(MID(A3612,6,2)),VALUE(MID(A3612,9,2))),"yyyy-mm-dd")=LEFT(A3612,10),DATE(VALUE(LEFT(A3612,4)),VALUE(MID(A3612,6,2)),VALUE(MID(A3612,9,2))),""),"")))</f>
        <v/>
      </c>
    </row>
    <row r="3613" customFormat="false" ht="15" hidden="false" customHeight="false" outlineLevel="0" collapsed="false">
      <c r="A3613" s="13"/>
      <c r="B3613" s="8"/>
      <c r="C3613" s="8"/>
      <c r="D3613" s="23"/>
      <c r="E3613" s="23"/>
      <c r="F3613" s="10" t="str">
        <f aca="false">IF(D3613="","",D3613-N(E3613))</f>
        <v/>
      </c>
      <c r="G3613" s="8"/>
      <c r="H3613" s="12" t="str">
        <f aca="false">IF(AND(A3613="",C3613="",D3613=""),"",IF(A3613="","Add the order date",IF(I3613="","Date not recognised - use YYYY-MM-DD",IF(C3613="","Add the customer email",IF(D3613="","Add the order total",IF(COUNTIF(Customers!$A$2:$A$2001,C3613)=0,"Customer not on Customers tab",IF(N(E3613)&gt;D3613,"Refund is more than the order",IF(AND(B3613&lt;&gt;"",COUNTIF($B$2:$B$5001,B3613)&gt;1),"Same order # twice - keep one row",""))))))))</f>
        <v/>
      </c>
      <c r="I3613" s="11" t="str">
        <f aca="false">IF(A3613="","",IF(ISNUMBER(A3613),INT(A3613),IFERROR(IF(TEXT(DATE(VALUE(LEFT(A3613,4)),VALUE(MID(A3613,6,2)),VALUE(MID(A3613,9,2))),"yyyy-mm-dd")=LEFT(A3613,10),DATE(VALUE(LEFT(A3613,4)),VALUE(MID(A3613,6,2)),VALUE(MID(A3613,9,2))),""),"")))</f>
        <v/>
      </c>
    </row>
    <row r="3614" customFormat="false" ht="15" hidden="false" customHeight="false" outlineLevel="0" collapsed="false">
      <c r="A3614" s="13"/>
      <c r="B3614" s="8"/>
      <c r="C3614" s="8"/>
      <c r="D3614" s="23"/>
      <c r="E3614" s="23"/>
      <c r="F3614" s="10" t="str">
        <f aca="false">IF(D3614="","",D3614-N(E3614))</f>
        <v/>
      </c>
      <c r="G3614" s="8"/>
      <c r="H3614" s="12" t="str">
        <f aca="false">IF(AND(A3614="",C3614="",D3614=""),"",IF(A3614="","Add the order date",IF(I3614="","Date not recognised - use YYYY-MM-DD",IF(C3614="","Add the customer email",IF(D3614="","Add the order total",IF(COUNTIF(Customers!$A$2:$A$2001,C3614)=0,"Customer not on Customers tab",IF(N(E3614)&gt;D3614,"Refund is more than the order",IF(AND(B3614&lt;&gt;"",COUNTIF($B$2:$B$5001,B3614)&gt;1),"Same order # twice - keep one row",""))))))))</f>
        <v/>
      </c>
      <c r="I3614" s="11" t="str">
        <f aca="false">IF(A3614="","",IF(ISNUMBER(A3614),INT(A3614),IFERROR(IF(TEXT(DATE(VALUE(LEFT(A3614,4)),VALUE(MID(A3614,6,2)),VALUE(MID(A3614,9,2))),"yyyy-mm-dd")=LEFT(A3614,10),DATE(VALUE(LEFT(A3614,4)),VALUE(MID(A3614,6,2)),VALUE(MID(A3614,9,2))),""),"")))</f>
        <v/>
      </c>
    </row>
    <row r="3615" customFormat="false" ht="15" hidden="false" customHeight="false" outlineLevel="0" collapsed="false">
      <c r="A3615" s="13"/>
      <c r="B3615" s="8"/>
      <c r="C3615" s="8"/>
      <c r="D3615" s="23"/>
      <c r="E3615" s="23"/>
      <c r="F3615" s="10" t="str">
        <f aca="false">IF(D3615="","",D3615-N(E3615))</f>
        <v/>
      </c>
      <c r="G3615" s="8"/>
      <c r="H3615" s="12" t="str">
        <f aca="false">IF(AND(A3615="",C3615="",D3615=""),"",IF(A3615="","Add the order date",IF(I3615="","Date not recognised - use YYYY-MM-DD",IF(C3615="","Add the customer email",IF(D3615="","Add the order total",IF(COUNTIF(Customers!$A$2:$A$2001,C3615)=0,"Customer not on Customers tab",IF(N(E3615)&gt;D3615,"Refund is more than the order",IF(AND(B3615&lt;&gt;"",COUNTIF($B$2:$B$5001,B3615)&gt;1),"Same order # twice - keep one row",""))))))))</f>
        <v/>
      </c>
      <c r="I3615" s="11" t="str">
        <f aca="false">IF(A3615="","",IF(ISNUMBER(A3615),INT(A3615),IFERROR(IF(TEXT(DATE(VALUE(LEFT(A3615,4)),VALUE(MID(A3615,6,2)),VALUE(MID(A3615,9,2))),"yyyy-mm-dd")=LEFT(A3615,10),DATE(VALUE(LEFT(A3615,4)),VALUE(MID(A3615,6,2)),VALUE(MID(A3615,9,2))),""),"")))</f>
        <v/>
      </c>
    </row>
    <row r="3616" customFormat="false" ht="15" hidden="false" customHeight="false" outlineLevel="0" collapsed="false">
      <c r="A3616" s="13"/>
      <c r="B3616" s="8"/>
      <c r="C3616" s="8"/>
      <c r="D3616" s="23"/>
      <c r="E3616" s="23"/>
      <c r="F3616" s="10" t="str">
        <f aca="false">IF(D3616="","",D3616-N(E3616))</f>
        <v/>
      </c>
      <c r="G3616" s="8"/>
      <c r="H3616" s="12" t="str">
        <f aca="false">IF(AND(A3616="",C3616="",D3616=""),"",IF(A3616="","Add the order date",IF(I3616="","Date not recognised - use YYYY-MM-DD",IF(C3616="","Add the customer email",IF(D3616="","Add the order total",IF(COUNTIF(Customers!$A$2:$A$2001,C3616)=0,"Customer not on Customers tab",IF(N(E3616)&gt;D3616,"Refund is more than the order",IF(AND(B3616&lt;&gt;"",COUNTIF($B$2:$B$5001,B3616)&gt;1),"Same order # twice - keep one row",""))))))))</f>
        <v/>
      </c>
      <c r="I3616" s="11" t="str">
        <f aca="false">IF(A3616="","",IF(ISNUMBER(A3616),INT(A3616),IFERROR(IF(TEXT(DATE(VALUE(LEFT(A3616,4)),VALUE(MID(A3616,6,2)),VALUE(MID(A3616,9,2))),"yyyy-mm-dd")=LEFT(A3616,10),DATE(VALUE(LEFT(A3616,4)),VALUE(MID(A3616,6,2)),VALUE(MID(A3616,9,2))),""),"")))</f>
        <v/>
      </c>
    </row>
    <row r="3617" customFormat="false" ht="15" hidden="false" customHeight="false" outlineLevel="0" collapsed="false">
      <c r="A3617" s="13"/>
      <c r="B3617" s="8"/>
      <c r="C3617" s="8"/>
      <c r="D3617" s="23"/>
      <c r="E3617" s="23"/>
      <c r="F3617" s="10" t="str">
        <f aca="false">IF(D3617="","",D3617-N(E3617))</f>
        <v/>
      </c>
      <c r="G3617" s="8"/>
      <c r="H3617" s="12" t="str">
        <f aca="false">IF(AND(A3617="",C3617="",D3617=""),"",IF(A3617="","Add the order date",IF(I3617="","Date not recognised - use YYYY-MM-DD",IF(C3617="","Add the customer email",IF(D3617="","Add the order total",IF(COUNTIF(Customers!$A$2:$A$2001,C3617)=0,"Customer not on Customers tab",IF(N(E3617)&gt;D3617,"Refund is more than the order",IF(AND(B3617&lt;&gt;"",COUNTIF($B$2:$B$5001,B3617)&gt;1),"Same order # twice - keep one row",""))))))))</f>
        <v/>
      </c>
      <c r="I3617" s="11" t="str">
        <f aca="false">IF(A3617="","",IF(ISNUMBER(A3617),INT(A3617),IFERROR(IF(TEXT(DATE(VALUE(LEFT(A3617,4)),VALUE(MID(A3617,6,2)),VALUE(MID(A3617,9,2))),"yyyy-mm-dd")=LEFT(A3617,10),DATE(VALUE(LEFT(A3617,4)),VALUE(MID(A3617,6,2)),VALUE(MID(A3617,9,2))),""),"")))</f>
        <v/>
      </c>
    </row>
    <row r="3618" customFormat="false" ht="15" hidden="false" customHeight="false" outlineLevel="0" collapsed="false">
      <c r="A3618" s="13"/>
      <c r="B3618" s="8"/>
      <c r="C3618" s="8"/>
      <c r="D3618" s="23"/>
      <c r="E3618" s="23"/>
      <c r="F3618" s="10" t="str">
        <f aca="false">IF(D3618="","",D3618-N(E3618))</f>
        <v/>
      </c>
      <c r="G3618" s="8"/>
      <c r="H3618" s="12" t="str">
        <f aca="false">IF(AND(A3618="",C3618="",D3618=""),"",IF(A3618="","Add the order date",IF(I3618="","Date not recognised - use YYYY-MM-DD",IF(C3618="","Add the customer email",IF(D3618="","Add the order total",IF(COUNTIF(Customers!$A$2:$A$2001,C3618)=0,"Customer not on Customers tab",IF(N(E3618)&gt;D3618,"Refund is more than the order",IF(AND(B3618&lt;&gt;"",COUNTIF($B$2:$B$5001,B3618)&gt;1),"Same order # twice - keep one row",""))))))))</f>
        <v/>
      </c>
      <c r="I3618" s="11" t="str">
        <f aca="false">IF(A3618="","",IF(ISNUMBER(A3618),INT(A3618),IFERROR(IF(TEXT(DATE(VALUE(LEFT(A3618,4)),VALUE(MID(A3618,6,2)),VALUE(MID(A3618,9,2))),"yyyy-mm-dd")=LEFT(A3618,10),DATE(VALUE(LEFT(A3618,4)),VALUE(MID(A3618,6,2)),VALUE(MID(A3618,9,2))),""),"")))</f>
        <v/>
      </c>
    </row>
    <row r="3619" customFormat="false" ht="15" hidden="false" customHeight="false" outlineLevel="0" collapsed="false">
      <c r="A3619" s="13"/>
      <c r="B3619" s="8"/>
      <c r="C3619" s="8"/>
      <c r="D3619" s="23"/>
      <c r="E3619" s="23"/>
      <c r="F3619" s="10" t="str">
        <f aca="false">IF(D3619="","",D3619-N(E3619))</f>
        <v/>
      </c>
      <c r="G3619" s="8"/>
      <c r="H3619" s="12" t="str">
        <f aca="false">IF(AND(A3619="",C3619="",D3619=""),"",IF(A3619="","Add the order date",IF(I3619="","Date not recognised - use YYYY-MM-DD",IF(C3619="","Add the customer email",IF(D3619="","Add the order total",IF(COUNTIF(Customers!$A$2:$A$2001,C3619)=0,"Customer not on Customers tab",IF(N(E3619)&gt;D3619,"Refund is more than the order",IF(AND(B3619&lt;&gt;"",COUNTIF($B$2:$B$5001,B3619)&gt;1),"Same order # twice - keep one row",""))))))))</f>
        <v/>
      </c>
      <c r="I3619" s="11" t="str">
        <f aca="false">IF(A3619="","",IF(ISNUMBER(A3619),INT(A3619),IFERROR(IF(TEXT(DATE(VALUE(LEFT(A3619,4)),VALUE(MID(A3619,6,2)),VALUE(MID(A3619,9,2))),"yyyy-mm-dd")=LEFT(A3619,10),DATE(VALUE(LEFT(A3619,4)),VALUE(MID(A3619,6,2)),VALUE(MID(A3619,9,2))),""),"")))</f>
        <v/>
      </c>
    </row>
    <row r="3620" customFormat="false" ht="15" hidden="false" customHeight="false" outlineLevel="0" collapsed="false">
      <c r="A3620" s="13"/>
      <c r="B3620" s="8"/>
      <c r="C3620" s="8"/>
      <c r="D3620" s="23"/>
      <c r="E3620" s="23"/>
      <c r="F3620" s="10" t="str">
        <f aca="false">IF(D3620="","",D3620-N(E3620))</f>
        <v/>
      </c>
      <c r="G3620" s="8"/>
      <c r="H3620" s="12" t="str">
        <f aca="false">IF(AND(A3620="",C3620="",D3620=""),"",IF(A3620="","Add the order date",IF(I3620="","Date not recognised - use YYYY-MM-DD",IF(C3620="","Add the customer email",IF(D3620="","Add the order total",IF(COUNTIF(Customers!$A$2:$A$2001,C3620)=0,"Customer not on Customers tab",IF(N(E3620)&gt;D3620,"Refund is more than the order",IF(AND(B3620&lt;&gt;"",COUNTIF($B$2:$B$5001,B3620)&gt;1),"Same order # twice - keep one row",""))))))))</f>
        <v/>
      </c>
      <c r="I3620" s="11" t="str">
        <f aca="false">IF(A3620="","",IF(ISNUMBER(A3620),INT(A3620),IFERROR(IF(TEXT(DATE(VALUE(LEFT(A3620,4)),VALUE(MID(A3620,6,2)),VALUE(MID(A3620,9,2))),"yyyy-mm-dd")=LEFT(A3620,10),DATE(VALUE(LEFT(A3620,4)),VALUE(MID(A3620,6,2)),VALUE(MID(A3620,9,2))),""),"")))</f>
        <v/>
      </c>
    </row>
    <row r="3621" customFormat="false" ht="15" hidden="false" customHeight="false" outlineLevel="0" collapsed="false">
      <c r="A3621" s="13"/>
      <c r="B3621" s="8"/>
      <c r="C3621" s="8"/>
      <c r="D3621" s="23"/>
      <c r="E3621" s="23"/>
      <c r="F3621" s="10" t="str">
        <f aca="false">IF(D3621="","",D3621-N(E3621))</f>
        <v/>
      </c>
      <c r="G3621" s="8"/>
      <c r="H3621" s="12" t="str">
        <f aca="false">IF(AND(A3621="",C3621="",D3621=""),"",IF(A3621="","Add the order date",IF(I3621="","Date not recognised - use YYYY-MM-DD",IF(C3621="","Add the customer email",IF(D3621="","Add the order total",IF(COUNTIF(Customers!$A$2:$A$2001,C3621)=0,"Customer not on Customers tab",IF(N(E3621)&gt;D3621,"Refund is more than the order",IF(AND(B3621&lt;&gt;"",COUNTIF($B$2:$B$5001,B3621)&gt;1),"Same order # twice - keep one row",""))))))))</f>
        <v/>
      </c>
      <c r="I3621" s="11" t="str">
        <f aca="false">IF(A3621="","",IF(ISNUMBER(A3621),INT(A3621),IFERROR(IF(TEXT(DATE(VALUE(LEFT(A3621,4)),VALUE(MID(A3621,6,2)),VALUE(MID(A3621,9,2))),"yyyy-mm-dd")=LEFT(A3621,10),DATE(VALUE(LEFT(A3621,4)),VALUE(MID(A3621,6,2)),VALUE(MID(A3621,9,2))),""),"")))</f>
        <v/>
      </c>
    </row>
    <row r="3622" customFormat="false" ht="15" hidden="false" customHeight="false" outlineLevel="0" collapsed="false">
      <c r="A3622" s="13"/>
      <c r="B3622" s="8"/>
      <c r="C3622" s="8"/>
      <c r="D3622" s="23"/>
      <c r="E3622" s="23"/>
      <c r="F3622" s="10" t="str">
        <f aca="false">IF(D3622="","",D3622-N(E3622))</f>
        <v/>
      </c>
      <c r="G3622" s="8"/>
      <c r="H3622" s="12" t="str">
        <f aca="false">IF(AND(A3622="",C3622="",D3622=""),"",IF(A3622="","Add the order date",IF(I3622="","Date not recognised - use YYYY-MM-DD",IF(C3622="","Add the customer email",IF(D3622="","Add the order total",IF(COUNTIF(Customers!$A$2:$A$2001,C3622)=0,"Customer not on Customers tab",IF(N(E3622)&gt;D3622,"Refund is more than the order",IF(AND(B3622&lt;&gt;"",COUNTIF($B$2:$B$5001,B3622)&gt;1),"Same order # twice - keep one row",""))))))))</f>
        <v/>
      </c>
      <c r="I3622" s="11" t="str">
        <f aca="false">IF(A3622="","",IF(ISNUMBER(A3622),INT(A3622),IFERROR(IF(TEXT(DATE(VALUE(LEFT(A3622,4)),VALUE(MID(A3622,6,2)),VALUE(MID(A3622,9,2))),"yyyy-mm-dd")=LEFT(A3622,10),DATE(VALUE(LEFT(A3622,4)),VALUE(MID(A3622,6,2)),VALUE(MID(A3622,9,2))),""),"")))</f>
        <v/>
      </c>
    </row>
    <row r="3623" customFormat="false" ht="15" hidden="false" customHeight="false" outlineLevel="0" collapsed="false">
      <c r="A3623" s="13"/>
      <c r="B3623" s="8"/>
      <c r="C3623" s="8"/>
      <c r="D3623" s="23"/>
      <c r="E3623" s="23"/>
      <c r="F3623" s="10" t="str">
        <f aca="false">IF(D3623="","",D3623-N(E3623))</f>
        <v/>
      </c>
      <c r="G3623" s="8"/>
      <c r="H3623" s="12" t="str">
        <f aca="false">IF(AND(A3623="",C3623="",D3623=""),"",IF(A3623="","Add the order date",IF(I3623="","Date not recognised - use YYYY-MM-DD",IF(C3623="","Add the customer email",IF(D3623="","Add the order total",IF(COUNTIF(Customers!$A$2:$A$2001,C3623)=0,"Customer not on Customers tab",IF(N(E3623)&gt;D3623,"Refund is more than the order",IF(AND(B3623&lt;&gt;"",COUNTIF($B$2:$B$5001,B3623)&gt;1),"Same order # twice - keep one row",""))))))))</f>
        <v/>
      </c>
      <c r="I3623" s="11" t="str">
        <f aca="false">IF(A3623="","",IF(ISNUMBER(A3623),INT(A3623),IFERROR(IF(TEXT(DATE(VALUE(LEFT(A3623,4)),VALUE(MID(A3623,6,2)),VALUE(MID(A3623,9,2))),"yyyy-mm-dd")=LEFT(A3623,10),DATE(VALUE(LEFT(A3623,4)),VALUE(MID(A3623,6,2)),VALUE(MID(A3623,9,2))),""),"")))</f>
        <v/>
      </c>
    </row>
    <row r="3624" customFormat="false" ht="15" hidden="false" customHeight="false" outlineLevel="0" collapsed="false">
      <c r="A3624" s="13"/>
      <c r="B3624" s="8"/>
      <c r="C3624" s="8"/>
      <c r="D3624" s="23"/>
      <c r="E3624" s="23"/>
      <c r="F3624" s="10" t="str">
        <f aca="false">IF(D3624="","",D3624-N(E3624))</f>
        <v/>
      </c>
      <c r="G3624" s="8"/>
      <c r="H3624" s="12" t="str">
        <f aca="false">IF(AND(A3624="",C3624="",D3624=""),"",IF(A3624="","Add the order date",IF(I3624="","Date not recognised - use YYYY-MM-DD",IF(C3624="","Add the customer email",IF(D3624="","Add the order total",IF(COUNTIF(Customers!$A$2:$A$2001,C3624)=0,"Customer not on Customers tab",IF(N(E3624)&gt;D3624,"Refund is more than the order",IF(AND(B3624&lt;&gt;"",COUNTIF($B$2:$B$5001,B3624)&gt;1),"Same order # twice - keep one row",""))))))))</f>
        <v/>
      </c>
      <c r="I3624" s="11" t="str">
        <f aca="false">IF(A3624="","",IF(ISNUMBER(A3624),INT(A3624),IFERROR(IF(TEXT(DATE(VALUE(LEFT(A3624,4)),VALUE(MID(A3624,6,2)),VALUE(MID(A3624,9,2))),"yyyy-mm-dd")=LEFT(A3624,10),DATE(VALUE(LEFT(A3624,4)),VALUE(MID(A3624,6,2)),VALUE(MID(A3624,9,2))),""),"")))</f>
        <v/>
      </c>
    </row>
    <row r="3625" customFormat="false" ht="15" hidden="false" customHeight="false" outlineLevel="0" collapsed="false">
      <c r="A3625" s="13"/>
      <c r="B3625" s="8"/>
      <c r="C3625" s="8"/>
      <c r="D3625" s="23"/>
      <c r="E3625" s="23"/>
      <c r="F3625" s="10" t="str">
        <f aca="false">IF(D3625="","",D3625-N(E3625))</f>
        <v/>
      </c>
      <c r="G3625" s="8"/>
      <c r="H3625" s="12" t="str">
        <f aca="false">IF(AND(A3625="",C3625="",D3625=""),"",IF(A3625="","Add the order date",IF(I3625="","Date not recognised - use YYYY-MM-DD",IF(C3625="","Add the customer email",IF(D3625="","Add the order total",IF(COUNTIF(Customers!$A$2:$A$2001,C3625)=0,"Customer not on Customers tab",IF(N(E3625)&gt;D3625,"Refund is more than the order",IF(AND(B3625&lt;&gt;"",COUNTIF($B$2:$B$5001,B3625)&gt;1),"Same order # twice - keep one row",""))))))))</f>
        <v/>
      </c>
      <c r="I3625" s="11" t="str">
        <f aca="false">IF(A3625="","",IF(ISNUMBER(A3625),INT(A3625),IFERROR(IF(TEXT(DATE(VALUE(LEFT(A3625,4)),VALUE(MID(A3625,6,2)),VALUE(MID(A3625,9,2))),"yyyy-mm-dd")=LEFT(A3625,10),DATE(VALUE(LEFT(A3625,4)),VALUE(MID(A3625,6,2)),VALUE(MID(A3625,9,2))),""),"")))</f>
        <v/>
      </c>
    </row>
    <row r="3626" customFormat="false" ht="15" hidden="false" customHeight="false" outlineLevel="0" collapsed="false">
      <c r="A3626" s="13"/>
      <c r="B3626" s="8"/>
      <c r="C3626" s="8"/>
      <c r="D3626" s="23"/>
      <c r="E3626" s="23"/>
      <c r="F3626" s="10" t="str">
        <f aca="false">IF(D3626="","",D3626-N(E3626))</f>
        <v/>
      </c>
      <c r="G3626" s="8"/>
      <c r="H3626" s="12" t="str">
        <f aca="false">IF(AND(A3626="",C3626="",D3626=""),"",IF(A3626="","Add the order date",IF(I3626="","Date not recognised - use YYYY-MM-DD",IF(C3626="","Add the customer email",IF(D3626="","Add the order total",IF(COUNTIF(Customers!$A$2:$A$2001,C3626)=0,"Customer not on Customers tab",IF(N(E3626)&gt;D3626,"Refund is more than the order",IF(AND(B3626&lt;&gt;"",COUNTIF($B$2:$B$5001,B3626)&gt;1),"Same order # twice - keep one row",""))))))))</f>
        <v/>
      </c>
      <c r="I3626" s="11" t="str">
        <f aca="false">IF(A3626="","",IF(ISNUMBER(A3626),INT(A3626),IFERROR(IF(TEXT(DATE(VALUE(LEFT(A3626,4)),VALUE(MID(A3626,6,2)),VALUE(MID(A3626,9,2))),"yyyy-mm-dd")=LEFT(A3626,10),DATE(VALUE(LEFT(A3626,4)),VALUE(MID(A3626,6,2)),VALUE(MID(A3626,9,2))),""),"")))</f>
        <v/>
      </c>
    </row>
    <row r="3627" customFormat="false" ht="15" hidden="false" customHeight="false" outlineLevel="0" collapsed="false">
      <c r="A3627" s="13"/>
      <c r="B3627" s="8"/>
      <c r="C3627" s="8"/>
      <c r="D3627" s="23"/>
      <c r="E3627" s="23"/>
      <c r="F3627" s="10" t="str">
        <f aca="false">IF(D3627="","",D3627-N(E3627))</f>
        <v/>
      </c>
      <c r="G3627" s="8"/>
      <c r="H3627" s="12" t="str">
        <f aca="false">IF(AND(A3627="",C3627="",D3627=""),"",IF(A3627="","Add the order date",IF(I3627="","Date not recognised - use YYYY-MM-DD",IF(C3627="","Add the customer email",IF(D3627="","Add the order total",IF(COUNTIF(Customers!$A$2:$A$2001,C3627)=0,"Customer not on Customers tab",IF(N(E3627)&gt;D3627,"Refund is more than the order",IF(AND(B3627&lt;&gt;"",COUNTIF($B$2:$B$5001,B3627)&gt;1),"Same order # twice - keep one row",""))))))))</f>
        <v/>
      </c>
      <c r="I3627" s="11" t="str">
        <f aca="false">IF(A3627="","",IF(ISNUMBER(A3627),INT(A3627),IFERROR(IF(TEXT(DATE(VALUE(LEFT(A3627,4)),VALUE(MID(A3627,6,2)),VALUE(MID(A3627,9,2))),"yyyy-mm-dd")=LEFT(A3627,10),DATE(VALUE(LEFT(A3627,4)),VALUE(MID(A3627,6,2)),VALUE(MID(A3627,9,2))),""),"")))</f>
        <v/>
      </c>
    </row>
    <row r="3628" customFormat="false" ht="15" hidden="false" customHeight="false" outlineLevel="0" collapsed="false">
      <c r="A3628" s="13"/>
      <c r="B3628" s="8"/>
      <c r="C3628" s="8"/>
      <c r="D3628" s="23"/>
      <c r="E3628" s="23"/>
      <c r="F3628" s="10" t="str">
        <f aca="false">IF(D3628="","",D3628-N(E3628))</f>
        <v/>
      </c>
      <c r="G3628" s="8"/>
      <c r="H3628" s="12" t="str">
        <f aca="false">IF(AND(A3628="",C3628="",D3628=""),"",IF(A3628="","Add the order date",IF(I3628="","Date not recognised - use YYYY-MM-DD",IF(C3628="","Add the customer email",IF(D3628="","Add the order total",IF(COUNTIF(Customers!$A$2:$A$2001,C3628)=0,"Customer not on Customers tab",IF(N(E3628)&gt;D3628,"Refund is more than the order",IF(AND(B3628&lt;&gt;"",COUNTIF($B$2:$B$5001,B3628)&gt;1),"Same order # twice - keep one row",""))))))))</f>
        <v/>
      </c>
      <c r="I3628" s="11" t="str">
        <f aca="false">IF(A3628="","",IF(ISNUMBER(A3628),INT(A3628),IFERROR(IF(TEXT(DATE(VALUE(LEFT(A3628,4)),VALUE(MID(A3628,6,2)),VALUE(MID(A3628,9,2))),"yyyy-mm-dd")=LEFT(A3628,10),DATE(VALUE(LEFT(A3628,4)),VALUE(MID(A3628,6,2)),VALUE(MID(A3628,9,2))),""),"")))</f>
        <v/>
      </c>
    </row>
    <row r="3629" customFormat="false" ht="15" hidden="false" customHeight="false" outlineLevel="0" collapsed="false">
      <c r="A3629" s="13"/>
      <c r="B3629" s="8"/>
      <c r="C3629" s="8"/>
      <c r="D3629" s="23"/>
      <c r="E3629" s="23"/>
      <c r="F3629" s="10" t="str">
        <f aca="false">IF(D3629="","",D3629-N(E3629))</f>
        <v/>
      </c>
      <c r="G3629" s="8"/>
      <c r="H3629" s="12" t="str">
        <f aca="false">IF(AND(A3629="",C3629="",D3629=""),"",IF(A3629="","Add the order date",IF(I3629="","Date not recognised - use YYYY-MM-DD",IF(C3629="","Add the customer email",IF(D3629="","Add the order total",IF(COUNTIF(Customers!$A$2:$A$2001,C3629)=0,"Customer not on Customers tab",IF(N(E3629)&gt;D3629,"Refund is more than the order",IF(AND(B3629&lt;&gt;"",COUNTIF($B$2:$B$5001,B3629)&gt;1),"Same order # twice - keep one row",""))))))))</f>
        <v/>
      </c>
      <c r="I3629" s="11" t="str">
        <f aca="false">IF(A3629="","",IF(ISNUMBER(A3629),INT(A3629),IFERROR(IF(TEXT(DATE(VALUE(LEFT(A3629,4)),VALUE(MID(A3629,6,2)),VALUE(MID(A3629,9,2))),"yyyy-mm-dd")=LEFT(A3629,10),DATE(VALUE(LEFT(A3629,4)),VALUE(MID(A3629,6,2)),VALUE(MID(A3629,9,2))),""),"")))</f>
        <v/>
      </c>
    </row>
    <row r="3630" customFormat="false" ht="15" hidden="false" customHeight="false" outlineLevel="0" collapsed="false">
      <c r="A3630" s="13"/>
      <c r="B3630" s="8"/>
      <c r="C3630" s="8"/>
      <c r="D3630" s="23"/>
      <c r="E3630" s="23"/>
      <c r="F3630" s="10" t="str">
        <f aca="false">IF(D3630="","",D3630-N(E3630))</f>
        <v/>
      </c>
      <c r="G3630" s="8"/>
      <c r="H3630" s="12" t="str">
        <f aca="false">IF(AND(A3630="",C3630="",D3630=""),"",IF(A3630="","Add the order date",IF(I3630="","Date not recognised - use YYYY-MM-DD",IF(C3630="","Add the customer email",IF(D3630="","Add the order total",IF(COUNTIF(Customers!$A$2:$A$2001,C3630)=0,"Customer not on Customers tab",IF(N(E3630)&gt;D3630,"Refund is more than the order",IF(AND(B3630&lt;&gt;"",COUNTIF($B$2:$B$5001,B3630)&gt;1),"Same order # twice - keep one row",""))))))))</f>
        <v/>
      </c>
      <c r="I3630" s="11" t="str">
        <f aca="false">IF(A3630="","",IF(ISNUMBER(A3630),INT(A3630),IFERROR(IF(TEXT(DATE(VALUE(LEFT(A3630,4)),VALUE(MID(A3630,6,2)),VALUE(MID(A3630,9,2))),"yyyy-mm-dd")=LEFT(A3630,10),DATE(VALUE(LEFT(A3630,4)),VALUE(MID(A3630,6,2)),VALUE(MID(A3630,9,2))),""),"")))</f>
        <v/>
      </c>
    </row>
    <row r="3631" customFormat="false" ht="15" hidden="false" customHeight="false" outlineLevel="0" collapsed="false">
      <c r="A3631" s="13"/>
      <c r="B3631" s="8"/>
      <c r="C3631" s="8"/>
      <c r="D3631" s="23"/>
      <c r="E3631" s="23"/>
      <c r="F3631" s="10" t="str">
        <f aca="false">IF(D3631="","",D3631-N(E3631))</f>
        <v/>
      </c>
      <c r="G3631" s="8"/>
      <c r="H3631" s="12" t="str">
        <f aca="false">IF(AND(A3631="",C3631="",D3631=""),"",IF(A3631="","Add the order date",IF(I3631="","Date not recognised - use YYYY-MM-DD",IF(C3631="","Add the customer email",IF(D3631="","Add the order total",IF(COUNTIF(Customers!$A$2:$A$2001,C3631)=0,"Customer not on Customers tab",IF(N(E3631)&gt;D3631,"Refund is more than the order",IF(AND(B3631&lt;&gt;"",COUNTIF($B$2:$B$5001,B3631)&gt;1),"Same order # twice - keep one row",""))))))))</f>
        <v/>
      </c>
      <c r="I3631" s="11" t="str">
        <f aca="false">IF(A3631="","",IF(ISNUMBER(A3631),INT(A3631),IFERROR(IF(TEXT(DATE(VALUE(LEFT(A3631,4)),VALUE(MID(A3631,6,2)),VALUE(MID(A3631,9,2))),"yyyy-mm-dd")=LEFT(A3631,10),DATE(VALUE(LEFT(A3631,4)),VALUE(MID(A3631,6,2)),VALUE(MID(A3631,9,2))),""),"")))</f>
        <v/>
      </c>
    </row>
    <row r="3632" customFormat="false" ht="15" hidden="false" customHeight="false" outlineLevel="0" collapsed="false">
      <c r="A3632" s="13"/>
      <c r="B3632" s="8"/>
      <c r="C3632" s="8"/>
      <c r="D3632" s="23"/>
      <c r="E3632" s="23"/>
      <c r="F3632" s="10" t="str">
        <f aca="false">IF(D3632="","",D3632-N(E3632))</f>
        <v/>
      </c>
      <c r="G3632" s="8"/>
      <c r="H3632" s="12" t="str">
        <f aca="false">IF(AND(A3632="",C3632="",D3632=""),"",IF(A3632="","Add the order date",IF(I3632="","Date not recognised - use YYYY-MM-DD",IF(C3632="","Add the customer email",IF(D3632="","Add the order total",IF(COUNTIF(Customers!$A$2:$A$2001,C3632)=0,"Customer not on Customers tab",IF(N(E3632)&gt;D3632,"Refund is more than the order",IF(AND(B3632&lt;&gt;"",COUNTIF($B$2:$B$5001,B3632)&gt;1),"Same order # twice - keep one row",""))))))))</f>
        <v/>
      </c>
      <c r="I3632" s="11" t="str">
        <f aca="false">IF(A3632="","",IF(ISNUMBER(A3632),INT(A3632),IFERROR(IF(TEXT(DATE(VALUE(LEFT(A3632,4)),VALUE(MID(A3632,6,2)),VALUE(MID(A3632,9,2))),"yyyy-mm-dd")=LEFT(A3632,10),DATE(VALUE(LEFT(A3632,4)),VALUE(MID(A3632,6,2)),VALUE(MID(A3632,9,2))),""),"")))</f>
        <v/>
      </c>
    </row>
    <row r="3633" customFormat="false" ht="15" hidden="false" customHeight="false" outlineLevel="0" collapsed="false">
      <c r="A3633" s="13"/>
      <c r="B3633" s="8"/>
      <c r="C3633" s="8"/>
      <c r="D3633" s="23"/>
      <c r="E3633" s="23"/>
      <c r="F3633" s="10" t="str">
        <f aca="false">IF(D3633="","",D3633-N(E3633))</f>
        <v/>
      </c>
      <c r="G3633" s="8"/>
      <c r="H3633" s="12" t="str">
        <f aca="false">IF(AND(A3633="",C3633="",D3633=""),"",IF(A3633="","Add the order date",IF(I3633="","Date not recognised - use YYYY-MM-DD",IF(C3633="","Add the customer email",IF(D3633="","Add the order total",IF(COUNTIF(Customers!$A$2:$A$2001,C3633)=0,"Customer not on Customers tab",IF(N(E3633)&gt;D3633,"Refund is more than the order",IF(AND(B3633&lt;&gt;"",COUNTIF($B$2:$B$5001,B3633)&gt;1),"Same order # twice - keep one row",""))))))))</f>
        <v/>
      </c>
      <c r="I3633" s="11" t="str">
        <f aca="false">IF(A3633="","",IF(ISNUMBER(A3633),INT(A3633),IFERROR(IF(TEXT(DATE(VALUE(LEFT(A3633,4)),VALUE(MID(A3633,6,2)),VALUE(MID(A3633,9,2))),"yyyy-mm-dd")=LEFT(A3633,10),DATE(VALUE(LEFT(A3633,4)),VALUE(MID(A3633,6,2)),VALUE(MID(A3633,9,2))),""),"")))</f>
        <v/>
      </c>
    </row>
    <row r="3634" customFormat="false" ht="15" hidden="false" customHeight="false" outlineLevel="0" collapsed="false">
      <c r="A3634" s="13"/>
      <c r="B3634" s="8"/>
      <c r="C3634" s="8"/>
      <c r="D3634" s="23"/>
      <c r="E3634" s="23"/>
      <c r="F3634" s="10" t="str">
        <f aca="false">IF(D3634="","",D3634-N(E3634))</f>
        <v/>
      </c>
      <c r="G3634" s="8"/>
      <c r="H3634" s="12" t="str">
        <f aca="false">IF(AND(A3634="",C3634="",D3634=""),"",IF(A3634="","Add the order date",IF(I3634="","Date not recognised - use YYYY-MM-DD",IF(C3634="","Add the customer email",IF(D3634="","Add the order total",IF(COUNTIF(Customers!$A$2:$A$2001,C3634)=0,"Customer not on Customers tab",IF(N(E3634)&gt;D3634,"Refund is more than the order",IF(AND(B3634&lt;&gt;"",COUNTIF($B$2:$B$5001,B3634)&gt;1),"Same order # twice - keep one row",""))))))))</f>
        <v/>
      </c>
      <c r="I3634" s="11" t="str">
        <f aca="false">IF(A3634="","",IF(ISNUMBER(A3634),INT(A3634),IFERROR(IF(TEXT(DATE(VALUE(LEFT(A3634,4)),VALUE(MID(A3634,6,2)),VALUE(MID(A3634,9,2))),"yyyy-mm-dd")=LEFT(A3634,10),DATE(VALUE(LEFT(A3634,4)),VALUE(MID(A3634,6,2)),VALUE(MID(A3634,9,2))),""),"")))</f>
        <v/>
      </c>
    </row>
    <row r="3635" customFormat="false" ht="15" hidden="false" customHeight="false" outlineLevel="0" collapsed="false">
      <c r="A3635" s="13"/>
      <c r="B3635" s="8"/>
      <c r="C3635" s="8"/>
      <c r="D3635" s="23"/>
      <c r="E3635" s="23"/>
      <c r="F3635" s="10" t="str">
        <f aca="false">IF(D3635="","",D3635-N(E3635))</f>
        <v/>
      </c>
      <c r="G3635" s="8"/>
      <c r="H3635" s="12" t="str">
        <f aca="false">IF(AND(A3635="",C3635="",D3635=""),"",IF(A3635="","Add the order date",IF(I3635="","Date not recognised - use YYYY-MM-DD",IF(C3635="","Add the customer email",IF(D3635="","Add the order total",IF(COUNTIF(Customers!$A$2:$A$2001,C3635)=0,"Customer not on Customers tab",IF(N(E3635)&gt;D3635,"Refund is more than the order",IF(AND(B3635&lt;&gt;"",COUNTIF($B$2:$B$5001,B3635)&gt;1),"Same order # twice - keep one row",""))))))))</f>
        <v/>
      </c>
      <c r="I3635" s="11" t="str">
        <f aca="false">IF(A3635="","",IF(ISNUMBER(A3635),INT(A3635),IFERROR(IF(TEXT(DATE(VALUE(LEFT(A3635,4)),VALUE(MID(A3635,6,2)),VALUE(MID(A3635,9,2))),"yyyy-mm-dd")=LEFT(A3635,10),DATE(VALUE(LEFT(A3635,4)),VALUE(MID(A3635,6,2)),VALUE(MID(A3635,9,2))),""),"")))</f>
        <v/>
      </c>
    </row>
    <row r="3636" customFormat="false" ht="15" hidden="false" customHeight="false" outlineLevel="0" collapsed="false">
      <c r="A3636" s="13"/>
      <c r="B3636" s="8"/>
      <c r="C3636" s="8"/>
      <c r="D3636" s="23"/>
      <c r="E3636" s="23"/>
      <c r="F3636" s="10" t="str">
        <f aca="false">IF(D3636="","",D3636-N(E3636))</f>
        <v/>
      </c>
      <c r="G3636" s="8"/>
      <c r="H3636" s="12" t="str">
        <f aca="false">IF(AND(A3636="",C3636="",D3636=""),"",IF(A3636="","Add the order date",IF(I3636="","Date not recognised - use YYYY-MM-DD",IF(C3636="","Add the customer email",IF(D3636="","Add the order total",IF(COUNTIF(Customers!$A$2:$A$2001,C3636)=0,"Customer not on Customers tab",IF(N(E3636)&gt;D3636,"Refund is more than the order",IF(AND(B3636&lt;&gt;"",COUNTIF($B$2:$B$5001,B3636)&gt;1),"Same order # twice - keep one row",""))))))))</f>
        <v/>
      </c>
      <c r="I3636" s="11" t="str">
        <f aca="false">IF(A3636="","",IF(ISNUMBER(A3636),INT(A3636),IFERROR(IF(TEXT(DATE(VALUE(LEFT(A3636,4)),VALUE(MID(A3636,6,2)),VALUE(MID(A3636,9,2))),"yyyy-mm-dd")=LEFT(A3636,10),DATE(VALUE(LEFT(A3636,4)),VALUE(MID(A3636,6,2)),VALUE(MID(A3636,9,2))),""),"")))</f>
        <v/>
      </c>
    </row>
    <row r="3637" customFormat="false" ht="15" hidden="false" customHeight="false" outlineLevel="0" collapsed="false">
      <c r="A3637" s="13"/>
      <c r="B3637" s="8"/>
      <c r="C3637" s="8"/>
      <c r="D3637" s="23"/>
      <c r="E3637" s="23"/>
      <c r="F3637" s="10" t="str">
        <f aca="false">IF(D3637="","",D3637-N(E3637))</f>
        <v/>
      </c>
      <c r="G3637" s="8"/>
      <c r="H3637" s="12" t="str">
        <f aca="false">IF(AND(A3637="",C3637="",D3637=""),"",IF(A3637="","Add the order date",IF(I3637="","Date not recognised - use YYYY-MM-DD",IF(C3637="","Add the customer email",IF(D3637="","Add the order total",IF(COUNTIF(Customers!$A$2:$A$2001,C3637)=0,"Customer not on Customers tab",IF(N(E3637)&gt;D3637,"Refund is more than the order",IF(AND(B3637&lt;&gt;"",COUNTIF($B$2:$B$5001,B3637)&gt;1),"Same order # twice - keep one row",""))))))))</f>
        <v/>
      </c>
      <c r="I3637" s="11" t="str">
        <f aca="false">IF(A3637="","",IF(ISNUMBER(A3637),INT(A3637),IFERROR(IF(TEXT(DATE(VALUE(LEFT(A3637,4)),VALUE(MID(A3637,6,2)),VALUE(MID(A3637,9,2))),"yyyy-mm-dd")=LEFT(A3637,10),DATE(VALUE(LEFT(A3637,4)),VALUE(MID(A3637,6,2)),VALUE(MID(A3637,9,2))),""),"")))</f>
        <v/>
      </c>
    </row>
    <row r="3638" customFormat="false" ht="15" hidden="false" customHeight="false" outlineLevel="0" collapsed="false">
      <c r="A3638" s="13"/>
      <c r="B3638" s="8"/>
      <c r="C3638" s="8"/>
      <c r="D3638" s="23"/>
      <c r="E3638" s="23"/>
      <c r="F3638" s="10" t="str">
        <f aca="false">IF(D3638="","",D3638-N(E3638))</f>
        <v/>
      </c>
      <c r="G3638" s="8"/>
      <c r="H3638" s="12" t="str">
        <f aca="false">IF(AND(A3638="",C3638="",D3638=""),"",IF(A3638="","Add the order date",IF(I3638="","Date not recognised - use YYYY-MM-DD",IF(C3638="","Add the customer email",IF(D3638="","Add the order total",IF(COUNTIF(Customers!$A$2:$A$2001,C3638)=0,"Customer not on Customers tab",IF(N(E3638)&gt;D3638,"Refund is more than the order",IF(AND(B3638&lt;&gt;"",COUNTIF($B$2:$B$5001,B3638)&gt;1),"Same order # twice - keep one row",""))))))))</f>
        <v/>
      </c>
      <c r="I3638" s="11" t="str">
        <f aca="false">IF(A3638="","",IF(ISNUMBER(A3638),INT(A3638),IFERROR(IF(TEXT(DATE(VALUE(LEFT(A3638,4)),VALUE(MID(A3638,6,2)),VALUE(MID(A3638,9,2))),"yyyy-mm-dd")=LEFT(A3638,10),DATE(VALUE(LEFT(A3638,4)),VALUE(MID(A3638,6,2)),VALUE(MID(A3638,9,2))),""),"")))</f>
        <v/>
      </c>
    </row>
    <row r="3639" customFormat="false" ht="15" hidden="false" customHeight="false" outlineLevel="0" collapsed="false">
      <c r="A3639" s="13"/>
      <c r="B3639" s="8"/>
      <c r="C3639" s="8"/>
      <c r="D3639" s="23"/>
      <c r="E3639" s="23"/>
      <c r="F3639" s="10" t="str">
        <f aca="false">IF(D3639="","",D3639-N(E3639))</f>
        <v/>
      </c>
      <c r="G3639" s="8"/>
      <c r="H3639" s="12" t="str">
        <f aca="false">IF(AND(A3639="",C3639="",D3639=""),"",IF(A3639="","Add the order date",IF(I3639="","Date not recognised - use YYYY-MM-DD",IF(C3639="","Add the customer email",IF(D3639="","Add the order total",IF(COUNTIF(Customers!$A$2:$A$2001,C3639)=0,"Customer not on Customers tab",IF(N(E3639)&gt;D3639,"Refund is more than the order",IF(AND(B3639&lt;&gt;"",COUNTIF($B$2:$B$5001,B3639)&gt;1),"Same order # twice - keep one row",""))))))))</f>
        <v/>
      </c>
      <c r="I3639" s="11" t="str">
        <f aca="false">IF(A3639="","",IF(ISNUMBER(A3639),INT(A3639),IFERROR(IF(TEXT(DATE(VALUE(LEFT(A3639,4)),VALUE(MID(A3639,6,2)),VALUE(MID(A3639,9,2))),"yyyy-mm-dd")=LEFT(A3639,10),DATE(VALUE(LEFT(A3639,4)),VALUE(MID(A3639,6,2)),VALUE(MID(A3639,9,2))),""),"")))</f>
        <v/>
      </c>
    </row>
    <row r="3640" customFormat="false" ht="15" hidden="false" customHeight="false" outlineLevel="0" collapsed="false">
      <c r="A3640" s="13"/>
      <c r="B3640" s="8"/>
      <c r="C3640" s="8"/>
      <c r="D3640" s="23"/>
      <c r="E3640" s="23"/>
      <c r="F3640" s="10" t="str">
        <f aca="false">IF(D3640="","",D3640-N(E3640))</f>
        <v/>
      </c>
      <c r="G3640" s="8"/>
      <c r="H3640" s="12" t="str">
        <f aca="false">IF(AND(A3640="",C3640="",D3640=""),"",IF(A3640="","Add the order date",IF(I3640="","Date not recognised - use YYYY-MM-DD",IF(C3640="","Add the customer email",IF(D3640="","Add the order total",IF(COUNTIF(Customers!$A$2:$A$2001,C3640)=0,"Customer not on Customers tab",IF(N(E3640)&gt;D3640,"Refund is more than the order",IF(AND(B3640&lt;&gt;"",COUNTIF($B$2:$B$5001,B3640)&gt;1),"Same order # twice - keep one row",""))))))))</f>
        <v/>
      </c>
      <c r="I3640" s="11" t="str">
        <f aca="false">IF(A3640="","",IF(ISNUMBER(A3640),INT(A3640),IFERROR(IF(TEXT(DATE(VALUE(LEFT(A3640,4)),VALUE(MID(A3640,6,2)),VALUE(MID(A3640,9,2))),"yyyy-mm-dd")=LEFT(A3640,10),DATE(VALUE(LEFT(A3640,4)),VALUE(MID(A3640,6,2)),VALUE(MID(A3640,9,2))),""),"")))</f>
        <v/>
      </c>
    </row>
    <row r="3641" customFormat="false" ht="15" hidden="false" customHeight="false" outlineLevel="0" collapsed="false">
      <c r="A3641" s="13"/>
      <c r="B3641" s="8"/>
      <c r="C3641" s="8"/>
      <c r="D3641" s="23"/>
      <c r="E3641" s="23"/>
      <c r="F3641" s="10" t="str">
        <f aca="false">IF(D3641="","",D3641-N(E3641))</f>
        <v/>
      </c>
      <c r="G3641" s="8"/>
      <c r="H3641" s="12" t="str">
        <f aca="false">IF(AND(A3641="",C3641="",D3641=""),"",IF(A3641="","Add the order date",IF(I3641="","Date not recognised - use YYYY-MM-DD",IF(C3641="","Add the customer email",IF(D3641="","Add the order total",IF(COUNTIF(Customers!$A$2:$A$2001,C3641)=0,"Customer not on Customers tab",IF(N(E3641)&gt;D3641,"Refund is more than the order",IF(AND(B3641&lt;&gt;"",COUNTIF($B$2:$B$5001,B3641)&gt;1),"Same order # twice - keep one row",""))))))))</f>
        <v/>
      </c>
      <c r="I3641" s="11" t="str">
        <f aca="false">IF(A3641="","",IF(ISNUMBER(A3641),INT(A3641),IFERROR(IF(TEXT(DATE(VALUE(LEFT(A3641,4)),VALUE(MID(A3641,6,2)),VALUE(MID(A3641,9,2))),"yyyy-mm-dd")=LEFT(A3641,10),DATE(VALUE(LEFT(A3641,4)),VALUE(MID(A3641,6,2)),VALUE(MID(A3641,9,2))),""),"")))</f>
        <v/>
      </c>
    </row>
    <row r="3642" customFormat="false" ht="15" hidden="false" customHeight="false" outlineLevel="0" collapsed="false">
      <c r="A3642" s="13"/>
      <c r="B3642" s="8"/>
      <c r="C3642" s="8"/>
      <c r="D3642" s="23"/>
      <c r="E3642" s="23"/>
      <c r="F3642" s="10" t="str">
        <f aca="false">IF(D3642="","",D3642-N(E3642))</f>
        <v/>
      </c>
      <c r="G3642" s="8"/>
      <c r="H3642" s="12" t="str">
        <f aca="false">IF(AND(A3642="",C3642="",D3642=""),"",IF(A3642="","Add the order date",IF(I3642="","Date not recognised - use YYYY-MM-DD",IF(C3642="","Add the customer email",IF(D3642="","Add the order total",IF(COUNTIF(Customers!$A$2:$A$2001,C3642)=0,"Customer not on Customers tab",IF(N(E3642)&gt;D3642,"Refund is more than the order",IF(AND(B3642&lt;&gt;"",COUNTIF($B$2:$B$5001,B3642)&gt;1),"Same order # twice - keep one row",""))))))))</f>
        <v/>
      </c>
      <c r="I3642" s="11" t="str">
        <f aca="false">IF(A3642="","",IF(ISNUMBER(A3642),INT(A3642),IFERROR(IF(TEXT(DATE(VALUE(LEFT(A3642,4)),VALUE(MID(A3642,6,2)),VALUE(MID(A3642,9,2))),"yyyy-mm-dd")=LEFT(A3642,10),DATE(VALUE(LEFT(A3642,4)),VALUE(MID(A3642,6,2)),VALUE(MID(A3642,9,2))),""),"")))</f>
        <v/>
      </c>
    </row>
    <row r="3643" customFormat="false" ht="15" hidden="false" customHeight="false" outlineLevel="0" collapsed="false">
      <c r="A3643" s="13"/>
      <c r="B3643" s="8"/>
      <c r="C3643" s="8"/>
      <c r="D3643" s="23"/>
      <c r="E3643" s="23"/>
      <c r="F3643" s="10" t="str">
        <f aca="false">IF(D3643="","",D3643-N(E3643))</f>
        <v/>
      </c>
      <c r="G3643" s="8"/>
      <c r="H3643" s="12" t="str">
        <f aca="false">IF(AND(A3643="",C3643="",D3643=""),"",IF(A3643="","Add the order date",IF(I3643="","Date not recognised - use YYYY-MM-DD",IF(C3643="","Add the customer email",IF(D3643="","Add the order total",IF(COUNTIF(Customers!$A$2:$A$2001,C3643)=0,"Customer not on Customers tab",IF(N(E3643)&gt;D3643,"Refund is more than the order",IF(AND(B3643&lt;&gt;"",COUNTIF($B$2:$B$5001,B3643)&gt;1),"Same order # twice - keep one row",""))))))))</f>
        <v/>
      </c>
      <c r="I3643" s="11" t="str">
        <f aca="false">IF(A3643="","",IF(ISNUMBER(A3643),INT(A3643),IFERROR(IF(TEXT(DATE(VALUE(LEFT(A3643,4)),VALUE(MID(A3643,6,2)),VALUE(MID(A3643,9,2))),"yyyy-mm-dd")=LEFT(A3643,10),DATE(VALUE(LEFT(A3643,4)),VALUE(MID(A3643,6,2)),VALUE(MID(A3643,9,2))),""),"")))</f>
        <v/>
      </c>
    </row>
    <row r="3644" customFormat="false" ht="15" hidden="false" customHeight="false" outlineLevel="0" collapsed="false">
      <c r="A3644" s="13"/>
      <c r="B3644" s="8"/>
      <c r="C3644" s="8"/>
      <c r="D3644" s="23"/>
      <c r="E3644" s="23"/>
      <c r="F3644" s="10" t="str">
        <f aca="false">IF(D3644="","",D3644-N(E3644))</f>
        <v/>
      </c>
      <c r="G3644" s="8"/>
      <c r="H3644" s="12" t="str">
        <f aca="false">IF(AND(A3644="",C3644="",D3644=""),"",IF(A3644="","Add the order date",IF(I3644="","Date not recognised - use YYYY-MM-DD",IF(C3644="","Add the customer email",IF(D3644="","Add the order total",IF(COUNTIF(Customers!$A$2:$A$2001,C3644)=0,"Customer not on Customers tab",IF(N(E3644)&gt;D3644,"Refund is more than the order",IF(AND(B3644&lt;&gt;"",COUNTIF($B$2:$B$5001,B3644)&gt;1),"Same order # twice - keep one row",""))))))))</f>
        <v/>
      </c>
      <c r="I3644" s="11" t="str">
        <f aca="false">IF(A3644="","",IF(ISNUMBER(A3644),INT(A3644),IFERROR(IF(TEXT(DATE(VALUE(LEFT(A3644,4)),VALUE(MID(A3644,6,2)),VALUE(MID(A3644,9,2))),"yyyy-mm-dd")=LEFT(A3644,10),DATE(VALUE(LEFT(A3644,4)),VALUE(MID(A3644,6,2)),VALUE(MID(A3644,9,2))),""),"")))</f>
        <v/>
      </c>
    </row>
    <row r="3645" customFormat="false" ht="15" hidden="false" customHeight="false" outlineLevel="0" collapsed="false">
      <c r="A3645" s="13"/>
      <c r="B3645" s="8"/>
      <c r="C3645" s="8"/>
      <c r="D3645" s="23"/>
      <c r="E3645" s="23"/>
      <c r="F3645" s="10" t="str">
        <f aca="false">IF(D3645="","",D3645-N(E3645))</f>
        <v/>
      </c>
      <c r="G3645" s="8"/>
      <c r="H3645" s="12" t="str">
        <f aca="false">IF(AND(A3645="",C3645="",D3645=""),"",IF(A3645="","Add the order date",IF(I3645="","Date not recognised - use YYYY-MM-DD",IF(C3645="","Add the customer email",IF(D3645="","Add the order total",IF(COUNTIF(Customers!$A$2:$A$2001,C3645)=0,"Customer not on Customers tab",IF(N(E3645)&gt;D3645,"Refund is more than the order",IF(AND(B3645&lt;&gt;"",COUNTIF($B$2:$B$5001,B3645)&gt;1),"Same order # twice - keep one row",""))))))))</f>
        <v/>
      </c>
      <c r="I3645" s="11" t="str">
        <f aca="false">IF(A3645="","",IF(ISNUMBER(A3645),INT(A3645),IFERROR(IF(TEXT(DATE(VALUE(LEFT(A3645,4)),VALUE(MID(A3645,6,2)),VALUE(MID(A3645,9,2))),"yyyy-mm-dd")=LEFT(A3645,10),DATE(VALUE(LEFT(A3645,4)),VALUE(MID(A3645,6,2)),VALUE(MID(A3645,9,2))),""),"")))</f>
        <v/>
      </c>
    </row>
    <row r="3646" customFormat="false" ht="15" hidden="false" customHeight="false" outlineLevel="0" collapsed="false">
      <c r="A3646" s="13"/>
      <c r="B3646" s="8"/>
      <c r="C3646" s="8"/>
      <c r="D3646" s="23"/>
      <c r="E3646" s="23"/>
      <c r="F3646" s="10" t="str">
        <f aca="false">IF(D3646="","",D3646-N(E3646))</f>
        <v/>
      </c>
      <c r="G3646" s="8"/>
      <c r="H3646" s="12" t="str">
        <f aca="false">IF(AND(A3646="",C3646="",D3646=""),"",IF(A3646="","Add the order date",IF(I3646="","Date not recognised - use YYYY-MM-DD",IF(C3646="","Add the customer email",IF(D3646="","Add the order total",IF(COUNTIF(Customers!$A$2:$A$2001,C3646)=0,"Customer not on Customers tab",IF(N(E3646)&gt;D3646,"Refund is more than the order",IF(AND(B3646&lt;&gt;"",COUNTIF($B$2:$B$5001,B3646)&gt;1),"Same order # twice - keep one row",""))))))))</f>
        <v/>
      </c>
      <c r="I3646" s="11" t="str">
        <f aca="false">IF(A3646="","",IF(ISNUMBER(A3646),INT(A3646),IFERROR(IF(TEXT(DATE(VALUE(LEFT(A3646,4)),VALUE(MID(A3646,6,2)),VALUE(MID(A3646,9,2))),"yyyy-mm-dd")=LEFT(A3646,10),DATE(VALUE(LEFT(A3646,4)),VALUE(MID(A3646,6,2)),VALUE(MID(A3646,9,2))),""),"")))</f>
        <v/>
      </c>
    </row>
    <row r="3647" customFormat="false" ht="15" hidden="false" customHeight="false" outlineLevel="0" collapsed="false">
      <c r="A3647" s="13"/>
      <c r="B3647" s="8"/>
      <c r="C3647" s="8"/>
      <c r="D3647" s="23"/>
      <c r="E3647" s="23"/>
      <c r="F3647" s="10" t="str">
        <f aca="false">IF(D3647="","",D3647-N(E3647))</f>
        <v/>
      </c>
      <c r="G3647" s="8"/>
      <c r="H3647" s="12" t="str">
        <f aca="false">IF(AND(A3647="",C3647="",D3647=""),"",IF(A3647="","Add the order date",IF(I3647="","Date not recognised - use YYYY-MM-DD",IF(C3647="","Add the customer email",IF(D3647="","Add the order total",IF(COUNTIF(Customers!$A$2:$A$2001,C3647)=0,"Customer not on Customers tab",IF(N(E3647)&gt;D3647,"Refund is more than the order",IF(AND(B3647&lt;&gt;"",COUNTIF($B$2:$B$5001,B3647)&gt;1),"Same order # twice - keep one row",""))))))))</f>
        <v/>
      </c>
      <c r="I3647" s="11" t="str">
        <f aca="false">IF(A3647="","",IF(ISNUMBER(A3647),INT(A3647),IFERROR(IF(TEXT(DATE(VALUE(LEFT(A3647,4)),VALUE(MID(A3647,6,2)),VALUE(MID(A3647,9,2))),"yyyy-mm-dd")=LEFT(A3647,10),DATE(VALUE(LEFT(A3647,4)),VALUE(MID(A3647,6,2)),VALUE(MID(A3647,9,2))),""),"")))</f>
        <v/>
      </c>
    </row>
    <row r="3648" customFormat="false" ht="15" hidden="false" customHeight="false" outlineLevel="0" collapsed="false">
      <c r="A3648" s="13"/>
      <c r="B3648" s="8"/>
      <c r="C3648" s="8"/>
      <c r="D3648" s="23"/>
      <c r="E3648" s="23"/>
      <c r="F3648" s="10" t="str">
        <f aca="false">IF(D3648="","",D3648-N(E3648))</f>
        <v/>
      </c>
      <c r="G3648" s="8"/>
      <c r="H3648" s="12" t="str">
        <f aca="false">IF(AND(A3648="",C3648="",D3648=""),"",IF(A3648="","Add the order date",IF(I3648="","Date not recognised - use YYYY-MM-DD",IF(C3648="","Add the customer email",IF(D3648="","Add the order total",IF(COUNTIF(Customers!$A$2:$A$2001,C3648)=0,"Customer not on Customers tab",IF(N(E3648)&gt;D3648,"Refund is more than the order",IF(AND(B3648&lt;&gt;"",COUNTIF($B$2:$B$5001,B3648)&gt;1),"Same order # twice - keep one row",""))))))))</f>
        <v/>
      </c>
      <c r="I3648" s="11" t="str">
        <f aca="false">IF(A3648="","",IF(ISNUMBER(A3648),INT(A3648),IFERROR(IF(TEXT(DATE(VALUE(LEFT(A3648,4)),VALUE(MID(A3648,6,2)),VALUE(MID(A3648,9,2))),"yyyy-mm-dd")=LEFT(A3648,10),DATE(VALUE(LEFT(A3648,4)),VALUE(MID(A3648,6,2)),VALUE(MID(A3648,9,2))),""),"")))</f>
        <v/>
      </c>
    </row>
    <row r="3649" customFormat="false" ht="15" hidden="false" customHeight="false" outlineLevel="0" collapsed="false">
      <c r="A3649" s="13"/>
      <c r="B3649" s="8"/>
      <c r="C3649" s="8"/>
      <c r="D3649" s="23"/>
      <c r="E3649" s="23"/>
      <c r="F3649" s="10" t="str">
        <f aca="false">IF(D3649="","",D3649-N(E3649))</f>
        <v/>
      </c>
      <c r="G3649" s="8"/>
      <c r="H3649" s="12" t="str">
        <f aca="false">IF(AND(A3649="",C3649="",D3649=""),"",IF(A3649="","Add the order date",IF(I3649="","Date not recognised - use YYYY-MM-DD",IF(C3649="","Add the customer email",IF(D3649="","Add the order total",IF(COUNTIF(Customers!$A$2:$A$2001,C3649)=0,"Customer not on Customers tab",IF(N(E3649)&gt;D3649,"Refund is more than the order",IF(AND(B3649&lt;&gt;"",COUNTIF($B$2:$B$5001,B3649)&gt;1),"Same order # twice - keep one row",""))))))))</f>
        <v/>
      </c>
      <c r="I3649" s="11" t="str">
        <f aca="false">IF(A3649="","",IF(ISNUMBER(A3649),INT(A3649),IFERROR(IF(TEXT(DATE(VALUE(LEFT(A3649,4)),VALUE(MID(A3649,6,2)),VALUE(MID(A3649,9,2))),"yyyy-mm-dd")=LEFT(A3649,10),DATE(VALUE(LEFT(A3649,4)),VALUE(MID(A3649,6,2)),VALUE(MID(A3649,9,2))),""),"")))</f>
        <v/>
      </c>
    </row>
    <row r="3650" customFormat="false" ht="15" hidden="false" customHeight="false" outlineLevel="0" collapsed="false">
      <c r="A3650" s="13"/>
      <c r="B3650" s="8"/>
      <c r="C3650" s="8"/>
      <c r="D3650" s="23"/>
      <c r="E3650" s="23"/>
      <c r="F3650" s="10" t="str">
        <f aca="false">IF(D3650="","",D3650-N(E3650))</f>
        <v/>
      </c>
      <c r="G3650" s="8"/>
      <c r="H3650" s="12" t="str">
        <f aca="false">IF(AND(A3650="",C3650="",D3650=""),"",IF(A3650="","Add the order date",IF(I3650="","Date not recognised - use YYYY-MM-DD",IF(C3650="","Add the customer email",IF(D3650="","Add the order total",IF(COUNTIF(Customers!$A$2:$A$2001,C3650)=0,"Customer not on Customers tab",IF(N(E3650)&gt;D3650,"Refund is more than the order",IF(AND(B3650&lt;&gt;"",COUNTIF($B$2:$B$5001,B3650)&gt;1),"Same order # twice - keep one row",""))))))))</f>
        <v/>
      </c>
      <c r="I3650" s="11" t="str">
        <f aca="false">IF(A3650="","",IF(ISNUMBER(A3650),INT(A3650),IFERROR(IF(TEXT(DATE(VALUE(LEFT(A3650,4)),VALUE(MID(A3650,6,2)),VALUE(MID(A3650,9,2))),"yyyy-mm-dd")=LEFT(A3650,10),DATE(VALUE(LEFT(A3650,4)),VALUE(MID(A3650,6,2)),VALUE(MID(A3650,9,2))),""),"")))</f>
        <v/>
      </c>
    </row>
    <row r="3651" customFormat="false" ht="15" hidden="false" customHeight="false" outlineLevel="0" collapsed="false">
      <c r="A3651" s="13"/>
      <c r="B3651" s="8"/>
      <c r="C3651" s="8"/>
      <c r="D3651" s="23"/>
      <c r="E3651" s="23"/>
      <c r="F3651" s="10" t="str">
        <f aca="false">IF(D3651="","",D3651-N(E3651))</f>
        <v/>
      </c>
      <c r="G3651" s="8"/>
      <c r="H3651" s="12" t="str">
        <f aca="false">IF(AND(A3651="",C3651="",D3651=""),"",IF(A3651="","Add the order date",IF(I3651="","Date not recognised - use YYYY-MM-DD",IF(C3651="","Add the customer email",IF(D3651="","Add the order total",IF(COUNTIF(Customers!$A$2:$A$2001,C3651)=0,"Customer not on Customers tab",IF(N(E3651)&gt;D3651,"Refund is more than the order",IF(AND(B3651&lt;&gt;"",COUNTIF($B$2:$B$5001,B3651)&gt;1),"Same order # twice - keep one row",""))))))))</f>
        <v/>
      </c>
      <c r="I3651" s="11" t="str">
        <f aca="false">IF(A3651="","",IF(ISNUMBER(A3651),INT(A3651),IFERROR(IF(TEXT(DATE(VALUE(LEFT(A3651,4)),VALUE(MID(A3651,6,2)),VALUE(MID(A3651,9,2))),"yyyy-mm-dd")=LEFT(A3651,10),DATE(VALUE(LEFT(A3651,4)),VALUE(MID(A3651,6,2)),VALUE(MID(A3651,9,2))),""),"")))</f>
        <v/>
      </c>
    </row>
    <row r="3652" customFormat="false" ht="15" hidden="false" customHeight="false" outlineLevel="0" collapsed="false">
      <c r="A3652" s="13"/>
      <c r="B3652" s="8"/>
      <c r="C3652" s="8"/>
      <c r="D3652" s="23"/>
      <c r="E3652" s="23"/>
      <c r="F3652" s="10" t="str">
        <f aca="false">IF(D3652="","",D3652-N(E3652))</f>
        <v/>
      </c>
      <c r="G3652" s="8"/>
      <c r="H3652" s="12" t="str">
        <f aca="false">IF(AND(A3652="",C3652="",D3652=""),"",IF(A3652="","Add the order date",IF(I3652="","Date not recognised - use YYYY-MM-DD",IF(C3652="","Add the customer email",IF(D3652="","Add the order total",IF(COUNTIF(Customers!$A$2:$A$2001,C3652)=0,"Customer not on Customers tab",IF(N(E3652)&gt;D3652,"Refund is more than the order",IF(AND(B3652&lt;&gt;"",COUNTIF($B$2:$B$5001,B3652)&gt;1),"Same order # twice - keep one row",""))))))))</f>
        <v/>
      </c>
      <c r="I3652" s="11" t="str">
        <f aca="false">IF(A3652="","",IF(ISNUMBER(A3652),INT(A3652),IFERROR(IF(TEXT(DATE(VALUE(LEFT(A3652,4)),VALUE(MID(A3652,6,2)),VALUE(MID(A3652,9,2))),"yyyy-mm-dd")=LEFT(A3652,10),DATE(VALUE(LEFT(A3652,4)),VALUE(MID(A3652,6,2)),VALUE(MID(A3652,9,2))),""),"")))</f>
        <v/>
      </c>
    </row>
    <row r="3653" customFormat="false" ht="15" hidden="false" customHeight="false" outlineLevel="0" collapsed="false">
      <c r="A3653" s="13"/>
      <c r="B3653" s="8"/>
      <c r="C3653" s="8"/>
      <c r="D3653" s="23"/>
      <c r="E3653" s="23"/>
      <c r="F3653" s="10" t="str">
        <f aca="false">IF(D3653="","",D3653-N(E3653))</f>
        <v/>
      </c>
      <c r="G3653" s="8"/>
      <c r="H3653" s="12" t="str">
        <f aca="false">IF(AND(A3653="",C3653="",D3653=""),"",IF(A3653="","Add the order date",IF(I3653="","Date not recognised - use YYYY-MM-DD",IF(C3653="","Add the customer email",IF(D3653="","Add the order total",IF(COUNTIF(Customers!$A$2:$A$2001,C3653)=0,"Customer not on Customers tab",IF(N(E3653)&gt;D3653,"Refund is more than the order",IF(AND(B3653&lt;&gt;"",COUNTIF($B$2:$B$5001,B3653)&gt;1),"Same order # twice - keep one row",""))))))))</f>
        <v/>
      </c>
      <c r="I3653" s="11" t="str">
        <f aca="false">IF(A3653="","",IF(ISNUMBER(A3653),INT(A3653),IFERROR(IF(TEXT(DATE(VALUE(LEFT(A3653,4)),VALUE(MID(A3653,6,2)),VALUE(MID(A3653,9,2))),"yyyy-mm-dd")=LEFT(A3653,10),DATE(VALUE(LEFT(A3653,4)),VALUE(MID(A3653,6,2)),VALUE(MID(A3653,9,2))),""),"")))</f>
        <v/>
      </c>
    </row>
    <row r="3654" customFormat="false" ht="15" hidden="false" customHeight="false" outlineLevel="0" collapsed="false">
      <c r="A3654" s="13"/>
      <c r="B3654" s="8"/>
      <c r="C3654" s="8"/>
      <c r="D3654" s="23"/>
      <c r="E3654" s="23"/>
      <c r="F3654" s="10" t="str">
        <f aca="false">IF(D3654="","",D3654-N(E3654))</f>
        <v/>
      </c>
      <c r="G3654" s="8"/>
      <c r="H3654" s="12" t="str">
        <f aca="false">IF(AND(A3654="",C3654="",D3654=""),"",IF(A3654="","Add the order date",IF(I3654="","Date not recognised - use YYYY-MM-DD",IF(C3654="","Add the customer email",IF(D3654="","Add the order total",IF(COUNTIF(Customers!$A$2:$A$2001,C3654)=0,"Customer not on Customers tab",IF(N(E3654)&gt;D3654,"Refund is more than the order",IF(AND(B3654&lt;&gt;"",COUNTIF($B$2:$B$5001,B3654)&gt;1),"Same order # twice - keep one row",""))))))))</f>
        <v/>
      </c>
      <c r="I3654" s="11" t="str">
        <f aca="false">IF(A3654="","",IF(ISNUMBER(A3654),INT(A3654),IFERROR(IF(TEXT(DATE(VALUE(LEFT(A3654,4)),VALUE(MID(A3654,6,2)),VALUE(MID(A3654,9,2))),"yyyy-mm-dd")=LEFT(A3654,10),DATE(VALUE(LEFT(A3654,4)),VALUE(MID(A3654,6,2)),VALUE(MID(A3654,9,2))),""),"")))</f>
        <v/>
      </c>
    </row>
    <row r="3655" customFormat="false" ht="15" hidden="false" customHeight="false" outlineLevel="0" collapsed="false">
      <c r="A3655" s="13"/>
      <c r="B3655" s="8"/>
      <c r="C3655" s="8"/>
      <c r="D3655" s="23"/>
      <c r="E3655" s="23"/>
      <c r="F3655" s="10" t="str">
        <f aca="false">IF(D3655="","",D3655-N(E3655))</f>
        <v/>
      </c>
      <c r="G3655" s="8"/>
      <c r="H3655" s="12" t="str">
        <f aca="false">IF(AND(A3655="",C3655="",D3655=""),"",IF(A3655="","Add the order date",IF(I3655="","Date not recognised - use YYYY-MM-DD",IF(C3655="","Add the customer email",IF(D3655="","Add the order total",IF(COUNTIF(Customers!$A$2:$A$2001,C3655)=0,"Customer not on Customers tab",IF(N(E3655)&gt;D3655,"Refund is more than the order",IF(AND(B3655&lt;&gt;"",COUNTIF($B$2:$B$5001,B3655)&gt;1),"Same order # twice - keep one row",""))))))))</f>
        <v/>
      </c>
      <c r="I3655" s="11" t="str">
        <f aca="false">IF(A3655="","",IF(ISNUMBER(A3655),INT(A3655),IFERROR(IF(TEXT(DATE(VALUE(LEFT(A3655,4)),VALUE(MID(A3655,6,2)),VALUE(MID(A3655,9,2))),"yyyy-mm-dd")=LEFT(A3655,10),DATE(VALUE(LEFT(A3655,4)),VALUE(MID(A3655,6,2)),VALUE(MID(A3655,9,2))),""),"")))</f>
        <v/>
      </c>
    </row>
    <row r="3656" customFormat="false" ht="15" hidden="false" customHeight="false" outlineLevel="0" collapsed="false">
      <c r="A3656" s="13"/>
      <c r="B3656" s="8"/>
      <c r="C3656" s="8"/>
      <c r="D3656" s="23"/>
      <c r="E3656" s="23"/>
      <c r="F3656" s="10" t="str">
        <f aca="false">IF(D3656="","",D3656-N(E3656))</f>
        <v/>
      </c>
      <c r="G3656" s="8"/>
      <c r="H3656" s="12" t="str">
        <f aca="false">IF(AND(A3656="",C3656="",D3656=""),"",IF(A3656="","Add the order date",IF(I3656="","Date not recognised - use YYYY-MM-DD",IF(C3656="","Add the customer email",IF(D3656="","Add the order total",IF(COUNTIF(Customers!$A$2:$A$2001,C3656)=0,"Customer not on Customers tab",IF(N(E3656)&gt;D3656,"Refund is more than the order",IF(AND(B3656&lt;&gt;"",COUNTIF($B$2:$B$5001,B3656)&gt;1),"Same order # twice - keep one row",""))))))))</f>
        <v/>
      </c>
      <c r="I3656" s="11" t="str">
        <f aca="false">IF(A3656="","",IF(ISNUMBER(A3656),INT(A3656),IFERROR(IF(TEXT(DATE(VALUE(LEFT(A3656,4)),VALUE(MID(A3656,6,2)),VALUE(MID(A3656,9,2))),"yyyy-mm-dd")=LEFT(A3656,10),DATE(VALUE(LEFT(A3656,4)),VALUE(MID(A3656,6,2)),VALUE(MID(A3656,9,2))),""),"")))</f>
        <v/>
      </c>
    </row>
    <row r="3657" customFormat="false" ht="15" hidden="false" customHeight="false" outlineLevel="0" collapsed="false">
      <c r="A3657" s="13"/>
      <c r="B3657" s="8"/>
      <c r="C3657" s="8"/>
      <c r="D3657" s="23"/>
      <c r="E3657" s="23"/>
      <c r="F3657" s="10" t="str">
        <f aca="false">IF(D3657="","",D3657-N(E3657))</f>
        <v/>
      </c>
      <c r="G3657" s="8"/>
      <c r="H3657" s="12" t="str">
        <f aca="false">IF(AND(A3657="",C3657="",D3657=""),"",IF(A3657="","Add the order date",IF(I3657="","Date not recognised - use YYYY-MM-DD",IF(C3657="","Add the customer email",IF(D3657="","Add the order total",IF(COUNTIF(Customers!$A$2:$A$2001,C3657)=0,"Customer not on Customers tab",IF(N(E3657)&gt;D3657,"Refund is more than the order",IF(AND(B3657&lt;&gt;"",COUNTIF($B$2:$B$5001,B3657)&gt;1),"Same order # twice - keep one row",""))))))))</f>
        <v/>
      </c>
      <c r="I3657" s="11" t="str">
        <f aca="false">IF(A3657="","",IF(ISNUMBER(A3657),INT(A3657),IFERROR(IF(TEXT(DATE(VALUE(LEFT(A3657,4)),VALUE(MID(A3657,6,2)),VALUE(MID(A3657,9,2))),"yyyy-mm-dd")=LEFT(A3657,10),DATE(VALUE(LEFT(A3657,4)),VALUE(MID(A3657,6,2)),VALUE(MID(A3657,9,2))),""),"")))</f>
        <v/>
      </c>
    </row>
    <row r="3658" customFormat="false" ht="15" hidden="false" customHeight="false" outlineLevel="0" collapsed="false">
      <c r="A3658" s="13"/>
      <c r="B3658" s="8"/>
      <c r="C3658" s="8"/>
      <c r="D3658" s="23"/>
      <c r="E3658" s="23"/>
      <c r="F3658" s="10" t="str">
        <f aca="false">IF(D3658="","",D3658-N(E3658))</f>
        <v/>
      </c>
      <c r="G3658" s="8"/>
      <c r="H3658" s="12" t="str">
        <f aca="false">IF(AND(A3658="",C3658="",D3658=""),"",IF(A3658="","Add the order date",IF(I3658="","Date not recognised - use YYYY-MM-DD",IF(C3658="","Add the customer email",IF(D3658="","Add the order total",IF(COUNTIF(Customers!$A$2:$A$2001,C3658)=0,"Customer not on Customers tab",IF(N(E3658)&gt;D3658,"Refund is more than the order",IF(AND(B3658&lt;&gt;"",COUNTIF($B$2:$B$5001,B3658)&gt;1),"Same order # twice - keep one row",""))))))))</f>
        <v/>
      </c>
      <c r="I3658" s="11" t="str">
        <f aca="false">IF(A3658="","",IF(ISNUMBER(A3658),INT(A3658),IFERROR(IF(TEXT(DATE(VALUE(LEFT(A3658,4)),VALUE(MID(A3658,6,2)),VALUE(MID(A3658,9,2))),"yyyy-mm-dd")=LEFT(A3658,10),DATE(VALUE(LEFT(A3658,4)),VALUE(MID(A3658,6,2)),VALUE(MID(A3658,9,2))),""),"")))</f>
        <v/>
      </c>
    </row>
    <row r="3659" customFormat="false" ht="15" hidden="false" customHeight="false" outlineLevel="0" collapsed="false">
      <c r="A3659" s="13"/>
      <c r="B3659" s="8"/>
      <c r="C3659" s="8"/>
      <c r="D3659" s="23"/>
      <c r="E3659" s="23"/>
      <c r="F3659" s="10" t="str">
        <f aca="false">IF(D3659="","",D3659-N(E3659))</f>
        <v/>
      </c>
      <c r="G3659" s="8"/>
      <c r="H3659" s="12" t="str">
        <f aca="false">IF(AND(A3659="",C3659="",D3659=""),"",IF(A3659="","Add the order date",IF(I3659="","Date not recognised - use YYYY-MM-DD",IF(C3659="","Add the customer email",IF(D3659="","Add the order total",IF(COUNTIF(Customers!$A$2:$A$2001,C3659)=0,"Customer not on Customers tab",IF(N(E3659)&gt;D3659,"Refund is more than the order",IF(AND(B3659&lt;&gt;"",COUNTIF($B$2:$B$5001,B3659)&gt;1),"Same order # twice - keep one row",""))))))))</f>
        <v/>
      </c>
      <c r="I3659" s="11" t="str">
        <f aca="false">IF(A3659="","",IF(ISNUMBER(A3659),INT(A3659),IFERROR(IF(TEXT(DATE(VALUE(LEFT(A3659,4)),VALUE(MID(A3659,6,2)),VALUE(MID(A3659,9,2))),"yyyy-mm-dd")=LEFT(A3659,10),DATE(VALUE(LEFT(A3659,4)),VALUE(MID(A3659,6,2)),VALUE(MID(A3659,9,2))),""),"")))</f>
        <v/>
      </c>
    </row>
    <row r="3660" customFormat="false" ht="15" hidden="false" customHeight="false" outlineLevel="0" collapsed="false">
      <c r="A3660" s="13"/>
      <c r="B3660" s="8"/>
      <c r="C3660" s="8"/>
      <c r="D3660" s="23"/>
      <c r="E3660" s="23"/>
      <c r="F3660" s="10" t="str">
        <f aca="false">IF(D3660="","",D3660-N(E3660))</f>
        <v/>
      </c>
      <c r="G3660" s="8"/>
      <c r="H3660" s="12" t="str">
        <f aca="false">IF(AND(A3660="",C3660="",D3660=""),"",IF(A3660="","Add the order date",IF(I3660="","Date not recognised - use YYYY-MM-DD",IF(C3660="","Add the customer email",IF(D3660="","Add the order total",IF(COUNTIF(Customers!$A$2:$A$2001,C3660)=0,"Customer not on Customers tab",IF(N(E3660)&gt;D3660,"Refund is more than the order",IF(AND(B3660&lt;&gt;"",COUNTIF($B$2:$B$5001,B3660)&gt;1),"Same order # twice - keep one row",""))))))))</f>
        <v/>
      </c>
      <c r="I3660" s="11" t="str">
        <f aca="false">IF(A3660="","",IF(ISNUMBER(A3660),INT(A3660),IFERROR(IF(TEXT(DATE(VALUE(LEFT(A3660,4)),VALUE(MID(A3660,6,2)),VALUE(MID(A3660,9,2))),"yyyy-mm-dd")=LEFT(A3660,10),DATE(VALUE(LEFT(A3660,4)),VALUE(MID(A3660,6,2)),VALUE(MID(A3660,9,2))),""),"")))</f>
        <v/>
      </c>
    </row>
    <row r="3661" customFormat="false" ht="15" hidden="false" customHeight="false" outlineLevel="0" collapsed="false">
      <c r="A3661" s="13"/>
      <c r="B3661" s="8"/>
      <c r="C3661" s="8"/>
      <c r="D3661" s="23"/>
      <c r="E3661" s="23"/>
      <c r="F3661" s="10" t="str">
        <f aca="false">IF(D3661="","",D3661-N(E3661))</f>
        <v/>
      </c>
      <c r="G3661" s="8"/>
      <c r="H3661" s="12" t="str">
        <f aca="false">IF(AND(A3661="",C3661="",D3661=""),"",IF(A3661="","Add the order date",IF(I3661="","Date not recognised - use YYYY-MM-DD",IF(C3661="","Add the customer email",IF(D3661="","Add the order total",IF(COUNTIF(Customers!$A$2:$A$2001,C3661)=0,"Customer not on Customers tab",IF(N(E3661)&gt;D3661,"Refund is more than the order",IF(AND(B3661&lt;&gt;"",COUNTIF($B$2:$B$5001,B3661)&gt;1),"Same order # twice - keep one row",""))))))))</f>
        <v/>
      </c>
      <c r="I3661" s="11" t="str">
        <f aca="false">IF(A3661="","",IF(ISNUMBER(A3661),INT(A3661),IFERROR(IF(TEXT(DATE(VALUE(LEFT(A3661,4)),VALUE(MID(A3661,6,2)),VALUE(MID(A3661,9,2))),"yyyy-mm-dd")=LEFT(A3661,10),DATE(VALUE(LEFT(A3661,4)),VALUE(MID(A3661,6,2)),VALUE(MID(A3661,9,2))),""),"")))</f>
        <v/>
      </c>
    </row>
    <row r="3662" customFormat="false" ht="15" hidden="false" customHeight="false" outlineLevel="0" collapsed="false">
      <c r="A3662" s="13"/>
      <c r="B3662" s="8"/>
      <c r="C3662" s="8"/>
      <c r="D3662" s="23"/>
      <c r="E3662" s="23"/>
      <c r="F3662" s="10" t="str">
        <f aca="false">IF(D3662="","",D3662-N(E3662))</f>
        <v/>
      </c>
      <c r="G3662" s="8"/>
      <c r="H3662" s="12" t="str">
        <f aca="false">IF(AND(A3662="",C3662="",D3662=""),"",IF(A3662="","Add the order date",IF(I3662="","Date not recognised - use YYYY-MM-DD",IF(C3662="","Add the customer email",IF(D3662="","Add the order total",IF(COUNTIF(Customers!$A$2:$A$2001,C3662)=0,"Customer not on Customers tab",IF(N(E3662)&gt;D3662,"Refund is more than the order",IF(AND(B3662&lt;&gt;"",COUNTIF($B$2:$B$5001,B3662)&gt;1),"Same order # twice - keep one row",""))))))))</f>
        <v/>
      </c>
      <c r="I3662" s="11" t="str">
        <f aca="false">IF(A3662="","",IF(ISNUMBER(A3662),INT(A3662),IFERROR(IF(TEXT(DATE(VALUE(LEFT(A3662,4)),VALUE(MID(A3662,6,2)),VALUE(MID(A3662,9,2))),"yyyy-mm-dd")=LEFT(A3662,10),DATE(VALUE(LEFT(A3662,4)),VALUE(MID(A3662,6,2)),VALUE(MID(A3662,9,2))),""),"")))</f>
        <v/>
      </c>
    </row>
    <row r="3663" customFormat="false" ht="15" hidden="false" customHeight="false" outlineLevel="0" collapsed="false">
      <c r="A3663" s="13"/>
      <c r="B3663" s="8"/>
      <c r="C3663" s="8"/>
      <c r="D3663" s="23"/>
      <c r="E3663" s="23"/>
      <c r="F3663" s="10" t="str">
        <f aca="false">IF(D3663="","",D3663-N(E3663))</f>
        <v/>
      </c>
      <c r="G3663" s="8"/>
      <c r="H3663" s="12" t="str">
        <f aca="false">IF(AND(A3663="",C3663="",D3663=""),"",IF(A3663="","Add the order date",IF(I3663="","Date not recognised - use YYYY-MM-DD",IF(C3663="","Add the customer email",IF(D3663="","Add the order total",IF(COUNTIF(Customers!$A$2:$A$2001,C3663)=0,"Customer not on Customers tab",IF(N(E3663)&gt;D3663,"Refund is more than the order",IF(AND(B3663&lt;&gt;"",COUNTIF($B$2:$B$5001,B3663)&gt;1),"Same order # twice - keep one row",""))))))))</f>
        <v/>
      </c>
      <c r="I3663" s="11" t="str">
        <f aca="false">IF(A3663="","",IF(ISNUMBER(A3663),INT(A3663),IFERROR(IF(TEXT(DATE(VALUE(LEFT(A3663,4)),VALUE(MID(A3663,6,2)),VALUE(MID(A3663,9,2))),"yyyy-mm-dd")=LEFT(A3663,10),DATE(VALUE(LEFT(A3663,4)),VALUE(MID(A3663,6,2)),VALUE(MID(A3663,9,2))),""),"")))</f>
        <v/>
      </c>
    </row>
    <row r="3664" customFormat="false" ht="15" hidden="false" customHeight="false" outlineLevel="0" collapsed="false">
      <c r="A3664" s="13"/>
      <c r="B3664" s="8"/>
      <c r="C3664" s="8"/>
      <c r="D3664" s="23"/>
      <c r="E3664" s="23"/>
      <c r="F3664" s="10" t="str">
        <f aca="false">IF(D3664="","",D3664-N(E3664))</f>
        <v/>
      </c>
      <c r="G3664" s="8"/>
      <c r="H3664" s="12" t="str">
        <f aca="false">IF(AND(A3664="",C3664="",D3664=""),"",IF(A3664="","Add the order date",IF(I3664="","Date not recognised - use YYYY-MM-DD",IF(C3664="","Add the customer email",IF(D3664="","Add the order total",IF(COUNTIF(Customers!$A$2:$A$2001,C3664)=0,"Customer not on Customers tab",IF(N(E3664)&gt;D3664,"Refund is more than the order",IF(AND(B3664&lt;&gt;"",COUNTIF($B$2:$B$5001,B3664)&gt;1),"Same order # twice - keep one row",""))))))))</f>
        <v/>
      </c>
      <c r="I3664" s="11" t="str">
        <f aca="false">IF(A3664="","",IF(ISNUMBER(A3664),INT(A3664),IFERROR(IF(TEXT(DATE(VALUE(LEFT(A3664,4)),VALUE(MID(A3664,6,2)),VALUE(MID(A3664,9,2))),"yyyy-mm-dd")=LEFT(A3664,10),DATE(VALUE(LEFT(A3664,4)),VALUE(MID(A3664,6,2)),VALUE(MID(A3664,9,2))),""),"")))</f>
        <v/>
      </c>
    </row>
    <row r="3665" customFormat="false" ht="15" hidden="false" customHeight="false" outlineLevel="0" collapsed="false">
      <c r="A3665" s="13"/>
      <c r="B3665" s="8"/>
      <c r="C3665" s="8"/>
      <c r="D3665" s="23"/>
      <c r="E3665" s="23"/>
      <c r="F3665" s="10" t="str">
        <f aca="false">IF(D3665="","",D3665-N(E3665))</f>
        <v/>
      </c>
      <c r="G3665" s="8"/>
      <c r="H3665" s="12" t="str">
        <f aca="false">IF(AND(A3665="",C3665="",D3665=""),"",IF(A3665="","Add the order date",IF(I3665="","Date not recognised - use YYYY-MM-DD",IF(C3665="","Add the customer email",IF(D3665="","Add the order total",IF(COUNTIF(Customers!$A$2:$A$2001,C3665)=0,"Customer not on Customers tab",IF(N(E3665)&gt;D3665,"Refund is more than the order",IF(AND(B3665&lt;&gt;"",COUNTIF($B$2:$B$5001,B3665)&gt;1),"Same order # twice - keep one row",""))))))))</f>
        <v/>
      </c>
      <c r="I3665" s="11" t="str">
        <f aca="false">IF(A3665="","",IF(ISNUMBER(A3665),INT(A3665),IFERROR(IF(TEXT(DATE(VALUE(LEFT(A3665,4)),VALUE(MID(A3665,6,2)),VALUE(MID(A3665,9,2))),"yyyy-mm-dd")=LEFT(A3665,10),DATE(VALUE(LEFT(A3665,4)),VALUE(MID(A3665,6,2)),VALUE(MID(A3665,9,2))),""),"")))</f>
        <v/>
      </c>
    </row>
    <row r="3666" customFormat="false" ht="15" hidden="false" customHeight="false" outlineLevel="0" collapsed="false">
      <c r="A3666" s="13"/>
      <c r="B3666" s="8"/>
      <c r="C3666" s="8"/>
      <c r="D3666" s="23"/>
      <c r="E3666" s="23"/>
      <c r="F3666" s="10" t="str">
        <f aca="false">IF(D3666="","",D3666-N(E3666))</f>
        <v/>
      </c>
      <c r="G3666" s="8"/>
      <c r="H3666" s="12" t="str">
        <f aca="false">IF(AND(A3666="",C3666="",D3666=""),"",IF(A3666="","Add the order date",IF(I3666="","Date not recognised - use YYYY-MM-DD",IF(C3666="","Add the customer email",IF(D3666="","Add the order total",IF(COUNTIF(Customers!$A$2:$A$2001,C3666)=0,"Customer not on Customers tab",IF(N(E3666)&gt;D3666,"Refund is more than the order",IF(AND(B3666&lt;&gt;"",COUNTIF($B$2:$B$5001,B3666)&gt;1),"Same order # twice - keep one row",""))))))))</f>
        <v/>
      </c>
      <c r="I3666" s="11" t="str">
        <f aca="false">IF(A3666="","",IF(ISNUMBER(A3666),INT(A3666),IFERROR(IF(TEXT(DATE(VALUE(LEFT(A3666,4)),VALUE(MID(A3666,6,2)),VALUE(MID(A3666,9,2))),"yyyy-mm-dd")=LEFT(A3666,10),DATE(VALUE(LEFT(A3666,4)),VALUE(MID(A3666,6,2)),VALUE(MID(A3666,9,2))),""),"")))</f>
        <v/>
      </c>
    </row>
    <row r="3667" customFormat="false" ht="15" hidden="false" customHeight="false" outlineLevel="0" collapsed="false">
      <c r="A3667" s="13"/>
      <c r="B3667" s="8"/>
      <c r="C3667" s="8"/>
      <c r="D3667" s="23"/>
      <c r="E3667" s="23"/>
      <c r="F3667" s="10" t="str">
        <f aca="false">IF(D3667="","",D3667-N(E3667))</f>
        <v/>
      </c>
      <c r="G3667" s="8"/>
      <c r="H3667" s="12" t="str">
        <f aca="false">IF(AND(A3667="",C3667="",D3667=""),"",IF(A3667="","Add the order date",IF(I3667="","Date not recognised - use YYYY-MM-DD",IF(C3667="","Add the customer email",IF(D3667="","Add the order total",IF(COUNTIF(Customers!$A$2:$A$2001,C3667)=0,"Customer not on Customers tab",IF(N(E3667)&gt;D3667,"Refund is more than the order",IF(AND(B3667&lt;&gt;"",COUNTIF($B$2:$B$5001,B3667)&gt;1),"Same order # twice - keep one row",""))))))))</f>
        <v/>
      </c>
      <c r="I3667" s="11" t="str">
        <f aca="false">IF(A3667="","",IF(ISNUMBER(A3667),INT(A3667),IFERROR(IF(TEXT(DATE(VALUE(LEFT(A3667,4)),VALUE(MID(A3667,6,2)),VALUE(MID(A3667,9,2))),"yyyy-mm-dd")=LEFT(A3667,10),DATE(VALUE(LEFT(A3667,4)),VALUE(MID(A3667,6,2)),VALUE(MID(A3667,9,2))),""),"")))</f>
        <v/>
      </c>
    </row>
    <row r="3668" customFormat="false" ht="15" hidden="false" customHeight="false" outlineLevel="0" collapsed="false">
      <c r="A3668" s="13"/>
      <c r="B3668" s="8"/>
      <c r="C3668" s="8"/>
      <c r="D3668" s="23"/>
      <c r="E3668" s="23"/>
      <c r="F3668" s="10" t="str">
        <f aca="false">IF(D3668="","",D3668-N(E3668))</f>
        <v/>
      </c>
      <c r="G3668" s="8"/>
      <c r="H3668" s="12" t="str">
        <f aca="false">IF(AND(A3668="",C3668="",D3668=""),"",IF(A3668="","Add the order date",IF(I3668="","Date not recognised - use YYYY-MM-DD",IF(C3668="","Add the customer email",IF(D3668="","Add the order total",IF(COUNTIF(Customers!$A$2:$A$2001,C3668)=0,"Customer not on Customers tab",IF(N(E3668)&gt;D3668,"Refund is more than the order",IF(AND(B3668&lt;&gt;"",COUNTIF($B$2:$B$5001,B3668)&gt;1),"Same order # twice - keep one row",""))))))))</f>
        <v/>
      </c>
      <c r="I3668" s="11" t="str">
        <f aca="false">IF(A3668="","",IF(ISNUMBER(A3668),INT(A3668),IFERROR(IF(TEXT(DATE(VALUE(LEFT(A3668,4)),VALUE(MID(A3668,6,2)),VALUE(MID(A3668,9,2))),"yyyy-mm-dd")=LEFT(A3668,10),DATE(VALUE(LEFT(A3668,4)),VALUE(MID(A3668,6,2)),VALUE(MID(A3668,9,2))),""),"")))</f>
        <v/>
      </c>
    </row>
    <row r="3669" customFormat="false" ht="15" hidden="false" customHeight="false" outlineLevel="0" collapsed="false">
      <c r="A3669" s="13"/>
      <c r="B3669" s="8"/>
      <c r="C3669" s="8"/>
      <c r="D3669" s="23"/>
      <c r="E3669" s="23"/>
      <c r="F3669" s="10" t="str">
        <f aca="false">IF(D3669="","",D3669-N(E3669))</f>
        <v/>
      </c>
      <c r="G3669" s="8"/>
      <c r="H3669" s="12" t="str">
        <f aca="false">IF(AND(A3669="",C3669="",D3669=""),"",IF(A3669="","Add the order date",IF(I3669="","Date not recognised - use YYYY-MM-DD",IF(C3669="","Add the customer email",IF(D3669="","Add the order total",IF(COUNTIF(Customers!$A$2:$A$2001,C3669)=0,"Customer not on Customers tab",IF(N(E3669)&gt;D3669,"Refund is more than the order",IF(AND(B3669&lt;&gt;"",COUNTIF($B$2:$B$5001,B3669)&gt;1),"Same order # twice - keep one row",""))))))))</f>
        <v/>
      </c>
      <c r="I3669" s="11" t="str">
        <f aca="false">IF(A3669="","",IF(ISNUMBER(A3669),INT(A3669),IFERROR(IF(TEXT(DATE(VALUE(LEFT(A3669,4)),VALUE(MID(A3669,6,2)),VALUE(MID(A3669,9,2))),"yyyy-mm-dd")=LEFT(A3669,10),DATE(VALUE(LEFT(A3669,4)),VALUE(MID(A3669,6,2)),VALUE(MID(A3669,9,2))),""),"")))</f>
        <v/>
      </c>
    </row>
    <row r="3670" customFormat="false" ht="15" hidden="false" customHeight="false" outlineLevel="0" collapsed="false">
      <c r="A3670" s="13"/>
      <c r="B3670" s="8"/>
      <c r="C3670" s="8"/>
      <c r="D3670" s="23"/>
      <c r="E3670" s="23"/>
      <c r="F3670" s="10" t="str">
        <f aca="false">IF(D3670="","",D3670-N(E3670))</f>
        <v/>
      </c>
      <c r="G3670" s="8"/>
      <c r="H3670" s="12" t="str">
        <f aca="false">IF(AND(A3670="",C3670="",D3670=""),"",IF(A3670="","Add the order date",IF(I3670="","Date not recognised - use YYYY-MM-DD",IF(C3670="","Add the customer email",IF(D3670="","Add the order total",IF(COUNTIF(Customers!$A$2:$A$2001,C3670)=0,"Customer not on Customers tab",IF(N(E3670)&gt;D3670,"Refund is more than the order",IF(AND(B3670&lt;&gt;"",COUNTIF($B$2:$B$5001,B3670)&gt;1),"Same order # twice - keep one row",""))))))))</f>
        <v/>
      </c>
      <c r="I3670" s="11" t="str">
        <f aca="false">IF(A3670="","",IF(ISNUMBER(A3670),INT(A3670),IFERROR(IF(TEXT(DATE(VALUE(LEFT(A3670,4)),VALUE(MID(A3670,6,2)),VALUE(MID(A3670,9,2))),"yyyy-mm-dd")=LEFT(A3670,10),DATE(VALUE(LEFT(A3670,4)),VALUE(MID(A3670,6,2)),VALUE(MID(A3670,9,2))),""),"")))</f>
        <v/>
      </c>
    </row>
    <row r="3671" customFormat="false" ht="15" hidden="false" customHeight="false" outlineLevel="0" collapsed="false">
      <c r="A3671" s="13"/>
      <c r="B3671" s="8"/>
      <c r="C3671" s="8"/>
      <c r="D3671" s="23"/>
      <c r="E3671" s="23"/>
      <c r="F3671" s="10" t="str">
        <f aca="false">IF(D3671="","",D3671-N(E3671))</f>
        <v/>
      </c>
      <c r="G3671" s="8"/>
      <c r="H3671" s="12" t="str">
        <f aca="false">IF(AND(A3671="",C3671="",D3671=""),"",IF(A3671="","Add the order date",IF(I3671="","Date not recognised - use YYYY-MM-DD",IF(C3671="","Add the customer email",IF(D3671="","Add the order total",IF(COUNTIF(Customers!$A$2:$A$2001,C3671)=0,"Customer not on Customers tab",IF(N(E3671)&gt;D3671,"Refund is more than the order",IF(AND(B3671&lt;&gt;"",COUNTIF($B$2:$B$5001,B3671)&gt;1),"Same order # twice - keep one row",""))))))))</f>
        <v/>
      </c>
      <c r="I3671" s="11" t="str">
        <f aca="false">IF(A3671="","",IF(ISNUMBER(A3671),INT(A3671),IFERROR(IF(TEXT(DATE(VALUE(LEFT(A3671,4)),VALUE(MID(A3671,6,2)),VALUE(MID(A3671,9,2))),"yyyy-mm-dd")=LEFT(A3671,10),DATE(VALUE(LEFT(A3671,4)),VALUE(MID(A3671,6,2)),VALUE(MID(A3671,9,2))),""),"")))</f>
        <v/>
      </c>
    </row>
    <row r="3672" customFormat="false" ht="15" hidden="false" customHeight="false" outlineLevel="0" collapsed="false">
      <c r="A3672" s="13"/>
      <c r="B3672" s="8"/>
      <c r="C3672" s="8"/>
      <c r="D3672" s="23"/>
      <c r="E3672" s="23"/>
      <c r="F3672" s="10" t="str">
        <f aca="false">IF(D3672="","",D3672-N(E3672))</f>
        <v/>
      </c>
      <c r="G3672" s="8"/>
      <c r="H3672" s="12" t="str">
        <f aca="false">IF(AND(A3672="",C3672="",D3672=""),"",IF(A3672="","Add the order date",IF(I3672="","Date not recognised - use YYYY-MM-DD",IF(C3672="","Add the customer email",IF(D3672="","Add the order total",IF(COUNTIF(Customers!$A$2:$A$2001,C3672)=0,"Customer not on Customers tab",IF(N(E3672)&gt;D3672,"Refund is more than the order",IF(AND(B3672&lt;&gt;"",COUNTIF($B$2:$B$5001,B3672)&gt;1),"Same order # twice - keep one row",""))))))))</f>
        <v/>
      </c>
      <c r="I3672" s="11" t="str">
        <f aca="false">IF(A3672="","",IF(ISNUMBER(A3672),INT(A3672),IFERROR(IF(TEXT(DATE(VALUE(LEFT(A3672,4)),VALUE(MID(A3672,6,2)),VALUE(MID(A3672,9,2))),"yyyy-mm-dd")=LEFT(A3672,10),DATE(VALUE(LEFT(A3672,4)),VALUE(MID(A3672,6,2)),VALUE(MID(A3672,9,2))),""),"")))</f>
        <v/>
      </c>
    </row>
    <row r="3673" customFormat="false" ht="15" hidden="false" customHeight="false" outlineLevel="0" collapsed="false">
      <c r="A3673" s="13"/>
      <c r="B3673" s="8"/>
      <c r="C3673" s="8"/>
      <c r="D3673" s="23"/>
      <c r="E3673" s="23"/>
      <c r="F3673" s="10" t="str">
        <f aca="false">IF(D3673="","",D3673-N(E3673))</f>
        <v/>
      </c>
      <c r="G3673" s="8"/>
      <c r="H3673" s="12" t="str">
        <f aca="false">IF(AND(A3673="",C3673="",D3673=""),"",IF(A3673="","Add the order date",IF(I3673="","Date not recognised - use YYYY-MM-DD",IF(C3673="","Add the customer email",IF(D3673="","Add the order total",IF(COUNTIF(Customers!$A$2:$A$2001,C3673)=0,"Customer not on Customers tab",IF(N(E3673)&gt;D3673,"Refund is more than the order",IF(AND(B3673&lt;&gt;"",COUNTIF($B$2:$B$5001,B3673)&gt;1),"Same order # twice - keep one row",""))))))))</f>
        <v/>
      </c>
      <c r="I3673" s="11" t="str">
        <f aca="false">IF(A3673="","",IF(ISNUMBER(A3673),INT(A3673),IFERROR(IF(TEXT(DATE(VALUE(LEFT(A3673,4)),VALUE(MID(A3673,6,2)),VALUE(MID(A3673,9,2))),"yyyy-mm-dd")=LEFT(A3673,10),DATE(VALUE(LEFT(A3673,4)),VALUE(MID(A3673,6,2)),VALUE(MID(A3673,9,2))),""),"")))</f>
        <v/>
      </c>
    </row>
    <row r="3674" customFormat="false" ht="15" hidden="false" customHeight="false" outlineLevel="0" collapsed="false">
      <c r="A3674" s="13"/>
      <c r="B3674" s="8"/>
      <c r="C3674" s="8"/>
      <c r="D3674" s="23"/>
      <c r="E3674" s="23"/>
      <c r="F3674" s="10" t="str">
        <f aca="false">IF(D3674="","",D3674-N(E3674))</f>
        <v/>
      </c>
      <c r="G3674" s="8"/>
      <c r="H3674" s="12" t="str">
        <f aca="false">IF(AND(A3674="",C3674="",D3674=""),"",IF(A3674="","Add the order date",IF(I3674="","Date not recognised - use YYYY-MM-DD",IF(C3674="","Add the customer email",IF(D3674="","Add the order total",IF(COUNTIF(Customers!$A$2:$A$2001,C3674)=0,"Customer not on Customers tab",IF(N(E3674)&gt;D3674,"Refund is more than the order",IF(AND(B3674&lt;&gt;"",COUNTIF($B$2:$B$5001,B3674)&gt;1),"Same order # twice - keep one row",""))))))))</f>
        <v/>
      </c>
      <c r="I3674" s="11" t="str">
        <f aca="false">IF(A3674="","",IF(ISNUMBER(A3674),INT(A3674),IFERROR(IF(TEXT(DATE(VALUE(LEFT(A3674,4)),VALUE(MID(A3674,6,2)),VALUE(MID(A3674,9,2))),"yyyy-mm-dd")=LEFT(A3674,10),DATE(VALUE(LEFT(A3674,4)),VALUE(MID(A3674,6,2)),VALUE(MID(A3674,9,2))),""),"")))</f>
        <v/>
      </c>
    </row>
    <row r="3675" customFormat="false" ht="15" hidden="false" customHeight="false" outlineLevel="0" collapsed="false">
      <c r="A3675" s="13"/>
      <c r="B3675" s="8"/>
      <c r="C3675" s="8"/>
      <c r="D3675" s="23"/>
      <c r="E3675" s="23"/>
      <c r="F3675" s="10" t="str">
        <f aca="false">IF(D3675="","",D3675-N(E3675))</f>
        <v/>
      </c>
      <c r="G3675" s="8"/>
      <c r="H3675" s="12" t="str">
        <f aca="false">IF(AND(A3675="",C3675="",D3675=""),"",IF(A3675="","Add the order date",IF(I3675="","Date not recognised - use YYYY-MM-DD",IF(C3675="","Add the customer email",IF(D3675="","Add the order total",IF(COUNTIF(Customers!$A$2:$A$2001,C3675)=0,"Customer not on Customers tab",IF(N(E3675)&gt;D3675,"Refund is more than the order",IF(AND(B3675&lt;&gt;"",COUNTIF($B$2:$B$5001,B3675)&gt;1),"Same order # twice - keep one row",""))))))))</f>
        <v/>
      </c>
      <c r="I3675" s="11" t="str">
        <f aca="false">IF(A3675="","",IF(ISNUMBER(A3675),INT(A3675),IFERROR(IF(TEXT(DATE(VALUE(LEFT(A3675,4)),VALUE(MID(A3675,6,2)),VALUE(MID(A3675,9,2))),"yyyy-mm-dd")=LEFT(A3675,10),DATE(VALUE(LEFT(A3675,4)),VALUE(MID(A3675,6,2)),VALUE(MID(A3675,9,2))),""),"")))</f>
        <v/>
      </c>
    </row>
    <row r="3676" customFormat="false" ht="15" hidden="false" customHeight="false" outlineLevel="0" collapsed="false">
      <c r="A3676" s="13"/>
      <c r="B3676" s="8"/>
      <c r="C3676" s="8"/>
      <c r="D3676" s="23"/>
      <c r="E3676" s="23"/>
      <c r="F3676" s="10" t="str">
        <f aca="false">IF(D3676="","",D3676-N(E3676))</f>
        <v/>
      </c>
      <c r="G3676" s="8"/>
      <c r="H3676" s="12" t="str">
        <f aca="false">IF(AND(A3676="",C3676="",D3676=""),"",IF(A3676="","Add the order date",IF(I3676="","Date not recognised - use YYYY-MM-DD",IF(C3676="","Add the customer email",IF(D3676="","Add the order total",IF(COUNTIF(Customers!$A$2:$A$2001,C3676)=0,"Customer not on Customers tab",IF(N(E3676)&gt;D3676,"Refund is more than the order",IF(AND(B3676&lt;&gt;"",COUNTIF($B$2:$B$5001,B3676)&gt;1),"Same order # twice - keep one row",""))))))))</f>
        <v/>
      </c>
      <c r="I3676" s="11" t="str">
        <f aca="false">IF(A3676="","",IF(ISNUMBER(A3676),INT(A3676),IFERROR(IF(TEXT(DATE(VALUE(LEFT(A3676,4)),VALUE(MID(A3676,6,2)),VALUE(MID(A3676,9,2))),"yyyy-mm-dd")=LEFT(A3676,10),DATE(VALUE(LEFT(A3676,4)),VALUE(MID(A3676,6,2)),VALUE(MID(A3676,9,2))),""),"")))</f>
        <v/>
      </c>
    </row>
    <row r="3677" customFormat="false" ht="15" hidden="false" customHeight="false" outlineLevel="0" collapsed="false">
      <c r="A3677" s="13"/>
      <c r="B3677" s="8"/>
      <c r="C3677" s="8"/>
      <c r="D3677" s="23"/>
      <c r="E3677" s="23"/>
      <c r="F3677" s="10" t="str">
        <f aca="false">IF(D3677="","",D3677-N(E3677))</f>
        <v/>
      </c>
      <c r="G3677" s="8"/>
      <c r="H3677" s="12" t="str">
        <f aca="false">IF(AND(A3677="",C3677="",D3677=""),"",IF(A3677="","Add the order date",IF(I3677="","Date not recognised - use YYYY-MM-DD",IF(C3677="","Add the customer email",IF(D3677="","Add the order total",IF(COUNTIF(Customers!$A$2:$A$2001,C3677)=0,"Customer not on Customers tab",IF(N(E3677)&gt;D3677,"Refund is more than the order",IF(AND(B3677&lt;&gt;"",COUNTIF($B$2:$B$5001,B3677)&gt;1),"Same order # twice - keep one row",""))))))))</f>
        <v/>
      </c>
      <c r="I3677" s="11" t="str">
        <f aca="false">IF(A3677="","",IF(ISNUMBER(A3677),INT(A3677),IFERROR(IF(TEXT(DATE(VALUE(LEFT(A3677,4)),VALUE(MID(A3677,6,2)),VALUE(MID(A3677,9,2))),"yyyy-mm-dd")=LEFT(A3677,10),DATE(VALUE(LEFT(A3677,4)),VALUE(MID(A3677,6,2)),VALUE(MID(A3677,9,2))),""),"")))</f>
        <v/>
      </c>
    </row>
    <row r="3678" customFormat="false" ht="15" hidden="false" customHeight="false" outlineLevel="0" collapsed="false">
      <c r="A3678" s="13"/>
      <c r="B3678" s="8"/>
      <c r="C3678" s="8"/>
      <c r="D3678" s="23"/>
      <c r="E3678" s="23"/>
      <c r="F3678" s="10" t="str">
        <f aca="false">IF(D3678="","",D3678-N(E3678))</f>
        <v/>
      </c>
      <c r="G3678" s="8"/>
      <c r="H3678" s="12" t="str">
        <f aca="false">IF(AND(A3678="",C3678="",D3678=""),"",IF(A3678="","Add the order date",IF(I3678="","Date not recognised - use YYYY-MM-DD",IF(C3678="","Add the customer email",IF(D3678="","Add the order total",IF(COUNTIF(Customers!$A$2:$A$2001,C3678)=0,"Customer not on Customers tab",IF(N(E3678)&gt;D3678,"Refund is more than the order",IF(AND(B3678&lt;&gt;"",COUNTIF($B$2:$B$5001,B3678)&gt;1),"Same order # twice - keep one row",""))))))))</f>
        <v/>
      </c>
      <c r="I3678" s="11" t="str">
        <f aca="false">IF(A3678="","",IF(ISNUMBER(A3678),INT(A3678),IFERROR(IF(TEXT(DATE(VALUE(LEFT(A3678,4)),VALUE(MID(A3678,6,2)),VALUE(MID(A3678,9,2))),"yyyy-mm-dd")=LEFT(A3678,10),DATE(VALUE(LEFT(A3678,4)),VALUE(MID(A3678,6,2)),VALUE(MID(A3678,9,2))),""),"")))</f>
        <v/>
      </c>
    </row>
    <row r="3679" customFormat="false" ht="15" hidden="false" customHeight="false" outlineLevel="0" collapsed="false">
      <c r="A3679" s="13"/>
      <c r="B3679" s="8"/>
      <c r="C3679" s="8"/>
      <c r="D3679" s="23"/>
      <c r="E3679" s="23"/>
      <c r="F3679" s="10" t="str">
        <f aca="false">IF(D3679="","",D3679-N(E3679))</f>
        <v/>
      </c>
      <c r="G3679" s="8"/>
      <c r="H3679" s="12" t="str">
        <f aca="false">IF(AND(A3679="",C3679="",D3679=""),"",IF(A3679="","Add the order date",IF(I3679="","Date not recognised - use YYYY-MM-DD",IF(C3679="","Add the customer email",IF(D3679="","Add the order total",IF(COUNTIF(Customers!$A$2:$A$2001,C3679)=0,"Customer not on Customers tab",IF(N(E3679)&gt;D3679,"Refund is more than the order",IF(AND(B3679&lt;&gt;"",COUNTIF($B$2:$B$5001,B3679)&gt;1),"Same order # twice - keep one row",""))))))))</f>
        <v/>
      </c>
      <c r="I3679" s="11" t="str">
        <f aca="false">IF(A3679="","",IF(ISNUMBER(A3679),INT(A3679),IFERROR(IF(TEXT(DATE(VALUE(LEFT(A3679,4)),VALUE(MID(A3679,6,2)),VALUE(MID(A3679,9,2))),"yyyy-mm-dd")=LEFT(A3679,10),DATE(VALUE(LEFT(A3679,4)),VALUE(MID(A3679,6,2)),VALUE(MID(A3679,9,2))),""),"")))</f>
        <v/>
      </c>
    </row>
    <row r="3680" customFormat="false" ht="15" hidden="false" customHeight="false" outlineLevel="0" collapsed="false">
      <c r="A3680" s="13"/>
      <c r="B3680" s="8"/>
      <c r="C3680" s="8"/>
      <c r="D3680" s="23"/>
      <c r="E3680" s="23"/>
      <c r="F3680" s="10" t="str">
        <f aca="false">IF(D3680="","",D3680-N(E3680))</f>
        <v/>
      </c>
      <c r="G3680" s="8"/>
      <c r="H3680" s="12" t="str">
        <f aca="false">IF(AND(A3680="",C3680="",D3680=""),"",IF(A3680="","Add the order date",IF(I3680="","Date not recognised - use YYYY-MM-DD",IF(C3680="","Add the customer email",IF(D3680="","Add the order total",IF(COUNTIF(Customers!$A$2:$A$2001,C3680)=0,"Customer not on Customers tab",IF(N(E3680)&gt;D3680,"Refund is more than the order",IF(AND(B3680&lt;&gt;"",COUNTIF($B$2:$B$5001,B3680)&gt;1),"Same order # twice - keep one row",""))))))))</f>
        <v/>
      </c>
      <c r="I3680" s="11" t="str">
        <f aca="false">IF(A3680="","",IF(ISNUMBER(A3680),INT(A3680),IFERROR(IF(TEXT(DATE(VALUE(LEFT(A3680,4)),VALUE(MID(A3680,6,2)),VALUE(MID(A3680,9,2))),"yyyy-mm-dd")=LEFT(A3680,10),DATE(VALUE(LEFT(A3680,4)),VALUE(MID(A3680,6,2)),VALUE(MID(A3680,9,2))),""),"")))</f>
        <v/>
      </c>
    </row>
    <row r="3681" customFormat="false" ht="15" hidden="false" customHeight="false" outlineLevel="0" collapsed="false">
      <c r="A3681" s="13"/>
      <c r="B3681" s="8"/>
      <c r="C3681" s="8"/>
      <c r="D3681" s="23"/>
      <c r="E3681" s="23"/>
      <c r="F3681" s="10" t="str">
        <f aca="false">IF(D3681="","",D3681-N(E3681))</f>
        <v/>
      </c>
      <c r="G3681" s="8"/>
      <c r="H3681" s="12" t="str">
        <f aca="false">IF(AND(A3681="",C3681="",D3681=""),"",IF(A3681="","Add the order date",IF(I3681="","Date not recognised - use YYYY-MM-DD",IF(C3681="","Add the customer email",IF(D3681="","Add the order total",IF(COUNTIF(Customers!$A$2:$A$2001,C3681)=0,"Customer not on Customers tab",IF(N(E3681)&gt;D3681,"Refund is more than the order",IF(AND(B3681&lt;&gt;"",COUNTIF($B$2:$B$5001,B3681)&gt;1),"Same order # twice - keep one row",""))))))))</f>
        <v/>
      </c>
      <c r="I3681" s="11" t="str">
        <f aca="false">IF(A3681="","",IF(ISNUMBER(A3681),INT(A3681),IFERROR(IF(TEXT(DATE(VALUE(LEFT(A3681,4)),VALUE(MID(A3681,6,2)),VALUE(MID(A3681,9,2))),"yyyy-mm-dd")=LEFT(A3681,10),DATE(VALUE(LEFT(A3681,4)),VALUE(MID(A3681,6,2)),VALUE(MID(A3681,9,2))),""),"")))</f>
        <v/>
      </c>
    </row>
    <row r="3682" customFormat="false" ht="15" hidden="false" customHeight="false" outlineLevel="0" collapsed="false">
      <c r="A3682" s="13"/>
      <c r="B3682" s="8"/>
      <c r="C3682" s="8"/>
      <c r="D3682" s="23"/>
      <c r="E3682" s="23"/>
      <c r="F3682" s="10" t="str">
        <f aca="false">IF(D3682="","",D3682-N(E3682))</f>
        <v/>
      </c>
      <c r="G3682" s="8"/>
      <c r="H3682" s="12" t="str">
        <f aca="false">IF(AND(A3682="",C3682="",D3682=""),"",IF(A3682="","Add the order date",IF(I3682="","Date not recognised - use YYYY-MM-DD",IF(C3682="","Add the customer email",IF(D3682="","Add the order total",IF(COUNTIF(Customers!$A$2:$A$2001,C3682)=0,"Customer not on Customers tab",IF(N(E3682)&gt;D3682,"Refund is more than the order",IF(AND(B3682&lt;&gt;"",COUNTIF($B$2:$B$5001,B3682)&gt;1),"Same order # twice - keep one row",""))))))))</f>
        <v/>
      </c>
      <c r="I3682" s="11" t="str">
        <f aca="false">IF(A3682="","",IF(ISNUMBER(A3682),INT(A3682),IFERROR(IF(TEXT(DATE(VALUE(LEFT(A3682,4)),VALUE(MID(A3682,6,2)),VALUE(MID(A3682,9,2))),"yyyy-mm-dd")=LEFT(A3682,10),DATE(VALUE(LEFT(A3682,4)),VALUE(MID(A3682,6,2)),VALUE(MID(A3682,9,2))),""),"")))</f>
        <v/>
      </c>
    </row>
    <row r="3683" customFormat="false" ht="15" hidden="false" customHeight="false" outlineLevel="0" collapsed="false">
      <c r="A3683" s="13"/>
      <c r="B3683" s="8"/>
      <c r="C3683" s="8"/>
      <c r="D3683" s="23"/>
      <c r="E3683" s="23"/>
      <c r="F3683" s="10" t="str">
        <f aca="false">IF(D3683="","",D3683-N(E3683))</f>
        <v/>
      </c>
      <c r="G3683" s="8"/>
      <c r="H3683" s="12" t="str">
        <f aca="false">IF(AND(A3683="",C3683="",D3683=""),"",IF(A3683="","Add the order date",IF(I3683="","Date not recognised - use YYYY-MM-DD",IF(C3683="","Add the customer email",IF(D3683="","Add the order total",IF(COUNTIF(Customers!$A$2:$A$2001,C3683)=0,"Customer not on Customers tab",IF(N(E3683)&gt;D3683,"Refund is more than the order",IF(AND(B3683&lt;&gt;"",COUNTIF($B$2:$B$5001,B3683)&gt;1),"Same order # twice - keep one row",""))))))))</f>
        <v/>
      </c>
      <c r="I3683" s="11" t="str">
        <f aca="false">IF(A3683="","",IF(ISNUMBER(A3683),INT(A3683),IFERROR(IF(TEXT(DATE(VALUE(LEFT(A3683,4)),VALUE(MID(A3683,6,2)),VALUE(MID(A3683,9,2))),"yyyy-mm-dd")=LEFT(A3683,10),DATE(VALUE(LEFT(A3683,4)),VALUE(MID(A3683,6,2)),VALUE(MID(A3683,9,2))),""),"")))</f>
        <v/>
      </c>
    </row>
    <row r="3684" customFormat="false" ht="15" hidden="false" customHeight="false" outlineLevel="0" collapsed="false">
      <c r="A3684" s="13"/>
      <c r="B3684" s="8"/>
      <c r="C3684" s="8"/>
      <c r="D3684" s="23"/>
      <c r="E3684" s="23"/>
      <c r="F3684" s="10" t="str">
        <f aca="false">IF(D3684="","",D3684-N(E3684))</f>
        <v/>
      </c>
      <c r="G3684" s="8"/>
      <c r="H3684" s="12" t="str">
        <f aca="false">IF(AND(A3684="",C3684="",D3684=""),"",IF(A3684="","Add the order date",IF(I3684="","Date not recognised - use YYYY-MM-DD",IF(C3684="","Add the customer email",IF(D3684="","Add the order total",IF(COUNTIF(Customers!$A$2:$A$2001,C3684)=0,"Customer not on Customers tab",IF(N(E3684)&gt;D3684,"Refund is more than the order",IF(AND(B3684&lt;&gt;"",COUNTIF($B$2:$B$5001,B3684)&gt;1),"Same order # twice - keep one row",""))))))))</f>
        <v/>
      </c>
      <c r="I3684" s="11" t="str">
        <f aca="false">IF(A3684="","",IF(ISNUMBER(A3684),INT(A3684),IFERROR(IF(TEXT(DATE(VALUE(LEFT(A3684,4)),VALUE(MID(A3684,6,2)),VALUE(MID(A3684,9,2))),"yyyy-mm-dd")=LEFT(A3684,10),DATE(VALUE(LEFT(A3684,4)),VALUE(MID(A3684,6,2)),VALUE(MID(A3684,9,2))),""),"")))</f>
        <v/>
      </c>
    </row>
    <row r="3685" customFormat="false" ht="15" hidden="false" customHeight="false" outlineLevel="0" collapsed="false">
      <c r="A3685" s="13"/>
      <c r="B3685" s="8"/>
      <c r="C3685" s="8"/>
      <c r="D3685" s="23"/>
      <c r="E3685" s="23"/>
      <c r="F3685" s="10" t="str">
        <f aca="false">IF(D3685="","",D3685-N(E3685))</f>
        <v/>
      </c>
      <c r="G3685" s="8"/>
      <c r="H3685" s="12" t="str">
        <f aca="false">IF(AND(A3685="",C3685="",D3685=""),"",IF(A3685="","Add the order date",IF(I3685="","Date not recognised - use YYYY-MM-DD",IF(C3685="","Add the customer email",IF(D3685="","Add the order total",IF(COUNTIF(Customers!$A$2:$A$2001,C3685)=0,"Customer not on Customers tab",IF(N(E3685)&gt;D3685,"Refund is more than the order",IF(AND(B3685&lt;&gt;"",COUNTIF($B$2:$B$5001,B3685)&gt;1),"Same order # twice - keep one row",""))))))))</f>
        <v/>
      </c>
      <c r="I3685" s="11" t="str">
        <f aca="false">IF(A3685="","",IF(ISNUMBER(A3685),INT(A3685),IFERROR(IF(TEXT(DATE(VALUE(LEFT(A3685,4)),VALUE(MID(A3685,6,2)),VALUE(MID(A3685,9,2))),"yyyy-mm-dd")=LEFT(A3685,10),DATE(VALUE(LEFT(A3685,4)),VALUE(MID(A3685,6,2)),VALUE(MID(A3685,9,2))),""),"")))</f>
        <v/>
      </c>
    </row>
    <row r="3686" customFormat="false" ht="15" hidden="false" customHeight="false" outlineLevel="0" collapsed="false">
      <c r="A3686" s="13"/>
      <c r="B3686" s="8"/>
      <c r="C3686" s="8"/>
      <c r="D3686" s="23"/>
      <c r="E3686" s="23"/>
      <c r="F3686" s="10" t="str">
        <f aca="false">IF(D3686="","",D3686-N(E3686))</f>
        <v/>
      </c>
      <c r="G3686" s="8"/>
      <c r="H3686" s="12" t="str">
        <f aca="false">IF(AND(A3686="",C3686="",D3686=""),"",IF(A3686="","Add the order date",IF(I3686="","Date not recognised - use YYYY-MM-DD",IF(C3686="","Add the customer email",IF(D3686="","Add the order total",IF(COUNTIF(Customers!$A$2:$A$2001,C3686)=0,"Customer not on Customers tab",IF(N(E3686)&gt;D3686,"Refund is more than the order",IF(AND(B3686&lt;&gt;"",COUNTIF($B$2:$B$5001,B3686)&gt;1),"Same order # twice - keep one row",""))))))))</f>
        <v/>
      </c>
      <c r="I3686" s="11" t="str">
        <f aca="false">IF(A3686="","",IF(ISNUMBER(A3686),INT(A3686),IFERROR(IF(TEXT(DATE(VALUE(LEFT(A3686,4)),VALUE(MID(A3686,6,2)),VALUE(MID(A3686,9,2))),"yyyy-mm-dd")=LEFT(A3686,10),DATE(VALUE(LEFT(A3686,4)),VALUE(MID(A3686,6,2)),VALUE(MID(A3686,9,2))),""),"")))</f>
        <v/>
      </c>
    </row>
    <row r="3687" customFormat="false" ht="15" hidden="false" customHeight="false" outlineLevel="0" collapsed="false">
      <c r="A3687" s="13"/>
      <c r="B3687" s="8"/>
      <c r="C3687" s="8"/>
      <c r="D3687" s="23"/>
      <c r="E3687" s="23"/>
      <c r="F3687" s="10" t="str">
        <f aca="false">IF(D3687="","",D3687-N(E3687))</f>
        <v/>
      </c>
      <c r="G3687" s="8"/>
      <c r="H3687" s="12" t="str">
        <f aca="false">IF(AND(A3687="",C3687="",D3687=""),"",IF(A3687="","Add the order date",IF(I3687="","Date not recognised - use YYYY-MM-DD",IF(C3687="","Add the customer email",IF(D3687="","Add the order total",IF(COUNTIF(Customers!$A$2:$A$2001,C3687)=0,"Customer not on Customers tab",IF(N(E3687)&gt;D3687,"Refund is more than the order",IF(AND(B3687&lt;&gt;"",COUNTIF($B$2:$B$5001,B3687)&gt;1),"Same order # twice - keep one row",""))))))))</f>
        <v/>
      </c>
      <c r="I3687" s="11" t="str">
        <f aca="false">IF(A3687="","",IF(ISNUMBER(A3687),INT(A3687),IFERROR(IF(TEXT(DATE(VALUE(LEFT(A3687,4)),VALUE(MID(A3687,6,2)),VALUE(MID(A3687,9,2))),"yyyy-mm-dd")=LEFT(A3687,10),DATE(VALUE(LEFT(A3687,4)),VALUE(MID(A3687,6,2)),VALUE(MID(A3687,9,2))),""),"")))</f>
        <v/>
      </c>
    </row>
    <row r="3688" customFormat="false" ht="15" hidden="false" customHeight="false" outlineLevel="0" collapsed="false">
      <c r="A3688" s="13"/>
      <c r="B3688" s="8"/>
      <c r="C3688" s="8"/>
      <c r="D3688" s="23"/>
      <c r="E3688" s="23"/>
      <c r="F3688" s="10" t="str">
        <f aca="false">IF(D3688="","",D3688-N(E3688))</f>
        <v/>
      </c>
      <c r="G3688" s="8"/>
      <c r="H3688" s="12" t="str">
        <f aca="false">IF(AND(A3688="",C3688="",D3688=""),"",IF(A3688="","Add the order date",IF(I3688="","Date not recognised - use YYYY-MM-DD",IF(C3688="","Add the customer email",IF(D3688="","Add the order total",IF(COUNTIF(Customers!$A$2:$A$2001,C3688)=0,"Customer not on Customers tab",IF(N(E3688)&gt;D3688,"Refund is more than the order",IF(AND(B3688&lt;&gt;"",COUNTIF($B$2:$B$5001,B3688)&gt;1),"Same order # twice - keep one row",""))))))))</f>
        <v/>
      </c>
      <c r="I3688" s="11" t="str">
        <f aca="false">IF(A3688="","",IF(ISNUMBER(A3688),INT(A3688),IFERROR(IF(TEXT(DATE(VALUE(LEFT(A3688,4)),VALUE(MID(A3688,6,2)),VALUE(MID(A3688,9,2))),"yyyy-mm-dd")=LEFT(A3688,10),DATE(VALUE(LEFT(A3688,4)),VALUE(MID(A3688,6,2)),VALUE(MID(A3688,9,2))),""),"")))</f>
        <v/>
      </c>
    </row>
    <row r="3689" customFormat="false" ht="15" hidden="false" customHeight="false" outlineLevel="0" collapsed="false">
      <c r="A3689" s="13"/>
      <c r="B3689" s="8"/>
      <c r="C3689" s="8"/>
      <c r="D3689" s="23"/>
      <c r="E3689" s="23"/>
      <c r="F3689" s="10" t="str">
        <f aca="false">IF(D3689="","",D3689-N(E3689))</f>
        <v/>
      </c>
      <c r="G3689" s="8"/>
      <c r="H3689" s="12" t="str">
        <f aca="false">IF(AND(A3689="",C3689="",D3689=""),"",IF(A3689="","Add the order date",IF(I3689="","Date not recognised - use YYYY-MM-DD",IF(C3689="","Add the customer email",IF(D3689="","Add the order total",IF(COUNTIF(Customers!$A$2:$A$2001,C3689)=0,"Customer not on Customers tab",IF(N(E3689)&gt;D3689,"Refund is more than the order",IF(AND(B3689&lt;&gt;"",COUNTIF($B$2:$B$5001,B3689)&gt;1),"Same order # twice - keep one row",""))))))))</f>
        <v/>
      </c>
      <c r="I3689" s="11" t="str">
        <f aca="false">IF(A3689="","",IF(ISNUMBER(A3689),INT(A3689),IFERROR(IF(TEXT(DATE(VALUE(LEFT(A3689,4)),VALUE(MID(A3689,6,2)),VALUE(MID(A3689,9,2))),"yyyy-mm-dd")=LEFT(A3689,10),DATE(VALUE(LEFT(A3689,4)),VALUE(MID(A3689,6,2)),VALUE(MID(A3689,9,2))),""),"")))</f>
        <v/>
      </c>
    </row>
    <row r="3690" customFormat="false" ht="15" hidden="false" customHeight="false" outlineLevel="0" collapsed="false">
      <c r="A3690" s="13"/>
      <c r="B3690" s="8"/>
      <c r="C3690" s="8"/>
      <c r="D3690" s="23"/>
      <c r="E3690" s="23"/>
      <c r="F3690" s="10" t="str">
        <f aca="false">IF(D3690="","",D3690-N(E3690))</f>
        <v/>
      </c>
      <c r="G3690" s="8"/>
      <c r="H3690" s="12" t="str">
        <f aca="false">IF(AND(A3690="",C3690="",D3690=""),"",IF(A3690="","Add the order date",IF(I3690="","Date not recognised - use YYYY-MM-DD",IF(C3690="","Add the customer email",IF(D3690="","Add the order total",IF(COUNTIF(Customers!$A$2:$A$2001,C3690)=0,"Customer not on Customers tab",IF(N(E3690)&gt;D3690,"Refund is more than the order",IF(AND(B3690&lt;&gt;"",COUNTIF($B$2:$B$5001,B3690)&gt;1),"Same order # twice - keep one row",""))))))))</f>
        <v/>
      </c>
      <c r="I3690" s="11" t="str">
        <f aca="false">IF(A3690="","",IF(ISNUMBER(A3690),INT(A3690),IFERROR(IF(TEXT(DATE(VALUE(LEFT(A3690,4)),VALUE(MID(A3690,6,2)),VALUE(MID(A3690,9,2))),"yyyy-mm-dd")=LEFT(A3690,10),DATE(VALUE(LEFT(A3690,4)),VALUE(MID(A3690,6,2)),VALUE(MID(A3690,9,2))),""),"")))</f>
        <v/>
      </c>
    </row>
    <row r="3691" customFormat="false" ht="15" hidden="false" customHeight="false" outlineLevel="0" collapsed="false">
      <c r="A3691" s="13"/>
      <c r="B3691" s="8"/>
      <c r="C3691" s="8"/>
      <c r="D3691" s="23"/>
      <c r="E3691" s="23"/>
      <c r="F3691" s="10" t="str">
        <f aca="false">IF(D3691="","",D3691-N(E3691))</f>
        <v/>
      </c>
      <c r="G3691" s="8"/>
      <c r="H3691" s="12" t="str">
        <f aca="false">IF(AND(A3691="",C3691="",D3691=""),"",IF(A3691="","Add the order date",IF(I3691="","Date not recognised - use YYYY-MM-DD",IF(C3691="","Add the customer email",IF(D3691="","Add the order total",IF(COUNTIF(Customers!$A$2:$A$2001,C3691)=0,"Customer not on Customers tab",IF(N(E3691)&gt;D3691,"Refund is more than the order",IF(AND(B3691&lt;&gt;"",COUNTIF($B$2:$B$5001,B3691)&gt;1),"Same order # twice - keep one row",""))))))))</f>
        <v/>
      </c>
      <c r="I3691" s="11" t="str">
        <f aca="false">IF(A3691="","",IF(ISNUMBER(A3691),INT(A3691),IFERROR(IF(TEXT(DATE(VALUE(LEFT(A3691,4)),VALUE(MID(A3691,6,2)),VALUE(MID(A3691,9,2))),"yyyy-mm-dd")=LEFT(A3691,10),DATE(VALUE(LEFT(A3691,4)),VALUE(MID(A3691,6,2)),VALUE(MID(A3691,9,2))),""),"")))</f>
        <v/>
      </c>
    </row>
    <row r="3692" customFormat="false" ht="15" hidden="false" customHeight="false" outlineLevel="0" collapsed="false">
      <c r="A3692" s="13"/>
      <c r="B3692" s="8"/>
      <c r="C3692" s="8"/>
      <c r="D3692" s="23"/>
      <c r="E3692" s="23"/>
      <c r="F3692" s="10" t="str">
        <f aca="false">IF(D3692="","",D3692-N(E3692))</f>
        <v/>
      </c>
      <c r="G3692" s="8"/>
      <c r="H3692" s="12" t="str">
        <f aca="false">IF(AND(A3692="",C3692="",D3692=""),"",IF(A3692="","Add the order date",IF(I3692="","Date not recognised - use YYYY-MM-DD",IF(C3692="","Add the customer email",IF(D3692="","Add the order total",IF(COUNTIF(Customers!$A$2:$A$2001,C3692)=0,"Customer not on Customers tab",IF(N(E3692)&gt;D3692,"Refund is more than the order",IF(AND(B3692&lt;&gt;"",COUNTIF($B$2:$B$5001,B3692)&gt;1),"Same order # twice - keep one row",""))))))))</f>
        <v/>
      </c>
      <c r="I3692" s="11" t="str">
        <f aca="false">IF(A3692="","",IF(ISNUMBER(A3692),INT(A3692),IFERROR(IF(TEXT(DATE(VALUE(LEFT(A3692,4)),VALUE(MID(A3692,6,2)),VALUE(MID(A3692,9,2))),"yyyy-mm-dd")=LEFT(A3692,10),DATE(VALUE(LEFT(A3692,4)),VALUE(MID(A3692,6,2)),VALUE(MID(A3692,9,2))),""),"")))</f>
        <v/>
      </c>
    </row>
    <row r="3693" customFormat="false" ht="15" hidden="false" customHeight="false" outlineLevel="0" collapsed="false">
      <c r="A3693" s="13"/>
      <c r="B3693" s="8"/>
      <c r="C3693" s="8"/>
      <c r="D3693" s="23"/>
      <c r="E3693" s="23"/>
      <c r="F3693" s="10" t="str">
        <f aca="false">IF(D3693="","",D3693-N(E3693))</f>
        <v/>
      </c>
      <c r="G3693" s="8"/>
      <c r="H3693" s="12" t="str">
        <f aca="false">IF(AND(A3693="",C3693="",D3693=""),"",IF(A3693="","Add the order date",IF(I3693="","Date not recognised - use YYYY-MM-DD",IF(C3693="","Add the customer email",IF(D3693="","Add the order total",IF(COUNTIF(Customers!$A$2:$A$2001,C3693)=0,"Customer not on Customers tab",IF(N(E3693)&gt;D3693,"Refund is more than the order",IF(AND(B3693&lt;&gt;"",COUNTIF($B$2:$B$5001,B3693)&gt;1),"Same order # twice - keep one row",""))))))))</f>
        <v/>
      </c>
      <c r="I3693" s="11" t="str">
        <f aca="false">IF(A3693="","",IF(ISNUMBER(A3693),INT(A3693),IFERROR(IF(TEXT(DATE(VALUE(LEFT(A3693,4)),VALUE(MID(A3693,6,2)),VALUE(MID(A3693,9,2))),"yyyy-mm-dd")=LEFT(A3693,10),DATE(VALUE(LEFT(A3693,4)),VALUE(MID(A3693,6,2)),VALUE(MID(A3693,9,2))),""),"")))</f>
        <v/>
      </c>
    </row>
    <row r="3694" customFormat="false" ht="15" hidden="false" customHeight="false" outlineLevel="0" collapsed="false">
      <c r="A3694" s="13"/>
      <c r="B3694" s="8"/>
      <c r="C3694" s="8"/>
      <c r="D3694" s="23"/>
      <c r="E3694" s="23"/>
      <c r="F3694" s="10" t="str">
        <f aca="false">IF(D3694="","",D3694-N(E3694))</f>
        <v/>
      </c>
      <c r="G3694" s="8"/>
      <c r="H3694" s="12" t="str">
        <f aca="false">IF(AND(A3694="",C3694="",D3694=""),"",IF(A3694="","Add the order date",IF(I3694="","Date not recognised - use YYYY-MM-DD",IF(C3694="","Add the customer email",IF(D3694="","Add the order total",IF(COUNTIF(Customers!$A$2:$A$2001,C3694)=0,"Customer not on Customers tab",IF(N(E3694)&gt;D3694,"Refund is more than the order",IF(AND(B3694&lt;&gt;"",COUNTIF($B$2:$B$5001,B3694)&gt;1),"Same order # twice - keep one row",""))))))))</f>
        <v/>
      </c>
      <c r="I3694" s="11" t="str">
        <f aca="false">IF(A3694="","",IF(ISNUMBER(A3694),INT(A3694),IFERROR(IF(TEXT(DATE(VALUE(LEFT(A3694,4)),VALUE(MID(A3694,6,2)),VALUE(MID(A3694,9,2))),"yyyy-mm-dd")=LEFT(A3694,10),DATE(VALUE(LEFT(A3694,4)),VALUE(MID(A3694,6,2)),VALUE(MID(A3694,9,2))),""),"")))</f>
        <v/>
      </c>
    </row>
    <row r="3695" customFormat="false" ht="15" hidden="false" customHeight="false" outlineLevel="0" collapsed="false">
      <c r="A3695" s="13"/>
      <c r="B3695" s="8"/>
      <c r="C3695" s="8"/>
      <c r="D3695" s="23"/>
      <c r="E3695" s="23"/>
      <c r="F3695" s="10" t="str">
        <f aca="false">IF(D3695="","",D3695-N(E3695))</f>
        <v/>
      </c>
      <c r="G3695" s="8"/>
      <c r="H3695" s="12" t="str">
        <f aca="false">IF(AND(A3695="",C3695="",D3695=""),"",IF(A3695="","Add the order date",IF(I3695="","Date not recognised - use YYYY-MM-DD",IF(C3695="","Add the customer email",IF(D3695="","Add the order total",IF(COUNTIF(Customers!$A$2:$A$2001,C3695)=0,"Customer not on Customers tab",IF(N(E3695)&gt;D3695,"Refund is more than the order",IF(AND(B3695&lt;&gt;"",COUNTIF($B$2:$B$5001,B3695)&gt;1),"Same order # twice - keep one row",""))))))))</f>
        <v/>
      </c>
      <c r="I3695" s="11" t="str">
        <f aca="false">IF(A3695="","",IF(ISNUMBER(A3695),INT(A3695),IFERROR(IF(TEXT(DATE(VALUE(LEFT(A3695,4)),VALUE(MID(A3695,6,2)),VALUE(MID(A3695,9,2))),"yyyy-mm-dd")=LEFT(A3695,10),DATE(VALUE(LEFT(A3695,4)),VALUE(MID(A3695,6,2)),VALUE(MID(A3695,9,2))),""),"")))</f>
        <v/>
      </c>
    </row>
    <row r="3696" customFormat="false" ht="15" hidden="false" customHeight="false" outlineLevel="0" collapsed="false">
      <c r="A3696" s="13"/>
      <c r="B3696" s="8"/>
      <c r="C3696" s="8"/>
      <c r="D3696" s="23"/>
      <c r="E3696" s="23"/>
      <c r="F3696" s="10" t="str">
        <f aca="false">IF(D3696="","",D3696-N(E3696))</f>
        <v/>
      </c>
      <c r="G3696" s="8"/>
      <c r="H3696" s="12" t="str">
        <f aca="false">IF(AND(A3696="",C3696="",D3696=""),"",IF(A3696="","Add the order date",IF(I3696="","Date not recognised - use YYYY-MM-DD",IF(C3696="","Add the customer email",IF(D3696="","Add the order total",IF(COUNTIF(Customers!$A$2:$A$2001,C3696)=0,"Customer not on Customers tab",IF(N(E3696)&gt;D3696,"Refund is more than the order",IF(AND(B3696&lt;&gt;"",COUNTIF($B$2:$B$5001,B3696)&gt;1),"Same order # twice - keep one row",""))))))))</f>
        <v/>
      </c>
      <c r="I3696" s="11" t="str">
        <f aca="false">IF(A3696="","",IF(ISNUMBER(A3696),INT(A3696),IFERROR(IF(TEXT(DATE(VALUE(LEFT(A3696,4)),VALUE(MID(A3696,6,2)),VALUE(MID(A3696,9,2))),"yyyy-mm-dd")=LEFT(A3696,10),DATE(VALUE(LEFT(A3696,4)),VALUE(MID(A3696,6,2)),VALUE(MID(A3696,9,2))),""),"")))</f>
        <v/>
      </c>
    </row>
    <row r="3697" customFormat="false" ht="15" hidden="false" customHeight="false" outlineLevel="0" collapsed="false">
      <c r="A3697" s="13"/>
      <c r="B3697" s="8"/>
      <c r="C3697" s="8"/>
      <c r="D3697" s="23"/>
      <c r="E3697" s="23"/>
      <c r="F3697" s="10" t="str">
        <f aca="false">IF(D3697="","",D3697-N(E3697))</f>
        <v/>
      </c>
      <c r="G3697" s="8"/>
      <c r="H3697" s="12" t="str">
        <f aca="false">IF(AND(A3697="",C3697="",D3697=""),"",IF(A3697="","Add the order date",IF(I3697="","Date not recognised - use YYYY-MM-DD",IF(C3697="","Add the customer email",IF(D3697="","Add the order total",IF(COUNTIF(Customers!$A$2:$A$2001,C3697)=0,"Customer not on Customers tab",IF(N(E3697)&gt;D3697,"Refund is more than the order",IF(AND(B3697&lt;&gt;"",COUNTIF($B$2:$B$5001,B3697)&gt;1),"Same order # twice - keep one row",""))))))))</f>
        <v/>
      </c>
      <c r="I3697" s="11" t="str">
        <f aca="false">IF(A3697="","",IF(ISNUMBER(A3697),INT(A3697),IFERROR(IF(TEXT(DATE(VALUE(LEFT(A3697,4)),VALUE(MID(A3697,6,2)),VALUE(MID(A3697,9,2))),"yyyy-mm-dd")=LEFT(A3697,10),DATE(VALUE(LEFT(A3697,4)),VALUE(MID(A3697,6,2)),VALUE(MID(A3697,9,2))),""),"")))</f>
        <v/>
      </c>
    </row>
    <row r="3698" customFormat="false" ht="15" hidden="false" customHeight="false" outlineLevel="0" collapsed="false">
      <c r="A3698" s="13"/>
      <c r="B3698" s="8"/>
      <c r="C3698" s="8"/>
      <c r="D3698" s="23"/>
      <c r="E3698" s="23"/>
      <c r="F3698" s="10" t="str">
        <f aca="false">IF(D3698="","",D3698-N(E3698))</f>
        <v/>
      </c>
      <c r="G3698" s="8"/>
      <c r="H3698" s="12" t="str">
        <f aca="false">IF(AND(A3698="",C3698="",D3698=""),"",IF(A3698="","Add the order date",IF(I3698="","Date not recognised - use YYYY-MM-DD",IF(C3698="","Add the customer email",IF(D3698="","Add the order total",IF(COUNTIF(Customers!$A$2:$A$2001,C3698)=0,"Customer not on Customers tab",IF(N(E3698)&gt;D3698,"Refund is more than the order",IF(AND(B3698&lt;&gt;"",COUNTIF($B$2:$B$5001,B3698)&gt;1),"Same order # twice - keep one row",""))))))))</f>
        <v/>
      </c>
      <c r="I3698" s="11" t="str">
        <f aca="false">IF(A3698="","",IF(ISNUMBER(A3698),INT(A3698),IFERROR(IF(TEXT(DATE(VALUE(LEFT(A3698,4)),VALUE(MID(A3698,6,2)),VALUE(MID(A3698,9,2))),"yyyy-mm-dd")=LEFT(A3698,10),DATE(VALUE(LEFT(A3698,4)),VALUE(MID(A3698,6,2)),VALUE(MID(A3698,9,2))),""),"")))</f>
        <v/>
      </c>
    </row>
    <row r="3699" customFormat="false" ht="15" hidden="false" customHeight="false" outlineLevel="0" collapsed="false">
      <c r="A3699" s="13"/>
      <c r="B3699" s="8"/>
      <c r="C3699" s="8"/>
      <c r="D3699" s="23"/>
      <c r="E3699" s="23"/>
      <c r="F3699" s="10" t="str">
        <f aca="false">IF(D3699="","",D3699-N(E3699))</f>
        <v/>
      </c>
      <c r="G3699" s="8"/>
      <c r="H3699" s="12" t="str">
        <f aca="false">IF(AND(A3699="",C3699="",D3699=""),"",IF(A3699="","Add the order date",IF(I3699="","Date not recognised - use YYYY-MM-DD",IF(C3699="","Add the customer email",IF(D3699="","Add the order total",IF(COUNTIF(Customers!$A$2:$A$2001,C3699)=0,"Customer not on Customers tab",IF(N(E3699)&gt;D3699,"Refund is more than the order",IF(AND(B3699&lt;&gt;"",COUNTIF($B$2:$B$5001,B3699)&gt;1),"Same order # twice - keep one row",""))))))))</f>
        <v/>
      </c>
      <c r="I3699" s="11" t="str">
        <f aca="false">IF(A3699="","",IF(ISNUMBER(A3699),INT(A3699),IFERROR(IF(TEXT(DATE(VALUE(LEFT(A3699,4)),VALUE(MID(A3699,6,2)),VALUE(MID(A3699,9,2))),"yyyy-mm-dd")=LEFT(A3699,10),DATE(VALUE(LEFT(A3699,4)),VALUE(MID(A3699,6,2)),VALUE(MID(A3699,9,2))),""),"")))</f>
        <v/>
      </c>
    </row>
    <row r="3700" customFormat="false" ht="15" hidden="false" customHeight="false" outlineLevel="0" collapsed="false">
      <c r="A3700" s="13"/>
      <c r="B3700" s="8"/>
      <c r="C3700" s="8"/>
      <c r="D3700" s="23"/>
      <c r="E3700" s="23"/>
      <c r="F3700" s="10" t="str">
        <f aca="false">IF(D3700="","",D3700-N(E3700))</f>
        <v/>
      </c>
      <c r="G3700" s="8"/>
      <c r="H3700" s="12" t="str">
        <f aca="false">IF(AND(A3700="",C3700="",D3700=""),"",IF(A3700="","Add the order date",IF(I3700="","Date not recognised - use YYYY-MM-DD",IF(C3700="","Add the customer email",IF(D3700="","Add the order total",IF(COUNTIF(Customers!$A$2:$A$2001,C3700)=0,"Customer not on Customers tab",IF(N(E3700)&gt;D3700,"Refund is more than the order",IF(AND(B3700&lt;&gt;"",COUNTIF($B$2:$B$5001,B3700)&gt;1),"Same order # twice - keep one row",""))))))))</f>
        <v/>
      </c>
      <c r="I3700" s="11" t="str">
        <f aca="false">IF(A3700="","",IF(ISNUMBER(A3700),INT(A3700),IFERROR(IF(TEXT(DATE(VALUE(LEFT(A3700,4)),VALUE(MID(A3700,6,2)),VALUE(MID(A3700,9,2))),"yyyy-mm-dd")=LEFT(A3700,10),DATE(VALUE(LEFT(A3700,4)),VALUE(MID(A3700,6,2)),VALUE(MID(A3700,9,2))),""),"")))</f>
        <v/>
      </c>
    </row>
    <row r="3701" customFormat="false" ht="15" hidden="false" customHeight="false" outlineLevel="0" collapsed="false">
      <c r="A3701" s="13"/>
      <c r="B3701" s="8"/>
      <c r="C3701" s="8"/>
      <c r="D3701" s="23"/>
      <c r="E3701" s="23"/>
      <c r="F3701" s="10" t="str">
        <f aca="false">IF(D3701="","",D3701-N(E3701))</f>
        <v/>
      </c>
      <c r="G3701" s="8"/>
      <c r="H3701" s="12" t="str">
        <f aca="false">IF(AND(A3701="",C3701="",D3701=""),"",IF(A3701="","Add the order date",IF(I3701="","Date not recognised - use YYYY-MM-DD",IF(C3701="","Add the customer email",IF(D3701="","Add the order total",IF(COUNTIF(Customers!$A$2:$A$2001,C3701)=0,"Customer not on Customers tab",IF(N(E3701)&gt;D3701,"Refund is more than the order",IF(AND(B3701&lt;&gt;"",COUNTIF($B$2:$B$5001,B3701)&gt;1),"Same order # twice - keep one row",""))))))))</f>
        <v/>
      </c>
      <c r="I3701" s="11" t="str">
        <f aca="false">IF(A3701="","",IF(ISNUMBER(A3701),INT(A3701),IFERROR(IF(TEXT(DATE(VALUE(LEFT(A3701,4)),VALUE(MID(A3701,6,2)),VALUE(MID(A3701,9,2))),"yyyy-mm-dd")=LEFT(A3701,10),DATE(VALUE(LEFT(A3701,4)),VALUE(MID(A3701,6,2)),VALUE(MID(A3701,9,2))),""),"")))</f>
        <v/>
      </c>
    </row>
    <row r="3702" customFormat="false" ht="15" hidden="false" customHeight="false" outlineLevel="0" collapsed="false">
      <c r="A3702" s="13"/>
      <c r="B3702" s="8"/>
      <c r="C3702" s="8"/>
      <c r="D3702" s="23"/>
      <c r="E3702" s="23"/>
      <c r="F3702" s="10" t="str">
        <f aca="false">IF(D3702="","",D3702-N(E3702))</f>
        <v/>
      </c>
      <c r="G3702" s="8"/>
      <c r="H3702" s="12" t="str">
        <f aca="false">IF(AND(A3702="",C3702="",D3702=""),"",IF(A3702="","Add the order date",IF(I3702="","Date not recognised - use YYYY-MM-DD",IF(C3702="","Add the customer email",IF(D3702="","Add the order total",IF(COUNTIF(Customers!$A$2:$A$2001,C3702)=0,"Customer not on Customers tab",IF(N(E3702)&gt;D3702,"Refund is more than the order",IF(AND(B3702&lt;&gt;"",COUNTIF($B$2:$B$5001,B3702)&gt;1),"Same order # twice - keep one row",""))))))))</f>
        <v/>
      </c>
      <c r="I3702" s="11" t="str">
        <f aca="false">IF(A3702="","",IF(ISNUMBER(A3702),INT(A3702),IFERROR(IF(TEXT(DATE(VALUE(LEFT(A3702,4)),VALUE(MID(A3702,6,2)),VALUE(MID(A3702,9,2))),"yyyy-mm-dd")=LEFT(A3702,10),DATE(VALUE(LEFT(A3702,4)),VALUE(MID(A3702,6,2)),VALUE(MID(A3702,9,2))),""),"")))</f>
        <v/>
      </c>
    </row>
    <row r="3703" customFormat="false" ht="15" hidden="false" customHeight="false" outlineLevel="0" collapsed="false">
      <c r="A3703" s="13"/>
      <c r="B3703" s="8"/>
      <c r="C3703" s="8"/>
      <c r="D3703" s="23"/>
      <c r="E3703" s="23"/>
      <c r="F3703" s="10" t="str">
        <f aca="false">IF(D3703="","",D3703-N(E3703))</f>
        <v/>
      </c>
      <c r="G3703" s="8"/>
      <c r="H3703" s="12" t="str">
        <f aca="false">IF(AND(A3703="",C3703="",D3703=""),"",IF(A3703="","Add the order date",IF(I3703="","Date not recognised - use YYYY-MM-DD",IF(C3703="","Add the customer email",IF(D3703="","Add the order total",IF(COUNTIF(Customers!$A$2:$A$2001,C3703)=0,"Customer not on Customers tab",IF(N(E3703)&gt;D3703,"Refund is more than the order",IF(AND(B3703&lt;&gt;"",COUNTIF($B$2:$B$5001,B3703)&gt;1),"Same order # twice - keep one row",""))))))))</f>
        <v/>
      </c>
      <c r="I3703" s="11" t="str">
        <f aca="false">IF(A3703="","",IF(ISNUMBER(A3703),INT(A3703),IFERROR(IF(TEXT(DATE(VALUE(LEFT(A3703,4)),VALUE(MID(A3703,6,2)),VALUE(MID(A3703,9,2))),"yyyy-mm-dd")=LEFT(A3703,10),DATE(VALUE(LEFT(A3703,4)),VALUE(MID(A3703,6,2)),VALUE(MID(A3703,9,2))),""),"")))</f>
        <v/>
      </c>
    </row>
    <row r="3704" customFormat="false" ht="15" hidden="false" customHeight="false" outlineLevel="0" collapsed="false">
      <c r="A3704" s="13"/>
      <c r="B3704" s="8"/>
      <c r="C3704" s="8"/>
      <c r="D3704" s="23"/>
      <c r="E3704" s="23"/>
      <c r="F3704" s="10" t="str">
        <f aca="false">IF(D3704="","",D3704-N(E3704))</f>
        <v/>
      </c>
      <c r="G3704" s="8"/>
      <c r="H3704" s="12" t="str">
        <f aca="false">IF(AND(A3704="",C3704="",D3704=""),"",IF(A3704="","Add the order date",IF(I3704="","Date not recognised - use YYYY-MM-DD",IF(C3704="","Add the customer email",IF(D3704="","Add the order total",IF(COUNTIF(Customers!$A$2:$A$2001,C3704)=0,"Customer not on Customers tab",IF(N(E3704)&gt;D3704,"Refund is more than the order",IF(AND(B3704&lt;&gt;"",COUNTIF($B$2:$B$5001,B3704)&gt;1),"Same order # twice - keep one row",""))))))))</f>
        <v/>
      </c>
      <c r="I3704" s="11" t="str">
        <f aca="false">IF(A3704="","",IF(ISNUMBER(A3704),INT(A3704),IFERROR(IF(TEXT(DATE(VALUE(LEFT(A3704,4)),VALUE(MID(A3704,6,2)),VALUE(MID(A3704,9,2))),"yyyy-mm-dd")=LEFT(A3704,10),DATE(VALUE(LEFT(A3704,4)),VALUE(MID(A3704,6,2)),VALUE(MID(A3704,9,2))),""),"")))</f>
        <v/>
      </c>
    </row>
    <row r="3705" customFormat="false" ht="15" hidden="false" customHeight="false" outlineLevel="0" collapsed="false">
      <c r="A3705" s="13"/>
      <c r="B3705" s="8"/>
      <c r="C3705" s="8"/>
      <c r="D3705" s="23"/>
      <c r="E3705" s="23"/>
      <c r="F3705" s="10" t="str">
        <f aca="false">IF(D3705="","",D3705-N(E3705))</f>
        <v/>
      </c>
      <c r="G3705" s="8"/>
      <c r="H3705" s="12" t="str">
        <f aca="false">IF(AND(A3705="",C3705="",D3705=""),"",IF(A3705="","Add the order date",IF(I3705="","Date not recognised - use YYYY-MM-DD",IF(C3705="","Add the customer email",IF(D3705="","Add the order total",IF(COUNTIF(Customers!$A$2:$A$2001,C3705)=0,"Customer not on Customers tab",IF(N(E3705)&gt;D3705,"Refund is more than the order",IF(AND(B3705&lt;&gt;"",COUNTIF($B$2:$B$5001,B3705)&gt;1),"Same order # twice - keep one row",""))))))))</f>
        <v/>
      </c>
      <c r="I3705" s="11" t="str">
        <f aca="false">IF(A3705="","",IF(ISNUMBER(A3705),INT(A3705),IFERROR(IF(TEXT(DATE(VALUE(LEFT(A3705,4)),VALUE(MID(A3705,6,2)),VALUE(MID(A3705,9,2))),"yyyy-mm-dd")=LEFT(A3705,10),DATE(VALUE(LEFT(A3705,4)),VALUE(MID(A3705,6,2)),VALUE(MID(A3705,9,2))),""),"")))</f>
        <v/>
      </c>
    </row>
    <row r="3706" customFormat="false" ht="15" hidden="false" customHeight="false" outlineLevel="0" collapsed="false">
      <c r="A3706" s="13"/>
      <c r="B3706" s="8"/>
      <c r="C3706" s="8"/>
      <c r="D3706" s="23"/>
      <c r="E3706" s="23"/>
      <c r="F3706" s="10" t="str">
        <f aca="false">IF(D3706="","",D3706-N(E3706))</f>
        <v/>
      </c>
      <c r="G3706" s="8"/>
      <c r="H3706" s="12" t="str">
        <f aca="false">IF(AND(A3706="",C3706="",D3706=""),"",IF(A3706="","Add the order date",IF(I3706="","Date not recognised - use YYYY-MM-DD",IF(C3706="","Add the customer email",IF(D3706="","Add the order total",IF(COUNTIF(Customers!$A$2:$A$2001,C3706)=0,"Customer not on Customers tab",IF(N(E3706)&gt;D3706,"Refund is more than the order",IF(AND(B3706&lt;&gt;"",COUNTIF($B$2:$B$5001,B3706)&gt;1),"Same order # twice - keep one row",""))))))))</f>
        <v/>
      </c>
      <c r="I3706" s="11" t="str">
        <f aca="false">IF(A3706="","",IF(ISNUMBER(A3706),INT(A3706),IFERROR(IF(TEXT(DATE(VALUE(LEFT(A3706,4)),VALUE(MID(A3706,6,2)),VALUE(MID(A3706,9,2))),"yyyy-mm-dd")=LEFT(A3706,10),DATE(VALUE(LEFT(A3706,4)),VALUE(MID(A3706,6,2)),VALUE(MID(A3706,9,2))),""),"")))</f>
        <v/>
      </c>
    </row>
    <row r="3707" customFormat="false" ht="15" hidden="false" customHeight="false" outlineLevel="0" collapsed="false">
      <c r="A3707" s="13"/>
      <c r="B3707" s="8"/>
      <c r="C3707" s="8"/>
      <c r="D3707" s="23"/>
      <c r="E3707" s="23"/>
      <c r="F3707" s="10" t="str">
        <f aca="false">IF(D3707="","",D3707-N(E3707))</f>
        <v/>
      </c>
      <c r="G3707" s="8"/>
      <c r="H3707" s="12" t="str">
        <f aca="false">IF(AND(A3707="",C3707="",D3707=""),"",IF(A3707="","Add the order date",IF(I3707="","Date not recognised - use YYYY-MM-DD",IF(C3707="","Add the customer email",IF(D3707="","Add the order total",IF(COUNTIF(Customers!$A$2:$A$2001,C3707)=0,"Customer not on Customers tab",IF(N(E3707)&gt;D3707,"Refund is more than the order",IF(AND(B3707&lt;&gt;"",COUNTIF($B$2:$B$5001,B3707)&gt;1),"Same order # twice - keep one row",""))))))))</f>
        <v/>
      </c>
      <c r="I3707" s="11" t="str">
        <f aca="false">IF(A3707="","",IF(ISNUMBER(A3707),INT(A3707),IFERROR(IF(TEXT(DATE(VALUE(LEFT(A3707,4)),VALUE(MID(A3707,6,2)),VALUE(MID(A3707,9,2))),"yyyy-mm-dd")=LEFT(A3707,10),DATE(VALUE(LEFT(A3707,4)),VALUE(MID(A3707,6,2)),VALUE(MID(A3707,9,2))),""),"")))</f>
        <v/>
      </c>
    </row>
    <row r="3708" customFormat="false" ht="15" hidden="false" customHeight="false" outlineLevel="0" collapsed="false">
      <c r="A3708" s="13"/>
      <c r="B3708" s="8"/>
      <c r="C3708" s="8"/>
      <c r="D3708" s="23"/>
      <c r="E3708" s="23"/>
      <c r="F3708" s="10" t="str">
        <f aca="false">IF(D3708="","",D3708-N(E3708))</f>
        <v/>
      </c>
      <c r="G3708" s="8"/>
      <c r="H3708" s="12" t="str">
        <f aca="false">IF(AND(A3708="",C3708="",D3708=""),"",IF(A3708="","Add the order date",IF(I3708="","Date not recognised - use YYYY-MM-DD",IF(C3708="","Add the customer email",IF(D3708="","Add the order total",IF(COUNTIF(Customers!$A$2:$A$2001,C3708)=0,"Customer not on Customers tab",IF(N(E3708)&gt;D3708,"Refund is more than the order",IF(AND(B3708&lt;&gt;"",COUNTIF($B$2:$B$5001,B3708)&gt;1),"Same order # twice - keep one row",""))))))))</f>
        <v/>
      </c>
      <c r="I3708" s="11" t="str">
        <f aca="false">IF(A3708="","",IF(ISNUMBER(A3708),INT(A3708),IFERROR(IF(TEXT(DATE(VALUE(LEFT(A3708,4)),VALUE(MID(A3708,6,2)),VALUE(MID(A3708,9,2))),"yyyy-mm-dd")=LEFT(A3708,10),DATE(VALUE(LEFT(A3708,4)),VALUE(MID(A3708,6,2)),VALUE(MID(A3708,9,2))),""),"")))</f>
        <v/>
      </c>
    </row>
    <row r="3709" customFormat="false" ht="15" hidden="false" customHeight="false" outlineLevel="0" collapsed="false">
      <c r="A3709" s="13"/>
      <c r="B3709" s="8"/>
      <c r="C3709" s="8"/>
      <c r="D3709" s="23"/>
      <c r="E3709" s="23"/>
      <c r="F3709" s="10" t="str">
        <f aca="false">IF(D3709="","",D3709-N(E3709))</f>
        <v/>
      </c>
      <c r="G3709" s="8"/>
      <c r="H3709" s="12" t="str">
        <f aca="false">IF(AND(A3709="",C3709="",D3709=""),"",IF(A3709="","Add the order date",IF(I3709="","Date not recognised - use YYYY-MM-DD",IF(C3709="","Add the customer email",IF(D3709="","Add the order total",IF(COUNTIF(Customers!$A$2:$A$2001,C3709)=0,"Customer not on Customers tab",IF(N(E3709)&gt;D3709,"Refund is more than the order",IF(AND(B3709&lt;&gt;"",COUNTIF($B$2:$B$5001,B3709)&gt;1),"Same order # twice - keep one row",""))))))))</f>
        <v/>
      </c>
      <c r="I3709" s="11" t="str">
        <f aca="false">IF(A3709="","",IF(ISNUMBER(A3709),INT(A3709),IFERROR(IF(TEXT(DATE(VALUE(LEFT(A3709,4)),VALUE(MID(A3709,6,2)),VALUE(MID(A3709,9,2))),"yyyy-mm-dd")=LEFT(A3709,10),DATE(VALUE(LEFT(A3709,4)),VALUE(MID(A3709,6,2)),VALUE(MID(A3709,9,2))),""),"")))</f>
        <v/>
      </c>
    </row>
    <row r="3710" customFormat="false" ht="15" hidden="false" customHeight="false" outlineLevel="0" collapsed="false">
      <c r="A3710" s="13"/>
      <c r="B3710" s="8"/>
      <c r="C3710" s="8"/>
      <c r="D3710" s="23"/>
      <c r="E3710" s="23"/>
      <c r="F3710" s="10" t="str">
        <f aca="false">IF(D3710="","",D3710-N(E3710))</f>
        <v/>
      </c>
      <c r="G3710" s="8"/>
      <c r="H3710" s="12" t="str">
        <f aca="false">IF(AND(A3710="",C3710="",D3710=""),"",IF(A3710="","Add the order date",IF(I3710="","Date not recognised - use YYYY-MM-DD",IF(C3710="","Add the customer email",IF(D3710="","Add the order total",IF(COUNTIF(Customers!$A$2:$A$2001,C3710)=0,"Customer not on Customers tab",IF(N(E3710)&gt;D3710,"Refund is more than the order",IF(AND(B3710&lt;&gt;"",COUNTIF($B$2:$B$5001,B3710)&gt;1),"Same order # twice - keep one row",""))))))))</f>
        <v/>
      </c>
      <c r="I3710" s="11" t="str">
        <f aca="false">IF(A3710="","",IF(ISNUMBER(A3710),INT(A3710),IFERROR(IF(TEXT(DATE(VALUE(LEFT(A3710,4)),VALUE(MID(A3710,6,2)),VALUE(MID(A3710,9,2))),"yyyy-mm-dd")=LEFT(A3710,10),DATE(VALUE(LEFT(A3710,4)),VALUE(MID(A3710,6,2)),VALUE(MID(A3710,9,2))),""),"")))</f>
        <v/>
      </c>
    </row>
    <row r="3711" customFormat="false" ht="15" hidden="false" customHeight="false" outlineLevel="0" collapsed="false">
      <c r="A3711" s="13"/>
      <c r="B3711" s="8"/>
      <c r="C3711" s="8"/>
      <c r="D3711" s="23"/>
      <c r="E3711" s="23"/>
      <c r="F3711" s="10" t="str">
        <f aca="false">IF(D3711="","",D3711-N(E3711))</f>
        <v/>
      </c>
      <c r="G3711" s="8"/>
      <c r="H3711" s="12" t="str">
        <f aca="false">IF(AND(A3711="",C3711="",D3711=""),"",IF(A3711="","Add the order date",IF(I3711="","Date not recognised - use YYYY-MM-DD",IF(C3711="","Add the customer email",IF(D3711="","Add the order total",IF(COUNTIF(Customers!$A$2:$A$2001,C3711)=0,"Customer not on Customers tab",IF(N(E3711)&gt;D3711,"Refund is more than the order",IF(AND(B3711&lt;&gt;"",COUNTIF($B$2:$B$5001,B3711)&gt;1),"Same order # twice - keep one row",""))))))))</f>
        <v/>
      </c>
      <c r="I3711" s="11" t="str">
        <f aca="false">IF(A3711="","",IF(ISNUMBER(A3711),INT(A3711),IFERROR(IF(TEXT(DATE(VALUE(LEFT(A3711,4)),VALUE(MID(A3711,6,2)),VALUE(MID(A3711,9,2))),"yyyy-mm-dd")=LEFT(A3711,10),DATE(VALUE(LEFT(A3711,4)),VALUE(MID(A3711,6,2)),VALUE(MID(A3711,9,2))),""),"")))</f>
        <v/>
      </c>
    </row>
    <row r="3712" customFormat="false" ht="15" hidden="false" customHeight="false" outlineLevel="0" collapsed="false">
      <c r="A3712" s="13"/>
      <c r="B3712" s="8"/>
      <c r="C3712" s="8"/>
      <c r="D3712" s="23"/>
      <c r="E3712" s="23"/>
      <c r="F3712" s="10" t="str">
        <f aca="false">IF(D3712="","",D3712-N(E3712))</f>
        <v/>
      </c>
      <c r="G3712" s="8"/>
      <c r="H3712" s="12" t="str">
        <f aca="false">IF(AND(A3712="",C3712="",D3712=""),"",IF(A3712="","Add the order date",IF(I3712="","Date not recognised - use YYYY-MM-DD",IF(C3712="","Add the customer email",IF(D3712="","Add the order total",IF(COUNTIF(Customers!$A$2:$A$2001,C3712)=0,"Customer not on Customers tab",IF(N(E3712)&gt;D3712,"Refund is more than the order",IF(AND(B3712&lt;&gt;"",COUNTIF($B$2:$B$5001,B3712)&gt;1),"Same order # twice - keep one row",""))))))))</f>
        <v/>
      </c>
      <c r="I3712" s="11" t="str">
        <f aca="false">IF(A3712="","",IF(ISNUMBER(A3712),INT(A3712),IFERROR(IF(TEXT(DATE(VALUE(LEFT(A3712,4)),VALUE(MID(A3712,6,2)),VALUE(MID(A3712,9,2))),"yyyy-mm-dd")=LEFT(A3712,10),DATE(VALUE(LEFT(A3712,4)),VALUE(MID(A3712,6,2)),VALUE(MID(A3712,9,2))),""),"")))</f>
        <v/>
      </c>
    </row>
    <row r="3713" customFormat="false" ht="15" hidden="false" customHeight="false" outlineLevel="0" collapsed="false">
      <c r="A3713" s="13"/>
      <c r="B3713" s="8"/>
      <c r="C3713" s="8"/>
      <c r="D3713" s="23"/>
      <c r="E3713" s="23"/>
      <c r="F3713" s="10" t="str">
        <f aca="false">IF(D3713="","",D3713-N(E3713))</f>
        <v/>
      </c>
      <c r="G3713" s="8"/>
      <c r="H3713" s="12" t="str">
        <f aca="false">IF(AND(A3713="",C3713="",D3713=""),"",IF(A3713="","Add the order date",IF(I3713="","Date not recognised - use YYYY-MM-DD",IF(C3713="","Add the customer email",IF(D3713="","Add the order total",IF(COUNTIF(Customers!$A$2:$A$2001,C3713)=0,"Customer not on Customers tab",IF(N(E3713)&gt;D3713,"Refund is more than the order",IF(AND(B3713&lt;&gt;"",COUNTIF($B$2:$B$5001,B3713)&gt;1),"Same order # twice - keep one row",""))))))))</f>
        <v/>
      </c>
      <c r="I3713" s="11" t="str">
        <f aca="false">IF(A3713="","",IF(ISNUMBER(A3713),INT(A3713),IFERROR(IF(TEXT(DATE(VALUE(LEFT(A3713,4)),VALUE(MID(A3713,6,2)),VALUE(MID(A3713,9,2))),"yyyy-mm-dd")=LEFT(A3713,10),DATE(VALUE(LEFT(A3713,4)),VALUE(MID(A3713,6,2)),VALUE(MID(A3713,9,2))),""),"")))</f>
        <v/>
      </c>
    </row>
    <row r="3714" customFormat="false" ht="15" hidden="false" customHeight="false" outlineLevel="0" collapsed="false">
      <c r="A3714" s="13"/>
      <c r="B3714" s="8"/>
      <c r="C3714" s="8"/>
      <c r="D3714" s="23"/>
      <c r="E3714" s="23"/>
      <c r="F3714" s="10" t="str">
        <f aca="false">IF(D3714="","",D3714-N(E3714))</f>
        <v/>
      </c>
      <c r="G3714" s="8"/>
      <c r="H3714" s="12" t="str">
        <f aca="false">IF(AND(A3714="",C3714="",D3714=""),"",IF(A3714="","Add the order date",IF(I3714="","Date not recognised - use YYYY-MM-DD",IF(C3714="","Add the customer email",IF(D3714="","Add the order total",IF(COUNTIF(Customers!$A$2:$A$2001,C3714)=0,"Customer not on Customers tab",IF(N(E3714)&gt;D3714,"Refund is more than the order",IF(AND(B3714&lt;&gt;"",COUNTIF($B$2:$B$5001,B3714)&gt;1),"Same order # twice - keep one row",""))))))))</f>
        <v/>
      </c>
      <c r="I3714" s="11" t="str">
        <f aca="false">IF(A3714="","",IF(ISNUMBER(A3714),INT(A3714),IFERROR(IF(TEXT(DATE(VALUE(LEFT(A3714,4)),VALUE(MID(A3714,6,2)),VALUE(MID(A3714,9,2))),"yyyy-mm-dd")=LEFT(A3714,10),DATE(VALUE(LEFT(A3714,4)),VALUE(MID(A3714,6,2)),VALUE(MID(A3714,9,2))),""),"")))</f>
        <v/>
      </c>
    </row>
    <row r="3715" customFormat="false" ht="15" hidden="false" customHeight="false" outlineLevel="0" collapsed="false">
      <c r="A3715" s="13"/>
      <c r="B3715" s="8"/>
      <c r="C3715" s="8"/>
      <c r="D3715" s="23"/>
      <c r="E3715" s="23"/>
      <c r="F3715" s="10" t="str">
        <f aca="false">IF(D3715="","",D3715-N(E3715))</f>
        <v/>
      </c>
      <c r="G3715" s="8"/>
      <c r="H3715" s="12" t="str">
        <f aca="false">IF(AND(A3715="",C3715="",D3715=""),"",IF(A3715="","Add the order date",IF(I3715="","Date not recognised - use YYYY-MM-DD",IF(C3715="","Add the customer email",IF(D3715="","Add the order total",IF(COUNTIF(Customers!$A$2:$A$2001,C3715)=0,"Customer not on Customers tab",IF(N(E3715)&gt;D3715,"Refund is more than the order",IF(AND(B3715&lt;&gt;"",COUNTIF($B$2:$B$5001,B3715)&gt;1),"Same order # twice - keep one row",""))))))))</f>
        <v/>
      </c>
      <c r="I3715" s="11" t="str">
        <f aca="false">IF(A3715="","",IF(ISNUMBER(A3715),INT(A3715),IFERROR(IF(TEXT(DATE(VALUE(LEFT(A3715,4)),VALUE(MID(A3715,6,2)),VALUE(MID(A3715,9,2))),"yyyy-mm-dd")=LEFT(A3715,10),DATE(VALUE(LEFT(A3715,4)),VALUE(MID(A3715,6,2)),VALUE(MID(A3715,9,2))),""),"")))</f>
        <v/>
      </c>
    </row>
    <row r="3716" customFormat="false" ht="15" hidden="false" customHeight="false" outlineLevel="0" collapsed="false">
      <c r="A3716" s="13"/>
      <c r="B3716" s="8"/>
      <c r="C3716" s="8"/>
      <c r="D3716" s="23"/>
      <c r="E3716" s="23"/>
      <c r="F3716" s="10" t="str">
        <f aca="false">IF(D3716="","",D3716-N(E3716))</f>
        <v/>
      </c>
      <c r="G3716" s="8"/>
      <c r="H3716" s="12" t="str">
        <f aca="false">IF(AND(A3716="",C3716="",D3716=""),"",IF(A3716="","Add the order date",IF(I3716="","Date not recognised - use YYYY-MM-DD",IF(C3716="","Add the customer email",IF(D3716="","Add the order total",IF(COUNTIF(Customers!$A$2:$A$2001,C3716)=0,"Customer not on Customers tab",IF(N(E3716)&gt;D3716,"Refund is more than the order",IF(AND(B3716&lt;&gt;"",COUNTIF($B$2:$B$5001,B3716)&gt;1),"Same order # twice - keep one row",""))))))))</f>
        <v/>
      </c>
      <c r="I3716" s="11" t="str">
        <f aca="false">IF(A3716="","",IF(ISNUMBER(A3716),INT(A3716),IFERROR(IF(TEXT(DATE(VALUE(LEFT(A3716,4)),VALUE(MID(A3716,6,2)),VALUE(MID(A3716,9,2))),"yyyy-mm-dd")=LEFT(A3716,10),DATE(VALUE(LEFT(A3716,4)),VALUE(MID(A3716,6,2)),VALUE(MID(A3716,9,2))),""),"")))</f>
        <v/>
      </c>
    </row>
    <row r="3717" customFormat="false" ht="15" hidden="false" customHeight="false" outlineLevel="0" collapsed="false">
      <c r="A3717" s="13"/>
      <c r="B3717" s="8"/>
      <c r="C3717" s="8"/>
      <c r="D3717" s="23"/>
      <c r="E3717" s="23"/>
      <c r="F3717" s="10" t="str">
        <f aca="false">IF(D3717="","",D3717-N(E3717))</f>
        <v/>
      </c>
      <c r="G3717" s="8"/>
      <c r="H3717" s="12" t="str">
        <f aca="false">IF(AND(A3717="",C3717="",D3717=""),"",IF(A3717="","Add the order date",IF(I3717="","Date not recognised - use YYYY-MM-DD",IF(C3717="","Add the customer email",IF(D3717="","Add the order total",IF(COUNTIF(Customers!$A$2:$A$2001,C3717)=0,"Customer not on Customers tab",IF(N(E3717)&gt;D3717,"Refund is more than the order",IF(AND(B3717&lt;&gt;"",COUNTIF($B$2:$B$5001,B3717)&gt;1),"Same order # twice - keep one row",""))))))))</f>
        <v/>
      </c>
      <c r="I3717" s="11" t="str">
        <f aca="false">IF(A3717="","",IF(ISNUMBER(A3717),INT(A3717),IFERROR(IF(TEXT(DATE(VALUE(LEFT(A3717,4)),VALUE(MID(A3717,6,2)),VALUE(MID(A3717,9,2))),"yyyy-mm-dd")=LEFT(A3717,10),DATE(VALUE(LEFT(A3717,4)),VALUE(MID(A3717,6,2)),VALUE(MID(A3717,9,2))),""),"")))</f>
        <v/>
      </c>
    </row>
    <row r="3718" customFormat="false" ht="15" hidden="false" customHeight="false" outlineLevel="0" collapsed="false">
      <c r="A3718" s="13"/>
      <c r="B3718" s="8"/>
      <c r="C3718" s="8"/>
      <c r="D3718" s="23"/>
      <c r="E3718" s="23"/>
      <c r="F3718" s="10" t="str">
        <f aca="false">IF(D3718="","",D3718-N(E3718))</f>
        <v/>
      </c>
      <c r="G3718" s="8"/>
      <c r="H3718" s="12" t="str">
        <f aca="false">IF(AND(A3718="",C3718="",D3718=""),"",IF(A3718="","Add the order date",IF(I3718="","Date not recognised - use YYYY-MM-DD",IF(C3718="","Add the customer email",IF(D3718="","Add the order total",IF(COUNTIF(Customers!$A$2:$A$2001,C3718)=0,"Customer not on Customers tab",IF(N(E3718)&gt;D3718,"Refund is more than the order",IF(AND(B3718&lt;&gt;"",COUNTIF($B$2:$B$5001,B3718)&gt;1),"Same order # twice - keep one row",""))))))))</f>
        <v/>
      </c>
      <c r="I3718" s="11" t="str">
        <f aca="false">IF(A3718="","",IF(ISNUMBER(A3718),INT(A3718),IFERROR(IF(TEXT(DATE(VALUE(LEFT(A3718,4)),VALUE(MID(A3718,6,2)),VALUE(MID(A3718,9,2))),"yyyy-mm-dd")=LEFT(A3718,10),DATE(VALUE(LEFT(A3718,4)),VALUE(MID(A3718,6,2)),VALUE(MID(A3718,9,2))),""),"")))</f>
        <v/>
      </c>
    </row>
    <row r="3719" customFormat="false" ht="15" hidden="false" customHeight="false" outlineLevel="0" collapsed="false">
      <c r="A3719" s="13"/>
      <c r="B3719" s="8"/>
      <c r="C3719" s="8"/>
      <c r="D3719" s="23"/>
      <c r="E3719" s="23"/>
      <c r="F3719" s="10" t="str">
        <f aca="false">IF(D3719="","",D3719-N(E3719))</f>
        <v/>
      </c>
      <c r="G3719" s="8"/>
      <c r="H3719" s="12" t="str">
        <f aca="false">IF(AND(A3719="",C3719="",D3719=""),"",IF(A3719="","Add the order date",IF(I3719="","Date not recognised - use YYYY-MM-DD",IF(C3719="","Add the customer email",IF(D3719="","Add the order total",IF(COUNTIF(Customers!$A$2:$A$2001,C3719)=0,"Customer not on Customers tab",IF(N(E3719)&gt;D3719,"Refund is more than the order",IF(AND(B3719&lt;&gt;"",COUNTIF($B$2:$B$5001,B3719)&gt;1),"Same order # twice - keep one row",""))))))))</f>
        <v/>
      </c>
      <c r="I3719" s="11" t="str">
        <f aca="false">IF(A3719="","",IF(ISNUMBER(A3719),INT(A3719),IFERROR(IF(TEXT(DATE(VALUE(LEFT(A3719,4)),VALUE(MID(A3719,6,2)),VALUE(MID(A3719,9,2))),"yyyy-mm-dd")=LEFT(A3719,10),DATE(VALUE(LEFT(A3719,4)),VALUE(MID(A3719,6,2)),VALUE(MID(A3719,9,2))),""),"")))</f>
        <v/>
      </c>
    </row>
    <row r="3720" customFormat="false" ht="15" hidden="false" customHeight="false" outlineLevel="0" collapsed="false">
      <c r="A3720" s="13"/>
      <c r="B3720" s="8"/>
      <c r="C3720" s="8"/>
      <c r="D3720" s="23"/>
      <c r="E3720" s="23"/>
      <c r="F3720" s="10" t="str">
        <f aca="false">IF(D3720="","",D3720-N(E3720))</f>
        <v/>
      </c>
      <c r="G3720" s="8"/>
      <c r="H3720" s="12" t="str">
        <f aca="false">IF(AND(A3720="",C3720="",D3720=""),"",IF(A3720="","Add the order date",IF(I3720="","Date not recognised - use YYYY-MM-DD",IF(C3720="","Add the customer email",IF(D3720="","Add the order total",IF(COUNTIF(Customers!$A$2:$A$2001,C3720)=0,"Customer not on Customers tab",IF(N(E3720)&gt;D3720,"Refund is more than the order",IF(AND(B3720&lt;&gt;"",COUNTIF($B$2:$B$5001,B3720)&gt;1),"Same order # twice - keep one row",""))))))))</f>
        <v/>
      </c>
      <c r="I3720" s="11" t="str">
        <f aca="false">IF(A3720="","",IF(ISNUMBER(A3720),INT(A3720),IFERROR(IF(TEXT(DATE(VALUE(LEFT(A3720,4)),VALUE(MID(A3720,6,2)),VALUE(MID(A3720,9,2))),"yyyy-mm-dd")=LEFT(A3720,10),DATE(VALUE(LEFT(A3720,4)),VALUE(MID(A3720,6,2)),VALUE(MID(A3720,9,2))),""),"")))</f>
        <v/>
      </c>
    </row>
    <row r="3721" customFormat="false" ht="15" hidden="false" customHeight="false" outlineLevel="0" collapsed="false">
      <c r="A3721" s="13"/>
      <c r="B3721" s="8"/>
      <c r="C3721" s="8"/>
      <c r="D3721" s="23"/>
      <c r="E3721" s="23"/>
      <c r="F3721" s="10" t="str">
        <f aca="false">IF(D3721="","",D3721-N(E3721))</f>
        <v/>
      </c>
      <c r="G3721" s="8"/>
      <c r="H3721" s="12" t="str">
        <f aca="false">IF(AND(A3721="",C3721="",D3721=""),"",IF(A3721="","Add the order date",IF(I3721="","Date not recognised - use YYYY-MM-DD",IF(C3721="","Add the customer email",IF(D3721="","Add the order total",IF(COUNTIF(Customers!$A$2:$A$2001,C3721)=0,"Customer not on Customers tab",IF(N(E3721)&gt;D3721,"Refund is more than the order",IF(AND(B3721&lt;&gt;"",COUNTIF($B$2:$B$5001,B3721)&gt;1),"Same order # twice - keep one row",""))))))))</f>
        <v/>
      </c>
      <c r="I3721" s="11" t="str">
        <f aca="false">IF(A3721="","",IF(ISNUMBER(A3721),INT(A3721),IFERROR(IF(TEXT(DATE(VALUE(LEFT(A3721,4)),VALUE(MID(A3721,6,2)),VALUE(MID(A3721,9,2))),"yyyy-mm-dd")=LEFT(A3721,10),DATE(VALUE(LEFT(A3721,4)),VALUE(MID(A3721,6,2)),VALUE(MID(A3721,9,2))),""),"")))</f>
        <v/>
      </c>
    </row>
    <row r="3722" customFormat="false" ht="15" hidden="false" customHeight="false" outlineLevel="0" collapsed="false">
      <c r="A3722" s="13"/>
      <c r="B3722" s="8"/>
      <c r="C3722" s="8"/>
      <c r="D3722" s="23"/>
      <c r="E3722" s="23"/>
      <c r="F3722" s="10" t="str">
        <f aca="false">IF(D3722="","",D3722-N(E3722))</f>
        <v/>
      </c>
      <c r="G3722" s="8"/>
      <c r="H3722" s="12" t="str">
        <f aca="false">IF(AND(A3722="",C3722="",D3722=""),"",IF(A3722="","Add the order date",IF(I3722="","Date not recognised - use YYYY-MM-DD",IF(C3722="","Add the customer email",IF(D3722="","Add the order total",IF(COUNTIF(Customers!$A$2:$A$2001,C3722)=0,"Customer not on Customers tab",IF(N(E3722)&gt;D3722,"Refund is more than the order",IF(AND(B3722&lt;&gt;"",COUNTIF($B$2:$B$5001,B3722)&gt;1),"Same order # twice - keep one row",""))))))))</f>
        <v/>
      </c>
      <c r="I3722" s="11" t="str">
        <f aca="false">IF(A3722="","",IF(ISNUMBER(A3722),INT(A3722),IFERROR(IF(TEXT(DATE(VALUE(LEFT(A3722,4)),VALUE(MID(A3722,6,2)),VALUE(MID(A3722,9,2))),"yyyy-mm-dd")=LEFT(A3722,10),DATE(VALUE(LEFT(A3722,4)),VALUE(MID(A3722,6,2)),VALUE(MID(A3722,9,2))),""),"")))</f>
        <v/>
      </c>
    </row>
    <row r="3723" customFormat="false" ht="15" hidden="false" customHeight="false" outlineLevel="0" collapsed="false">
      <c r="A3723" s="13"/>
      <c r="B3723" s="8"/>
      <c r="C3723" s="8"/>
      <c r="D3723" s="23"/>
      <c r="E3723" s="23"/>
      <c r="F3723" s="10" t="str">
        <f aca="false">IF(D3723="","",D3723-N(E3723))</f>
        <v/>
      </c>
      <c r="G3723" s="8"/>
      <c r="H3723" s="12" t="str">
        <f aca="false">IF(AND(A3723="",C3723="",D3723=""),"",IF(A3723="","Add the order date",IF(I3723="","Date not recognised - use YYYY-MM-DD",IF(C3723="","Add the customer email",IF(D3723="","Add the order total",IF(COUNTIF(Customers!$A$2:$A$2001,C3723)=0,"Customer not on Customers tab",IF(N(E3723)&gt;D3723,"Refund is more than the order",IF(AND(B3723&lt;&gt;"",COUNTIF($B$2:$B$5001,B3723)&gt;1),"Same order # twice - keep one row",""))))))))</f>
        <v/>
      </c>
      <c r="I3723" s="11" t="str">
        <f aca="false">IF(A3723="","",IF(ISNUMBER(A3723),INT(A3723),IFERROR(IF(TEXT(DATE(VALUE(LEFT(A3723,4)),VALUE(MID(A3723,6,2)),VALUE(MID(A3723,9,2))),"yyyy-mm-dd")=LEFT(A3723,10),DATE(VALUE(LEFT(A3723,4)),VALUE(MID(A3723,6,2)),VALUE(MID(A3723,9,2))),""),"")))</f>
        <v/>
      </c>
    </row>
    <row r="3724" customFormat="false" ht="15" hidden="false" customHeight="false" outlineLevel="0" collapsed="false">
      <c r="A3724" s="13"/>
      <c r="B3724" s="8"/>
      <c r="C3724" s="8"/>
      <c r="D3724" s="23"/>
      <c r="E3724" s="23"/>
      <c r="F3724" s="10" t="str">
        <f aca="false">IF(D3724="","",D3724-N(E3724))</f>
        <v/>
      </c>
      <c r="G3724" s="8"/>
      <c r="H3724" s="12" t="str">
        <f aca="false">IF(AND(A3724="",C3724="",D3724=""),"",IF(A3724="","Add the order date",IF(I3724="","Date not recognised - use YYYY-MM-DD",IF(C3724="","Add the customer email",IF(D3724="","Add the order total",IF(COUNTIF(Customers!$A$2:$A$2001,C3724)=0,"Customer not on Customers tab",IF(N(E3724)&gt;D3724,"Refund is more than the order",IF(AND(B3724&lt;&gt;"",COUNTIF($B$2:$B$5001,B3724)&gt;1),"Same order # twice - keep one row",""))))))))</f>
        <v/>
      </c>
      <c r="I3724" s="11" t="str">
        <f aca="false">IF(A3724="","",IF(ISNUMBER(A3724),INT(A3724),IFERROR(IF(TEXT(DATE(VALUE(LEFT(A3724,4)),VALUE(MID(A3724,6,2)),VALUE(MID(A3724,9,2))),"yyyy-mm-dd")=LEFT(A3724,10),DATE(VALUE(LEFT(A3724,4)),VALUE(MID(A3724,6,2)),VALUE(MID(A3724,9,2))),""),"")))</f>
        <v/>
      </c>
    </row>
    <row r="3725" customFormat="false" ht="15" hidden="false" customHeight="false" outlineLevel="0" collapsed="false">
      <c r="A3725" s="13"/>
      <c r="B3725" s="8"/>
      <c r="C3725" s="8"/>
      <c r="D3725" s="23"/>
      <c r="E3725" s="23"/>
      <c r="F3725" s="10" t="str">
        <f aca="false">IF(D3725="","",D3725-N(E3725))</f>
        <v/>
      </c>
      <c r="G3725" s="8"/>
      <c r="H3725" s="12" t="str">
        <f aca="false">IF(AND(A3725="",C3725="",D3725=""),"",IF(A3725="","Add the order date",IF(I3725="","Date not recognised - use YYYY-MM-DD",IF(C3725="","Add the customer email",IF(D3725="","Add the order total",IF(COUNTIF(Customers!$A$2:$A$2001,C3725)=0,"Customer not on Customers tab",IF(N(E3725)&gt;D3725,"Refund is more than the order",IF(AND(B3725&lt;&gt;"",COUNTIF($B$2:$B$5001,B3725)&gt;1),"Same order # twice - keep one row",""))))))))</f>
        <v/>
      </c>
      <c r="I3725" s="11" t="str">
        <f aca="false">IF(A3725="","",IF(ISNUMBER(A3725),INT(A3725),IFERROR(IF(TEXT(DATE(VALUE(LEFT(A3725,4)),VALUE(MID(A3725,6,2)),VALUE(MID(A3725,9,2))),"yyyy-mm-dd")=LEFT(A3725,10),DATE(VALUE(LEFT(A3725,4)),VALUE(MID(A3725,6,2)),VALUE(MID(A3725,9,2))),""),"")))</f>
        <v/>
      </c>
    </row>
    <row r="3726" customFormat="false" ht="15" hidden="false" customHeight="false" outlineLevel="0" collapsed="false">
      <c r="A3726" s="13"/>
      <c r="B3726" s="8"/>
      <c r="C3726" s="8"/>
      <c r="D3726" s="23"/>
      <c r="E3726" s="23"/>
      <c r="F3726" s="10" t="str">
        <f aca="false">IF(D3726="","",D3726-N(E3726))</f>
        <v/>
      </c>
      <c r="G3726" s="8"/>
      <c r="H3726" s="12" t="str">
        <f aca="false">IF(AND(A3726="",C3726="",D3726=""),"",IF(A3726="","Add the order date",IF(I3726="","Date not recognised - use YYYY-MM-DD",IF(C3726="","Add the customer email",IF(D3726="","Add the order total",IF(COUNTIF(Customers!$A$2:$A$2001,C3726)=0,"Customer not on Customers tab",IF(N(E3726)&gt;D3726,"Refund is more than the order",IF(AND(B3726&lt;&gt;"",COUNTIF($B$2:$B$5001,B3726)&gt;1),"Same order # twice - keep one row",""))))))))</f>
        <v/>
      </c>
      <c r="I3726" s="11" t="str">
        <f aca="false">IF(A3726="","",IF(ISNUMBER(A3726),INT(A3726),IFERROR(IF(TEXT(DATE(VALUE(LEFT(A3726,4)),VALUE(MID(A3726,6,2)),VALUE(MID(A3726,9,2))),"yyyy-mm-dd")=LEFT(A3726,10),DATE(VALUE(LEFT(A3726,4)),VALUE(MID(A3726,6,2)),VALUE(MID(A3726,9,2))),""),"")))</f>
        <v/>
      </c>
    </row>
    <row r="3727" customFormat="false" ht="15" hidden="false" customHeight="false" outlineLevel="0" collapsed="false">
      <c r="A3727" s="13"/>
      <c r="B3727" s="8"/>
      <c r="C3727" s="8"/>
      <c r="D3727" s="23"/>
      <c r="E3727" s="23"/>
      <c r="F3727" s="10" t="str">
        <f aca="false">IF(D3727="","",D3727-N(E3727))</f>
        <v/>
      </c>
      <c r="G3727" s="8"/>
      <c r="H3727" s="12" t="str">
        <f aca="false">IF(AND(A3727="",C3727="",D3727=""),"",IF(A3727="","Add the order date",IF(I3727="","Date not recognised - use YYYY-MM-DD",IF(C3727="","Add the customer email",IF(D3727="","Add the order total",IF(COUNTIF(Customers!$A$2:$A$2001,C3727)=0,"Customer not on Customers tab",IF(N(E3727)&gt;D3727,"Refund is more than the order",IF(AND(B3727&lt;&gt;"",COUNTIF($B$2:$B$5001,B3727)&gt;1),"Same order # twice - keep one row",""))))))))</f>
        <v/>
      </c>
      <c r="I3727" s="11" t="str">
        <f aca="false">IF(A3727="","",IF(ISNUMBER(A3727),INT(A3727),IFERROR(IF(TEXT(DATE(VALUE(LEFT(A3727,4)),VALUE(MID(A3727,6,2)),VALUE(MID(A3727,9,2))),"yyyy-mm-dd")=LEFT(A3727,10),DATE(VALUE(LEFT(A3727,4)),VALUE(MID(A3727,6,2)),VALUE(MID(A3727,9,2))),""),"")))</f>
        <v/>
      </c>
    </row>
    <row r="3728" customFormat="false" ht="15" hidden="false" customHeight="false" outlineLevel="0" collapsed="false">
      <c r="A3728" s="13"/>
      <c r="B3728" s="8"/>
      <c r="C3728" s="8"/>
      <c r="D3728" s="23"/>
      <c r="E3728" s="23"/>
      <c r="F3728" s="10" t="str">
        <f aca="false">IF(D3728="","",D3728-N(E3728))</f>
        <v/>
      </c>
      <c r="G3728" s="8"/>
      <c r="H3728" s="12" t="str">
        <f aca="false">IF(AND(A3728="",C3728="",D3728=""),"",IF(A3728="","Add the order date",IF(I3728="","Date not recognised - use YYYY-MM-DD",IF(C3728="","Add the customer email",IF(D3728="","Add the order total",IF(COUNTIF(Customers!$A$2:$A$2001,C3728)=0,"Customer not on Customers tab",IF(N(E3728)&gt;D3728,"Refund is more than the order",IF(AND(B3728&lt;&gt;"",COUNTIF($B$2:$B$5001,B3728)&gt;1),"Same order # twice - keep one row",""))))))))</f>
        <v/>
      </c>
      <c r="I3728" s="11" t="str">
        <f aca="false">IF(A3728="","",IF(ISNUMBER(A3728),INT(A3728),IFERROR(IF(TEXT(DATE(VALUE(LEFT(A3728,4)),VALUE(MID(A3728,6,2)),VALUE(MID(A3728,9,2))),"yyyy-mm-dd")=LEFT(A3728,10),DATE(VALUE(LEFT(A3728,4)),VALUE(MID(A3728,6,2)),VALUE(MID(A3728,9,2))),""),"")))</f>
        <v/>
      </c>
    </row>
    <row r="3729" customFormat="false" ht="15" hidden="false" customHeight="false" outlineLevel="0" collapsed="false">
      <c r="A3729" s="13"/>
      <c r="B3729" s="8"/>
      <c r="C3729" s="8"/>
      <c r="D3729" s="23"/>
      <c r="E3729" s="23"/>
      <c r="F3729" s="10" t="str">
        <f aca="false">IF(D3729="","",D3729-N(E3729))</f>
        <v/>
      </c>
      <c r="G3729" s="8"/>
      <c r="H3729" s="12" t="str">
        <f aca="false">IF(AND(A3729="",C3729="",D3729=""),"",IF(A3729="","Add the order date",IF(I3729="","Date not recognised - use YYYY-MM-DD",IF(C3729="","Add the customer email",IF(D3729="","Add the order total",IF(COUNTIF(Customers!$A$2:$A$2001,C3729)=0,"Customer not on Customers tab",IF(N(E3729)&gt;D3729,"Refund is more than the order",IF(AND(B3729&lt;&gt;"",COUNTIF($B$2:$B$5001,B3729)&gt;1),"Same order # twice - keep one row",""))))))))</f>
        <v/>
      </c>
      <c r="I3729" s="11" t="str">
        <f aca="false">IF(A3729="","",IF(ISNUMBER(A3729),INT(A3729),IFERROR(IF(TEXT(DATE(VALUE(LEFT(A3729,4)),VALUE(MID(A3729,6,2)),VALUE(MID(A3729,9,2))),"yyyy-mm-dd")=LEFT(A3729,10),DATE(VALUE(LEFT(A3729,4)),VALUE(MID(A3729,6,2)),VALUE(MID(A3729,9,2))),""),"")))</f>
        <v/>
      </c>
    </row>
    <row r="3730" customFormat="false" ht="15" hidden="false" customHeight="false" outlineLevel="0" collapsed="false">
      <c r="A3730" s="13"/>
      <c r="B3730" s="8"/>
      <c r="C3730" s="8"/>
      <c r="D3730" s="23"/>
      <c r="E3730" s="23"/>
      <c r="F3730" s="10" t="str">
        <f aca="false">IF(D3730="","",D3730-N(E3730))</f>
        <v/>
      </c>
      <c r="G3730" s="8"/>
      <c r="H3730" s="12" t="str">
        <f aca="false">IF(AND(A3730="",C3730="",D3730=""),"",IF(A3730="","Add the order date",IF(I3730="","Date not recognised - use YYYY-MM-DD",IF(C3730="","Add the customer email",IF(D3730="","Add the order total",IF(COUNTIF(Customers!$A$2:$A$2001,C3730)=0,"Customer not on Customers tab",IF(N(E3730)&gt;D3730,"Refund is more than the order",IF(AND(B3730&lt;&gt;"",COUNTIF($B$2:$B$5001,B3730)&gt;1),"Same order # twice - keep one row",""))))))))</f>
        <v/>
      </c>
      <c r="I3730" s="11" t="str">
        <f aca="false">IF(A3730="","",IF(ISNUMBER(A3730),INT(A3730),IFERROR(IF(TEXT(DATE(VALUE(LEFT(A3730,4)),VALUE(MID(A3730,6,2)),VALUE(MID(A3730,9,2))),"yyyy-mm-dd")=LEFT(A3730,10),DATE(VALUE(LEFT(A3730,4)),VALUE(MID(A3730,6,2)),VALUE(MID(A3730,9,2))),""),"")))</f>
        <v/>
      </c>
    </row>
    <row r="3731" customFormat="false" ht="15" hidden="false" customHeight="false" outlineLevel="0" collapsed="false">
      <c r="A3731" s="13"/>
      <c r="B3731" s="8"/>
      <c r="C3731" s="8"/>
      <c r="D3731" s="23"/>
      <c r="E3731" s="23"/>
      <c r="F3731" s="10" t="str">
        <f aca="false">IF(D3731="","",D3731-N(E3731))</f>
        <v/>
      </c>
      <c r="G3731" s="8"/>
      <c r="H3731" s="12" t="str">
        <f aca="false">IF(AND(A3731="",C3731="",D3731=""),"",IF(A3731="","Add the order date",IF(I3731="","Date not recognised - use YYYY-MM-DD",IF(C3731="","Add the customer email",IF(D3731="","Add the order total",IF(COUNTIF(Customers!$A$2:$A$2001,C3731)=0,"Customer not on Customers tab",IF(N(E3731)&gt;D3731,"Refund is more than the order",IF(AND(B3731&lt;&gt;"",COUNTIF($B$2:$B$5001,B3731)&gt;1),"Same order # twice - keep one row",""))))))))</f>
        <v/>
      </c>
      <c r="I3731" s="11" t="str">
        <f aca="false">IF(A3731="","",IF(ISNUMBER(A3731),INT(A3731),IFERROR(IF(TEXT(DATE(VALUE(LEFT(A3731,4)),VALUE(MID(A3731,6,2)),VALUE(MID(A3731,9,2))),"yyyy-mm-dd")=LEFT(A3731,10),DATE(VALUE(LEFT(A3731,4)),VALUE(MID(A3731,6,2)),VALUE(MID(A3731,9,2))),""),"")))</f>
        <v/>
      </c>
    </row>
    <row r="3732" customFormat="false" ht="15" hidden="false" customHeight="false" outlineLevel="0" collapsed="false">
      <c r="A3732" s="13"/>
      <c r="B3732" s="8"/>
      <c r="C3732" s="8"/>
      <c r="D3732" s="23"/>
      <c r="E3732" s="23"/>
      <c r="F3732" s="10" t="str">
        <f aca="false">IF(D3732="","",D3732-N(E3732))</f>
        <v/>
      </c>
      <c r="G3732" s="8"/>
      <c r="H3732" s="12" t="str">
        <f aca="false">IF(AND(A3732="",C3732="",D3732=""),"",IF(A3732="","Add the order date",IF(I3732="","Date not recognised - use YYYY-MM-DD",IF(C3732="","Add the customer email",IF(D3732="","Add the order total",IF(COUNTIF(Customers!$A$2:$A$2001,C3732)=0,"Customer not on Customers tab",IF(N(E3732)&gt;D3732,"Refund is more than the order",IF(AND(B3732&lt;&gt;"",COUNTIF($B$2:$B$5001,B3732)&gt;1),"Same order # twice - keep one row",""))))))))</f>
        <v/>
      </c>
      <c r="I3732" s="11" t="str">
        <f aca="false">IF(A3732="","",IF(ISNUMBER(A3732),INT(A3732),IFERROR(IF(TEXT(DATE(VALUE(LEFT(A3732,4)),VALUE(MID(A3732,6,2)),VALUE(MID(A3732,9,2))),"yyyy-mm-dd")=LEFT(A3732,10),DATE(VALUE(LEFT(A3732,4)),VALUE(MID(A3732,6,2)),VALUE(MID(A3732,9,2))),""),"")))</f>
        <v/>
      </c>
    </row>
    <row r="3733" customFormat="false" ht="15" hidden="false" customHeight="false" outlineLevel="0" collapsed="false">
      <c r="A3733" s="13"/>
      <c r="B3733" s="8"/>
      <c r="C3733" s="8"/>
      <c r="D3733" s="23"/>
      <c r="E3733" s="23"/>
      <c r="F3733" s="10" t="str">
        <f aca="false">IF(D3733="","",D3733-N(E3733))</f>
        <v/>
      </c>
      <c r="G3733" s="8"/>
      <c r="H3733" s="12" t="str">
        <f aca="false">IF(AND(A3733="",C3733="",D3733=""),"",IF(A3733="","Add the order date",IF(I3733="","Date not recognised - use YYYY-MM-DD",IF(C3733="","Add the customer email",IF(D3733="","Add the order total",IF(COUNTIF(Customers!$A$2:$A$2001,C3733)=0,"Customer not on Customers tab",IF(N(E3733)&gt;D3733,"Refund is more than the order",IF(AND(B3733&lt;&gt;"",COUNTIF($B$2:$B$5001,B3733)&gt;1),"Same order # twice - keep one row",""))))))))</f>
        <v/>
      </c>
      <c r="I3733" s="11" t="str">
        <f aca="false">IF(A3733="","",IF(ISNUMBER(A3733),INT(A3733),IFERROR(IF(TEXT(DATE(VALUE(LEFT(A3733,4)),VALUE(MID(A3733,6,2)),VALUE(MID(A3733,9,2))),"yyyy-mm-dd")=LEFT(A3733,10),DATE(VALUE(LEFT(A3733,4)),VALUE(MID(A3733,6,2)),VALUE(MID(A3733,9,2))),""),"")))</f>
        <v/>
      </c>
    </row>
    <row r="3734" customFormat="false" ht="15" hidden="false" customHeight="false" outlineLevel="0" collapsed="false">
      <c r="A3734" s="13"/>
      <c r="B3734" s="8"/>
      <c r="C3734" s="8"/>
      <c r="D3734" s="23"/>
      <c r="E3734" s="23"/>
      <c r="F3734" s="10" t="str">
        <f aca="false">IF(D3734="","",D3734-N(E3734))</f>
        <v/>
      </c>
      <c r="G3734" s="8"/>
      <c r="H3734" s="12" t="str">
        <f aca="false">IF(AND(A3734="",C3734="",D3734=""),"",IF(A3734="","Add the order date",IF(I3734="","Date not recognised - use YYYY-MM-DD",IF(C3734="","Add the customer email",IF(D3734="","Add the order total",IF(COUNTIF(Customers!$A$2:$A$2001,C3734)=0,"Customer not on Customers tab",IF(N(E3734)&gt;D3734,"Refund is more than the order",IF(AND(B3734&lt;&gt;"",COUNTIF($B$2:$B$5001,B3734)&gt;1),"Same order # twice - keep one row",""))))))))</f>
        <v/>
      </c>
      <c r="I3734" s="11" t="str">
        <f aca="false">IF(A3734="","",IF(ISNUMBER(A3734),INT(A3734),IFERROR(IF(TEXT(DATE(VALUE(LEFT(A3734,4)),VALUE(MID(A3734,6,2)),VALUE(MID(A3734,9,2))),"yyyy-mm-dd")=LEFT(A3734,10),DATE(VALUE(LEFT(A3734,4)),VALUE(MID(A3734,6,2)),VALUE(MID(A3734,9,2))),""),"")))</f>
        <v/>
      </c>
    </row>
    <row r="3735" customFormat="false" ht="15" hidden="false" customHeight="false" outlineLevel="0" collapsed="false">
      <c r="A3735" s="13"/>
      <c r="B3735" s="8"/>
      <c r="C3735" s="8"/>
      <c r="D3735" s="23"/>
      <c r="E3735" s="23"/>
      <c r="F3735" s="10" t="str">
        <f aca="false">IF(D3735="","",D3735-N(E3735))</f>
        <v/>
      </c>
      <c r="G3735" s="8"/>
      <c r="H3735" s="12" t="str">
        <f aca="false">IF(AND(A3735="",C3735="",D3735=""),"",IF(A3735="","Add the order date",IF(I3735="","Date not recognised - use YYYY-MM-DD",IF(C3735="","Add the customer email",IF(D3735="","Add the order total",IF(COUNTIF(Customers!$A$2:$A$2001,C3735)=0,"Customer not on Customers tab",IF(N(E3735)&gt;D3735,"Refund is more than the order",IF(AND(B3735&lt;&gt;"",COUNTIF($B$2:$B$5001,B3735)&gt;1),"Same order # twice - keep one row",""))))))))</f>
        <v/>
      </c>
      <c r="I3735" s="11" t="str">
        <f aca="false">IF(A3735="","",IF(ISNUMBER(A3735),INT(A3735),IFERROR(IF(TEXT(DATE(VALUE(LEFT(A3735,4)),VALUE(MID(A3735,6,2)),VALUE(MID(A3735,9,2))),"yyyy-mm-dd")=LEFT(A3735,10),DATE(VALUE(LEFT(A3735,4)),VALUE(MID(A3735,6,2)),VALUE(MID(A3735,9,2))),""),"")))</f>
        <v/>
      </c>
    </row>
    <row r="3736" customFormat="false" ht="15" hidden="false" customHeight="false" outlineLevel="0" collapsed="false">
      <c r="A3736" s="13"/>
      <c r="B3736" s="8"/>
      <c r="C3736" s="8"/>
      <c r="D3736" s="23"/>
      <c r="E3736" s="23"/>
      <c r="F3736" s="10" t="str">
        <f aca="false">IF(D3736="","",D3736-N(E3736))</f>
        <v/>
      </c>
      <c r="G3736" s="8"/>
      <c r="H3736" s="12" t="str">
        <f aca="false">IF(AND(A3736="",C3736="",D3736=""),"",IF(A3736="","Add the order date",IF(I3736="","Date not recognised - use YYYY-MM-DD",IF(C3736="","Add the customer email",IF(D3736="","Add the order total",IF(COUNTIF(Customers!$A$2:$A$2001,C3736)=0,"Customer not on Customers tab",IF(N(E3736)&gt;D3736,"Refund is more than the order",IF(AND(B3736&lt;&gt;"",COUNTIF($B$2:$B$5001,B3736)&gt;1),"Same order # twice - keep one row",""))))))))</f>
        <v/>
      </c>
      <c r="I3736" s="11" t="str">
        <f aca="false">IF(A3736="","",IF(ISNUMBER(A3736),INT(A3736),IFERROR(IF(TEXT(DATE(VALUE(LEFT(A3736,4)),VALUE(MID(A3736,6,2)),VALUE(MID(A3736,9,2))),"yyyy-mm-dd")=LEFT(A3736,10),DATE(VALUE(LEFT(A3736,4)),VALUE(MID(A3736,6,2)),VALUE(MID(A3736,9,2))),""),"")))</f>
        <v/>
      </c>
    </row>
    <row r="3737" customFormat="false" ht="15" hidden="false" customHeight="false" outlineLevel="0" collapsed="false">
      <c r="A3737" s="13"/>
      <c r="B3737" s="8"/>
      <c r="C3737" s="8"/>
      <c r="D3737" s="23"/>
      <c r="E3737" s="23"/>
      <c r="F3737" s="10" t="str">
        <f aca="false">IF(D3737="","",D3737-N(E3737))</f>
        <v/>
      </c>
      <c r="G3737" s="8"/>
      <c r="H3737" s="12" t="str">
        <f aca="false">IF(AND(A3737="",C3737="",D3737=""),"",IF(A3737="","Add the order date",IF(I3737="","Date not recognised - use YYYY-MM-DD",IF(C3737="","Add the customer email",IF(D3737="","Add the order total",IF(COUNTIF(Customers!$A$2:$A$2001,C3737)=0,"Customer not on Customers tab",IF(N(E3737)&gt;D3737,"Refund is more than the order",IF(AND(B3737&lt;&gt;"",COUNTIF($B$2:$B$5001,B3737)&gt;1),"Same order # twice - keep one row",""))))))))</f>
        <v/>
      </c>
      <c r="I3737" s="11" t="str">
        <f aca="false">IF(A3737="","",IF(ISNUMBER(A3737),INT(A3737),IFERROR(IF(TEXT(DATE(VALUE(LEFT(A3737,4)),VALUE(MID(A3737,6,2)),VALUE(MID(A3737,9,2))),"yyyy-mm-dd")=LEFT(A3737,10),DATE(VALUE(LEFT(A3737,4)),VALUE(MID(A3737,6,2)),VALUE(MID(A3737,9,2))),""),"")))</f>
        <v/>
      </c>
    </row>
    <row r="3738" customFormat="false" ht="15" hidden="false" customHeight="false" outlineLevel="0" collapsed="false">
      <c r="A3738" s="13"/>
      <c r="B3738" s="8"/>
      <c r="C3738" s="8"/>
      <c r="D3738" s="23"/>
      <c r="E3738" s="23"/>
      <c r="F3738" s="10" t="str">
        <f aca="false">IF(D3738="","",D3738-N(E3738))</f>
        <v/>
      </c>
      <c r="G3738" s="8"/>
      <c r="H3738" s="12" t="str">
        <f aca="false">IF(AND(A3738="",C3738="",D3738=""),"",IF(A3738="","Add the order date",IF(I3738="","Date not recognised - use YYYY-MM-DD",IF(C3738="","Add the customer email",IF(D3738="","Add the order total",IF(COUNTIF(Customers!$A$2:$A$2001,C3738)=0,"Customer not on Customers tab",IF(N(E3738)&gt;D3738,"Refund is more than the order",IF(AND(B3738&lt;&gt;"",COUNTIF($B$2:$B$5001,B3738)&gt;1),"Same order # twice - keep one row",""))))))))</f>
        <v/>
      </c>
      <c r="I3738" s="11" t="str">
        <f aca="false">IF(A3738="","",IF(ISNUMBER(A3738),INT(A3738),IFERROR(IF(TEXT(DATE(VALUE(LEFT(A3738,4)),VALUE(MID(A3738,6,2)),VALUE(MID(A3738,9,2))),"yyyy-mm-dd")=LEFT(A3738,10),DATE(VALUE(LEFT(A3738,4)),VALUE(MID(A3738,6,2)),VALUE(MID(A3738,9,2))),""),"")))</f>
        <v/>
      </c>
    </row>
    <row r="3739" customFormat="false" ht="15" hidden="false" customHeight="false" outlineLevel="0" collapsed="false">
      <c r="A3739" s="13"/>
      <c r="B3739" s="8"/>
      <c r="C3739" s="8"/>
      <c r="D3739" s="23"/>
      <c r="E3739" s="23"/>
      <c r="F3739" s="10" t="str">
        <f aca="false">IF(D3739="","",D3739-N(E3739))</f>
        <v/>
      </c>
      <c r="G3739" s="8"/>
      <c r="H3739" s="12" t="str">
        <f aca="false">IF(AND(A3739="",C3739="",D3739=""),"",IF(A3739="","Add the order date",IF(I3739="","Date not recognised - use YYYY-MM-DD",IF(C3739="","Add the customer email",IF(D3739="","Add the order total",IF(COUNTIF(Customers!$A$2:$A$2001,C3739)=0,"Customer not on Customers tab",IF(N(E3739)&gt;D3739,"Refund is more than the order",IF(AND(B3739&lt;&gt;"",COUNTIF($B$2:$B$5001,B3739)&gt;1),"Same order # twice - keep one row",""))))))))</f>
        <v/>
      </c>
      <c r="I3739" s="11" t="str">
        <f aca="false">IF(A3739="","",IF(ISNUMBER(A3739),INT(A3739),IFERROR(IF(TEXT(DATE(VALUE(LEFT(A3739,4)),VALUE(MID(A3739,6,2)),VALUE(MID(A3739,9,2))),"yyyy-mm-dd")=LEFT(A3739,10),DATE(VALUE(LEFT(A3739,4)),VALUE(MID(A3739,6,2)),VALUE(MID(A3739,9,2))),""),"")))</f>
        <v/>
      </c>
    </row>
    <row r="3740" customFormat="false" ht="15" hidden="false" customHeight="false" outlineLevel="0" collapsed="false">
      <c r="A3740" s="13"/>
      <c r="B3740" s="8"/>
      <c r="C3740" s="8"/>
      <c r="D3740" s="23"/>
      <c r="E3740" s="23"/>
      <c r="F3740" s="10" t="str">
        <f aca="false">IF(D3740="","",D3740-N(E3740))</f>
        <v/>
      </c>
      <c r="G3740" s="8"/>
      <c r="H3740" s="12" t="str">
        <f aca="false">IF(AND(A3740="",C3740="",D3740=""),"",IF(A3740="","Add the order date",IF(I3740="","Date not recognised - use YYYY-MM-DD",IF(C3740="","Add the customer email",IF(D3740="","Add the order total",IF(COUNTIF(Customers!$A$2:$A$2001,C3740)=0,"Customer not on Customers tab",IF(N(E3740)&gt;D3740,"Refund is more than the order",IF(AND(B3740&lt;&gt;"",COUNTIF($B$2:$B$5001,B3740)&gt;1),"Same order # twice - keep one row",""))))))))</f>
        <v/>
      </c>
      <c r="I3740" s="11" t="str">
        <f aca="false">IF(A3740="","",IF(ISNUMBER(A3740),INT(A3740),IFERROR(IF(TEXT(DATE(VALUE(LEFT(A3740,4)),VALUE(MID(A3740,6,2)),VALUE(MID(A3740,9,2))),"yyyy-mm-dd")=LEFT(A3740,10),DATE(VALUE(LEFT(A3740,4)),VALUE(MID(A3740,6,2)),VALUE(MID(A3740,9,2))),""),"")))</f>
        <v/>
      </c>
    </row>
    <row r="3741" customFormat="false" ht="15" hidden="false" customHeight="false" outlineLevel="0" collapsed="false">
      <c r="A3741" s="13"/>
      <c r="B3741" s="8"/>
      <c r="C3741" s="8"/>
      <c r="D3741" s="23"/>
      <c r="E3741" s="23"/>
      <c r="F3741" s="10" t="str">
        <f aca="false">IF(D3741="","",D3741-N(E3741))</f>
        <v/>
      </c>
      <c r="G3741" s="8"/>
      <c r="H3741" s="12" t="str">
        <f aca="false">IF(AND(A3741="",C3741="",D3741=""),"",IF(A3741="","Add the order date",IF(I3741="","Date not recognised - use YYYY-MM-DD",IF(C3741="","Add the customer email",IF(D3741="","Add the order total",IF(COUNTIF(Customers!$A$2:$A$2001,C3741)=0,"Customer not on Customers tab",IF(N(E3741)&gt;D3741,"Refund is more than the order",IF(AND(B3741&lt;&gt;"",COUNTIF($B$2:$B$5001,B3741)&gt;1),"Same order # twice - keep one row",""))))))))</f>
        <v/>
      </c>
      <c r="I3741" s="11" t="str">
        <f aca="false">IF(A3741="","",IF(ISNUMBER(A3741),INT(A3741),IFERROR(IF(TEXT(DATE(VALUE(LEFT(A3741,4)),VALUE(MID(A3741,6,2)),VALUE(MID(A3741,9,2))),"yyyy-mm-dd")=LEFT(A3741,10),DATE(VALUE(LEFT(A3741,4)),VALUE(MID(A3741,6,2)),VALUE(MID(A3741,9,2))),""),"")))</f>
        <v/>
      </c>
    </row>
    <row r="3742" customFormat="false" ht="15" hidden="false" customHeight="false" outlineLevel="0" collapsed="false">
      <c r="A3742" s="13"/>
      <c r="B3742" s="8"/>
      <c r="C3742" s="8"/>
      <c r="D3742" s="23"/>
      <c r="E3742" s="23"/>
      <c r="F3742" s="10" t="str">
        <f aca="false">IF(D3742="","",D3742-N(E3742))</f>
        <v/>
      </c>
      <c r="G3742" s="8"/>
      <c r="H3742" s="12" t="str">
        <f aca="false">IF(AND(A3742="",C3742="",D3742=""),"",IF(A3742="","Add the order date",IF(I3742="","Date not recognised - use YYYY-MM-DD",IF(C3742="","Add the customer email",IF(D3742="","Add the order total",IF(COUNTIF(Customers!$A$2:$A$2001,C3742)=0,"Customer not on Customers tab",IF(N(E3742)&gt;D3742,"Refund is more than the order",IF(AND(B3742&lt;&gt;"",COUNTIF($B$2:$B$5001,B3742)&gt;1),"Same order # twice - keep one row",""))))))))</f>
        <v/>
      </c>
      <c r="I3742" s="11" t="str">
        <f aca="false">IF(A3742="","",IF(ISNUMBER(A3742),INT(A3742),IFERROR(IF(TEXT(DATE(VALUE(LEFT(A3742,4)),VALUE(MID(A3742,6,2)),VALUE(MID(A3742,9,2))),"yyyy-mm-dd")=LEFT(A3742,10),DATE(VALUE(LEFT(A3742,4)),VALUE(MID(A3742,6,2)),VALUE(MID(A3742,9,2))),""),"")))</f>
        <v/>
      </c>
    </row>
    <row r="3743" customFormat="false" ht="15" hidden="false" customHeight="false" outlineLevel="0" collapsed="false">
      <c r="A3743" s="13"/>
      <c r="B3743" s="8"/>
      <c r="C3743" s="8"/>
      <c r="D3743" s="23"/>
      <c r="E3743" s="23"/>
      <c r="F3743" s="10" t="str">
        <f aca="false">IF(D3743="","",D3743-N(E3743))</f>
        <v/>
      </c>
      <c r="G3743" s="8"/>
      <c r="H3743" s="12" t="str">
        <f aca="false">IF(AND(A3743="",C3743="",D3743=""),"",IF(A3743="","Add the order date",IF(I3743="","Date not recognised - use YYYY-MM-DD",IF(C3743="","Add the customer email",IF(D3743="","Add the order total",IF(COUNTIF(Customers!$A$2:$A$2001,C3743)=0,"Customer not on Customers tab",IF(N(E3743)&gt;D3743,"Refund is more than the order",IF(AND(B3743&lt;&gt;"",COUNTIF($B$2:$B$5001,B3743)&gt;1),"Same order # twice - keep one row",""))))))))</f>
        <v/>
      </c>
      <c r="I3743" s="11" t="str">
        <f aca="false">IF(A3743="","",IF(ISNUMBER(A3743),INT(A3743),IFERROR(IF(TEXT(DATE(VALUE(LEFT(A3743,4)),VALUE(MID(A3743,6,2)),VALUE(MID(A3743,9,2))),"yyyy-mm-dd")=LEFT(A3743,10),DATE(VALUE(LEFT(A3743,4)),VALUE(MID(A3743,6,2)),VALUE(MID(A3743,9,2))),""),"")))</f>
        <v/>
      </c>
    </row>
    <row r="3744" customFormat="false" ht="15" hidden="false" customHeight="false" outlineLevel="0" collapsed="false">
      <c r="A3744" s="13"/>
      <c r="B3744" s="8"/>
      <c r="C3744" s="8"/>
      <c r="D3744" s="23"/>
      <c r="E3744" s="23"/>
      <c r="F3744" s="10" t="str">
        <f aca="false">IF(D3744="","",D3744-N(E3744))</f>
        <v/>
      </c>
      <c r="G3744" s="8"/>
      <c r="H3744" s="12" t="str">
        <f aca="false">IF(AND(A3744="",C3744="",D3744=""),"",IF(A3744="","Add the order date",IF(I3744="","Date not recognised - use YYYY-MM-DD",IF(C3744="","Add the customer email",IF(D3744="","Add the order total",IF(COUNTIF(Customers!$A$2:$A$2001,C3744)=0,"Customer not on Customers tab",IF(N(E3744)&gt;D3744,"Refund is more than the order",IF(AND(B3744&lt;&gt;"",COUNTIF($B$2:$B$5001,B3744)&gt;1),"Same order # twice - keep one row",""))))))))</f>
        <v/>
      </c>
      <c r="I3744" s="11" t="str">
        <f aca="false">IF(A3744="","",IF(ISNUMBER(A3744),INT(A3744),IFERROR(IF(TEXT(DATE(VALUE(LEFT(A3744,4)),VALUE(MID(A3744,6,2)),VALUE(MID(A3744,9,2))),"yyyy-mm-dd")=LEFT(A3744,10),DATE(VALUE(LEFT(A3744,4)),VALUE(MID(A3744,6,2)),VALUE(MID(A3744,9,2))),""),"")))</f>
        <v/>
      </c>
    </row>
    <row r="3745" customFormat="false" ht="15" hidden="false" customHeight="false" outlineLevel="0" collapsed="false">
      <c r="A3745" s="13"/>
      <c r="B3745" s="8"/>
      <c r="C3745" s="8"/>
      <c r="D3745" s="23"/>
      <c r="E3745" s="23"/>
      <c r="F3745" s="10" t="str">
        <f aca="false">IF(D3745="","",D3745-N(E3745))</f>
        <v/>
      </c>
      <c r="G3745" s="8"/>
      <c r="H3745" s="12" t="str">
        <f aca="false">IF(AND(A3745="",C3745="",D3745=""),"",IF(A3745="","Add the order date",IF(I3745="","Date not recognised - use YYYY-MM-DD",IF(C3745="","Add the customer email",IF(D3745="","Add the order total",IF(COUNTIF(Customers!$A$2:$A$2001,C3745)=0,"Customer not on Customers tab",IF(N(E3745)&gt;D3745,"Refund is more than the order",IF(AND(B3745&lt;&gt;"",COUNTIF($B$2:$B$5001,B3745)&gt;1),"Same order # twice - keep one row",""))))))))</f>
        <v/>
      </c>
      <c r="I3745" s="11" t="str">
        <f aca="false">IF(A3745="","",IF(ISNUMBER(A3745),INT(A3745),IFERROR(IF(TEXT(DATE(VALUE(LEFT(A3745,4)),VALUE(MID(A3745,6,2)),VALUE(MID(A3745,9,2))),"yyyy-mm-dd")=LEFT(A3745,10),DATE(VALUE(LEFT(A3745,4)),VALUE(MID(A3745,6,2)),VALUE(MID(A3745,9,2))),""),"")))</f>
        <v/>
      </c>
    </row>
    <row r="3746" customFormat="false" ht="15" hidden="false" customHeight="false" outlineLevel="0" collapsed="false">
      <c r="A3746" s="13"/>
      <c r="B3746" s="8"/>
      <c r="C3746" s="8"/>
      <c r="D3746" s="23"/>
      <c r="E3746" s="23"/>
      <c r="F3746" s="10" t="str">
        <f aca="false">IF(D3746="","",D3746-N(E3746))</f>
        <v/>
      </c>
      <c r="G3746" s="8"/>
      <c r="H3746" s="12" t="str">
        <f aca="false">IF(AND(A3746="",C3746="",D3746=""),"",IF(A3746="","Add the order date",IF(I3746="","Date not recognised - use YYYY-MM-DD",IF(C3746="","Add the customer email",IF(D3746="","Add the order total",IF(COUNTIF(Customers!$A$2:$A$2001,C3746)=0,"Customer not on Customers tab",IF(N(E3746)&gt;D3746,"Refund is more than the order",IF(AND(B3746&lt;&gt;"",COUNTIF($B$2:$B$5001,B3746)&gt;1),"Same order # twice - keep one row",""))))))))</f>
        <v/>
      </c>
      <c r="I3746" s="11" t="str">
        <f aca="false">IF(A3746="","",IF(ISNUMBER(A3746),INT(A3746),IFERROR(IF(TEXT(DATE(VALUE(LEFT(A3746,4)),VALUE(MID(A3746,6,2)),VALUE(MID(A3746,9,2))),"yyyy-mm-dd")=LEFT(A3746,10),DATE(VALUE(LEFT(A3746,4)),VALUE(MID(A3746,6,2)),VALUE(MID(A3746,9,2))),""),"")))</f>
        <v/>
      </c>
    </row>
    <row r="3747" customFormat="false" ht="15" hidden="false" customHeight="false" outlineLevel="0" collapsed="false">
      <c r="A3747" s="13"/>
      <c r="B3747" s="8"/>
      <c r="C3747" s="8"/>
      <c r="D3747" s="23"/>
      <c r="E3747" s="23"/>
      <c r="F3747" s="10" t="str">
        <f aca="false">IF(D3747="","",D3747-N(E3747))</f>
        <v/>
      </c>
      <c r="G3747" s="8"/>
      <c r="H3747" s="12" t="str">
        <f aca="false">IF(AND(A3747="",C3747="",D3747=""),"",IF(A3747="","Add the order date",IF(I3747="","Date not recognised - use YYYY-MM-DD",IF(C3747="","Add the customer email",IF(D3747="","Add the order total",IF(COUNTIF(Customers!$A$2:$A$2001,C3747)=0,"Customer not on Customers tab",IF(N(E3747)&gt;D3747,"Refund is more than the order",IF(AND(B3747&lt;&gt;"",COUNTIF($B$2:$B$5001,B3747)&gt;1),"Same order # twice - keep one row",""))))))))</f>
        <v/>
      </c>
      <c r="I3747" s="11" t="str">
        <f aca="false">IF(A3747="","",IF(ISNUMBER(A3747),INT(A3747),IFERROR(IF(TEXT(DATE(VALUE(LEFT(A3747,4)),VALUE(MID(A3747,6,2)),VALUE(MID(A3747,9,2))),"yyyy-mm-dd")=LEFT(A3747,10),DATE(VALUE(LEFT(A3747,4)),VALUE(MID(A3747,6,2)),VALUE(MID(A3747,9,2))),""),"")))</f>
        <v/>
      </c>
    </row>
    <row r="3748" customFormat="false" ht="15" hidden="false" customHeight="false" outlineLevel="0" collapsed="false">
      <c r="A3748" s="13"/>
      <c r="B3748" s="8"/>
      <c r="C3748" s="8"/>
      <c r="D3748" s="23"/>
      <c r="E3748" s="23"/>
      <c r="F3748" s="10" t="str">
        <f aca="false">IF(D3748="","",D3748-N(E3748))</f>
        <v/>
      </c>
      <c r="G3748" s="8"/>
      <c r="H3748" s="12" t="str">
        <f aca="false">IF(AND(A3748="",C3748="",D3748=""),"",IF(A3748="","Add the order date",IF(I3748="","Date not recognised - use YYYY-MM-DD",IF(C3748="","Add the customer email",IF(D3748="","Add the order total",IF(COUNTIF(Customers!$A$2:$A$2001,C3748)=0,"Customer not on Customers tab",IF(N(E3748)&gt;D3748,"Refund is more than the order",IF(AND(B3748&lt;&gt;"",COUNTIF($B$2:$B$5001,B3748)&gt;1),"Same order # twice - keep one row",""))))))))</f>
        <v/>
      </c>
      <c r="I3748" s="11" t="str">
        <f aca="false">IF(A3748="","",IF(ISNUMBER(A3748),INT(A3748),IFERROR(IF(TEXT(DATE(VALUE(LEFT(A3748,4)),VALUE(MID(A3748,6,2)),VALUE(MID(A3748,9,2))),"yyyy-mm-dd")=LEFT(A3748,10),DATE(VALUE(LEFT(A3748,4)),VALUE(MID(A3748,6,2)),VALUE(MID(A3748,9,2))),""),"")))</f>
        <v/>
      </c>
    </row>
    <row r="3749" customFormat="false" ht="15" hidden="false" customHeight="false" outlineLevel="0" collapsed="false">
      <c r="A3749" s="13"/>
      <c r="B3749" s="8"/>
      <c r="C3749" s="8"/>
      <c r="D3749" s="23"/>
      <c r="E3749" s="23"/>
      <c r="F3749" s="10" t="str">
        <f aca="false">IF(D3749="","",D3749-N(E3749))</f>
        <v/>
      </c>
      <c r="G3749" s="8"/>
      <c r="H3749" s="12" t="str">
        <f aca="false">IF(AND(A3749="",C3749="",D3749=""),"",IF(A3749="","Add the order date",IF(I3749="","Date not recognised - use YYYY-MM-DD",IF(C3749="","Add the customer email",IF(D3749="","Add the order total",IF(COUNTIF(Customers!$A$2:$A$2001,C3749)=0,"Customer not on Customers tab",IF(N(E3749)&gt;D3749,"Refund is more than the order",IF(AND(B3749&lt;&gt;"",COUNTIF($B$2:$B$5001,B3749)&gt;1),"Same order # twice - keep one row",""))))))))</f>
        <v/>
      </c>
      <c r="I3749" s="11" t="str">
        <f aca="false">IF(A3749="","",IF(ISNUMBER(A3749),INT(A3749),IFERROR(IF(TEXT(DATE(VALUE(LEFT(A3749,4)),VALUE(MID(A3749,6,2)),VALUE(MID(A3749,9,2))),"yyyy-mm-dd")=LEFT(A3749,10),DATE(VALUE(LEFT(A3749,4)),VALUE(MID(A3749,6,2)),VALUE(MID(A3749,9,2))),""),"")))</f>
        <v/>
      </c>
    </row>
    <row r="3750" customFormat="false" ht="15" hidden="false" customHeight="false" outlineLevel="0" collapsed="false">
      <c r="A3750" s="13"/>
      <c r="B3750" s="8"/>
      <c r="C3750" s="8"/>
      <c r="D3750" s="23"/>
      <c r="E3750" s="23"/>
      <c r="F3750" s="10" t="str">
        <f aca="false">IF(D3750="","",D3750-N(E3750))</f>
        <v/>
      </c>
      <c r="G3750" s="8"/>
      <c r="H3750" s="12" t="str">
        <f aca="false">IF(AND(A3750="",C3750="",D3750=""),"",IF(A3750="","Add the order date",IF(I3750="","Date not recognised - use YYYY-MM-DD",IF(C3750="","Add the customer email",IF(D3750="","Add the order total",IF(COUNTIF(Customers!$A$2:$A$2001,C3750)=0,"Customer not on Customers tab",IF(N(E3750)&gt;D3750,"Refund is more than the order",IF(AND(B3750&lt;&gt;"",COUNTIF($B$2:$B$5001,B3750)&gt;1),"Same order # twice - keep one row",""))))))))</f>
        <v/>
      </c>
      <c r="I3750" s="11" t="str">
        <f aca="false">IF(A3750="","",IF(ISNUMBER(A3750),INT(A3750),IFERROR(IF(TEXT(DATE(VALUE(LEFT(A3750,4)),VALUE(MID(A3750,6,2)),VALUE(MID(A3750,9,2))),"yyyy-mm-dd")=LEFT(A3750,10),DATE(VALUE(LEFT(A3750,4)),VALUE(MID(A3750,6,2)),VALUE(MID(A3750,9,2))),""),"")))</f>
        <v/>
      </c>
    </row>
    <row r="3751" customFormat="false" ht="15" hidden="false" customHeight="false" outlineLevel="0" collapsed="false">
      <c r="A3751" s="13"/>
      <c r="B3751" s="8"/>
      <c r="C3751" s="8"/>
      <c r="D3751" s="23"/>
      <c r="E3751" s="23"/>
      <c r="F3751" s="10" t="str">
        <f aca="false">IF(D3751="","",D3751-N(E3751))</f>
        <v/>
      </c>
      <c r="G3751" s="8"/>
      <c r="H3751" s="12" t="str">
        <f aca="false">IF(AND(A3751="",C3751="",D3751=""),"",IF(A3751="","Add the order date",IF(I3751="","Date not recognised - use YYYY-MM-DD",IF(C3751="","Add the customer email",IF(D3751="","Add the order total",IF(COUNTIF(Customers!$A$2:$A$2001,C3751)=0,"Customer not on Customers tab",IF(N(E3751)&gt;D3751,"Refund is more than the order",IF(AND(B3751&lt;&gt;"",COUNTIF($B$2:$B$5001,B3751)&gt;1),"Same order # twice - keep one row",""))))))))</f>
        <v/>
      </c>
      <c r="I3751" s="11" t="str">
        <f aca="false">IF(A3751="","",IF(ISNUMBER(A3751),INT(A3751),IFERROR(IF(TEXT(DATE(VALUE(LEFT(A3751,4)),VALUE(MID(A3751,6,2)),VALUE(MID(A3751,9,2))),"yyyy-mm-dd")=LEFT(A3751,10),DATE(VALUE(LEFT(A3751,4)),VALUE(MID(A3751,6,2)),VALUE(MID(A3751,9,2))),""),"")))</f>
        <v/>
      </c>
    </row>
    <row r="3752" customFormat="false" ht="15" hidden="false" customHeight="false" outlineLevel="0" collapsed="false">
      <c r="A3752" s="13"/>
      <c r="B3752" s="8"/>
      <c r="C3752" s="8"/>
      <c r="D3752" s="23"/>
      <c r="E3752" s="23"/>
      <c r="F3752" s="10" t="str">
        <f aca="false">IF(D3752="","",D3752-N(E3752))</f>
        <v/>
      </c>
      <c r="G3752" s="8"/>
      <c r="H3752" s="12" t="str">
        <f aca="false">IF(AND(A3752="",C3752="",D3752=""),"",IF(A3752="","Add the order date",IF(I3752="","Date not recognised - use YYYY-MM-DD",IF(C3752="","Add the customer email",IF(D3752="","Add the order total",IF(COUNTIF(Customers!$A$2:$A$2001,C3752)=0,"Customer not on Customers tab",IF(N(E3752)&gt;D3752,"Refund is more than the order",IF(AND(B3752&lt;&gt;"",COUNTIF($B$2:$B$5001,B3752)&gt;1),"Same order # twice - keep one row",""))))))))</f>
        <v/>
      </c>
      <c r="I3752" s="11" t="str">
        <f aca="false">IF(A3752="","",IF(ISNUMBER(A3752),INT(A3752),IFERROR(IF(TEXT(DATE(VALUE(LEFT(A3752,4)),VALUE(MID(A3752,6,2)),VALUE(MID(A3752,9,2))),"yyyy-mm-dd")=LEFT(A3752,10),DATE(VALUE(LEFT(A3752,4)),VALUE(MID(A3752,6,2)),VALUE(MID(A3752,9,2))),""),"")))</f>
        <v/>
      </c>
    </row>
    <row r="3753" customFormat="false" ht="15" hidden="false" customHeight="false" outlineLevel="0" collapsed="false">
      <c r="A3753" s="13"/>
      <c r="B3753" s="8"/>
      <c r="C3753" s="8"/>
      <c r="D3753" s="23"/>
      <c r="E3753" s="23"/>
      <c r="F3753" s="10" t="str">
        <f aca="false">IF(D3753="","",D3753-N(E3753))</f>
        <v/>
      </c>
      <c r="G3753" s="8"/>
      <c r="H3753" s="12" t="str">
        <f aca="false">IF(AND(A3753="",C3753="",D3753=""),"",IF(A3753="","Add the order date",IF(I3753="","Date not recognised - use YYYY-MM-DD",IF(C3753="","Add the customer email",IF(D3753="","Add the order total",IF(COUNTIF(Customers!$A$2:$A$2001,C3753)=0,"Customer not on Customers tab",IF(N(E3753)&gt;D3753,"Refund is more than the order",IF(AND(B3753&lt;&gt;"",COUNTIF($B$2:$B$5001,B3753)&gt;1),"Same order # twice - keep one row",""))))))))</f>
        <v/>
      </c>
      <c r="I3753" s="11" t="str">
        <f aca="false">IF(A3753="","",IF(ISNUMBER(A3753),INT(A3753),IFERROR(IF(TEXT(DATE(VALUE(LEFT(A3753,4)),VALUE(MID(A3753,6,2)),VALUE(MID(A3753,9,2))),"yyyy-mm-dd")=LEFT(A3753,10),DATE(VALUE(LEFT(A3753,4)),VALUE(MID(A3753,6,2)),VALUE(MID(A3753,9,2))),""),"")))</f>
        <v/>
      </c>
    </row>
    <row r="3754" customFormat="false" ht="15" hidden="false" customHeight="false" outlineLevel="0" collapsed="false">
      <c r="A3754" s="13"/>
      <c r="B3754" s="8"/>
      <c r="C3754" s="8"/>
      <c r="D3754" s="23"/>
      <c r="E3754" s="23"/>
      <c r="F3754" s="10" t="str">
        <f aca="false">IF(D3754="","",D3754-N(E3754))</f>
        <v/>
      </c>
      <c r="G3754" s="8"/>
      <c r="H3754" s="12" t="str">
        <f aca="false">IF(AND(A3754="",C3754="",D3754=""),"",IF(A3754="","Add the order date",IF(I3754="","Date not recognised - use YYYY-MM-DD",IF(C3754="","Add the customer email",IF(D3754="","Add the order total",IF(COUNTIF(Customers!$A$2:$A$2001,C3754)=0,"Customer not on Customers tab",IF(N(E3754)&gt;D3754,"Refund is more than the order",IF(AND(B3754&lt;&gt;"",COUNTIF($B$2:$B$5001,B3754)&gt;1),"Same order # twice - keep one row",""))))))))</f>
        <v/>
      </c>
      <c r="I3754" s="11" t="str">
        <f aca="false">IF(A3754="","",IF(ISNUMBER(A3754),INT(A3754),IFERROR(IF(TEXT(DATE(VALUE(LEFT(A3754,4)),VALUE(MID(A3754,6,2)),VALUE(MID(A3754,9,2))),"yyyy-mm-dd")=LEFT(A3754,10),DATE(VALUE(LEFT(A3754,4)),VALUE(MID(A3754,6,2)),VALUE(MID(A3754,9,2))),""),"")))</f>
        <v/>
      </c>
    </row>
    <row r="3755" customFormat="false" ht="15" hidden="false" customHeight="false" outlineLevel="0" collapsed="false">
      <c r="A3755" s="13"/>
      <c r="B3755" s="8"/>
      <c r="C3755" s="8"/>
      <c r="D3755" s="23"/>
      <c r="E3755" s="23"/>
      <c r="F3755" s="10" t="str">
        <f aca="false">IF(D3755="","",D3755-N(E3755))</f>
        <v/>
      </c>
      <c r="G3755" s="8"/>
      <c r="H3755" s="12" t="str">
        <f aca="false">IF(AND(A3755="",C3755="",D3755=""),"",IF(A3755="","Add the order date",IF(I3755="","Date not recognised - use YYYY-MM-DD",IF(C3755="","Add the customer email",IF(D3755="","Add the order total",IF(COUNTIF(Customers!$A$2:$A$2001,C3755)=0,"Customer not on Customers tab",IF(N(E3755)&gt;D3755,"Refund is more than the order",IF(AND(B3755&lt;&gt;"",COUNTIF($B$2:$B$5001,B3755)&gt;1),"Same order # twice - keep one row",""))))))))</f>
        <v/>
      </c>
      <c r="I3755" s="11" t="str">
        <f aca="false">IF(A3755="","",IF(ISNUMBER(A3755),INT(A3755),IFERROR(IF(TEXT(DATE(VALUE(LEFT(A3755,4)),VALUE(MID(A3755,6,2)),VALUE(MID(A3755,9,2))),"yyyy-mm-dd")=LEFT(A3755,10),DATE(VALUE(LEFT(A3755,4)),VALUE(MID(A3755,6,2)),VALUE(MID(A3755,9,2))),""),"")))</f>
        <v/>
      </c>
    </row>
    <row r="3756" customFormat="false" ht="15" hidden="false" customHeight="false" outlineLevel="0" collapsed="false">
      <c r="A3756" s="13"/>
      <c r="B3756" s="8"/>
      <c r="C3756" s="8"/>
      <c r="D3756" s="23"/>
      <c r="E3756" s="23"/>
      <c r="F3756" s="10" t="str">
        <f aca="false">IF(D3756="","",D3756-N(E3756))</f>
        <v/>
      </c>
      <c r="G3756" s="8"/>
      <c r="H3756" s="12" t="str">
        <f aca="false">IF(AND(A3756="",C3756="",D3756=""),"",IF(A3756="","Add the order date",IF(I3756="","Date not recognised - use YYYY-MM-DD",IF(C3756="","Add the customer email",IF(D3756="","Add the order total",IF(COUNTIF(Customers!$A$2:$A$2001,C3756)=0,"Customer not on Customers tab",IF(N(E3756)&gt;D3756,"Refund is more than the order",IF(AND(B3756&lt;&gt;"",COUNTIF($B$2:$B$5001,B3756)&gt;1),"Same order # twice - keep one row",""))))))))</f>
        <v/>
      </c>
      <c r="I3756" s="11" t="str">
        <f aca="false">IF(A3756="","",IF(ISNUMBER(A3756),INT(A3756),IFERROR(IF(TEXT(DATE(VALUE(LEFT(A3756,4)),VALUE(MID(A3756,6,2)),VALUE(MID(A3756,9,2))),"yyyy-mm-dd")=LEFT(A3756,10),DATE(VALUE(LEFT(A3756,4)),VALUE(MID(A3756,6,2)),VALUE(MID(A3756,9,2))),""),"")))</f>
        <v/>
      </c>
    </row>
    <row r="3757" customFormat="false" ht="15" hidden="false" customHeight="false" outlineLevel="0" collapsed="false">
      <c r="A3757" s="13"/>
      <c r="B3757" s="8"/>
      <c r="C3757" s="8"/>
      <c r="D3757" s="23"/>
      <c r="E3757" s="23"/>
      <c r="F3757" s="10" t="str">
        <f aca="false">IF(D3757="","",D3757-N(E3757))</f>
        <v/>
      </c>
      <c r="G3757" s="8"/>
      <c r="H3757" s="12" t="str">
        <f aca="false">IF(AND(A3757="",C3757="",D3757=""),"",IF(A3757="","Add the order date",IF(I3757="","Date not recognised - use YYYY-MM-DD",IF(C3757="","Add the customer email",IF(D3757="","Add the order total",IF(COUNTIF(Customers!$A$2:$A$2001,C3757)=0,"Customer not on Customers tab",IF(N(E3757)&gt;D3757,"Refund is more than the order",IF(AND(B3757&lt;&gt;"",COUNTIF($B$2:$B$5001,B3757)&gt;1),"Same order # twice - keep one row",""))))))))</f>
        <v/>
      </c>
      <c r="I3757" s="11" t="str">
        <f aca="false">IF(A3757="","",IF(ISNUMBER(A3757),INT(A3757),IFERROR(IF(TEXT(DATE(VALUE(LEFT(A3757,4)),VALUE(MID(A3757,6,2)),VALUE(MID(A3757,9,2))),"yyyy-mm-dd")=LEFT(A3757,10),DATE(VALUE(LEFT(A3757,4)),VALUE(MID(A3757,6,2)),VALUE(MID(A3757,9,2))),""),"")))</f>
        <v/>
      </c>
    </row>
    <row r="3758" customFormat="false" ht="15" hidden="false" customHeight="false" outlineLevel="0" collapsed="false">
      <c r="A3758" s="13"/>
      <c r="B3758" s="8"/>
      <c r="C3758" s="8"/>
      <c r="D3758" s="23"/>
      <c r="E3758" s="23"/>
      <c r="F3758" s="10" t="str">
        <f aca="false">IF(D3758="","",D3758-N(E3758))</f>
        <v/>
      </c>
      <c r="G3758" s="8"/>
      <c r="H3758" s="12" t="str">
        <f aca="false">IF(AND(A3758="",C3758="",D3758=""),"",IF(A3758="","Add the order date",IF(I3758="","Date not recognised - use YYYY-MM-DD",IF(C3758="","Add the customer email",IF(D3758="","Add the order total",IF(COUNTIF(Customers!$A$2:$A$2001,C3758)=0,"Customer not on Customers tab",IF(N(E3758)&gt;D3758,"Refund is more than the order",IF(AND(B3758&lt;&gt;"",COUNTIF($B$2:$B$5001,B3758)&gt;1),"Same order # twice - keep one row",""))))))))</f>
        <v/>
      </c>
      <c r="I3758" s="11" t="str">
        <f aca="false">IF(A3758="","",IF(ISNUMBER(A3758),INT(A3758),IFERROR(IF(TEXT(DATE(VALUE(LEFT(A3758,4)),VALUE(MID(A3758,6,2)),VALUE(MID(A3758,9,2))),"yyyy-mm-dd")=LEFT(A3758,10),DATE(VALUE(LEFT(A3758,4)),VALUE(MID(A3758,6,2)),VALUE(MID(A3758,9,2))),""),"")))</f>
        <v/>
      </c>
    </row>
    <row r="3759" customFormat="false" ht="15" hidden="false" customHeight="false" outlineLevel="0" collapsed="false">
      <c r="A3759" s="13"/>
      <c r="B3759" s="8"/>
      <c r="C3759" s="8"/>
      <c r="D3759" s="23"/>
      <c r="E3759" s="23"/>
      <c r="F3759" s="10" t="str">
        <f aca="false">IF(D3759="","",D3759-N(E3759))</f>
        <v/>
      </c>
      <c r="G3759" s="8"/>
      <c r="H3759" s="12" t="str">
        <f aca="false">IF(AND(A3759="",C3759="",D3759=""),"",IF(A3759="","Add the order date",IF(I3759="","Date not recognised - use YYYY-MM-DD",IF(C3759="","Add the customer email",IF(D3759="","Add the order total",IF(COUNTIF(Customers!$A$2:$A$2001,C3759)=0,"Customer not on Customers tab",IF(N(E3759)&gt;D3759,"Refund is more than the order",IF(AND(B3759&lt;&gt;"",COUNTIF($B$2:$B$5001,B3759)&gt;1),"Same order # twice - keep one row",""))))))))</f>
        <v/>
      </c>
      <c r="I3759" s="11" t="str">
        <f aca="false">IF(A3759="","",IF(ISNUMBER(A3759),INT(A3759),IFERROR(IF(TEXT(DATE(VALUE(LEFT(A3759,4)),VALUE(MID(A3759,6,2)),VALUE(MID(A3759,9,2))),"yyyy-mm-dd")=LEFT(A3759,10),DATE(VALUE(LEFT(A3759,4)),VALUE(MID(A3759,6,2)),VALUE(MID(A3759,9,2))),""),"")))</f>
        <v/>
      </c>
    </row>
    <row r="3760" customFormat="false" ht="15" hidden="false" customHeight="false" outlineLevel="0" collapsed="false">
      <c r="A3760" s="13"/>
      <c r="B3760" s="8"/>
      <c r="C3760" s="8"/>
      <c r="D3760" s="23"/>
      <c r="E3760" s="23"/>
      <c r="F3760" s="10" t="str">
        <f aca="false">IF(D3760="","",D3760-N(E3760))</f>
        <v/>
      </c>
      <c r="G3760" s="8"/>
      <c r="H3760" s="12" t="str">
        <f aca="false">IF(AND(A3760="",C3760="",D3760=""),"",IF(A3760="","Add the order date",IF(I3760="","Date not recognised - use YYYY-MM-DD",IF(C3760="","Add the customer email",IF(D3760="","Add the order total",IF(COUNTIF(Customers!$A$2:$A$2001,C3760)=0,"Customer not on Customers tab",IF(N(E3760)&gt;D3760,"Refund is more than the order",IF(AND(B3760&lt;&gt;"",COUNTIF($B$2:$B$5001,B3760)&gt;1),"Same order # twice - keep one row",""))))))))</f>
        <v/>
      </c>
      <c r="I3760" s="11" t="str">
        <f aca="false">IF(A3760="","",IF(ISNUMBER(A3760),INT(A3760),IFERROR(IF(TEXT(DATE(VALUE(LEFT(A3760,4)),VALUE(MID(A3760,6,2)),VALUE(MID(A3760,9,2))),"yyyy-mm-dd")=LEFT(A3760,10),DATE(VALUE(LEFT(A3760,4)),VALUE(MID(A3760,6,2)),VALUE(MID(A3760,9,2))),""),"")))</f>
        <v/>
      </c>
    </row>
    <row r="3761" customFormat="false" ht="15" hidden="false" customHeight="false" outlineLevel="0" collapsed="false">
      <c r="A3761" s="13"/>
      <c r="B3761" s="8"/>
      <c r="C3761" s="8"/>
      <c r="D3761" s="23"/>
      <c r="E3761" s="23"/>
      <c r="F3761" s="10" t="str">
        <f aca="false">IF(D3761="","",D3761-N(E3761))</f>
        <v/>
      </c>
      <c r="G3761" s="8"/>
      <c r="H3761" s="12" t="str">
        <f aca="false">IF(AND(A3761="",C3761="",D3761=""),"",IF(A3761="","Add the order date",IF(I3761="","Date not recognised - use YYYY-MM-DD",IF(C3761="","Add the customer email",IF(D3761="","Add the order total",IF(COUNTIF(Customers!$A$2:$A$2001,C3761)=0,"Customer not on Customers tab",IF(N(E3761)&gt;D3761,"Refund is more than the order",IF(AND(B3761&lt;&gt;"",COUNTIF($B$2:$B$5001,B3761)&gt;1),"Same order # twice - keep one row",""))))))))</f>
        <v/>
      </c>
      <c r="I3761" s="11" t="str">
        <f aca="false">IF(A3761="","",IF(ISNUMBER(A3761),INT(A3761),IFERROR(IF(TEXT(DATE(VALUE(LEFT(A3761,4)),VALUE(MID(A3761,6,2)),VALUE(MID(A3761,9,2))),"yyyy-mm-dd")=LEFT(A3761,10),DATE(VALUE(LEFT(A3761,4)),VALUE(MID(A3761,6,2)),VALUE(MID(A3761,9,2))),""),"")))</f>
        <v/>
      </c>
    </row>
    <row r="3762" customFormat="false" ht="15" hidden="false" customHeight="false" outlineLevel="0" collapsed="false">
      <c r="A3762" s="13"/>
      <c r="B3762" s="8"/>
      <c r="C3762" s="8"/>
      <c r="D3762" s="23"/>
      <c r="E3762" s="23"/>
      <c r="F3762" s="10" t="str">
        <f aca="false">IF(D3762="","",D3762-N(E3762))</f>
        <v/>
      </c>
      <c r="G3762" s="8"/>
      <c r="H3762" s="12" t="str">
        <f aca="false">IF(AND(A3762="",C3762="",D3762=""),"",IF(A3762="","Add the order date",IF(I3762="","Date not recognised - use YYYY-MM-DD",IF(C3762="","Add the customer email",IF(D3762="","Add the order total",IF(COUNTIF(Customers!$A$2:$A$2001,C3762)=0,"Customer not on Customers tab",IF(N(E3762)&gt;D3762,"Refund is more than the order",IF(AND(B3762&lt;&gt;"",COUNTIF($B$2:$B$5001,B3762)&gt;1),"Same order # twice - keep one row",""))))))))</f>
        <v/>
      </c>
      <c r="I3762" s="11" t="str">
        <f aca="false">IF(A3762="","",IF(ISNUMBER(A3762),INT(A3762),IFERROR(IF(TEXT(DATE(VALUE(LEFT(A3762,4)),VALUE(MID(A3762,6,2)),VALUE(MID(A3762,9,2))),"yyyy-mm-dd")=LEFT(A3762,10),DATE(VALUE(LEFT(A3762,4)),VALUE(MID(A3762,6,2)),VALUE(MID(A3762,9,2))),""),"")))</f>
        <v/>
      </c>
    </row>
    <row r="3763" customFormat="false" ht="15" hidden="false" customHeight="false" outlineLevel="0" collapsed="false">
      <c r="A3763" s="13"/>
      <c r="B3763" s="8"/>
      <c r="C3763" s="8"/>
      <c r="D3763" s="23"/>
      <c r="E3763" s="23"/>
      <c r="F3763" s="10" t="str">
        <f aca="false">IF(D3763="","",D3763-N(E3763))</f>
        <v/>
      </c>
      <c r="G3763" s="8"/>
      <c r="H3763" s="12" t="str">
        <f aca="false">IF(AND(A3763="",C3763="",D3763=""),"",IF(A3763="","Add the order date",IF(I3763="","Date not recognised - use YYYY-MM-DD",IF(C3763="","Add the customer email",IF(D3763="","Add the order total",IF(COUNTIF(Customers!$A$2:$A$2001,C3763)=0,"Customer not on Customers tab",IF(N(E3763)&gt;D3763,"Refund is more than the order",IF(AND(B3763&lt;&gt;"",COUNTIF($B$2:$B$5001,B3763)&gt;1),"Same order # twice - keep one row",""))))))))</f>
        <v/>
      </c>
      <c r="I3763" s="11" t="str">
        <f aca="false">IF(A3763="","",IF(ISNUMBER(A3763),INT(A3763),IFERROR(IF(TEXT(DATE(VALUE(LEFT(A3763,4)),VALUE(MID(A3763,6,2)),VALUE(MID(A3763,9,2))),"yyyy-mm-dd")=LEFT(A3763,10),DATE(VALUE(LEFT(A3763,4)),VALUE(MID(A3763,6,2)),VALUE(MID(A3763,9,2))),""),"")))</f>
        <v/>
      </c>
    </row>
    <row r="3764" customFormat="false" ht="15" hidden="false" customHeight="false" outlineLevel="0" collapsed="false">
      <c r="A3764" s="13"/>
      <c r="B3764" s="8"/>
      <c r="C3764" s="8"/>
      <c r="D3764" s="23"/>
      <c r="E3764" s="23"/>
      <c r="F3764" s="10" t="str">
        <f aca="false">IF(D3764="","",D3764-N(E3764))</f>
        <v/>
      </c>
      <c r="G3764" s="8"/>
      <c r="H3764" s="12" t="str">
        <f aca="false">IF(AND(A3764="",C3764="",D3764=""),"",IF(A3764="","Add the order date",IF(I3764="","Date not recognised - use YYYY-MM-DD",IF(C3764="","Add the customer email",IF(D3764="","Add the order total",IF(COUNTIF(Customers!$A$2:$A$2001,C3764)=0,"Customer not on Customers tab",IF(N(E3764)&gt;D3764,"Refund is more than the order",IF(AND(B3764&lt;&gt;"",COUNTIF($B$2:$B$5001,B3764)&gt;1),"Same order # twice - keep one row",""))))))))</f>
        <v/>
      </c>
      <c r="I3764" s="11" t="str">
        <f aca="false">IF(A3764="","",IF(ISNUMBER(A3764),INT(A3764),IFERROR(IF(TEXT(DATE(VALUE(LEFT(A3764,4)),VALUE(MID(A3764,6,2)),VALUE(MID(A3764,9,2))),"yyyy-mm-dd")=LEFT(A3764,10),DATE(VALUE(LEFT(A3764,4)),VALUE(MID(A3764,6,2)),VALUE(MID(A3764,9,2))),""),"")))</f>
        <v/>
      </c>
    </row>
    <row r="3765" customFormat="false" ht="15" hidden="false" customHeight="false" outlineLevel="0" collapsed="false">
      <c r="A3765" s="13"/>
      <c r="B3765" s="8"/>
      <c r="C3765" s="8"/>
      <c r="D3765" s="23"/>
      <c r="E3765" s="23"/>
      <c r="F3765" s="10" t="str">
        <f aca="false">IF(D3765="","",D3765-N(E3765))</f>
        <v/>
      </c>
      <c r="G3765" s="8"/>
      <c r="H3765" s="12" t="str">
        <f aca="false">IF(AND(A3765="",C3765="",D3765=""),"",IF(A3765="","Add the order date",IF(I3765="","Date not recognised - use YYYY-MM-DD",IF(C3765="","Add the customer email",IF(D3765="","Add the order total",IF(COUNTIF(Customers!$A$2:$A$2001,C3765)=0,"Customer not on Customers tab",IF(N(E3765)&gt;D3765,"Refund is more than the order",IF(AND(B3765&lt;&gt;"",COUNTIF($B$2:$B$5001,B3765)&gt;1),"Same order # twice - keep one row",""))))))))</f>
        <v/>
      </c>
      <c r="I3765" s="11" t="str">
        <f aca="false">IF(A3765="","",IF(ISNUMBER(A3765),INT(A3765),IFERROR(IF(TEXT(DATE(VALUE(LEFT(A3765,4)),VALUE(MID(A3765,6,2)),VALUE(MID(A3765,9,2))),"yyyy-mm-dd")=LEFT(A3765,10),DATE(VALUE(LEFT(A3765,4)),VALUE(MID(A3765,6,2)),VALUE(MID(A3765,9,2))),""),"")))</f>
        <v/>
      </c>
    </row>
    <row r="3766" customFormat="false" ht="15" hidden="false" customHeight="false" outlineLevel="0" collapsed="false">
      <c r="A3766" s="13"/>
      <c r="B3766" s="8"/>
      <c r="C3766" s="8"/>
      <c r="D3766" s="23"/>
      <c r="E3766" s="23"/>
      <c r="F3766" s="10" t="str">
        <f aca="false">IF(D3766="","",D3766-N(E3766))</f>
        <v/>
      </c>
      <c r="G3766" s="8"/>
      <c r="H3766" s="12" t="str">
        <f aca="false">IF(AND(A3766="",C3766="",D3766=""),"",IF(A3766="","Add the order date",IF(I3766="","Date not recognised - use YYYY-MM-DD",IF(C3766="","Add the customer email",IF(D3766="","Add the order total",IF(COUNTIF(Customers!$A$2:$A$2001,C3766)=0,"Customer not on Customers tab",IF(N(E3766)&gt;D3766,"Refund is more than the order",IF(AND(B3766&lt;&gt;"",COUNTIF($B$2:$B$5001,B3766)&gt;1),"Same order # twice - keep one row",""))))))))</f>
        <v/>
      </c>
      <c r="I3766" s="11" t="str">
        <f aca="false">IF(A3766="","",IF(ISNUMBER(A3766),INT(A3766),IFERROR(IF(TEXT(DATE(VALUE(LEFT(A3766,4)),VALUE(MID(A3766,6,2)),VALUE(MID(A3766,9,2))),"yyyy-mm-dd")=LEFT(A3766,10),DATE(VALUE(LEFT(A3766,4)),VALUE(MID(A3766,6,2)),VALUE(MID(A3766,9,2))),""),"")))</f>
        <v/>
      </c>
    </row>
    <row r="3767" customFormat="false" ht="15" hidden="false" customHeight="false" outlineLevel="0" collapsed="false">
      <c r="A3767" s="13"/>
      <c r="B3767" s="8"/>
      <c r="C3767" s="8"/>
      <c r="D3767" s="23"/>
      <c r="E3767" s="23"/>
      <c r="F3767" s="10" t="str">
        <f aca="false">IF(D3767="","",D3767-N(E3767))</f>
        <v/>
      </c>
      <c r="G3767" s="8"/>
      <c r="H3767" s="12" t="str">
        <f aca="false">IF(AND(A3767="",C3767="",D3767=""),"",IF(A3767="","Add the order date",IF(I3767="","Date not recognised - use YYYY-MM-DD",IF(C3767="","Add the customer email",IF(D3767="","Add the order total",IF(COUNTIF(Customers!$A$2:$A$2001,C3767)=0,"Customer not on Customers tab",IF(N(E3767)&gt;D3767,"Refund is more than the order",IF(AND(B3767&lt;&gt;"",COUNTIF($B$2:$B$5001,B3767)&gt;1),"Same order # twice - keep one row",""))))))))</f>
        <v/>
      </c>
      <c r="I3767" s="11" t="str">
        <f aca="false">IF(A3767="","",IF(ISNUMBER(A3767),INT(A3767),IFERROR(IF(TEXT(DATE(VALUE(LEFT(A3767,4)),VALUE(MID(A3767,6,2)),VALUE(MID(A3767,9,2))),"yyyy-mm-dd")=LEFT(A3767,10),DATE(VALUE(LEFT(A3767,4)),VALUE(MID(A3767,6,2)),VALUE(MID(A3767,9,2))),""),"")))</f>
        <v/>
      </c>
    </row>
    <row r="3768" customFormat="false" ht="15" hidden="false" customHeight="false" outlineLevel="0" collapsed="false">
      <c r="A3768" s="13"/>
      <c r="B3768" s="8"/>
      <c r="C3768" s="8"/>
      <c r="D3768" s="23"/>
      <c r="E3768" s="23"/>
      <c r="F3768" s="10" t="str">
        <f aca="false">IF(D3768="","",D3768-N(E3768))</f>
        <v/>
      </c>
      <c r="G3768" s="8"/>
      <c r="H3768" s="12" t="str">
        <f aca="false">IF(AND(A3768="",C3768="",D3768=""),"",IF(A3768="","Add the order date",IF(I3768="","Date not recognised - use YYYY-MM-DD",IF(C3768="","Add the customer email",IF(D3768="","Add the order total",IF(COUNTIF(Customers!$A$2:$A$2001,C3768)=0,"Customer not on Customers tab",IF(N(E3768)&gt;D3768,"Refund is more than the order",IF(AND(B3768&lt;&gt;"",COUNTIF($B$2:$B$5001,B3768)&gt;1),"Same order # twice - keep one row",""))))))))</f>
        <v/>
      </c>
      <c r="I3768" s="11" t="str">
        <f aca="false">IF(A3768="","",IF(ISNUMBER(A3768),INT(A3768),IFERROR(IF(TEXT(DATE(VALUE(LEFT(A3768,4)),VALUE(MID(A3768,6,2)),VALUE(MID(A3768,9,2))),"yyyy-mm-dd")=LEFT(A3768,10),DATE(VALUE(LEFT(A3768,4)),VALUE(MID(A3768,6,2)),VALUE(MID(A3768,9,2))),""),"")))</f>
        <v/>
      </c>
    </row>
    <row r="3769" customFormat="false" ht="15" hidden="false" customHeight="false" outlineLevel="0" collapsed="false">
      <c r="A3769" s="13"/>
      <c r="B3769" s="8"/>
      <c r="C3769" s="8"/>
      <c r="D3769" s="23"/>
      <c r="E3769" s="23"/>
      <c r="F3769" s="10" t="str">
        <f aca="false">IF(D3769="","",D3769-N(E3769))</f>
        <v/>
      </c>
      <c r="G3769" s="8"/>
      <c r="H3769" s="12" t="str">
        <f aca="false">IF(AND(A3769="",C3769="",D3769=""),"",IF(A3769="","Add the order date",IF(I3769="","Date not recognised - use YYYY-MM-DD",IF(C3769="","Add the customer email",IF(D3769="","Add the order total",IF(COUNTIF(Customers!$A$2:$A$2001,C3769)=0,"Customer not on Customers tab",IF(N(E3769)&gt;D3769,"Refund is more than the order",IF(AND(B3769&lt;&gt;"",COUNTIF($B$2:$B$5001,B3769)&gt;1),"Same order # twice - keep one row",""))))))))</f>
        <v/>
      </c>
      <c r="I3769" s="11" t="str">
        <f aca="false">IF(A3769="","",IF(ISNUMBER(A3769),INT(A3769),IFERROR(IF(TEXT(DATE(VALUE(LEFT(A3769,4)),VALUE(MID(A3769,6,2)),VALUE(MID(A3769,9,2))),"yyyy-mm-dd")=LEFT(A3769,10),DATE(VALUE(LEFT(A3769,4)),VALUE(MID(A3769,6,2)),VALUE(MID(A3769,9,2))),""),"")))</f>
        <v/>
      </c>
    </row>
    <row r="3770" customFormat="false" ht="15" hidden="false" customHeight="false" outlineLevel="0" collapsed="false">
      <c r="A3770" s="13"/>
      <c r="B3770" s="8"/>
      <c r="C3770" s="8"/>
      <c r="D3770" s="23"/>
      <c r="E3770" s="23"/>
      <c r="F3770" s="10" t="str">
        <f aca="false">IF(D3770="","",D3770-N(E3770))</f>
        <v/>
      </c>
      <c r="G3770" s="8"/>
      <c r="H3770" s="12" t="str">
        <f aca="false">IF(AND(A3770="",C3770="",D3770=""),"",IF(A3770="","Add the order date",IF(I3770="","Date not recognised - use YYYY-MM-DD",IF(C3770="","Add the customer email",IF(D3770="","Add the order total",IF(COUNTIF(Customers!$A$2:$A$2001,C3770)=0,"Customer not on Customers tab",IF(N(E3770)&gt;D3770,"Refund is more than the order",IF(AND(B3770&lt;&gt;"",COUNTIF($B$2:$B$5001,B3770)&gt;1),"Same order # twice - keep one row",""))))))))</f>
        <v/>
      </c>
      <c r="I3770" s="11" t="str">
        <f aca="false">IF(A3770="","",IF(ISNUMBER(A3770),INT(A3770),IFERROR(IF(TEXT(DATE(VALUE(LEFT(A3770,4)),VALUE(MID(A3770,6,2)),VALUE(MID(A3770,9,2))),"yyyy-mm-dd")=LEFT(A3770,10),DATE(VALUE(LEFT(A3770,4)),VALUE(MID(A3770,6,2)),VALUE(MID(A3770,9,2))),""),"")))</f>
        <v/>
      </c>
    </row>
    <row r="3771" customFormat="false" ht="15" hidden="false" customHeight="false" outlineLevel="0" collapsed="false">
      <c r="A3771" s="13"/>
      <c r="B3771" s="8"/>
      <c r="C3771" s="8"/>
      <c r="D3771" s="23"/>
      <c r="E3771" s="23"/>
      <c r="F3771" s="10" t="str">
        <f aca="false">IF(D3771="","",D3771-N(E3771))</f>
        <v/>
      </c>
      <c r="G3771" s="8"/>
      <c r="H3771" s="12" t="str">
        <f aca="false">IF(AND(A3771="",C3771="",D3771=""),"",IF(A3771="","Add the order date",IF(I3771="","Date not recognised - use YYYY-MM-DD",IF(C3771="","Add the customer email",IF(D3771="","Add the order total",IF(COUNTIF(Customers!$A$2:$A$2001,C3771)=0,"Customer not on Customers tab",IF(N(E3771)&gt;D3771,"Refund is more than the order",IF(AND(B3771&lt;&gt;"",COUNTIF($B$2:$B$5001,B3771)&gt;1),"Same order # twice - keep one row",""))))))))</f>
        <v/>
      </c>
      <c r="I3771" s="11" t="str">
        <f aca="false">IF(A3771="","",IF(ISNUMBER(A3771),INT(A3771),IFERROR(IF(TEXT(DATE(VALUE(LEFT(A3771,4)),VALUE(MID(A3771,6,2)),VALUE(MID(A3771,9,2))),"yyyy-mm-dd")=LEFT(A3771,10),DATE(VALUE(LEFT(A3771,4)),VALUE(MID(A3771,6,2)),VALUE(MID(A3771,9,2))),""),"")))</f>
        <v/>
      </c>
    </row>
    <row r="3772" customFormat="false" ht="15" hidden="false" customHeight="false" outlineLevel="0" collapsed="false">
      <c r="A3772" s="13"/>
      <c r="B3772" s="8"/>
      <c r="C3772" s="8"/>
      <c r="D3772" s="23"/>
      <c r="E3772" s="23"/>
      <c r="F3772" s="10" t="str">
        <f aca="false">IF(D3772="","",D3772-N(E3772))</f>
        <v/>
      </c>
      <c r="G3772" s="8"/>
      <c r="H3772" s="12" t="str">
        <f aca="false">IF(AND(A3772="",C3772="",D3772=""),"",IF(A3772="","Add the order date",IF(I3772="","Date not recognised - use YYYY-MM-DD",IF(C3772="","Add the customer email",IF(D3772="","Add the order total",IF(COUNTIF(Customers!$A$2:$A$2001,C3772)=0,"Customer not on Customers tab",IF(N(E3772)&gt;D3772,"Refund is more than the order",IF(AND(B3772&lt;&gt;"",COUNTIF($B$2:$B$5001,B3772)&gt;1),"Same order # twice - keep one row",""))))))))</f>
        <v/>
      </c>
      <c r="I3772" s="11" t="str">
        <f aca="false">IF(A3772="","",IF(ISNUMBER(A3772),INT(A3772),IFERROR(IF(TEXT(DATE(VALUE(LEFT(A3772,4)),VALUE(MID(A3772,6,2)),VALUE(MID(A3772,9,2))),"yyyy-mm-dd")=LEFT(A3772,10),DATE(VALUE(LEFT(A3772,4)),VALUE(MID(A3772,6,2)),VALUE(MID(A3772,9,2))),""),"")))</f>
        <v/>
      </c>
    </row>
    <row r="3773" customFormat="false" ht="15" hidden="false" customHeight="false" outlineLevel="0" collapsed="false">
      <c r="A3773" s="13"/>
      <c r="B3773" s="8"/>
      <c r="C3773" s="8"/>
      <c r="D3773" s="23"/>
      <c r="E3773" s="23"/>
      <c r="F3773" s="10" t="str">
        <f aca="false">IF(D3773="","",D3773-N(E3773))</f>
        <v/>
      </c>
      <c r="G3773" s="8"/>
      <c r="H3773" s="12" t="str">
        <f aca="false">IF(AND(A3773="",C3773="",D3773=""),"",IF(A3773="","Add the order date",IF(I3773="","Date not recognised - use YYYY-MM-DD",IF(C3773="","Add the customer email",IF(D3773="","Add the order total",IF(COUNTIF(Customers!$A$2:$A$2001,C3773)=0,"Customer not on Customers tab",IF(N(E3773)&gt;D3773,"Refund is more than the order",IF(AND(B3773&lt;&gt;"",COUNTIF($B$2:$B$5001,B3773)&gt;1),"Same order # twice - keep one row",""))))))))</f>
        <v/>
      </c>
      <c r="I3773" s="11" t="str">
        <f aca="false">IF(A3773="","",IF(ISNUMBER(A3773),INT(A3773),IFERROR(IF(TEXT(DATE(VALUE(LEFT(A3773,4)),VALUE(MID(A3773,6,2)),VALUE(MID(A3773,9,2))),"yyyy-mm-dd")=LEFT(A3773,10),DATE(VALUE(LEFT(A3773,4)),VALUE(MID(A3773,6,2)),VALUE(MID(A3773,9,2))),""),"")))</f>
        <v/>
      </c>
    </row>
    <row r="3774" customFormat="false" ht="15" hidden="false" customHeight="false" outlineLevel="0" collapsed="false">
      <c r="A3774" s="13"/>
      <c r="B3774" s="8"/>
      <c r="C3774" s="8"/>
      <c r="D3774" s="23"/>
      <c r="E3774" s="23"/>
      <c r="F3774" s="10" t="str">
        <f aca="false">IF(D3774="","",D3774-N(E3774))</f>
        <v/>
      </c>
      <c r="G3774" s="8"/>
      <c r="H3774" s="12" t="str">
        <f aca="false">IF(AND(A3774="",C3774="",D3774=""),"",IF(A3774="","Add the order date",IF(I3774="","Date not recognised - use YYYY-MM-DD",IF(C3774="","Add the customer email",IF(D3774="","Add the order total",IF(COUNTIF(Customers!$A$2:$A$2001,C3774)=0,"Customer not on Customers tab",IF(N(E3774)&gt;D3774,"Refund is more than the order",IF(AND(B3774&lt;&gt;"",COUNTIF($B$2:$B$5001,B3774)&gt;1),"Same order # twice - keep one row",""))))))))</f>
        <v/>
      </c>
      <c r="I3774" s="11" t="str">
        <f aca="false">IF(A3774="","",IF(ISNUMBER(A3774),INT(A3774),IFERROR(IF(TEXT(DATE(VALUE(LEFT(A3774,4)),VALUE(MID(A3774,6,2)),VALUE(MID(A3774,9,2))),"yyyy-mm-dd")=LEFT(A3774,10),DATE(VALUE(LEFT(A3774,4)),VALUE(MID(A3774,6,2)),VALUE(MID(A3774,9,2))),""),"")))</f>
        <v/>
      </c>
    </row>
    <row r="3775" customFormat="false" ht="15" hidden="false" customHeight="false" outlineLevel="0" collapsed="false">
      <c r="A3775" s="13"/>
      <c r="B3775" s="8"/>
      <c r="C3775" s="8"/>
      <c r="D3775" s="23"/>
      <c r="E3775" s="23"/>
      <c r="F3775" s="10" t="str">
        <f aca="false">IF(D3775="","",D3775-N(E3775))</f>
        <v/>
      </c>
      <c r="G3775" s="8"/>
      <c r="H3775" s="12" t="str">
        <f aca="false">IF(AND(A3775="",C3775="",D3775=""),"",IF(A3775="","Add the order date",IF(I3775="","Date not recognised - use YYYY-MM-DD",IF(C3775="","Add the customer email",IF(D3775="","Add the order total",IF(COUNTIF(Customers!$A$2:$A$2001,C3775)=0,"Customer not on Customers tab",IF(N(E3775)&gt;D3775,"Refund is more than the order",IF(AND(B3775&lt;&gt;"",COUNTIF($B$2:$B$5001,B3775)&gt;1),"Same order # twice - keep one row",""))))))))</f>
        <v/>
      </c>
      <c r="I3775" s="11" t="str">
        <f aca="false">IF(A3775="","",IF(ISNUMBER(A3775),INT(A3775),IFERROR(IF(TEXT(DATE(VALUE(LEFT(A3775,4)),VALUE(MID(A3775,6,2)),VALUE(MID(A3775,9,2))),"yyyy-mm-dd")=LEFT(A3775,10),DATE(VALUE(LEFT(A3775,4)),VALUE(MID(A3775,6,2)),VALUE(MID(A3775,9,2))),""),"")))</f>
        <v/>
      </c>
    </row>
    <row r="3776" customFormat="false" ht="15" hidden="false" customHeight="false" outlineLevel="0" collapsed="false">
      <c r="A3776" s="13"/>
      <c r="B3776" s="8"/>
      <c r="C3776" s="8"/>
      <c r="D3776" s="23"/>
      <c r="E3776" s="23"/>
      <c r="F3776" s="10" t="str">
        <f aca="false">IF(D3776="","",D3776-N(E3776))</f>
        <v/>
      </c>
      <c r="G3776" s="8"/>
      <c r="H3776" s="12" t="str">
        <f aca="false">IF(AND(A3776="",C3776="",D3776=""),"",IF(A3776="","Add the order date",IF(I3776="","Date not recognised - use YYYY-MM-DD",IF(C3776="","Add the customer email",IF(D3776="","Add the order total",IF(COUNTIF(Customers!$A$2:$A$2001,C3776)=0,"Customer not on Customers tab",IF(N(E3776)&gt;D3776,"Refund is more than the order",IF(AND(B3776&lt;&gt;"",COUNTIF($B$2:$B$5001,B3776)&gt;1),"Same order # twice - keep one row",""))))))))</f>
        <v/>
      </c>
      <c r="I3776" s="11" t="str">
        <f aca="false">IF(A3776="","",IF(ISNUMBER(A3776),INT(A3776),IFERROR(IF(TEXT(DATE(VALUE(LEFT(A3776,4)),VALUE(MID(A3776,6,2)),VALUE(MID(A3776,9,2))),"yyyy-mm-dd")=LEFT(A3776,10),DATE(VALUE(LEFT(A3776,4)),VALUE(MID(A3776,6,2)),VALUE(MID(A3776,9,2))),""),"")))</f>
        <v/>
      </c>
    </row>
    <row r="3777" customFormat="false" ht="15" hidden="false" customHeight="false" outlineLevel="0" collapsed="false">
      <c r="A3777" s="13"/>
      <c r="B3777" s="8"/>
      <c r="C3777" s="8"/>
      <c r="D3777" s="23"/>
      <c r="E3777" s="23"/>
      <c r="F3777" s="10" t="str">
        <f aca="false">IF(D3777="","",D3777-N(E3777))</f>
        <v/>
      </c>
      <c r="G3777" s="8"/>
      <c r="H3777" s="12" t="str">
        <f aca="false">IF(AND(A3777="",C3777="",D3777=""),"",IF(A3777="","Add the order date",IF(I3777="","Date not recognised - use YYYY-MM-DD",IF(C3777="","Add the customer email",IF(D3777="","Add the order total",IF(COUNTIF(Customers!$A$2:$A$2001,C3777)=0,"Customer not on Customers tab",IF(N(E3777)&gt;D3777,"Refund is more than the order",IF(AND(B3777&lt;&gt;"",COUNTIF($B$2:$B$5001,B3777)&gt;1),"Same order # twice - keep one row",""))))))))</f>
        <v/>
      </c>
      <c r="I3777" s="11" t="str">
        <f aca="false">IF(A3777="","",IF(ISNUMBER(A3777),INT(A3777),IFERROR(IF(TEXT(DATE(VALUE(LEFT(A3777,4)),VALUE(MID(A3777,6,2)),VALUE(MID(A3777,9,2))),"yyyy-mm-dd")=LEFT(A3777,10),DATE(VALUE(LEFT(A3777,4)),VALUE(MID(A3777,6,2)),VALUE(MID(A3777,9,2))),""),"")))</f>
        <v/>
      </c>
    </row>
    <row r="3778" customFormat="false" ht="15" hidden="false" customHeight="false" outlineLevel="0" collapsed="false">
      <c r="A3778" s="13"/>
      <c r="B3778" s="8"/>
      <c r="C3778" s="8"/>
      <c r="D3778" s="23"/>
      <c r="E3778" s="23"/>
      <c r="F3778" s="10" t="str">
        <f aca="false">IF(D3778="","",D3778-N(E3778))</f>
        <v/>
      </c>
      <c r="G3778" s="8"/>
      <c r="H3778" s="12" t="str">
        <f aca="false">IF(AND(A3778="",C3778="",D3778=""),"",IF(A3778="","Add the order date",IF(I3778="","Date not recognised - use YYYY-MM-DD",IF(C3778="","Add the customer email",IF(D3778="","Add the order total",IF(COUNTIF(Customers!$A$2:$A$2001,C3778)=0,"Customer not on Customers tab",IF(N(E3778)&gt;D3778,"Refund is more than the order",IF(AND(B3778&lt;&gt;"",COUNTIF($B$2:$B$5001,B3778)&gt;1),"Same order # twice - keep one row",""))))))))</f>
        <v/>
      </c>
      <c r="I3778" s="11" t="str">
        <f aca="false">IF(A3778="","",IF(ISNUMBER(A3778),INT(A3778),IFERROR(IF(TEXT(DATE(VALUE(LEFT(A3778,4)),VALUE(MID(A3778,6,2)),VALUE(MID(A3778,9,2))),"yyyy-mm-dd")=LEFT(A3778,10),DATE(VALUE(LEFT(A3778,4)),VALUE(MID(A3778,6,2)),VALUE(MID(A3778,9,2))),""),"")))</f>
        <v/>
      </c>
    </row>
    <row r="3779" customFormat="false" ht="15" hidden="false" customHeight="false" outlineLevel="0" collapsed="false">
      <c r="A3779" s="13"/>
      <c r="B3779" s="8"/>
      <c r="C3779" s="8"/>
      <c r="D3779" s="23"/>
      <c r="E3779" s="23"/>
      <c r="F3779" s="10" t="str">
        <f aca="false">IF(D3779="","",D3779-N(E3779))</f>
        <v/>
      </c>
      <c r="G3779" s="8"/>
      <c r="H3779" s="12" t="str">
        <f aca="false">IF(AND(A3779="",C3779="",D3779=""),"",IF(A3779="","Add the order date",IF(I3779="","Date not recognised - use YYYY-MM-DD",IF(C3779="","Add the customer email",IF(D3779="","Add the order total",IF(COUNTIF(Customers!$A$2:$A$2001,C3779)=0,"Customer not on Customers tab",IF(N(E3779)&gt;D3779,"Refund is more than the order",IF(AND(B3779&lt;&gt;"",COUNTIF($B$2:$B$5001,B3779)&gt;1),"Same order # twice - keep one row",""))))))))</f>
        <v/>
      </c>
      <c r="I3779" s="11" t="str">
        <f aca="false">IF(A3779="","",IF(ISNUMBER(A3779),INT(A3779),IFERROR(IF(TEXT(DATE(VALUE(LEFT(A3779,4)),VALUE(MID(A3779,6,2)),VALUE(MID(A3779,9,2))),"yyyy-mm-dd")=LEFT(A3779,10),DATE(VALUE(LEFT(A3779,4)),VALUE(MID(A3779,6,2)),VALUE(MID(A3779,9,2))),""),"")))</f>
        <v/>
      </c>
    </row>
    <row r="3780" customFormat="false" ht="15" hidden="false" customHeight="false" outlineLevel="0" collapsed="false">
      <c r="A3780" s="13"/>
      <c r="B3780" s="8"/>
      <c r="C3780" s="8"/>
      <c r="D3780" s="23"/>
      <c r="E3780" s="23"/>
      <c r="F3780" s="10" t="str">
        <f aca="false">IF(D3780="","",D3780-N(E3780))</f>
        <v/>
      </c>
      <c r="G3780" s="8"/>
      <c r="H3780" s="12" t="str">
        <f aca="false">IF(AND(A3780="",C3780="",D3780=""),"",IF(A3780="","Add the order date",IF(I3780="","Date not recognised - use YYYY-MM-DD",IF(C3780="","Add the customer email",IF(D3780="","Add the order total",IF(COUNTIF(Customers!$A$2:$A$2001,C3780)=0,"Customer not on Customers tab",IF(N(E3780)&gt;D3780,"Refund is more than the order",IF(AND(B3780&lt;&gt;"",COUNTIF($B$2:$B$5001,B3780)&gt;1),"Same order # twice - keep one row",""))))))))</f>
        <v/>
      </c>
      <c r="I3780" s="11" t="str">
        <f aca="false">IF(A3780="","",IF(ISNUMBER(A3780),INT(A3780),IFERROR(IF(TEXT(DATE(VALUE(LEFT(A3780,4)),VALUE(MID(A3780,6,2)),VALUE(MID(A3780,9,2))),"yyyy-mm-dd")=LEFT(A3780,10),DATE(VALUE(LEFT(A3780,4)),VALUE(MID(A3780,6,2)),VALUE(MID(A3780,9,2))),""),"")))</f>
        <v/>
      </c>
    </row>
    <row r="3781" customFormat="false" ht="15" hidden="false" customHeight="false" outlineLevel="0" collapsed="false">
      <c r="A3781" s="13"/>
      <c r="B3781" s="8"/>
      <c r="C3781" s="8"/>
      <c r="D3781" s="23"/>
      <c r="E3781" s="23"/>
      <c r="F3781" s="10" t="str">
        <f aca="false">IF(D3781="","",D3781-N(E3781))</f>
        <v/>
      </c>
      <c r="G3781" s="8"/>
      <c r="H3781" s="12" t="str">
        <f aca="false">IF(AND(A3781="",C3781="",D3781=""),"",IF(A3781="","Add the order date",IF(I3781="","Date not recognised - use YYYY-MM-DD",IF(C3781="","Add the customer email",IF(D3781="","Add the order total",IF(COUNTIF(Customers!$A$2:$A$2001,C3781)=0,"Customer not on Customers tab",IF(N(E3781)&gt;D3781,"Refund is more than the order",IF(AND(B3781&lt;&gt;"",COUNTIF($B$2:$B$5001,B3781)&gt;1),"Same order # twice - keep one row",""))))))))</f>
        <v/>
      </c>
      <c r="I3781" s="11" t="str">
        <f aca="false">IF(A3781="","",IF(ISNUMBER(A3781),INT(A3781),IFERROR(IF(TEXT(DATE(VALUE(LEFT(A3781,4)),VALUE(MID(A3781,6,2)),VALUE(MID(A3781,9,2))),"yyyy-mm-dd")=LEFT(A3781,10),DATE(VALUE(LEFT(A3781,4)),VALUE(MID(A3781,6,2)),VALUE(MID(A3781,9,2))),""),"")))</f>
        <v/>
      </c>
    </row>
    <row r="3782" customFormat="false" ht="15" hidden="false" customHeight="false" outlineLevel="0" collapsed="false">
      <c r="A3782" s="13"/>
      <c r="B3782" s="8"/>
      <c r="C3782" s="8"/>
      <c r="D3782" s="23"/>
      <c r="E3782" s="23"/>
      <c r="F3782" s="10" t="str">
        <f aca="false">IF(D3782="","",D3782-N(E3782))</f>
        <v/>
      </c>
      <c r="G3782" s="8"/>
      <c r="H3782" s="12" t="str">
        <f aca="false">IF(AND(A3782="",C3782="",D3782=""),"",IF(A3782="","Add the order date",IF(I3782="","Date not recognised - use YYYY-MM-DD",IF(C3782="","Add the customer email",IF(D3782="","Add the order total",IF(COUNTIF(Customers!$A$2:$A$2001,C3782)=0,"Customer not on Customers tab",IF(N(E3782)&gt;D3782,"Refund is more than the order",IF(AND(B3782&lt;&gt;"",COUNTIF($B$2:$B$5001,B3782)&gt;1),"Same order # twice - keep one row",""))))))))</f>
        <v/>
      </c>
      <c r="I3782" s="11" t="str">
        <f aca="false">IF(A3782="","",IF(ISNUMBER(A3782),INT(A3782),IFERROR(IF(TEXT(DATE(VALUE(LEFT(A3782,4)),VALUE(MID(A3782,6,2)),VALUE(MID(A3782,9,2))),"yyyy-mm-dd")=LEFT(A3782,10),DATE(VALUE(LEFT(A3782,4)),VALUE(MID(A3782,6,2)),VALUE(MID(A3782,9,2))),""),"")))</f>
        <v/>
      </c>
    </row>
    <row r="3783" customFormat="false" ht="15" hidden="false" customHeight="false" outlineLevel="0" collapsed="false">
      <c r="A3783" s="13"/>
      <c r="B3783" s="8"/>
      <c r="C3783" s="8"/>
      <c r="D3783" s="23"/>
      <c r="E3783" s="23"/>
      <c r="F3783" s="10" t="str">
        <f aca="false">IF(D3783="","",D3783-N(E3783))</f>
        <v/>
      </c>
      <c r="G3783" s="8"/>
      <c r="H3783" s="12" t="str">
        <f aca="false">IF(AND(A3783="",C3783="",D3783=""),"",IF(A3783="","Add the order date",IF(I3783="","Date not recognised - use YYYY-MM-DD",IF(C3783="","Add the customer email",IF(D3783="","Add the order total",IF(COUNTIF(Customers!$A$2:$A$2001,C3783)=0,"Customer not on Customers tab",IF(N(E3783)&gt;D3783,"Refund is more than the order",IF(AND(B3783&lt;&gt;"",COUNTIF($B$2:$B$5001,B3783)&gt;1),"Same order # twice - keep one row",""))))))))</f>
        <v/>
      </c>
      <c r="I3783" s="11" t="str">
        <f aca="false">IF(A3783="","",IF(ISNUMBER(A3783),INT(A3783),IFERROR(IF(TEXT(DATE(VALUE(LEFT(A3783,4)),VALUE(MID(A3783,6,2)),VALUE(MID(A3783,9,2))),"yyyy-mm-dd")=LEFT(A3783,10),DATE(VALUE(LEFT(A3783,4)),VALUE(MID(A3783,6,2)),VALUE(MID(A3783,9,2))),""),"")))</f>
        <v/>
      </c>
    </row>
    <row r="3784" customFormat="false" ht="15" hidden="false" customHeight="false" outlineLevel="0" collapsed="false">
      <c r="A3784" s="13"/>
      <c r="B3784" s="8"/>
      <c r="C3784" s="8"/>
      <c r="D3784" s="23"/>
      <c r="E3784" s="23"/>
      <c r="F3784" s="10" t="str">
        <f aca="false">IF(D3784="","",D3784-N(E3784))</f>
        <v/>
      </c>
      <c r="G3784" s="8"/>
      <c r="H3784" s="12" t="str">
        <f aca="false">IF(AND(A3784="",C3784="",D3784=""),"",IF(A3784="","Add the order date",IF(I3784="","Date not recognised - use YYYY-MM-DD",IF(C3784="","Add the customer email",IF(D3784="","Add the order total",IF(COUNTIF(Customers!$A$2:$A$2001,C3784)=0,"Customer not on Customers tab",IF(N(E3784)&gt;D3784,"Refund is more than the order",IF(AND(B3784&lt;&gt;"",COUNTIF($B$2:$B$5001,B3784)&gt;1),"Same order # twice - keep one row",""))))))))</f>
        <v/>
      </c>
      <c r="I3784" s="11" t="str">
        <f aca="false">IF(A3784="","",IF(ISNUMBER(A3784),INT(A3784),IFERROR(IF(TEXT(DATE(VALUE(LEFT(A3784,4)),VALUE(MID(A3784,6,2)),VALUE(MID(A3784,9,2))),"yyyy-mm-dd")=LEFT(A3784,10),DATE(VALUE(LEFT(A3784,4)),VALUE(MID(A3784,6,2)),VALUE(MID(A3784,9,2))),""),"")))</f>
        <v/>
      </c>
    </row>
    <row r="3785" customFormat="false" ht="15" hidden="false" customHeight="false" outlineLevel="0" collapsed="false">
      <c r="A3785" s="13"/>
      <c r="B3785" s="8"/>
      <c r="C3785" s="8"/>
      <c r="D3785" s="23"/>
      <c r="E3785" s="23"/>
      <c r="F3785" s="10" t="str">
        <f aca="false">IF(D3785="","",D3785-N(E3785))</f>
        <v/>
      </c>
      <c r="G3785" s="8"/>
      <c r="H3785" s="12" t="str">
        <f aca="false">IF(AND(A3785="",C3785="",D3785=""),"",IF(A3785="","Add the order date",IF(I3785="","Date not recognised - use YYYY-MM-DD",IF(C3785="","Add the customer email",IF(D3785="","Add the order total",IF(COUNTIF(Customers!$A$2:$A$2001,C3785)=0,"Customer not on Customers tab",IF(N(E3785)&gt;D3785,"Refund is more than the order",IF(AND(B3785&lt;&gt;"",COUNTIF($B$2:$B$5001,B3785)&gt;1),"Same order # twice - keep one row",""))))))))</f>
        <v/>
      </c>
      <c r="I3785" s="11" t="str">
        <f aca="false">IF(A3785="","",IF(ISNUMBER(A3785),INT(A3785),IFERROR(IF(TEXT(DATE(VALUE(LEFT(A3785,4)),VALUE(MID(A3785,6,2)),VALUE(MID(A3785,9,2))),"yyyy-mm-dd")=LEFT(A3785,10),DATE(VALUE(LEFT(A3785,4)),VALUE(MID(A3785,6,2)),VALUE(MID(A3785,9,2))),""),"")))</f>
        <v/>
      </c>
    </row>
    <row r="3786" customFormat="false" ht="15" hidden="false" customHeight="false" outlineLevel="0" collapsed="false">
      <c r="A3786" s="13"/>
      <c r="B3786" s="8"/>
      <c r="C3786" s="8"/>
      <c r="D3786" s="23"/>
      <c r="E3786" s="23"/>
      <c r="F3786" s="10" t="str">
        <f aca="false">IF(D3786="","",D3786-N(E3786))</f>
        <v/>
      </c>
      <c r="G3786" s="8"/>
      <c r="H3786" s="12" t="str">
        <f aca="false">IF(AND(A3786="",C3786="",D3786=""),"",IF(A3786="","Add the order date",IF(I3786="","Date not recognised - use YYYY-MM-DD",IF(C3786="","Add the customer email",IF(D3786="","Add the order total",IF(COUNTIF(Customers!$A$2:$A$2001,C3786)=0,"Customer not on Customers tab",IF(N(E3786)&gt;D3786,"Refund is more than the order",IF(AND(B3786&lt;&gt;"",COUNTIF($B$2:$B$5001,B3786)&gt;1),"Same order # twice - keep one row",""))))))))</f>
        <v/>
      </c>
      <c r="I3786" s="11" t="str">
        <f aca="false">IF(A3786="","",IF(ISNUMBER(A3786),INT(A3786),IFERROR(IF(TEXT(DATE(VALUE(LEFT(A3786,4)),VALUE(MID(A3786,6,2)),VALUE(MID(A3786,9,2))),"yyyy-mm-dd")=LEFT(A3786,10),DATE(VALUE(LEFT(A3786,4)),VALUE(MID(A3786,6,2)),VALUE(MID(A3786,9,2))),""),"")))</f>
        <v/>
      </c>
    </row>
    <row r="3787" customFormat="false" ht="15" hidden="false" customHeight="false" outlineLevel="0" collapsed="false">
      <c r="A3787" s="13"/>
      <c r="B3787" s="8"/>
      <c r="C3787" s="8"/>
      <c r="D3787" s="23"/>
      <c r="E3787" s="23"/>
      <c r="F3787" s="10" t="str">
        <f aca="false">IF(D3787="","",D3787-N(E3787))</f>
        <v/>
      </c>
      <c r="G3787" s="8"/>
      <c r="H3787" s="12" t="str">
        <f aca="false">IF(AND(A3787="",C3787="",D3787=""),"",IF(A3787="","Add the order date",IF(I3787="","Date not recognised - use YYYY-MM-DD",IF(C3787="","Add the customer email",IF(D3787="","Add the order total",IF(COUNTIF(Customers!$A$2:$A$2001,C3787)=0,"Customer not on Customers tab",IF(N(E3787)&gt;D3787,"Refund is more than the order",IF(AND(B3787&lt;&gt;"",COUNTIF($B$2:$B$5001,B3787)&gt;1),"Same order # twice - keep one row",""))))))))</f>
        <v/>
      </c>
      <c r="I3787" s="11" t="str">
        <f aca="false">IF(A3787="","",IF(ISNUMBER(A3787),INT(A3787),IFERROR(IF(TEXT(DATE(VALUE(LEFT(A3787,4)),VALUE(MID(A3787,6,2)),VALUE(MID(A3787,9,2))),"yyyy-mm-dd")=LEFT(A3787,10),DATE(VALUE(LEFT(A3787,4)),VALUE(MID(A3787,6,2)),VALUE(MID(A3787,9,2))),""),"")))</f>
        <v/>
      </c>
    </row>
    <row r="3788" customFormat="false" ht="15" hidden="false" customHeight="false" outlineLevel="0" collapsed="false">
      <c r="A3788" s="13"/>
      <c r="B3788" s="8"/>
      <c r="C3788" s="8"/>
      <c r="D3788" s="23"/>
      <c r="E3788" s="23"/>
      <c r="F3788" s="10" t="str">
        <f aca="false">IF(D3788="","",D3788-N(E3788))</f>
        <v/>
      </c>
      <c r="G3788" s="8"/>
      <c r="H3788" s="12" t="str">
        <f aca="false">IF(AND(A3788="",C3788="",D3788=""),"",IF(A3788="","Add the order date",IF(I3788="","Date not recognised - use YYYY-MM-DD",IF(C3788="","Add the customer email",IF(D3788="","Add the order total",IF(COUNTIF(Customers!$A$2:$A$2001,C3788)=0,"Customer not on Customers tab",IF(N(E3788)&gt;D3788,"Refund is more than the order",IF(AND(B3788&lt;&gt;"",COUNTIF($B$2:$B$5001,B3788)&gt;1),"Same order # twice - keep one row",""))))))))</f>
        <v/>
      </c>
      <c r="I3788" s="11" t="str">
        <f aca="false">IF(A3788="","",IF(ISNUMBER(A3788),INT(A3788),IFERROR(IF(TEXT(DATE(VALUE(LEFT(A3788,4)),VALUE(MID(A3788,6,2)),VALUE(MID(A3788,9,2))),"yyyy-mm-dd")=LEFT(A3788,10),DATE(VALUE(LEFT(A3788,4)),VALUE(MID(A3788,6,2)),VALUE(MID(A3788,9,2))),""),"")))</f>
        <v/>
      </c>
    </row>
    <row r="3789" customFormat="false" ht="15" hidden="false" customHeight="false" outlineLevel="0" collapsed="false">
      <c r="A3789" s="13"/>
      <c r="B3789" s="8"/>
      <c r="C3789" s="8"/>
      <c r="D3789" s="23"/>
      <c r="E3789" s="23"/>
      <c r="F3789" s="10" t="str">
        <f aca="false">IF(D3789="","",D3789-N(E3789))</f>
        <v/>
      </c>
      <c r="G3789" s="8"/>
      <c r="H3789" s="12" t="str">
        <f aca="false">IF(AND(A3789="",C3789="",D3789=""),"",IF(A3789="","Add the order date",IF(I3789="","Date not recognised - use YYYY-MM-DD",IF(C3789="","Add the customer email",IF(D3789="","Add the order total",IF(COUNTIF(Customers!$A$2:$A$2001,C3789)=0,"Customer not on Customers tab",IF(N(E3789)&gt;D3789,"Refund is more than the order",IF(AND(B3789&lt;&gt;"",COUNTIF($B$2:$B$5001,B3789)&gt;1),"Same order # twice - keep one row",""))))))))</f>
        <v/>
      </c>
      <c r="I3789" s="11" t="str">
        <f aca="false">IF(A3789="","",IF(ISNUMBER(A3789),INT(A3789),IFERROR(IF(TEXT(DATE(VALUE(LEFT(A3789,4)),VALUE(MID(A3789,6,2)),VALUE(MID(A3789,9,2))),"yyyy-mm-dd")=LEFT(A3789,10),DATE(VALUE(LEFT(A3789,4)),VALUE(MID(A3789,6,2)),VALUE(MID(A3789,9,2))),""),"")))</f>
        <v/>
      </c>
    </row>
    <row r="3790" customFormat="false" ht="15" hidden="false" customHeight="false" outlineLevel="0" collapsed="false">
      <c r="A3790" s="13"/>
      <c r="B3790" s="8"/>
      <c r="C3790" s="8"/>
      <c r="D3790" s="23"/>
      <c r="E3790" s="23"/>
      <c r="F3790" s="10" t="str">
        <f aca="false">IF(D3790="","",D3790-N(E3790))</f>
        <v/>
      </c>
      <c r="G3790" s="8"/>
      <c r="H3790" s="12" t="str">
        <f aca="false">IF(AND(A3790="",C3790="",D3790=""),"",IF(A3790="","Add the order date",IF(I3790="","Date not recognised - use YYYY-MM-DD",IF(C3790="","Add the customer email",IF(D3790="","Add the order total",IF(COUNTIF(Customers!$A$2:$A$2001,C3790)=0,"Customer not on Customers tab",IF(N(E3790)&gt;D3790,"Refund is more than the order",IF(AND(B3790&lt;&gt;"",COUNTIF($B$2:$B$5001,B3790)&gt;1),"Same order # twice - keep one row",""))))))))</f>
        <v/>
      </c>
      <c r="I3790" s="11" t="str">
        <f aca="false">IF(A3790="","",IF(ISNUMBER(A3790),INT(A3790),IFERROR(IF(TEXT(DATE(VALUE(LEFT(A3790,4)),VALUE(MID(A3790,6,2)),VALUE(MID(A3790,9,2))),"yyyy-mm-dd")=LEFT(A3790,10),DATE(VALUE(LEFT(A3790,4)),VALUE(MID(A3790,6,2)),VALUE(MID(A3790,9,2))),""),"")))</f>
        <v/>
      </c>
    </row>
    <row r="3791" customFormat="false" ht="15" hidden="false" customHeight="false" outlineLevel="0" collapsed="false">
      <c r="A3791" s="13"/>
      <c r="B3791" s="8"/>
      <c r="C3791" s="8"/>
      <c r="D3791" s="23"/>
      <c r="E3791" s="23"/>
      <c r="F3791" s="10" t="str">
        <f aca="false">IF(D3791="","",D3791-N(E3791))</f>
        <v/>
      </c>
      <c r="G3791" s="8"/>
      <c r="H3791" s="12" t="str">
        <f aca="false">IF(AND(A3791="",C3791="",D3791=""),"",IF(A3791="","Add the order date",IF(I3791="","Date not recognised - use YYYY-MM-DD",IF(C3791="","Add the customer email",IF(D3791="","Add the order total",IF(COUNTIF(Customers!$A$2:$A$2001,C3791)=0,"Customer not on Customers tab",IF(N(E3791)&gt;D3791,"Refund is more than the order",IF(AND(B3791&lt;&gt;"",COUNTIF($B$2:$B$5001,B3791)&gt;1),"Same order # twice - keep one row",""))))))))</f>
        <v/>
      </c>
      <c r="I3791" s="11" t="str">
        <f aca="false">IF(A3791="","",IF(ISNUMBER(A3791),INT(A3791),IFERROR(IF(TEXT(DATE(VALUE(LEFT(A3791,4)),VALUE(MID(A3791,6,2)),VALUE(MID(A3791,9,2))),"yyyy-mm-dd")=LEFT(A3791,10),DATE(VALUE(LEFT(A3791,4)),VALUE(MID(A3791,6,2)),VALUE(MID(A3791,9,2))),""),"")))</f>
        <v/>
      </c>
    </row>
    <row r="3792" customFormat="false" ht="15" hidden="false" customHeight="false" outlineLevel="0" collapsed="false">
      <c r="A3792" s="13"/>
      <c r="B3792" s="8"/>
      <c r="C3792" s="8"/>
      <c r="D3792" s="23"/>
      <c r="E3792" s="23"/>
      <c r="F3792" s="10" t="str">
        <f aca="false">IF(D3792="","",D3792-N(E3792))</f>
        <v/>
      </c>
      <c r="G3792" s="8"/>
      <c r="H3792" s="12" t="str">
        <f aca="false">IF(AND(A3792="",C3792="",D3792=""),"",IF(A3792="","Add the order date",IF(I3792="","Date not recognised - use YYYY-MM-DD",IF(C3792="","Add the customer email",IF(D3792="","Add the order total",IF(COUNTIF(Customers!$A$2:$A$2001,C3792)=0,"Customer not on Customers tab",IF(N(E3792)&gt;D3792,"Refund is more than the order",IF(AND(B3792&lt;&gt;"",COUNTIF($B$2:$B$5001,B3792)&gt;1),"Same order # twice - keep one row",""))))))))</f>
        <v/>
      </c>
      <c r="I3792" s="11" t="str">
        <f aca="false">IF(A3792="","",IF(ISNUMBER(A3792),INT(A3792),IFERROR(IF(TEXT(DATE(VALUE(LEFT(A3792,4)),VALUE(MID(A3792,6,2)),VALUE(MID(A3792,9,2))),"yyyy-mm-dd")=LEFT(A3792,10),DATE(VALUE(LEFT(A3792,4)),VALUE(MID(A3792,6,2)),VALUE(MID(A3792,9,2))),""),"")))</f>
        <v/>
      </c>
    </row>
    <row r="3793" customFormat="false" ht="15" hidden="false" customHeight="false" outlineLevel="0" collapsed="false">
      <c r="A3793" s="13"/>
      <c r="B3793" s="8"/>
      <c r="C3793" s="8"/>
      <c r="D3793" s="23"/>
      <c r="E3793" s="23"/>
      <c r="F3793" s="10" t="str">
        <f aca="false">IF(D3793="","",D3793-N(E3793))</f>
        <v/>
      </c>
      <c r="G3793" s="8"/>
      <c r="H3793" s="12" t="str">
        <f aca="false">IF(AND(A3793="",C3793="",D3793=""),"",IF(A3793="","Add the order date",IF(I3793="","Date not recognised - use YYYY-MM-DD",IF(C3793="","Add the customer email",IF(D3793="","Add the order total",IF(COUNTIF(Customers!$A$2:$A$2001,C3793)=0,"Customer not on Customers tab",IF(N(E3793)&gt;D3793,"Refund is more than the order",IF(AND(B3793&lt;&gt;"",COUNTIF($B$2:$B$5001,B3793)&gt;1),"Same order # twice - keep one row",""))))))))</f>
        <v/>
      </c>
      <c r="I3793" s="11" t="str">
        <f aca="false">IF(A3793="","",IF(ISNUMBER(A3793),INT(A3793),IFERROR(IF(TEXT(DATE(VALUE(LEFT(A3793,4)),VALUE(MID(A3793,6,2)),VALUE(MID(A3793,9,2))),"yyyy-mm-dd")=LEFT(A3793,10),DATE(VALUE(LEFT(A3793,4)),VALUE(MID(A3793,6,2)),VALUE(MID(A3793,9,2))),""),"")))</f>
        <v/>
      </c>
    </row>
    <row r="3794" customFormat="false" ht="15" hidden="false" customHeight="false" outlineLevel="0" collapsed="false">
      <c r="A3794" s="13"/>
      <c r="B3794" s="8"/>
      <c r="C3794" s="8"/>
      <c r="D3794" s="23"/>
      <c r="E3794" s="23"/>
      <c r="F3794" s="10" t="str">
        <f aca="false">IF(D3794="","",D3794-N(E3794))</f>
        <v/>
      </c>
      <c r="G3794" s="8"/>
      <c r="H3794" s="12" t="str">
        <f aca="false">IF(AND(A3794="",C3794="",D3794=""),"",IF(A3794="","Add the order date",IF(I3794="","Date not recognised - use YYYY-MM-DD",IF(C3794="","Add the customer email",IF(D3794="","Add the order total",IF(COUNTIF(Customers!$A$2:$A$2001,C3794)=0,"Customer not on Customers tab",IF(N(E3794)&gt;D3794,"Refund is more than the order",IF(AND(B3794&lt;&gt;"",COUNTIF($B$2:$B$5001,B3794)&gt;1),"Same order # twice - keep one row",""))))))))</f>
        <v/>
      </c>
      <c r="I3794" s="11" t="str">
        <f aca="false">IF(A3794="","",IF(ISNUMBER(A3794),INT(A3794),IFERROR(IF(TEXT(DATE(VALUE(LEFT(A3794,4)),VALUE(MID(A3794,6,2)),VALUE(MID(A3794,9,2))),"yyyy-mm-dd")=LEFT(A3794,10),DATE(VALUE(LEFT(A3794,4)),VALUE(MID(A3794,6,2)),VALUE(MID(A3794,9,2))),""),"")))</f>
        <v/>
      </c>
    </row>
    <row r="3795" customFormat="false" ht="15" hidden="false" customHeight="false" outlineLevel="0" collapsed="false">
      <c r="A3795" s="13"/>
      <c r="B3795" s="8"/>
      <c r="C3795" s="8"/>
      <c r="D3795" s="23"/>
      <c r="E3795" s="23"/>
      <c r="F3795" s="10" t="str">
        <f aca="false">IF(D3795="","",D3795-N(E3795))</f>
        <v/>
      </c>
      <c r="G3795" s="8"/>
      <c r="H3795" s="12" t="str">
        <f aca="false">IF(AND(A3795="",C3795="",D3795=""),"",IF(A3795="","Add the order date",IF(I3795="","Date not recognised - use YYYY-MM-DD",IF(C3795="","Add the customer email",IF(D3795="","Add the order total",IF(COUNTIF(Customers!$A$2:$A$2001,C3795)=0,"Customer not on Customers tab",IF(N(E3795)&gt;D3795,"Refund is more than the order",IF(AND(B3795&lt;&gt;"",COUNTIF($B$2:$B$5001,B3795)&gt;1),"Same order # twice - keep one row",""))))))))</f>
        <v/>
      </c>
      <c r="I3795" s="11" t="str">
        <f aca="false">IF(A3795="","",IF(ISNUMBER(A3795),INT(A3795),IFERROR(IF(TEXT(DATE(VALUE(LEFT(A3795,4)),VALUE(MID(A3795,6,2)),VALUE(MID(A3795,9,2))),"yyyy-mm-dd")=LEFT(A3795,10),DATE(VALUE(LEFT(A3795,4)),VALUE(MID(A3795,6,2)),VALUE(MID(A3795,9,2))),""),"")))</f>
        <v/>
      </c>
    </row>
    <row r="3796" customFormat="false" ht="15" hidden="false" customHeight="false" outlineLevel="0" collapsed="false">
      <c r="A3796" s="13"/>
      <c r="B3796" s="8"/>
      <c r="C3796" s="8"/>
      <c r="D3796" s="23"/>
      <c r="E3796" s="23"/>
      <c r="F3796" s="10" t="str">
        <f aca="false">IF(D3796="","",D3796-N(E3796))</f>
        <v/>
      </c>
      <c r="G3796" s="8"/>
      <c r="H3796" s="12" t="str">
        <f aca="false">IF(AND(A3796="",C3796="",D3796=""),"",IF(A3796="","Add the order date",IF(I3796="","Date not recognised - use YYYY-MM-DD",IF(C3796="","Add the customer email",IF(D3796="","Add the order total",IF(COUNTIF(Customers!$A$2:$A$2001,C3796)=0,"Customer not on Customers tab",IF(N(E3796)&gt;D3796,"Refund is more than the order",IF(AND(B3796&lt;&gt;"",COUNTIF($B$2:$B$5001,B3796)&gt;1),"Same order # twice - keep one row",""))))))))</f>
        <v/>
      </c>
      <c r="I3796" s="11" t="str">
        <f aca="false">IF(A3796="","",IF(ISNUMBER(A3796),INT(A3796),IFERROR(IF(TEXT(DATE(VALUE(LEFT(A3796,4)),VALUE(MID(A3796,6,2)),VALUE(MID(A3796,9,2))),"yyyy-mm-dd")=LEFT(A3796,10),DATE(VALUE(LEFT(A3796,4)),VALUE(MID(A3796,6,2)),VALUE(MID(A3796,9,2))),""),"")))</f>
        <v/>
      </c>
    </row>
    <row r="3797" customFormat="false" ht="15" hidden="false" customHeight="false" outlineLevel="0" collapsed="false">
      <c r="A3797" s="13"/>
      <c r="B3797" s="8"/>
      <c r="C3797" s="8"/>
      <c r="D3797" s="23"/>
      <c r="E3797" s="23"/>
      <c r="F3797" s="10" t="str">
        <f aca="false">IF(D3797="","",D3797-N(E3797))</f>
        <v/>
      </c>
      <c r="G3797" s="8"/>
      <c r="H3797" s="12" t="str">
        <f aca="false">IF(AND(A3797="",C3797="",D3797=""),"",IF(A3797="","Add the order date",IF(I3797="","Date not recognised - use YYYY-MM-DD",IF(C3797="","Add the customer email",IF(D3797="","Add the order total",IF(COUNTIF(Customers!$A$2:$A$2001,C3797)=0,"Customer not on Customers tab",IF(N(E3797)&gt;D3797,"Refund is more than the order",IF(AND(B3797&lt;&gt;"",COUNTIF($B$2:$B$5001,B3797)&gt;1),"Same order # twice - keep one row",""))))))))</f>
        <v/>
      </c>
      <c r="I3797" s="11" t="str">
        <f aca="false">IF(A3797="","",IF(ISNUMBER(A3797),INT(A3797),IFERROR(IF(TEXT(DATE(VALUE(LEFT(A3797,4)),VALUE(MID(A3797,6,2)),VALUE(MID(A3797,9,2))),"yyyy-mm-dd")=LEFT(A3797,10),DATE(VALUE(LEFT(A3797,4)),VALUE(MID(A3797,6,2)),VALUE(MID(A3797,9,2))),""),"")))</f>
        <v/>
      </c>
    </row>
    <row r="3798" customFormat="false" ht="15" hidden="false" customHeight="false" outlineLevel="0" collapsed="false">
      <c r="A3798" s="13"/>
      <c r="B3798" s="8"/>
      <c r="C3798" s="8"/>
      <c r="D3798" s="23"/>
      <c r="E3798" s="23"/>
      <c r="F3798" s="10" t="str">
        <f aca="false">IF(D3798="","",D3798-N(E3798))</f>
        <v/>
      </c>
      <c r="G3798" s="8"/>
      <c r="H3798" s="12" t="str">
        <f aca="false">IF(AND(A3798="",C3798="",D3798=""),"",IF(A3798="","Add the order date",IF(I3798="","Date not recognised - use YYYY-MM-DD",IF(C3798="","Add the customer email",IF(D3798="","Add the order total",IF(COUNTIF(Customers!$A$2:$A$2001,C3798)=0,"Customer not on Customers tab",IF(N(E3798)&gt;D3798,"Refund is more than the order",IF(AND(B3798&lt;&gt;"",COUNTIF($B$2:$B$5001,B3798)&gt;1),"Same order # twice - keep one row",""))))))))</f>
        <v/>
      </c>
      <c r="I3798" s="11" t="str">
        <f aca="false">IF(A3798="","",IF(ISNUMBER(A3798),INT(A3798),IFERROR(IF(TEXT(DATE(VALUE(LEFT(A3798,4)),VALUE(MID(A3798,6,2)),VALUE(MID(A3798,9,2))),"yyyy-mm-dd")=LEFT(A3798,10),DATE(VALUE(LEFT(A3798,4)),VALUE(MID(A3798,6,2)),VALUE(MID(A3798,9,2))),""),"")))</f>
        <v/>
      </c>
    </row>
    <row r="3799" customFormat="false" ht="15" hidden="false" customHeight="false" outlineLevel="0" collapsed="false">
      <c r="A3799" s="13"/>
      <c r="B3799" s="8"/>
      <c r="C3799" s="8"/>
      <c r="D3799" s="23"/>
      <c r="E3799" s="23"/>
      <c r="F3799" s="10" t="str">
        <f aca="false">IF(D3799="","",D3799-N(E3799))</f>
        <v/>
      </c>
      <c r="G3799" s="8"/>
      <c r="H3799" s="12" t="str">
        <f aca="false">IF(AND(A3799="",C3799="",D3799=""),"",IF(A3799="","Add the order date",IF(I3799="","Date not recognised - use YYYY-MM-DD",IF(C3799="","Add the customer email",IF(D3799="","Add the order total",IF(COUNTIF(Customers!$A$2:$A$2001,C3799)=0,"Customer not on Customers tab",IF(N(E3799)&gt;D3799,"Refund is more than the order",IF(AND(B3799&lt;&gt;"",COUNTIF($B$2:$B$5001,B3799)&gt;1),"Same order # twice - keep one row",""))))))))</f>
        <v/>
      </c>
      <c r="I3799" s="11" t="str">
        <f aca="false">IF(A3799="","",IF(ISNUMBER(A3799),INT(A3799),IFERROR(IF(TEXT(DATE(VALUE(LEFT(A3799,4)),VALUE(MID(A3799,6,2)),VALUE(MID(A3799,9,2))),"yyyy-mm-dd")=LEFT(A3799,10),DATE(VALUE(LEFT(A3799,4)),VALUE(MID(A3799,6,2)),VALUE(MID(A3799,9,2))),""),"")))</f>
        <v/>
      </c>
    </row>
    <row r="3800" customFormat="false" ht="15" hidden="false" customHeight="false" outlineLevel="0" collapsed="false">
      <c r="A3800" s="13"/>
      <c r="B3800" s="8"/>
      <c r="C3800" s="8"/>
      <c r="D3800" s="23"/>
      <c r="E3800" s="23"/>
      <c r="F3800" s="10" t="str">
        <f aca="false">IF(D3800="","",D3800-N(E3800))</f>
        <v/>
      </c>
      <c r="G3800" s="8"/>
      <c r="H3800" s="12" t="str">
        <f aca="false">IF(AND(A3800="",C3800="",D3800=""),"",IF(A3800="","Add the order date",IF(I3800="","Date not recognised - use YYYY-MM-DD",IF(C3800="","Add the customer email",IF(D3800="","Add the order total",IF(COUNTIF(Customers!$A$2:$A$2001,C3800)=0,"Customer not on Customers tab",IF(N(E3800)&gt;D3800,"Refund is more than the order",IF(AND(B3800&lt;&gt;"",COUNTIF($B$2:$B$5001,B3800)&gt;1),"Same order # twice - keep one row",""))))))))</f>
        <v/>
      </c>
      <c r="I3800" s="11" t="str">
        <f aca="false">IF(A3800="","",IF(ISNUMBER(A3800),INT(A3800),IFERROR(IF(TEXT(DATE(VALUE(LEFT(A3800,4)),VALUE(MID(A3800,6,2)),VALUE(MID(A3800,9,2))),"yyyy-mm-dd")=LEFT(A3800,10),DATE(VALUE(LEFT(A3800,4)),VALUE(MID(A3800,6,2)),VALUE(MID(A3800,9,2))),""),"")))</f>
        <v/>
      </c>
    </row>
    <row r="3801" customFormat="false" ht="15" hidden="false" customHeight="false" outlineLevel="0" collapsed="false">
      <c r="A3801" s="13"/>
      <c r="B3801" s="8"/>
      <c r="C3801" s="8"/>
      <c r="D3801" s="23"/>
      <c r="E3801" s="23"/>
      <c r="F3801" s="10" t="str">
        <f aca="false">IF(D3801="","",D3801-N(E3801))</f>
        <v/>
      </c>
      <c r="G3801" s="8"/>
      <c r="H3801" s="12" t="str">
        <f aca="false">IF(AND(A3801="",C3801="",D3801=""),"",IF(A3801="","Add the order date",IF(I3801="","Date not recognised - use YYYY-MM-DD",IF(C3801="","Add the customer email",IF(D3801="","Add the order total",IF(COUNTIF(Customers!$A$2:$A$2001,C3801)=0,"Customer not on Customers tab",IF(N(E3801)&gt;D3801,"Refund is more than the order",IF(AND(B3801&lt;&gt;"",COUNTIF($B$2:$B$5001,B3801)&gt;1),"Same order # twice - keep one row",""))))))))</f>
        <v/>
      </c>
      <c r="I3801" s="11" t="str">
        <f aca="false">IF(A3801="","",IF(ISNUMBER(A3801),INT(A3801),IFERROR(IF(TEXT(DATE(VALUE(LEFT(A3801,4)),VALUE(MID(A3801,6,2)),VALUE(MID(A3801,9,2))),"yyyy-mm-dd")=LEFT(A3801,10),DATE(VALUE(LEFT(A3801,4)),VALUE(MID(A3801,6,2)),VALUE(MID(A3801,9,2))),""),"")))</f>
        <v/>
      </c>
    </row>
    <row r="3802" customFormat="false" ht="15" hidden="false" customHeight="false" outlineLevel="0" collapsed="false">
      <c r="A3802" s="13"/>
      <c r="B3802" s="8"/>
      <c r="C3802" s="8"/>
      <c r="D3802" s="23"/>
      <c r="E3802" s="23"/>
      <c r="F3802" s="10" t="str">
        <f aca="false">IF(D3802="","",D3802-N(E3802))</f>
        <v/>
      </c>
      <c r="G3802" s="8"/>
      <c r="H3802" s="12" t="str">
        <f aca="false">IF(AND(A3802="",C3802="",D3802=""),"",IF(A3802="","Add the order date",IF(I3802="","Date not recognised - use YYYY-MM-DD",IF(C3802="","Add the customer email",IF(D3802="","Add the order total",IF(COUNTIF(Customers!$A$2:$A$2001,C3802)=0,"Customer not on Customers tab",IF(N(E3802)&gt;D3802,"Refund is more than the order",IF(AND(B3802&lt;&gt;"",COUNTIF($B$2:$B$5001,B3802)&gt;1),"Same order # twice - keep one row",""))))))))</f>
        <v/>
      </c>
      <c r="I3802" s="11" t="str">
        <f aca="false">IF(A3802="","",IF(ISNUMBER(A3802),INT(A3802),IFERROR(IF(TEXT(DATE(VALUE(LEFT(A3802,4)),VALUE(MID(A3802,6,2)),VALUE(MID(A3802,9,2))),"yyyy-mm-dd")=LEFT(A3802,10),DATE(VALUE(LEFT(A3802,4)),VALUE(MID(A3802,6,2)),VALUE(MID(A3802,9,2))),""),"")))</f>
        <v/>
      </c>
    </row>
    <row r="3803" customFormat="false" ht="15" hidden="false" customHeight="false" outlineLevel="0" collapsed="false">
      <c r="A3803" s="13"/>
      <c r="B3803" s="8"/>
      <c r="C3803" s="8"/>
      <c r="D3803" s="23"/>
      <c r="E3803" s="23"/>
      <c r="F3803" s="10" t="str">
        <f aca="false">IF(D3803="","",D3803-N(E3803))</f>
        <v/>
      </c>
      <c r="G3803" s="8"/>
      <c r="H3803" s="12" t="str">
        <f aca="false">IF(AND(A3803="",C3803="",D3803=""),"",IF(A3803="","Add the order date",IF(I3803="","Date not recognised - use YYYY-MM-DD",IF(C3803="","Add the customer email",IF(D3803="","Add the order total",IF(COUNTIF(Customers!$A$2:$A$2001,C3803)=0,"Customer not on Customers tab",IF(N(E3803)&gt;D3803,"Refund is more than the order",IF(AND(B3803&lt;&gt;"",COUNTIF($B$2:$B$5001,B3803)&gt;1),"Same order # twice - keep one row",""))))))))</f>
        <v/>
      </c>
      <c r="I3803" s="11" t="str">
        <f aca="false">IF(A3803="","",IF(ISNUMBER(A3803),INT(A3803),IFERROR(IF(TEXT(DATE(VALUE(LEFT(A3803,4)),VALUE(MID(A3803,6,2)),VALUE(MID(A3803,9,2))),"yyyy-mm-dd")=LEFT(A3803,10),DATE(VALUE(LEFT(A3803,4)),VALUE(MID(A3803,6,2)),VALUE(MID(A3803,9,2))),""),"")))</f>
        <v/>
      </c>
    </row>
    <row r="3804" customFormat="false" ht="15" hidden="false" customHeight="false" outlineLevel="0" collapsed="false">
      <c r="A3804" s="13"/>
      <c r="B3804" s="8"/>
      <c r="C3804" s="8"/>
      <c r="D3804" s="23"/>
      <c r="E3804" s="23"/>
      <c r="F3804" s="10" t="str">
        <f aca="false">IF(D3804="","",D3804-N(E3804))</f>
        <v/>
      </c>
      <c r="G3804" s="8"/>
      <c r="H3804" s="12" t="str">
        <f aca="false">IF(AND(A3804="",C3804="",D3804=""),"",IF(A3804="","Add the order date",IF(I3804="","Date not recognised - use YYYY-MM-DD",IF(C3804="","Add the customer email",IF(D3804="","Add the order total",IF(COUNTIF(Customers!$A$2:$A$2001,C3804)=0,"Customer not on Customers tab",IF(N(E3804)&gt;D3804,"Refund is more than the order",IF(AND(B3804&lt;&gt;"",COUNTIF($B$2:$B$5001,B3804)&gt;1),"Same order # twice - keep one row",""))))))))</f>
        <v/>
      </c>
      <c r="I3804" s="11" t="str">
        <f aca="false">IF(A3804="","",IF(ISNUMBER(A3804),INT(A3804),IFERROR(IF(TEXT(DATE(VALUE(LEFT(A3804,4)),VALUE(MID(A3804,6,2)),VALUE(MID(A3804,9,2))),"yyyy-mm-dd")=LEFT(A3804,10),DATE(VALUE(LEFT(A3804,4)),VALUE(MID(A3804,6,2)),VALUE(MID(A3804,9,2))),""),"")))</f>
        <v/>
      </c>
    </row>
    <row r="3805" customFormat="false" ht="15" hidden="false" customHeight="false" outlineLevel="0" collapsed="false">
      <c r="A3805" s="13"/>
      <c r="B3805" s="8"/>
      <c r="C3805" s="8"/>
      <c r="D3805" s="23"/>
      <c r="E3805" s="23"/>
      <c r="F3805" s="10" t="str">
        <f aca="false">IF(D3805="","",D3805-N(E3805))</f>
        <v/>
      </c>
      <c r="G3805" s="8"/>
      <c r="H3805" s="12" t="str">
        <f aca="false">IF(AND(A3805="",C3805="",D3805=""),"",IF(A3805="","Add the order date",IF(I3805="","Date not recognised - use YYYY-MM-DD",IF(C3805="","Add the customer email",IF(D3805="","Add the order total",IF(COUNTIF(Customers!$A$2:$A$2001,C3805)=0,"Customer not on Customers tab",IF(N(E3805)&gt;D3805,"Refund is more than the order",IF(AND(B3805&lt;&gt;"",COUNTIF($B$2:$B$5001,B3805)&gt;1),"Same order # twice - keep one row",""))))))))</f>
        <v/>
      </c>
      <c r="I3805" s="11" t="str">
        <f aca="false">IF(A3805="","",IF(ISNUMBER(A3805),INT(A3805),IFERROR(IF(TEXT(DATE(VALUE(LEFT(A3805,4)),VALUE(MID(A3805,6,2)),VALUE(MID(A3805,9,2))),"yyyy-mm-dd")=LEFT(A3805,10),DATE(VALUE(LEFT(A3805,4)),VALUE(MID(A3805,6,2)),VALUE(MID(A3805,9,2))),""),"")))</f>
        <v/>
      </c>
    </row>
    <row r="3806" customFormat="false" ht="15" hidden="false" customHeight="false" outlineLevel="0" collapsed="false">
      <c r="A3806" s="13"/>
      <c r="B3806" s="8"/>
      <c r="C3806" s="8"/>
      <c r="D3806" s="23"/>
      <c r="E3806" s="23"/>
      <c r="F3806" s="10" t="str">
        <f aca="false">IF(D3806="","",D3806-N(E3806))</f>
        <v/>
      </c>
      <c r="G3806" s="8"/>
      <c r="H3806" s="12" t="str">
        <f aca="false">IF(AND(A3806="",C3806="",D3806=""),"",IF(A3806="","Add the order date",IF(I3806="","Date not recognised - use YYYY-MM-DD",IF(C3806="","Add the customer email",IF(D3806="","Add the order total",IF(COUNTIF(Customers!$A$2:$A$2001,C3806)=0,"Customer not on Customers tab",IF(N(E3806)&gt;D3806,"Refund is more than the order",IF(AND(B3806&lt;&gt;"",COUNTIF($B$2:$B$5001,B3806)&gt;1),"Same order # twice - keep one row",""))))))))</f>
        <v/>
      </c>
      <c r="I3806" s="11" t="str">
        <f aca="false">IF(A3806="","",IF(ISNUMBER(A3806),INT(A3806),IFERROR(IF(TEXT(DATE(VALUE(LEFT(A3806,4)),VALUE(MID(A3806,6,2)),VALUE(MID(A3806,9,2))),"yyyy-mm-dd")=LEFT(A3806,10),DATE(VALUE(LEFT(A3806,4)),VALUE(MID(A3806,6,2)),VALUE(MID(A3806,9,2))),""),"")))</f>
        <v/>
      </c>
    </row>
    <row r="3807" customFormat="false" ht="15" hidden="false" customHeight="false" outlineLevel="0" collapsed="false">
      <c r="A3807" s="13"/>
      <c r="B3807" s="8"/>
      <c r="C3807" s="8"/>
      <c r="D3807" s="23"/>
      <c r="E3807" s="23"/>
      <c r="F3807" s="10" t="str">
        <f aca="false">IF(D3807="","",D3807-N(E3807))</f>
        <v/>
      </c>
      <c r="G3807" s="8"/>
      <c r="H3807" s="12" t="str">
        <f aca="false">IF(AND(A3807="",C3807="",D3807=""),"",IF(A3807="","Add the order date",IF(I3807="","Date not recognised - use YYYY-MM-DD",IF(C3807="","Add the customer email",IF(D3807="","Add the order total",IF(COUNTIF(Customers!$A$2:$A$2001,C3807)=0,"Customer not on Customers tab",IF(N(E3807)&gt;D3807,"Refund is more than the order",IF(AND(B3807&lt;&gt;"",COUNTIF($B$2:$B$5001,B3807)&gt;1),"Same order # twice - keep one row",""))))))))</f>
        <v/>
      </c>
      <c r="I3807" s="11" t="str">
        <f aca="false">IF(A3807="","",IF(ISNUMBER(A3807),INT(A3807),IFERROR(IF(TEXT(DATE(VALUE(LEFT(A3807,4)),VALUE(MID(A3807,6,2)),VALUE(MID(A3807,9,2))),"yyyy-mm-dd")=LEFT(A3807,10),DATE(VALUE(LEFT(A3807,4)),VALUE(MID(A3807,6,2)),VALUE(MID(A3807,9,2))),""),"")))</f>
        <v/>
      </c>
    </row>
    <row r="3808" customFormat="false" ht="15" hidden="false" customHeight="false" outlineLevel="0" collapsed="false">
      <c r="A3808" s="13"/>
      <c r="B3808" s="8"/>
      <c r="C3808" s="8"/>
      <c r="D3808" s="23"/>
      <c r="E3808" s="23"/>
      <c r="F3808" s="10" t="str">
        <f aca="false">IF(D3808="","",D3808-N(E3808))</f>
        <v/>
      </c>
      <c r="G3808" s="8"/>
      <c r="H3808" s="12" t="str">
        <f aca="false">IF(AND(A3808="",C3808="",D3808=""),"",IF(A3808="","Add the order date",IF(I3808="","Date not recognised - use YYYY-MM-DD",IF(C3808="","Add the customer email",IF(D3808="","Add the order total",IF(COUNTIF(Customers!$A$2:$A$2001,C3808)=0,"Customer not on Customers tab",IF(N(E3808)&gt;D3808,"Refund is more than the order",IF(AND(B3808&lt;&gt;"",COUNTIF($B$2:$B$5001,B3808)&gt;1),"Same order # twice - keep one row",""))))))))</f>
        <v/>
      </c>
      <c r="I3808" s="11" t="str">
        <f aca="false">IF(A3808="","",IF(ISNUMBER(A3808),INT(A3808),IFERROR(IF(TEXT(DATE(VALUE(LEFT(A3808,4)),VALUE(MID(A3808,6,2)),VALUE(MID(A3808,9,2))),"yyyy-mm-dd")=LEFT(A3808,10),DATE(VALUE(LEFT(A3808,4)),VALUE(MID(A3808,6,2)),VALUE(MID(A3808,9,2))),""),"")))</f>
        <v/>
      </c>
    </row>
    <row r="3809" customFormat="false" ht="15" hidden="false" customHeight="false" outlineLevel="0" collapsed="false">
      <c r="A3809" s="13"/>
      <c r="B3809" s="8"/>
      <c r="C3809" s="8"/>
      <c r="D3809" s="23"/>
      <c r="E3809" s="23"/>
      <c r="F3809" s="10" t="str">
        <f aca="false">IF(D3809="","",D3809-N(E3809))</f>
        <v/>
      </c>
      <c r="G3809" s="8"/>
      <c r="H3809" s="12" t="str">
        <f aca="false">IF(AND(A3809="",C3809="",D3809=""),"",IF(A3809="","Add the order date",IF(I3809="","Date not recognised - use YYYY-MM-DD",IF(C3809="","Add the customer email",IF(D3809="","Add the order total",IF(COUNTIF(Customers!$A$2:$A$2001,C3809)=0,"Customer not on Customers tab",IF(N(E3809)&gt;D3809,"Refund is more than the order",IF(AND(B3809&lt;&gt;"",COUNTIF($B$2:$B$5001,B3809)&gt;1),"Same order # twice - keep one row",""))))))))</f>
        <v/>
      </c>
      <c r="I3809" s="11" t="str">
        <f aca="false">IF(A3809="","",IF(ISNUMBER(A3809),INT(A3809),IFERROR(IF(TEXT(DATE(VALUE(LEFT(A3809,4)),VALUE(MID(A3809,6,2)),VALUE(MID(A3809,9,2))),"yyyy-mm-dd")=LEFT(A3809,10),DATE(VALUE(LEFT(A3809,4)),VALUE(MID(A3809,6,2)),VALUE(MID(A3809,9,2))),""),"")))</f>
        <v/>
      </c>
    </row>
    <row r="3810" customFormat="false" ht="15" hidden="false" customHeight="false" outlineLevel="0" collapsed="false">
      <c r="A3810" s="13"/>
      <c r="B3810" s="8"/>
      <c r="C3810" s="8"/>
      <c r="D3810" s="23"/>
      <c r="E3810" s="23"/>
      <c r="F3810" s="10" t="str">
        <f aca="false">IF(D3810="","",D3810-N(E3810))</f>
        <v/>
      </c>
      <c r="G3810" s="8"/>
      <c r="H3810" s="12" t="str">
        <f aca="false">IF(AND(A3810="",C3810="",D3810=""),"",IF(A3810="","Add the order date",IF(I3810="","Date not recognised - use YYYY-MM-DD",IF(C3810="","Add the customer email",IF(D3810="","Add the order total",IF(COUNTIF(Customers!$A$2:$A$2001,C3810)=0,"Customer not on Customers tab",IF(N(E3810)&gt;D3810,"Refund is more than the order",IF(AND(B3810&lt;&gt;"",COUNTIF($B$2:$B$5001,B3810)&gt;1),"Same order # twice - keep one row",""))))))))</f>
        <v/>
      </c>
      <c r="I3810" s="11" t="str">
        <f aca="false">IF(A3810="","",IF(ISNUMBER(A3810),INT(A3810),IFERROR(IF(TEXT(DATE(VALUE(LEFT(A3810,4)),VALUE(MID(A3810,6,2)),VALUE(MID(A3810,9,2))),"yyyy-mm-dd")=LEFT(A3810,10),DATE(VALUE(LEFT(A3810,4)),VALUE(MID(A3810,6,2)),VALUE(MID(A3810,9,2))),""),"")))</f>
        <v/>
      </c>
    </row>
    <row r="3811" customFormat="false" ht="15" hidden="false" customHeight="false" outlineLevel="0" collapsed="false">
      <c r="A3811" s="13"/>
      <c r="B3811" s="8"/>
      <c r="C3811" s="8"/>
      <c r="D3811" s="23"/>
      <c r="E3811" s="23"/>
      <c r="F3811" s="10" t="str">
        <f aca="false">IF(D3811="","",D3811-N(E3811))</f>
        <v/>
      </c>
      <c r="G3811" s="8"/>
      <c r="H3811" s="12" t="str">
        <f aca="false">IF(AND(A3811="",C3811="",D3811=""),"",IF(A3811="","Add the order date",IF(I3811="","Date not recognised - use YYYY-MM-DD",IF(C3811="","Add the customer email",IF(D3811="","Add the order total",IF(COUNTIF(Customers!$A$2:$A$2001,C3811)=0,"Customer not on Customers tab",IF(N(E3811)&gt;D3811,"Refund is more than the order",IF(AND(B3811&lt;&gt;"",COUNTIF($B$2:$B$5001,B3811)&gt;1),"Same order # twice - keep one row",""))))))))</f>
        <v/>
      </c>
      <c r="I3811" s="11" t="str">
        <f aca="false">IF(A3811="","",IF(ISNUMBER(A3811),INT(A3811),IFERROR(IF(TEXT(DATE(VALUE(LEFT(A3811,4)),VALUE(MID(A3811,6,2)),VALUE(MID(A3811,9,2))),"yyyy-mm-dd")=LEFT(A3811,10),DATE(VALUE(LEFT(A3811,4)),VALUE(MID(A3811,6,2)),VALUE(MID(A3811,9,2))),""),"")))</f>
        <v/>
      </c>
    </row>
    <row r="3812" customFormat="false" ht="15" hidden="false" customHeight="false" outlineLevel="0" collapsed="false">
      <c r="A3812" s="13"/>
      <c r="B3812" s="8"/>
      <c r="C3812" s="8"/>
      <c r="D3812" s="23"/>
      <c r="E3812" s="23"/>
      <c r="F3812" s="10" t="str">
        <f aca="false">IF(D3812="","",D3812-N(E3812))</f>
        <v/>
      </c>
      <c r="G3812" s="8"/>
      <c r="H3812" s="12" t="str">
        <f aca="false">IF(AND(A3812="",C3812="",D3812=""),"",IF(A3812="","Add the order date",IF(I3812="","Date not recognised - use YYYY-MM-DD",IF(C3812="","Add the customer email",IF(D3812="","Add the order total",IF(COUNTIF(Customers!$A$2:$A$2001,C3812)=0,"Customer not on Customers tab",IF(N(E3812)&gt;D3812,"Refund is more than the order",IF(AND(B3812&lt;&gt;"",COUNTIF($B$2:$B$5001,B3812)&gt;1),"Same order # twice - keep one row",""))))))))</f>
        <v/>
      </c>
      <c r="I3812" s="11" t="str">
        <f aca="false">IF(A3812="","",IF(ISNUMBER(A3812),INT(A3812),IFERROR(IF(TEXT(DATE(VALUE(LEFT(A3812,4)),VALUE(MID(A3812,6,2)),VALUE(MID(A3812,9,2))),"yyyy-mm-dd")=LEFT(A3812,10),DATE(VALUE(LEFT(A3812,4)),VALUE(MID(A3812,6,2)),VALUE(MID(A3812,9,2))),""),"")))</f>
        <v/>
      </c>
    </row>
    <row r="3813" customFormat="false" ht="15" hidden="false" customHeight="false" outlineLevel="0" collapsed="false">
      <c r="A3813" s="13"/>
      <c r="B3813" s="8"/>
      <c r="C3813" s="8"/>
      <c r="D3813" s="23"/>
      <c r="E3813" s="23"/>
      <c r="F3813" s="10" t="str">
        <f aca="false">IF(D3813="","",D3813-N(E3813))</f>
        <v/>
      </c>
      <c r="G3813" s="8"/>
      <c r="H3813" s="12" t="str">
        <f aca="false">IF(AND(A3813="",C3813="",D3813=""),"",IF(A3813="","Add the order date",IF(I3813="","Date not recognised - use YYYY-MM-DD",IF(C3813="","Add the customer email",IF(D3813="","Add the order total",IF(COUNTIF(Customers!$A$2:$A$2001,C3813)=0,"Customer not on Customers tab",IF(N(E3813)&gt;D3813,"Refund is more than the order",IF(AND(B3813&lt;&gt;"",COUNTIF($B$2:$B$5001,B3813)&gt;1),"Same order # twice - keep one row",""))))))))</f>
        <v/>
      </c>
      <c r="I3813" s="11" t="str">
        <f aca="false">IF(A3813="","",IF(ISNUMBER(A3813),INT(A3813),IFERROR(IF(TEXT(DATE(VALUE(LEFT(A3813,4)),VALUE(MID(A3813,6,2)),VALUE(MID(A3813,9,2))),"yyyy-mm-dd")=LEFT(A3813,10),DATE(VALUE(LEFT(A3813,4)),VALUE(MID(A3813,6,2)),VALUE(MID(A3813,9,2))),""),"")))</f>
        <v/>
      </c>
    </row>
    <row r="3814" customFormat="false" ht="15" hidden="false" customHeight="false" outlineLevel="0" collapsed="false">
      <c r="A3814" s="13"/>
      <c r="B3814" s="8"/>
      <c r="C3814" s="8"/>
      <c r="D3814" s="23"/>
      <c r="E3814" s="23"/>
      <c r="F3814" s="10" t="str">
        <f aca="false">IF(D3814="","",D3814-N(E3814))</f>
        <v/>
      </c>
      <c r="G3814" s="8"/>
      <c r="H3814" s="12" t="str">
        <f aca="false">IF(AND(A3814="",C3814="",D3814=""),"",IF(A3814="","Add the order date",IF(I3814="","Date not recognised - use YYYY-MM-DD",IF(C3814="","Add the customer email",IF(D3814="","Add the order total",IF(COUNTIF(Customers!$A$2:$A$2001,C3814)=0,"Customer not on Customers tab",IF(N(E3814)&gt;D3814,"Refund is more than the order",IF(AND(B3814&lt;&gt;"",COUNTIF($B$2:$B$5001,B3814)&gt;1),"Same order # twice - keep one row",""))))))))</f>
        <v/>
      </c>
      <c r="I3814" s="11" t="str">
        <f aca="false">IF(A3814="","",IF(ISNUMBER(A3814),INT(A3814),IFERROR(IF(TEXT(DATE(VALUE(LEFT(A3814,4)),VALUE(MID(A3814,6,2)),VALUE(MID(A3814,9,2))),"yyyy-mm-dd")=LEFT(A3814,10),DATE(VALUE(LEFT(A3814,4)),VALUE(MID(A3814,6,2)),VALUE(MID(A3814,9,2))),""),"")))</f>
        <v/>
      </c>
    </row>
    <row r="3815" customFormat="false" ht="15" hidden="false" customHeight="false" outlineLevel="0" collapsed="false">
      <c r="A3815" s="13"/>
      <c r="B3815" s="8"/>
      <c r="C3815" s="8"/>
      <c r="D3815" s="23"/>
      <c r="E3815" s="23"/>
      <c r="F3815" s="10" t="str">
        <f aca="false">IF(D3815="","",D3815-N(E3815))</f>
        <v/>
      </c>
      <c r="G3815" s="8"/>
      <c r="H3815" s="12" t="str">
        <f aca="false">IF(AND(A3815="",C3815="",D3815=""),"",IF(A3815="","Add the order date",IF(I3815="","Date not recognised - use YYYY-MM-DD",IF(C3815="","Add the customer email",IF(D3815="","Add the order total",IF(COUNTIF(Customers!$A$2:$A$2001,C3815)=0,"Customer not on Customers tab",IF(N(E3815)&gt;D3815,"Refund is more than the order",IF(AND(B3815&lt;&gt;"",COUNTIF($B$2:$B$5001,B3815)&gt;1),"Same order # twice - keep one row",""))))))))</f>
        <v/>
      </c>
      <c r="I3815" s="11" t="str">
        <f aca="false">IF(A3815="","",IF(ISNUMBER(A3815),INT(A3815),IFERROR(IF(TEXT(DATE(VALUE(LEFT(A3815,4)),VALUE(MID(A3815,6,2)),VALUE(MID(A3815,9,2))),"yyyy-mm-dd")=LEFT(A3815,10),DATE(VALUE(LEFT(A3815,4)),VALUE(MID(A3815,6,2)),VALUE(MID(A3815,9,2))),""),"")))</f>
        <v/>
      </c>
    </row>
    <row r="3816" customFormat="false" ht="15" hidden="false" customHeight="false" outlineLevel="0" collapsed="false">
      <c r="A3816" s="13"/>
      <c r="B3816" s="8"/>
      <c r="C3816" s="8"/>
      <c r="D3816" s="23"/>
      <c r="E3816" s="23"/>
      <c r="F3816" s="10" t="str">
        <f aca="false">IF(D3816="","",D3816-N(E3816))</f>
        <v/>
      </c>
      <c r="G3816" s="8"/>
      <c r="H3816" s="12" t="str">
        <f aca="false">IF(AND(A3816="",C3816="",D3816=""),"",IF(A3816="","Add the order date",IF(I3816="","Date not recognised - use YYYY-MM-DD",IF(C3816="","Add the customer email",IF(D3816="","Add the order total",IF(COUNTIF(Customers!$A$2:$A$2001,C3816)=0,"Customer not on Customers tab",IF(N(E3816)&gt;D3816,"Refund is more than the order",IF(AND(B3816&lt;&gt;"",COUNTIF($B$2:$B$5001,B3816)&gt;1),"Same order # twice - keep one row",""))))))))</f>
        <v/>
      </c>
      <c r="I3816" s="11" t="str">
        <f aca="false">IF(A3816="","",IF(ISNUMBER(A3816),INT(A3816),IFERROR(IF(TEXT(DATE(VALUE(LEFT(A3816,4)),VALUE(MID(A3816,6,2)),VALUE(MID(A3816,9,2))),"yyyy-mm-dd")=LEFT(A3816,10),DATE(VALUE(LEFT(A3816,4)),VALUE(MID(A3816,6,2)),VALUE(MID(A3816,9,2))),""),"")))</f>
        <v/>
      </c>
    </row>
    <row r="3817" customFormat="false" ht="15" hidden="false" customHeight="false" outlineLevel="0" collapsed="false">
      <c r="A3817" s="13"/>
      <c r="B3817" s="8"/>
      <c r="C3817" s="8"/>
      <c r="D3817" s="23"/>
      <c r="E3817" s="23"/>
      <c r="F3817" s="10" t="str">
        <f aca="false">IF(D3817="","",D3817-N(E3817))</f>
        <v/>
      </c>
      <c r="G3817" s="8"/>
      <c r="H3817" s="12" t="str">
        <f aca="false">IF(AND(A3817="",C3817="",D3817=""),"",IF(A3817="","Add the order date",IF(I3817="","Date not recognised - use YYYY-MM-DD",IF(C3817="","Add the customer email",IF(D3817="","Add the order total",IF(COUNTIF(Customers!$A$2:$A$2001,C3817)=0,"Customer not on Customers tab",IF(N(E3817)&gt;D3817,"Refund is more than the order",IF(AND(B3817&lt;&gt;"",COUNTIF($B$2:$B$5001,B3817)&gt;1),"Same order # twice - keep one row",""))))))))</f>
        <v/>
      </c>
      <c r="I3817" s="11" t="str">
        <f aca="false">IF(A3817="","",IF(ISNUMBER(A3817),INT(A3817),IFERROR(IF(TEXT(DATE(VALUE(LEFT(A3817,4)),VALUE(MID(A3817,6,2)),VALUE(MID(A3817,9,2))),"yyyy-mm-dd")=LEFT(A3817,10),DATE(VALUE(LEFT(A3817,4)),VALUE(MID(A3817,6,2)),VALUE(MID(A3817,9,2))),""),"")))</f>
        <v/>
      </c>
    </row>
    <row r="3818" customFormat="false" ht="15" hidden="false" customHeight="false" outlineLevel="0" collapsed="false">
      <c r="A3818" s="13"/>
      <c r="B3818" s="8"/>
      <c r="C3818" s="8"/>
      <c r="D3818" s="23"/>
      <c r="E3818" s="23"/>
      <c r="F3818" s="10" t="str">
        <f aca="false">IF(D3818="","",D3818-N(E3818))</f>
        <v/>
      </c>
      <c r="G3818" s="8"/>
      <c r="H3818" s="12" t="str">
        <f aca="false">IF(AND(A3818="",C3818="",D3818=""),"",IF(A3818="","Add the order date",IF(I3818="","Date not recognised - use YYYY-MM-DD",IF(C3818="","Add the customer email",IF(D3818="","Add the order total",IF(COUNTIF(Customers!$A$2:$A$2001,C3818)=0,"Customer not on Customers tab",IF(N(E3818)&gt;D3818,"Refund is more than the order",IF(AND(B3818&lt;&gt;"",COUNTIF($B$2:$B$5001,B3818)&gt;1),"Same order # twice - keep one row",""))))))))</f>
        <v/>
      </c>
      <c r="I3818" s="11" t="str">
        <f aca="false">IF(A3818="","",IF(ISNUMBER(A3818),INT(A3818),IFERROR(IF(TEXT(DATE(VALUE(LEFT(A3818,4)),VALUE(MID(A3818,6,2)),VALUE(MID(A3818,9,2))),"yyyy-mm-dd")=LEFT(A3818,10),DATE(VALUE(LEFT(A3818,4)),VALUE(MID(A3818,6,2)),VALUE(MID(A3818,9,2))),""),"")))</f>
        <v/>
      </c>
    </row>
    <row r="3819" customFormat="false" ht="15" hidden="false" customHeight="false" outlineLevel="0" collapsed="false">
      <c r="A3819" s="13"/>
      <c r="B3819" s="8"/>
      <c r="C3819" s="8"/>
      <c r="D3819" s="23"/>
      <c r="E3819" s="23"/>
      <c r="F3819" s="10" t="str">
        <f aca="false">IF(D3819="","",D3819-N(E3819))</f>
        <v/>
      </c>
      <c r="G3819" s="8"/>
      <c r="H3819" s="12" t="str">
        <f aca="false">IF(AND(A3819="",C3819="",D3819=""),"",IF(A3819="","Add the order date",IF(I3819="","Date not recognised - use YYYY-MM-DD",IF(C3819="","Add the customer email",IF(D3819="","Add the order total",IF(COUNTIF(Customers!$A$2:$A$2001,C3819)=0,"Customer not on Customers tab",IF(N(E3819)&gt;D3819,"Refund is more than the order",IF(AND(B3819&lt;&gt;"",COUNTIF($B$2:$B$5001,B3819)&gt;1),"Same order # twice - keep one row",""))))))))</f>
        <v/>
      </c>
      <c r="I3819" s="11" t="str">
        <f aca="false">IF(A3819="","",IF(ISNUMBER(A3819),INT(A3819),IFERROR(IF(TEXT(DATE(VALUE(LEFT(A3819,4)),VALUE(MID(A3819,6,2)),VALUE(MID(A3819,9,2))),"yyyy-mm-dd")=LEFT(A3819,10),DATE(VALUE(LEFT(A3819,4)),VALUE(MID(A3819,6,2)),VALUE(MID(A3819,9,2))),""),"")))</f>
        <v/>
      </c>
    </row>
    <row r="3820" customFormat="false" ht="15" hidden="false" customHeight="false" outlineLevel="0" collapsed="false">
      <c r="A3820" s="13"/>
      <c r="B3820" s="8"/>
      <c r="C3820" s="8"/>
      <c r="D3820" s="23"/>
      <c r="E3820" s="23"/>
      <c r="F3820" s="10" t="str">
        <f aca="false">IF(D3820="","",D3820-N(E3820))</f>
        <v/>
      </c>
      <c r="G3820" s="8"/>
      <c r="H3820" s="12" t="str">
        <f aca="false">IF(AND(A3820="",C3820="",D3820=""),"",IF(A3820="","Add the order date",IF(I3820="","Date not recognised - use YYYY-MM-DD",IF(C3820="","Add the customer email",IF(D3820="","Add the order total",IF(COUNTIF(Customers!$A$2:$A$2001,C3820)=0,"Customer not on Customers tab",IF(N(E3820)&gt;D3820,"Refund is more than the order",IF(AND(B3820&lt;&gt;"",COUNTIF($B$2:$B$5001,B3820)&gt;1),"Same order # twice - keep one row",""))))))))</f>
        <v/>
      </c>
      <c r="I3820" s="11" t="str">
        <f aca="false">IF(A3820="","",IF(ISNUMBER(A3820),INT(A3820),IFERROR(IF(TEXT(DATE(VALUE(LEFT(A3820,4)),VALUE(MID(A3820,6,2)),VALUE(MID(A3820,9,2))),"yyyy-mm-dd")=LEFT(A3820,10),DATE(VALUE(LEFT(A3820,4)),VALUE(MID(A3820,6,2)),VALUE(MID(A3820,9,2))),""),"")))</f>
        <v/>
      </c>
    </row>
    <row r="3821" customFormat="false" ht="15" hidden="false" customHeight="false" outlineLevel="0" collapsed="false">
      <c r="A3821" s="13"/>
      <c r="B3821" s="8"/>
      <c r="C3821" s="8"/>
      <c r="D3821" s="23"/>
      <c r="E3821" s="23"/>
      <c r="F3821" s="10" t="str">
        <f aca="false">IF(D3821="","",D3821-N(E3821))</f>
        <v/>
      </c>
      <c r="G3821" s="8"/>
      <c r="H3821" s="12" t="str">
        <f aca="false">IF(AND(A3821="",C3821="",D3821=""),"",IF(A3821="","Add the order date",IF(I3821="","Date not recognised - use YYYY-MM-DD",IF(C3821="","Add the customer email",IF(D3821="","Add the order total",IF(COUNTIF(Customers!$A$2:$A$2001,C3821)=0,"Customer not on Customers tab",IF(N(E3821)&gt;D3821,"Refund is more than the order",IF(AND(B3821&lt;&gt;"",COUNTIF($B$2:$B$5001,B3821)&gt;1),"Same order # twice - keep one row",""))))))))</f>
        <v/>
      </c>
      <c r="I3821" s="11" t="str">
        <f aca="false">IF(A3821="","",IF(ISNUMBER(A3821),INT(A3821),IFERROR(IF(TEXT(DATE(VALUE(LEFT(A3821,4)),VALUE(MID(A3821,6,2)),VALUE(MID(A3821,9,2))),"yyyy-mm-dd")=LEFT(A3821,10),DATE(VALUE(LEFT(A3821,4)),VALUE(MID(A3821,6,2)),VALUE(MID(A3821,9,2))),""),"")))</f>
        <v/>
      </c>
    </row>
    <row r="3822" customFormat="false" ht="15" hidden="false" customHeight="false" outlineLevel="0" collapsed="false">
      <c r="A3822" s="13"/>
      <c r="B3822" s="8"/>
      <c r="C3822" s="8"/>
      <c r="D3822" s="23"/>
      <c r="E3822" s="23"/>
      <c r="F3822" s="10" t="str">
        <f aca="false">IF(D3822="","",D3822-N(E3822))</f>
        <v/>
      </c>
      <c r="G3822" s="8"/>
      <c r="H3822" s="12" t="str">
        <f aca="false">IF(AND(A3822="",C3822="",D3822=""),"",IF(A3822="","Add the order date",IF(I3822="","Date not recognised - use YYYY-MM-DD",IF(C3822="","Add the customer email",IF(D3822="","Add the order total",IF(COUNTIF(Customers!$A$2:$A$2001,C3822)=0,"Customer not on Customers tab",IF(N(E3822)&gt;D3822,"Refund is more than the order",IF(AND(B3822&lt;&gt;"",COUNTIF($B$2:$B$5001,B3822)&gt;1),"Same order # twice - keep one row",""))))))))</f>
        <v/>
      </c>
      <c r="I3822" s="11" t="str">
        <f aca="false">IF(A3822="","",IF(ISNUMBER(A3822),INT(A3822),IFERROR(IF(TEXT(DATE(VALUE(LEFT(A3822,4)),VALUE(MID(A3822,6,2)),VALUE(MID(A3822,9,2))),"yyyy-mm-dd")=LEFT(A3822,10),DATE(VALUE(LEFT(A3822,4)),VALUE(MID(A3822,6,2)),VALUE(MID(A3822,9,2))),""),"")))</f>
        <v/>
      </c>
    </row>
    <row r="3823" customFormat="false" ht="15" hidden="false" customHeight="false" outlineLevel="0" collapsed="false">
      <c r="A3823" s="13"/>
      <c r="B3823" s="8"/>
      <c r="C3823" s="8"/>
      <c r="D3823" s="23"/>
      <c r="E3823" s="23"/>
      <c r="F3823" s="10" t="str">
        <f aca="false">IF(D3823="","",D3823-N(E3823))</f>
        <v/>
      </c>
      <c r="G3823" s="8"/>
      <c r="H3823" s="12" t="str">
        <f aca="false">IF(AND(A3823="",C3823="",D3823=""),"",IF(A3823="","Add the order date",IF(I3823="","Date not recognised - use YYYY-MM-DD",IF(C3823="","Add the customer email",IF(D3823="","Add the order total",IF(COUNTIF(Customers!$A$2:$A$2001,C3823)=0,"Customer not on Customers tab",IF(N(E3823)&gt;D3823,"Refund is more than the order",IF(AND(B3823&lt;&gt;"",COUNTIF($B$2:$B$5001,B3823)&gt;1),"Same order # twice - keep one row",""))))))))</f>
        <v/>
      </c>
      <c r="I3823" s="11" t="str">
        <f aca="false">IF(A3823="","",IF(ISNUMBER(A3823),INT(A3823),IFERROR(IF(TEXT(DATE(VALUE(LEFT(A3823,4)),VALUE(MID(A3823,6,2)),VALUE(MID(A3823,9,2))),"yyyy-mm-dd")=LEFT(A3823,10),DATE(VALUE(LEFT(A3823,4)),VALUE(MID(A3823,6,2)),VALUE(MID(A3823,9,2))),""),"")))</f>
        <v/>
      </c>
    </row>
    <row r="3824" customFormat="false" ht="15" hidden="false" customHeight="false" outlineLevel="0" collapsed="false">
      <c r="A3824" s="13"/>
      <c r="B3824" s="8"/>
      <c r="C3824" s="8"/>
      <c r="D3824" s="23"/>
      <c r="E3824" s="23"/>
      <c r="F3824" s="10" t="str">
        <f aca="false">IF(D3824="","",D3824-N(E3824))</f>
        <v/>
      </c>
      <c r="G3824" s="8"/>
      <c r="H3824" s="12" t="str">
        <f aca="false">IF(AND(A3824="",C3824="",D3824=""),"",IF(A3824="","Add the order date",IF(I3824="","Date not recognised - use YYYY-MM-DD",IF(C3824="","Add the customer email",IF(D3824="","Add the order total",IF(COUNTIF(Customers!$A$2:$A$2001,C3824)=0,"Customer not on Customers tab",IF(N(E3824)&gt;D3824,"Refund is more than the order",IF(AND(B3824&lt;&gt;"",COUNTIF($B$2:$B$5001,B3824)&gt;1),"Same order # twice - keep one row",""))))))))</f>
        <v/>
      </c>
      <c r="I3824" s="11" t="str">
        <f aca="false">IF(A3824="","",IF(ISNUMBER(A3824),INT(A3824),IFERROR(IF(TEXT(DATE(VALUE(LEFT(A3824,4)),VALUE(MID(A3824,6,2)),VALUE(MID(A3824,9,2))),"yyyy-mm-dd")=LEFT(A3824,10),DATE(VALUE(LEFT(A3824,4)),VALUE(MID(A3824,6,2)),VALUE(MID(A3824,9,2))),""),"")))</f>
        <v/>
      </c>
    </row>
    <row r="3825" customFormat="false" ht="15" hidden="false" customHeight="false" outlineLevel="0" collapsed="false">
      <c r="A3825" s="13"/>
      <c r="B3825" s="8"/>
      <c r="C3825" s="8"/>
      <c r="D3825" s="23"/>
      <c r="E3825" s="23"/>
      <c r="F3825" s="10" t="str">
        <f aca="false">IF(D3825="","",D3825-N(E3825))</f>
        <v/>
      </c>
      <c r="G3825" s="8"/>
      <c r="H3825" s="12" t="str">
        <f aca="false">IF(AND(A3825="",C3825="",D3825=""),"",IF(A3825="","Add the order date",IF(I3825="","Date not recognised - use YYYY-MM-DD",IF(C3825="","Add the customer email",IF(D3825="","Add the order total",IF(COUNTIF(Customers!$A$2:$A$2001,C3825)=0,"Customer not on Customers tab",IF(N(E3825)&gt;D3825,"Refund is more than the order",IF(AND(B3825&lt;&gt;"",COUNTIF($B$2:$B$5001,B3825)&gt;1),"Same order # twice - keep one row",""))))))))</f>
        <v/>
      </c>
      <c r="I3825" s="11" t="str">
        <f aca="false">IF(A3825="","",IF(ISNUMBER(A3825),INT(A3825),IFERROR(IF(TEXT(DATE(VALUE(LEFT(A3825,4)),VALUE(MID(A3825,6,2)),VALUE(MID(A3825,9,2))),"yyyy-mm-dd")=LEFT(A3825,10),DATE(VALUE(LEFT(A3825,4)),VALUE(MID(A3825,6,2)),VALUE(MID(A3825,9,2))),""),"")))</f>
        <v/>
      </c>
    </row>
    <row r="3826" customFormat="false" ht="15" hidden="false" customHeight="false" outlineLevel="0" collapsed="false">
      <c r="A3826" s="13"/>
      <c r="B3826" s="8"/>
      <c r="C3826" s="8"/>
      <c r="D3826" s="23"/>
      <c r="E3826" s="23"/>
      <c r="F3826" s="10" t="str">
        <f aca="false">IF(D3826="","",D3826-N(E3826))</f>
        <v/>
      </c>
      <c r="G3826" s="8"/>
      <c r="H3826" s="12" t="str">
        <f aca="false">IF(AND(A3826="",C3826="",D3826=""),"",IF(A3826="","Add the order date",IF(I3826="","Date not recognised - use YYYY-MM-DD",IF(C3826="","Add the customer email",IF(D3826="","Add the order total",IF(COUNTIF(Customers!$A$2:$A$2001,C3826)=0,"Customer not on Customers tab",IF(N(E3826)&gt;D3826,"Refund is more than the order",IF(AND(B3826&lt;&gt;"",COUNTIF($B$2:$B$5001,B3826)&gt;1),"Same order # twice - keep one row",""))))))))</f>
        <v/>
      </c>
      <c r="I3826" s="11" t="str">
        <f aca="false">IF(A3826="","",IF(ISNUMBER(A3826),INT(A3826),IFERROR(IF(TEXT(DATE(VALUE(LEFT(A3826,4)),VALUE(MID(A3826,6,2)),VALUE(MID(A3826,9,2))),"yyyy-mm-dd")=LEFT(A3826,10),DATE(VALUE(LEFT(A3826,4)),VALUE(MID(A3826,6,2)),VALUE(MID(A3826,9,2))),""),"")))</f>
        <v/>
      </c>
    </row>
    <row r="3827" customFormat="false" ht="15" hidden="false" customHeight="false" outlineLevel="0" collapsed="false">
      <c r="A3827" s="13"/>
      <c r="B3827" s="8"/>
      <c r="C3827" s="8"/>
      <c r="D3827" s="23"/>
      <c r="E3827" s="23"/>
      <c r="F3827" s="10" t="str">
        <f aca="false">IF(D3827="","",D3827-N(E3827))</f>
        <v/>
      </c>
      <c r="G3827" s="8"/>
      <c r="H3827" s="12" t="str">
        <f aca="false">IF(AND(A3827="",C3827="",D3827=""),"",IF(A3827="","Add the order date",IF(I3827="","Date not recognised - use YYYY-MM-DD",IF(C3827="","Add the customer email",IF(D3827="","Add the order total",IF(COUNTIF(Customers!$A$2:$A$2001,C3827)=0,"Customer not on Customers tab",IF(N(E3827)&gt;D3827,"Refund is more than the order",IF(AND(B3827&lt;&gt;"",COUNTIF($B$2:$B$5001,B3827)&gt;1),"Same order # twice - keep one row",""))))))))</f>
        <v/>
      </c>
      <c r="I3827" s="11" t="str">
        <f aca="false">IF(A3827="","",IF(ISNUMBER(A3827),INT(A3827),IFERROR(IF(TEXT(DATE(VALUE(LEFT(A3827,4)),VALUE(MID(A3827,6,2)),VALUE(MID(A3827,9,2))),"yyyy-mm-dd")=LEFT(A3827,10),DATE(VALUE(LEFT(A3827,4)),VALUE(MID(A3827,6,2)),VALUE(MID(A3827,9,2))),""),"")))</f>
        <v/>
      </c>
    </row>
    <row r="3828" customFormat="false" ht="15" hidden="false" customHeight="false" outlineLevel="0" collapsed="false">
      <c r="A3828" s="13"/>
      <c r="B3828" s="8"/>
      <c r="C3828" s="8"/>
      <c r="D3828" s="23"/>
      <c r="E3828" s="23"/>
      <c r="F3828" s="10" t="str">
        <f aca="false">IF(D3828="","",D3828-N(E3828))</f>
        <v/>
      </c>
      <c r="G3828" s="8"/>
      <c r="H3828" s="12" t="str">
        <f aca="false">IF(AND(A3828="",C3828="",D3828=""),"",IF(A3828="","Add the order date",IF(I3828="","Date not recognised - use YYYY-MM-DD",IF(C3828="","Add the customer email",IF(D3828="","Add the order total",IF(COUNTIF(Customers!$A$2:$A$2001,C3828)=0,"Customer not on Customers tab",IF(N(E3828)&gt;D3828,"Refund is more than the order",IF(AND(B3828&lt;&gt;"",COUNTIF($B$2:$B$5001,B3828)&gt;1),"Same order # twice - keep one row",""))))))))</f>
        <v/>
      </c>
      <c r="I3828" s="11" t="str">
        <f aca="false">IF(A3828="","",IF(ISNUMBER(A3828),INT(A3828),IFERROR(IF(TEXT(DATE(VALUE(LEFT(A3828,4)),VALUE(MID(A3828,6,2)),VALUE(MID(A3828,9,2))),"yyyy-mm-dd")=LEFT(A3828,10),DATE(VALUE(LEFT(A3828,4)),VALUE(MID(A3828,6,2)),VALUE(MID(A3828,9,2))),""),"")))</f>
        <v/>
      </c>
    </row>
    <row r="3829" customFormat="false" ht="15" hidden="false" customHeight="false" outlineLevel="0" collapsed="false">
      <c r="A3829" s="13"/>
      <c r="B3829" s="8"/>
      <c r="C3829" s="8"/>
      <c r="D3829" s="23"/>
      <c r="E3829" s="23"/>
      <c r="F3829" s="10" t="str">
        <f aca="false">IF(D3829="","",D3829-N(E3829))</f>
        <v/>
      </c>
      <c r="G3829" s="8"/>
      <c r="H3829" s="12" t="str">
        <f aca="false">IF(AND(A3829="",C3829="",D3829=""),"",IF(A3829="","Add the order date",IF(I3829="","Date not recognised - use YYYY-MM-DD",IF(C3829="","Add the customer email",IF(D3829="","Add the order total",IF(COUNTIF(Customers!$A$2:$A$2001,C3829)=0,"Customer not on Customers tab",IF(N(E3829)&gt;D3829,"Refund is more than the order",IF(AND(B3829&lt;&gt;"",COUNTIF($B$2:$B$5001,B3829)&gt;1),"Same order # twice - keep one row",""))))))))</f>
        <v/>
      </c>
      <c r="I3829" s="11" t="str">
        <f aca="false">IF(A3829="","",IF(ISNUMBER(A3829),INT(A3829),IFERROR(IF(TEXT(DATE(VALUE(LEFT(A3829,4)),VALUE(MID(A3829,6,2)),VALUE(MID(A3829,9,2))),"yyyy-mm-dd")=LEFT(A3829,10),DATE(VALUE(LEFT(A3829,4)),VALUE(MID(A3829,6,2)),VALUE(MID(A3829,9,2))),""),"")))</f>
        <v/>
      </c>
    </row>
    <row r="3830" customFormat="false" ht="15" hidden="false" customHeight="false" outlineLevel="0" collapsed="false">
      <c r="A3830" s="13"/>
      <c r="B3830" s="8"/>
      <c r="C3830" s="8"/>
      <c r="D3830" s="23"/>
      <c r="E3830" s="23"/>
      <c r="F3830" s="10" t="str">
        <f aca="false">IF(D3830="","",D3830-N(E3830))</f>
        <v/>
      </c>
      <c r="G3830" s="8"/>
      <c r="H3830" s="12" t="str">
        <f aca="false">IF(AND(A3830="",C3830="",D3830=""),"",IF(A3830="","Add the order date",IF(I3830="","Date not recognised - use YYYY-MM-DD",IF(C3830="","Add the customer email",IF(D3830="","Add the order total",IF(COUNTIF(Customers!$A$2:$A$2001,C3830)=0,"Customer not on Customers tab",IF(N(E3830)&gt;D3830,"Refund is more than the order",IF(AND(B3830&lt;&gt;"",COUNTIF($B$2:$B$5001,B3830)&gt;1),"Same order # twice - keep one row",""))))))))</f>
        <v/>
      </c>
      <c r="I3830" s="11" t="str">
        <f aca="false">IF(A3830="","",IF(ISNUMBER(A3830),INT(A3830),IFERROR(IF(TEXT(DATE(VALUE(LEFT(A3830,4)),VALUE(MID(A3830,6,2)),VALUE(MID(A3830,9,2))),"yyyy-mm-dd")=LEFT(A3830,10),DATE(VALUE(LEFT(A3830,4)),VALUE(MID(A3830,6,2)),VALUE(MID(A3830,9,2))),""),"")))</f>
        <v/>
      </c>
    </row>
    <row r="3831" customFormat="false" ht="15" hidden="false" customHeight="false" outlineLevel="0" collapsed="false">
      <c r="A3831" s="13"/>
      <c r="B3831" s="8"/>
      <c r="C3831" s="8"/>
      <c r="D3831" s="23"/>
      <c r="E3831" s="23"/>
      <c r="F3831" s="10" t="str">
        <f aca="false">IF(D3831="","",D3831-N(E3831))</f>
        <v/>
      </c>
      <c r="G3831" s="8"/>
      <c r="H3831" s="12" t="str">
        <f aca="false">IF(AND(A3831="",C3831="",D3831=""),"",IF(A3831="","Add the order date",IF(I3831="","Date not recognised - use YYYY-MM-DD",IF(C3831="","Add the customer email",IF(D3831="","Add the order total",IF(COUNTIF(Customers!$A$2:$A$2001,C3831)=0,"Customer not on Customers tab",IF(N(E3831)&gt;D3831,"Refund is more than the order",IF(AND(B3831&lt;&gt;"",COUNTIF($B$2:$B$5001,B3831)&gt;1),"Same order # twice - keep one row",""))))))))</f>
        <v/>
      </c>
      <c r="I3831" s="11" t="str">
        <f aca="false">IF(A3831="","",IF(ISNUMBER(A3831),INT(A3831),IFERROR(IF(TEXT(DATE(VALUE(LEFT(A3831,4)),VALUE(MID(A3831,6,2)),VALUE(MID(A3831,9,2))),"yyyy-mm-dd")=LEFT(A3831,10),DATE(VALUE(LEFT(A3831,4)),VALUE(MID(A3831,6,2)),VALUE(MID(A3831,9,2))),""),"")))</f>
        <v/>
      </c>
    </row>
    <row r="3832" customFormat="false" ht="15" hidden="false" customHeight="false" outlineLevel="0" collapsed="false">
      <c r="A3832" s="13"/>
      <c r="B3832" s="8"/>
      <c r="C3832" s="8"/>
      <c r="D3832" s="23"/>
      <c r="E3832" s="23"/>
      <c r="F3832" s="10" t="str">
        <f aca="false">IF(D3832="","",D3832-N(E3832))</f>
        <v/>
      </c>
      <c r="G3832" s="8"/>
      <c r="H3832" s="12" t="str">
        <f aca="false">IF(AND(A3832="",C3832="",D3832=""),"",IF(A3832="","Add the order date",IF(I3832="","Date not recognised - use YYYY-MM-DD",IF(C3832="","Add the customer email",IF(D3832="","Add the order total",IF(COUNTIF(Customers!$A$2:$A$2001,C3832)=0,"Customer not on Customers tab",IF(N(E3832)&gt;D3832,"Refund is more than the order",IF(AND(B3832&lt;&gt;"",COUNTIF($B$2:$B$5001,B3832)&gt;1),"Same order # twice - keep one row",""))))))))</f>
        <v/>
      </c>
      <c r="I3832" s="11" t="str">
        <f aca="false">IF(A3832="","",IF(ISNUMBER(A3832),INT(A3832),IFERROR(IF(TEXT(DATE(VALUE(LEFT(A3832,4)),VALUE(MID(A3832,6,2)),VALUE(MID(A3832,9,2))),"yyyy-mm-dd")=LEFT(A3832,10),DATE(VALUE(LEFT(A3832,4)),VALUE(MID(A3832,6,2)),VALUE(MID(A3832,9,2))),""),"")))</f>
        <v/>
      </c>
    </row>
    <row r="3833" customFormat="false" ht="15" hidden="false" customHeight="false" outlineLevel="0" collapsed="false">
      <c r="A3833" s="13"/>
      <c r="B3833" s="8"/>
      <c r="C3833" s="8"/>
      <c r="D3833" s="23"/>
      <c r="E3833" s="23"/>
      <c r="F3833" s="10" t="str">
        <f aca="false">IF(D3833="","",D3833-N(E3833))</f>
        <v/>
      </c>
      <c r="G3833" s="8"/>
      <c r="H3833" s="12" t="str">
        <f aca="false">IF(AND(A3833="",C3833="",D3833=""),"",IF(A3833="","Add the order date",IF(I3833="","Date not recognised - use YYYY-MM-DD",IF(C3833="","Add the customer email",IF(D3833="","Add the order total",IF(COUNTIF(Customers!$A$2:$A$2001,C3833)=0,"Customer not on Customers tab",IF(N(E3833)&gt;D3833,"Refund is more than the order",IF(AND(B3833&lt;&gt;"",COUNTIF($B$2:$B$5001,B3833)&gt;1),"Same order # twice - keep one row",""))))))))</f>
        <v/>
      </c>
      <c r="I3833" s="11" t="str">
        <f aca="false">IF(A3833="","",IF(ISNUMBER(A3833),INT(A3833),IFERROR(IF(TEXT(DATE(VALUE(LEFT(A3833,4)),VALUE(MID(A3833,6,2)),VALUE(MID(A3833,9,2))),"yyyy-mm-dd")=LEFT(A3833,10),DATE(VALUE(LEFT(A3833,4)),VALUE(MID(A3833,6,2)),VALUE(MID(A3833,9,2))),""),"")))</f>
        <v/>
      </c>
    </row>
    <row r="3834" customFormat="false" ht="15" hidden="false" customHeight="false" outlineLevel="0" collapsed="false">
      <c r="A3834" s="13"/>
      <c r="B3834" s="8"/>
      <c r="C3834" s="8"/>
      <c r="D3834" s="23"/>
      <c r="E3834" s="23"/>
      <c r="F3834" s="10" t="str">
        <f aca="false">IF(D3834="","",D3834-N(E3834))</f>
        <v/>
      </c>
      <c r="G3834" s="8"/>
      <c r="H3834" s="12" t="str">
        <f aca="false">IF(AND(A3834="",C3834="",D3834=""),"",IF(A3834="","Add the order date",IF(I3834="","Date not recognised - use YYYY-MM-DD",IF(C3834="","Add the customer email",IF(D3834="","Add the order total",IF(COUNTIF(Customers!$A$2:$A$2001,C3834)=0,"Customer not on Customers tab",IF(N(E3834)&gt;D3834,"Refund is more than the order",IF(AND(B3834&lt;&gt;"",COUNTIF($B$2:$B$5001,B3834)&gt;1),"Same order # twice - keep one row",""))))))))</f>
        <v/>
      </c>
      <c r="I3834" s="11" t="str">
        <f aca="false">IF(A3834="","",IF(ISNUMBER(A3834),INT(A3834),IFERROR(IF(TEXT(DATE(VALUE(LEFT(A3834,4)),VALUE(MID(A3834,6,2)),VALUE(MID(A3834,9,2))),"yyyy-mm-dd")=LEFT(A3834,10),DATE(VALUE(LEFT(A3834,4)),VALUE(MID(A3834,6,2)),VALUE(MID(A3834,9,2))),""),"")))</f>
        <v/>
      </c>
    </row>
    <row r="3835" customFormat="false" ht="15" hidden="false" customHeight="false" outlineLevel="0" collapsed="false">
      <c r="A3835" s="13"/>
      <c r="B3835" s="8"/>
      <c r="C3835" s="8"/>
      <c r="D3835" s="23"/>
      <c r="E3835" s="23"/>
      <c r="F3835" s="10" t="str">
        <f aca="false">IF(D3835="","",D3835-N(E3835))</f>
        <v/>
      </c>
      <c r="G3835" s="8"/>
      <c r="H3835" s="12" t="str">
        <f aca="false">IF(AND(A3835="",C3835="",D3835=""),"",IF(A3835="","Add the order date",IF(I3835="","Date not recognised - use YYYY-MM-DD",IF(C3835="","Add the customer email",IF(D3835="","Add the order total",IF(COUNTIF(Customers!$A$2:$A$2001,C3835)=0,"Customer not on Customers tab",IF(N(E3835)&gt;D3835,"Refund is more than the order",IF(AND(B3835&lt;&gt;"",COUNTIF($B$2:$B$5001,B3835)&gt;1),"Same order # twice - keep one row",""))))))))</f>
        <v/>
      </c>
      <c r="I3835" s="11" t="str">
        <f aca="false">IF(A3835="","",IF(ISNUMBER(A3835),INT(A3835),IFERROR(IF(TEXT(DATE(VALUE(LEFT(A3835,4)),VALUE(MID(A3835,6,2)),VALUE(MID(A3835,9,2))),"yyyy-mm-dd")=LEFT(A3835,10),DATE(VALUE(LEFT(A3835,4)),VALUE(MID(A3835,6,2)),VALUE(MID(A3835,9,2))),""),"")))</f>
        <v/>
      </c>
    </row>
    <row r="3836" customFormat="false" ht="15" hidden="false" customHeight="false" outlineLevel="0" collapsed="false">
      <c r="A3836" s="13"/>
      <c r="B3836" s="8"/>
      <c r="C3836" s="8"/>
      <c r="D3836" s="23"/>
      <c r="E3836" s="23"/>
      <c r="F3836" s="10" t="str">
        <f aca="false">IF(D3836="","",D3836-N(E3836))</f>
        <v/>
      </c>
      <c r="G3836" s="8"/>
      <c r="H3836" s="12" t="str">
        <f aca="false">IF(AND(A3836="",C3836="",D3836=""),"",IF(A3836="","Add the order date",IF(I3836="","Date not recognised - use YYYY-MM-DD",IF(C3836="","Add the customer email",IF(D3836="","Add the order total",IF(COUNTIF(Customers!$A$2:$A$2001,C3836)=0,"Customer not on Customers tab",IF(N(E3836)&gt;D3836,"Refund is more than the order",IF(AND(B3836&lt;&gt;"",COUNTIF($B$2:$B$5001,B3836)&gt;1),"Same order # twice - keep one row",""))))))))</f>
        <v/>
      </c>
      <c r="I3836" s="11" t="str">
        <f aca="false">IF(A3836="","",IF(ISNUMBER(A3836),INT(A3836),IFERROR(IF(TEXT(DATE(VALUE(LEFT(A3836,4)),VALUE(MID(A3836,6,2)),VALUE(MID(A3836,9,2))),"yyyy-mm-dd")=LEFT(A3836,10),DATE(VALUE(LEFT(A3836,4)),VALUE(MID(A3836,6,2)),VALUE(MID(A3836,9,2))),""),"")))</f>
        <v/>
      </c>
    </row>
    <row r="3837" customFormat="false" ht="15" hidden="false" customHeight="false" outlineLevel="0" collapsed="false">
      <c r="A3837" s="13"/>
      <c r="B3837" s="8"/>
      <c r="C3837" s="8"/>
      <c r="D3837" s="23"/>
      <c r="E3837" s="23"/>
      <c r="F3837" s="10" t="str">
        <f aca="false">IF(D3837="","",D3837-N(E3837))</f>
        <v/>
      </c>
      <c r="G3837" s="8"/>
      <c r="H3837" s="12" t="str">
        <f aca="false">IF(AND(A3837="",C3837="",D3837=""),"",IF(A3837="","Add the order date",IF(I3837="","Date not recognised - use YYYY-MM-DD",IF(C3837="","Add the customer email",IF(D3837="","Add the order total",IF(COUNTIF(Customers!$A$2:$A$2001,C3837)=0,"Customer not on Customers tab",IF(N(E3837)&gt;D3837,"Refund is more than the order",IF(AND(B3837&lt;&gt;"",COUNTIF($B$2:$B$5001,B3837)&gt;1),"Same order # twice - keep one row",""))))))))</f>
        <v/>
      </c>
      <c r="I3837" s="11" t="str">
        <f aca="false">IF(A3837="","",IF(ISNUMBER(A3837),INT(A3837),IFERROR(IF(TEXT(DATE(VALUE(LEFT(A3837,4)),VALUE(MID(A3837,6,2)),VALUE(MID(A3837,9,2))),"yyyy-mm-dd")=LEFT(A3837,10),DATE(VALUE(LEFT(A3837,4)),VALUE(MID(A3837,6,2)),VALUE(MID(A3837,9,2))),""),"")))</f>
        <v/>
      </c>
    </row>
    <row r="3838" customFormat="false" ht="15" hidden="false" customHeight="false" outlineLevel="0" collapsed="false">
      <c r="A3838" s="13"/>
      <c r="B3838" s="8"/>
      <c r="C3838" s="8"/>
      <c r="D3838" s="23"/>
      <c r="E3838" s="23"/>
      <c r="F3838" s="10" t="str">
        <f aca="false">IF(D3838="","",D3838-N(E3838))</f>
        <v/>
      </c>
      <c r="G3838" s="8"/>
      <c r="H3838" s="12" t="str">
        <f aca="false">IF(AND(A3838="",C3838="",D3838=""),"",IF(A3838="","Add the order date",IF(I3838="","Date not recognised - use YYYY-MM-DD",IF(C3838="","Add the customer email",IF(D3838="","Add the order total",IF(COUNTIF(Customers!$A$2:$A$2001,C3838)=0,"Customer not on Customers tab",IF(N(E3838)&gt;D3838,"Refund is more than the order",IF(AND(B3838&lt;&gt;"",COUNTIF($B$2:$B$5001,B3838)&gt;1),"Same order # twice - keep one row",""))))))))</f>
        <v/>
      </c>
      <c r="I3838" s="11" t="str">
        <f aca="false">IF(A3838="","",IF(ISNUMBER(A3838),INT(A3838),IFERROR(IF(TEXT(DATE(VALUE(LEFT(A3838,4)),VALUE(MID(A3838,6,2)),VALUE(MID(A3838,9,2))),"yyyy-mm-dd")=LEFT(A3838,10),DATE(VALUE(LEFT(A3838,4)),VALUE(MID(A3838,6,2)),VALUE(MID(A3838,9,2))),""),"")))</f>
        <v/>
      </c>
    </row>
    <row r="3839" customFormat="false" ht="15" hidden="false" customHeight="false" outlineLevel="0" collapsed="false">
      <c r="A3839" s="13"/>
      <c r="B3839" s="8"/>
      <c r="C3839" s="8"/>
      <c r="D3839" s="23"/>
      <c r="E3839" s="23"/>
      <c r="F3839" s="10" t="str">
        <f aca="false">IF(D3839="","",D3839-N(E3839))</f>
        <v/>
      </c>
      <c r="G3839" s="8"/>
      <c r="H3839" s="12" t="str">
        <f aca="false">IF(AND(A3839="",C3839="",D3839=""),"",IF(A3839="","Add the order date",IF(I3839="","Date not recognised - use YYYY-MM-DD",IF(C3839="","Add the customer email",IF(D3839="","Add the order total",IF(COUNTIF(Customers!$A$2:$A$2001,C3839)=0,"Customer not on Customers tab",IF(N(E3839)&gt;D3839,"Refund is more than the order",IF(AND(B3839&lt;&gt;"",COUNTIF($B$2:$B$5001,B3839)&gt;1),"Same order # twice - keep one row",""))))))))</f>
        <v/>
      </c>
      <c r="I3839" s="11" t="str">
        <f aca="false">IF(A3839="","",IF(ISNUMBER(A3839),INT(A3839),IFERROR(IF(TEXT(DATE(VALUE(LEFT(A3839,4)),VALUE(MID(A3839,6,2)),VALUE(MID(A3839,9,2))),"yyyy-mm-dd")=LEFT(A3839,10),DATE(VALUE(LEFT(A3839,4)),VALUE(MID(A3839,6,2)),VALUE(MID(A3839,9,2))),""),"")))</f>
        <v/>
      </c>
    </row>
    <row r="3840" customFormat="false" ht="15" hidden="false" customHeight="false" outlineLevel="0" collapsed="false">
      <c r="A3840" s="13"/>
      <c r="B3840" s="8"/>
      <c r="C3840" s="8"/>
      <c r="D3840" s="23"/>
      <c r="E3840" s="23"/>
      <c r="F3840" s="10" t="str">
        <f aca="false">IF(D3840="","",D3840-N(E3840))</f>
        <v/>
      </c>
      <c r="G3840" s="8"/>
      <c r="H3840" s="12" t="str">
        <f aca="false">IF(AND(A3840="",C3840="",D3840=""),"",IF(A3840="","Add the order date",IF(I3840="","Date not recognised - use YYYY-MM-DD",IF(C3840="","Add the customer email",IF(D3840="","Add the order total",IF(COUNTIF(Customers!$A$2:$A$2001,C3840)=0,"Customer not on Customers tab",IF(N(E3840)&gt;D3840,"Refund is more than the order",IF(AND(B3840&lt;&gt;"",COUNTIF($B$2:$B$5001,B3840)&gt;1),"Same order # twice - keep one row",""))))))))</f>
        <v/>
      </c>
      <c r="I3840" s="11" t="str">
        <f aca="false">IF(A3840="","",IF(ISNUMBER(A3840),INT(A3840),IFERROR(IF(TEXT(DATE(VALUE(LEFT(A3840,4)),VALUE(MID(A3840,6,2)),VALUE(MID(A3840,9,2))),"yyyy-mm-dd")=LEFT(A3840,10),DATE(VALUE(LEFT(A3840,4)),VALUE(MID(A3840,6,2)),VALUE(MID(A3840,9,2))),""),"")))</f>
        <v/>
      </c>
    </row>
    <row r="3841" customFormat="false" ht="15" hidden="false" customHeight="false" outlineLevel="0" collapsed="false">
      <c r="A3841" s="13"/>
      <c r="B3841" s="8"/>
      <c r="C3841" s="8"/>
      <c r="D3841" s="23"/>
      <c r="E3841" s="23"/>
      <c r="F3841" s="10" t="str">
        <f aca="false">IF(D3841="","",D3841-N(E3841))</f>
        <v/>
      </c>
      <c r="G3841" s="8"/>
      <c r="H3841" s="12" t="str">
        <f aca="false">IF(AND(A3841="",C3841="",D3841=""),"",IF(A3841="","Add the order date",IF(I3841="","Date not recognised - use YYYY-MM-DD",IF(C3841="","Add the customer email",IF(D3841="","Add the order total",IF(COUNTIF(Customers!$A$2:$A$2001,C3841)=0,"Customer not on Customers tab",IF(N(E3841)&gt;D3841,"Refund is more than the order",IF(AND(B3841&lt;&gt;"",COUNTIF($B$2:$B$5001,B3841)&gt;1),"Same order # twice - keep one row",""))))))))</f>
        <v/>
      </c>
      <c r="I3841" s="11" t="str">
        <f aca="false">IF(A3841="","",IF(ISNUMBER(A3841),INT(A3841),IFERROR(IF(TEXT(DATE(VALUE(LEFT(A3841,4)),VALUE(MID(A3841,6,2)),VALUE(MID(A3841,9,2))),"yyyy-mm-dd")=LEFT(A3841,10),DATE(VALUE(LEFT(A3841,4)),VALUE(MID(A3841,6,2)),VALUE(MID(A3841,9,2))),""),"")))</f>
        <v/>
      </c>
    </row>
    <row r="3842" customFormat="false" ht="15" hidden="false" customHeight="false" outlineLevel="0" collapsed="false">
      <c r="A3842" s="13"/>
      <c r="B3842" s="8"/>
      <c r="C3842" s="8"/>
      <c r="D3842" s="23"/>
      <c r="E3842" s="23"/>
      <c r="F3842" s="10" t="str">
        <f aca="false">IF(D3842="","",D3842-N(E3842))</f>
        <v/>
      </c>
      <c r="G3842" s="8"/>
      <c r="H3842" s="12" t="str">
        <f aca="false">IF(AND(A3842="",C3842="",D3842=""),"",IF(A3842="","Add the order date",IF(I3842="","Date not recognised - use YYYY-MM-DD",IF(C3842="","Add the customer email",IF(D3842="","Add the order total",IF(COUNTIF(Customers!$A$2:$A$2001,C3842)=0,"Customer not on Customers tab",IF(N(E3842)&gt;D3842,"Refund is more than the order",IF(AND(B3842&lt;&gt;"",COUNTIF($B$2:$B$5001,B3842)&gt;1),"Same order # twice - keep one row",""))))))))</f>
        <v/>
      </c>
      <c r="I3842" s="11" t="str">
        <f aca="false">IF(A3842="","",IF(ISNUMBER(A3842),INT(A3842),IFERROR(IF(TEXT(DATE(VALUE(LEFT(A3842,4)),VALUE(MID(A3842,6,2)),VALUE(MID(A3842,9,2))),"yyyy-mm-dd")=LEFT(A3842,10),DATE(VALUE(LEFT(A3842,4)),VALUE(MID(A3842,6,2)),VALUE(MID(A3842,9,2))),""),"")))</f>
        <v/>
      </c>
    </row>
    <row r="3843" customFormat="false" ht="15" hidden="false" customHeight="false" outlineLevel="0" collapsed="false">
      <c r="A3843" s="13"/>
      <c r="B3843" s="8"/>
      <c r="C3843" s="8"/>
      <c r="D3843" s="23"/>
      <c r="E3843" s="23"/>
      <c r="F3843" s="10" t="str">
        <f aca="false">IF(D3843="","",D3843-N(E3843))</f>
        <v/>
      </c>
      <c r="G3843" s="8"/>
      <c r="H3843" s="12" t="str">
        <f aca="false">IF(AND(A3843="",C3843="",D3843=""),"",IF(A3843="","Add the order date",IF(I3843="","Date not recognised - use YYYY-MM-DD",IF(C3843="","Add the customer email",IF(D3843="","Add the order total",IF(COUNTIF(Customers!$A$2:$A$2001,C3843)=0,"Customer not on Customers tab",IF(N(E3843)&gt;D3843,"Refund is more than the order",IF(AND(B3843&lt;&gt;"",COUNTIF($B$2:$B$5001,B3843)&gt;1),"Same order # twice - keep one row",""))))))))</f>
        <v/>
      </c>
      <c r="I3843" s="11" t="str">
        <f aca="false">IF(A3843="","",IF(ISNUMBER(A3843),INT(A3843),IFERROR(IF(TEXT(DATE(VALUE(LEFT(A3843,4)),VALUE(MID(A3843,6,2)),VALUE(MID(A3843,9,2))),"yyyy-mm-dd")=LEFT(A3843,10),DATE(VALUE(LEFT(A3843,4)),VALUE(MID(A3843,6,2)),VALUE(MID(A3843,9,2))),""),"")))</f>
        <v/>
      </c>
    </row>
    <row r="3844" customFormat="false" ht="15" hidden="false" customHeight="false" outlineLevel="0" collapsed="false">
      <c r="A3844" s="13"/>
      <c r="B3844" s="8"/>
      <c r="C3844" s="8"/>
      <c r="D3844" s="23"/>
      <c r="E3844" s="23"/>
      <c r="F3844" s="10" t="str">
        <f aca="false">IF(D3844="","",D3844-N(E3844))</f>
        <v/>
      </c>
      <c r="G3844" s="8"/>
      <c r="H3844" s="12" t="str">
        <f aca="false">IF(AND(A3844="",C3844="",D3844=""),"",IF(A3844="","Add the order date",IF(I3844="","Date not recognised - use YYYY-MM-DD",IF(C3844="","Add the customer email",IF(D3844="","Add the order total",IF(COUNTIF(Customers!$A$2:$A$2001,C3844)=0,"Customer not on Customers tab",IF(N(E3844)&gt;D3844,"Refund is more than the order",IF(AND(B3844&lt;&gt;"",COUNTIF($B$2:$B$5001,B3844)&gt;1),"Same order # twice - keep one row",""))))))))</f>
        <v/>
      </c>
      <c r="I3844" s="11" t="str">
        <f aca="false">IF(A3844="","",IF(ISNUMBER(A3844),INT(A3844),IFERROR(IF(TEXT(DATE(VALUE(LEFT(A3844,4)),VALUE(MID(A3844,6,2)),VALUE(MID(A3844,9,2))),"yyyy-mm-dd")=LEFT(A3844,10),DATE(VALUE(LEFT(A3844,4)),VALUE(MID(A3844,6,2)),VALUE(MID(A3844,9,2))),""),"")))</f>
        <v/>
      </c>
    </row>
    <row r="3845" customFormat="false" ht="15" hidden="false" customHeight="false" outlineLevel="0" collapsed="false">
      <c r="A3845" s="13"/>
      <c r="B3845" s="8"/>
      <c r="C3845" s="8"/>
      <c r="D3845" s="23"/>
      <c r="E3845" s="23"/>
      <c r="F3845" s="10" t="str">
        <f aca="false">IF(D3845="","",D3845-N(E3845))</f>
        <v/>
      </c>
      <c r="G3845" s="8"/>
      <c r="H3845" s="12" t="str">
        <f aca="false">IF(AND(A3845="",C3845="",D3845=""),"",IF(A3845="","Add the order date",IF(I3845="","Date not recognised - use YYYY-MM-DD",IF(C3845="","Add the customer email",IF(D3845="","Add the order total",IF(COUNTIF(Customers!$A$2:$A$2001,C3845)=0,"Customer not on Customers tab",IF(N(E3845)&gt;D3845,"Refund is more than the order",IF(AND(B3845&lt;&gt;"",COUNTIF($B$2:$B$5001,B3845)&gt;1),"Same order # twice - keep one row",""))))))))</f>
        <v/>
      </c>
      <c r="I3845" s="11" t="str">
        <f aca="false">IF(A3845="","",IF(ISNUMBER(A3845),INT(A3845),IFERROR(IF(TEXT(DATE(VALUE(LEFT(A3845,4)),VALUE(MID(A3845,6,2)),VALUE(MID(A3845,9,2))),"yyyy-mm-dd")=LEFT(A3845,10),DATE(VALUE(LEFT(A3845,4)),VALUE(MID(A3845,6,2)),VALUE(MID(A3845,9,2))),""),"")))</f>
        <v/>
      </c>
    </row>
    <row r="3846" customFormat="false" ht="15" hidden="false" customHeight="false" outlineLevel="0" collapsed="false">
      <c r="A3846" s="13"/>
      <c r="B3846" s="8"/>
      <c r="C3846" s="8"/>
      <c r="D3846" s="23"/>
      <c r="E3846" s="23"/>
      <c r="F3846" s="10" t="str">
        <f aca="false">IF(D3846="","",D3846-N(E3846))</f>
        <v/>
      </c>
      <c r="G3846" s="8"/>
      <c r="H3846" s="12" t="str">
        <f aca="false">IF(AND(A3846="",C3846="",D3846=""),"",IF(A3846="","Add the order date",IF(I3846="","Date not recognised - use YYYY-MM-DD",IF(C3846="","Add the customer email",IF(D3846="","Add the order total",IF(COUNTIF(Customers!$A$2:$A$2001,C3846)=0,"Customer not on Customers tab",IF(N(E3846)&gt;D3846,"Refund is more than the order",IF(AND(B3846&lt;&gt;"",COUNTIF($B$2:$B$5001,B3846)&gt;1),"Same order # twice - keep one row",""))))))))</f>
        <v/>
      </c>
      <c r="I3846" s="11" t="str">
        <f aca="false">IF(A3846="","",IF(ISNUMBER(A3846),INT(A3846),IFERROR(IF(TEXT(DATE(VALUE(LEFT(A3846,4)),VALUE(MID(A3846,6,2)),VALUE(MID(A3846,9,2))),"yyyy-mm-dd")=LEFT(A3846,10),DATE(VALUE(LEFT(A3846,4)),VALUE(MID(A3846,6,2)),VALUE(MID(A3846,9,2))),""),"")))</f>
        <v/>
      </c>
    </row>
    <row r="3847" customFormat="false" ht="15" hidden="false" customHeight="false" outlineLevel="0" collapsed="false">
      <c r="A3847" s="13"/>
      <c r="B3847" s="8"/>
      <c r="C3847" s="8"/>
      <c r="D3847" s="23"/>
      <c r="E3847" s="23"/>
      <c r="F3847" s="10" t="str">
        <f aca="false">IF(D3847="","",D3847-N(E3847))</f>
        <v/>
      </c>
      <c r="G3847" s="8"/>
      <c r="H3847" s="12" t="str">
        <f aca="false">IF(AND(A3847="",C3847="",D3847=""),"",IF(A3847="","Add the order date",IF(I3847="","Date not recognised - use YYYY-MM-DD",IF(C3847="","Add the customer email",IF(D3847="","Add the order total",IF(COUNTIF(Customers!$A$2:$A$2001,C3847)=0,"Customer not on Customers tab",IF(N(E3847)&gt;D3847,"Refund is more than the order",IF(AND(B3847&lt;&gt;"",COUNTIF($B$2:$B$5001,B3847)&gt;1),"Same order # twice - keep one row",""))))))))</f>
        <v/>
      </c>
      <c r="I3847" s="11" t="str">
        <f aca="false">IF(A3847="","",IF(ISNUMBER(A3847),INT(A3847),IFERROR(IF(TEXT(DATE(VALUE(LEFT(A3847,4)),VALUE(MID(A3847,6,2)),VALUE(MID(A3847,9,2))),"yyyy-mm-dd")=LEFT(A3847,10),DATE(VALUE(LEFT(A3847,4)),VALUE(MID(A3847,6,2)),VALUE(MID(A3847,9,2))),""),"")))</f>
        <v/>
      </c>
    </row>
    <row r="3848" customFormat="false" ht="15" hidden="false" customHeight="false" outlineLevel="0" collapsed="false">
      <c r="A3848" s="13"/>
      <c r="B3848" s="8"/>
      <c r="C3848" s="8"/>
      <c r="D3848" s="23"/>
      <c r="E3848" s="23"/>
      <c r="F3848" s="10" t="str">
        <f aca="false">IF(D3848="","",D3848-N(E3848))</f>
        <v/>
      </c>
      <c r="G3848" s="8"/>
      <c r="H3848" s="12" t="str">
        <f aca="false">IF(AND(A3848="",C3848="",D3848=""),"",IF(A3848="","Add the order date",IF(I3848="","Date not recognised - use YYYY-MM-DD",IF(C3848="","Add the customer email",IF(D3848="","Add the order total",IF(COUNTIF(Customers!$A$2:$A$2001,C3848)=0,"Customer not on Customers tab",IF(N(E3848)&gt;D3848,"Refund is more than the order",IF(AND(B3848&lt;&gt;"",COUNTIF($B$2:$B$5001,B3848)&gt;1),"Same order # twice - keep one row",""))))))))</f>
        <v/>
      </c>
      <c r="I3848" s="11" t="str">
        <f aca="false">IF(A3848="","",IF(ISNUMBER(A3848),INT(A3848),IFERROR(IF(TEXT(DATE(VALUE(LEFT(A3848,4)),VALUE(MID(A3848,6,2)),VALUE(MID(A3848,9,2))),"yyyy-mm-dd")=LEFT(A3848,10),DATE(VALUE(LEFT(A3848,4)),VALUE(MID(A3848,6,2)),VALUE(MID(A3848,9,2))),""),"")))</f>
        <v/>
      </c>
    </row>
    <row r="3849" customFormat="false" ht="15" hidden="false" customHeight="false" outlineLevel="0" collapsed="false">
      <c r="A3849" s="13"/>
      <c r="B3849" s="8"/>
      <c r="C3849" s="8"/>
      <c r="D3849" s="23"/>
      <c r="E3849" s="23"/>
      <c r="F3849" s="10" t="str">
        <f aca="false">IF(D3849="","",D3849-N(E3849))</f>
        <v/>
      </c>
      <c r="G3849" s="8"/>
      <c r="H3849" s="12" t="str">
        <f aca="false">IF(AND(A3849="",C3849="",D3849=""),"",IF(A3849="","Add the order date",IF(I3849="","Date not recognised - use YYYY-MM-DD",IF(C3849="","Add the customer email",IF(D3849="","Add the order total",IF(COUNTIF(Customers!$A$2:$A$2001,C3849)=0,"Customer not on Customers tab",IF(N(E3849)&gt;D3849,"Refund is more than the order",IF(AND(B3849&lt;&gt;"",COUNTIF($B$2:$B$5001,B3849)&gt;1),"Same order # twice - keep one row",""))))))))</f>
        <v/>
      </c>
      <c r="I3849" s="11" t="str">
        <f aca="false">IF(A3849="","",IF(ISNUMBER(A3849),INT(A3849),IFERROR(IF(TEXT(DATE(VALUE(LEFT(A3849,4)),VALUE(MID(A3849,6,2)),VALUE(MID(A3849,9,2))),"yyyy-mm-dd")=LEFT(A3849,10),DATE(VALUE(LEFT(A3849,4)),VALUE(MID(A3849,6,2)),VALUE(MID(A3849,9,2))),""),"")))</f>
        <v/>
      </c>
    </row>
    <row r="3850" customFormat="false" ht="15" hidden="false" customHeight="false" outlineLevel="0" collapsed="false">
      <c r="A3850" s="13"/>
      <c r="B3850" s="8"/>
      <c r="C3850" s="8"/>
      <c r="D3850" s="23"/>
      <c r="E3850" s="23"/>
      <c r="F3850" s="10" t="str">
        <f aca="false">IF(D3850="","",D3850-N(E3850))</f>
        <v/>
      </c>
      <c r="G3850" s="8"/>
      <c r="H3850" s="12" t="str">
        <f aca="false">IF(AND(A3850="",C3850="",D3850=""),"",IF(A3850="","Add the order date",IF(I3850="","Date not recognised - use YYYY-MM-DD",IF(C3850="","Add the customer email",IF(D3850="","Add the order total",IF(COUNTIF(Customers!$A$2:$A$2001,C3850)=0,"Customer not on Customers tab",IF(N(E3850)&gt;D3850,"Refund is more than the order",IF(AND(B3850&lt;&gt;"",COUNTIF($B$2:$B$5001,B3850)&gt;1),"Same order # twice - keep one row",""))))))))</f>
        <v/>
      </c>
      <c r="I3850" s="11" t="str">
        <f aca="false">IF(A3850="","",IF(ISNUMBER(A3850),INT(A3850),IFERROR(IF(TEXT(DATE(VALUE(LEFT(A3850,4)),VALUE(MID(A3850,6,2)),VALUE(MID(A3850,9,2))),"yyyy-mm-dd")=LEFT(A3850,10),DATE(VALUE(LEFT(A3850,4)),VALUE(MID(A3850,6,2)),VALUE(MID(A3850,9,2))),""),"")))</f>
        <v/>
      </c>
    </row>
    <row r="3851" customFormat="false" ht="15" hidden="false" customHeight="false" outlineLevel="0" collapsed="false">
      <c r="A3851" s="13"/>
      <c r="B3851" s="8"/>
      <c r="C3851" s="8"/>
      <c r="D3851" s="23"/>
      <c r="E3851" s="23"/>
      <c r="F3851" s="10" t="str">
        <f aca="false">IF(D3851="","",D3851-N(E3851))</f>
        <v/>
      </c>
      <c r="G3851" s="8"/>
      <c r="H3851" s="12" t="str">
        <f aca="false">IF(AND(A3851="",C3851="",D3851=""),"",IF(A3851="","Add the order date",IF(I3851="","Date not recognised - use YYYY-MM-DD",IF(C3851="","Add the customer email",IF(D3851="","Add the order total",IF(COUNTIF(Customers!$A$2:$A$2001,C3851)=0,"Customer not on Customers tab",IF(N(E3851)&gt;D3851,"Refund is more than the order",IF(AND(B3851&lt;&gt;"",COUNTIF($B$2:$B$5001,B3851)&gt;1),"Same order # twice - keep one row",""))))))))</f>
        <v/>
      </c>
      <c r="I3851" s="11" t="str">
        <f aca="false">IF(A3851="","",IF(ISNUMBER(A3851),INT(A3851),IFERROR(IF(TEXT(DATE(VALUE(LEFT(A3851,4)),VALUE(MID(A3851,6,2)),VALUE(MID(A3851,9,2))),"yyyy-mm-dd")=LEFT(A3851,10),DATE(VALUE(LEFT(A3851,4)),VALUE(MID(A3851,6,2)),VALUE(MID(A3851,9,2))),""),"")))</f>
        <v/>
      </c>
    </row>
    <row r="3852" customFormat="false" ht="15" hidden="false" customHeight="false" outlineLevel="0" collapsed="false">
      <c r="A3852" s="13"/>
      <c r="B3852" s="8"/>
      <c r="C3852" s="8"/>
      <c r="D3852" s="23"/>
      <c r="E3852" s="23"/>
      <c r="F3852" s="10" t="str">
        <f aca="false">IF(D3852="","",D3852-N(E3852))</f>
        <v/>
      </c>
      <c r="G3852" s="8"/>
      <c r="H3852" s="12" t="str">
        <f aca="false">IF(AND(A3852="",C3852="",D3852=""),"",IF(A3852="","Add the order date",IF(I3852="","Date not recognised - use YYYY-MM-DD",IF(C3852="","Add the customer email",IF(D3852="","Add the order total",IF(COUNTIF(Customers!$A$2:$A$2001,C3852)=0,"Customer not on Customers tab",IF(N(E3852)&gt;D3852,"Refund is more than the order",IF(AND(B3852&lt;&gt;"",COUNTIF($B$2:$B$5001,B3852)&gt;1),"Same order # twice - keep one row",""))))))))</f>
        <v/>
      </c>
      <c r="I3852" s="11" t="str">
        <f aca="false">IF(A3852="","",IF(ISNUMBER(A3852),INT(A3852),IFERROR(IF(TEXT(DATE(VALUE(LEFT(A3852,4)),VALUE(MID(A3852,6,2)),VALUE(MID(A3852,9,2))),"yyyy-mm-dd")=LEFT(A3852,10),DATE(VALUE(LEFT(A3852,4)),VALUE(MID(A3852,6,2)),VALUE(MID(A3852,9,2))),""),"")))</f>
        <v/>
      </c>
    </row>
    <row r="3853" customFormat="false" ht="15" hidden="false" customHeight="false" outlineLevel="0" collapsed="false">
      <c r="A3853" s="13"/>
      <c r="B3853" s="8"/>
      <c r="C3853" s="8"/>
      <c r="D3853" s="23"/>
      <c r="E3853" s="23"/>
      <c r="F3853" s="10" t="str">
        <f aca="false">IF(D3853="","",D3853-N(E3853))</f>
        <v/>
      </c>
      <c r="G3853" s="8"/>
      <c r="H3853" s="12" t="str">
        <f aca="false">IF(AND(A3853="",C3853="",D3853=""),"",IF(A3853="","Add the order date",IF(I3853="","Date not recognised - use YYYY-MM-DD",IF(C3853="","Add the customer email",IF(D3853="","Add the order total",IF(COUNTIF(Customers!$A$2:$A$2001,C3853)=0,"Customer not on Customers tab",IF(N(E3853)&gt;D3853,"Refund is more than the order",IF(AND(B3853&lt;&gt;"",COUNTIF($B$2:$B$5001,B3853)&gt;1),"Same order # twice - keep one row",""))))))))</f>
        <v/>
      </c>
      <c r="I3853" s="11" t="str">
        <f aca="false">IF(A3853="","",IF(ISNUMBER(A3853),INT(A3853),IFERROR(IF(TEXT(DATE(VALUE(LEFT(A3853,4)),VALUE(MID(A3853,6,2)),VALUE(MID(A3853,9,2))),"yyyy-mm-dd")=LEFT(A3853,10),DATE(VALUE(LEFT(A3853,4)),VALUE(MID(A3853,6,2)),VALUE(MID(A3853,9,2))),""),"")))</f>
        <v/>
      </c>
    </row>
    <row r="3854" customFormat="false" ht="15" hidden="false" customHeight="false" outlineLevel="0" collapsed="false">
      <c r="A3854" s="13"/>
      <c r="B3854" s="8"/>
      <c r="C3854" s="8"/>
      <c r="D3854" s="23"/>
      <c r="E3854" s="23"/>
      <c r="F3854" s="10" t="str">
        <f aca="false">IF(D3854="","",D3854-N(E3854))</f>
        <v/>
      </c>
      <c r="G3854" s="8"/>
      <c r="H3854" s="12" t="str">
        <f aca="false">IF(AND(A3854="",C3854="",D3854=""),"",IF(A3854="","Add the order date",IF(I3854="","Date not recognised - use YYYY-MM-DD",IF(C3854="","Add the customer email",IF(D3854="","Add the order total",IF(COUNTIF(Customers!$A$2:$A$2001,C3854)=0,"Customer not on Customers tab",IF(N(E3854)&gt;D3854,"Refund is more than the order",IF(AND(B3854&lt;&gt;"",COUNTIF($B$2:$B$5001,B3854)&gt;1),"Same order # twice - keep one row",""))))))))</f>
        <v/>
      </c>
      <c r="I3854" s="11" t="str">
        <f aca="false">IF(A3854="","",IF(ISNUMBER(A3854),INT(A3854),IFERROR(IF(TEXT(DATE(VALUE(LEFT(A3854,4)),VALUE(MID(A3854,6,2)),VALUE(MID(A3854,9,2))),"yyyy-mm-dd")=LEFT(A3854,10),DATE(VALUE(LEFT(A3854,4)),VALUE(MID(A3854,6,2)),VALUE(MID(A3854,9,2))),""),"")))</f>
        <v/>
      </c>
    </row>
    <row r="3855" customFormat="false" ht="15" hidden="false" customHeight="false" outlineLevel="0" collapsed="false">
      <c r="A3855" s="13"/>
      <c r="B3855" s="8"/>
      <c r="C3855" s="8"/>
      <c r="D3855" s="23"/>
      <c r="E3855" s="23"/>
      <c r="F3855" s="10" t="str">
        <f aca="false">IF(D3855="","",D3855-N(E3855))</f>
        <v/>
      </c>
      <c r="G3855" s="8"/>
      <c r="H3855" s="12" t="str">
        <f aca="false">IF(AND(A3855="",C3855="",D3855=""),"",IF(A3855="","Add the order date",IF(I3855="","Date not recognised - use YYYY-MM-DD",IF(C3855="","Add the customer email",IF(D3855="","Add the order total",IF(COUNTIF(Customers!$A$2:$A$2001,C3855)=0,"Customer not on Customers tab",IF(N(E3855)&gt;D3855,"Refund is more than the order",IF(AND(B3855&lt;&gt;"",COUNTIF($B$2:$B$5001,B3855)&gt;1),"Same order # twice - keep one row",""))))))))</f>
        <v/>
      </c>
      <c r="I3855" s="11" t="str">
        <f aca="false">IF(A3855="","",IF(ISNUMBER(A3855),INT(A3855),IFERROR(IF(TEXT(DATE(VALUE(LEFT(A3855,4)),VALUE(MID(A3855,6,2)),VALUE(MID(A3855,9,2))),"yyyy-mm-dd")=LEFT(A3855,10),DATE(VALUE(LEFT(A3855,4)),VALUE(MID(A3855,6,2)),VALUE(MID(A3855,9,2))),""),"")))</f>
        <v/>
      </c>
    </row>
    <row r="3856" customFormat="false" ht="15" hidden="false" customHeight="false" outlineLevel="0" collapsed="false">
      <c r="A3856" s="13"/>
      <c r="B3856" s="8"/>
      <c r="C3856" s="8"/>
      <c r="D3856" s="23"/>
      <c r="E3856" s="23"/>
      <c r="F3856" s="10" t="str">
        <f aca="false">IF(D3856="","",D3856-N(E3856))</f>
        <v/>
      </c>
      <c r="G3856" s="8"/>
      <c r="H3856" s="12" t="str">
        <f aca="false">IF(AND(A3856="",C3856="",D3856=""),"",IF(A3856="","Add the order date",IF(I3856="","Date not recognised - use YYYY-MM-DD",IF(C3856="","Add the customer email",IF(D3856="","Add the order total",IF(COUNTIF(Customers!$A$2:$A$2001,C3856)=0,"Customer not on Customers tab",IF(N(E3856)&gt;D3856,"Refund is more than the order",IF(AND(B3856&lt;&gt;"",COUNTIF($B$2:$B$5001,B3856)&gt;1),"Same order # twice - keep one row",""))))))))</f>
        <v/>
      </c>
      <c r="I3856" s="11" t="str">
        <f aca="false">IF(A3856="","",IF(ISNUMBER(A3856),INT(A3856),IFERROR(IF(TEXT(DATE(VALUE(LEFT(A3856,4)),VALUE(MID(A3856,6,2)),VALUE(MID(A3856,9,2))),"yyyy-mm-dd")=LEFT(A3856,10),DATE(VALUE(LEFT(A3856,4)),VALUE(MID(A3856,6,2)),VALUE(MID(A3856,9,2))),""),"")))</f>
        <v/>
      </c>
    </row>
    <row r="3857" customFormat="false" ht="15" hidden="false" customHeight="false" outlineLevel="0" collapsed="false">
      <c r="A3857" s="13"/>
      <c r="B3857" s="8"/>
      <c r="C3857" s="8"/>
      <c r="D3857" s="23"/>
      <c r="E3857" s="23"/>
      <c r="F3857" s="10" t="str">
        <f aca="false">IF(D3857="","",D3857-N(E3857))</f>
        <v/>
      </c>
      <c r="G3857" s="8"/>
      <c r="H3857" s="12" t="str">
        <f aca="false">IF(AND(A3857="",C3857="",D3857=""),"",IF(A3857="","Add the order date",IF(I3857="","Date not recognised - use YYYY-MM-DD",IF(C3857="","Add the customer email",IF(D3857="","Add the order total",IF(COUNTIF(Customers!$A$2:$A$2001,C3857)=0,"Customer not on Customers tab",IF(N(E3857)&gt;D3857,"Refund is more than the order",IF(AND(B3857&lt;&gt;"",COUNTIF($B$2:$B$5001,B3857)&gt;1),"Same order # twice - keep one row",""))))))))</f>
        <v/>
      </c>
      <c r="I3857" s="11" t="str">
        <f aca="false">IF(A3857="","",IF(ISNUMBER(A3857),INT(A3857),IFERROR(IF(TEXT(DATE(VALUE(LEFT(A3857,4)),VALUE(MID(A3857,6,2)),VALUE(MID(A3857,9,2))),"yyyy-mm-dd")=LEFT(A3857,10),DATE(VALUE(LEFT(A3857,4)),VALUE(MID(A3857,6,2)),VALUE(MID(A3857,9,2))),""),"")))</f>
        <v/>
      </c>
    </row>
    <row r="3858" customFormat="false" ht="15" hidden="false" customHeight="false" outlineLevel="0" collapsed="false">
      <c r="A3858" s="13"/>
      <c r="B3858" s="8"/>
      <c r="C3858" s="8"/>
      <c r="D3858" s="23"/>
      <c r="E3858" s="23"/>
      <c r="F3858" s="10" t="str">
        <f aca="false">IF(D3858="","",D3858-N(E3858))</f>
        <v/>
      </c>
      <c r="G3858" s="8"/>
      <c r="H3858" s="12" t="str">
        <f aca="false">IF(AND(A3858="",C3858="",D3858=""),"",IF(A3858="","Add the order date",IF(I3858="","Date not recognised - use YYYY-MM-DD",IF(C3858="","Add the customer email",IF(D3858="","Add the order total",IF(COUNTIF(Customers!$A$2:$A$2001,C3858)=0,"Customer not on Customers tab",IF(N(E3858)&gt;D3858,"Refund is more than the order",IF(AND(B3858&lt;&gt;"",COUNTIF($B$2:$B$5001,B3858)&gt;1),"Same order # twice - keep one row",""))))))))</f>
        <v/>
      </c>
      <c r="I3858" s="11" t="str">
        <f aca="false">IF(A3858="","",IF(ISNUMBER(A3858),INT(A3858),IFERROR(IF(TEXT(DATE(VALUE(LEFT(A3858,4)),VALUE(MID(A3858,6,2)),VALUE(MID(A3858,9,2))),"yyyy-mm-dd")=LEFT(A3858,10),DATE(VALUE(LEFT(A3858,4)),VALUE(MID(A3858,6,2)),VALUE(MID(A3858,9,2))),""),"")))</f>
        <v/>
      </c>
    </row>
    <row r="3859" customFormat="false" ht="15" hidden="false" customHeight="false" outlineLevel="0" collapsed="false">
      <c r="A3859" s="13"/>
      <c r="B3859" s="8"/>
      <c r="C3859" s="8"/>
      <c r="D3859" s="23"/>
      <c r="E3859" s="23"/>
      <c r="F3859" s="10" t="str">
        <f aca="false">IF(D3859="","",D3859-N(E3859))</f>
        <v/>
      </c>
      <c r="G3859" s="8"/>
      <c r="H3859" s="12" t="str">
        <f aca="false">IF(AND(A3859="",C3859="",D3859=""),"",IF(A3859="","Add the order date",IF(I3859="","Date not recognised - use YYYY-MM-DD",IF(C3859="","Add the customer email",IF(D3859="","Add the order total",IF(COUNTIF(Customers!$A$2:$A$2001,C3859)=0,"Customer not on Customers tab",IF(N(E3859)&gt;D3859,"Refund is more than the order",IF(AND(B3859&lt;&gt;"",COUNTIF($B$2:$B$5001,B3859)&gt;1),"Same order # twice - keep one row",""))))))))</f>
        <v/>
      </c>
      <c r="I3859" s="11" t="str">
        <f aca="false">IF(A3859="","",IF(ISNUMBER(A3859),INT(A3859),IFERROR(IF(TEXT(DATE(VALUE(LEFT(A3859,4)),VALUE(MID(A3859,6,2)),VALUE(MID(A3859,9,2))),"yyyy-mm-dd")=LEFT(A3859,10),DATE(VALUE(LEFT(A3859,4)),VALUE(MID(A3859,6,2)),VALUE(MID(A3859,9,2))),""),"")))</f>
        <v/>
      </c>
    </row>
    <row r="3860" customFormat="false" ht="15" hidden="false" customHeight="false" outlineLevel="0" collapsed="false">
      <c r="A3860" s="13"/>
      <c r="B3860" s="8"/>
      <c r="C3860" s="8"/>
      <c r="D3860" s="23"/>
      <c r="E3860" s="23"/>
      <c r="F3860" s="10" t="str">
        <f aca="false">IF(D3860="","",D3860-N(E3860))</f>
        <v/>
      </c>
      <c r="G3860" s="8"/>
      <c r="H3860" s="12" t="str">
        <f aca="false">IF(AND(A3860="",C3860="",D3860=""),"",IF(A3860="","Add the order date",IF(I3860="","Date not recognised - use YYYY-MM-DD",IF(C3860="","Add the customer email",IF(D3860="","Add the order total",IF(COUNTIF(Customers!$A$2:$A$2001,C3860)=0,"Customer not on Customers tab",IF(N(E3860)&gt;D3860,"Refund is more than the order",IF(AND(B3860&lt;&gt;"",COUNTIF($B$2:$B$5001,B3860)&gt;1),"Same order # twice - keep one row",""))))))))</f>
        <v/>
      </c>
      <c r="I3860" s="11" t="str">
        <f aca="false">IF(A3860="","",IF(ISNUMBER(A3860),INT(A3860),IFERROR(IF(TEXT(DATE(VALUE(LEFT(A3860,4)),VALUE(MID(A3860,6,2)),VALUE(MID(A3860,9,2))),"yyyy-mm-dd")=LEFT(A3860,10),DATE(VALUE(LEFT(A3860,4)),VALUE(MID(A3860,6,2)),VALUE(MID(A3860,9,2))),""),"")))</f>
        <v/>
      </c>
    </row>
    <row r="3861" customFormat="false" ht="15" hidden="false" customHeight="false" outlineLevel="0" collapsed="false">
      <c r="A3861" s="13"/>
      <c r="B3861" s="8"/>
      <c r="C3861" s="8"/>
      <c r="D3861" s="23"/>
      <c r="E3861" s="23"/>
      <c r="F3861" s="10" t="str">
        <f aca="false">IF(D3861="","",D3861-N(E3861))</f>
        <v/>
      </c>
      <c r="G3861" s="8"/>
      <c r="H3861" s="12" t="str">
        <f aca="false">IF(AND(A3861="",C3861="",D3861=""),"",IF(A3861="","Add the order date",IF(I3861="","Date not recognised - use YYYY-MM-DD",IF(C3861="","Add the customer email",IF(D3861="","Add the order total",IF(COUNTIF(Customers!$A$2:$A$2001,C3861)=0,"Customer not on Customers tab",IF(N(E3861)&gt;D3861,"Refund is more than the order",IF(AND(B3861&lt;&gt;"",COUNTIF($B$2:$B$5001,B3861)&gt;1),"Same order # twice - keep one row",""))))))))</f>
        <v/>
      </c>
      <c r="I3861" s="11" t="str">
        <f aca="false">IF(A3861="","",IF(ISNUMBER(A3861),INT(A3861),IFERROR(IF(TEXT(DATE(VALUE(LEFT(A3861,4)),VALUE(MID(A3861,6,2)),VALUE(MID(A3861,9,2))),"yyyy-mm-dd")=LEFT(A3861,10),DATE(VALUE(LEFT(A3861,4)),VALUE(MID(A3861,6,2)),VALUE(MID(A3861,9,2))),""),"")))</f>
        <v/>
      </c>
    </row>
    <row r="3862" customFormat="false" ht="15" hidden="false" customHeight="false" outlineLevel="0" collapsed="false">
      <c r="A3862" s="13"/>
      <c r="B3862" s="8"/>
      <c r="C3862" s="8"/>
      <c r="D3862" s="23"/>
      <c r="E3862" s="23"/>
      <c r="F3862" s="10" t="str">
        <f aca="false">IF(D3862="","",D3862-N(E3862))</f>
        <v/>
      </c>
      <c r="G3862" s="8"/>
      <c r="H3862" s="12" t="str">
        <f aca="false">IF(AND(A3862="",C3862="",D3862=""),"",IF(A3862="","Add the order date",IF(I3862="","Date not recognised - use YYYY-MM-DD",IF(C3862="","Add the customer email",IF(D3862="","Add the order total",IF(COUNTIF(Customers!$A$2:$A$2001,C3862)=0,"Customer not on Customers tab",IF(N(E3862)&gt;D3862,"Refund is more than the order",IF(AND(B3862&lt;&gt;"",COUNTIF($B$2:$B$5001,B3862)&gt;1),"Same order # twice - keep one row",""))))))))</f>
        <v/>
      </c>
      <c r="I3862" s="11" t="str">
        <f aca="false">IF(A3862="","",IF(ISNUMBER(A3862),INT(A3862),IFERROR(IF(TEXT(DATE(VALUE(LEFT(A3862,4)),VALUE(MID(A3862,6,2)),VALUE(MID(A3862,9,2))),"yyyy-mm-dd")=LEFT(A3862,10),DATE(VALUE(LEFT(A3862,4)),VALUE(MID(A3862,6,2)),VALUE(MID(A3862,9,2))),""),"")))</f>
        <v/>
      </c>
    </row>
    <row r="3863" customFormat="false" ht="15" hidden="false" customHeight="false" outlineLevel="0" collapsed="false">
      <c r="A3863" s="13"/>
      <c r="B3863" s="8"/>
      <c r="C3863" s="8"/>
      <c r="D3863" s="23"/>
      <c r="E3863" s="23"/>
      <c r="F3863" s="10" t="str">
        <f aca="false">IF(D3863="","",D3863-N(E3863))</f>
        <v/>
      </c>
      <c r="G3863" s="8"/>
      <c r="H3863" s="12" t="str">
        <f aca="false">IF(AND(A3863="",C3863="",D3863=""),"",IF(A3863="","Add the order date",IF(I3863="","Date not recognised - use YYYY-MM-DD",IF(C3863="","Add the customer email",IF(D3863="","Add the order total",IF(COUNTIF(Customers!$A$2:$A$2001,C3863)=0,"Customer not on Customers tab",IF(N(E3863)&gt;D3863,"Refund is more than the order",IF(AND(B3863&lt;&gt;"",COUNTIF($B$2:$B$5001,B3863)&gt;1),"Same order # twice - keep one row",""))))))))</f>
        <v/>
      </c>
      <c r="I3863" s="11" t="str">
        <f aca="false">IF(A3863="","",IF(ISNUMBER(A3863),INT(A3863),IFERROR(IF(TEXT(DATE(VALUE(LEFT(A3863,4)),VALUE(MID(A3863,6,2)),VALUE(MID(A3863,9,2))),"yyyy-mm-dd")=LEFT(A3863,10),DATE(VALUE(LEFT(A3863,4)),VALUE(MID(A3863,6,2)),VALUE(MID(A3863,9,2))),""),"")))</f>
        <v/>
      </c>
    </row>
    <row r="3864" customFormat="false" ht="15" hidden="false" customHeight="false" outlineLevel="0" collapsed="false">
      <c r="A3864" s="13"/>
      <c r="B3864" s="8"/>
      <c r="C3864" s="8"/>
      <c r="D3864" s="23"/>
      <c r="E3864" s="23"/>
      <c r="F3864" s="10" t="str">
        <f aca="false">IF(D3864="","",D3864-N(E3864))</f>
        <v/>
      </c>
      <c r="G3864" s="8"/>
      <c r="H3864" s="12" t="str">
        <f aca="false">IF(AND(A3864="",C3864="",D3864=""),"",IF(A3864="","Add the order date",IF(I3864="","Date not recognised - use YYYY-MM-DD",IF(C3864="","Add the customer email",IF(D3864="","Add the order total",IF(COUNTIF(Customers!$A$2:$A$2001,C3864)=0,"Customer not on Customers tab",IF(N(E3864)&gt;D3864,"Refund is more than the order",IF(AND(B3864&lt;&gt;"",COUNTIF($B$2:$B$5001,B3864)&gt;1),"Same order # twice - keep one row",""))))))))</f>
        <v/>
      </c>
      <c r="I3864" s="11" t="str">
        <f aca="false">IF(A3864="","",IF(ISNUMBER(A3864),INT(A3864),IFERROR(IF(TEXT(DATE(VALUE(LEFT(A3864,4)),VALUE(MID(A3864,6,2)),VALUE(MID(A3864,9,2))),"yyyy-mm-dd")=LEFT(A3864,10),DATE(VALUE(LEFT(A3864,4)),VALUE(MID(A3864,6,2)),VALUE(MID(A3864,9,2))),""),"")))</f>
        <v/>
      </c>
    </row>
    <row r="3865" customFormat="false" ht="15" hidden="false" customHeight="false" outlineLevel="0" collapsed="false">
      <c r="A3865" s="13"/>
      <c r="B3865" s="8"/>
      <c r="C3865" s="8"/>
      <c r="D3865" s="23"/>
      <c r="E3865" s="23"/>
      <c r="F3865" s="10" t="str">
        <f aca="false">IF(D3865="","",D3865-N(E3865))</f>
        <v/>
      </c>
      <c r="G3865" s="8"/>
      <c r="H3865" s="12" t="str">
        <f aca="false">IF(AND(A3865="",C3865="",D3865=""),"",IF(A3865="","Add the order date",IF(I3865="","Date not recognised - use YYYY-MM-DD",IF(C3865="","Add the customer email",IF(D3865="","Add the order total",IF(COUNTIF(Customers!$A$2:$A$2001,C3865)=0,"Customer not on Customers tab",IF(N(E3865)&gt;D3865,"Refund is more than the order",IF(AND(B3865&lt;&gt;"",COUNTIF($B$2:$B$5001,B3865)&gt;1),"Same order # twice - keep one row",""))))))))</f>
        <v/>
      </c>
      <c r="I3865" s="11" t="str">
        <f aca="false">IF(A3865="","",IF(ISNUMBER(A3865),INT(A3865),IFERROR(IF(TEXT(DATE(VALUE(LEFT(A3865,4)),VALUE(MID(A3865,6,2)),VALUE(MID(A3865,9,2))),"yyyy-mm-dd")=LEFT(A3865,10),DATE(VALUE(LEFT(A3865,4)),VALUE(MID(A3865,6,2)),VALUE(MID(A3865,9,2))),""),"")))</f>
        <v/>
      </c>
    </row>
    <row r="3866" customFormat="false" ht="15" hidden="false" customHeight="false" outlineLevel="0" collapsed="false">
      <c r="A3866" s="13"/>
      <c r="B3866" s="8"/>
      <c r="C3866" s="8"/>
      <c r="D3866" s="23"/>
      <c r="E3866" s="23"/>
      <c r="F3866" s="10" t="str">
        <f aca="false">IF(D3866="","",D3866-N(E3866))</f>
        <v/>
      </c>
      <c r="G3866" s="8"/>
      <c r="H3866" s="12" t="str">
        <f aca="false">IF(AND(A3866="",C3866="",D3866=""),"",IF(A3866="","Add the order date",IF(I3866="","Date not recognised - use YYYY-MM-DD",IF(C3866="","Add the customer email",IF(D3866="","Add the order total",IF(COUNTIF(Customers!$A$2:$A$2001,C3866)=0,"Customer not on Customers tab",IF(N(E3866)&gt;D3866,"Refund is more than the order",IF(AND(B3866&lt;&gt;"",COUNTIF($B$2:$B$5001,B3866)&gt;1),"Same order # twice - keep one row",""))))))))</f>
        <v/>
      </c>
      <c r="I3866" s="11" t="str">
        <f aca="false">IF(A3866="","",IF(ISNUMBER(A3866),INT(A3866),IFERROR(IF(TEXT(DATE(VALUE(LEFT(A3866,4)),VALUE(MID(A3866,6,2)),VALUE(MID(A3866,9,2))),"yyyy-mm-dd")=LEFT(A3866,10),DATE(VALUE(LEFT(A3866,4)),VALUE(MID(A3866,6,2)),VALUE(MID(A3866,9,2))),""),"")))</f>
        <v/>
      </c>
    </row>
    <row r="3867" customFormat="false" ht="15" hidden="false" customHeight="false" outlineLevel="0" collapsed="false">
      <c r="A3867" s="13"/>
      <c r="B3867" s="8"/>
      <c r="C3867" s="8"/>
      <c r="D3867" s="23"/>
      <c r="E3867" s="23"/>
      <c r="F3867" s="10" t="str">
        <f aca="false">IF(D3867="","",D3867-N(E3867))</f>
        <v/>
      </c>
      <c r="G3867" s="8"/>
      <c r="H3867" s="12" t="str">
        <f aca="false">IF(AND(A3867="",C3867="",D3867=""),"",IF(A3867="","Add the order date",IF(I3867="","Date not recognised - use YYYY-MM-DD",IF(C3867="","Add the customer email",IF(D3867="","Add the order total",IF(COUNTIF(Customers!$A$2:$A$2001,C3867)=0,"Customer not on Customers tab",IF(N(E3867)&gt;D3867,"Refund is more than the order",IF(AND(B3867&lt;&gt;"",COUNTIF($B$2:$B$5001,B3867)&gt;1),"Same order # twice - keep one row",""))))))))</f>
        <v/>
      </c>
      <c r="I3867" s="11" t="str">
        <f aca="false">IF(A3867="","",IF(ISNUMBER(A3867),INT(A3867),IFERROR(IF(TEXT(DATE(VALUE(LEFT(A3867,4)),VALUE(MID(A3867,6,2)),VALUE(MID(A3867,9,2))),"yyyy-mm-dd")=LEFT(A3867,10),DATE(VALUE(LEFT(A3867,4)),VALUE(MID(A3867,6,2)),VALUE(MID(A3867,9,2))),""),"")))</f>
        <v/>
      </c>
    </row>
    <row r="3868" customFormat="false" ht="15" hidden="false" customHeight="false" outlineLevel="0" collapsed="false">
      <c r="A3868" s="13"/>
      <c r="B3868" s="8"/>
      <c r="C3868" s="8"/>
      <c r="D3868" s="23"/>
      <c r="E3868" s="23"/>
      <c r="F3868" s="10" t="str">
        <f aca="false">IF(D3868="","",D3868-N(E3868))</f>
        <v/>
      </c>
      <c r="G3868" s="8"/>
      <c r="H3868" s="12" t="str">
        <f aca="false">IF(AND(A3868="",C3868="",D3868=""),"",IF(A3868="","Add the order date",IF(I3868="","Date not recognised - use YYYY-MM-DD",IF(C3868="","Add the customer email",IF(D3868="","Add the order total",IF(COUNTIF(Customers!$A$2:$A$2001,C3868)=0,"Customer not on Customers tab",IF(N(E3868)&gt;D3868,"Refund is more than the order",IF(AND(B3868&lt;&gt;"",COUNTIF($B$2:$B$5001,B3868)&gt;1),"Same order # twice - keep one row",""))))))))</f>
        <v/>
      </c>
      <c r="I3868" s="11" t="str">
        <f aca="false">IF(A3868="","",IF(ISNUMBER(A3868),INT(A3868),IFERROR(IF(TEXT(DATE(VALUE(LEFT(A3868,4)),VALUE(MID(A3868,6,2)),VALUE(MID(A3868,9,2))),"yyyy-mm-dd")=LEFT(A3868,10),DATE(VALUE(LEFT(A3868,4)),VALUE(MID(A3868,6,2)),VALUE(MID(A3868,9,2))),""),"")))</f>
        <v/>
      </c>
    </row>
    <row r="3869" customFormat="false" ht="15" hidden="false" customHeight="false" outlineLevel="0" collapsed="false">
      <c r="A3869" s="13"/>
      <c r="B3869" s="8"/>
      <c r="C3869" s="8"/>
      <c r="D3869" s="23"/>
      <c r="E3869" s="23"/>
      <c r="F3869" s="10" t="str">
        <f aca="false">IF(D3869="","",D3869-N(E3869))</f>
        <v/>
      </c>
      <c r="G3869" s="8"/>
      <c r="H3869" s="12" t="str">
        <f aca="false">IF(AND(A3869="",C3869="",D3869=""),"",IF(A3869="","Add the order date",IF(I3869="","Date not recognised - use YYYY-MM-DD",IF(C3869="","Add the customer email",IF(D3869="","Add the order total",IF(COUNTIF(Customers!$A$2:$A$2001,C3869)=0,"Customer not on Customers tab",IF(N(E3869)&gt;D3869,"Refund is more than the order",IF(AND(B3869&lt;&gt;"",COUNTIF($B$2:$B$5001,B3869)&gt;1),"Same order # twice - keep one row",""))))))))</f>
        <v/>
      </c>
      <c r="I3869" s="11" t="str">
        <f aca="false">IF(A3869="","",IF(ISNUMBER(A3869),INT(A3869),IFERROR(IF(TEXT(DATE(VALUE(LEFT(A3869,4)),VALUE(MID(A3869,6,2)),VALUE(MID(A3869,9,2))),"yyyy-mm-dd")=LEFT(A3869,10),DATE(VALUE(LEFT(A3869,4)),VALUE(MID(A3869,6,2)),VALUE(MID(A3869,9,2))),""),"")))</f>
        <v/>
      </c>
    </row>
    <row r="3870" customFormat="false" ht="15" hidden="false" customHeight="false" outlineLevel="0" collapsed="false">
      <c r="A3870" s="13"/>
      <c r="B3870" s="8"/>
      <c r="C3870" s="8"/>
      <c r="D3870" s="23"/>
      <c r="E3870" s="23"/>
      <c r="F3870" s="10" t="str">
        <f aca="false">IF(D3870="","",D3870-N(E3870))</f>
        <v/>
      </c>
      <c r="G3870" s="8"/>
      <c r="H3870" s="12" t="str">
        <f aca="false">IF(AND(A3870="",C3870="",D3870=""),"",IF(A3870="","Add the order date",IF(I3870="","Date not recognised - use YYYY-MM-DD",IF(C3870="","Add the customer email",IF(D3870="","Add the order total",IF(COUNTIF(Customers!$A$2:$A$2001,C3870)=0,"Customer not on Customers tab",IF(N(E3870)&gt;D3870,"Refund is more than the order",IF(AND(B3870&lt;&gt;"",COUNTIF($B$2:$B$5001,B3870)&gt;1),"Same order # twice - keep one row",""))))))))</f>
        <v/>
      </c>
      <c r="I3870" s="11" t="str">
        <f aca="false">IF(A3870="","",IF(ISNUMBER(A3870),INT(A3870),IFERROR(IF(TEXT(DATE(VALUE(LEFT(A3870,4)),VALUE(MID(A3870,6,2)),VALUE(MID(A3870,9,2))),"yyyy-mm-dd")=LEFT(A3870,10),DATE(VALUE(LEFT(A3870,4)),VALUE(MID(A3870,6,2)),VALUE(MID(A3870,9,2))),""),"")))</f>
        <v/>
      </c>
    </row>
    <row r="3871" customFormat="false" ht="15" hidden="false" customHeight="false" outlineLevel="0" collapsed="false">
      <c r="A3871" s="13"/>
      <c r="B3871" s="8"/>
      <c r="C3871" s="8"/>
      <c r="D3871" s="23"/>
      <c r="E3871" s="23"/>
      <c r="F3871" s="10" t="str">
        <f aca="false">IF(D3871="","",D3871-N(E3871))</f>
        <v/>
      </c>
      <c r="G3871" s="8"/>
      <c r="H3871" s="12" t="str">
        <f aca="false">IF(AND(A3871="",C3871="",D3871=""),"",IF(A3871="","Add the order date",IF(I3871="","Date not recognised - use YYYY-MM-DD",IF(C3871="","Add the customer email",IF(D3871="","Add the order total",IF(COUNTIF(Customers!$A$2:$A$2001,C3871)=0,"Customer not on Customers tab",IF(N(E3871)&gt;D3871,"Refund is more than the order",IF(AND(B3871&lt;&gt;"",COUNTIF($B$2:$B$5001,B3871)&gt;1),"Same order # twice - keep one row",""))))))))</f>
        <v/>
      </c>
      <c r="I3871" s="11" t="str">
        <f aca="false">IF(A3871="","",IF(ISNUMBER(A3871),INT(A3871),IFERROR(IF(TEXT(DATE(VALUE(LEFT(A3871,4)),VALUE(MID(A3871,6,2)),VALUE(MID(A3871,9,2))),"yyyy-mm-dd")=LEFT(A3871,10),DATE(VALUE(LEFT(A3871,4)),VALUE(MID(A3871,6,2)),VALUE(MID(A3871,9,2))),""),"")))</f>
        <v/>
      </c>
    </row>
    <row r="3872" customFormat="false" ht="15" hidden="false" customHeight="false" outlineLevel="0" collapsed="false">
      <c r="A3872" s="13"/>
      <c r="B3872" s="8"/>
      <c r="C3872" s="8"/>
      <c r="D3872" s="23"/>
      <c r="E3872" s="23"/>
      <c r="F3872" s="10" t="str">
        <f aca="false">IF(D3872="","",D3872-N(E3872))</f>
        <v/>
      </c>
      <c r="G3872" s="8"/>
      <c r="H3872" s="12" t="str">
        <f aca="false">IF(AND(A3872="",C3872="",D3872=""),"",IF(A3872="","Add the order date",IF(I3872="","Date not recognised - use YYYY-MM-DD",IF(C3872="","Add the customer email",IF(D3872="","Add the order total",IF(COUNTIF(Customers!$A$2:$A$2001,C3872)=0,"Customer not on Customers tab",IF(N(E3872)&gt;D3872,"Refund is more than the order",IF(AND(B3872&lt;&gt;"",COUNTIF($B$2:$B$5001,B3872)&gt;1),"Same order # twice - keep one row",""))))))))</f>
        <v/>
      </c>
      <c r="I3872" s="11" t="str">
        <f aca="false">IF(A3872="","",IF(ISNUMBER(A3872),INT(A3872),IFERROR(IF(TEXT(DATE(VALUE(LEFT(A3872,4)),VALUE(MID(A3872,6,2)),VALUE(MID(A3872,9,2))),"yyyy-mm-dd")=LEFT(A3872,10),DATE(VALUE(LEFT(A3872,4)),VALUE(MID(A3872,6,2)),VALUE(MID(A3872,9,2))),""),"")))</f>
        <v/>
      </c>
    </row>
    <row r="3873" customFormat="false" ht="15" hidden="false" customHeight="false" outlineLevel="0" collapsed="false">
      <c r="A3873" s="13"/>
      <c r="B3873" s="8"/>
      <c r="C3873" s="8"/>
      <c r="D3873" s="23"/>
      <c r="E3873" s="23"/>
      <c r="F3873" s="10" t="str">
        <f aca="false">IF(D3873="","",D3873-N(E3873))</f>
        <v/>
      </c>
      <c r="G3873" s="8"/>
      <c r="H3873" s="12" t="str">
        <f aca="false">IF(AND(A3873="",C3873="",D3873=""),"",IF(A3873="","Add the order date",IF(I3873="","Date not recognised - use YYYY-MM-DD",IF(C3873="","Add the customer email",IF(D3873="","Add the order total",IF(COUNTIF(Customers!$A$2:$A$2001,C3873)=0,"Customer not on Customers tab",IF(N(E3873)&gt;D3873,"Refund is more than the order",IF(AND(B3873&lt;&gt;"",COUNTIF($B$2:$B$5001,B3873)&gt;1),"Same order # twice - keep one row",""))))))))</f>
        <v/>
      </c>
      <c r="I3873" s="11" t="str">
        <f aca="false">IF(A3873="","",IF(ISNUMBER(A3873),INT(A3873),IFERROR(IF(TEXT(DATE(VALUE(LEFT(A3873,4)),VALUE(MID(A3873,6,2)),VALUE(MID(A3873,9,2))),"yyyy-mm-dd")=LEFT(A3873,10),DATE(VALUE(LEFT(A3873,4)),VALUE(MID(A3873,6,2)),VALUE(MID(A3873,9,2))),""),"")))</f>
        <v/>
      </c>
    </row>
    <row r="3874" customFormat="false" ht="15" hidden="false" customHeight="false" outlineLevel="0" collapsed="false">
      <c r="A3874" s="13"/>
      <c r="B3874" s="8"/>
      <c r="C3874" s="8"/>
      <c r="D3874" s="23"/>
      <c r="E3874" s="23"/>
      <c r="F3874" s="10" t="str">
        <f aca="false">IF(D3874="","",D3874-N(E3874))</f>
        <v/>
      </c>
      <c r="G3874" s="8"/>
      <c r="H3874" s="12" t="str">
        <f aca="false">IF(AND(A3874="",C3874="",D3874=""),"",IF(A3874="","Add the order date",IF(I3874="","Date not recognised - use YYYY-MM-DD",IF(C3874="","Add the customer email",IF(D3874="","Add the order total",IF(COUNTIF(Customers!$A$2:$A$2001,C3874)=0,"Customer not on Customers tab",IF(N(E3874)&gt;D3874,"Refund is more than the order",IF(AND(B3874&lt;&gt;"",COUNTIF($B$2:$B$5001,B3874)&gt;1),"Same order # twice - keep one row",""))))))))</f>
        <v/>
      </c>
      <c r="I3874" s="11" t="str">
        <f aca="false">IF(A3874="","",IF(ISNUMBER(A3874),INT(A3874),IFERROR(IF(TEXT(DATE(VALUE(LEFT(A3874,4)),VALUE(MID(A3874,6,2)),VALUE(MID(A3874,9,2))),"yyyy-mm-dd")=LEFT(A3874,10),DATE(VALUE(LEFT(A3874,4)),VALUE(MID(A3874,6,2)),VALUE(MID(A3874,9,2))),""),"")))</f>
        <v/>
      </c>
    </row>
    <row r="3875" customFormat="false" ht="15" hidden="false" customHeight="false" outlineLevel="0" collapsed="false">
      <c r="A3875" s="13"/>
      <c r="B3875" s="8"/>
      <c r="C3875" s="8"/>
      <c r="D3875" s="23"/>
      <c r="E3875" s="23"/>
      <c r="F3875" s="10" t="str">
        <f aca="false">IF(D3875="","",D3875-N(E3875))</f>
        <v/>
      </c>
      <c r="G3875" s="8"/>
      <c r="H3875" s="12" t="str">
        <f aca="false">IF(AND(A3875="",C3875="",D3875=""),"",IF(A3875="","Add the order date",IF(I3875="","Date not recognised - use YYYY-MM-DD",IF(C3875="","Add the customer email",IF(D3875="","Add the order total",IF(COUNTIF(Customers!$A$2:$A$2001,C3875)=0,"Customer not on Customers tab",IF(N(E3875)&gt;D3875,"Refund is more than the order",IF(AND(B3875&lt;&gt;"",COUNTIF($B$2:$B$5001,B3875)&gt;1),"Same order # twice - keep one row",""))))))))</f>
        <v/>
      </c>
      <c r="I3875" s="11" t="str">
        <f aca="false">IF(A3875="","",IF(ISNUMBER(A3875),INT(A3875),IFERROR(IF(TEXT(DATE(VALUE(LEFT(A3875,4)),VALUE(MID(A3875,6,2)),VALUE(MID(A3875,9,2))),"yyyy-mm-dd")=LEFT(A3875,10),DATE(VALUE(LEFT(A3875,4)),VALUE(MID(A3875,6,2)),VALUE(MID(A3875,9,2))),""),"")))</f>
        <v/>
      </c>
    </row>
    <row r="3876" customFormat="false" ht="15" hidden="false" customHeight="false" outlineLevel="0" collapsed="false">
      <c r="A3876" s="13"/>
      <c r="B3876" s="8"/>
      <c r="C3876" s="8"/>
      <c r="D3876" s="23"/>
      <c r="E3876" s="23"/>
      <c r="F3876" s="10" t="str">
        <f aca="false">IF(D3876="","",D3876-N(E3876))</f>
        <v/>
      </c>
      <c r="G3876" s="8"/>
      <c r="H3876" s="12" t="str">
        <f aca="false">IF(AND(A3876="",C3876="",D3876=""),"",IF(A3876="","Add the order date",IF(I3876="","Date not recognised - use YYYY-MM-DD",IF(C3876="","Add the customer email",IF(D3876="","Add the order total",IF(COUNTIF(Customers!$A$2:$A$2001,C3876)=0,"Customer not on Customers tab",IF(N(E3876)&gt;D3876,"Refund is more than the order",IF(AND(B3876&lt;&gt;"",COUNTIF($B$2:$B$5001,B3876)&gt;1),"Same order # twice - keep one row",""))))))))</f>
        <v/>
      </c>
      <c r="I3876" s="11" t="str">
        <f aca="false">IF(A3876="","",IF(ISNUMBER(A3876),INT(A3876),IFERROR(IF(TEXT(DATE(VALUE(LEFT(A3876,4)),VALUE(MID(A3876,6,2)),VALUE(MID(A3876,9,2))),"yyyy-mm-dd")=LEFT(A3876,10),DATE(VALUE(LEFT(A3876,4)),VALUE(MID(A3876,6,2)),VALUE(MID(A3876,9,2))),""),"")))</f>
        <v/>
      </c>
    </row>
    <row r="3877" customFormat="false" ht="15" hidden="false" customHeight="false" outlineLevel="0" collapsed="false">
      <c r="A3877" s="13"/>
      <c r="B3877" s="8"/>
      <c r="C3877" s="8"/>
      <c r="D3877" s="23"/>
      <c r="E3877" s="23"/>
      <c r="F3877" s="10" t="str">
        <f aca="false">IF(D3877="","",D3877-N(E3877))</f>
        <v/>
      </c>
      <c r="G3877" s="8"/>
      <c r="H3877" s="12" t="str">
        <f aca="false">IF(AND(A3877="",C3877="",D3877=""),"",IF(A3877="","Add the order date",IF(I3877="","Date not recognised - use YYYY-MM-DD",IF(C3877="","Add the customer email",IF(D3877="","Add the order total",IF(COUNTIF(Customers!$A$2:$A$2001,C3877)=0,"Customer not on Customers tab",IF(N(E3877)&gt;D3877,"Refund is more than the order",IF(AND(B3877&lt;&gt;"",COUNTIF($B$2:$B$5001,B3877)&gt;1),"Same order # twice - keep one row",""))))))))</f>
        <v/>
      </c>
      <c r="I3877" s="11" t="str">
        <f aca="false">IF(A3877="","",IF(ISNUMBER(A3877),INT(A3877),IFERROR(IF(TEXT(DATE(VALUE(LEFT(A3877,4)),VALUE(MID(A3877,6,2)),VALUE(MID(A3877,9,2))),"yyyy-mm-dd")=LEFT(A3877,10),DATE(VALUE(LEFT(A3877,4)),VALUE(MID(A3877,6,2)),VALUE(MID(A3877,9,2))),""),"")))</f>
        <v/>
      </c>
    </row>
    <row r="3878" customFormat="false" ht="15" hidden="false" customHeight="false" outlineLevel="0" collapsed="false">
      <c r="A3878" s="13"/>
      <c r="B3878" s="8"/>
      <c r="C3878" s="8"/>
      <c r="D3878" s="23"/>
      <c r="E3878" s="23"/>
      <c r="F3878" s="10" t="str">
        <f aca="false">IF(D3878="","",D3878-N(E3878))</f>
        <v/>
      </c>
      <c r="G3878" s="8"/>
      <c r="H3878" s="12" t="str">
        <f aca="false">IF(AND(A3878="",C3878="",D3878=""),"",IF(A3878="","Add the order date",IF(I3878="","Date not recognised - use YYYY-MM-DD",IF(C3878="","Add the customer email",IF(D3878="","Add the order total",IF(COUNTIF(Customers!$A$2:$A$2001,C3878)=0,"Customer not on Customers tab",IF(N(E3878)&gt;D3878,"Refund is more than the order",IF(AND(B3878&lt;&gt;"",COUNTIF($B$2:$B$5001,B3878)&gt;1),"Same order # twice - keep one row",""))))))))</f>
        <v/>
      </c>
      <c r="I3878" s="11" t="str">
        <f aca="false">IF(A3878="","",IF(ISNUMBER(A3878),INT(A3878),IFERROR(IF(TEXT(DATE(VALUE(LEFT(A3878,4)),VALUE(MID(A3878,6,2)),VALUE(MID(A3878,9,2))),"yyyy-mm-dd")=LEFT(A3878,10),DATE(VALUE(LEFT(A3878,4)),VALUE(MID(A3878,6,2)),VALUE(MID(A3878,9,2))),""),"")))</f>
        <v/>
      </c>
    </row>
    <row r="3879" customFormat="false" ht="15" hidden="false" customHeight="false" outlineLevel="0" collapsed="false">
      <c r="A3879" s="13"/>
      <c r="B3879" s="8"/>
      <c r="C3879" s="8"/>
      <c r="D3879" s="23"/>
      <c r="E3879" s="23"/>
      <c r="F3879" s="10" t="str">
        <f aca="false">IF(D3879="","",D3879-N(E3879))</f>
        <v/>
      </c>
      <c r="G3879" s="8"/>
      <c r="H3879" s="12" t="str">
        <f aca="false">IF(AND(A3879="",C3879="",D3879=""),"",IF(A3879="","Add the order date",IF(I3879="","Date not recognised - use YYYY-MM-DD",IF(C3879="","Add the customer email",IF(D3879="","Add the order total",IF(COUNTIF(Customers!$A$2:$A$2001,C3879)=0,"Customer not on Customers tab",IF(N(E3879)&gt;D3879,"Refund is more than the order",IF(AND(B3879&lt;&gt;"",COUNTIF($B$2:$B$5001,B3879)&gt;1),"Same order # twice - keep one row",""))))))))</f>
        <v/>
      </c>
      <c r="I3879" s="11" t="str">
        <f aca="false">IF(A3879="","",IF(ISNUMBER(A3879),INT(A3879),IFERROR(IF(TEXT(DATE(VALUE(LEFT(A3879,4)),VALUE(MID(A3879,6,2)),VALUE(MID(A3879,9,2))),"yyyy-mm-dd")=LEFT(A3879,10),DATE(VALUE(LEFT(A3879,4)),VALUE(MID(A3879,6,2)),VALUE(MID(A3879,9,2))),""),"")))</f>
        <v/>
      </c>
    </row>
    <row r="3880" customFormat="false" ht="15" hidden="false" customHeight="false" outlineLevel="0" collapsed="false">
      <c r="A3880" s="13"/>
      <c r="B3880" s="8"/>
      <c r="C3880" s="8"/>
      <c r="D3880" s="23"/>
      <c r="E3880" s="23"/>
      <c r="F3880" s="10" t="str">
        <f aca="false">IF(D3880="","",D3880-N(E3880))</f>
        <v/>
      </c>
      <c r="G3880" s="8"/>
      <c r="H3880" s="12" t="str">
        <f aca="false">IF(AND(A3880="",C3880="",D3880=""),"",IF(A3880="","Add the order date",IF(I3880="","Date not recognised - use YYYY-MM-DD",IF(C3880="","Add the customer email",IF(D3880="","Add the order total",IF(COUNTIF(Customers!$A$2:$A$2001,C3880)=0,"Customer not on Customers tab",IF(N(E3880)&gt;D3880,"Refund is more than the order",IF(AND(B3880&lt;&gt;"",COUNTIF($B$2:$B$5001,B3880)&gt;1),"Same order # twice - keep one row",""))))))))</f>
        <v/>
      </c>
      <c r="I3880" s="11" t="str">
        <f aca="false">IF(A3880="","",IF(ISNUMBER(A3880),INT(A3880),IFERROR(IF(TEXT(DATE(VALUE(LEFT(A3880,4)),VALUE(MID(A3880,6,2)),VALUE(MID(A3880,9,2))),"yyyy-mm-dd")=LEFT(A3880,10),DATE(VALUE(LEFT(A3880,4)),VALUE(MID(A3880,6,2)),VALUE(MID(A3880,9,2))),""),"")))</f>
        <v/>
      </c>
    </row>
    <row r="3881" customFormat="false" ht="15" hidden="false" customHeight="false" outlineLevel="0" collapsed="false">
      <c r="A3881" s="13"/>
      <c r="B3881" s="8"/>
      <c r="C3881" s="8"/>
      <c r="D3881" s="23"/>
      <c r="E3881" s="23"/>
      <c r="F3881" s="10" t="str">
        <f aca="false">IF(D3881="","",D3881-N(E3881))</f>
        <v/>
      </c>
      <c r="G3881" s="8"/>
      <c r="H3881" s="12" t="str">
        <f aca="false">IF(AND(A3881="",C3881="",D3881=""),"",IF(A3881="","Add the order date",IF(I3881="","Date not recognised - use YYYY-MM-DD",IF(C3881="","Add the customer email",IF(D3881="","Add the order total",IF(COUNTIF(Customers!$A$2:$A$2001,C3881)=0,"Customer not on Customers tab",IF(N(E3881)&gt;D3881,"Refund is more than the order",IF(AND(B3881&lt;&gt;"",COUNTIF($B$2:$B$5001,B3881)&gt;1),"Same order # twice - keep one row",""))))))))</f>
        <v/>
      </c>
      <c r="I3881" s="11" t="str">
        <f aca="false">IF(A3881="","",IF(ISNUMBER(A3881),INT(A3881),IFERROR(IF(TEXT(DATE(VALUE(LEFT(A3881,4)),VALUE(MID(A3881,6,2)),VALUE(MID(A3881,9,2))),"yyyy-mm-dd")=LEFT(A3881,10),DATE(VALUE(LEFT(A3881,4)),VALUE(MID(A3881,6,2)),VALUE(MID(A3881,9,2))),""),"")))</f>
        <v/>
      </c>
    </row>
    <row r="3882" customFormat="false" ht="15" hidden="false" customHeight="false" outlineLevel="0" collapsed="false">
      <c r="A3882" s="13"/>
      <c r="B3882" s="8"/>
      <c r="C3882" s="8"/>
      <c r="D3882" s="23"/>
      <c r="E3882" s="23"/>
      <c r="F3882" s="10" t="str">
        <f aca="false">IF(D3882="","",D3882-N(E3882))</f>
        <v/>
      </c>
      <c r="G3882" s="8"/>
      <c r="H3882" s="12" t="str">
        <f aca="false">IF(AND(A3882="",C3882="",D3882=""),"",IF(A3882="","Add the order date",IF(I3882="","Date not recognised - use YYYY-MM-DD",IF(C3882="","Add the customer email",IF(D3882="","Add the order total",IF(COUNTIF(Customers!$A$2:$A$2001,C3882)=0,"Customer not on Customers tab",IF(N(E3882)&gt;D3882,"Refund is more than the order",IF(AND(B3882&lt;&gt;"",COUNTIF($B$2:$B$5001,B3882)&gt;1),"Same order # twice - keep one row",""))))))))</f>
        <v/>
      </c>
      <c r="I3882" s="11" t="str">
        <f aca="false">IF(A3882="","",IF(ISNUMBER(A3882),INT(A3882),IFERROR(IF(TEXT(DATE(VALUE(LEFT(A3882,4)),VALUE(MID(A3882,6,2)),VALUE(MID(A3882,9,2))),"yyyy-mm-dd")=LEFT(A3882,10),DATE(VALUE(LEFT(A3882,4)),VALUE(MID(A3882,6,2)),VALUE(MID(A3882,9,2))),""),"")))</f>
        <v/>
      </c>
    </row>
    <row r="3883" customFormat="false" ht="15" hidden="false" customHeight="false" outlineLevel="0" collapsed="false">
      <c r="A3883" s="13"/>
      <c r="B3883" s="8"/>
      <c r="C3883" s="8"/>
      <c r="D3883" s="23"/>
      <c r="E3883" s="23"/>
      <c r="F3883" s="10" t="str">
        <f aca="false">IF(D3883="","",D3883-N(E3883))</f>
        <v/>
      </c>
      <c r="G3883" s="8"/>
      <c r="H3883" s="12" t="str">
        <f aca="false">IF(AND(A3883="",C3883="",D3883=""),"",IF(A3883="","Add the order date",IF(I3883="","Date not recognised - use YYYY-MM-DD",IF(C3883="","Add the customer email",IF(D3883="","Add the order total",IF(COUNTIF(Customers!$A$2:$A$2001,C3883)=0,"Customer not on Customers tab",IF(N(E3883)&gt;D3883,"Refund is more than the order",IF(AND(B3883&lt;&gt;"",COUNTIF($B$2:$B$5001,B3883)&gt;1),"Same order # twice - keep one row",""))))))))</f>
        <v/>
      </c>
      <c r="I3883" s="11" t="str">
        <f aca="false">IF(A3883="","",IF(ISNUMBER(A3883),INT(A3883),IFERROR(IF(TEXT(DATE(VALUE(LEFT(A3883,4)),VALUE(MID(A3883,6,2)),VALUE(MID(A3883,9,2))),"yyyy-mm-dd")=LEFT(A3883,10),DATE(VALUE(LEFT(A3883,4)),VALUE(MID(A3883,6,2)),VALUE(MID(A3883,9,2))),""),"")))</f>
        <v/>
      </c>
    </row>
    <row r="3884" customFormat="false" ht="15" hidden="false" customHeight="false" outlineLevel="0" collapsed="false">
      <c r="A3884" s="13"/>
      <c r="B3884" s="8"/>
      <c r="C3884" s="8"/>
      <c r="D3884" s="23"/>
      <c r="E3884" s="23"/>
      <c r="F3884" s="10" t="str">
        <f aca="false">IF(D3884="","",D3884-N(E3884))</f>
        <v/>
      </c>
      <c r="G3884" s="8"/>
      <c r="H3884" s="12" t="str">
        <f aca="false">IF(AND(A3884="",C3884="",D3884=""),"",IF(A3884="","Add the order date",IF(I3884="","Date not recognised - use YYYY-MM-DD",IF(C3884="","Add the customer email",IF(D3884="","Add the order total",IF(COUNTIF(Customers!$A$2:$A$2001,C3884)=0,"Customer not on Customers tab",IF(N(E3884)&gt;D3884,"Refund is more than the order",IF(AND(B3884&lt;&gt;"",COUNTIF($B$2:$B$5001,B3884)&gt;1),"Same order # twice - keep one row",""))))))))</f>
        <v/>
      </c>
      <c r="I3884" s="11" t="str">
        <f aca="false">IF(A3884="","",IF(ISNUMBER(A3884),INT(A3884),IFERROR(IF(TEXT(DATE(VALUE(LEFT(A3884,4)),VALUE(MID(A3884,6,2)),VALUE(MID(A3884,9,2))),"yyyy-mm-dd")=LEFT(A3884,10),DATE(VALUE(LEFT(A3884,4)),VALUE(MID(A3884,6,2)),VALUE(MID(A3884,9,2))),""),"")))</f>
        <v/>
      </c>
    </row>
    <row r="3885" customFormat="false" ht="15" hidden="false" customHeight="false" outlineLevel="0" collapsed="false">
      <c r="A3885" s="13"/>
      <c r="B3885" s="8"/>
      <c r="C3885" s="8"/>
      <c r="D3885" s="23"/>
      <c r="E3885" s="23"/>
      <c r="F3885" s="10" t="str">
        <f aca="false">IF(D3885="","",D3885-N(E3885))</f>
        <v/>
      </c>
      <c r="G3885" s="8"/>
      <c r="H3885" s="12" t="str">
        <f aca="false">IF(AND(A3885="",C3885="",D3885=""),"",IF(A3885="","Add the order date",IF(I3885="","Date not recognised - use YYYY-MM-DD",IF(C3885="","Add the customer email",IF(D3885="","Add the order total",IF(COUNTIF(Customers!$A$2:$A$2001,C3885)=0,"Customer not on Customers tab",IF(N(E3885)&gt;D3885,"Refund is more than the order",IF(AND(B3885&lt;&gt;"",COUNTIF($B$2:$B$5001,B3885)&gt;1),"Same order # twice - keep one row",""))))))))</f>
        <v/>
      </c>
      <c r="I3885" s="11" t="str">
        <f aca="false">IF(A3885="","",IF(ISNUMBER(A3885),INT(A3885),IFERROR(IF(TEXT(DATE(VALUE(LEFT(A3885,4)),VALUE(MID(A3885,6,2)),VALUE(MID(A3885,9,2))),"yyyy-mm-dd")=LEFT(A3885,10),DATE(VALUE(LEFT(A3885,4)),VALUE(MID(A3885,6,2)),VALUE(MID(A3885,9,2))),""),"")))</f>
        <v/>
      </c>
    </row>
    <row r="3886" customFormat="false" ht="15" hidden="false" customHeight="false" outlineLevel="0" collapsed="false">
      <c r="A3886" s="13"/>
      <c r="B3886" s="8"/>
      <c r="C3886" s="8"/>
      <c r="D3886" s="23"/>
      <c r="E3886" s="23"/>
      <c r="F3886" s="10" t="str">
        <f aca="false">IF(D3886="","",D3886-N(E3886))</f>
        <v/>
      </c>
      <c r="G3886" s="8"/>
      <c r="H3886" s="12" t="str">
        <f aca="false">IF(AND(A3886="",C3886="",D3886=""),"",IF(A3886="","Add the order date",IF(I3886="","Date not recognised - use YYYY-MM-DD",IF(C3886="","Add the customer email",IF(D3886="","Add the order total",IF(COUNTIF(Customers!$A$2:$A$2001,C3886)=0,"Customer not on Customers tab",IF(N(E3886)&gt;D3886,"Refund is more than the order",IF(AND(B3886&lt;&gt;"",COUNTIF($B$2:$B$5001,B3886)&gt;1),"Same order # twice - keep one row",""))))))))</f>
        <v/>
      </c>
      <c r="I3886" s="11" t="str">
        <f aca="false">IF(A3886="","",IF(ISNUMBER(A3886),INT(A3886),IFERROR(IF(TEXT(DATE(VALUE(LEFT(A3886,4)),VALUE(MID(A3886,6,2)),VALUE(MID(A3886,9,2))),"yyyy-mm-dd")=LEFT(A3886,10),DATE(VALUE(LEFT(A3886,4)),VALUE(MID(A3886,6,2)),VALUE(MID(A3886,9,2))),""),"")))</f>
        <v/>
      </c>
    </row>
    <row r="3887" customFormat="false" ht="15" hidden="false" customHeight="false" outlineLevel="0" collapsed="false">
      <c r="A3887" s="13"/>
      <c r="B3887" s="8"/>
      <c r="C3887" s="8"/>
      <c r="D3887" s="23"/>
      <c r="E3887" s="23"/>
      <c r="F3887" s="10" t="str">
        <f aca="false">IF(D3887="","",D3887-N(E3887))</f>
        <v/>
      </c>
      <c r="G3887" s="8"/>
      <c r="H3887" s="12" t="str">
        <f aca="false">IF(AND(A3887="",C3887="",D3887=""),"",IF(A3887="","Add the order date",IF(I3887="","Date not recognised - use YYYY-MM-DD",IF(C3887="","Add the customer email",IF(D3887="","Add the order total",IF(COUNTIF(Customers!$A$2:$A$2001,C3887)=0,"Customer not on Customers tab",IF(N(E3887)&gt;D3887,"Refund is more than the order",IF(AND(B3887&lt;&gt;"",COUNTIF($B$2:$B$5001,B3887)&gt;1),"Same order # twice - keep one row",""))))))))</f>
        <v/>
      </c>
      <c r="I3887" s="11" t="str">
        <f aca="false">IF(A3887="","",IF(ISNUMBER(A3887),INT(A3887),IFERROR(IF(TEXT(DATE(VALUE(LEFT(A3887,4)),VALUE(MID(A3887,6,2)),VALUE(MID(A3887,9,2))),"yyyy-mm-dd")=LEFT(A3887,10),DATE(VALUE(LEFT(A3887,4)),VALUE(MID(A3887,6,2)),VALUE(MID(A3887,9,2))),""),"")))</f>
        <v/>
      </c>
    </row>
    <row r="3888" customFormat="false" ht="15" hidden="false" customHeight="false" outlineLevel="0" collapsed="false">
      <c r="A3888" s="13"/>
      <c r="B3888" s="8"/>
      <c r="C3888" s="8"/>
      <c r="D3888" s="23"/>
      <c r="E3888" s="23"/>
      <c r="F3888" s="10" t="str">
        <f aca="false">IF(D3888="","",D3888-N(E3888))</f>
        <v/>
      </c>
      <c r="G3888" s="8"/>
      <c r="H3888" s="12" t="str">
        <f aca="false">IF(AND(A3888="",C3888="",D3888=""),"",IF(A3888="","Add the order date",IF(I3888="","Date not recognised - use YYYY-MM-DD",IF(C3888="","Add the customer email",IF(D3888="","Add the order total",IF(COUNTIF(Customers!$A$2:$A$2001,C3888)=0,"Customer not on Customers tab",IF(N(E3888)&gt;D3888,"Refund is more than the order",IF(AND(B3888&lt;&gt;"",COUNTIF($B$2:$B$5001,B3888)&gt;1),"Same order # twice - keep one row",""))))))))</f>
        <v/>
      </c>
      <c r="I3888" s="11" t="str">
        <f aca="false">IF(A3888="","",IF(ISNUMBER(A3888),INT(A3888),IFERROR(IF(TEXT(DATE(VALUE(LEFT(A3888,4)),VALUE(MID(A3888,6,2)),VALUE(MID(A3888,9,2))),"yyyy-mm-dd")=LEFT(A3888,10),DATE(VALUE(LEFT(A3888,4)),VALUE(MID(A3888,6,2)),VALUE(MID(A3888,9,2))),""),"")))</f>
        <v/>
      </c>
    </row>
    <row r="3889" customFormat="false" ht="15" hidden="false" customHeight="false" outlineLevel="0" collapsed="false">
      <c r="A3889" s="13"/>
      <c r="B3889" s="8"/>
      <c r="C3889" s="8"/>
      <c r="D3889" s="23"/>
      <c r="E3889" s="23"/>
      <c r="F3889" s="10" t="str">
        <f aca="false">IF(D3889="","",D3889-N(E3889))</f>
        <v/>
      </c>
      <c r="G3889" s="8"/>
      <c r="H3889" s="12" t="str">
        <f aca="false">IF(AND(A3889="",C3889="",D3889=""),"",IF(A3889="","Add the order date",IF(I3889="","Date not recognised - use YYYY-MM-DD",IF(C3889="","Add the customer email",IF(D3889="","Add the order total",IF(COUNTIF(Customers!$A$2:$A$2001,C3889)=0,"Customer not on Customers tab",IF(N(E3889)&gt;D3889,"Refund is more than the order",IF(AND(B3889&lt;&gt;"",COUNTIF($B$2:$B$5001,B3889)&gt;1),"Same order # twice - keep one row",""))))))))</f>
        <v/>
      </c>
      <c r="I3889" s="11" t="str">
        <f aca="false">IF(A3889="","",IF(ISNUMBER(A3889),INT(A3889),IFERROR(IF(TEXT(DATE(VALUE(LEFT(A3889,4)),VALUE(MID(A3889,6,2)),VALUE(MID(A3889,9,2))),"yyyy-mm-dd")=LEFT(A3889,10),DATE(VALUE(LEFT(A3889,4)),VALUE(MID(A3889,6,2)),VALUE(MID(A3889,9,2))),""),"")))</f>
        <v/>
      </c>
    </row>
    <row r="3890" customFormat="false" ht="15" hidden="false" customHeight="false" outlineLevel="0" collapsed="false">
      <c r="A3890" s="13"/>
      <c r="B3890" s="8"/>
      <c r="C3890" s="8"/>
      <c r="D3890" s="23"/>
      <c r="E3890" s="23"/>
      <c r="F3890" s="10" t="str">
        <f aca="false">IF(D3890="","",D3890-N(E3890))</f>
        <v/>
      </c>
      <c r="G3890" s="8"/>
      <c r="H3890" s="12" t="str">
        <f aca="false">IF(AND(A3890="",C3890="",D3890=""),"",IF(A3890="","Add the order date",IF(I3890="","Date not recognised - use YYYY-MM-DD",IF(C3890="","Add the customer email",IF(D3890="","Add the order total",IF(COUNTIF(Customers!$A$2:$A$2001,C3890)=0,"Customer not on Customers tab",IF(N(E3890)&gt;D3890,"Refund is more than the order",IF(AND(B3890&lt;&gt;"",COUNTIF($B$2:$B$5001,B3890)&gt;1),"Same order # twice - keep one row",""))))))))</f>
        <v/>
      </c>
      <c r="I3890" s="11" t="str">
        <f aca="false">IF(A3890="","",IF(ISNUMBER(A3890),INT(A3890),IFERROR(IF(TEXT(DATE(VALUE(LEFT(A3890,4)),VALUE(MID(A3890,6,2)),VALUE(MID(A3890,9,2))),"yyyy-mm-dd")=LEFT(A3890,10),DATE(VALUE(LEFT(A3890,4)),VALUE(MID(A3890,6,2)),VALUE(MID(A3890,9,2))),""),"")))</f>
        <v/>
      </c>
    </row>
    <row r="3891" customFormat="false" ht="15" hidden="false" customHeight="false" outlineLevel="0" collapsed="false">
      <c r="A3891" s="13"/>
      <c r="B3891" s="8"/>
      <c r="C3891" s="8"/>
      <c r="D3891" s="23"/>
      <c r="E3891" s="23"/>
      <c r="F3891" s="10" t="str">
        <f aca="false">IF(D3891="","",D3891-N(E3891))</f>
        <v/>
      </c>
      <c r="G3891" s="8"/>
      <c r="H3891" s="12" t="str">
        <f aca="false">IF(AND(A3891="",C3891="",D3891=""),"",IF(A3891="","Add the order date",IF(I3891="","Date not recognised - use YYYY-MM-DD",IF(C3891="","Add the customer email",IF(D3891="","Add the order total",IF(COUNTIF(Customers!$A$2:$A$2001,C3891)=0,"Customer not on Customers tab",IF(N(E3891)&gt;D3891,"Refund is more than the order",IF(AND(B3891&lt;&gt;"",COUNTIF($B$2:$B$5001,B3891)&gt;1),"Same order # twice - keep one row",""))))))))</f>
        <v/>
      </c>
      <c r="I3891" s="11" t="str">
        <f aca="false">IF(A3891="","",IF(ISNUMBER(A3891),INT(A3891),IFERROR(IF(TEXT(DATE(VALUE(LEFT(A3891,4)),VALUE(MID(A3891,6,2)),VALUE(MID(A3891,9,2))),"yyyy-mm-dd")=LEFT(A3891,10),DATE(VALUE(LEFT(A3891,4)),VALUE(MID(A3891,6,2)),VALUE(MID(A3891,9,2))),""),"")))</f>
        <v/>
      </c>
    </row>
    <row r="3892" customFormat="false" ht="15" hidden="false" customHeight="false" outlineLevel="0" collapsed="false">
      <c r="A3892" s="13"/>
      <c r="B3892" s="8"/>
      <c r="C3892" s="8"/>
      <c r="D3892" s="23"/>
      <c r="E3892" s="23"/>
      <c r="F3892" s="10" t="str">
        <f aca="false">IF(D3892="","",D3892-N(E3892))</f>
        <v/>
      </c>
      <c r="G3892" s="8"/>
      <c r="H3892" s="12" t="str">
        <f aca="false">IF(AND(A3892="",C3892="",D3892=""),"",IF(A3892="","Add the order date",IF(I3892="","Date not recognised - use YYYY-MM-DD",IF(C3892="","Add the customer email",IF(D3892="","Add the order total",IF(COUNTIF(Customers!$A$2:$A$2001,C3892)=0,"Customer not on Customers tab",IF(N(E3892)&gt;D3892,"Refund is more than the order",IF(AND(B3892&lt;&gt;"",COUNTIF($B$2:$B$5001,B3892)&gt;1),"Same order # twice - keep one row",""))))))))</f>
        <v/>
      </c>
      <c r="I3892" s="11" t="str">
        <f aca="false">IF(A3892="","",IF(ISNUMBER(A3892),INT(A3892),IFERROR(IF(TEXT(DATE(VALUE(LEFT(A3892,4)),VALUE(MID(A3892,6,2)),VALUE(MID(A3892,9,2))),"yyyy-mm-dd")=LEFT(A3892,10),DATE(VALUE(LEFT(A3892,4)),VALUE(MID(A3892,6,2)),VALUE(MID(A3892,9,2))),""),"")))</f>
        <v/>
      </c>
    </row>
    <row r="3893" customFormat="false" ht="15" hidden="false" customHeight="false" outlineLevel="0" collapsed="false">
      <c r="A3893" s="13"/>
      <c r="B3893" s="8"/>
      <c r="C3893" s="8"/>
      <c r="D3893" s="23"/>
      <c r="E3893" s="23"/>
      <c r="F3893" s="10" t="str">
        <f aca="false">IF(D3893="","",D3893-N(E3893))</f>
        <v/>
      </c>
      <c r="G3893" s="8"/>
      <c r="H3893" s="12" t="str">
        <f aca="false">IF(AND(A3893="",C3893="",D3893=""),"",IF(A3893="","Add the order date",IF(I3893="","Date not recognised - use YYYY-MM-DD",IF(C3893="","Add the customer email",IF(D3893="","Add the order total",IF(COUNTIF(Customers!$A$2:$A$2001,C3893)=0,"Customer not on Customers tab",IF(N(E3893)&gt;D3893,"Refund is more than the order",IF(AND(B3893&lt;&gt;"",COUNTIF($B$2:$B$5001,B3893)&gt;1),"Same order # twice - keep one row",""))))))))</f>
        <v/>
      </c>
      <c r="I3893" s="11" t="str">
        <f aca="false">IF(A3893="","",IF(ISNUMBER(A3893),INT(A3893),IFERROR(IF(TEXT(DATE(VALUE(LEFT(A3893,4)),VALUE(MID(A3893,6,2)),VALUE(MID(A3893,9,2))),"yyyy-mm-dd")=LEFT(A3893,10),DATE(VALUE(LEFT(A3893,4)),VALUE(MID(A3893,6,2)),VALUE(MID(A3893,9,2))),""),"")))</f>
        <v/>
      </c>
    </row>
    <row r="3894" customFormat="false" ht="15" hidden="false" customHeight="false" outlineLevel="0" collapsed="false">
      <c r="A3894" s="13"/>
      <c r="B3894" s="8"/>
      <c r="C3894" s="8"/>
      <c r="D3894" s="23"/>
      <c r="E3894" s="23"/>
      <c r="F3894" s="10" t="str">
        <f aca="false">IF(D3894="","",D3894-N(E3894))</f>
        <v/>
      </c>
      <c r="G3894" s="8"/>
      <c r="H3894" s="12" t="str">
        <f aca="false">IF(AND(A3894="",C3894="",D3894=""),"",IF(A3894="","Add the order date",IF(I3894="","Date not recognised - use YYYY-MM-DD",IF(C3894="","Add the customer email",IF(D3894="","Add the order total",IF(COUNTIF(Customers!$A$2:$A$2001,C3894)=0,"Customer not on Customers tab",IF(N(E3894)&gt;D3894,"Refund is more than the order",IF(AND(B3894&lt;&gt;"",COUNTIF($B$2:$B$5001,B3894)&gt;1),"Same order # twice - keep one row",""))))))))</f>
        <v/>
      </c>
      <c r="I3894" s="11" t="str">
        <f aca="false">IF(A3894="","",IF(ISNUMBER(A3894),INT(A3894),IFERROR(IF(TEXT(DATE(VALUE(LEFT(A3894,4)),VALUE(MID(A3894,6,2)),VALUE(MID(A3894,9,2))),"yyyy-mm-dd")=LEFT(A3894,10),DATE(VALUE(LEFT(A3894,4)),VALUE(MID(A3894,6,2)),VALUE(MID(A3894,9,2))),""),"")))</f>
        <v/>
      </c>
    </row>
    <row r="3895" customFormat="false" ht="15" hidden="false" customHeight="false" outlineLevel="0" collapsed="false">
      <c r="A3895" s="13"/>
      <c r="B3895" s="8"/>
      <c r="C3895" s="8"/>
      <c r="D3895" s="23"/>
      <c r="E3895" s="23"/>
      <c r="F3895" s="10" t="str">
        <f aca="false">IF(D3895="","",D3895-N(E3895))</f>
        <v/>
      </c>
      <c r="G3895" s="8"/>
      <c r="H3895" s="12" t="str">
        <f aca="false">IF(AND(A3895="",C3895="",D3895=""),"",IF(A3895="","Add the order date",IF(I3895="","Date not recognised - use YYYY-MM-DD",IF(C3895="","Add the customer email",IF(D3895="","Add the order total",IF(COUNTIF(Customers!$A$2:$A$2001,C3895)=0,"Customer not on Customers tab",IF(N(E3895)&gt;D3895,"Refund is more than the order",IF(AND(B3895&lt;&gt;"",COUNTIF($B$2:$B$5001,B3895)&gt;1),"Same order # twice - keep one row",""))))))))</f>
        <v/>
      </c>
      <c r="I3895" s="11" t="str">
        <f aca="false">IF(A3895="","",IF(ISNUMBER(A3895),INT(A3895),IFERROR(IF(TEXT(DATE(VALUE(LEFT(A3895,4)),VALUE(MID(A3895,6,2)),VALUE(MID(A3895,9,2))),"yyyy-mm-dd")=LEFT(A3895,10),DATE(VALUE(LEFT(A3895,4)),VALUE(MID(A3895,6,2)),VALUE(MID(A3895,9,2))),""),"")))</f>
        <v/>
      </c>
    </row>
    <row r="3896" customFormat="false" ht="15" hidden="false" customHeight="false" outlineLevel="0" collapsed="false">
      <c r="A3896" s="13"/>
      <c r="B3896" s="8"/>
      <c r="C3896" s="8"/>
      <c r="D3896" s="23"/>
      <c r="E3896" s="23"/>
      <c r="F3896" s="10" t="str">
        <f aca="false">IF(D3896="","",D3896-N(E3896))</f>
        <v/>
      </c>
      <c r="G3896" s="8"/>
      <c r="H3896" s="12" t="str">
        <f aca="false">IF(AND(A3896="",C3896="",D3896=""),"",IF(A3896="","Add the order date",IF(I3896="","Date not recognised - use YYYY-MM-DD",IF(C3896="","Add the customer email",IF(D3896="","Add the order total",IF(COUNTIF(Customers!$A$2:$A$2001,C3896)=0,"Customer not on Customers tab",IF(N(E3896)&gt;D3896,"Refund is more than the order",IF(AND(B3896&lt;&gt;"",COUNTIF($B$2:$B$5001,B3896)&gt;1),"Same order # twice - keep one row",""))))))))</f>
        <v/>
      </c>
      <c r="I3896" s="11" t="str">
        <f aca="false">IF(A3896="","",IF(ISNUMBER(A3896),INT(A3896),IFERROR(IF(TEXT(DATE(VALUE(LEFT(A3896,4)),VALUE(MID(A3896,6,2)),VALUE(MID(A3896,9,2))),"yyyy-mm-dd")=LEFT(A3896,10),DATE(VALUE(LEFT(A3896,4)),VALUE(MID(A3896,6,2)),VALUE(MID(A3896,9,2))),""),"")))</f>
        <v/>
      </c>
    </row>
    <row r="3897" customFormat="false" ht="15" hidden="false" customHeight="false" outlineLevel="0" collapsed="false">
      <c r="A3897" s="13"/>
      <c r="B3897" s="8"/>
      <c r="C3897" s="8"/>
      <c r="D3897" s="23"/>
      <c r="E3897" s="23"/>
      <c r="F3897" s="10" t="str">
        <f aca="false">IF(D3897="","",D3897-N(E3897))</f>
        <v/>
      </c>
      <c r="G3897" s="8"/>
      <c r="H3897" s="12" t="str">
        <f aca="false">IF(AND(A3897="",C3897="",D3897=""),"",IF(A3897="","Add the order date",IF(I3897="","Date not recognised - use YYYY-MM-DD",IF(C3897="","Add the customer email",IF(D3897="","Add the order total",IF(COUNTIF(Customers!$A$2:$A$2001,C3897)=0,"Customer not on Customers tab",IF(N(E3897)&gt;D3897,"Refund is more than the order",IF(AND(B3897&lt;&gt;"",COUNTIF($B$2:$B$5001,B3897)&gt;1),"Same order # twice - keep one row",""))))))))</f>
        <v/>
      </c>
      <c r="I3897" s="11" t="str">
        <f aca="false">IF(A3897="","",IF(ISNUMBER(A3897),INT(A3897),IFERROR(IF(TEXT(DATE(VALUE(LEFT(A3897,4)),VALUE(MID(A3897,6,2)),VALUE(MID(A3897,9,2))),"yyyy-mm-dd")=LEFT(A3897,10),DATE(VALUE(LEFT(A3897,4)),VALUE(MID(A3897,6,2)),VALUE(MID(A3897,9,2))),""),"")))</f>
        <v/>
      </c>
    </row>
    <row r="3898" customFormat="false" ht="15" hidden="false" customHeight="false" outlineLevel="0" collapsed="false">
      <c r="A3898" s="13"/>
      <c r="B3898" s="8"/>
      <c r="C3898" s="8"/>
      <c r="D3898" s="23"/>
      <c r="E3898" s="23"/>
      <c r="F3898" s="10" t="str">
        <f aca="false">IF(D3898="","",D3898-N(E3898))</f>
        <v/>
      </c>
      <c r="G3898" s="8"/>
      <c r="H3898" s="12" t="str">
        <f aca="false">IF(AND(A3898="",C3898="",D3898=""),"",IF(A3898="","Add the order date",IF(I3898="","Date not recognised - use YYYY-MM-DD",IF(C3898="","Add the customer email",IF(D3898="","Add the order total",IF(COUNTIF(Customers!$A$2:$A$2001,C3898)=0,"Customer not on Customers tab",IF(N(E3898)&gt;D3898,"Refund is more than the order",IF(AND(B3898&lt;&gt;"",COUNTIF($B$2:$B$5001,B3898)&gt;1),"Same order # twice - keep one row",""))))))))</f>
        <v/>
      </c>
      <c r="I3898" s="11" t="str">
        <f aca="false">IF(A3898="","",IF(ISNUMBER(A3898),INT(A3898),IFERROR(IF(TEXT(DATE(VALUE(LEFT(A3898,4)),VALUE(MID(A3898,6,2)),VALUE(MID(A3898,9,2))),"yyyy-mm-dd")=LEFT(A3898,10),DATE(VALUE(LEFT(A3898,4)),VALUE(MID(A3898,6,2)),VALUE(MID(A3898,9,2))),""),"")))</f>
        <v/>
      </c>
    </row>
    <row r="3899" customFormat="false" ht="15" hidden="false" customHeight="false" outlineLevel="0" collapsed="false">
      <c r="A3899" s="13"/>
      <c r="B3899" s="8"/>
      <c r="C3899" s="8"/>
      <c r="D3899" s="23"/>
      <c r="E3899" s="23"/>
      <c r="F3899" s="10" t="str">
        <f aca="false">IF(D3899="","",D3899-N(E3899))</f>
        <v/>
      </c>
      <c r="G3899" s="8"/>
      <c r="H3899" s="12" t="str">
        <f aca="false">IF(AND(A3899="",C3899="",D3899=""),"",IF(A3899="","Add the order date",IF(I3899="","Date not recognised - use YYYY-MM-DD",IF(C3899="","Add the customer email",IF(D3899="","Add the order total",IF(COUNTIF(Customers!$A$2:$A$2001,C3899)=0,"Customer not on Customers tab",IF(N(E3899)&gt;D3899,"Refund is more than the order",IF(AND(B3899&lt;&gt;"",COUNTIF($B$2:$B$5001,B3899)&gt;1),"Same order # twice - keep one row",""))))))))</f>
        <v/>
      </c>
      <c r="I3899" s="11" t="str">
        <f aca="false">IF(A3899="","",IF(ISNUMBER(A3899),INT(A3899),IFERROR(IF(TEXT(DATE(VALUE(LEFT(A3899,4)),VALUE(MID(A3899,6,2)),VALUE(MID(A3899,9,2))),"yyyy-mm-dd")=LEFT(A3899,10),DATE(VALUE(LEFT(A3899,4)),VALUE(MID(A3899,6,2)),VALUE(MID(A3899,9,2))),""),"")))</f>
        <v/>
      </c>
    </row>
    <row r="3900" customFormat="false" ht="15" hidden="false" customHeight="false" outlineLevel="0" collapsed="false">
      <c r="A3900" s="13"/>
      <c r="B3900" s="8"/>
      <c r="C3900" s="8"/>
      <c r="D3900" s="23"/>
      <c r="E3900" s="23"/>
      <c r="F3900" s="10" t="str">
        <f aca="false">IF(D3900="","",D3900-N(E3900))</f>
        <v/>
      </c>
      <c r="G3900" s="8"/>
      <c r="H3900" s="12" t="str">
        <f aca="false">IF(AND(A3900="",C3900="",D3900=""),"",IF(A3900="","Add the order date",IF(I3900="","Date not recognised - use YYYY-MM-DD",IF(C3900="","Add the customer email",IF(D3900="","Add the order total",IF(COUNTIF(Customers!$A$2:$A$2001,C3900)=0,"Customer not on Customers tab",IF(N(E3900)&gt;D3900,"Refund is more than the order",IF(AND(B3900&lt;&gt;"",COUNTIF($B$2:$B$5001,B3900)&gt;1),"Same order # twice - keep one row",""))))))))</f>
        <v/>
      </c>
      <c r="I3900" s="11" t="str">
        <f aca="false">IF(A3900="","",IF(ISNUMBER(A3900),INT(A3900),IFERROR(IF(TEXT(DATE(VALUE(LEFT(A3900,4)),VALUE(MID(A3900,6,2)),VALUE(MID(A3900,9,2))),"yyyy-mm-dd")=LEFT(A3900,10),DATE(VALUE(LEFT(A3900,4)),VALUE(MID(A3900,6,2)),VALUE(MID(A3900,9,2))),""),"")))</f>
        <v/>
      </c>
    </row>
    <row r="3901" customFormat="false" ht="15" hidden="false" customHeight="false" outlineLevel="0" collapsed="false">
      <c r="A3901" s="13"/>
      <c r="B3901" s="8"/>
      <c r="C3901" s="8"/>
      <c r="D3901" s="23"/>
      <c r="E3901" s="23"/>
      <c r="F3901" s="10" t="str">
        <f aca="false">IF(D3901="","",D3901-N(E3901))</f>
        <v/>
      </c>
      <c r="G3901" s="8"/>
      <c r="H3901" s="12" t="str">
        <f aca="false">IF(AND(A3901="",C3901="",D3901=""),"",IF(A3901="","Add the order date",IF(I3901="","Date not recognised - use YYYY-MM-DD",IF(C3901="","Add the customer email",IF(D3901="","Add the order total",IF(COUNTIF(Customers!$A$2:$A$2001,C3901)=0,"Customer not on Customers tab",IF(N(E3901)&gt;D3901,"Refund is more than the order",IF(AND(B3901&lt;&gt;"",COUNTIF($B$2:$B$5001,B3901)&gt;1),"Same order # twice - keep one row",""))))))))</f>
        <v/>
      </c>
      <c r="I3901" s="11" t="str">
        <f aca="false">IF(A3901="","",IF(ISNUMBER(A3901),INT(A3901),IFERROR(IF(TEXT(DATE(VALUE(LEFT(A3901,4)),VALUE(MID(A3901,6,2)),VALUE(MID(A3901,9,2))),"yyyy-mm-dd")=LEFT(A3901,10),DATE(VALUE(LEFT(A3901,4)),VALUE(MID(A3901,6,2)),VALUE(MID(A3901,9,2))),""),"")))</f>
        <v/>
      </c>
    </row>
    <row r="3902" customFormat="false" ht="15" hidden="false" customHeight="false" outlineLevel="0" collapsed="false">
      <c r="A3902" s="13"/>
      <c r="B3902" s="8"/>
      <c r="C3902" s="8"/>
      <c r="D3902" s="23"/>
      <c r="E3902" s="23"/>
      <c r="F3902" s="10" t="str">
        <f aca="false">IF(D3902="","",D3902-N(E3902))</f>
        <v/>
      </c>
      <c r="G3902" s="8"/>
      <c r="H3902" s="12" t="str">
        <f aca="false">IF(AND(A3902="",C3902="",D3902=""),"",IF(A3902="","Add the order date",IF(I3902="","Date not recognised - use YYYY-MM-DD",IF(C3902="","Add the customer email",IF(D3902="","Add the order total",IF(COUNTIF(Customers!$A$2:$A$2001,C3902)=0,"Customer not on Customers tab",IF(N(E3902)&gt;D3902,"Refund is more than the order",IF(AND(B3902&lt;&gt;"",COUNTIF($B$2:$B$5001,B3902)&gt;1),"Same order # twice - keep one row",""))))))))</f>
        <v/>
      </c>
      <c r="I3902" s="11" t="str">
        <f aca="false">IF(A3902="","",IF(ISNUMBER(A3902),INT(A3902),IFERROR(IF(TEXT(DATE(VALUE(LEFT(A3902,4)),VALUE(MID(A3902,6,2)),VALUE(MID(A3902,9,2))),"yyyy-mm-dd")=LEFT(A3902,10),DATE(VALUE(LEFT(A3902,4)),VALUE(MID(A3902,6,2)),VALUE(MID(A3902,9,2))),""),"")))</f>
        <v/>
      </c>
    </row>
    <row r="3903" customFormat="false" ht="15" hidden="false" customHeight="false" outlineLevel="0" collapsed="false">
      <c r="A3903" s="13"/>
      <c r="B3903" s="8"/>
      <c r="C3903" s="8"/>
      <c r="D3903" s="23"/>
      <c r="E3903" s="23"/>
      <c r="F3903" s="10" t="str">
        <f aca="false">IF(D3903="","",D3903-N(E3903))</f>
        <v/>
      </c>
      <c r="G3903" s="8"/>
      <c r="H3903" s="12" t="str">
        <f aca="false">IF(AND(A3903="",C3903="",D3903=""),"",IF(A3903="","Add the order date",IF(I3903="","Date not recognised - use YYYY-MM-DD",IF(C3903="","Add the customer email",IF(D3903="","Add the order total",IF(COUNTIF(Customers!$A$2:$A$2001,C3903)=0,"Customer not on Customers tab",IF(N(E3903)&gt;D3903,"Refund is more than the order",IF(AND(B3903&lt;&gt;"",COUNTIF($B$2:$B$5001,B3903)&gt;1),"Same order # twice - keep one row",""))))))))</f>
        <v/>
      </c>
      <c r="I3903" s="11" t="str">
        <f aca="false">IF(A3903="","",IF(ISNUMBER(A3903),INT(A3903),IFERROR(IF(TEXT(DATE(VALUE(LEFT(A3903,4)),VALUE(MID(A3903,6,2)),VALUE(MID(A3903,9,2))),"yyyy-mm-dd")=LEFT(A3903,10),DATE(VALUE(LEFT(A3903,4)),VALUE(MID(A3903,6,2)),VALUE(MID(A3903,9,2))),""),"")))</f>
        <v/>
      </c>
    </row>
    <row r="3904" customFormat="false" ht="15" hidden="false" customHeight="false" outlineLevel="0" collapsed="false">
      <c r="A3904" s="13"/>
      <c r="B3904" s="8"/>
      <c r="C3904" s="8"/>
      <c r="D3904" s="23"/>
      <c r="E3904" s="23"/>
      <c r="F3904" s="10" t="str">
        <f aca="false">IF(D3904="","",D3904-N(E3904))</f>
        <v/>
      </c>
      <c r="G3904" s="8"/>
      <c r="H3904" s="12" t="str">
        <f aca="false">IF(AND(A3904="",C3904="",D3904=""),"",IF(A3904="","Add the order date",IF(I3904="","Date not recognised - use YYYY-MM-DD",IF(C3904="","Add the customer email",IF(D3904="","Add the order total",IF(COUNTIF(Customers!$A$2:$A$2001,C3904)=0,"Customer not on Customers tab",IF(N(E3904)&gt;D3904,"Refund is more than the order",IF(AND(B3904&lt;&gt;"",COUNTIF($B$2:$B$5001,B3904)&gt;1),"Same order # twice - keep one row",""))))))))</f>
        <v/>
      </c>
      <c r="I3904" s="11" t="str">
        <f aca="false">IF(A3904="","",IF(ISNUMBER(A3904),INT(A3904),IFERROR(IF(TEXT(DATE(VALUE(LEFT(A3904,4)),VALUE(MID(A3904,6,2)),VALUE(MID(A3904,9,2))),"yyyy-mm-dd")=LEFT(A3904,10),DATE(VALUE(LEFT(A3904,4)),VALUE(MID(A3904,6,2)),VALUE(MID(A3904,9,2))),""),"")))</f>
        <v/>
      </c>
    </row>
    <row r="3905" customFormat="false" ht="15" hidden="false" customHeight="false" outlineLevel="0" collapsed="false">
      <c r="A3905" s="13"/>
      <c r="B3905" s="8"/>
      <c r="C3905" s="8"/>
      <c r="D3905" s="23"/>
      <c r="E3905" s="23"/>
      <c r="F3905" s="10" t="str">
        <f aca="false">IF(D3905="","",D3905-N(E3905))</f>
        <v/>
      </c>
      <c r="G3905" s="8"/>
      <c r="H3905" s="12" t="str">
        <f aca="false">IF(AND(A3905="",C3905="",D3905=""),"",IF(A3905="","Add the order date",IF(I3905="","Date not recognised - use YYYY-MM-DD",IF(C3905="","Add the customer email",IF(D3905="","Add the order total",IF(COUNTIF(Customers!$A$2:$A$2001,C3905)=0,"Customer not on Customers tab",IF(N(E3905)&gt;D3905,"Refund is more than the order",IF(AND(B3905&lt;&gt;"",COUNTIF($B$2:$B$5001,B3905)&gt;1),"Same order # twice - keep one row",""))))))))</f>
        <v/>
      </c>
      <c r="I3905" s="11" t="str">
        <f aca="false">IF(A3905="","",IF(ISNUMBER(A3905),INT(A3905),IFERROR(IF(TEXT(DATE(VALUE(LEFT(A3905,4)),VALUE(MID(A3905,6,2)),VALUE(MID(A3905,9,2))),"yyyy-mm-dd")=LEFT(A3905,10),DATE(VALUE(LEFT(A3905,4)),VALUE(MID(A3905,6,2)),VALUE(MID(A3905,9,2))),""),"")))</f>
        <v/>
      </c>
    </row>
    <row r="3906" customFormat="false" ht="15" hidden="false" customHeight="false" outlineLevel="0" collapsed="false">
      <c r="A3906" s="13"/>
      <c r="B3906" s="8"/>
      <c r="C3906" s="8"/>
      <c r="D3906" s="23"/>
      <c r="E3906" s="23"/>
      <c r="F3906" s="10" t="str">
        <f aca="false">IF(D3906="","",D3906-N(E3906))</f>
        <v/>
      </c>
      <c r="G3906" s="8"/>
      <c r="H3906" s="12" t="str">
        <f aca="false">IF(AND(A3906="",C3906="",D3906=""),"",IF(A3906="","Add the order date",IF(I3906="","Date not recognised - use YYYY-MM-DD",IF(C3906="","Add the customer email",IF(D3906="","Add the order total",IF(COUNTIF(Customers!$A$2:$A$2001,C3906)=0,"Customer not on Customers tab",IF(N(E3906)&gt;D3906,"Refund is more than the order",IF(AND(B3906&lt;&gt;"",COUNTIF($B$2:$B$5001,B3906)&gt;1),"Same order # twice - keep one row",""))))))))</f>
        <v/>
      </c>
      <c r="I3906" s="11" t="str">
        <f aca="false">IF(A3906="","",IF(ISNUMBER(A3906),INT(A3906),IFERROR(IF(TEXT(DATE(VALUE(LEFT(A3906,4)),VALUE(MID(A3906,6,2)),VALUE(MID(A3906,9,2))),"yyyy-mm-dd")=LEFT(A3906,10),DATE(VALUE(LEFT(A3906,4)),VALUE(MID(A3906,6,2)),VALUE(MID(A3906,9,2))),""),"")))</f>
        <v/>
      </c>
    </row>
    <row r="3907" customFormat="false" ht="15" hidden="false" customHeight="false" outlineLevel="0" collapsed="false">
      <c r="A3907" s="13"/>
      <c r="B3907" s="8"/>
      <c r="C3907" s="8"/>
      <c r="D3907" s="23"/>
      <c r="E3907" s="23"/>
      <c r="F3907" s="10" t="str">
        <f aca="false">IF(D3907="","",D3907-N(E3907))</f>
        <v/>
      </c>
      <c r="G3907" s="8"/>
      <c r="H3907" s="12" t="str">
        <f aca="false">IF(AND(A3907="",C3907="",D3907=""),"",IF(A3907="","Add the order date",IF(I3907="","Date not recognised - use YYYY-MM-DD",IF(C3907="","Add the customer email",IF(D3907="","Add the order total",IF(COUNTIF(Customers!$A$2:$A$2001,C3907)=0,"Customer not on Customers tab",IF(N(E3907)&gt;D3907,"Refund is more than the order",IF(AND(B3907&lt;&gt;"",COUNTIF($B$2:$B$5001,B3907)&gt;1),"Same order # twice - keep one row",""))))))))</f>
        <v/>
      </c>
      <c r="I3907" s="11" t="str">
        <f aca="false">IF(A3907="","",IF(ISNUMBER(A3907),INT(A3907),IFERROR(IF(TEXT(DATE(VALUE(LEFT(A3907,4)),VALUE(MID(A3907,6,2)),VALUE(MID(A3907,9,2))),"yyyy-mm-dd")=LEFT(A3907,10),DATE(VALUE(LEFT(A3907,4)),VALUE(MID(A3907,6,2)),VALUE(MID(A3907,9,2))),""),"")))</f>
        <v/>
      </c>
    </row>
    <row r="3908" customFormat="false" ht="15" hidden="false" customHeight="false" outlineLevel="0" collapsed="false">
      <c r="A3908" s="13"/>
      <c r="B3908" s="8"/>
      <c r="C3908" s="8"/>
      <c r="D3908" s="23"/>
      <c r="E3908" s="23"/>
      <c r="F3908" s="10" t="str">
        <f aca="false">IF(D3908="","",D3908-N(E3908))</f>
        <v/>
      </c>
      <c r="G3908" s="8"/>
      <c r="H3908" s="12" t="str">
        <f aca="false">IF(AND(A3908="",C3908="",D3908=""),"",IF(A3908="","Add the order date",IF(I3908="","Date not recognised - use YYYY-MM-DD",IF(C3908="","Add the customer email",IF(D3908="","Add the order total",IF(COUNTIF(Customers!$A$2:$A$2001,C3908)=0,"Customer not on Customers tab",IF(N(E3908)&gt;D3908,"Refund is more than the order",IF(AND(B3908&lt;&gt;"",COUNTIF($B$2:$B$5001,B3908)&gt;1),"Same order # twice - keep one row",""))))))))</f>
        <v/>
      </c>
      <c r="I3908" s="11" t="str">
        <f aca="false">IF(A3908="","",IF(ISNUMBER(A3908),INT(A3908),IFERROR(IF(TEXT(DATE(VALUE(LEFT(A3908,4)),VALUE(MID(A3908,6,2)),VALUE(MID(A3908,9,2))),"yyyy-mm-dd")=LEFT(A3908,10),DATE(VALUE(LEFT(A3908,4)),VALUE(MID(A3908,6,2)),VALUE(MID(A3908,9,2))),""),"")))</f>
        <v/>
      </c>
    </row>
    <row r="3909" customFormat="false" ht="15" hidden="false" customHeight="false" outlineLevel="0" collapsed="false">
      <c r="A3909" s="13"/>
      <c r="B3909" s="8"/>
      <c r="C3909" s="8"/>
      <c r="D3909" s="23"/>
      <c r="E3909" s="23"/>
      <c r="F3909" s="10" t="str">
        <f aca="false">IF(D3909="","",D3909-N(E3909))</f>
        <v/>
      </c>
      <c r="G3909" s="8"/>
      <c r="H3909" s="12" t="str">
        <f aca="false">IF(AND(A3909="",C3909="",D3909=""),"",IF(A3909="","Add the order date",IF(I3909="","Date not recognised - use YYYY-MM-DD",IF(C3909="","Add the customer email",IF(D3909="","Add the order total",IF(COUNTIF(Customers!$A$2:$A$2001,C3909)=0,"Customer not on Customers tab",IF(N(E3909)&gt;D3909,"Refund is more than the order",IF(AND(B3909&lt;&gt;"",COUNTIF($B$2:$B$5001,B3909)&gt;1),"Same order # twice - keep one row",""))))))))</f>
        <v/>
      </c>
      <c r="I3909" s="11" t="str">
        <f aca="false">IF(A3909="","",IF(ISNUMBER(A3909),INT(A3909),IFERROR(IF(TEXT(DATE(VALUE(LEFT(A3909,4)),VALUE(MID(A3909,6,2)),VALUE(MID(A3909,9,2))),"yyyy-mm-dd")=LEFT(A3909,10),DATE(VALUE(LEFT(A3909,4)),VALUE(MID(A3909,6,2)),VALUE(MID(A3909,9,2))),""),"")))</f>
        <v/>
      </c>
    </row>
    <row r="3910" customFormat="false" ht="15" hidden="false" customHeight="false" outlineLevel="0" collapsed="false">
      <c r="A3910" s="13"/>
      <c r="B3910" s="8"/>
      <c r="C3910" s="8"/>
      <c r="D3910" s="23"/>
      <c r="E3910" s="23"/>
      <c r="F3910" s="10" t="str">
        <f aca="false">IF(D3910="","",D3910-N(E3910))</f>
        <v/>
      </c>
      <c r="G3910" s="8"/>
      <c r="H3910" s="12" t="str">
        <f aca="false">IF(AND(A3910="",C3910="",D3910=""),"",IF(A3910="","Add the order date",IF(I3910="","Date not recognised - use YYYY-MM-DD",IF(C3910="","Add the customer email",IF(D3910="","Add the order total",IF(COUNTIF(Customers!$A$2:$A$2001,C3910)=0,"Customer not on Customers tab",IF(N(E3910)&gt;D3910,"Refund is more than the order",IF(AND(B3910&lt;&gt;"",COUNTIF($B$2:$B$5001,B3910)&gt;1),"Same order # twice - keep one row",""))))))))</f>
        <v/>
      </c>
      <c r="I3910" s="11" t="str">
        <f aca="false">IF(A3910="","",IF(ISNUMBER(A3910),INT(A3910),IFERROR(IF(TEXT(DATE(VALUE(LEFT(A3910,4)),VALUE(MID(A3910,6,2)),VALUE(MID(A3910,9,2))),"yyyy-mm-dd")=LEFT(A3910,10),DATE(VALUE(LEFT(A3910,4)),VALUE(MID(A3910,6,2)),VALUE(MID(A3910,9,2))),""),"")))</f>
        <v/>
      </c>
    </row>
    <row r="3911" customFormat="false" ht="15" hidden="false" customHeight="false" outlineLevel="0" collapsed="false">
      <c r="A3911" s="13"/>
      <c r="B3911" s="8"/>
      <c r="C3911" s="8"/>
      <c r="D3911" s="23"/>
      <c r="E3911" s="23"/>
      <c r="F3911" s="10" t="str">
        <f aca="false">IF(D3911="","",D3911-N(E3911))</f>
        <v/>
      </c>
      <c r="G3911" s="8"/>
      <c r="H3911" s="12" t="str">
        <f aca="false">IF(AND(A3911="",C3911="",D3911=""),"",IF(A3911="","Add the order date",IF(I3911="","Date not recognised - use YYYY-MM-DD",IF(C3911="","Add the customer email",IF(D3911="","Add the order total",IF(COUNTIF(Customers!$A$2:$A$2001,C3911)=0,"Customer not on Customers tab",IF(N(E3911)&gt;D3911,"Refund is more than the order",IF(AND(B3911&lt;&gt;"",COUNTIF($B$2:$B$5001,B3911)&gt;1),"Same order # twice - keep one row",""))))))))</f>
        <v/>
      </c>
      <c r="I3911" s="11" t="str">
        <f aca="false">IF(A3911="","",IF(ISNUMBER(A3911),INT(A3911),IFERROR(IF(TEXT(DATE(VALUE(LEFT(A3911,4)),VALUE(MID(A3911,6,2)),VALUE(MID(A3911,9,2))),"yyyy-mm-dd")=LEFT(A3911,10),DATE(VALUE(LEFT(A3911,4)),VALUE(MID(A3911,6,2)),VALUE(MID(A3911,9,2))),""),"")))</f>
        <v/>
      </c>
    </row>
    <row r="3912" customFormat="false" ht="15" hidden="false" customHeight="false" outlineLevel="0" collapsed="false">
      <c r="A3912" s="13"/>
      <c r="B3912" s="8"/>
      <c r="C3912" s="8"/>
      <c r="D3912" s="23"/>
      <c r="E3912" s="23"/>
      <c r="F3912" s="10" t="str">
        <f aca="false">IF(D3912="","",D3912-N(E3912))</f>
        <v/>
      </c>
      <c r="G3912" s="8"/>
      <c r="H3912" s="12" t="str">
        <f aca="false">IF(AND(A3912="",C3912="",D3912=""),"",IF(A3912="","Add the order date",IF(I3912="","Date not recognised - use YYYY-MM-DD",IF(C3912="","Add the customer email",IF(D3912="","Add the order total",IF(COUNTIF(Customers!$A$2:$A$2001,C3912)=0,"Customer not on Customers tab",IF(N(E3912)&gt;D3912,"Refund is more than the order",IF(AND(B3912&lt;&gt;"",COUNTIF($B$2:$B$5001,B3912)&gt;1),"Same order # twice - keep one row",""))))))))</f>
        <v/>
      </c>
      <c r="I3912" s="11" t="str">
        <f aca="false">IF(A3912="","",IF(ISNUMBER(A3912),INT(A3912),IFERROR(IF(TEXT(DATE(VALUE(LEFT(A3912,4)),VALUE(MID(A3912,6,2)),VALUE(MID(A3912,9,2))),"yyyy-mm-dd")=LEFT(A3912,10),DATE(VALUE(LEFT(A3912,4)),VALUE(MID(A3912,6,2)),VALUE(MID(A3912,9,2))),""),"")))</f>
        <v/>
      </c>
    </row>
    <row r="3913" customFormat="false" ht="15" hidden="false" customHeight="false" outlineLevel="0" collapsed="false">
      <c r="A3913" s="13"/>
      <c r="B3913" s="8"/>
      <c r="C3913" s="8"/>
      <c r="D3913" s="23"/>
      <c r="E3913" s="23"/>
      <c r="F3913" s="10" t="str">
        <f aca="false">IF(D3913="","",D3913-N(E3913))</f>
        <v/>
      </c>
      <c r="G3913" s="8"/>
      <c r="H3913" s="12" t="str">
        <f aca="false">IF(AND(A3913="",C3913="",D3913=""),"",IF(A3913="","Add the order date",IF(I3913="","Date not recognised - use YYYY-MM-DD",IF(C3913="","Add the customer email",IF(D3913="","Add the order total",IF(COUNTIF(Customers!$A$2:$A$2001,C3913)=0,"Customer not on Customers tab",IF(N(E3913)&gt;D3913,"Refund is more than the order",IF(AND(B3913&lt;&gt;"",COUNTIF($B$2:$B$5001,B3913)&gt;1),"Same order # twice - keep one row",""))))))))</f>
        <v/>
      </c>
      <c r="I3913" s="11" t="str">
        <f aca="false">IF(A3913="","",IF(ISNUMBER(A3913),INT(A3913),IFERROR(IF(TEXT(DATE(VALUE(LEFT(A3913,4)),VALUE(MID(A3913,6,2)),VALUE(MID(A3913,9,2))),"yyyy-mm-dd")=LEFT(A3913,10),DATE(VALUE(LEFT(A3913,4)),VALUE(MID(A3913,6,2)),VALUE(MID(A3913,9,2))),""),"")))</f>
        <v/>
      </c>
    </row>
    <row r="3914" customFormat="false" ht="15" hidden="false" customHeight="false" outlineLevel="0" collapsed="false">
      <c r="A3914" s="13"/>
      <c r="B3914" s="8"/>
      <c r="C3914" s="8"/>
      <c r="D3914" s="23"/>
      <c r="E3914" s="23"/>
      <c r="F3914" s="10" t="str">
        <f aca="false">IF(D3914="","",D3914-N(E3914))</f>
        <v/>
      </c>
      <c r="G3914" s="8"/>
      <c r="H3914" s="12" t="str">
        <f aca="false">IF(AND(A3914="",C3914="",D3914=""),"",IF(A3914="","Add the order date",IF(I3914="","Date not recognised - use YYYY-MM-DD",IF(C3914="","Add the customer email",IF(D3914="","Add the order total",IF(COUNTIF(Customers!$A$2:$A$2001,C3914)=0,"Customer not on Customers tab",IF(N(E3914)&gt;D3914,"Refund is more than the order",IF(AND(B3914&lt;&gt;"",COUNTIF($B$2:$B$5001,B3914)&gt;1),"Same order # twice - keep one row",""))))))))</f>
        <v/>
      </c>
      <c r="I3914" s="11" t="str">
        <f aca="false">IF(A3914="","",IF(ISNUMBER(A3914),INT(A3914),IFERROR(IF(TEXT(DATE(VALUE(LEFT(A3914,4)),VALUE(MID(A3914,6,2)),VALUE(MID(A3914,9,2))),"yyyy-mm-dd")=LEFT(A3914,10),DATE(VALUE(LEFT(A3914,4)),VALUE(MID(A3914,6,2)),VALUE(MID(A3914,9,2))),""),"")))</f>
        <v/>
      </c>
    </row>
    <row r="3915" customFormat="false" ht="15" hidden="false" customHeight="false" outlineLevel="0" collapsed="false">
      <c r="A3915" s="13"/>
      <c r="B3915" s="8"/>
      <c r="C3915" s="8"/>
      <c r="D3915" s="23"/>
      <c r="E3915" s="23"/>
      <c r="F3915" s="10" t="str">
        <f aca="false">IF(D3915="","",D3915-N(E3915))</f>
        <v/>
      </c>
      <c r="G3915" s="8"/>
      <c r="H3915" s="12" t="str">
        <f aca="false">IF(AND(A3915="",C3915="",D3915=""),"",IF(A3915="","Add the order date",IF(I3915="","Date not recognised - use YYYY-MM-DD",IF(C3915="","Add the customer email",IF(D3915="","Add the order total",IF(COUNTIF(Customers!$A$2:$A$2001,C3915)=0,"Customer not on Customers tab",IF(N(E3915)&gt;D3915,"Refund is more than the order",IF(AND(B3915&lt;&gt;"",COUNTIF($B$2:$B$5001,B3915)&gt;1),"Same order # twice - keep one row",""))))))))</f>
        <v/>
      </c>
      <c r="I3915" s="11" t="str">
        <f aca="false">IF(A3915="","",IF(ISNUMBER(A3915),INT(A3915),IFERROR(IF(TEXT(DATE(VALUE(LEFT(A3915,4)),VALUE(MID(A3915,6,2)),VALUE(MID(A3915,9,2))),"yyyy-mm-dd")=LEFT(A3915,10),DATE(VALUE(LEFT(A3915,4)),VALUE(MID(A3915,6,2)),VALUE(MID(A3915,9,2))),""),"")))</f>
        <v/>
      </c>
    </row>
    <row r="3916" customFormat="false" ht="15" hidden="false" customHeight="false" outlineLevel="0" collapsed="false">
      <c r="A3916" s="13"/>
      <c r="B3916" s="8"/>
      <c r="C3916" s="8"/>
      <c r="D3916" s="23"/>
      <c r="E3916" s="23"/>
      <c r="F3916" s="10" t="str">
        <f aca="false">IF(D3916="","",D3916-N(E3916))</f>
        <v/>
      </c>
      <c r="G3916" s="8"/>
      <c r="H3916" s="12" t="str">
        <f aca="false">IF(AND(A3916="",C3916="",D3916=""),"",IF(A3916="","Add the order date",IF(I3916="","Date not recognised - use YYYY-MM-DD",IF(C3916="","Add the customer email",IF(D3916="","Add the order total",IF(COUNTIF(Customers!$A$2:$A$2001,C3916)=0,"Customer not on Customers tab",IF(N(E3916)&gt;D3916,"Refund is more than the order",IF(AND(B3916&lt;&gt;"",COUNTIF($B$2:$B$5001,B3916)&gt;1),"Same order # twice - keep one row",""))))))))</f>
        <v/>
      </c>
      <c r="I3916" s="11" t="str">
        <f aca="false">IF(A3916="","",IF(ISNUMBER(A3916),INT(A3916),IFERROR(IF(TEXT(DATE(VALUE(LEFT(A3916,4)),VALUE(MID(A3916,6,2)),VALUE(MID(A3916,9,2))),"yyyy-mm-dd")=LEFT(A3916,10),DATE(VALUE(LEFT(A3916,4)),VALUE(MID(A3916,6,2)),VALUE(MID(A3916,9,2))),""),"")))</f>
        <v/>
      </c>
    </row>
    <row r="3917" customFormat="false" ht="15" hidden="false" customHeight="false" outlineLevel="0" collapsed="false">
      <c r="A3917" s="13"/>
      <c r="B3917" s="8"/>
      <c r="C3917" s="8"/>
      <c r="D3917" s="23"/>
      <c r="E3917" s="23"/>
      <c r="F3917" s="10" t="str">
        <f aca="false">IF(D3917="","",D3917-N(E3917))</f>
        <v/>
      </c>
      <c r="G3917" s="8"/>
      <c r="H3917" s="12" t="str">
        <f aca="false">IF(AND(A3917="",C3917="",D3917=""),"",IF(A3917="","Add the order date",IF(I3917="","Date not recognised - use YYYY-MM-DD",IF(C3917="","Add the customer email",IF(D3917="","Add the order total",IF(COUNTIF(Customers!$A$2:$A$2001,C3917)=0,"Customer not on Customers tab",IF(N(E3917)&gt;D3917,"Refund is more than the order",IF(AND(B3917&lt;&gt;"",COUNTIF($B$2:$B$5001,B3917)&gt;1),"Same order # twice - keep one row",""))))))))</f>
        <v/>
      </c>
      <c r="I3917" s="11" t="str">
        <f aca="false">IF(A3917="","",IF(ISNUMBER(A3917),INT(A3917),IFERROR(IF(TEXT(DATE(VALUE(LEFT(A3917,4)),VALUE(MID(A3917,6,2)),VALUE(MID(A3917,9,2))),"yyyy-mm-dd")=LEFT(A3917,10),DATE(VALUE(LEFT(A3917,4)),VALUE(MID(A3917,6,2)),VALUE(MID(A3917,9,2))),""),"")))</f>
        <v/>
      </c>
    </row>
    <row r="3918" customFormat="false" ht="15" hidden="false" customHeight="false" outlineLevel="0" collapsed="false">
      <c r="A3918" s="13"/>
      <c r="B3918" s="8"/>
      <c r="C3918" s="8"/>
      <c r="D3918" s="23"/>
      <c r="E3918" s="23"/>
      <c r="F3918" s="10" t="str">
        <f aca="false">IF(D3918="","",D3918-N(E3918))</f>
        <v/>
      </c>
      <c r="G3918" s="8"/>
      <c r="H3918" s="12" t="str">
        <f aca="false">IF(AND(A3918="",C3918="",D3918=""),"",IF(A3918="","Add the order date",IF(I3918="","Date not recognised - use YYYY-MM-DD",IF(C3918="","Add the customer email",IF(D3918="","Add the order total",IF(COUNTIF(Customers!$A$2:$A$2001,C3918)=0,"Customer not on Customers tab",IF(N(E3918)&gt;D3918,"Refund is more than the order",IF(AND(B3918&lt;&gt;"",COUNTIF($B$2:$B$5001,B3918)&gt;1),"Same order # twice - keep one row",""))))))))</f>
        <v/>
      </c>
      <c r="I3918" s="11" t="str">
        <f aca="false">IF(A3918="","",IF(ISNUMBER(A3918),INT(A3918),IFERROR(IF(TEXT(DATE(VALUE(LEFT(A3918,4)),VALUE(MID(A3918,6,2)),VALUE(MID(A3918,9,2))),"yyyy-mm-dd")=LEFT(A3918,10),DATE(VALUE(LEFT(A3918,4)),VALUE(MID(A3918,6,2)),VALUE(MID(A3918,9,2))),""),"")))</f>
        <v/>
      </c>
    </row>
    <row r="3919" customFormat="false" ht="15" hidden="false" customHeight="false" outlineLevel="0" collapsed="false">
      <c r="A3919" s="13"/>
      <c r="B3919" s="8"/>
      <c r="C3919" s="8"/>
      <c r="D3919" s="23"/>
      <c r="E3919" s="23"/>
      <c r="F3919" s="10" t="str">
        <f aca="false">IF(D3919="","",D3919-N(E3919))</f>
        <v/>
      </c>
      <c r="G3919" s="8"/>
      <c r="H3919" s="12" t="str">
        <f aca="false">IF(AND(A3919="",C3919="",D3919=""),"",IF(A3919="","Add the order date",IF(I3919="","Date not recognised - use YYYY-MM-DD",IF(C3919="","Add the customer email",IF(D3919="","Add the order total",IF(COUNTIF(Customers!$A$2:$A$2001,C3919)=0,"Customer not on Customers tab",IF(N(E3919)&gt;D3919,"Refund is more than the order",IF(AND(B3919&lt;&gt;"",COUNTIF($B$2:$B$5001,B3919)&gt;1),"Same order # twice - keep one row",""))))))))</f>
        <v/>
      </c>
      <c r="I3919" s="11" t="str">
        <f aca="false">IF(A3919="","",IF(ISNUMBER(A3919),INT(A3919),IFERROR(IF(TEXT(DATE(VALUE(LEFT(A3919,4)),VALUE(MID(A3919,6,2)),VALUE(MID(A3919,9,2))),"yyyy-mm-dd")=LEFT(A3919,10),DATE(VALUE(LEFT(A3919,4)),VALUE(MID(A3919,6,2)),VALUE(MID(A3919,9,2))),""),"")))</f>
        <v/>
      </c>
    </row>
    <row r="3920" customFormat="false" ht="15" hidden="false" customHeight="false" outlineLevel="0" collapsed="false">
      <c r="A3920" s="13"/>
      <c r="B3920" s="8"/>
      <c r="C3920" s="8"/>
      <c r="D3920" s="23"/>
      <c r="E3920" s="23"/>
      <c r="F3920" s="10" t="str">
        <f aca="false">IF(D3920="","",D3920-N(E3920))</f>
        <v/>
      </c>
      <c r="G3920" s="8"/>
      <c r="H3920" s="12" t="str">
        <f aca="false">IF(AND(A3920="",C3920="",D3920=""),"",IF(A3920="","Add the order date",IF(I3920="","Date not recognised - use YYYY-MM-DD",IF(C3920="","Add the customer email",IF(D3920="","Add the order total",IF(COUNTIF(Customers!$A$2:$A$2001,C3920)=0,"Customer not on Customers tab",IF(N(E3920)&gt;D3920,"Refund is more than the order",IF(AND(B3920&lt;&gt;"",COUNTIF($B$2:$B$5001,B3920)&gt;1),"Same order # twice - keep one row",""))))))))</f>
        <v/>
      </c>
      <c r="I3920" s="11" t="str">
        <f aca="false">IF(A3920="","",IF(ISNUMBER(A3920),INT(A3920),IFERROR(IF(TEXT(DATE(VALUE(LEFT(A3920,4)),VALUE(MID(A3920,6,2)),VALUE(MID(A3920,9,2))),"yyyy-mm-dd")=LEFT(A3920,10),DATE(VALUE(LEFT(A3920,4)),VALUE(MID(A3920,6,2)),VALUE(MID(A3920,9,2))),""),"")))</f>
        <v/>
      </c>
    </row>
    <row r="3921" customFormat="false" ht="15" hidden="false" customHeight="false" outlineLevel="0" collapsed="false">
      <c r="A3921" s="13"/>
      <c r="B3921" s="8"/>
      <c r="C3921" s="8"/>
      <c r="D3921" s="23"/>
      <c r="E3921" s="23"/>
      <c r="F3921" s="10" t="str">
        <f aca="false">IF(D3921="","",D3921-N(E3921))</f>
        <v/>
      </c>
      <c r="G3921" s="8"/>
      <c r="H3921" s="12" t="str">
        <f aca="false">IF(AND(A3921="",C3921="",D3921=""),"",IF(A3921="","Add the order date",IF(I3921="","Date not recognised - use YYYY-MM-DD",IF(C3921="","Add the customer email",IF(D3921="","Add the order total",IF(COUNTIF(Customers!$A$2:$A$2001,C3921)=0,"Customer not on Customers tab",IF(N(E3921)&gt;D3921,"Refund is more than the order",IF(AND(B3921&lt;&gt;"",COUNTIF($B$2:$B$5001,B3921)&gt;1),"Same order # twice - keep one row",""))))))))</f>
        <v/>
      </c>
      <c r="I3921" s="11" t="str">
        <f aca="false">IF(A3921="","",IF(ISNUMBER(A3921),INT(A3921),IFERROR(IF(TEXT(DATE(VALUE(LEFT(A3921,4)),VALUE(MID(A3921,6,2)),VALUE(MID(A3921,9,2))),"yyyy-mm-dd")=LEFT(A3921,10),DATE(VALUE(LEFT(A3921,4)),VALUE(MID(A3921,6,2)),VALUE(MID(A3921,9,2))),""),"")))</f>
        <v/>
      </c>
    </row>
    <row r="3922" customFormat="false" ht="15" hidden="false" customHeight="false" outlineLevel="0" collapsed="false">
      <c r="A3922" s="13"/>
      <c r="B3922" s="8"/>
      <c r="C3922" s="8"/>
      <c r="D3922" s="23"/>
      <c r="E3922" s="23"/>
      <c r="F3922" s="10" t="str">
        <f aca="false">IF(D3922="","",D3922-N(E3922))</f>
        <v/>
      </c>
      <c r="G3922" s="8"/>
      <c r="H3922" s="12" t="str">
        <f aca="false">IF(AND(A3922="",C3922="",D3922=""),"",IF(A3922="","Add the order date",IF(I3922="","Date not recognised - use YYYY-MM-DD",IF(C3922="","Add the customer email",IF(D3922="","Add the order total",IF(COUNTIF(Customers!$A$2:$A$2001,C3922)=0,"Customer not on Customers tab",IF(N(E3922)&gt;D3922,"Refund is more than the order",IF(AND(B3922&lt;&gt;"",COUNTIF($B$2:$B$5001,B3922)&gt;1),"Same order # twice - keep one row",""))))))))</f>
        <v/>
      </c>
      <c r="I3922" s="11" t="str">
        <f aca="false">IF(A3922="","",IF(ISNUMBER(A3922),INT(A3922),IFERROR(IF(TEXT(DATE(VALUE(LEFT(A3922,4)),VALUE(MID(A3922,6,2)),VALUE(MID(A3922,9,2))),"yyyy-mm-dd")=LEFT(A3922,10),DATE(VALUE(LEFT(A3922,4)),VALUE(MID(A3922,6,2)),VALUE(MID(A3922,9,2))),""),"")))</f>
        <v/>
      </c>
    </row>
    <row r="3923" customFormat="false" ht="15" hidden="false" customHeight="false" outlineLevel="0" collapsed="false">
      <c r="A3923" s="13"/>
      <c r="B3923" s="8"/>
      <c r="C3923" s="8"/>
      <c r="D3923" s="23"/>
      <c r="E3923" s="23"/>
      <c r="F3923" s="10" t="str">
        <f aca="false">IF(D3923="","",D3923-N(E3923))</f>
        <v/>
      </c>
      <c r="G3923" s="8"/>
      <c r="H3923" s="12" t="str">
        <f aca="false">IF(AND(A3923="",C3923="",D3923=""),"",IF(A3923="","Add the order date",IF(I3923="","Date not recognised - use YYYY-MM-DD",IF(C3923="","Add the customer email",IF(D3923="","Add the order total",IF(COUNTIF(Customers!$A$2:$A$2001,C3923)=0,"Customer not on Customers tab",IF(N(E3923)&gt;D3923,"Refund is more than the order",IF(AND(B3923&lt;&gt;"",COUNTIF($B$2:$B$5001,B3923)&gt;1),"Same order # twice - keep one row",""))))))))</f>
        <v/>
      </c>
      <c r="I3923" s="11" t="str">
        <f aca="false">IF(A3923="","",IF(ISNUMBER(A3923),INT(A3923),IFERROR(IF(TEXT(DATE(VALUE(LEFT(A3923,4)),VALUE(MID(A3923,6,2)),VALUE(MID(A3923,9,2))),"yyyy-mm-dd")=LEFT(A3923,10),DATE(VALUE(LEFT(A3923,4)),VALUE(MID(A3923,6,2)),VALUE(MID(A3923,9,2))),""),"")))</f>
        <v/>
      </c>
    </row>
    <row r="3924" customFormat="false" ht="15" hidden="false" customHeight="false" outlineLevel="0" collapsed="false">
      <c r="A3924" s="13"/>
      <c r="B3924" s="8"/>
      <c r="C3924" s="8"/>
      <c r="D3924" s="23"/>
      <c r="E3924" s="23"/>
      <c r="F3924" s="10" t="str">
        <f aca="false">IF(D3924="","",D3924-N(E3924))</f>
        <v/>
      </c>
      <c r="G3924" s="8"/>
      <c r="H3924" s="12" t="str">
        <f aca="false">IF(AND(A3924="",C3924="",D3924=""),"",IF(A3924="","Add the order date",IF(I3924="","Date not recognised - use YYYY-MM-DD",IF(C3924="","Add the customer email",IF(D3924="","Add the order total",IF(COUNTIF(Customers!$A$2:$A$2001,C3924)=0,"Customer not on Customers tab",IF(N(E3924)&gt;D3924,"Refund is more than the order",IF(AND(B3924&lt;&gt;"",COUNTIF($B$2:$B$5001,B3924)&gt;1),"Same order # twice - keep one row",""))))))))</f>
        <v/>
      </c>
      <c r="I3924" s="11" t="str">
        <f aca="false">IF(A3924="","",IF(ISNUMBER(A3924),INT(A3924),IFERROR(IF(TEXT(DATE(VALUE(LEFT(A3924,4)),VALUE(MID(A3924,6,2)),VALUE(MID(A3924,9,2))),"yyyy-mm-dd")=LEFT(A3924,10),DATE(VALUE(LEFT(A3924,4)),VALUE(MID(A3924,6,2)),VALUE(MID(A3924,9,2))),""),"")))</f>
        <v/>
      </c>
    </row>
    <row r="3925" customFormat="false" ht="15" hidden="false" customHeight="false" outlineLevel="0" collapsed="false">
      <c r="A3925" s="13"/>
      <c r="B3925" s="8"/>
      <c r="C3925" s="8"/>
      <c r="D3925" s="23"/>
      <c r="E3925" s="23"/>
      <c r="F3925" s="10" t="str">
        <f aca="false">IF(D3925="","",D3925-N(E3925))</f>
        <v/>
      </c>
      <c r="G3925" s="8"/>
      <c r="H3925" s="12" t="str">
        <f aca="false">IF(AND(A3925="",C3925="",D3925=""),"",IF(A3925="","Add the order date",IF(I3925="","Date not recognised - use YYYY-MM-DD",IF(C3925="","Add the customer email",IF(D3925="","Add the order total",IF(COUNTIF(Customers!$A$2:$A$2001,C3925)=0,"Customer not on Customers tab",IF(N(E3925)&gt;D3925,"Refund is more than the order",IF(AND(B3925&lt;&gt;"",COUNTIF($B$2:$B$5001,B3925)&gt;1),"Same order # twice - keep one row",""))))))))</f>
        <v/>
      </c>
      <c r="I3925" s="11" t="str">
        <f aca="false">IF(A3925="","",IF(ISNUMBER(A3925),INT(A3925),IFERROR(IF(TEXT(DATE(VALUE(LEFT(A3925,4)),VALUE(MID(A3925,6,2)),VALUE(MID(A3925,9,2))),"yyyy-mm-dd")=LEFT(A3925,10),DATE(VALUE(LEFT(A3925,4)),VALUE(MID(A3925,6,2)),VALUE(MID(A3925,9,2))),""),"")))</f>
        <v/>
      </c>
    </row>
    <row r="3926" customFormat="false" ht="15" hidden="false" customHeight="false" outlineLevel="0" collapsed="false">
      <c r="A3926" s="13"/>
      <c r="B3926" s="8"/>
      <c r="C3926" s="8"/>
      <c r="D3926" s="23"/>
      <c r="E3926" s="23"/>
      <c r="F3926" s="10" t="str">
        <f aca="false">IF(D3926="","",D3926-N(E3926))</f>
        <v/>
      </c>
      <c r="G3926" s="8"/>
      <c r="H3926" s="12" t="str">
        <f aca="false">IF(AND(A3926="",C3926="",D3926=""),"",IF(A3926="","Add the order date",IF(I3926="","Date not recognised - use YYYY-MM-DD",IF(C3926="","Add the customer email",IF(D3926="","Add the order total",IF(COUNTIF(Customers!$A$2:$A$2001,C3926)=0,"Customer not on Customers tab",IF(N(E3926)&gt;D3926,"Refund is more than the order",IF(AND(B3926&lt;&gt;"",COUNTIF($B$2:$B$5001,B3926)&gt;1),"Same order # twice - keep one row",""))))))))</f>
        <v/>
      </c>
      <c r="I3926" s="11" t="str">
        <f aca="false">IF(A3926="","",IF(ISNUMBER(A3926),INT(A3926),IFERROR(IF(TEXT(DATE(VALUE(LEFT(A3926,4)),VALUE(MID(A3926,6,2)),VALUE(MID(A3926,9,2))),"yyyy-mm-dd")=LEFT(A3926,10),DATE(VALUE(LEFT(A3926,4)),VALUE(MID(A3926,6,2)),VALUE(MID(A3926,9,2))),""),"")))</f>
        <v/>
      </c>
    </row>
    <row r="3927" customFormat="false" ht="15" hidden="false" customHeight="false" outlineLevel="0" collapsed="false">
      <c r="A3927" s="13"/>
      <c r="B3927" s="8"/>
      <c r="C3927" s="8"/>
      <c r="D3927" s="23"/>
      <c r="E3927" s="23"/>
      <c r="F3927" s="10" t="str">
        <f aca="false">IF(D3927="","",D3927-N(E3927))</f>
        <v/>
      </c>
      <c r="G3927" s="8"/>
      <c r="H3927" s="12" t="str">
        <f aca="false">IF(AND(A3927="",C3927="",D3927=""),"",IF(A3927="","Add the order date",IF(I3927="","Date not recognised - use YYYY-MM-DD",IF(C3927="","Add the customer email",IF(D3927="","Add the order total",IF(COUNTIF(Customers!$A$2:$A$2001,C3927)=0,"Customer not on Customers tab",IF(N(E3927)&gt;D3927,"Refund is more than the order",IF(AND(B3927&lt;&gt;"",COUNTIF($B$2:$B$5001,B3927)&gt;1),"Same order # twice - keep one row",""))))))))</f>
        <v/>
      </c>
      <c r="I3927" s="11" t="str">
        <f aca="false">IF(A3927="","",IF(ISNUMBER(A3927),INT(A3927),IFERROR(IF(TEXT(DATE(VALUE(LEFT(A3927,4)),VALUE(MID(A3927,6,2)),VALUE(MID(A3927,9,2))),"yyyy-mm-dd")=LEFT(A3927,10),DATE(VALUE(LEFT(A3927,4)),VALUE(MID(A3927,6,2)),VALUE(MID(A3927,9,2))),""),"")))</f>
        <v/>
      </c>
    </row>
    <row r="3928" customFormat="false" ht="15" hidden="false" customHeight="false" outlineLevel="0" collapsed="false">
      <c r="A3928" s="13"/>
      <c r="B3928" s="8"/>
      <c r="C3928" s="8"/>
      <c r="D3928" s="23"/>
      <c r="E3928" s="23"/>
      <c r="F3928" s="10" t="str">
        <f aca="false">IF(D3928="","",D3928-N(E3928))</f>
        <v/>
      </c>
      <c r="G3928" s="8"/>
      <c r="H3928" s="12" t="str">
        <f aca="false">IF(AND(A3928="",C3928="",D3928=""),"",IF(A3928="","Add the order date",IF(I3928="","Date not recognised - use YYYY-MM-DD",IF(C3928="","Add the customer email",IF(D3928="","Add the order total",IF(COUNTIF(Customers!$A$2:$A$2001,C3928)=0,"Customer not on Customers tab",IF(N(E3928)&gt;D3928,"Refund is more than the order",IF(AND(B3928&lt;&gt;"",COUNTIF($B$2:$B$5001,B3928)&gt;1),"Same order # twice - keep one row",""))))))))</f>
        <v/>
      </c>
      <c r="I3928" s="11" t="str">
        <f aca="false">IF(A3928="","",IF(ISNUMBER(A3928),INT(A3928),IFERROR(IF(TEXT(DATE(VALUE(LEFT(A3928,4)),VALUE(MID(A3928,6,2)),VALUE(MID(A3928,9,2))),"yyyy-mm-dd")=LEFT(A3928,10),DATE(VALUE(LEFT(A3928,4)),VALUE(MID(A3928,6,2)),VALUE(MID(A3928,9,2))),""),"")))</f>
        <v/>
      </c>
    </row>
    <row r="3929" customFormat="false" ht="15" hidden="false" customHeight="false" outlineLevel="0" collapsed="false">
      <c r="A3929" s="13"/>
      <c r="B3929" s="8"/>
      <c r="C3929" s="8"/>
      <c r="D3929" s="23"/>
      <c r="E3929" s="23"/>
      <c r="F3929" s="10" t="str">
        <f aca="false">IF(D3929="","",D3929-N(E3929))</f>
        <v/>
      </c>
      <c r="G3929" s="8"/>
      <c r="H3929" s="12" t="str">
        <f aca="false">IF(AND(A3929="",C3929="",D3929=""),"",IF(A3929="","Add the order date",IF(I3929="","Date not recognised - use YYYY-MM-DD",IF(C3929="","Add the customer email",IF(D3929="","Add the order total",IF(COUNTIF(Customers!$A$2:$A$2001,C3929)=0,"Customer not on Customers tab",IF(N(E3929)&gt;D3929,"Refund is more than the order",IF(AND(B3929&lt;&gt;"",COUNTIF($B$2:$B$5001,B3929)&gt;1),"Same order # twice - keep one row",""))))))))</f>
        <v/>
      </c>
      <c r="I3929" s="11" t="str">
        <f aca="false">IF(A3929="","",IF(ISNUMBER(A3929),INT(A3929),IFERROR(IF(TEXT(DATE(VALUE(LEFT(A3929,4)),VALUE(MID(A3929,6,2)),VALUE(MID(A3929,9,2))),"yyyy-mm-dd")=LEFT(A3929,10),DATE(VALUE(LEFT(A3929,4)),VALUE(MID(A3929,6,2)),VALUE(MID(A3929,9,2))),""),"")))</f>
        <v/>
      </c>
    </row>
    <row r="3930" customFormat="false" ht="15" hidden="false" customHeight="false" outlineLevel="0" collapsed="false">
      <c r="A3930" s="13"/>
      <c r="B3930" s="8"/>
      <c r="C3930" s="8"/>
      <c r="D3930" s="23"/>
      <c r="E3930" s="23"/>
      <c r="F3930" s="10" t="str">
        <f aca="false">IF(D3930="","",D3930-N(E3930))</f>
        <v/>
      </c>
      <c r="G3930" s="8"/>
      <c r="H3930" s="12" t="str">
        <f aca="false">IF(AND(A3930="",C3930="",D3930=""),"",IF(A3930="","Add the order date",IF(I3930="","Date not recognised - use YYYY-MM-DD",IF(C3930="","Add the customer email",IF(D3930="","Add the order total",IF(COUNTIF(Customers!$A$2:$A$2001,C3930)=0,"Customer not on Customers tab",IF(N(E3930)&gt;D3930,"Refund is more than the order",IF(AND(B3930&lt;&gt;"",COUNTIF($B$2:$B$5001,B3930)&gt;1),"Same order # twice - keep one row",""))))))))</f>
        <v/>
      </c>
      <c r="I3930" s="11" t="str">
        <f aca="false">IF(A3930="","",IF(ISNUMBER(A3930),INT(A3930),IFERROR(IF(TEXT(DATE(VALUE(LEFT(A3930,4)),VALUE(MID(A3930,6,2)),VALUE(MID(A3930,9,2))),"yyyy-mm-dd")=LEFT(A3930,10),DATE(VALUE(LEFT(A3930,4)),VALUE(MID(A3930,6,2)),VALUE(MID(A3930,9,2))),""),"")))</f>
        <v/>
      </c>
    </row>
    <row r="3931" customFormat="false" ht="15" hidden="false" customHeight="false" outlineLevel="0" collapsed="false">
      <c r="A3931" s="13"/>
      <c r="B3931" s="8"/>
      <c r="C3931" s="8"/>
      <c r="D3931" s="23"/>
      <c r="E3931" s="23"/>
      <c r="F3931" s="10" t="str">
        <f aca="false">IF(D3931="","",D3931-N(E3931))</f>
        <v/>
      </c>
      <c r="G3931" s="8"/>
      <c r="H3931" s="12" t="str">
        <f aca="false">IF(AND(A3931="",C3931="",D3931=""),"",IF(A3931="","Add the order date",IF(I3931="","Date not recognised - use YYYY-MM-DD",IF(C3931="","Add the customer email",IF(D3931="","Add the order total",IF(COUNTIF(Customers!$A$2:$A$2001,C3931)=0,"Customer not on Customers tab",IF(N(E3931)&gt;D3931,"Refund is more than the order",IF(AND(B3931&lt;&gt;"",COUNTIF($B$2:$B$5001,B3931)&gt;1),"Same order # twice - keep one row",""))))))))</f>
        <v/>
      </c>
      <c r="I3931" s="11" t="str">
        <f aca="false">IF(A3931="","",IF(ISNUMBER(A3931),INT(A3931),IFERROR(IF(TEXT(DATE(VALUE(LEFT(A3931,4)),VALUE(MID(A3931,6,2)),VALUE(MID(A3931,9,2))),"yyyy-mm-dd")=LEFT(A3931,10),DATE(VALUE(LEFT(A3931,4)),VALUE(MID(A3931,6,2)),VALUE(MID(A3931,9,2))),""),"")))</f>
        <v/>
      </c>
    </row>
    <row r="3932" customFormat="false" ht="15" hidden="false" customHeight="false" outlineLevel="0" collapsed="false">
      <c r="A3932" s="13"/>
      <c r="B3932" s="8"/>
      <c r="C3932" s="8"/>
      <c r="D3932" s="23"/>
      <c r="E3932" s="23"/>
      <c r="F3932" s="10" t="str">
        <f aca="false">IF(D3932="","",D3932-N(E3932))</f>
        <v/>
      </c>
      <c r="G3932" s="8"/>
      <c r="H3932" s="12" t="str">
        <f aca="false">IF(AND(A3932="",C3932="",D3932=""),"",IF(A3932="","Add the order date",IF(I3932="","Date not recognised - use YYYY-MM-DD",IF(C3932="","Add the customer email",IF(D3932="","Add the order total",IF(COUNTIF(Customers!$A$2:$A$2001,C3932)=0,"Customer not on Customers tab",IF(N(E3932)&gt;D3932,"Refund is more than the order",IF(AND(B3932&lt;&gt;"",COUNTIF($B$2:$B$5001,B3932)&gt;1),"Same order # twice - keep one row",""))))))))</f>
        <v/>
      </c>
      <c r="I3932" s="11" t="str">
        <f aca="false">IF(A3932="","",IF(ISNUMBER(A3932),INT(A3932),IFERROR(IF(TEXT(DATE(VALUE(LEFT(A3932,4)),VALUE(MID(A3932,6,2)),VALUE(MID(A3932,9,2))),"yyyy-mm-dd")=LEFT(A3932,10),DATE(VALUE(LEFT(A3932,4)),VALUE(MID(A3932,6,2)),VALUE(MID(A3932,9,2))),""),"")))</f>
        <v/>
      </c>
    </row>
    <row r="3933" customFormat="false" ht="15" hidden="false" customHeight="false" outlineLevel="0" collapsed="false">
      <c r="A3933" s="13"/>
      <c r="B3933" s="8"/>
      <c r="C3933" s="8"/>
      <c r="D3933" s="23"/>
      <c r="E3933" s="23"/>
      <c r="F3933" s="10" t="str">
        <f aca="false">IF(D3933="","",D3933-N(E3933))</f>
        <v/>
      </c>
      <c r="G3933" s="8"/>
      <c r="H3933" s="12" t="str">
        <f aca="false">IF(AND(A3933="",C3933="",D3933=""),"",IF(A3933="","Add the order date",IF(I3933="","Date not recognised - use YYYY-MM-DD",IF(C3933="","Add the customer email",IF(D3933="","Add the order total",IF(COUNTIF(Customers!$A$2:$A$2001,C3933)=0,"Customer not on Customers tab",IF(N(E3933)&gt;D3933,"Refund is more than the order",IF(AND(B3933&lt;&gt;"",COUNTIF($B$2:$B$5001,B3933)&gt;1),"Same order # twice - keep one row",""))))))))</f>
        <v/>
      </c>
      <c r="I3933" s="11" t="str">
        <f aca="false">IF(A3933="","",IF(ISNUMBER(A3933),INT(A3933),IFERROR(IF(TEXT(DATE(VALUE(LEFT(A3933,4)),VALUE(MID(A3933,6,2)),VALUE(MID(A3933,9,2))),"yyyy-mm-dd")=LEFT(A3933,10),DATE(VALUE(LEFT(A3933,4)),VALUE(MID(A3933,6,2)),VALUE(MID(A3933,9,2))),""),"")))</f>
        <v/>
      </c>
    </row>
    <row r="3934" customFormat="false" ht="15" hidden="false" customHeight="false" outlineLevel="0" collapsed="false">
      <c r="A3934" s="13"/>
      <c r="B3934" s="8"/>
      <c r="C3934" s="8"/>
      <c r="D3934" s="23"/>
      <c r="E3934" s="23"/>
      <c r="F3934" s="10" t="str">
        <f aca="false">IF(D3934="","",D3934-N(E3934))</f>
        <v/>
      </c>
      <c r="G3934" s="8"/>
      <c r="H3934" s="12" t="str">
        <f aca="false">IF(AND(A3934="",C3934="",D3934=""),"",IF(A3934="","Add the order date",IF(I3934="","Date not recognised - use YYYY-MM-DD",IF(C3934="","Add the customer email",IF(D3934="","Add the order total",IF(COUNTIF(Customers!$A$2:$A$2001,C3934)=0,"Customer not on Customers tab",IF(N(E3934)&gt;D3934,"Refund is more than the order",IF(AND(B3934&lt;&gt;"",COUNTIF($B$2:$B$5001,B3934)&gt;1),"Same order # twice - keep one row",""))))))))</f>
        <v/>
      </c>
      <c r="I3934" s="11" t="str">
        <f aca="false">IF(A3934="","",IF(ISNUMBER(A3934),INT(A3934),IFERROR(IF(TEXT(DATE(VALUE(LEFT(A3934,4)),VALUE(MID(A3934,6,2)),VALUE(MID(A3934,9,2))),"yyyy-mm-dd")=LEFT(A3934,10),DATE(VALUE(LEFT(A3934,4)),VALUE(MID(A3934,6,2)),VALUE(MID(A3934,9,2))),""),"")))</f>
        <v/>
      </c>
    </row>
    <row r="3935" customFormat="false" ht="15" hidden="false" customHeight="false" outlineLevel="0" collapsed="false">
      <c r="A3935" s="13"/>
      <c r="B3935" s="8"/>
      <c r="C3935" s="8"/>
      <c r="D3935" s="23"/>
      <c r="E3935" s="23"/>
      <c r="F3935" s="10" t="str">
        <f aca="false">IF(D3935="","",D3935-N(E3935))</f>
        <v/>
      </c>
      <c r="G3935" s="8"/>
      <c r="H3935" s="12" t="str">
        <f aca="false">IF(AND(A3935="",C3935="",D3935=""),"",IF(A3935="","Add the order date",IF(I3935="","Date not recognised - use YYYY-MM-DD",IF(C3935="","Add the customer email",IF(D3935="","Add the order total",IF(COUNTIF(Customers!$A$2:$A$2001,C3935)=0,"Customer not on Customers tab",IF(N(E3935)&gt;D3935,"Refund is more than the order",IF(AND(B3935&lt;&gt;"",COUNTIF($B$2:$B$5001,B3935)&gt;1),"Same order # twice - keep one row",""))))))))</f>
        <v/>
      </c>
      <c r="I3935" s="11" t="str">
        <f aca="false">IF(A3935="","",IF(ISNUMBER(A3935),INT(A3935),IFERROR(IF(TEXT(DATE(VALUE(LEFT(A3935,4)),VALUE(MID(A3935,6,2)),VALUE(MID(A3935,9,2))),"yyyy-mm-dd")=LEFT(A3935,10),DATE(VALUE(LEFT(A3935,4)),VALUE(MID(A3935,6,2)),VALUE(MID(A3935,9,2))),""),"")))</f>
        <v/>
      </c>
    </row>
    <row r="3936" customFormat="false" ht="15" hidden="false" customHeight="false" outlineLevel="0" collapsed="false">
      <c r="A3936" s="13"/>
      <c r="B3936" s="8"/>
      <c r="C3936" s="8"/>
      <c r="D3936" s="23"/>
      <c r="E3936" s="23"/>
      <c r="F3936" s="10" t="str">
        <f aca="false">IF(D3936="","",D3936-N(E3936))</f>
        <v/>
      </c>
      <c r="G3936" s="8"/>
      <c r="H3936" s="12" t="str">
        <f aca="false">IF(AND(A3936="",C3936="",D3936=""),"",IF(A3936="","Add the order date",IF(I3936="","Date not recognised - use YYYY-MM-DD",IF(C3936="","Add the customer email",IF(D3936="","Add the order total",IF(COUNTIF(Customers!$A$2:$A$2001,C3936)=0,"Customer not on Customers tab",IF(N(E3936)&gt;D3936,"Refund is more than the order",IF(AND(B3936&lt;&gt;"",COUNTIF($B$2:$B$5001,B3936)&gt;1),"Same order # twice - keep one row",""))))))))</f>
        <v/>
      </c>
      <c r="I3936" s="11" t="str">
        <f aca="false">IF(A3936="","",IF(ISNUMBER(A3936),INT(A3936),IFERROR(IF(TEXT(DATE(VALUE(LEFT(A3936,4)),VALUE(MID(A3936,6,2)),VALUE(MID(A3936,9,2))),"yyyy-mm-dd")=LEFT(A3936,10),DATE(VALUE(LEFT(A3936,4)),VALUE(MID(A3936,6,2)),VALUE(MID(A3936,9,2))),""),"")))</f>
        <v/>
      </c>
    </row>
    <row r="3937" customFormat="false" ht="15" hidden="false" customHeight="false" outlineLevel="0" collapsed="false">
      <c r="A3937" s="13"/>
      <c r="B3937" s="8"/>
      <c r="C3937" s="8"/>
      <c r="D3937" s="23"/>
      <c r="E3937" s="23"/>
      <c r="F3937" s="10" t="str">
        <f aca="false">IF(D3937="","",D3937-N(E3937))</f>
        <v/>
      </c>
      <c r="G3937" s="8"/>
      <c r="H3937" s="12" t="str">
        <f aca="false">IF(AND(A3937="",C3937="",D3937=""),"",IF(A3937="","Add the order date",IF(I3937="","Date not recognised - use YYYY-MM-DD",IF(C3937="","Add the customer email",IF(D3937="","Add the order total",IF(COUNTIF(Customers!$A$2:$A$2001,C3937)=0,"Customer not on Customers tab",IF(N(E3937)&gt;D3937,"Refund is more than the order",IF(AND(B3937&lt;&gt;"",COUNTIF($B$2:$B$5001,B3937)&gt;1),"Same order # twice - keep one row",""))))))))</f>
        <v/>
      </c>
      <c r="I3937" s="11" t="str">
        <f aca="false">IF(A3937="","",IF(ISNUMBER(A3937),INT(A3937),IFERROR(IF(TEXT(DATE(VALUE(LEFT(A3937,4)),VALUE(MID(A3937,6,2)),VALUE(MID(A3937,9,2))),"yyyy-mm-dd")=LEFT(A3937,10),DATE(VALUE(LEFT(A3937,4)),VALUE(MID(A3937,6,2)),VALUE(MID(A3937,9,2))),""),"")))</f>
        <v/>
      </c>
    </row>
    <row r="3938" customFormat="false" ht="15" hidden="false" customHeight="false" outlineLevel="0" collapsed="false">
      <c r="A3938" s="13"/>
      <c r="B3938" s="8"/>
      <c r="C3938" s="8"/>
      <c r="D3938" s="23"/>
      <c r="E3938" s="23"/>
      <c r="F3938" s="10" t="str">
        <f aca="false">IF(D3938="","",D3938-N(E3938))</f>
        <v/>
      </c>
      <c r="G3938" s="8"/>
      <c r="H3938" s="12" t="str">
        <f aca="false">IF(AND(A3938="",C3938="",D3938=""),"",IF(A3938="","Add the order date",IF(I3938="","Date not recognised - use YYYY-MM-DD",IF(C3938="","Add the customer email",IF(D3938="","Add the order total",IF(COUNTIF(Customers!$A$2:$A$2001,C3938)=0,"Customer not on Customers tab",IF(N(E3938)&gt;D3938,"Refund is more than the order",IF(AND(B3938&lt;&gt;"",COUNTIF($B$2:$B$5001,B3938)&gt;1),"Same order # twice - keep one row",""))))))))</f>
        <v/>
      </c>
      <c r="I3938" s="11" t="str">
        <f aca="false">IF(A3938="","",IF(ISNUMBER(A3938),INT(A3938),IFERROR(IF(TEXT(DATE(VALUE(LEFT(A3938,4)),VALUE(MID(A3938,6,2)),VALUE(MID(A3938,9,2))),"yyyy-mm-dd")=LEFT(A3938,10),DATE(VALUE(LEFT(A3938,4)),VALUE(MID(A3938,6,2)),VALUE(MID(A3938,9,2))),""),"")))</f>
        <v/>
      </c>
    </row>
    <row r="3939" customFormat="false" ht="15" hidden="false" customHeight="false" outlineLevel="0" collapsed="false">
      <c r="A3939" s="13"/>
      <c r="B3939" s="8"/>
      <c r="C3939" s="8"/>
      <c r="D3939" s="23"/>
      <c r="E3939" s="23"/>
      <c r="F3939" s="10" t="str">
        <f aca="false">IF(D3939="","",D3939-N(E3939))</f>
        <v/>
      </c>
      <c r="G3939" s="8"/>
      <c r="H3939" s="12" t="str">
        <f aca="false">IF(AND(A3939="",C3939="",D3939=""),"",IF(A3939="","Add the order date",IF(I3939="","Date not recognised - use YYYY-MM-DD",IF(C3939="","Add the customer email",IF(D3939="","Add the order total",IF(COUNTIF(Customers!$A$2:$A$2001,C3939)=0,"Customer not on Customers tab",IF(N(E3939)&gt;D3939,"Refund is more than the order",IF(AND(B3939&lt;&gt;"",COUNTIF($B$2:$B$5001,B3939)&gt;1),"Same order # twice - keep one row",""))))))))</f>
        <v/>
      </c>
      <c r="I3939" s="11" t="str">
        <f aca="false">IF(A3939="","",IF(ISNUMBER(A3939),INT(A3939),IFERROR(IF(TEXT(DATE(VALUE(LEFT(A3939,4)),VALUE(MID(A3939,6,2)),VALUE(MID(A3939,9,2))),"yyyy-mm-dd")=LEFT(A3939,10),DATE(VALUE(LEFT(A3939,4)),VALUE(MID(A3939,6,2)),VALUE(MID(A3939,9,2))),""),"")))</f>
        <v/>
      </c>
    </row>
    <row r="3940" customFormat="false" ht="15" hidden="false" customHeight="false" outlineLevel="0" collapsed="false">
      <c r="A3940" s="13"/>
      <c r="B3940" s="8"/>
      <c r="C3940" s="8"/>
      <c r="D3940" s="23"/>
      <c r="E3940" s="23"/>
      <c r="F3940" s="10" t="str">
        <f aca="false">IF(D3940="","",D3940-N(E3940))</f>
        <v/>
      </c>
      <c r="G3940" s="8"/>
      <c r="H3940" s="12" t="str">
        <f aca="false">IF(AND(A3940="",C3940="",D3940=""),"",IF(A3940="","Add the order date",IF(I3940="","Date not recognised - use YYYY-MM-DD",IF(C3940="","Add the customer email",IF(D3940="","Add the order total",IF(COUNTIF(Customers!$A$2:$A$2001,C3940)=0,"Customer not on Customers tab",IF(N(E3940)&gt;D3940,"Refund is more than the order",IF(AND(B3940&lt;&gt;"",COUNTIF($B$2:$B$5001,B3940)&gt;1),"Same order # twice - keep one row",""))))))))</f>
        <v/>
      </c>
      <c r="I3940" s="11" t="str">
        <f aca="false">IF(A3940="","",IF(ISNUMBER(A3940),INT(A3940),IFERROR(IF(TEXT(DATE(VALUE(LEFT(A3940,4)),VALUE(MID(A3940,6,2)),VALUE(MID(A3940,9,2))),"yyyy-mm-dd")=LEFT(A3940,10),DATE(VALUE(LEFT(A3940,4)),VALUE(MID(A3940,6,2)),VALUE(MID(A3940,9,2))),""),"")))</f>
        <v/>
      </c>
    </row>
    <row r="3941" customFormat="false" ht="15" hidden="false" customHeight="false" outlineLevel="0" collapsed="false">
      <c r="A3941" s="13"/>
      <c r="B3941" s="8"/>
      <c r="C3941" s="8"/>
      <c r="D3941" s="23"/>
      <c r="E3941" s="23"/>
      <c r="F3941" s="10" t="str">
        <f aca="false">IF(D3941="","",D3941-N(E3941))</f>
        <v/>
      </c>
      <c r="G3941" s="8"/>
      <c r="H3941" s="12" t="str">
        <f aca="false">IF(AND(A3941="",C3941="",D3941=""),"",IF(A3941="","Add the order date",IF(I3941="","Date not recognised - use YYYY-MM-DD",IF(C3941="","Add the customer email",IF(D3941="","Add the order total",IF(COUNTIF(Customers!$A$2:$A$2001,C3941)=0,"Customer not on Customers tab",IF(N(E3941)&gt;D3941,"Refund is more than the order",IF(AND(B3941&lt;&gt;"",COUNTIF($B$2:$B$5001,B3941)&gt;1),"Same order # twice - keep one row",""))))))))</f>
        <v/>
      </c>
      <c r="I3941" s="11" t="str">
        <f aca="false">IF(A3941="","",IF(ISNUMBER(A3941),INT(A3941),IFERROR(IF(TEXT(DATE(VALUE(LEFT(A3941,4)),VALUE(MID(A3941,6,2)),VALUE(MID(A3941,9,2))),"yyyy-mm-dd")=LEFT(A3941,10),DATE(VALUE(LEFT(A3941,4)),VALUE(MID(A3941,6,2)),VALUE(MID(A3941,9,2))),""),"")))</f>
        <v/>
      </c>
    </row>
    <row r="3942" customFormat="false" ht="15" hidden="false" customHeight="false" outlineLevel="0" collapsed="false">
      <c r="A3942" s="13"/>
      <c r="B3942" s="8"/>
      <c r="C3942" s="8"/>
      <c r="D3942" s="23"/>
      <c r="E3942" s="23"/>
      <c r="F3942" s="10" t="str">
        <f aca="false">IF(D3942="","",D3942-N(E3942))</f>
        <v/>
      </c>
      <c r="G3942" s="8"/>
      <c r="H3942" s="12" t="str">
        <f aca="false">IF(AND(A3942="",C3942="",D3942=""),"",IF(A3942="","Add the order date",IF(I3942="","Date not recognised - use YYYY-MM-DD",IF(C3942="","Add the customer email",IF(D3942="","Add the order total",IF(COUNTIF(Customers!$A$2:$A$2001,C3942)=0,"Customer not on Customers tab",IF(N(E3942)&gt;D3942,"Refund is more than the order",IF(AND(B3942&lt;&gt;"",COUNTIF($B$2:$B$5001,B3942)&gt;1),"Same order # twice - keep one row",""))))))))</f>
        <v/>
      </c>
      <c r="I3942" s="11" t="str">
        <f aca="false">IF(A3942="","",IF(ISNUMBER(A3942),INT(A3942),IFERROR(IF(TEXT(DATE(VALUE(LEFT(A3942,4)),VALUE(MID(A3942,6,2)),VALUE(MID(A3942,9,2))),"yyyy-mm-dd")=LEFT(A3942,10),DATE(VALUE(LEFT(A3942,4)),VALUE(MID(A3942,6,2)),VALUE(MID(A3942,9,2))),""),"")))</f>
        <v/>
      </c>
    </row>
    <row r="3943" customFormat="false" ht="15" hidden="false" customHeight="false" outlineLevel="0" collapsed="false">
      <c r="A3943" s="13"/>
      <c r="B3943" s="8"/>
      <c r="C3943" s="8"/>
      <c r="D3943" s="23"/>
      <c r="E3943" s="23"/>
      <c r="F3943" s="10" t="str">
        <f aca="false">IF(D3943="","",D3943-N(E3943))</f>
        <v/>
      </c>
      <c r="G3943" s="8"/>
      <c r="H3943" s="12" t="str">
        <f aca="false">IF(AND(A3943="",C3943="",D3943=""),"",IF(A3943="","Add the order date",IF(I3943="","Date not recognised - use YYYY-MM-DD",IF(C3943="","Add the customer email",IF(D3943="","Add the order total",IF(COUNTIF(Customers!$A$2:$A$2001,C3943)=0,"Customer not on Customers tab",IF(N(E3943)&gt;D3943,"Refund is more than the order",IF(AND(B3943&lt;&gt;"",COUNTIF($B$2:$B$5001,B3943)&gt;1),"Same order # twice - keep one row",""))))))))</f>
        <v/>
      </c>
      <c r="I3943" s="11" t="str">
        <f aca="false">IF(A3943="","",IF(ISNUMBER(A3943),INT(A3943),IFERROR(IF(TEXT(DATE(VALUE(LEFT(A3943,4)),VALUE(MID(A3943,6,2)),VALUE(MID(A3943,9,2))),"yyyy-mm-dd")=LEFT(A3943,10),DATE(VALUE(LEFT(A3943,4)),VALUE(MID(A3943,6,2)),VALUE(MID(A3943,9,2))),""),"")))</f>
        <v/>
      </c>
    </row>
    <row r="3944" customFormat="false" ht="15" hidden="false" customHeight="false" outlineLevel="0" collapsed="false">
      <c r="A3944" s="13"/>
      <c r="B3944" s="8"/>
      <c r="C3944" s="8"/>
      <c r="D3944" s="23"/>
      <c r="E3944" s="23"/>
      <c r="F3944" s="10" t="str">
        <f aca="false">IF(D3944="","",D3944-N(E3944))</f>
        <v/>
      </c>
      <c r="G3944" s="8"/>
      <c r="H3944" s="12" t="str">
        <f aca="false">IF(AND(A3944="",C3944="",D3944=""),"",IF(A3944="","Add the order date",IF(I3944="","Date not recognised - use YYYY-MM-DD",IF(C3944="","Add the customer email",IF(D3944="","Add the order total",IF(COUNTIF(Customers!$A$2:$A$2001,C3944)=0,"Customer not on Customers tab",IF(N(E3944)&gt;D3944,"Refund is more than the order",IF(AND(B3944&lt;&gt;"",COUNTIF($B$2:$B$5001,B3944)&gt;1),"Same order # twice - keep one row",""))))))))</f>
        <v/>
      </c>
      <c r="I3944" s="11" t="str">
        <f aca="false">IF(A3944="","",IF(ISNUMBER(A3944),INT(A3944),IFERROR(IF(TEXT(DATE(VALUE(LEFT(A3944,4)),VALUE(MID(A3944,6,2)),VALUE(MID(A3944,9,2))),"yyyy-mm-dd")=LEFT(A3944,10),DATE(VALUE(LEFT(A3944,4)),VALUE(MID(A3944,6,2)),VALUE(MID(A3944,9,2))),""),"")))</f>
        <v/>
      </c>
    </row>
    <row r="3945" customFormat="false" ht="15" hidden="false" customHeight="false" outlineLevel="0" collapsed="false">
      <c r="A3945" s="13"/>
      <c r="B3945" s="8"/>
      <c r="C3945" s="8"/>
      <c r="D3945" s="23"/>
      <c r="E3945" s="23"/>
      <c r="F3945" s="10" t="str">
        <f aca="false">IF(D3945="","",D3945-N(E3945))</f>
        <v/>
      </c>
      <c r="G3945" s="8"/>
      <c r="H3945" s="12" t="str">
        <f aca="false">IF(AND(A3945="",C3945="",D3945=""),"",IF(A3945="","Add the order date",IF(I3945="","Date not recognised - use YYYY-MM-DD",IF(C3945="","Add the customer email",IF(D3945="","Add the order total",IF(COUNTIF(Customers!$A$2:$A$2001,C3945)=0,"Customer not on Customers tab",IF(N(E3945)&gt;D3945,"Refund is more than the order",IF(AND(B3945&lt;&gt;"",COUNTIF($B$2:$B$5001,B3945)&gt;1),"Same order # twice - keep one row",""))))))))</f>
        <v/>
      </c>
      <c r="I3945" s="11" t="str">
        <f aca="false">IF(A3945="","",IF(ISNUMBER(A3945),INT(A3945),IFERROR(IF(TEXT(DATE(VALUE(LEFT(A3945,4)),VALUE(MID(A3945,6,2)),VALUE(MID(A3945,9,2))),"yyyy-mm-dd")=LEFT(A3945,10),DATE(VALUE(LEFT(A3945,4)),VALUE(MID(A3945,6,2)),VALUE(MID(A3945,9,2))),""),"")))</f>
        <v/>
      </c>
    </row>
    <row r="3946" customFormat="false" ht="15" hidden="false" customHeight="false" outlineLevel="0" collapsed="false">
      <c r="A3946" s="13"/>
      <c r="B3946" s="8"/>
      <c r="C3946" s="8"/>
      <c r="D3946" s="23"/>
      <c r="E3946" s="23"/>
      <c r="F3946" s="10" t="str">
        <f aca="false">IF(D3946="","",D3946-N(E3946))</f>
        <v/>
      </c>
      <c r="G3946" s="8"/>
      <c r="H3946" s="12" t="str">
        <f aca="false">IF(AND(A3946="",C3946="",D3946=""),"",IF(A3946="","Add the order date",IF(I3946="","Date not recognised - use YYYY-MM-DD",IF(C3946="","Add the customer email",IF(D3946="","Add the order total",IF(COUNTIF(Customers!$A$2:$A$2001,C3946)=0,"Customer not on Customers tab",IF(N(E3946)&gt;D3946,"Refund is more than the order",IF(AND(B3946&lt;&gt;"",COUNTIF($B$2:$B$5001,B3946)&gt;1),"Same order # twice - keep one row",""))))))))</f>
        <v/>
      </c>
      <c r="I3946" s="11" t="str">
        <f aca="false">IF(A3946="","",IF(ISNUMBER(A3946),INT(A3946),IFERROR(IF(TEXT(DATE(VALUE(LEFT(A3946,4)),VALUE(MID(A3946,6,2)),VALUE(MID(A3946,9,2))),"yyyy-mm-dd")=LEFT(A3946,10),DATE(VALUE(LEFT(A3946,4)),VALUE(MID(A3946,6,2)),VALUE(MID(A3946,9,2))),""),"")))</f>
        <v/>
      </c>
    </row>
    <row r="3947" customFormat="false" ht="15" hidden="false" customHeight="false" outlineLevel="0" collapsed="false">
      <c r="A3947" s="13"/>
      <c r="B3947" s="8"/>
      <c r="C3947" s="8"/>
      <c r="D3947" s="23"/>
      <c r="E3947" s="23"/>
      <c r="F3947" s="10" t="str">
        <f aca="false">IF(D3947="","",D3947-N(E3947))</f>
        <v/>
      </c>
      <c r="G3947" s="8"/>
      <c r="H3947" s="12" t="str">
        <f aca="false">IF(AND(A3947="",C3947="",D3947=""),"",IF(A3947="","Add the order date",IF(I3947="","Date not recognised - use YYYY-MM-DD",IF(C3947="","Add the customer email",IF(D3947="","Add the order total",IF(COUNTIF(Customers!$A$2:$A$2001,C3947)=0,"Customer not on Customers tab",IF(N(E3947)&gt;D3947,"Refund is more than the order",IF(AND(B3947&lt;&gt;"",COUNTIF($B$2:$B$5001,B3947)&gt;1),"Same order # twice - keep one row",""))))))))</f>
        <v/>
      </c>
      <c r="I3947" s="11" t="str">
        <f aca="false">IF(A3947="","",IF(ISNUMBER(A3947),INT(A3947),IFERROR(IF(TEXT(DATE(VALUE(LEFT(A3947,4)),VALUE(MID(A3947,6,2)),VALUE(MID(A3947,9,2))),"yyyy-mm-dd")=LEFT(A3947,10),DATE(VALUE(LEFT(A3947,4)),VALUE(MID(A3947,6,2)),VALUE(MID(A3947,9,2))),""),"")))</f>
        <v/>
      </c>
    </row>
    <row r="3948" customFormat="false" ht="15" hidden="false" customHeight="false" outlineLevel="0" collapsed="false">
      <c r="A3948" s="13"/>
      <c r="B3948" s="8"/>
      <c r="C3948" s="8"/>
      <c r="D3948" s="23"/>
      <c r="E3948" s="23"/>
      <c r="F3948" s="10" t="str">
        <f aca="false">IF(D3948="","",D3948-N(E3948))</f>
        <v/>
      </c>
      <c r="G3948" s="8"/>
      <c r="H3948" s="12" t="str">
        <f aca="false">IF(AND(A3948="",C3948="",D3948=""),"",IF(A3948="","Add the order date",IF(I3948="","Date not recognised - use YYYY-MM-DD",IF(C3948="","Add the customer email",IF(D3948="","Add the order total",IF(COUNTIF(Customers!$A$2:$A$2001,C3948)=0,"Customer not on Customers tab",IF(N(E3948)&gt;D3948,"Refund is more than the order",IF(AND(B3948&lt;&gt;"",COUNTIF($B$2:$B$5001,B3948)&gt;1),"Same order # twice - keep one row",""))))))))</f>
        <v/>
      </c>
      <c r="I3948" s="11" t="str">
        <f aca="false">IF(A3948="","",IF(ISNUMBER(A3948),INT(A3948),IFERROR(IF(TEXT(DATE(VALUE(LEFT(A3948,4)),VALUE(MID(A3948,6,2)),VALUE(MID(A3948,9,2))),"yyyy-mm-dd")=LEFT(A3948,10),DATE(VALUE(LEFT(A3948,4)),VALUE(MID(A3948,6,2)),VALUE(MID(A3948,9,2))),""),"")))</f>
        <v/>
      </c>
    </row>
    <row r="3949" customFormat="false" ht="15" hidden="false" customHeight="false" outlineLevel="0" collapsed="false">
      <c r="A3949" s="13"/>
      <c r="B3949" s="8"/>
      <c r="C3949" s="8"/>
      <c r="D3949" s="23"/>
      <c r="E3949" s="23"/>
      <c r="F3949" s="10" t="str">
        <f aca="false">IF(D3949="","",D3949-N(E3949))</f>
        <v/>
      </c>
      <c r="G3949" s="8"/>
      <c r="H3949" s="12" t="str">
        <f aca="false">IF(AND(A3949="",C3949="",D3949=""),"",IF(A3949="","Add the order date",IF(I3949="","Date not recognised - use YYYY-MM-DD",IF(C3949="","Add the customer email",IF(D3949="","Add the order total",IF(COUNTIF(Customers!$A$2:$A$2001,C3949)=0,"Customer not on Customers tab",IF(N(E3949)&gt;D3949,"Refund is more than the order",IF(AND(B3949&lt;&gt;"",COUNTIF($B$2:$B$5001,B3949)&gt;1),"Same order # twice - keep one row",""))))))))</f>
        <v/>
      </c>
      <c r="I3949" s="11" t="str">
        <f aca="false">IF(A3949="","",IF(ISNUMBER(A3949),INT(A3949),IFERROR(IF(TEXT(DATE(VALUE(LEFT(A3949,4)),VALUE(MID(A3949,6,2)),VALUE(MID(A3949,9,2))),"yyyy-mm-dd")=LEFT(A3949,10),DATE(VALUE(LEFT(A3949,4)),VALUE(MID(A3949,6,2)),VALUE(MID(A3949,9,2))),""),"")))</f>
        <v/>
      </c>
    </row>
    <row r="3950" customFormat="false" ht="15" hidden="false" customHeight="false" outlineLevel="0" collapsed="false">
      <c r="A3950" s="13"/>
      <c r="B3950" s="8"/>
      <c r="C3950" s="8"/>
      <c r="D3950" s="23"/>
      <c r="E3950" s="23"/>
      <c r="F3950" s="10" t="str">
        <f aca="false">IF(D3950="","",D3950-N(E3950))</f>
        <v/>
      </c>
      <c r="G3950" s="8"/>
      <c r="H3950" s="12" t="str">
        <f aca="false">IF(AND(A3950="",C3950="",D3950=""),"",IF(A3950="","Add the order date",IF(I3950="","Date not recognised - use YYYY-MM-DD",IF(C3950="","Add the customer email",IF(D3950="","Add the order total",IF(COUNTIF(Customers!$A$2:$A$2001,C3950)=0,"Customer not on Customers tab",IF(N(E3950)&gt;D3950,"Refund is more than the order",IF(AND(B3950&lt;&gt;"",COUNTIF($B$2:$B$5001,B3950)&gt;1),"Same order # twice - keep one row",""))))))))</f>
        <v/>
      </c>
      <c r="I3950" s="11" t="str">
        <f aca="false">IF(A3950="","",IF(ISNUMBER(A3950),INT(A3950),IFERROR(IF(TEXT(DATE(VALUE(LEFT(A3950,4)),VALUE(MID(A3950,6,2)),VALUE(MID(A3950,9,2))),"yyyy-mm-dd")=LEFT(A3950,10),DATE(VALUE(LEFT(A3950,4)),VALUE(MID(A3950,6,2)),VALUE(MID(A3950,9,2))),""),"")))</f>
        <v/>
      </c>
    </row>
    <row r="3951" customFormat="false" ht="15" hidden="false" customHeight="false" outlineLevel="0" collapsed="false">
      <c r="A3951" s="13"/>
      <c r="B3951" s="8"/>
      <c r="C3951" s="8"/>
      <c r="D3951" s="23"/>
      <c r="E3951" s="23"/>
      <c r="F3951" s="10" t="str">
        <f aca="false">IF(D3951="","",D3951-N(E3951))</f>
        <v/>
      </c>
      <c r="G3951" s="8"/>
      <c r="H3951" s="12" t="str">
        <f aca="false">IF(AND(A3951="",C3951="",D3951=""),"",IF(A3951="","Add the order date",IF(I3951="","Date not recognised - use YYYY-MM-DD",IF(C3951="","Add the customer email",IF(D3951="","Add the order total",IF(COUNTIF(Customers!$A$2:$A$2001,C3951)=0,"Customer not on Customers tab",IF(N(E3951)&gt;D3951,"Refund is more than the order",IF(AND(B3951&lt;&gt;"",COUNTIF($B$2:$B$5001,B3951)&gt;1),"Same order # twice - keep one row",""))))))))</f>
        <v/>
      </c>
      <c r="I3951" s="11" t="str">
        <f aca="false">IF(A3951="","",IF(ISNUMBER(A3951),INT(A3951),IFERROR(IF(TEXT(DATE(VALUE(LEFT(A3951,4)),VALUE(MID(A3951,6,2)),VALUE(MID(A3951,9,2))),"yyyy-mm-dd")=LEFT(A3951,10),DATE(VALUE(LEFT(A3951,4)),VALUE(MID(A3951,6,2)),VALUE(MID(A3951,9,2))),""),"")))</f>
        <v/>
      </c>
    </row>
    <row r="3952" customFormat="false" ht="15" hidden="false" customHeight="false" outlineLevel="0" collapsed="false">
      <c r="A3952" s="13"/>
      <c r="B3952" s="8"/>
      <c r="C3952" s="8"/>
      <c r="D3952" s="23"/>
      <c r="E3952" s="23"/>
      <c r="F3952" s="10" t="str">
        <f aca="false">IF(D3952="","",D3952-N(E3952))</f>
        <v/>
      </c>
      <c r="G3952" s="8"/>
      <c r="H3952" s="12" t="str">
        <f aca="false">IF(AND(A3952="",C3952="",D3952=""),"",IF(A3952="","Add the order date",IF(I3952="","Date not recognised - use YYYY-MM-DD",IF(C3952="","Add the customer email",IF(D3952="","Add the order total",IF(COUNTIF(Customers!$A$2:$A$2001,C3952)=0,"Customer not on Customers tab",IF(N(E3952)&gt;D3952,"Refund is more than the order",IF(AND(B3952&lt;&gt;"",COUNTIF($B$2:$B$5001,B3952)&gt;1),"Same order # twice - keep one row",""))))))))</f>
        <v/>
      </c>
      <c r="I3952" s="11" t="str">
        <f aca="false">IF(A3952="","",IF(ISNUMBER(A3952),INT(A3952),IFERROR(IF(TEXT(DATE(VALUE(LEFT(A3952,4)),VALUE(MID(A3952,6,2)),VALUE(MID(A3952,9,2))),"yyyy-mm-dd")=LEFT(A3952,10),DATE(VALUE(LEFT(A3952,4)),VALUE(MID(A3952,6,2)),VALUE(MID(A3952,9,2))),""),"")))</f>
        <v/>
      </c>
    </row>
    <row r="3953" customFormat="false" ht="15" hidden="false" customHeight="false" outlineLevel="0" collapsed="false">
      <c r="A3953" s="13"/>
      <c r="B3953" s="8"/>
      <c r="C3953" s="8"/>
      <c r="D3953" s="23"/>
      <c r="E3953" s="23"/>
      <c r="F3953" s="10" t="str">
        <f aca="false">IF(D3953="","",D3953-N(E3953))</f>
        <v/>
      </c>
      <c r="G3953" s="8"/>
      <c r="H3953" s="12" t="str">
        <f aca="false">IF(AND(A3953="",C3953="",D3953=""),"",IF(A3953="","Add the order date",IF(I3953="","Date not recognised - use YYYY-MM-DD",IF(C3953="","Add the customer email",IF(D3953="","Add the order total",IF(COUNTIF(Customers!$A$2:$A$2001,C3953)=0,"Customer not on Customers tab",IF(N(E3953)&gt;D3953,"Refund is more than the order",IF(AND(B3953&lt;&gt;"",COUNTIF($B$2:$B$5001,B3953)&gt;1),"Same order # twice - keep one row",""))))))))</f>
        <v/>
      </c>
      <c r="I3953" s="11" t="str">
        <f aca="false">IF(A3953="","",IF(ISNUMBER(A3953),INT(A3953),IFERROR(IF(TEXT(DATE(VALUE(LEFT(A3953,4)),VALUE(MID(A3953,6,2)),VALUE(MID(A3953,9,2))),"yyyy-mm-dd")=LEFT(A3953,10),DATE(VALUE(LEFT(A3953,4)),VALUE(MID(A3953,6,2)),VALUE(MID(A3953,9,2))),""),"")))</f>
        <v/>
      </c>
    </row>
    <row r="3954" customFormat="false" ht="15" hidden="false" customHeight="false" outlineLevel="0" collapsed="false">
      <c r="A3954" s="13"/>
      <c r="B3954" s="8"/>
      <c r="C3954" s="8"/>
      <c r="D3954" s="23"/>
      <c r="E3954" s="23"/>
      <c r="F3954" s="10" t="str">
        <f aca="false">IF(D3954="","",D3954-N(E3954))</f>
        <v/>
      </c>
      <c r="G3954" s="8"/>
      <c r="H3954" s="12" t="str">
        <f aca="false">IF(AND(A3954="",C3954="",D3954=""),"",IF(A3954="","Add the order date",IF(I3954="","Date not recognised - use YYYY-MM-DD",IF(C3954="","Add the customer email",IF(D3954="","Add the order total",IF(COUNTIF(Customers!$A$2:$A$2001,C3954)=0,"Customer not on Customers tab",IF(N(E3954)&gt;D3954,"Refund is more than the order",IF(AND(B3954&lt;&gt;"",COUNTIF($B$2:$B$5001,B3954)&gt;1),"Same order # twice - keep one row",""))))))))</f>
        <v/>
      </c>
      <c r="I3954" s="11" t="str">
        <f aca="false">IF(A3954="","",IF(ISNUMBER(A3954),INT(A3954),IFERROR(IF(TEXT(DATE(VALUE(LEFT(A3954,4)),VALUE(MID(A3954,6,2)),VALUE(MID(A3954,9,2))),"yyyy-mm-dd")=LEFT(A3954,10),DATE(VALUE(LEFT(A3954,4)),VALUE(MID(A3954,6,2)),VALUE(MID(A3954,9,2))),""),"")))</f>
        <v/>
      </c>
    </row>
    <row r="3955" customFormat="false" ht="15" hidden="false" customHeight="false" outlineLevel="0" collapsed="false">
      <c r="A3955" s="13"/>
      <c r="B3955" s="8"/>
      <c r="C3955" s="8"/>
      <c r="D3955" s="23"/>
      <c r="E3955" s="23"/>
      <c r="F3955" s="10" t="str">
        <f aca="false">IF(D3955="","",D3955-N(E3955))</f>
        <v/>
      </c>
      <c r="G3955" s="8"/>
      <c r="H3955" s="12" t="str">
        <f aca="false">IF(AND(A3955="",C3955="",D3955=""),"",IF(A3955="","Add the order date",IF(I3955="","Date not recognised - use YYYY-MM-DD",IF(C3955="","Add the customer email",IF(D3955="","Add the order total",IF(COUNTIF(Customers!$A$2:$A$2001,C3955)=0,"Customer not on Customers tab",IF(N(E3955)&gt;D3955,"Refund is more than the order",IF(AND(B3955&lt;&gt;"",COUNTIF($B$2:$B$5001,B3955)&gt;1),"Same order # twice - keep one row",""))))))))</f>
        <v/>
      </c>
      <c r="I3955" s="11" t="str">
        <f aca="false">IF(A3955="","",IF(ISNUMBER(A3955),INT(A3955),IFERROR(IF(TEXT(DATE(VALUE(LEFT(A3955,4)),VALUE(MID(A3955,6,2)),VALUE(MID(A3955,9,2))),"yyyy-mm-dd")=LEFT(A3955,10),DATE(VALUE(LEFT(A3955,4)),VALUE(MID(A3955,6,2)),VALUE(MID(A3955,9,2))),""),"")))</f>
        <v/>
      </c>
    </row>
    <row r="3956" customFormat="false" ht="15" hidden="false" customHeight="false" outlineLevel="0" collapsed="false">
      <c r="A3956" s="13"/>
      <c r="B3956" s="8"/>
      <c r="C3956" s="8"/>
      <c r="D3956" s="23"/>
      <c r="E3956" s="23"/>
      <c r="F3956" s="10" t="str">
        <f aca="false">IF(D3956="","",D3956-N(E3956))</f>
        <v/>
      </c>
      <c r="G3956" s="8"/>
      <c r="H3956" s="12" t="str">
        <f aca="false">IF(AND(A3956="",C3956="",D3956=""),"",IF(A3956="","Add the order date",IF(I3956="","Date not recognised - use YYYY-MM-DD",IF(C3956="","Add the customer email",IF(D3956="","Add the order total",IF(COUNTIF(Customers!$A$2:$A$2001,C3956)=0,"Customer not on Customers tab",IF(N(E3956)&gt;D3956,"Refund is more than the order",IF(AND(B3956&lt;&gt;"",COUNTIF($B$2:$B$5001,B3956)&gt;1),"Same order # twice - keep one row",""))))))))</f>
        <v/>
      </c>
      <c r="I3956" s="11" t="str">
        <f aca="false">IF(A3956="","",IF(ISNUMBER(A3956),INT(A3956),IFERROR(IF(TEXT(DATE(VALUE(LEFT(A3956,4)),VALUE(MID(A3956,6,2)),VALUE(MID(A3956,9,2))),"yyyy-mm-dd")=LEFT(A3956,10),DATE(VALUE(LEFT(A3956,4)),VALUE(MID(A3956,6,2)),VALUE(MID(A3956,9,2))),""),"")))</f>
        <v/>
      </c>
    </row>
    <row r="3957" customFormat="false" ht="15" hidden="false" customHeight="false" outlineLevel="0" collapsed="false">
      <c r="A3957" s="13"/>
      <c r="B3957" s="8"/>
      <c r="C3957" s="8"/>
      <c r="D3957" s="23"/>
      <c r="E3957" s="23"/>
      <c r="F3957" s="10" t="str">
        <f aca="false">IF(D3957="","",D3957-N(E3957))</f>
        <v/>
      </c>
      <c r="G3957" s="8"/>
      <c r="H3957" s="12" t="str">
        <f aca="false">IF(AND(A3957="",C3957="",D3957=""),"",IF(A3957="","Add the order date",IF(I3957="","Date not recognised - use YYYY-MM-DD",IF(C3957="","Add the customer email",IF(D3957="","Add the order total",IF(COUNTIF(Customers!$A$2:$A$2001,C3957)=0,"Customer not on Customers tab",IF(N(E3957)&gt;D3957,"Refund is more than the order",IF(AND(B3957&lt;&gt;"",COUNTIF($B$2:$B$5001,B3957)&gt;1),"Same order # twice - keep one row",""))))))))</f>
        <v/>
      </c>
      <c r="I3957" s="11" t="str">
        <f aca="false">IF(A3957="","",IF(ISNUMBER(A3957),INT(A3957),IFERROR(IF(TEXT(DATE(VALUE(LEFT(A3957,4)),VALUE(MID(A3957,6,2)),VALUE(MID(A3957,9,2))),"yyyy-mm-dd")=LEFT(A3957,10),DATE(VALUE(LEFT(A3957,4)),VALUE(MID(A3957,6,2)),VALUE(MID(A3957,9,2))),""),"")))</f>
        <v/>
      </c>
    </row>
    <row r="3958" customFormat="false" ht="15" hidden="false" customHeight="false" outlineLevel="0" collapsed="false">
      <c r="A3958" s="13"/>
      <c r="B3958" s="8"/>
      <c r="C3958" s="8"/>
      <c r="D3958" s="23"/>
      <c r="E3958" s="23"/>
      <c r="F3958" s="10" t="str">
        <f aca="false">IF(D3958="","",D3958-N(E3958))</f>
        <v/>
      </c>
      <c r="G3958" s="8"/>
      <c r="H3958" s="12" t="str">
        <f aca="false">IF(AND(A3958="",C3958="",D3958=""),"",IF(A3958="","Add the order date",IF(I3958="","Date not recognised - use YYYY-MM-DD",IF(C3958="","Add the customer email",IF(D3958="","Add the order total",IF(COUNTIF(Customers!$A$2:$A$2001,C3958)=0,"Customer not on Customers tab",IF(N(E3958)&gt;D3958,"Refund is more than the order",IF(AND(B3958&lt;&gt;"",COUNTIF($B$2:$B$5001,B3958)&gt;1),"Same order # twice - keep one row",""))))))))</f>
        <v/>
      </c>
      <c r="I3958" s="11" t="str">
        <f aca="false">IF(A3958="","",IF(ISNUMBER(A3958),INT(A3958),IFERROR(IF(TEXT(DATE(VALUE(LEFT(A3958,4)),VALUE(MID(A3958,6,2)),VALUE(MID(A3958,9,2))),"yyyy-mm-dd")=LEFT(A3958,10),DATE(VALUE(LEFT(A3958,4)),VALUE(MID(A3958,6,2)),VALUE(MID(A3958,9,2))),""),"")))</f>
        <v/>
      </c>
    </row>
    <row r="3959" customFormat="false" ht="15" hidden="false" customHeight="false" outlineLevel="0" collapsed="false">
      <c r="A3959" s="13"/>
      <c r="B3959" s="8"/>
      <c r="C3959" s="8"/>
      <c r="D3959" s="23"/>
      <c r="E3959" s="23"/>
      <c r="F3959" s="10" t="str">
        <f aca="false">IF(D3959="","",D3959-N(E3959))</f>
        <v/>
      </c>
      <c r="G3959" s="8"/>
      <c r="H3959" s="12" t="str">
        <f aca="false">IF(AND(A3959="",C3959="",D3959=""),"",IF(A3959="","Add the order date",IF(I3959="","Date not recognised - use YYYY-MM-DD",IF(C3959="","Add the customer email",IF(D3959="","Add the order total",IF(COUNTIF(Customers!$A$2:$A$2001,C3959)=0,"Customer not on Customers tab",IF(N(E3959)&gt;D3959,"Refund is more than the order",IF(AND(B3959&lt;&gt;"",COUNTIF($B$2:$B$5001,B3959)&gt;1),"Same order # twice - keep one row",""))))))))</f>
        <v/>
      </c>
      <c r="I3959" s="11" t="str">
        <f aca="false">IF(A3959="","",IF(ISNUMBER(A3959),INT(A3959),IFERROR(IF(TEXT(DATE(VALUE(LEFT(A3959,4)),VALUE(MID(A3959,6,2)),VALUE(MID(A3959,9,2))),"yyyy-mm-dd")=LEFT(A3959,10),DATE(VALUE(LEFT(A3959,4)),VALUE(MID(A3959,6,2)),VALUE(MID(A3959,9,2))),""),"")))</f>
        <v/>
      </c>
    </row>
    <row r="3960" customFormat="false" ht="15" hidden="false" customHeight="false" outlineLevel="0" collapsed="false">
      <c r="A3960" s="13"/>
      <c r="B3960" s="8"/>
      <c r="C3960" s="8"/>
      <c r="D3960" s="23"/>
      <c r="E3960" s="23"/>
      <c r="F3960" s="10" t="str">
        <f aca="false">IF(D3960="","",D3960-N(E3960))</f>
        <v/>
      </c>
      <c r="G3960" s="8"/>
      <c r="H3960" s="12" t="str">
        <f aca="false">IF(AND(A3960="",C3960="",D3960=""),"",IF(A3960="","Add the order date",IF(I3960="","Date not recognised - use YYYY-MM-DD",IF(C3960="","Add the customer email",IF(D3960="","Add the order total",IF(COUNTIF(Customers!$A$2:$A$2001,C3960)=0,"Customer not on Customers tab",IF(N(E3960)&gt;D3960,"Refund is more than the order",IF(AND(B3960&lt;&gt;"",COUNTIF($B$2:$B$5001,B3960)&gt;1),"Same order # twice - keep one row",""))))))))</f>
        <v/>
      </c>
      <c r="I3960" s="11" t="str">
        <f aca="false">IF(A3960="","",IF(ISNUMBER(A3960),INT(A3960),IFERROR(IF(TEXT(DATE(VALUE(LEFT(A3960,4)),VALUE(MID(A3960,6,2)),VALUE(MID(A3960,9,2))),"yyyy-mm-dd")=LEFT(A3960,10),DATE(VALUE(LEFT(A3960,4)),VALUE(MID(A3960,6,2)),VALUE(MID(A3960,9,2))),""),"")))</f>
        <v/>
      </c>
    </row>
    <row r="3961" customFormat="false" ht="15" hidden="false" customHeight="false" outlineLevel="0" collapsed="false">
      <c r="A3961" s="13"/>
      <c r="B3961" s="8"/>
      <c r="C3961" s="8"/>
      <c r="D3961" s="23"/>
      <c r="E3961" s="23"/>
      <c r="F3961" s="10" t="str">
        <f aca="false">IF(D3961="","",D3961-N(E3961))</f>
        <v/>
      </c>
      <c r="G3961" s="8"/>
      <c r="H3961" s="12" t="str">
        <f aca="false">IF(AND(A3961="",C3961="",D3961=""),"",IF(A3961="","Add the order date",IF(I3961="","Date not recognised - use YYYY-MM-DD",IF(C3961="","Add the customer email",IF(D3961="","Add the order total",IF(COUNTIF(Customers!$A$2:$A$2001,C3961)=0,"Customer not on Customers tab",IF(N(E3961)&gt;D3961,"Refund is more than the order",IF(AND(B3961&lt;&gt;"",COUNTIF($B$2:$B$5001,B3961)&gt;1),"Same order # twice - keep one row",""))))))))</f>
        <v/>
      </c>
      <c r="I3961" s="11" t="str">
        <f aca="false">IF(A3961="","",IF(ISNUMBER(A3961),INT(A3961),IFERROR(IF(TEXT(DATE(VALUE(LEFT(A3961,4)),VALUE(MID(A3961,6,2)),VALUE(MID(A3961,9,2))),"yyyy-mm-dd")=LEFT(A3961,10),DATE(VALUE(LEFT(A3961,4)),VALUE(MID(A3961,6,2)),VALUE(MID(A3961,9,2))),""),"")))</f>
        <v/>
      </c>
    </row>
    <row r="3962" customFormat="false" ht="15" hidden="false" customHeight="false" outlineLevel="0" collapsed="false">
      <c r="A3962" s="13"/>
      <c r="B3962" s="8"/>
      <c r="C3962" s="8"/>
      <c r="D3962" s="23"/>
      <c r="E3962" s="23"/>
      <c r="F3962" s="10" t="str">
        <f aca="false">IF(D3962="","",D3962-N(E3962))</f>
        <v/>
      </c>
      <c r="G3962" s="8"/>
      <c r="H3962" s="12" t="str">
        <f aca="false">IF(AND(A3962="",C3962="",D3962=""),"",IF(A3962="","Add the order date",IF(I3962="","Date not recognised - use YYYY-MM-DD",IF(C3962="","Add the customer email",IF(D3962="","Add the order total",IF(COUNTIF(Customers!$A$2:$A$2001,C3962)=0,"Customer not on Customers tab",IF(N(E3962)&gt;D3962,"Refund is more than the order",IF(AND(B3962&lt;&gt;"",COUNTIF($B$2:$B$5001,B3962)&gt;1),"Same order # twice - keep one row",""))))))))</f>
        <v/>
      </c>
      <c r="I3962" s="11" t="str">
        <f aca="false">IF(A3962="","",IF(ISNUMBER(A3962),INT(A3962),IFERROR(IF(TEXT(DATE(VALUE(LEFT(A3962,4)),VALUE(MID(A3962,6,2)),VALUE(MID(A3962,9,2))),"yyyy-mm-dd")=LEFT(A3962,10),DATE(VALUE(LEFT(A3962,4)),VALUE(MID(A3962,6,2)),VALUE(MID(A3962,9,2))),""),"")))</f>
        <v/>
      </c>
    </row>
    <row r="3963" customFormat="false" ht="15" hidden="false" customHeight="false" outlineLevel="0" collapsed="false">
      <c r="A3963" s="13"/>
      <c r="B3963" s="8"/>
      <c r="C3963" s="8"/>
      <c r="D3963" s="23"/>
      <c r="E3963" s="23"/>
      <c r="F3963" s="10" t="str">
        <f aca="false">IF(D3963="","",D3963-N(E3963))</f>
        <v/>
      </c>
      <c r="G3963" s="8"/>
      <c r="H3963" s="12" t="str">
        <f aca="false">IF(AND(A3963="",C3963="",D3963=""),"",IF(A3963="","Add the order date",IF(I3963="","Date not recognised - use YYYY-MM-DD",IF(C3963="","Add the customer email",IF(D3963="","Add the order total",IF(COUNTIF(Customers!$A$2:$A$2001,C3963)=0,"Customer not on Customers tab",IF(N(E3963)&gt;D3963,"Refund is more than the order",IF(AND(B3963&lt;&gt;"",COUNTIF($B$2:$B$5001,B3963)&gt;1),"Same order # twice - keep one row",""))))))))</f>
        <v/>
      </c>
      <c r="I3963" s="11" t="str">
        <f aca="false">IF(A3963="","",IF(ISNUMBER(A3963),INT(A3963),IFERROR(IF(TEXT(DATE(VALUE(LEFT(A3963,4)),VALUE(MID(A3963,6,2)),VALUE(MID(A3963,9,2))),"yyyy-mm-dd")=LEFT(A3963,10),DATE(VALUE(LEFT(A3963,4)),VALUE(MID(A3963,6,2)),VALUE(MID(A3963,9,2))),""),"")))</f>
        <v/>
      </c>
    </row>
    <row r="3964" customFormat="false" ht="15" hidden="false" customHeight="false" outlineLevel="0" collapsed="false">
      <c r="A3964" s="13"/>
      <c r="B3964" s="8"/>
      <c r="C3964" s="8"/>
      <c r="D3964" s="23"/>
      <c r="E3964" s="23"/>
      <c r="F3964" s="10" t="str">
        <f aca="false">IF(D3964="","",D3964-N(E3964))</f>
        <v/>
      </c>
      <c r="G3964" s="8"/>
      <c r="H3964" s="12" t="str">
        <f aca="false">IF(AND(A3964="",C3964="",D3964=""),"",IF(A3964="","Add the order date",IF(I3964="","Date not recognised - use YYYY-MM-DD",IF(C3964="","Add the customer email",IF(D3964="","Add the order total",IF(COUNTIF(Customers!$A$2:$A$2001,C3964)=0,"Customer not on Customers tab",IF(N(E3964)&gt;D3964,"Refund is more than the order",IF(AND(B3964&lt;&gt;"",COUNTIF($B$2:$B$5001,B3964)&gt;1),"Same order # twice - keep one row",""))))))))</f>
        <v/>
      </c>
      <c r="I3964" s="11" t="str">
        <f aca="false">IF(A3964="","",IF(ISNUMBER(A3964),INT(A3964),IFERROR(IF(TEXT(DATE(VALUE(LEFT(A3964,4)),VALUE(MID(A3964,6,2)),VALUE(MID(A3964,9,2))),"yyyy-mm-dd")=LEFT(A3964,10),DATE(VALUE(LEFT(A3964,4)),VALUE(MID(A3964,6,2)),VALUE(MID(A3964,9,2))),""),"")))</f>
        <v/>
      </c>
    </row>
    <row r="3965" customFormat="false" ht="15" hidden="false" customHeight="false" outlineLevel="0" collapsed="false">
      <c r="A3965" s="13"/>
      <c r="B3965" s="8"/>
      <c r="C3965" s="8"/>
      <c r="D3965" s="23"/>
      <c r="E3965" s="23"/>
      <c r="F3965" s="10" t="str">
        <f aca="false">IF(D3965="","",D3965-N(E3965))</f>
        <v/>
      </c>
      <c r="G3965" s="8"/>
      <c r="H3965" s="12" t="str">
        <f aca="false">IF(AND(A3965="",C3965="",D3965=""),"",IF(A3965="","Add the order date",IF(I3965="","Date not recognised - use YYYY-MM-DD",IF(C3965="","Add the customer email",IF(D3965="","Add the order total",IF(COUNTIF(Customers!$A$2:$A$2001,C3965)=0,"Customer not on Customers tab",IF(N(E3965)&gt;D3965,"Refund is more than the order",IF(AND(B3965&lt;&gt;"",COUNTIF($B$2:$B$5001,B3965)&gt;1),"Same order # twice - keep one row",""))))))))</f>
        <v/>
      </c>
      <c r="I3965" s="11" t="str">
        <f aca="false">IF(A3965="","",IF(ISNUMBER(A3965),INT(A3965),IFERROR(IF(TEXT(DATE(VALUE(LEFT(A3965,4)),VALUE(MID(A3965,6,2)),VALUE(MID(A3965,9,2))),"yyyy-mm-dd")=LEFT(A3965,10),DATE(VALUE(LEFT(A3965,4)),VALUE(MID(A3965,6,2)),VALUE(MID(A3965,9,2))),""),"")))</f>
        <v/>
      </c>
    </row>
    <row r="3966" customFormat="false" ht="15" hidden="false" customHeight="false" outlineLevel="0" collapsed="false">
      <c r="A3966" s="13"/>
      <c r="B3966" s="8"/>
      <c r="C3966" s="8"/>
      <c r="D3966" s="23"/>
      <c r="E3966" s="23"/>
      <c r="F3966" s="10" t="str">
        <f aca="false">IF(D3966="","",D3966-N(E3966))</f>
        <v/>
      </c>
      <c r="G3966" s="8"/>
      <c r="H3966" s="12" t="str">
        <f aca="false">IF(AND(A3966="",C3966="",D3966=""),"",IF(A3966="","Add the order date",IF(I3966="","Date not recognised - use YYYY-MM-DD",IF(C3966="","Add the customer email",IF(D3966="","Add the order total",IF(COUNTIF(Customers!$A$2:$A$2001,C3966)=0,"Customer not on Customers tab",IF(N(E3966)&gt;D3966,"Refund is more than the order",IF(AND(B3966&lt;&gt;"",COUNTIF($B$2:$B$5001,B3966)&gt;1),"Same order # twice - keep one row",""))))))))</f>
        <v/>
      </c>
      <c r="I3966" s="11" t="str">
        <f aca="false">IF(A3966="","",IF(ISNUMBER(A3966),INT(A3966),IFERROR(IF(TEXT(DATE(VALUE(LEFT(A3966,4)),VALUE(MID(A3966,6,2)),VALUE(MID(A3966,9,2))),"yyyy-mm-dd")=LEFT(A3966,10),DATE(VALUE(LEFT(A3966,4)),VALUE(MID(A3966,6,2)),VALUE(MID(A3966,9,2))),""),"")))</f>
        <v/>
      </c>
    </row>
    <row r="3967" customFormat="false" ht="15" hidden="false" customHeight="false" outlineLevel="0" collapsed="false">
      <c r="A3967" s="13"/>
      <c r="B3967" s="8"/>
      <c r="C3967" s="8"/>
      <c r="D3967" s="23"/>
      <c r="E3967" s="23"/>
      <c r="F3967" s="10" t="str">
        <f aca="false">IF(D3967="","",D3967-N(E3967))</f>
        <v/>
      </c>
      <c r="G3967" s="8"/>
      <c r="H3967" s="12" t="str">
        <f aca="false">IF(AND(A3967="",C3967="",D3967=""),"",IF(A3967="","Add the order date",IF(I3967="","Date not recognised - use YYYY-MM-DD",IF(C3967="","Add the customer email",IF(D3967="","Add the order total",IF(COUNTIF(Customers!$A$2:$A$2001,C3967)=0,"Customer not on Customers tab",IF(N(E3967)&gt;D3967,"Refund is more than the order",IF(AND(B3967&lt;&gt;"",COUNTIF($B$2:$B$5001,B3967)&gt;1),"Same order # twice - keep one row",""))))))))</f>
        <v/>
      </c>
      <c r="I3967" s="11" t="str">
        <f aca="false">IF(A3967="","",IF(ISNUMBER(A3967),INT(A3967),IFERROR(IF(TEXT(DATE(VALUE(LEFT(A3967,4)),VALUE(MID(A3967,6,2)),VALUE(MID(A3967,9,2))),"yyyy-mm-dd")=LEFT(A3967,10),DATE(VALUE(LEFT(A3967,4)),VALUE(MID(A3967,6,2)),VALUE(MID(A3967,9,2))),""),"")))</f>
        <v/>
      </c>
    </row>
    <row r="3968" customFormat="false" ht="15" hidden="false" customHeight="false" outlineLevel="0" collapsed="false">
      <c r="A3968" s="13"/>
      <c r="B3968" s="8"/>
      <c r="C3968" s="8"/>
      <c r="D3968" s="23"/>
      <c r="E3968" s="23"/>
      <c r="F3968" s="10" t="str">
        <f aca="false">IF(D3968="","",D3968-N(E3968))</f>
        <v/>
      </c>
      <c r="G3968" s="8"/>
      <c r="H3968" s="12" t="str">
        <f aca="false">IF(AND(A3968="",C3968="",D3968=""),"",IF(A3968="","Add the order date",IF(I3968="","Date not recognised - use YYYY-MM-DD",IF(C3968="","Add the customer email",IF(D3968="","Add the order total",IF(COUNTIF(Customers!$A$2:$A$2001,C3968)=0,"Customer not on Customers tab",IF(N(E3968)&gt;D3968,"Refund is more than the order",IF(AND(B3968&lt;&gt;"",COUNTIF($B$2:$B$5001,B3968)&gt;1),"Same order # twice - keep one row",""))))))))</f>
        <v/>
      </c>
      <c r="I3968" s="11" t="str">
        <f aca="false">IF(A3968="","",IF(ISNUMBER(A3968),INT(A3968),IFERROR(IF(TEXT(DATE(VALUE(LEFT(A3968,4)),VALUE(MID(A3968,6,2)),VALUE(MID(A3968,9,2))),"yyyy-mm-dd")=LEFT(A3968,10),DATE(VALUE(LEFT(A3968,4)),VALUE(MID(A3968,6,2)),VALUE(MID(A3968,9,2))),""),"")))</f>
        <v/>
      </c>
    </row>
    <row r="3969" customFormat="false" ht="15" hidden="false" customHeight="false" outlineLevel="0" collapsed="false">
      <c r="A3969" s="13"/>
      <c r="B3969" s="8"/>
      <c r="C3969" s="8"/>
      <c r="D3969" s="23"/>
      <c r="E3969" s="23"/>
      <c r="F3969" s="10" t="str">
        <f aca="false">IF(D3969="","",D3969-N(E3969))</f>
        <v/>
      </c>
      <c r="G3969" s="8"/>
      <c r="H3969" s="12" t="str">
        <f aca="false">IF(AND(A3969="",C3969="",D3969=""),"",IF(A3969="","Add the order date",IF(I3969="","Date not recognised - use YYYY-MM-DD",IF(C3969="","Add the customer email",IF(D3969="","Add the order total",IF(COUNTIF(Customers!$A$2:$A$2001,C3969)=0,"Customer not on Customers tab",IF(N(E3969)&gt;D3969,"Refund is more than the order",IF(AND(B3969&lt;&gt;"",COUNTIF($B$2:$B$5001,B3969)&gt;1),"Same order # twice - keep one row",""))))))))</f>
        <v/>
      </c>
      <c r="I3969" s="11" t="str">
        <f aca="false">IF(A3969="","",IF(ISNUMBER(A3969),INT(A3969),IFERROR(IF(TEXT(DATE(VALUE(LEFT(A3969,4)),VALUE(MID(A3969,6,2)),VALUE(MID(A3969,9,2))),"yyyy-mm-dd")=LEFT(A3969,10),DATE(VALUE(LEFT(A3969,4)),VALUE(MID(A3969,6,2)),VALUE(MID(A3969,9,2))),""),"")))</f>
        <v/>
      </c>
    </row>
    <row r="3970" customFormat="false" ht="15" hidden="false" customHeight="false" outlineLevel="0" collapsed="false">
      <c r="A3970" s="13"/>
      <c r="B3970" s="8"/>
      <c r="C3970" s="8"/>
      <c r="D3970" s="23"/>
      <c r="E3970" s="23"/>
      <c r="F3970" s="10" t="str">
        <f aca="false">IF(D3970="","",D3970-N(E3970))</f>
        <v/>
      </c>
      <c r="G3970" s="8"/>
      <c r="H3970" s="12" t="str">
        <f aca="false">IF(AND(A3970="",C3970="",D3970=""),"",IF(A3970="","Add the order date",IF(I3970="","Date not recognised - use YYYY-MM-DD",IF(C3970="","Add the customer email",IF(D3970="","Add the order total",IF(COUNTIF(Customers!$A$2:$A$2001,C3970)=0,"Customer not on Customers tab",IF(N(E3970)&gt;D3970,"Refund is more than the order",IF(AND(B3970&lt;&gt;"",COUNTIF($B$2:$B$5001,B3970)&gt;1),"Same order # twice - keep one row",""))))))))</f>
        <v/>
      </c>
      <c r="I3970" s="11" t="str">
        <f aca="false">IF(A3970="","",IF(ISNUMBER(A3970),INT(A3970),IFERROR(IF(TEXT(DATE(VALUE(LEFT(A3970,4)),VALUE(MID(A3970,6,2)),VALUE(MID(A3970,9,2))),"yyyy-mm-dd")=LEFT(A3970,10),DATE(VALUE(LEFT(A3970,4)),VALUE(MID(A3970,6,2)),VALUE(MID(A3970,9,2))),""),"")))</f>
        <v/>
      </c>
    </row>
    <row r="3971" customFormat="false" ht="15" hidden="false" customHeight="false" outlineLevel="0" collapsed="false">
      <c r="A3971" s="13"/>
      <c r="B3971" s="8"/>
      <c r="C3971" s="8"/>
      <c r="D3971" s="23"/>
      <c r="E3971" s="23"/>
      <c r="F3971" s="10" t="str">
        <f aca="false">IF(D3971="","",D3971-N(E3971))</f>
        <v/>
      </c>
      <c r="G3971" s="8"/>
      <c r="H3971" s="12" t="str">
        <f aca="false">IF(AND(A3971="",C3971="",D3971=""),"",IF(A3971="","Add the order date",IF(I3971="","Date not recognised - use YYYY-MM-DD",IF(C3971="","Add the customer email",IF(D3971="","Add the order total",IF(COUNTIF(Customers!$A$2:$A$2001,C3971)=0,"Customer not on Customers tab",IF(N(E3971)&gt;D3971,"Refund is more than the order",IF(AND(B3971&lt;&gt;"",COUNTIF($B$2:$B$5001,B3971)&gt;1),"Same order # twice - keep one row",""))))))))</f>
        <v/>
      </c>
      <c r="I3971" s="11" t="str">
        <f aca="false">IF(A3971="","",IF(ISNUMBER(A3971),INT(A3971),IFERROR(IF(TEXT(DATE(VALUE(LEFT(A3971,4)),VALUE(MID(A3971,6,2)),VALUE(MID(A3971,9,2))),"yyyy-mm-dd")=LEFT(A3971,10),DATE(VALUE(LEFT(A3971,4)),VALUE(MID(A3971,6,2)),VALUE(MID(A3971,9,2))),""),"")))</f>
        <v/>
      </c>
    </row>
    <row r="3972" customFormat="false" ht="15" hidden="false" customHeight="false" outlineLevel="0" collapsed="false">
      <c r="A3972" s="13"/>
      <c r="B3972" s="8"/>
      <c r="C3972" s="8"/>
      <c r="D3972" s="23"/>
      <c r="E3972" s="23"/>
      <c r="F3972" s="10" t="str">
        <f aca="false">IF(D3972="","",D3972-N(E3972))</f>
        <v/>
      </c>
      <c r="G3972" s="8"/>
      <c r="H3972" s="12" t="str">
        <f aca="false">IF(AND(A3972="",C3972="",D3972=""),"",IF(A3972="","Add the order date",IF(I3972="","Date not recognised - use YYYY-MM-DD",IF(C3972="","Add the customer email",IF(D3972="","Add the order total",IF(COUNTIF(Customers!$A$2:$A$2001,C3972)=0,"Customer not on Customers tab",IF(N(E3972)&gt;D3972,"Refund is more than the order",IF(AND(B3972&lt;&gt;"",COUNTIF($B$2:$B$5001,B3972)&gt;1),"Same order # twice - keep one row",""))))))))</f>
        <v/>
      </c>
      <c r="I3972" s="11" t="str">
        <f aca="false">IF(A3972="","",IF(ISNUMBER(A3972),INT(A3972),IFERROR(IF(TEXT(DATE(VALUE(LEFT(A3972,4)),VALUE(MID(A3972,6,2)),VALUE(MID(A3972,9,2))),"yyyy-mm-dd")=LEFT(A3972,10),DATE(VALUE(LEFT(A3972,4)),VALUE(MID(A3972,6,2)),VALUE(MID(A3972,9,2))),""),"")))</f>
        <v/>
      </c>
    </row>
    <row r="3973" customFormat="false" ht="15" hidden="false" customHeight="false" outlineLevel="0" collapsed="false">
      <c r="A3973" s="13"/>
      <c r="B3973" s="8"/>
      <c r="C3973" s="8"/>
      <c r="D3973" s="23"/>
      <c r="E3973" s="23"/>
      <c r="F3973" s="10" t="str">
        <f aca="false">IF(D3973="","",D3973-N(E3973))</f>
        <v/>
      </c>
      <c r="G3973" s="8"/>
      <c r="H3973" s="12" t="str">
        <f aca="false">IF(AND(A3973="",C3973="",D3973=""),"",IF(A3973="","Add the order date",IF(I3973="","Date not recognised - use YYYY-MM-DD",IF(C3973="","Add the customer email",IF(D3973="","Add the order total",IF(COUNTIF(Customers!$A$2:$A$2001,C3973)=0,"Customer not on Customers tab",IF(N(E3973)&gt;D3973,"Refund is more than the order",IF(AND(B3973&lt;&gt;"",COUNTIF($B$2:$B$5001,B3973)&gt;1),"Same order # twice - keep one row",""))))))))</f>
        <v/>
      </c>
      <c r="I3973" s="11" t="str">
        <f aca="false">IF(A3973="","",IF(ISNUMBER(A3973),INT(A3973),IFERROR(IF(TEXT(DATE(VALUE(LEFT(A3973,4)),VALUE(MID(A3973,6,2)),VALUE(MID(A3973,9,2))),"yyyy-mm-dd")=LEFT(A3973,10),DATE(VALUE(LEFT(A3973,4)),VALUE(MID(A3973,6,2)),VALUE(MID(A3973,9,2))),""),"")))</f>
        <v/>
      </c>
    </row>
    <row r="3974" customFormat="false" ht="15" hidden="false" customHeight="false" outlineLevel="0" collapsed="false">
      <c r="A3974" s="13"/>
      <c r="B3974" s="8"/>
      <c r="C3974" s="8"/>
      <c r="D3974" s="23"/>
      <c r="E3974" s="23"/>
      <c r="F3974" s="10" t="str">
        <f aca="false">IF(D3974="","",D3974-N(E3974))</f>
        <v/>
      </c>
      <c r="G3974" s="8"/>
      <c r="H3974" s="12" t="str">
        <f aca="false">IF(AND(A3974="",C3974="",D3974=""),"",IF(A3974="","Add the order date",IF(I3974="","Date not recognised - use YYYY-MM-DD",IF(C3974="","Add the customer email",IF(D3974="","Add the order total",IF(COUNTIF(Customers!$A$2:$A$2001,C3974)=0,"Customer not on Customers tab",IF(N(E3974)&gt;D3974,"Refund is more than the order",IF(AND(B3974&lt;&gt;"",COUNTIF($B$2:$B$5001,B3974)&gt;1),"Same order # twice - keep one row",""))))))))</f>
        <v/>
      </c>
      <c r="I3974" s="11" t="str">
        <f aca="false">IF(A3974="","",IF(ISNUMBER(A3974),INT(A3974),IFERROR(IF(TEXT(DATE(VALUE(LEFT(A3974,4)),VALUE(MID(A3974,6,2)),VALUE(MID(A3974,9,2))),"yyyy-mm-dd")=LEFT(A3974,10),DATE(VALUE(LEFT(A3974,4)),VALUE(MID(A3974,6,2)),VALUE(MID(A3974,9,2))),""),"")))</f>
        <v/>
      </c>
    </row>
    <row r="3975" customFormat="false" ht="15" hidden="false" customHeight="false" outlineLevel="0" collapsed="false">
      <c r="A3975" s="13"/>
      <c r="B3975" s="8"/>
      <c r="C3975" s="8"/>
      <c r="D3975" s="23"/>
      <c r="E3975" s="23"/>
      <c r="F3975" s="10" t="str">
        <f aca="false">IF(D3975="","",D3975-N(E3975))</f>
        <v/>
      </c>
      <c r="G3975" s="8"/>
      <c r="H3975" s="12" t="str">
        <f aca="false">IF(AND(A3975="",C3975="",D3975=""),"",IF(A3975="","Add the order date",IF(I3975="","Date not recognised - use YYYY-MM-DD",IF(C3975="","Add the customer email",IF(D3975="","Add the order total",IF(COUNTIF(Customers!$A$2:$A$2001,C3975)=0,"Customer not on Customers tab",IF(N(E3975)&gt;D3975,"Refund is more than the order",IF(AND(B3975&lt;&gt;"",COUNTIF($B$2:$B$5001,B3975)&gt;1),"Same order # twice - keep one row",""))))))))</f>
        <v/>
      </c>
      <c r="I3975" s="11" t="str">
        <f aca="false">IF(A3975="","",IF(ISNUMBER(A3975),INT(A3975),IFERROR(IF(TEXT(DATE(VALUE(LEFT(A3975,4)),VALUE(MID(A3975,6,2)),VALUE(MID(A3975,9,2))),"yyyy-mm-dd")=LEFT(A3975,10),DATE(VALUE(LEFT(A3975,4)),VALUE(MID(A3975,6,2)),VALUE(MID(A3975,9,2))),""),"")))</f>
        <v/>
      </c>
    </row>
    <row r="3976" customFormat="false" ht="15" hidden="false" customHeight="false" outlineLevel="0" collapsed="false">
      <c r="A3976" s="13"/>
      <c r="B3976" s="8"/>
      <c r="C3976" s="8"/>
      <c r="D3976" s="23"/>
      <c r="E3976" s="23"/>
      <c r="F3976" s="10" t="str">
        <f aca="false">IF(D3976="","",D3976-N(E3976))</f>
        <v/>
      </c>
      <c r="G3976" s="8"/>
      <c r="H3976" s="12" t="str">
        <f aca="false">IF(AND(A3976="",C3976="",D3976=""),"",IF(A3976="","Add the order date",IF(I3976="","Date not recognised - use YYYY-MM-DD",IF(C3976="","Add the customer email",IF(D3976="","Add the order total",IF(COUNTIF(Customers!$A$2:$A$2001,C3976)=0,"Customer not on Customers tab",IF(N(E3976)&gt;D3976,"Refund is more than the order",IF(AND(B3976&lt;&gt;"",COUNTIF($B$2:$B$5001,B3976)&gt;1),"Same order # twice - keep one row",""))))))))</f>
        <v/>
      </c>
      <c r="I3976" s="11" t="str">
        <f aca="false">IF(A3976="","",IF(ISNUMBER(A3976),INT(A3976),IFERROR(IF(TEXT(DATE(VALUE(LEFT(A3976,4)),VALUE(MID(A3976,6,2)),VALUE(MID(A3976,9,2))),"yyyy-mm-dd")=LEFT(A3976,10),DATE(VALUE(LEFT(A3976,4)),VALUE(MID(A3976,6,2)),VALUE(MID(A3976,9,2))),""),"")))</f>
        <v/>
      </c>
    </row>
    <row r="3977" customFormat="false" ht="15" hidden="false" customHeight="false" outlineLevel="0" collapsed="false">
      <c r="A3977" s="13"/>
      <c r="B3977" s="8"/>
      <c r="C3977" s="8"/>
      <c r="D3977" s="23"/>
      <c r="E3977" s="23"/>
      <c r="F3977" s="10" t="str">
        <f aca="false">IF(D3977="","",D3977-N(E3977))</f>
        <v/>
      </c>
      <c r="G3977" s="8"/>
      <c r="H3977" s="12" t="str">
        <f aca="false">IF(AND(A3977="",C3977="",D3977=""),"",IF(A3977="","Add the order date",IF(I3977="","Date not recognised - use YYYY-MM-DD",IF(C3977="","Add the customer email",IF(D3977="","Add the order total",IF(COUNTIF(Customers!$A$2:$A$2001,C3977)=0,"Customer not on Customers tab",IF(N(E3977)&gt;D3977,"Refund is more than the order",IF(AND(B3977&lt;&gt;"",COUNTIF($B$2:$B$5001,B3977)&gt;1),"Same order # twice - keep one row",""))))))))</f>
        <v/>
      </c>
      <c r="I3977" s="11" t="str">
        <f aca="false">IF(A3977="","",IF(ISNUMBER(A3977),INT(A3977),IFERROR(IF(TEXT(DATE(VALUE(LEFT(A3977,4)),VALUE(MID(A3977,6,2)),VALUE(MID(A3977,9,2))),"yyyy-mm-dd")=LEFT(A3977,10),DATE(VALUE(LEFT(A3977,4)),VALUE(MID(A3977,6,2)),VALUE(MID(A3977,9,2))),""),"")))</f>
        <v/>
      </c>
    </row>
    <row r="3978" customFormat="false" ht="15" hidden="false" customHeight="false" outlineLevel="0" collapsed="false">
      <c r="A3978" s="13"/>
      <c r="B3978" s="8"/>
      <c r="C3978" s="8"/>
      <c r="D3978" s="23"/>
      <c r="E3978" s="23"/>
      <c r="F3978" s="10" t="str">
        <f aca="false">IF(D3978="","",D3978-N(E3978))</f>
        <v/>
      </c>
      <c r="G3978" s="8"/>
      <c r="H3978" s="12" t="str">
        <f aca="false">IF(AND(A3978="",C3978="",D3978=""),"",IF(A3978="","Add the order date",IF(I3978="","Date not recognised - use YYYY-MM-DD",IF(C3978="","Add the customer email",IF(D3978="","Add the order total",IF(COUNTIF(Customers!$A$2:$A$2001,C3978)=0,"Customer not on Customers tab",IF(N(E3978)&gt;D3978,"Refund is more than the order",IF(AND(B3978&lt;&gt;"",COUNTIF($B$2:$B$5001,B3978)&gt;1),"Same order # twice - keep one row",""))))))))</f>
        <v/>
      </c>
      <c r="I3978" s="11" t="str">
        <f aca="false">IF(A3978="","",IF(ISNUMBER(A3978),INT(A3978),IFERROR(IF(TEXT(DATE(VALUE(LEFT(A3978,4)),VALUE(MID(A3978,6,2)),VALUE(MID(A3978,9,2))),"yyyy-mm-dd")=LEFT(A3978,10),DATE(VALUE(LEFT(A3978,4)),VALUE(MID(A3978,6,2)),VALUE(MID(A3978,9,2))),""),"")))</f>
        <v/>
      </c>
    </row>
    <row r="3979" customFormat="false" ht="15" hidden="false" customHeight="false" outlineLevel="0" collapsed="false">
      <c r="A3979" s="13"/>
      <c r="B3979" s="8"/>
      <c r="C3979" s="8"/>
      <c r="D3979" s="23"/>
      <c r="E3979" s="23"/>
      <c r="F3979" s="10" t="str">
        <f aca="false">IF(D3979="","",D3979-N(E3979))</f>
        <v/>
      </c>
      <c r="G3979" s="8"/>
      <c r="H3979" s="12" t="str">
        <f aca="false">IF(AND(A3979="",C3979="",D3979=""),"",IF(A3979="","Add the order date",IF(I3979="","Date not recognised - use YYYY-MM-DD",IF(C3979="","Add the customer email",IF(D3979="","Add the order total",IF(COUNTIF(Customers!$A$2:$A$2001,C3979)=0,"Customer not on Customers tab",IF(N(E3979)&gt;D3979,"Refund is more than the order",IF(AND(B3979&lt;&gt;"",COUNTIF($B$2:$B$5001,B3979)&gt;1),"Same order # twice - keep one row",""))))))))</f>
        <v/>
      </c>
      <c r="I3979" s="11" t="str">
        <f aca="false">IF(A3979="","",IF(ISNUMBER(A3979),INT(A3979),IFERROR(IF(TEXT(DATE(VALUE(LEFT(A3979,4)),VALUE(MID(A3979,6,2)),VALUE(MID(A3979,9,2))),"yyyy-mm-dd")=LEFT(A3979,10),DATE(VALUE(LEFT(A3979,4)),VALUE(MID(A3979,6,2)),VALUE(MID(A3979,9,2))),""),"")))</f>
        <v/>
      </c>
    </row>
    <row r="3980" customFormat="false" ht="15" hidden="false" customHeight="false" outlineLevel="0" collapsed="false">
      <c r="A3980" s="13"/>
      <c r="B3980" s="8"/>
      <c r="C3980" s="8"/>
      <c r="D3980" s="23"/>
      <c r="E3980" s="23"/>
      <c r="F3980" s="10" t="str">
        <f aca="false">IF(D3980="","",D3980-N(E3980))</f>
        <v/>
      </c>
      <c r="G3980" s="8"/>
      <c r="H3980" s="12" t="str">
        <f aca="false">IF(AND(A3980="",C3980="",D3980=""),"",IF(A3980="","Add the order date",IF(I3980="","Date not recognised - use YYYY-MM-DD",IF(C3980="","Add the customer email",IF(D3980="","Add the order total",IF(COUNTIF(Customers!$A$2:$A$2001,C3980)=0,"Customer not on Customers tab",IF(N(E3980)&gt;D3980,"Refund is more than the order",IF(AND(B3980&lt;&gt;"",COUNTIF($B$2:$B$5001,B3980)&gt;1),"Same order # twice - keep one row",""))))))))</f>
        <v/>
      </c>
      <c r="I3980" s="11" t="str">
        <f aca="false">IF(A3980="","",IF(ISNUMBER(A3980),INT(A3980),IFERROR(IF(TEXT(DATE(VALUE(LEFT(A3980,4)),VALUE(MID(A3980,6,2)),VALUE(MID(A3980,9,2))),"yyyy-mm-dd")=LEFT(A3980,10),DATE(VALUE(LEFT(A3980,4)),VALUE(MID(A3980,6,2)),VALUE(MID(A3980,9,2))),""),"")))</f>
        <v/>
      </c>
    </row>
    <row r="3981" customFormat="false" ht="15" hidden="false" customHeight="false" outlineLevel="0" collapsed="false">
      <c r="A3981" s="13"/>
      <c r="B3981" s="8"/>
      <c r="C3981" s="8"/>
      <c r="D3981" s="23"/>
      <c r="E3981" s="23"/>
      <c r="F3981" s="10" t="str">
        <f aca="false">IF(D3981="","",D3981-N(E3981))</f>
        <v/>
      </c>
      <c r="G3981" s="8"/>
      <c r="H3981" s="12" t="str">
        <f aca="false">IF(AND(A3981="",C3981="",D3981=""),"",IF(A3981="","Add the order date",IF(I3981="","Date not recognised - use YYYY-MM-DD",IF(C3981="","Add the customer email",IF(D3981="","Add the order total",IF(COUNTIF(Customers!$A$2:$A$2001,C3981)=0,"Customer not on Customers tab",IF(N(E3981)&gt;D3981,"Refund is more than the order",IF(AND(B3981&lt;&gt;"",COUNTIF($B$2:$B$5001,B3981)&gt;1),"Same order # twice - keep one row",""))))))))</f>
        <v/>
      </c>
      <c r="I3981" s="11" t="str">
        <f aca="false">IF(A3981="","",IF(ISNUMBER(A3981),INT(A3981),IFERROR(IF(TEXT(DATE(VALUE(LEFT(A3981,4)),VALUE(MID(A3981,6,2)),VALUE(MID(A3981,9,2))),"yyyy-mm-dd")=LEFT(A3981,10),DATE(VALUE(LEFT(A3981,4)),VALUE(MID(A3981,6,2)),VALUE(MID(A3981,9,2))),""),"")))</f>
        <v/>
      </c>
    </row>
    <row r="3982" customFormat="false" ht="15" hidden="false" customHeight="false" outlineLevel="0" collapsed="false">
      <c r="A3982" s="13"/>
      <c r="B3982" s="8"/>
      <c r="C3982" s="8"/>
      <c r="D3982" s="23"/>
      <c r="E3982" s="23"/>
      <c r="F3982" s="10" t="str">
        <f aca="false">IF(D3982="","",D3982-N(E3982))</f>
        <v/>
      </c>
      <c r="G3982" s="8"/>
      <c r="H3982" s="12" t="str">
        <f aca="false">IF(AND(A3982="",C3982="",D3982=""),"",IF(A3982="","Add the order date",IF(I3982="","Date not recognised - use YYYY-MM-DD",IF(C3982="","Add the customer email",IF(D3982="","Add the order total",IF(COUNTIF(Customers!$A$2:$A$2001,C3982)=0,"Customer not on Customers tab",IF(N(E3982)&gt;D3982,"Refund is more than the order",IF(AND(B3982&lt;&gt;"",COUNTIF($B$2:$B$5001,B3982)&gt;1),"Same order # twice - keep one row",""))))))))</f>
        <v/>
      </c>
      <c r="I3982" s="11" t="str">
        <f aca="false">IF(A3982="","",IF(ISNUMBER(A3982),INT(A3982),IFERROR(IF(TEXT(DATE(VALUE(LEFT(A3982,4)),VALUE(MID(A3982,6,2)),VALUE(MID(A3982,9,2))),"yyyy-mm-dd")=LEFT(A3982,10),DATE(VALUE(LEFT(A3982,4)),VALUE(MID(A3982,6,2)),VALUE(MID(A3982,9,2))),""),"")))</f>
        <v/>
      </c>
    </row>
    <row r="3983" customFormat="false" ht="15" hidden="false" customHeight="false" outlineLevel="0" collapsed="false">
      <c r="A3983" s="13"/>
      <c r="B3983" s="8"/>
      <c r="C3983" s="8"/>
      <c r="D3983" s="23"/>
      <c r="E3983" s="23"/>
      <c r="F3983" s="10" t="str">
        <f aca="false">IF(D3983="","",D3983-N(E3983))</f>
        <v/>
      </c>
      <c r="G3983" s="8"/>
      <c r="H3983" s="12" t="str">
        <f aca="false">IF(AND(A3983="",C3983="",D3983=""),"",IF(A3983="","Add the order date",IF(I3983="","Date not recognised - use YYYY-MM-DD",IF(C3983="","Add the customer email",IF(D3983="","Add the order total",IF(COUNTIF(Customers!$A$2:$A$2001,C3983)=0,"Customer not on Customers tab",IF(N(E3983)&gt;D3983,"Refund is more than the order",IF(AND(B3983&lt;&gt;"",COUNTIF($B$2:$B$5001,B3983)&gt;1),"Same order # twice - keep one row",""))))))))</f>
        <v/>
      </c>
      <c r="I3983" s="11" t="str">
        <f aca="false">IF(A3983="","",IF(ISNUMBER(A3983),INT(A3983),IFERROR(IF(TEXT(DATE(VALUE(LEFT(A3983,4)),VALUE(MID(A3983,6,2)),VALUE(MID(A3983,9,2))),"yyyy-mm-dd")=LEFT(A3983,10),DATE(VALUE(LEFT(A3983,4)),VALUE(MID(A3983,6,2)),VALUE(MID(A3983,9,2))),""),"")))</f>
        <v/>
      </c>
    </row>
    <row r="3984" customFormat="false" ht="15" hidden="false" customHeight="false" outlineLevel="0" collapsed="false">
      <c r="A3984" s="13"/>
      <c r="B3984" s="8"/>
      <c r="C3984" s="8"/>
      <c r="D3984" s="23"/>
      <c r="E3984" s="23"/>
      <c r="F3984" s="10" t="str">
        <f aca="false">IF(D3984="","",D3984-N(E3984))</f>
        <v/>
      </c>
      <c r="G3984" s="8"/>
      <c r="H3984" s="12" t="str">
        <f aca="false">IF(AND(A3984="",C3984="",D3984=""),"",IF(A3984="","Add the order date",IF(I3984="","Date not recognised - use YYYY-MM-DD",IF(C3984="","Add the customer email",IF(D3984="","Add the order total",IF(COUNTIF(Customers!$A$2:$A$2001,C3984)=0,"Customer not on Customers tab",IF(N(E3984)&gt;D3984,"Refund is more than the order",IF(AND(B3984&lt;&gt;"",COUNTIF($B$2:$B$5001,B3984)&gt;1),"Same order # twice - keep one row",""))))))))</f>
        <v/>
      </c>
      <c r="I3984" s="11" t="str">
        <f aca="false">IF(A3984="","",IF(ISNUMBER(A3984),INT(A3984),IFERROR(IF(TEXT(DATE(VALUE(LEFT(A3984,4)),VALUE(MID(A3984,6,2)),VALUE(MID(A3984,9,2))),"yyyy-mm-dd")=LEFT(A3984,10),DATE(VALUE(LEFT(A3984,4)),VALUE(MID(A3984,6,2)),VALUE(MID(A3984,9,2))),""),"")))</f>
        <v/>
      </c>
    </row>
    <row r="3985" customFormat="false" ht="15" hidden="false" customHeight="false" outlineLevel="0" collapsed="false">
      <c r="A3985" s="13"/>
      <c r="B3985" s="8"/>
      <c r="C3985" s="8"/>
      <c r="D3985" s="23"/>
      <c r="E3985" s="23"/>
      <c r="F3985" s="10" t="str">
        <f aca="false">IF(D3985="","",D3985-N(E3985))</f>
        <v/>
      </c>
      <c r="G3985" s="8"/>
      <c r="H3985" s="12" t="str">
        <f aca="false">IF(AND(A3985="",C3985="",D3985=""),"",IF(A3985="","Add the order date",IF(I3985="","Date not recognised - use YYYY-MM-DD",IF(C3985="","Add the customer email",IF(D3985="","Add the order total",IF(COUNTIF(Customers!$A$2:$A$2001,C3985)=0,"Customer not on Customers tab",IF(N(E3985)&gt;D3985,"Refund is more than the order",IF(AND(B3985&lt;&gt;"",COUNTIF($B$2:$B$5001,B3985)&gt;1),"Same order # twice - keep one row",""))))))))</f>
        <v/>
      </c>
      <c r="I3985" s="11" t="str">
        <f aca="false">IF(A3985="","",IF(ISNUMBER(A3985),INT(A3985),IFERROR(IF(TEXT(DATE(VALUE(LEFT(A3985,4)),VALUE(MID(A3985,6,2)),VALUE(MID(A3985,9,2))),"yyyy-mm-dd")=LEFT(A3985,10),DATE(VALUE(LEFT(A3985,4)),VALUE(MID(A3985,6,2)),VALUE(MID(A3985,9,2))),""),"")))</f>
        <v/>
      </c>
    </row>
    <row r="3986" customFormat="false" ht="15" hidden="false" customHeight="false" outlineLevel="0" collapsed="false">
      <c r="A3986" s="13"/>
      <c r="B3986" s="8"/>
      <c r="C3986" s="8"/>
      <c r="D3986" s="23"/>
      <c r="E3986" s="23"/>
      <c r="F3986" s="10" t="str">
        <f aca="false">IF(D3986="","",D3986-N(E3986))</f>
        <v/>
      </c>
      <c r="G3986" s="8"/>
      <c r="H3986" s="12" t="str">
        <f aca="false">IF(AND(A3986="",C3986="",D3986=""),"",IF(A3986="","Add the order date",IF(I3986="","Date not recognised - use YYYY-MM-DD",IF(C3986="","Add the customer email",IF(D3986="","Add the order total",IF(COUNTIF(Customers!$A$2:$A$2001,C3986)=0,"Customer not on Customers tab",IF(N(E3986)&gt;D3986,"Refund is more than the order",IF(AND(B3986&lt;&gt;"",COUNTIF($B$2:$B$5001,B3986)&gt;1),"Same order # twice - keep one row",""))))))))</f>
        <v/>
      </c>
      <c r="I3986" s="11" t="str">
        <f aca="false">IF(A3986="","",IF(ISNUMBER(A3986),INT(A3986),IFERROR(IF(TEXT(DATE(VALUE(LEFT(A3986,4)),VALUE(MID(A3986,6,2)),VALUE(MID(A3986,9,2))),"yyyy-mm-dd")=LEFT(A3986,10),DATE(VALUE(LEFT(A3986,4)),VALUE(MID(A3986,6,2)),VALUE(MID(A3986,9,2))),""),"")))</f>
        <v/>
      </c>
    </row>
    <row r="3987" customFormat="false" ht="15" hidden="false" customHeight="false" outlineLevel="0" collapsed="false">
      <c r="A3987" s="13"/>
      <c r="B3987" s="8"/>
      <c r="C3987" s="8"/>
      <c r="D3987" s="23"/>
      <c r="E3987" s="23"/>
      <c r="F3987" s="10" t="str">
        <f aca="false">IF(D3987="","",D3987-N(E3987))</f>
        <v/>
      </c>
      <c r="G3987" s="8"/>
      <c r="H3987" s="12" t="str">
        <f aca="false">IF(AND(A3987="",C3987="",D3987=""),"",IF(A3987="","Add the order date",IF(I3987="","Date not recognised - use YYYY-MM-DD",IF(C3987="","Add the customer email",IF(D3987="","Add the order total",IF(COUNTIF(Customers!$A$2:$A$2001,C3987)=0,"Customer not on Customers tab",IF(N(E3987)&gt;D3987,"Refund is more than the order",IF(AND(B3987&lt;&gt;"",COUNTIF($B$2:$B$5001,B3987)&gt;1),"Same order # twice - keep one row",""))))))))</f>
        <v/>
      </c>
      <c r="I3987" s="11" t="str">
        <f aca="false">IF(A3987="","",IF(ISNUMBER(A3987),INT(A3987),IFERROR(IF(TEXT(DATE(VALUE(LEFT(A3987,4)),VALUE(MID(A3987,6,2)),VALUE(MID(A3987,9,2))),"yyyy-mm-dd")=LEFT(A3987,10),DATE(VALUE(LEFT(A3987,4)),VALUE(MID(A3987,6,2)),VALUE(MID(A3987,9,2))),""),"")))</f>
        <v/>
      </c>
    </row>
    <row r="3988" customFormat="false" ht="15" hidden="false" customHeight="false" outlineLevel="0" collapsed="false">
      <c r="A3988" s="13"/>
      <c r="B3988" s="8"/>
      <c r="C3988" s="8"/>
      <c r="D3988" s="23"/>
      <c r="E3988" s="23"/>
      <c r="F3988" s="10" t="str">
        <f aca="false">IF(D3988="","",D3988-N(E3988))</f>
        <v/>
      </c>
      <c r="G3988" s="8"/>
      <c r="H3988" s="12" t="str">
        <f aca="false">IF(AND(A3988="",C3988="",D3988=""),"",IF(A3988="","Add the order date",IF(I3988="","Date not recognised - use YYYY-MM-DD",IF(C3988="","Add the customer email",IF(D3988="","Add the order total",IF(COUNTIF(Customers!$A$2:$A$2001,C3988)=0,"Customer not on Customers tab",IF(N(E3988)&gt;D3988,"Refund is more than the order",IF(AND(B3988&lt;&gt;"",COUNTIF($B$2:$B$5001,B3988)&gt;1),"Same order # twice - keep one row",""))))))))</f>
        <v/>
      </c>
      <c r="I3988" s="11" t="str">
        <f aca="false">IF(A3988="","",IF(ISNUMBER(A3988),INT(A3988),IFERROR(IF(TEXT(DATE(VALUE(LEFT(A3988,4)),VALUE(MID(A3988,6,2)),VALUE(MID(A3988,9,2))),"yyyy-mm-dd")=LEFT(A3988,10),DATE(VALUE(LEFT(A3988,4)),VALUE(MID(A3988,6,2)),VALUE(MID(A3988,9,2))),""),"")))</f>
        <v/>
      </c>
    </row>
    <row r="3989" customFormat="false" ht="15" hidden="false" customHeight="false" outlineLevel="0" collapsed="false">
      <c r="A3989" s="13"/>
      <c r="B3989" s="8"/>
      <c r="C3989" s="8"/>
      <c r="D3989" s="23"/>
      <c r="E3989" s="23"/>
      <c r="F3989" s="10" t="str">
        <f aca="false">IF(D3989="","",D3989-N(E3989))</f>
        <v/>
      </c>
      <c r="G3989" s="8"/>
      <c r="H3989" s="12" t="str">
        <f aca="false">IF(AND(A3989="",C3989="",D3989=""),"",IF(A3989="","Add the order date",IF(I3989="","Date not recognised - use YYYY-MM-DD",IF(C3989="","Add the customer email",IF(D3989="","Add the order total",IF(COUNTIF(Customers!$A$2:$A$2001,C3989)=0,"Customer not on Customers tab",IF(N(E3989)&gt;D3989,"Refund is more than the order",IF(AND(B3989&lt;&gt;"",COUNTIF($B$2:$B$5001,B3989)&gt;1),"Same order # twice - keep one row",""))))))))</f>
        <v/>
      </c>
      <c r="I3989" s="11" t="str">
        <f aca="false">IF(A3989="","",IF(ISNUMBER(A3989),INT(A3989),IFERROR(IF(TEXT(DATE(VALUE(LEFT(A3989,4)),VALUE(MID(A3989,6,2)),VALUE(MID(A3989,9,2))),"yyyy-mm-dd")=LEFT(A3989,10),DATE(VALUE(LEFT(A3989,4)),VALUE(MID(A3989,6,2)),VALUE(MID(A3989,9,2))),""),"")))</f>
        <v/>
      </c>
    </row>
    <row r="3990" customFormat="false" ht="15" hidden="false" customHeight="false" outlineLevel="0" collapsed="false">
      <c r="A3990" s="13"/>
      <c r="B3990" s="8"/>
      <c r="C3990" s="8"/>
      <c r="D3990" s="23"/>
      <c r="E3990" s="23"/>
      <c r="F3990" s="10" t="str">
        <f aca="false">IF(D3990="","",D3990-N(E3990))</f>
        <v/>
      </c>
      <c r="G3990" s="8"/>
      <c r="H3990" s="12" t="str">
        <f aca="false">IF(AND(A3990="",C3990="",D3990=""),"",IF(A3990="","Add the order date",IF(I3990="","Date not recognised - use YYYY-MM-DD",IF(C3990="","Add the customer email",IF(D3990="","Add the order total",IF(COUNTIF(Customers!$A$2:$A$2001,C3990)=0,"Customer not on Customers tab",IF(N(E3990)&gt;D3990,"Refund is more than the order",IF(AND(B3990&lt;&gt;"",COUNTIF($B$2:$B$5001,B3990)&gt;1),"Same order # twice - keep one row",""))))))))</f>
        <v/>
      </c>
      <c r="I3990" s="11" t="str">
        <f aca="false">IF(A3990="","",IF(ISNUMBER(A3990),INT(A3990),IFERROR(IF(TEXT(DATE(VALUE(LEFT(A3990,4)),VALUE(MID(A3990,6,2)),VALUE(MID(A3990,9,2))),"yyyy-mm-dd")=LEFT(A3990,10),DATE(VALUE(LEFT(A3990,4)),VALUE(MID(A3990,6,2)),VALUE(MID(A3990,9,2))),""),"")))</f>
        <v/>
      </c>
    </row>
    <row r="3991" customFormat="false" ht="15" hidden="false" customHeight="false" outlineLevel="0" collapsed="false">
      <c r="A3991" s="13"/>
      <c r="B3991" s="8"/>
      <c r="C3991" s="8"/>
      <c r="D3991" s="23"/>
      <c r="E3991" s="23"/>
      <c r="F3991" s="10" t="str">
        <f aca="false">IF(D3991="","",D3991-N(E3991))</f>
        <v/>
      </c>
      <c r="G3991" s="8"/>
      <c r="H3991" s="12" t="str">
        <f aca="false">IF(AND(A3991="",C3991="",D3991=""),"",IF(A3991="","Add the order date",IF(I3991="","Date not recognised - use YYYY-MM-DD",IF(C3991="","Add the customer email",IF(D3991="","Add the order total",IF(COUNTIF(Customers!$A$2:$A$2001,C3991)=0,"Customer not on Customers tab",IF(N(E3991)&gt;D3991,"Refund is more than the order",IF(AND(B3991&lt;&gt;"",COUNTIF($B$2:$B$5001,B3991)&gt;1),"Same order # twice - keep one row",""))))))))</f>
        <v/>
      </c>
      <c r="I3991" s="11" t="str">
        <f aca="false">IF(A3991="","",IF(ISNUMBER(A3991),INT(A3991),IFERROR(IF(TEXT(DATE(VALUE(LEFT(A3991,4)),VALUE(MID(A3991,6,2)),VALUE(MID(A3991,9,2))),"yyyy-mm-dd")=LEFT(A3991,10),DATE(VALUE(LEFT(A3991,4)),VALUE(MID(A3991,6,2)),VALUE(MID(A3991,9,2))),""),"")))</f>
        <v/>
      </c>
    </row>
    <row r="3992" customFormat="false" ht="15" hidden="false" customHeight="false" outlineLevel="0" collapsed="false">
      <c r="A3992" s="13"/>
      <c r="B3992" s="8"/>
      <c r="C3992" s="8"/>
      <c r="D3992" s="23"/>
      <c r="E3992" s="23"/>
      <c r="F3992" s="10" t="str">
        <f aca="false">IF(D3992="","",D3992-N(E3992))</f>
        <v/>
      </c>
      <c r="G3992" s="8"/>
      <c r="H3992" s="12" t="str">
        <f aca="false">IF(AND(A3992="",C3992="",D3992=""),"",IF(A3992="","Add the order date",IF(I3992="","Date not recognised - use YYYY-MM-DD",IF(C3992="","Add the customer email",IF(D3992="","Add the order total",IF(COUNTIF(Customers!$A$2:$A$2001,C3992)=0,"Customer not on Customers tab",IF(N(E3992)&gt;D3992,"Refund is more than the order",IF(AND(B3992&lt;&gt;"",COUNTIF($B$2:$B$5001,B3992)&gt;1),"Same order # twice - keep one row",""))))))))</f>
        <v/>
      </c>
      <c r="I3992" s="11" t="str">
        <f aca="false">IF(A3992="","",IF(ISNUMBER(A3992),INT(A3992),IFERROR(IF(TEXT(DATE(VALUE(LEFT(A3992,4)),VALUE(MID(A3992,6,2)),VALUE(MID(A3992,9,2))),"yyyy-mm-dd")=LEFT(A3992,10),DATE(VALUE(LEFT(A3992,4)),VALUE(MID(A3992,6,2)),VALUE(MID(A3992,9,2))),""),"")))</f>
        <v/>
      </c>
    </row>
    <row r="3993" customFormat="false" ht="15" hidden="false" customHeight="false" outlineLevel="0" collapsed="false">
      <c r="A3993" s="13"/>
      <c r="B3993" s="8"/>
      <c r="C3993" s="8"/>
      <c r="D3993" s="23"/>
      <c r="E3993" s="23"/>
      <c r="F3993" s="10" t="str">
        <f aca="false">IF(D3993="","",D3993-N(E3993))</f>
        <v/>
      </c>
      <c r="G3993" s="8"/>
      <c r="H3993" s="12" t="str">
        <f aca="false">IF(AND(A3993="",C3993="",D3993=""),"",IF(A3993="","Add the order date",IF(I3993="","Date not recognised - use YYYY-MM-DD",IF(C3993="","Add the customer email",IF(D3993="","Add the order total",IF(COUNTIF(Customers!$A$2:$A$2001,C3993)=0,"Customer not on Customers tab",IF(N(E3993)&gt;D3993,"Refund is more than the order",IF(AND(B3993&lt;&gt;"",COUNTIF($B$2:$B$5001,B3993)&gt;1),"Same order # twice - keep one row",""))))))))</f>
        <v/>
      </c>
      <c r="I3993" s="11" t="str">
        <f aca="false">IF(A3993="","",IF(ISNUMBER(A3993),INT(A3993),IFERROR(IF(TEXT(DATE(VALUE(LEFT(A3993,4)),VALUE(MID(A3993,6,2)),VALUE(MID(A3993,9,2))),"yyyy-mm-dd")=LEFT(A3993,10),DATE(VALUE(LEFT(A3993,4)),VALUE(MID(A3993,6,2)),VALUE(MID(A3993,9,2))),""),"")))</f>
        <v/>
      </c>
    </row>
    <row r="3994" customFormat="false" ht="15" hidden="false" customHeight="false" outlineLevel="0" collapsed="false">
      <c r="A3994" s="13"/>
      <c r="B3994" s="8"/>
      <c r="C3994" s="8"/>
      <c r="D3994" s="23"/>
      <c r="E3994" s="23"/>
      <c r="F3994" s="10" t="str">
        <f aca="false">IF(D3994="","",D3994-N(E3994))</f>
        <v/>
      </c>
      <c r="G3994" s="8"/>
      <c r="H3994" s="12" t="str">
        <f aca="false">IF(AND(A3994="",C3994="",D3994=""),"",IF(A3994="","Add the order date",IF(I3994="","Date not recognised - use YYYY-MM-DD",IF(C3994="","Add the customer email",IF(D3994="","Add the order total",IF(COUNTIF(Customers!$A$2:$A$2001,C3994)=0,"Customer not on Customers tab",IF(N(E3994)&gt;D3994,"Refund is more than the order",IF(AND(B3994&lt;&gt;"",COUNTIF($B$2:$B$5001,B3994)&gt;1),"Same order # twice - keep one row",""))))))))</f>
        <v/>
      </c>
      <c r="I3994" s="11" t="str">
        <f aca="false">IF(A3994="","",IF(ISNUMBER(A3994),INT(A3994),IFERROR(IF(TEXT(DATE(VALUE(LEFT(A3994,4)),VALUE(MID(A3994,6,2)),VALUE(MID(A3994,9,2))),"yyyy-mm-dd")=LEFT(A3994,10),DATE(VALUE(LEFT(A3994,4)),VALUE(MID(A3994,6,2)),VALUE(MID(A3994,9,2))),""),"")))</f>
        <v/>
      </c>
    </row>
    <row r="3995" customFormat="false" ht="15" hidden="false" customHeight="false" outlineLevel="0" collapsed="false">
      <c r="A3995" s="13"/>
      <c r="B3995" s="8"/>
      <c r="C3995" s="8"/>
      <c r="D3995" s="23"/>
      <c r="E3995" s="23"/>
      <c r="F3995" s="10" t="str">
        <f aca="false">IF(D3995="","",D3995-N(E3995))</f>
        <v/>
      </c>
      <c r="G3995" s="8"/>
      <c r="H3995" s="12" t="str">
        <f aca="false">IF(AND(A3995="",C3995="",D3995=""),"",IF(A3995="","Add the order date",IF(I3995="","Date not recognised - use YYYY-MM-DD",IF(C3995="","Add the customer email",IF(D3995="","Add the order total",IF(COUNTIF(Customers!$A$2:$A$2001,C3995)=0,"Customer not on Customers tab",IF(N(E3995)&gt;D3995,"Refund is more than the order",IF(AND(B3995&lt;&gt;"",COUNTIF($B$2:$B$5001,B3995)&gt;1),"Same order # twice - keep one row",""))))))))</f>
        <v/>
      </c>
      <c r="I3995" s="11" t="str">
        <f aca="false">IF(A3995="","",IF(ISNUMBER(A3995),INT(A3995),IFERROR(IF(TEXT(DATE(VALUE(LEFT(A3995,4)),VALUE(MID(A3995,6,2)),VALUE(MID(A3995,9,2))),"yyyy-mm-dd")=LEFT(A3995,10),DATE(VALUE(LEFT(A3995,4)),VALUE(MID(A3995,6,2)),VALUE(MID(A3995,9,2))),""),"")))</f>
        <v/>
      </c>
    </row>
    <row r="3996" customFormat="false" ht="15" hidden="false" customHeight="false" outlineLevel="0" collapsed="false">
      <c r="A3996" s="13"/>
      <c r="B3996" s="8"/>
      <c r="C3996" s="8"/>
      <c r="D3996" s="23"/>
      <c r="E3996" s="23"/>
      <c r="F3996" s="10" t="str">
        <f aca="false">IF(D3996="","",D3996-N(E3996))</f>
        <v/>
      </c>
      <c r="G3996" s="8"/>
      <c r="H3996" s="12" t="str">
        <f aca="false">IF(AND(A3996="",C3996="",D3996=""),"",IF(A3996="","Add the order date",IF(I3996="","Date not recognised - use YYYY-MM-DD",IF(C3996="","Add the customer email",IF(D3996="","Add the order total",IF(COUNTIF(Customers!$A$2:$A$2001,C3996)=0,"Customer not on Customers tab",IF(N(E3996)&gt;D3996,"Refund is more than the order",IF(AND(B3996&lt;&gt;"",COUNTIF($B$2:$B$5001,B3996)&gt;1),"Same order # twice - keep one row",""))))))))</f>
        <v/>
      </c>
      <c r="I3996" s="11" t="str">
        <f aca="false">IF(A3996="","",IF(ISNUMBER(A3996),INT(A3996),IFERROR(IF(TEXT(DATE(VALUE(LEFT(A3996,4)),VALUE(MID(A3996,6,2)),VALUE(MID(A3996,9,2))),"yyyy-mm-dd")=LEFT(A3996,10),DATE(VALUE(LEFT(A3996,4)),VALUE(MID(A3996,6,2)),VALUE(MID(A3996,9,2))),""),"")))</f>
        <v/>
      </c>
    </row>
    <row r="3997" customFormat="false" ht="15" hidden="false" customHeight="false" outlineLevel="0" collapsed="false">
      <c r="A3997" s="13"/>
      <c r="B3997" s="8"/>
      <c r="C3997" s="8"/>
      <c r="D3997" s="23"/>
      <c r="E3997" s="23"/>
      <c r="F3997" s="10" t="str">
        <f aca="false">IF(D3997="","",D3997-N(E3997))</f>
        <v/>
      </c>
      <c r="G3997" s="8"/>
      <c r="H3997" s="12" t="str">
        <f aca="false">IF(AND(A3997="",C3997="",D3997=""),"",IF(A3997="","Add the order date",IF(I3997="","Date not recognised - use YYYY-MM-DD",IF(C3997="","Add the customer email",IF(D3997="","Add the order total",IF(COUNTIF(Customers!$A$2:$A$2001,C3997)=0,"Customer not on Customers tab",IF(N(E3997)&gt;D3997,"Refund is more than the order",IF(AND(B3997&lt;&gt;"",COUNTIF($B$2:$B$5001,B3997)&gt;1),"Same order # twice - keep one row",""))))))))</f>
        <v/>
      </c>
      <c r="I3997" s="11" t="str">
        <f aca="false">IF(A3997="","",IF(ISNUMBER(A3997),INT(A3997),IFERROR(IF(TEXT(DATE(VALUE(LEFT(A3997,4)),VALUE(MID(A3997,6,2)),VALUE(MID(A3997,9,2))),"yyyy-mm-dd")=LEFT(A3997,10),DATE(VALUE(LEFT(A3997,4)),VALUE(MID(A3997,6,2)),VALUE(MID(A3997,9,2))),""),"")))</f>
        <v/>
      </c>
    </row>
    <row r="3998" customFormat="false" ht="15" hidden="false" customHeight="false" outlineLevel="0" collapsed="false">
      <c r="A3998" s="13"/>
      <c r="B3998" s="8"/>
      <c r="C3998" s="8"/>
      <c r="D3998" s="23"/>
      <c r="E3998" s="23"/>
      <c r="F3998" s="10" t="str">
        <f aca="false">IF(D3998="","",D3998-N(E3998))</f>
        <v/>
      </c>
      <c r="G3998" s="8"/>
      <c r="H3998" s="12" t="str">
        <f aca="false">IF(AND(A3998="",C3998="",D3998=""),"",IF(A3998="","Add the order date",IF(I3998="","Date not recognised - use YYYY-MM-DD",IF(C3998="","Add the customer email",IF(D3998="","Add the order total",IF(COUNTIF(Customers!$A$2:$A$2001,C3998)=0,"Customer not on Customers tab",IF(N(E3998)&gt;D3998,"Refund is more than the order",IF(AND(B3998&lt;&gt;"",COUNTIF($B$2:$B$5001,B3998)&gt;1),"Same order # twice - keep one row",""))))))))</f>
        <v/>
      </c>
      <c r="I3998" s="11" t="str">
        <f aca="false">IF(A3998="","",IF(ISNUMBER(A3998),INT(A3998),IFERROR(IF(TEXT(DATE(VALUE(LEFT(A3998,4)),VALUE(MID(A3998,6,2)),VALUE(MID(A3998,9,2))),"yyyy-mm-dd")=LEFT(A3998,10),DATE(VALUE(LEFT(A3998,4)),VALUE(MID(A3998,6,2)),VALUE(MID(A3998,9,2))),""),"")))</f>
        <v/>
      </c>
    </row>
    <row r="3999" customFormat="false" ht="15" hidden="false" customHeight="false" outlineLevel="0" collapsed="false">
      <c r="A3999" s="13"/>
      <c r="B3999" s="8"/>
      <c r="C3999" s="8"/>
      <c r="D3999" s="23"/>
      <c r="E3999" s="23"/>
      <c r="F3999" s="10" t="str">
        <f aca="false">IF(D3999="","",D3999-N(E3999))</f>
        <v/>
      </c>
      <c r="G3999" s="8"/>
      <c r="H3999" s="12" t="str">
        <f aca="false">IF(AND(A3999="",C3999="",D3999=""),"",IF(A3999="","Add the order date",IF(I3999="","Date not recognised - use YYYY-MM-DD",IF(C3999="","Add the customer email",IF(D3999="","Add the order total",IF(COUNTIF(Customers!$A$2:$A$2001,C3999)=0,"Customer not on Customers tab",IF(N(E3999)&gt;D3999,"Refund is more than the order",IF(AND(B3999&lt;&gt;"",COUNTIF($B$2:$B$5001,B3999)&gt;1),"Same order # twice - keep one row",""))))))))</f>
        <v/>
      </c>
      <c r="I3999" s="11" t="str">
        <f aca="false">IF(A3999="","",IF(ISNUMBER(A3999),INT(A3999),IFERROR(IF(TEXT(DATE(VALUE(LEFT(A3999,4)),VALUE(MID(A3999,6,2)),VALUE(MID(A3999,9,2))),"yyyy-mm-dd")=LEFT(A3999,10),DATE(VALUE(LEFT(A3999,4)),VALUE(MID(A3999,6,2)),VALUE(MID(A3999,9,2))),""),"")))</f>
        <v/>
      </c>
    </row>
    <row r="4000" customFormat="false" ht="15" hidden="false" customHeight="false" outlineLevel="0" collapsed="false">
      <c r="A4000" s="13"/>
      <c r="B4000" s="8"/>
      <c r="C4000" s="8"/>
      <c r="D4000" s="23"/>
      <c r="E4000" s="23"/>
      <c r="F4000" s="10" t="str">
        <f aca="false">IF(D4000="","",D4000-N(E4000))</f>
        <v/>
      </c>
      <c r="G4000" s="8"/>
      <c r="H4000" s="12" t="str">
        <f aca="false">IF(AND(A4000="",C4000="",D4000=""),"",IF(A4000="","Add the order date",IF(I4000="","Date not recognised - use YYYY-MM-DD",IF(C4000="","Add the customer email",IF(D4000="","Add the order total",IF(COUNTIF(Customers!$A$2:$A$2001,C4000)=0,"Customer not on Customers tab",IF(N(E4000)&gt;D4000,"Refund is more than the order",IF(AND(B4000&lt;&gt;"",COUNTIF($B$2:$B$5001,B4000)&gt;1),"Same order # twice - keep one row",""))))))))</f>
        <v/>
      </c>
      <c r="I4000" s="11" t="str">
        <f aca="false">IF(A4000="","",IF(ISNUMBER(A4000),INT(A4000),IFERROR(IF(TEXT(DATE(VALUE(LEFT(A4000,4)),VALUE(MID(A4000,6,2)),VALUE(MID(A4000,9,2))),"yyyy-mm-dd")=LEFT(A4000,10),DATE(VALUE(LEFT(A4000,4)),VALUE(MID(A4000,6,2)),VALUE(MID(A4000,9,2))),""),"")))</f>
        <v/>
      </c>
    </row>
    <row r="4001" customFormat="false" ht="15" hidden="false" customHeight="false" outlineLevel="0" collapsed="false">
      <c r="A4001" s="13"/>
      <c r="B4001" s="8"/>
      <c r="C4001" s="8"/>
      <c r="D4001" s="23"/>
      <c r="E4001" s="23"/>
      <c r="F4001" s="10" t="str">
        <f aca="false">IF(D4001="","",D4001-N(E4001))</f>
        <v/>
      </c>
      <c r="G4001" s="8"/>
      <c r="H4001" s="12" t="str">
        <f aca="false">IF(AND(A4001="",C4001="",D4001=""),"",IF(A4001="","Add the order date",IF(I4001="","Date not recognised - use YYYY-MM-DD",IF(C4001="","Add the customer email",IF(D4001="","Add the order total",IF(COUNTIF(Customers!$A$2:$A$2001,C4001)=0,"Customer not on Customers tab",IF(N(E4001)&gt;D4001,"Refund is more than the order",IF(AND(B4001&lt;&gt;"",COUNTIF($B$2:$B$5001,B4001)&gt;1),"Same order # twice - keep one row",""))))))))</f>
        <v/>
      </c>
      <c r="I4001" s="11" t="str">
        <f aca="false">IF(A4001="","",IF(ISNUMBER(A4001),INT(A4001),IFERROR(IF(TEXT(DATE(VALUE(LEFT(A4001,4)),VALUE(MID(A4001,6,2)),VALUE(MID(A4001,9,2))),"yyyy-mm-dd")=LEFT(A4001,10),DATE(VALUE(LEFT(A4001,4)),VALUE(MID(A4001,6,2)),VALUE(MID(A4001,9,2))),""),"")))</f>
        <v/>
      </c>
    </row>
    <row r="4002" customFormat="false" ht="15" hidden="false" customHeight="false" outlineLevel="0" collapsed="false">
      <c r="A4002" s="13"/>
      <c r="B4002" s="8"/>
      <c r="C4002" s="8"/>
      <c r="D4002" s="23"/>
      <c r="E4002" s="23"/>
      <c r="F4002" s="10" t="str">
        <f aca="false">IF(D4002="","",D4002-N(E4002))</f>
        <v/>
      </c>
      <c r="G4002" s="8"/>
      <c r="H4002" s="12" t="str">
        <f aca="false">IF(AND(A4002="",C4002="",D4002=""),"",IF(A4002="","Add the order date",IF(I4002="","Date not recognised - use YYYY-MM-DD",IF(C4002="","Add the customer email",IF(D4002="","Add the order total",IF(COUNTIF(Customers!$A$2:$A$2001,C4002)=0,"Customer not on Customers tab",IF(N(E4002)&gt;D4002,"Refund is more than the order",IF(AND(B4002&lt;&gt;"",COUNTIF($B$2:$B$5001,B4002)&gt;1),"Same order # twice - keep one row",""))))))))</f>
        <v/>
      </c>
      <c r="I4002" s="11" t="str">
        <f aca="false">IF(A4002="","",IF(ISNUMBER(A4002),INT(A4002),IFERROR(IF(TEXT(DATE(VALUE(LEFT(A4002,4)),VALUE(MID(A4002,6,2)),VALUE(MID(A4002,9,2))),"yyyy-mm-dd")=LEFT(A4002,10),DATE(VALUE(LEFT(A4002,4)),VALUE(MID(A4002,6,2)),VALUE(MID(A4002,9,2))),""),"")))</f>
        <v/>
      </c>
    </row>
    <row r="4003" customFormat="false" ht="15" hidden="false" customHeight="false" outlineLevel="0" collapsed="false">
      <c r="A4003" s="13"/>
      <c r="B4003" s="8"/>
      <c r="C4003" s="8"/>
      <c r="D4003" s="23"/>
      <c r="E4003" s="23"/>
      <c r="F4003" s="10" t="str">
        <f aca="false">IF(D4003="","",D4003-N(E4003))</f>
        <v/>
      </c>
      <c r="G4003" s="8"/>
      <c r="H4003" s="12" t="str">
        <f aca="false">IF(AND(A4003="",C4003="",D4003=""),"",IF(A4003="","Add the order date",IF(I4003="","Date not recognised - use YYYY-MM-DD",IF(C4003="","Add the customer email",IF(D4003="","Add the order total",IF(COUNTIF(Customers!$A$2:$A$2001,C4003)=0,"Customer not on Customers tab",IF(N(E4003)&gt;D4003,"Refund is more than the order",IF(AND(B4003&lt;&gt;"",COUNTIF($B$2:$B$5001,B4003)&gt;1),"Same order # twice - keep one row",""))))))))</f>
        <v/>
      </c>
      <c r="I4003" s="11" t="str">
        <f aca="false">IF(A4003="","",IF(ISNUMBER(A4003),INT(A4003),IFERROR(IF(TEXT(DATE(VALUE(LEFT(A4003,4)),VALUE(MID(A4003,6,2)),VALUE(MID(A4003,9,2))),"yyyy-mm-dd")=LEFT(A4003,10),DATE(VALUE(LEFT(A4003,4)),VALUE(MID(A4003,6,2)),VALUE(MID(A4003,9,2))),""),"")))</f>
        <v/>
      </c>
    </row>
    <row r="4004" customFormat="false" ht="15" hidden="false" customHeight="false" outlineLevel="0" collapsed="false">
      <c r="A4004" s="13"/>
      <c r="B4004" s="8"/>
      <c r="C4004" s="8"/>
      <c r="D4004" s="23"/>
      <c r="E4004" s="23"/>
      <c r="F4004" s="10" t="str">
        <f aca="false">IF(D4004="","",D4004-N(E4004))</f>
        <v/>
      </c>
      <c r="G4004" s="8"/>
      <c r="H4004" s="12" t="str">
        <f aca="false">IF(AND(A4004="",C4004="",D4004=""),"",IF(A4004="","Add the order date",IF(I4004="","Date not recognised - use YYYY-MM-DD",IF(C4004="","Add the customer email",IF(D4004="","Add the order total",IF(COUNTIF(Customers!$A$2:$A$2001,C4004)=0,"Customer not on Customers tab",IF(N(E4004)&gt;D4004,"Refund is more than the order",IF(AND(B4004&lt;&gt;"",COUNTIF($B$2:$B$5001,B4004)&gt;1),"Same order # twice - keep one row",""))))))))</f>
        <v/>
      </c>
      <c r="I4004" s="11" t="str">
        <f aca="false">IF(A4004="","",IF(ISNUMBER(A4004),INT(A4004),IFERROR(IF(TEXT(DATE(VALUE(LEFT(A4004,4)),VALUE(MID(A4004,6,2)),VALUE(MID(A4004,9,2))),"yyyy-mm-dd")=LEFT(A4004,10),DATE(VALUE(LEFT(A4004,4)),VALUE(MID(A4004,6,2)),VALUE(MID(A4004,9,2))),""),"")))</f>
        <v/>
      </c>
    </row>
    <row r="4005" customFormat="false" ht="15" hidden="false" customHeight="false" outlineLevel="0" collapsed="false">
      <c r="A4005" s="13"/>
      <c r="B4005" s="8"/>
      <c r="C4005" s="8"/>
      <c r="D4005" s="23"/>
      <c r="E4005" s="23"/>
      <c r="F4005" s="10" t="str">
        <f aca="false">IF(D4005="","",D4005-N(E4005))</f>
        <v/>
      </c>
      <c r="G4005" s="8"/>
      <c r="H4005" s="12" t="str">
        <f aca="false">IF(AND(A4005="",C4005="",D4005=""),"",IF(A4005="","Add the order date",IF(I4005="","Date not recognised - use YYYY-MM-DD",IF(C4005="","Add the customer email",IF(D4005="","Add the order total",IF(COUNTIF(Customers!$A$2:$A$2001,C4005)=0,"Customer not on Customers tab",IF(N(E4005)&gt;D4005,"Refund is more than the order",IF(AND(B4005&lt;&gt;"",COUNTIF($B$2:$B$5001,B4005)&gt;1),"Same order # twice - keep one row",""))))))))</f>
        <v/>
      </c>
      <c r="I4005" s="11" t="str">
        <f aca="false">IF(A4005="","",IF(ISNUMBER(A4005),INT(A4005),IFERROR(IF(TEXT(DATE(VALUE(LEFT(A4005,4)),VALUE(MID(A4005,6,2)),VALUE(MID(A4005,9,2))),"yyyy-mm-dd")=LEFT(A4005,10),DATE(VALUE(LEFT(A4005,4)),VALUE(MID(A4005,6,2)),VALUE(MID(A4005,9,2))),""),"")))</f>
        <v/>
      </c>
    </row>
    <row r="4006" customFormat="false" ht="15" hidden="false" customHeight="false" outlineLevel="0" collapsed="false">
      <c r="A4006" s="13"/>
      <c r="B4006" s="8"/>
      <c r="C4006" s="8"/>
      <c r="D4006" s="23"/>
      <c r="E4006" s="23"/>
      <c r="F4006" s="10" t="str">
        <f aca="false">IF(D4006="","",D4006-N(E4006))</f>
        <v/>
      </c>
      <c r="G4006" s="8"/>
      <c r="H4006" s="12" t="str">
        <f aca="false">IF(AND(A4006="",C4006="",D4006=""),"",IF(A4006="","Add the order date",IF(I4006="","Date not recognised - use YYYY-MM-DD",IF(C4006="","Add the customer email",IF(D4006="","Add the order total",IF(COUNTIF(Customers!$A$2:$A$2001,C4006)=0,"Customer not on Customers tab",IF(N(E4006)&gt;D4006,"Refund is more than the order",IF(AND(B4006&lt;&gt;"",COUNTIF($B$2:$B$5001,B4006)&gt;1),"Same order # twice - keep one row",""))))))))</f>
        <v/>
      </c>
      <c r="I4006" s="11" t="str">
        <f aca="false">IF(A4006="","",IF(ISNUMBER(A4006),INT(A4006),IFERROR(IF(TEXT(DATE(VALUE(LEFT(A4006,4)),VALUE(MID(A4006,6,2)),VALUE(MID(A4006,9,2))),"yyyy-mm-dd")=LEFT(A4006,10),DATE(VALUE(LEFT(A4006,4)),VALUE(MID(A4006,6,2)),VALUE(MID(A4006,9,2))),""),"")))</f>
        <v/>
      </c>
    </row>
    <row r="4007" customFormat="false" ht="15" hidden="false" customHeight="false" outlineLevel="0" collapsed="false">
      <c r="A4007" s="13"/>
      <c r="B4007" s="8"/>
      <c r="C4007" s="8"/>
      <c r="D4007" s="23"/>
      <c r="E4007" s="23"/>
      <c r="F4007" s="10" t="str">
        <f aca="false">IF(D4007="","",D4007-N(E4007))</f>
        <v/>
      </c>
      <c r="G4007" s="8"/>
      <c r="H4007" s="12" t="str">
        <f aca="false">IF(AND(A4007="",C4007="",D4007=""),"",IF(A4007="","Add the order date",IF(I4007="","Date not recognised - use YYYY-MM-DD",IF(C4007="","Add the customer email",IF(D4007="","Add the order total",IF(COUNTIF(Customers!$A$2:$A$2001,C4007)=0,"Customer not on Customers tab",IF(N(E4007)&gt;D4007,"Refund is more than the order",IF(AND(B4007&lt;&gt;"",COUNTIF($B$2:$B$5001,B4007)&gt;1),"Same order # twice - keep one row",""))))))))</f>
        <v/>
      </c>
      <c r="I4007" s="11" t="str">
        <f aca="false">IF(A4007="","",IF(ISNUMBER(A4007),INT(A4007),IFERROR(IF(TEXT(DATE(VALUE(LEFT(A4007,4)),VALUE(MID(A4007,6,2)),VALUE(MID(A4007,9,2))),"yyyy-mm-dd")=LEFT(A4007,10),DATE(VALUE(LEFT(A4007,4)),VALUE(MID(A4007,6,2)),VALUE(MID(A4007,9,2))),""),"")))</f>
        <v/>
      </c>
    </row>
    <row r="4008" customFormat="false" ht="15" hidden="false" customHeight="false" outlineLevel="0" collapsed="false">
      <c r="A4008" s="13"/>
      <c r="B4008" s="8"/>
      <c r="C4008" s="8"/>
      <c r="D4008" s="23"/>
      <c r="E4008" s="23"/>
      <c r="F4008" s="10" t="str">
        <f aca="false">IF(D4008="","",D4008-N(E4008))</f>
        <v/>
      </c>
      <c r="G4008" s="8"/>
      <c r="H4008" s="12" t="str">
        <f aca="false">IF(AND(A4008="",C4008="",D4008=""),"",IF(A4008="","Add the order date",IF(I4008="","Date not recognised - use YYYY-MM-DD",IF(C4008="","Add the customer email",IF(D4008="","Add the order total",IF(COUNTIF(Customers!$A$2:$A$2001,C4008)=0,"Customer not on Customers tab",IF(N(E4008)&gt;D4008,"Refund is more than the order",IF(AND(B4008&lt;&gt;"",COUNTIF($B$2:$B$5001,B4008)&gt;1),"Same order # twice - keep one row",""))))))))</f>
        <v/>
      </c>
      <c r="I4008" s="11" t="str">
        <f aca="false">IF(A4008="","",IF(ISNUMBER(A4008),INT(A4008),IFERROR(IF(TEXT(DATE(VALUE(LEFT(A4008,4)),VALUE(MID(A4008,6,2)),VALUE(MID(A4008,9,2))),"yyyy-mm-dd")=LEFT(A4008,10),DATE(VALUE(LEFT(A4008,4)),VALUE(MID(A4008,6,2)),VALUE(MID(A4008,9,2))),""),"")))</f>
        <v/>
      </c>
    </row>
    <row r="4009" customFormat="false" ht="15" hidden="false" customHeight="false" outlineLevel="0" collapsed="false">
      <c r="A4009" s="13"/>
      <c r="B4009" s="8"/>
      <c r="C4009" s="8"/>
      <c r="D4009" s="23"/>
      <c r="E4009" s="23"/>
      <c r="F4009" s="10" t="str">
        <f aca="false">IF(D4009="","",D4009-N(E4009))</f>
        <v/>
      </c>
      <c r="G4009" s="8"/>
      <c r="H4009" s="12" t="str">
        <f aca="false">IF(AND(A4009="",C4009="",D4009=""),"",IF(A4009="","Add the order date",IF(I4009="","Date not recognised - use YYYY-MM-DD",IF(C4009="","Add the customer email",IF(D4009="","Add the order total",IF(COUNTIF(Customers!$A$2:$A$2001,C4009)=0,"Customer not on Customers tab",IF(N(E4009)&gt;D4009,"Refund is more than the order",IF(AND(B4009&lt;&gt;"",COUNTIF($B$2:$B$5001,B4009)&gt;1),"Same order # twice - keep one row",""))))))))</f>
        <v/>
      </c>
      <c r="I4009" s="11" t="str">
        <f aca="false">IF(A4009="","",IF(ISNUMBER(A4009),INT(A4009),IFERROR(IF(TEXT(DATE(VALUE(LEFT(A4009,4)),VALUE(MID(A4009,6,2)),VALUE(MID(A4009,9,2))),"yyyy-mm-dd")=LEFT(A4009,10),DATE(VALUE(LEFT(A4009,4)),VALUE(MID(A4009,6,2)),VALUE(MID(A4009,9,2))),""),"")))</f>
        <v/>
      </c>
    </row>
    <row r="4010" customFormat="false" ht="15" hidden="false" customHeight="false" outlineLevel="0" collapsed="false">
      <c r="A4010" s="13"/>
      <c r="B4010" s="8"/>
      <c r="C4010" s="8"/>
      <c r="D4010" s="23"/>
      <c r="E4010" s="23"/>
      <c r="F4010" s="10" t="str">
        <f aca="false">IF(D4010="","",D4010-N(E4010))</f>
        <v/>
      </c>
      <c r="G4010" s="8"/>
      <c r="H4010" s="12" t="str">
        <f aca="false">IF(AND(A4010="",C4010="",D4010=""),"",IF(A4010="","Add the order date",IF(I4010="","Date not recognised - use YYYY-MM-DD",IF(C4010="","Add the customer email",IF(D4010="","Add the order total",IF(COUNTIF(Customers!$A$2:$A$2001,C4010)=0,"Customer not on Customers tab",IF(N(E4010)&gt;D4010,"Refund is more than the order",IF(AND(B4010&lt;&gt;"",COUNTIF($B$2:$B$5001,B4010)&gt;1),"Same order # twice - keep one row",""))))))))</f>
        <v/>
      </c>
      <c r="I4010" s="11" t="str">
        <f aca="false">IF(A4010="","",IF(ISNUMBER(A4010),INT(A4010),IFERROR(IF(TEXT(DATE(VALUE(LEFT(A4010,4)),VALUE(MID(A4010,6,2)),VALUE(MID(A4010,9,2))),"yyyy-mm-dd")=LEFT(A4010,10),DATE(VALUE(LEFT(A4010,4)),VALUE(MID(A4010,6,2)),VALUE(MID(A4010,9,2))),""),"")))</f>
        <v/>
      </c>
    </row>
    <row r="4011" customFormat="false" ht="15" hidden="false" customHeight="false" outlineLevel="0" collapsed="false">
      <c r="A4011" s="13"/>
      <c r="B4011" s="8"/>
      <c r="C4011" s="8"/>
      <c r="D4011" s="23"/>
      <c r="E4011" s="23"/>
      <c r="F4011" s="10" t="str">
        <f aca="false">IF(D4011="","",D4011-N(E4011))</f>
        <v/>
      </c>
      <c r="G4011" s="8"/>
      <c r="H4011" s="12" t="str">
        <f aca="false">IF(AND(A4011="",C4011="",D4011=""),"",IF(A4011="","Add the order date",IF(I4011="","Date not recognised - use YYYY-MM-DD",IF(C4011="","Add the customer email",IF(D4011="","Add the order total",IF(COUNTIF(Customers!$A$2:$A$2001,C4011)=0,"Customer not on Customers tab",IF(N(E4011)&gt;D4011,"Refund is more than the order",IF(AND(B4011&lt;&gt;"",COUNTIF($B$2:$B$5001,B4011)&gt;1),"Same order # twice - keep one row",""))))))))</f>
        <v/>
      </c>
      <c r="I4011" s="11" t="str">
        <f aca="false">IF(A4011="","",IF(ISNUMBER(A4011),INT(A4011),IFERROR(IF(TEXT(DATE(VALUE(LEFT(A4011,4)),VALUE(MID(A4011,6,2)),VALUE(MID(A4011,9,2))),"yyyy-mm-dd")=LEFT(A4011,10),DATE(VALUE(LEFT(A4011,4)),VALUE(MID(A4011,6,2)),VALUE(MID(A4011,9,2))),""),"")))</f>
        <v/>
      </c>
    </row>
    <row r="4012" customFormat="false" ht="15" hidden="false" customHeight="false" outlineLevel="0" collapsed="false">
      <c r="A4012" s="13"/>
      <c r="B4012" s="8"/>
      <c r="C4012" s="8"/>
      <c r="D4012" s="23"/>
      <c r="E4012" s="23"/>
      <c r="F4012" s="10" t="str">
        <f aca="false">IF(D4012="","",D4012-N(E4012))</f>
        <v/>
      </c>
      <c r="G4012" s="8"/>
      <c r="H4012" s="12" t="str">
        <f aca="false">IF(AND(A4012="",C4012="",D4012=""),"",IF(A4012="","Add the order date",IF(I4012="","Date not recognised - use YYYY-MM-DD",IF(C4012="","Add the customer email",IF(D4012="","Add the order total",IF(COUNTIF(Customers!$A$2:$A$2001,C4012)=0,"Customer not on Customers tab",IF(N(E4012)&gt;D4012,"Refund is more than the order",IF(AND(B4012&lt;&gt;"",COUNTIF($B$2:$B$5001,B4012)&gt;1),"Same order # twice - keep one row",""))))))))</f>
        <v/>
      </c>
      <c r="I4012" s="11" t="str">
        <f aca="false">IF(A4012="","",IF(ISNUMBER(A4012),INT(A4012),IFERROR(IF(TEXT(DATE(VALUE(LEFT(A4012,4)),VALUE(MID(A4012,6,2)),VALUE(MID(A4012,9,2))),"yyyy-mm-dd")=LEFT(A4012,10),DATE(VALUE(LEFT(A4012,4)),VALUE(MID(A4012,6,2)),VALUE(MID(A4012,9,2))),""),"")))</f>
        <v/>
      </c>
    </row>
    <row r="4013" customFormat="false" ht="15" hidden="false" customHeight="false" outlineLevel="0" collapsed="false">
      <c r="A4013" s="13"/>
      <c r="B4013" s="8"/>
      <c r="C4013" s="8"/>
      <c r="D4013" s="23"/>
      <c r="E4013" s="23"/>
      <c r="F4013" s="10" t="str">
        <f aca="false">IF(D4013="","",D4013-N(E4013))</f>
        <v/>
      </c>
      <c r="G4013" s="8"/>
      <c r="H4013" s="12" t="str">
        <f aca="false">IF(AND(A4013="",C4013="",D4013=""),"",IF(A4013="","Add the order date",IF(I4013="","Date not recognised - use YYYY-MM-DD",IF(C4013="","Add the customer email",IF(D4013="","Add the order total",IF(COUNTIF(Customers!$A$2:$A$2001,C4013)=0,"Customer not on Customers tab",IF(N(E4013)&gt;D4013,"Refund is more than the order",IF(AND(B4013&lt;&gt;"",COUNTIF($B$2:$B$5001,B4013)&gt;1),"Same order # twice - keep one row",""))))))))</f>
        <v/>
      </c>
      <c r="I4013" s="11" t="str">
        <f aca="false">IF(A4013="","",IF(ISNUMBER(A4013),INT(A4013),IFERROR(IF(TEXT(DATE(VALUE(LEFT(A4013,4)),VALUE(MID(A4013,6,2)),VALUE(MID(A4013,9,2))),"yyyy-mm-dd")=LEFT(A4013,10),DATE(VALUE(LEFT(A4013,4)),VALUE(MID(A4013,6,2)),VALUE(MID(A4013,9,2))),""),"")))</f>
        <v/>
      </c>
    </row>
    <row r="4014" customFormat="false" ht="15" hidden="false" customHeight="false" outlineLevel="0" collapsed="false">
      <c r="A4014" s="13"/>
      <c r="B4014" s="8"/>
      <c r="C4014" s="8"/>
      <c r="D4014" s="23"/>
      <c r="E4014" s="23"/>
      <c r="F4014" s="10" t="str">
        <f aca="false">IF(D4014="","",D4014-N(E4014))</f>
        <v/>
      </c>
      <c r="G4014" s="8"/>
      <c r="H4014" s="12" t="str">
        <f aca="false">IF(AND(A4014="",C4014="",D4014=""),"",IF(A4014="","Add the order date",IF(I4014="","Date not recognised - use YYYY-MM-DD",IF(C4014="","Add the customer email",IF(D4014="","Add the order total",IF(COUNTIF(Customers!$A$2:$A$2001,C4014)=0,"Customer not on Customers tab",IF(N(E4014)&gt;D4014,"Refund is more than the order",IF(AND(B4014&lt;&gt;"",COUNTIF($B$2:$B$5001,B4014)&gt;1),"Same order # twice - keep one row",""))))))))</f>
        <v/>
      </c>
      <c r="I4014" s="11" t="str">
        <f aca="false">IF(A4014="","",IF(ISNUMBER(A4014),INT(A4014),IFERROR(IF(TEXT(DATE(VALUE(LEFT(A4014,4)),VALUE(MID(A4014,6,2)),VALUE(MID(A4014,9,2))),"yyyy-mm-dd")=LEFT(A4014,10),DATE(VALUE(LEFT(A4014,4)),VALUE(MID(A4014,6,2)),VALUE(MID(A4014,9,2))),""),"")))</f>
        <v/>
      </c>
    </row>
    <row r="4015" customFormat="false" ht="15" hidden="false" customHeight="false" outlineLevel="0" collapsed="false">
      <c r="A4015" s="13"/>
      <c r="B4015" s="8"/>
      <c r="C4015" s="8"/>
      <c r="D4015" s="23"/>
      <c r="E4015" s="23"/>
      <c r="F4015" s="10" t="str">
        <f aca="false">IF(D4015="","",D4015-N(E4015))</f>
        <v/>
      </c>
      <c r="G4015" s="8"/>
      <c r="H4015" s="12" t="str">
        <f aca="false">IF(AND(A4015="",C4015="",D4015=""),"",IF(A4015="","Add the order date",IF(I4015="","Date not recognised - use YYYY-MM-DD",IF(C4015="","Add the customer email",IF(D4015="","Add the order total",IF(COUNTIF(Customers!$A$2:$A$2001,C4015)=0,"Customer not on Customers tab",IF(N(E4015)&gt;D4015,"Refund is more than the order",IF(AND(B4015&lt;&gt;"",COUNTIF($B$2:$B$5001,B4015)&gt;1),"Same order # twice - keep one row",""))))))))</f>
        <v/>
      </c>
      <c r="I4015" s="11" t="str">
        <f aca="false">IF(A4015="","",IF(ISNUMBER(A4015),INT(A4015),IFERROR(IF(TEXT(DATE(VALUE(LEFT(A4015,4)),VALUE(MID(A4015,6,2)),VALUE(MID(A4015,9,2))),"yyyy-mm-dd")=LEFT(A4015,10),DATE(VALUE(LEFT(A4015,4)),VALUE(MID(A4015,6,2)),VALUE(MID(A4015,9,2))),""),"")))</f>
        <v/>
      </c>
    </row>
    <row r="4016" customFormat="false" ht="15" hidden="false" customHeight="false" outlineLevel="0" collapsed="false">
      <c r="A4016" s="13"/>
      <c r="B4016" s="8"/>
      <c r="C4016" s="8"/>
      <c r="D4016" s="23"/>
      <c r="E4016" s="23"/>
      <c r="F4016" s="10" t="str">
        <f aca="false">IF(D4016="","",D4016-N(E4016))</f>
        <v/>
      </c>
      <c r="G4016" s="8"/>
      <c r="H4016" s="12" t="str">
        <f aca="false">IF(AND(A4016="",C4016="",D4016=""),"",IF(A4016="","Add the order date",IF(I4016="","Date not recognised - use YYYY-MM-DD",IF(C4016="","Add the customer email",IF(D4016="","Add the order total",IF(COUNTIF(Customers!$A$2:$A$2001,C4016)=0,"Customer not on Customers tab",IF(N(E4016)&gt;D4016,"Refund is more than the order",IF(AND(B4016&lt;&gt;"",COUNTIF($B$2:$B$5001,B4016)&gt;1),"Same order # twice - keep one row",""))))))))</f>
        <v/>
      </c>
      <c r="I4016" s="11" t="str">
        <f aca="false">IF(A4016="","",IF(ISNUMBER(A4016),INT(A4016),IFERROR(IF(TEXT(DATE(VALUE(LEFT(A4016,4)),VALUE(MID(A4016,6,2)),VALUE(MID(A4016,9,2))),"yyyy-mm-dd")=LEFT(A4016,10),DATE(VALUE(LEFT(A4016,4)),VALUE(MID(A4016,6,2)),VALUE(MID(A4016,9,2))),""),"")))</f>
        <v/>
      </c>
    </row>
    <row r="4017" customFormat="false" ht="15" hidden="false" customHeight="false" outlineLevel="0" collapsed="false">
      <c r="A4017" s="13"/>
      <c r="B4017" s="8"/>
      <c r="C4017" s="8"/>
      <c r="D4017" s="23"/>
      <c r="E4017" s="23"/>
      <c r="F4017" s="10" t="str">
        <f aca="false">IF(D4017="","",D4017-N(E4017))</f>
        <v/>
      </c>
      <c r="G4017" s="8"/>
      <c r="H4017" s="12" t="str">
        <f aca="false">IF(AND(A4017="",C4017="",D4017=""),"",IF(A4017="","Add the order date",IF(I4017="","Date not recognised - use YYYY-MM-DD",IF(C4017="","Add the customer email",IF(D4017="","Add the order total",IF(COUNTIF(Customers!$A$2:$A$2001,C4017)=0,"Customer not on Customers tab",IF(N(E4017)&gt;D4017,"Refund is more than the order",IF(AND(B4017&lt;&gt;"",COUNTIF($B$2:$B$5001,B4017)&gt;1),"Same order # twice - keep one row",""))))))))</f>
        <v/>
      </c>
      <c r="I4017" s="11" t="str">
        <f aca="false">IF(A4017="","",IF(ISNUMBER(A4017),INT(A4017),IFERROR(IF(TEXT(DATE(VALUE(LEFT(A4017,4)),VALUE(MID(A4017,6,2)),VALUE(MID(A4017,9,2))),"yyyy-mm-dd")=LEFT(A4017,10),DATE(VALUE(LEFT(A4017,4)),VALUE(MID(A4017,6,2)),VALUE(MID(A4017,9,2))),""),"")))</f>
        <v/>
      </c>
    </row>
    <row r="4018" customFormat="false" ht="15" hidden="false" customHeight="false" outlineLevel="0" collapsed="false">
      <c r="A4018" s="13"/>
      <c r="B4018" s="8"/>
      <c r="C4018" s="8"/>
      <c r="D4018" s="23"/>
      <c r="E4018" s="23"/>
      <c r="F4018" s="10" t="str">
        <f aca="false">IF(D4018="","",D4018-N(E4018))</f>
        <v/>
      </c>
      <c r="G4018" s="8"/>
      <c r="H4018" s="12" t="str">
        <f aca="false">IF(AND(A4018="",C4018="",D4018=""),"",IF(A4018="","Add the order date",IF(I4018="","Date not recognised - use YYYY-MM-DD",IF(C4018="","Add the customer email",IF(D4018="","Add the order total",IF(COUNTIF(Customers!$A$2:$A$2001,C4018)=0,"Customer not on Customers tab",IF(N(E4018)&gt;D4018,"Refund is more than the order",IF(AND(B4018&lt;&gt;"",COUNTIF($B$2:$B$5001,B4018)&gt;1),"Same order # twice - keep one row",""))))))))</f>
        <v/>
      </c>
      <c r="I4018" s="11" t="str">
        <f aca="false">IF(A4018="","",IF(ISNUMBER(A4018),INT(A4018),IFERROR(IF(TEXT(DATE(VALUE(LEFT(A4018,4)),VALUE(MID(A4018,6,2)),VALUE(MID(A4018,9,2))),"yyyy-mm-dd")=LEFT(A4018,10),DATE(VALUE(LEFT(A4018,4)),VALUE(MID(A4018,6,2)),VALUE(MID(A4018,9,2))),""),"")))</f>
        <v/>
      </c>
    </row>
    <row r="4019" customFormat="false" ht="15" hidden="false" customHeight="false" outlineLevel="0" collapsed="false">
      <c r="A4019" s="13"/>
      <c r="B4019" s="8"/>
      <c r="C4019" s="8"/>
      <c r="D4019" s="23"/>
      <c r="E4019" s="23"/>
      <c r="F4019" s="10" t="str">
        <f aca="false">IF(D4019="","",D4019-N(E4019))</f>
        <v/>
      </c>
      <c r="G4019" s="8"/>
      <c r="H4019" s="12" t="str">
        <f aca="false">IF(AND(A4019="",C4019="",D4019=""),"",IF(A4019="","Add the order date",IF(I4019="","Date not recognised - use YYYY-MM-DD",IF(C4019="","Add the customer email",IF(D4019="","Add the order total",IF(COUNTIF(Customers!$A$2:$A$2001,C4019)=0,"Customer not on Customers tab",IF(N(E4019)&gt;D4019,"Refund is more than the order",IF(AND(B4019&lt;&gt;"",COUNTIF($B$2:$B$5001,B4019)&gt;1),"Same order # twice - keep one row",""))))))))</f>
        <v/>
      </c>
      <c r="I4019" s="11" t="str">
        <f aca="false">IF(A4019="","",IF(ISNUMBER(A4019),INT(A4019),IFERROR(IF(TEXT(DATE(VALUE(LEFT(A4019,4)),VALUE(MID(A4019,6,2)),VALUE(MID(A4019,9,2))),"yyyy-mm-dd")=LEFT(A4019,10),DATE(VALUE(LEFT(A4019,4)),VALUE(MID(A4019,6,2)),VALUE(MID(A4019,9,2))),""),"")))</f>
        <v/>
      </c>
    </row>
    <row r="4020" customFormat="false" ht="15" hidden="false" customHeight="false" outlineLevel="0" collapsed="false">
      <c r="A4020" s="13"/>
      <c r="B4020" s="8"/>
      <c r="C4020" s="8"/>
      <c r="D4020" s="23"/>
      <c r="E4020" s="23"/>
      <c r="F4020" s="10" t="str">
        <f aca="false">IF(D4020="","",D4020-N(E4020))</f>
        <v/>
      </c>
      <c r="G4020" s="8"/>
      <c r="H4020" s="12" t="str">
        <f aca="false">IF(AND(A4020="",C4020="",D4020=""),"",IF(A4020="","Add the order date",IF(I4020="","Date not recognised - use YYYY-MM-DD",IF(C4020="","Add the customer email",IF(D4020="","Add the order total",IF(COUNTIF(Customers!$A$2:$A$2001,C4020)=0,"Customer not on Customers tab",IF(N(E4020)&gt;D4020,"Refund is more than the order",IF(AND(B4020&lt;&gt;"",COUNTIF($B$2:$B$5001,B4020)&gt;1),"Same order # twice - keep one row",""))))))))</f>
        <v/>
      </c>
      <c r="I4020" s="11" t="str">
        <f aca="false">IF(A4020="","",IF(ISNUMBER(A4020),INT(A4020),IFERROR(IF(TEXT(DATE(VALUE(LEFT(A4020,4)),VALUE(MID(A4020,6,2)),VALUE(MID(A4020,9,2))),"yyyy-mm-dd")=LEFT(A4020,10),DATE(VALUE(LEFT(A4020,4)),VALUE(MID(A4020,6,2)),VALUE(MID(A4020,9,2))),""),"")))</f>
        <v/>
      </c>
    </row>
    <row r="4021" customFormat="false" ht="15" hidden="false" customHeight="false" outlineLevel="0" collapsed="false">
      <c r="A4021" s="13"/>
      <c r="B4021" s="8"/>
      <c r="C4021" s="8"/>
      <c r="D4021" s="23"/>
      <c r="E4021" s="23"/>
      <c r="F4021" s="10" t="str">
        <f aca="false">IF(D4021="","",D4021-N(E4021))</f>
        <v/>
      </c>
      <c r="G4021" s="8"/>
      <c r="H4021" s="12" t="str">
        <f aca="false">IF(AND(A4021="",C4021="",D4021=""),"",IF(A4021="","Add the order date",IF(I4021="","Date not recognised - use YYYY-MM-DD",IF(C4021="","Add the customer email",IF(D4021="","Add the order total",IF(COUNTIF(Customers!$A$2:$A$2001,C4021)=0,"Customer not on Customers tab",IF(N(E4021)&gt;D4021,"Refund is more than the order",IF(AND(B4021&lt;&gt;"",COUNTIF($B$2:$B$5001,B4021)&gt;1),"Same order # twice - keep one row",""))))))))</f>
        <v/>
      </c>
      <c r="I4021" s="11" t="str">
        <f aca="false">IF(A4021="","",IF(ISNUMBER(A4021),INT(A4021),IFERROR(IF(TEXT(DATE(VALUE(LEFT(A4021,4)),VALUE(MID(A4021,6,2)),VALUE(MID(A4021,9,2))),"yyyy-mm-dd")=LEFT(A4021,10),DATE(VALUE(LEFT(A4021,4)),VALUE(MID(A4021,6,2)),VALUE(MID(A4021,9,2))),""),"")))</f>
        <v/>
      </c>
    </row>
    <row r="4022" customFormat="false" ht="15" hidden="false" customHeight="false" outlineLevel="0" collapsed="false">
      <c r="A4022" s="13"/>
      <c r="B4022" s="8"/>
      <c r="C4022" s="8"/>
      <c r="D4022" s="23"/>
      <c r="E4022" s="23"/>
      <c r="F4022" s="10" t="str">
        <f aca="false">IF(D4022="","",D4022-N(E4022))</f>
        <v/>
      </c>
      <c r="G4022" s="8"/>
      <c r="H4022" s="12" t="str">
        <f aca="false">IF(AND(A4022="",C4022="",D4022=""),"",IF(A4022="","Add the order date",IF(I4022="","Date not recognised - use YYYY-MM-DD",IF(C4022="","Add the customer email",IF(D4022="","Add the order total",IF(COUNTIF(Customers!$A$2:$A$2001,C4022)=0,"Customer not on Customers tab",IF(N(E4022)&gt;D4022,"Refund is more than the order",IF(AND(B4022&lt;&gt;"",COUNTIF($B$2:$B$5001,B4022)&gt;1),"Same order # twice - keep one row",""))))))))</f>
        <v/>
      </c>
      <c r="I4022" s="11" t="str">
        <f aca="false">IF(A4022="","",IF(ISNUMBER(A4022),INT(A4022),IFERROR(IF(TEXT(DATE(VALUE(LEFT(A4022,4)),VALUE(MID(A4022,6,2)),VALUE(MID(A4022,9,2))),"yyyy-mm-dd")=LEFT(A4022,10),DATE(VALUE(LEFT(A4022,4)),VALUE(MID(A4022,6,2)),VALUE(MID(A4022,9,2))),""),"")))</f>
        <v/>
      </c>
    </row>
    <row r="4023" customFormat="false" ht="15" hidden="false" customHeight="false" outlineLevel="0" collapsed="false">
      <c r="A4023" s="13"/>
      <c r="B4023" s="8"/>
      <c r="C4023" s="8"/>
      <c r="D4023" s="23"/>
      <c r="E4023" s="23"/>
      <c r="F4023" s="10" t="str">
        <f aca="false">IF(D4023="","",D4023-N(E4023))</f>
        <v/>
      </c>
      <c r="G4023" s="8"/>
      <c r="H4023" s="12" t="str">
        <f aca="false">IF(AND(A4023="",C4023="",D4023=""),"",IF(A4023="","Add the order date",IF(I4023="","Date not recognised - use YYYY-MM-DD",IF(C4023="","Add the customer email",IF(D4023="","Add the order total",IF(COUNTIF(Customers!$A$2:$A$2001,C4023)=0,"Customer not on Customers tab",IF(N(E4023)&gt;D4023,"Refund is more than the order",IF(AND(B4023&lt;&gt;"",COUNTIF($B$2:$B$5001,B4023)&gt;1),"Same order # twice - keep one row",""))))))))</f>
        <v/>
      </c>
      <c r="I4023" s="11" t="str">
        <f aca="false">IF(A4023="","",IF(ISNUMBER(A4023),INT(A4023),IFERROR(IF(TEXT(DATE(VALUE(LEFT(A4023,4)),VALUE(MID(A4023,6,2)),VALUE(MID(A4023,9,2))),"yyyy-mm-dd")=LEFT(A4023,10),DATE(VALUE(LEFT(A4023,4)),VALUE(MID(A4023,6,2)),VALUE(MID(A4023,9,2))),""),"")))</f>
        <v/>
      </c>
    </row>
    <row r="4024" customFormat="false" ht="15" hidden="false" customHeight="false" outlineLevel="0" collapsed="false">
      <c r="A4024" s="13"/>
      <c r="B4024" s="8"/>
      <c r="C4024" s="8"/>
      <c r="D4024" s="23"/>
      <c r="E4024" s="23"/>
      <c r="F4024" s="10" t="str">
        <f aca="false">IF(D4024="","",D4024-N(E4024))</f>
        <v/>
      </c>
      <c r="G4024" s="8"/>
      <c r="H4024" s="12" t="str">
        <f aca="false">IF(AND(A4024="",C4024="",D4024=""),"",IF(A4024="","Add the order date",IF(I4024="","Date not recognised - use YYYY-MM-DD",IF(C4024="","Add the customer email",IF(D4024="","Add the order total",IF(COUNTIF(Customers!$A$2:$A$2001,C4024)=0,"Customer not on Customers tab",IF(N(E4024)&gt;D4024,"Refund is more than the order",IF(AND(B4024&lt;&gt;"",COUNTIF($B$2:$B$5001,B4024)&gt;1),"Same order # twice - keep one row",""))))))))</f>
        <v/>
      </c>
      <c r="I4024" s="11" t="str">
        <f aca="false">IF(A4024="","",IF(ISNUMBER(A4024),INT(A4024),IFERROR(IF(TEXT(DATE(VALUE(LEFT(A4024,4)),VALUE(MID(A4024,6,2)),VALUE(MID(A4024,9,2))),"yyyy-mm-dd")=LEFT(A4024,10),DATE(VALUE(LEFT(A4024,4)),VALUE(MID(A4024,6,2)),VALUE(MID(A4024,9,2))),""),"")))</f>
        <v/>
      </c>
    </row>
    <row r="4025" customFormat="false" ht="15" hidden="false" customHeight="false" outlineLevel="0" collapsed="false">
      <c r="A4025" s="13"/>
      <c r="B4025" s="8"/>
      <c r="C4025" s="8"/>
      <c r="D4025" s="23"/>
      <c r="E4025" s="23"/>
      <c r="F4025" s="10" t="str">
        <f aca="false">IF(D4025="","",D4025-N(E4025))</f>
        <v/>
      </c>
      <c r="G4025" s="8"/>
      <c r="H4025" s="12" t="str">
        <f aca="false">IF(AND(A4025="",C4025="",D4025=""),"",IF(A4025="","Add the order date",IF(I4025="","Date not recognised - use YYYY-MM-DD",IF(C4025="","Add the customer email",IF(D4025="","Add the order total",IF(COUNTIF(Customers!$A$2:$A$2001,C4025)=0,"Customer not on Customers tab",IF(N(E4025)&gt;D4025,"Refund is more than the order",IF(AND(B4025&lt;&gt;"",COUNTIF($B$2:$B$5001,B4025)&gt;1),"Same order # twice - keep one row",""))))))))</f>
        <v/>
      </c>
      <c r="I4025" s="11" t="str">
        <f aca="false">IF(A4025="","",IF(ISNUMBER(A4025),INT(A4025),IFERROR(IF(TEXT(DATE(VALUE(LEFT(A4025,4)),VALUE(MID(A4025,6,2)),VALUE(MID(A4025,9,2))),"yyyy-mm-dd")=LEFT(A4025,10),DATE(VALUE(LEFT(A4025,4)),VALUE(MID(A4025,6,2)),VALUE(MID(A4025,9,2))),""),"")))</f>
        <v/>
      </c>
    </row>
    <row r="4026" customFormat="false" ht="15" hidden="false" customHeight="false" outlineLevel="0" collapsed="false">
      <c r="A4026" s="13"/>
      <c r="B4026" s="8"/>
      <c r="C4026" s="8"/>
      <c r="D4026" s="23"/>
      <c r="E4026" s="23"/>
      <c r="F4026" s="10" t="str">
        <f aca="false">IF(D4026="","",D4026-N(E4026))</f>
        <v/>
      </c>
      <c r="G4026" s="8"/>
      <c r="H4026" s="12" t="str">
        <f aca="false">IF(AND(A4026="",C4026="",D4026=""),"",IF(A4026="","Add the order date",IF(I4026="","Date not recognised - use YYYY-MM-DD",IF(C4026="","Add the customer email",IF(D4026="","Add the order total",IF(COUNTIF(Customers!$A$2:$A$2001,C4026)=0,"Customer not on Customers tab",IF(N(E4026)&gt;D4026,"Refund is more than the order",IF(AND(B4026&lt;&gt;"",COUNTIF($B$2:$B$5001,B4026)&gt;1),"Same order # twice - keep one row",""))))))))</f>
        <v/>
      </c>
      <c r="I4026" s="11" t="str">
        <f aca="false">IF(A4026="","",IF(ISNUMBER(A4026),INT(A4026),IFERROR(IF(TEXT(DATE(VALUE(LEFT(A4026,4)),VALUE(MID(A4026,6,2)),VALUE(MID(A4026,9,2))),"yyyy-mm-dd")=LEFT(A4026,10),DATE(VALUE(LEFT(A4026,4)),VALUE(MID(A4026,6,2)),VALUE(MID(A4026,9,2))),""),"")))</f>
        <v/>
      </c>
    </row>
    <row r="4027" customFormat="false" ht="15" hidden="false" customHeight="false" outlineLevel="0" collapsed="false">
      <c r="A4027" s="13"/>
      <c r="B4027" s="8"/>
      <c r="C4027" s="8"/>
      <c r="D4027" s="23"/>
      <c r="E4027" s="23"/>
      <c r="F4027" s="10" t="str">
        <f aca="false">IF(D4027="","",D4027-N(E4027))</f>
        <v/>
      </c>
      <c r="G4027" s="8"/>
      <c r="H4027" s="12" t="str">
        <f aca="false">IF(AND(A4027="",C4027="",D4027=""),"",IF(A4027="","Add the order date",IF(I4027="","Date not recognised - use YYYY-MM-DD",IF(C4027="","Add the customer email",IF(D4027="","Add the order total",IF(COUNTIF(Customers!$A$2:$A$2001,C4027)=0,"Customer not on Customers tab",IF(N(E4027)&gt;D4027,"Refund is more than the order",IF(AND(B4027&lt;&gt;"",COUNTIF($B$2:$B$5001,B4027)&gt;1),"Same order # twice - keep one row",""))))))))</f>
        <v/>
      </c>
      <c r="I4027" s="11" t="str">
        <f aca="false">IF(A4027="","",IF(ISNUMBER(A4027),INT(A4027),IFERROR(IF(TEXT(DATE(VALUE(LEFT(A4027,4)),VALUE(MID(A4027,6,2)),VALUE(MID(A4027,9,2))),"yyyy-mm-dd")=LEFT(A4027,10),DATE(VALUE(LEFT(A4027,4)),VALUE(MID(A4027,6,2)),VALUE(MID(A4027,9,2))),""),"")))</f>
        <v/>
      </c>
    </row>
    <row r="4028" customFormat="false" ht="15" hidden="false" customHeight="false" outlineLevel="0" collapsed="false">
      <c r="A4028" s="13"/>
      <c r="B4028" s="8"/>
      <c r="C4028" s="8"/>
      <c r="D4028" s="23"/>
      <c r="E4028" s="23"/>
      <c r="F4028" s="10" t="str">
        <f aca="false">IF(D4028="","",D4028-N(E4028))</f>
        <v/>
      </c>
      <c r="G4028" s="8"/>
      <c r="H4028" s="12" t="str">
        <f aca="false">IF(AND(A4028="",C4028="",D4028=""),"",IF(A4028="","Add the order date",IF(I4028="","Date not recognised - use YYYY-MM-DD",IF(C4028="","Add the customer email",IF(D4028="","Add the order total",IF(COUNTIF(Customers!$A$2:$A$2001,C4028)=0,"Customer not on Customers tab",IF(N(E4028)&gt;D4028,"Refund is more than the order",IF(AND(B4028&lt;&gt;"",COUNTIF($B$2:$B$5001,B4028)&gt;1),"Same order # twice - keep one row",""))))))))</f>
        <v/>
      </c>
      <c r="I4028" s="11" t="str">
        <f aca="false">IF(A4028="","",IF(ISNUMBER(A4028),INT(A4028),IFERROR(IF(TEXT(DATE(VALUE(LEFT(A4028,4)),VALUE(MID(A4028,6,2)),VALUE(MID(A4028,9,2))),"yyyy-mm-dd")=LEFT(A4028,10),DATE(VALUE(LEFT(A4028,4)),VALUE(MID(A4028,6,2)),VALUE(MID(A4028,9,2))),""),"")))</f>
        <v/>
      </c>
    </row>
    <row r="4029" customFormat="false" ht="15" hidden="false" customHeight="false" outlineLevel="0" collapsed="false">
      <c r="A4029" s="13"/>
      <c r="B4029" s="8"/>
      <c r="C4029" s="8"/>
      <c r="D4029" s="23"/>
      <c r="E4029" s="23"/>
      <c r="F4029" s="10" t="str">
        <f aca="false">IF(D4029="","",D4029-N(E4029))</f>
        <v/>
      </c>
      <c r="G4029" s="8"/>
      <c r="H4029" s="12" t="str">
        <f aca="false">IF(AND(A4029="",C4029="",D4029=""),"",IF(A4029="","Add the order date",IF(I4029="","Date not recognised - use YYYY-MM-DD",IF(C4029="","Add the customer email",IF(D4029="","Add the order total",IF(COUNTIF(Customers!$A$2:$A$2001,C4029)=0,"Customer not on Customers tab",IF(N(E4029)&gt;D4029,"Refund is more than the order",IF(AND(B4029&lt;&gt;"",COUNTIF($B$2:$B$5001,B4029)&gt;1),"Same order # twice - keep one row",""))))))))</f>
        <v/>
      </c>
      <c r="I4029" s="11" t="str">
        <f aca="false">IF(A4029="","",IF(ISNUMBER(A4029),INT(A4029),IFERROR(IF(TEXT(DATE(VALUE(LEFT(A4029,4)),VALUE(MID(A4029,6,2)),VALUE(MID(A4029,9,2))),"yyyy-mm-dd")=LEFT(A4029,10),DATE(VALUE(LEFT(A4029,4)),VALUE(MID(A4029,6,2)),VALUE(MID(A4029,9,2))),""),"")))</f>
        <v/>
      </c>
    </row>
    <row r="4030" customFormat="false" ht="15" hidden="false" customHeight="false" outlineLevel="0" collapsed="false">
      <c r="A4030" s="13"/>
      <c r="B4030" s="8"/>
      <c r="C4030" s="8"/>
      <c r="D4030" s="23"/>
      <c r="E4030" s="23"/>
      <c r="F4030" s="10" t="str">
        <f aca="false">IF(D4030="","",D4030-N(E4030))</f>
        <v/>
      </c>
      <c r="G4030" s="8"/>
      <c r="H4030" s="12" t="str">
        <f aca="false">IF(AND(A4030="",C4030="",D4030=""),"",IF(A4030="","Add the order date",IF(I4030="","Date not recognised - use YYYY-MM-DD",IF(C4030="","Add the customer email",IF(D4030="","Add the order total",IF(COUNTIF(Customers!$A$2:$A$2001,C4030)=0,"Customer not on Customers tab",IF(N(E4030)&gt;D4030,"Refund is more than the order",IF(AND(B4030&lt;&gt;"",COUNTIF($B$2:$B$5001,B4030)&gt;1),"Same order # twice - keep one row",""))))))))</f>
        <v/>
      </c>
      <c r="I4030" s="11" t="str">
        <f aca="false">IF(A4030="","",IF(ISNUMBER(A4030),INT(A4030),IFERROR(IF(TEXT(DATE(VALUE(LEFT(A4030,4)),VALUE(MID(A4030,6,2)),VALUE(MID(A4030,9,2))),"yyyy-mm-dd")=LEFT(A4030,10),DATE(VALUE(LEFT(A4030,4)),VALUE(MID(A4030,6,2)),VALUE(MID(A4030,9,2))),""),"")))</f>
        <v/>
      </c>
    </row>
    <row r="4031" customFormat="false" ht="15" hidden="false" customHeight="false" outlineLevel="0" collapsed="false">
      <c r="A4031" s="13"/>
      <c r="B4031" s="8"/>
      <c r="C4031" s="8"/>
      <c r="D4031" s="23"/>
      <c r="E4031" s="23"/>
      <c r="F4031" s="10" t="str">
        <f aca="false">IF(D4031="","",D4031-N(E4031))</f>
        <v/>
      </c>
      <c r="G4031" s="8"/>
      <c r="H4031" s="12" t="str">
        <f aca="false">IF(AND(A4031="",C4031="",D4031=""),"",IF(A4031="","Add the order date",IF(I4031="","Date not recognised - use YYYY-MM-DD",IF(C4031="","Add the customer email",IF(D4031="","Add the order total",IF(COUNTIF(Customers!$A$2:$A$2001,C4031)=0,"Customer not on Customers tab",IF(N(E4031)&gt;D4031,"Refund is more than the order",IF(AND(B4031&lt;&gt;"",COUNTIF($B$2:$B$5001,B4031)&gt;1),"Same order # twice - keep one row",""))))))))</f>
        <v/>
      </c>
      <c r="I4031" s="11" t="str">
        <f aca="false">IF(A4031="","",IF(ISNUMBER(A4031),INT(A4031),IFERROR(IF(TEXT(DATE(VALUE(LEFT(A4031,4)),VALUE(MID(A4031,6,2)),VALUE(MID(A4031,9,2))),"yyyy-mm-dd")=LEFT(A4031,10),DATE(VALUE(LEFT(A4031,4)),VALUE(MID(A4031,6,2)),VALUE(MID(A4031,9,2))),""),"")))</f>
        <v/>
      </c>
    </row>
    <row r="4032" customFormat="false" ht="15" hidden="false" customHeight="false" outlineLevel="0" collapsed="false">
      <c r="A4032" s="13"/>
      <c r="B4032" s="8"/>
      <c r="C4032" s="8"/>
      <c r="D4032" s="23"/>
      <c r="E4032" s="23"/>
      <c r="F4032" s="10" t="str">
        <f aca="false">IF(D4032="","",D4032-N(E4032))</f>
        <v/>
      </c>
      <c r="G4032" s="8"/>
      <c r="H4032" s="12" t="str">
        <f aca="false">IF(AND(A4032="",C4032="",D4032=""),"",IF(A4032="","Add the order date",IF(I4032="","Date not recognised - use YYYY-MM-DD",IF(C4032="","Add the customer email",IF(D4032="","Add the order total",IF(COUNTIF(Customers!$A$2:$A$2001,C4032)=0,"Customer not on Customers tab",IF(N(E4032)&gt;D4032,"Refund is more than the order",IF(AND(B4032&lt;&gt;"",COUNTIF($B$2:$B$5001,B4032)&gt;1),"Same order # twice - keep one row",""))))))))</f>
        <v/>
      </c>
      <c r="I4032" s="11" t="str">
        <f aca="false">IF(A4032="","",IF(ISNUMBER(A4032),INT(A4032),IFERROR(IF(TEXT(DATE(VALUE(LEFT(A4032,4)),VALUE(MID(A4032,6,2)),VALUE(MID(A4032,9,2))),"yyyy-mm-dd")=LEFT(A4032,10),DATE(VALUE(LEFT(A4032,4)),VALUE(MID(A4032,6,2)),VALUE(MID(A4032,9,2))),""),"")))</f>
        <v/>
      </c>
    </row>
    <row r="4033" customFormat="false" ht="15" hidden="false" customHeight="false" outlineLevel="0" collapsed="false">
      <c r="A4033" s="13"/>
      <c r="B4033" s="8"/>
      <c r="C4033" s="8"/>
      <c r="D4033" s="23"/>
      <c r="E4033" s="23"/>
      <c r="F4033" s="10" t="str">
        <f aca="false">IF(D4033="","",D4033-N(E4033))</f>
        <v/>
      </c>
      <c r="G4033" s="8"/>
      <c r="H4033" s="12" t="str">
        <f aca="false">IF(AND(A4033="",C4033="",D4033=""),"",IF(A4033="","Add the order date",IF(I4033="","Date not recognised - use YYYY-MM-DD",IF(C4033="","Add the customer email",IF(D4033="","Add the order total",IF(COUNTIF(Customers!$A$2:$A$2001,C4033)=0,"Customer not on Customers tab",IF(N(E4033)&gt;D4033,"Refund is more than the order",IF(AND(B4033&lt;&gt;"",COUNTIF($B$2:$B$5001,B4033)&gt;1),"Same order # twice - keep one row",""))))))))</f>
        <v/>
      </c>
      <c r="I4033" s="11" t="str">
        <f aca="false">IF(A4033="","",IF(ISNUMBER(A4033),INT(A4033),IFERROR(IF(TEXT(DATE(VALUE(LEFT(A4033,4)),VALUE(MID(A4033,6,2)),VALUE(MID(A4033,9,2))),"yyyy-mm-dd")=LEFT(A4033,10),DATE(VALUE(LEFT(A4033,4)),VALUE(MID(A4033,6,2)),VALUE(MID(A4033,9,2))),""),"")))</f>
        <v/>
      </c>
    </row>
    <row r="4034" customFormat="false" ht="15" hidden="false" customHeight="false" outlineLevel="0" collapsed="false">
      <c r="A4034" s="13"/>
      <c r="B4034" s="8"/>
      <c r="C4034" s="8"/>
      <c r="D4034" s="23"/>
      <c r="E4034" s="23"/>
      <c r="F4034" s="10" t="str">
        <f aca="false">IF(D4034="","",D4034-N(E4034))</f>
        <v/>
      </c>
      <c r="G4034" s="8"/>
      <c r="H4034" s="12" t="str">
        <f aca="false">IF(AND(A4034="",C4034="",D4034=""),"",IF(A4034="","Add the order date",IF(I4034="","Date not recognised - use YYYY-MM-DD",IF(C4034="","Add the customer email",IF(D4034="","Add the order total",IF(COUNTIF(Customers!$A$2:$A$2001,C4034)=0,"Customer not on Customers tab",IF(N(E4034)&gt;D4034,"Refund is more than the order",IF(AND(B4034&lt;&gt;"",COUNTIF($B$2:$B$5001,B4034)&gt;1),"Same order # twice - keep one row",""))))))))</f>
        <v/>
      </c>
      <c r="I4034" s="11" t="str">
        <f aca="false">IF(A4034="","",IF(ISNUMBER(A4034),INT(A4034),IFERROR(IF(TEXT(DATE(VALUE(LEFT(A4034,4)),VALUE(MID(A4034,6,2)),VALUE(MID(A4034,9,2))),"yyyy-mm-dd")=LEFT(A4034,10),DATE(VALUE(LEFT(A4034,4)),VALUE(MID(A4034,6,2)),VALUE(MID(A4034,9,2))),""),"")))</f>
        <v/>
      </c>
    </row>
    <row r="4035" customFormat="false" ht="15" hidden="false" customHeight="false" outlineLevel="0" collapsed="false">
      <c r="A4035" s="13"/>
      <c r="B4035" s="8"/>
      <c r="C4035" s="8"/>
      <c r="D4035" s="23"/>
      <c r="E4035" s="23"/>
      <c r="F4035" s="10" t="str">
        <f aca="false">IF(D4035="","",D4035-N(E4035))</f>
        <v/>
      </c>
      <c r="G4035" s="8"/>
      <c r="H4035" s="12" t="str">
        <f aca="false">IF(AND(A4035="",C4035="",D4035=""),"",IF(A4035="","Add the order date",IF(I4035="","Date not recognised - use YYYY-MM-DD",IF(C4035="","Add the customer email",IF(D4035="","Add the order total",IF(COUNTIF(Customers!$A$2:$A$2001,C4035)=0,"Customer not on Customers tab",IF(N(E4035)&gt;D4035,"Refund is more than the order",IF(AND(B4035&lt;&gt;"",COUNTIF($B$2:$B$5001,B4035)&gt;1),"Same order # twice - keep one row",""))))))))</f>
        <v/>
      </c>
      <c r="I4035" s="11" t="str">
        <f aca="false">IF(A4035="","",IF(ISNUMBER(A4035),INT(A4035),IFERROR(IF(TEXT(DATE(VALUE(LEFT(A4035,4)),VALUE(MID(A4035,6,2)),VALUE(MID(A4035,9,2))),"yyyy-mm-dd")=LEFT(A4035,10),DATE(VALUE(LEFT(A4035,4)),VALUE(MID(A4035,6,2)),VALUE(MID(A4035,9,2))),""),"")))</f>
        <v/>
      </c>
    </row>
    <row r="4036" customFormat="false" ht="15" hidden="false" customHeight="false" outlineLevel="0" collapsed="false">
      <c r="A4036" s="13"/>
      <c r="B4036" s="8"/>
      <c r="C4036" s="8"/>
      <c r="D4036" s="23"/>
      <c r="E4036" s="23"/>
      <c r="F4036" s="10" t="str">
        <f aca="false">IF(D4036="","",D4036-N(E4036))</f>
        <v/>
      </c>
      <c r="G4036" s="8"/>
      <c r="H4036" s="12" t="str">
        <f aca="false">IF(AND(A4036="",C4036="",D4036=""),"",IF(A4036="","Add the order date",IF(I4036="","Date not recognised - use YYYY-MM-DD",IF(C4036="","Add the customer email",IF(D4036="","Add the order total",IF(COUNTIF(Customers!$A$2:$A$2001,C4036)=0,"Customer not on Customers tab",IF(N(E4036)&gt;D4036,"Refund is more than the order",IF(AND(B4036&lt;&gt;"",COUNTIF($B$2:$B$5001,B4036)&gt;1),"Same order # twice - keep one row",""))))))))</f>
        <v/>
      </c>
      <c r="I4036" s="11" t="str">
        <f aca="false">IF(A4036="","",IF(ISNUMBER(A4036),INT(A4036),IFERROR(IF(TEXT(DATE(VALUE(LEFT(A4036,4)),VALUE(MID(A4036,6,2)),VALUE(MID(A4036,9,2))),"yyyy-mm-dd")=LEFT(A4036,10),DATE(VALUE(LEFT(A4036,4)),VALUE(MID(A4036,6,2)),VALUE(MID(A4036,9,2))),""),"")))</f>
        <v/>
      </c>
    </row>
    <row r="4037" customFormat="false" ht="15" hidden="false" customHeight="false" outlineLevel="0" collapsed="false">
      <c r="A4037" s="13"/>
      <c r="B4037" s="8"/>
      <c r="C4037" s="8"/>
      <c r="D4037" s="23"/>
      <c r="E4037" s="23"/>
      <c r="F4037" s="10" t="str">
        <f aca="false">IF(D4037="","",D4037-N(E4037))</f>
        <v/>
      </c>
      <c r="G4037" s="8"/>
      <c r="H4037" s="12" t="str">
        <f aca="false">IF(AND(A4037="",C4037="",D4037=""),"",IF(A4037="","Add the order date",IF(I4037="","Date not recognised - use YYYY-MM-DD",IF(C4037="","Add the customer email",IF(D4037="","Add the order total",IF(COUNTIF(Customers!$A$2:$A$2001,C4037)=0,"Customer not on Customers tab",IF(N(E4037)&gt;D4037,"Refund is more than the order",IF(AND(B4037&lt;&gt;"",COUNTIF($B$2:$B$5001,B4037)&gt;1),"Same order # twice - keep one row",""))))))))</f>
        <v/>
      </c>
      <c r="I4037" s="11" t="str">
        <f aca="false">IF(A4037="","",IF(ISNUMBER(A4037),INT(A4037),IFERROR(IF(TEXT(DATE(VALUE(LEFT(A4037,4)),VALUE(MID(A4037,6,2)),VALUE(MID(A4037,9,2))),"yyyy-mm-dd")=LEFT(A4037,10),DATE(VALUE(LEFT(A4037,4)),VALUE(MID(A4037,6,2)),VALUE(MID(A4037,9,2))),""),"")))</f>
        <v/>
      </c>
    </row>
    <row r="4038" customFormat="false" ht="15" hidden="false" customHeight="false" outlineLevel="0" collapsed="false">
      <c r="A4038" s="13"/>
      <c r="B4038" s="8"/>
      <c r="C4038" s="8"/>
      <c r="D4038" s="23"/>
      <c r="E4038" s="23"/>
      <c r="F4038" s="10" t="str">
        <f aca="false">IF(D4038="","",D4038-N(E4038))</f>
        <v/>
      </c>
      <c r="G4038" s="8"/>
      <c r="H4038" s="12" t="str">
        <f aca="false">IF(AND(A4038="",C4038="",D4038=""),"",IF(A4038="","Add the order date",IF(I4038="","Date not recognised - use YYYY-MM-DD",IF(C4038="","Add the customer email",IF(D4038="","Add the order total",IF(COUNTIF(Customers!$A$2:$A$2001,C4038)=0,"Customer not on Customers tab",IF(N(E4038)&gt;D4038,"Refund is more than the order",IF(AND(B4038&lt;&gt;"",COUNTIF($B$2:$B$5001,B4038)&gt;1),"Same order # twice - keep one row",""))))))))</f>
        <v/>
      </c>
      <c r="I4038" s="11" t="str">
        <f aca="false">IF(A4038="","",IF(ISNUMBER(A4038),INT(A4038),IFERROR(IF(TEXT(DATE(VALUE(LEFT(A4038,4)),VALUE(MID(A4038,6,2)),VALUE(MID(A4038,9,2))),"yyyy-mm-dd")=LEFT(A4038,10),DATE(VALUE(LEFT(A4038,4)),VALUE(MID(A4038,6,2)),VALUE(MID(A4038,9,2))),""),"")))</f>
        <v/>
      </c>
    </row>
    <row r="4039" customFormat="false" ht="15" hidden="false" customHeight="false" outlineLevel="0" collapsed="false">
      <c r="A4039" s="13"/>
      <c r="B4039" s="8"/>
      <c r="C4039" s="8"/>
      <c r="D4039" s="23"/>
      <c r="E4039" s="23"/>
      <c r="F4039" s="10" t="str">
        <f aca="false">IF(D4039="","",D4039-N(E4039))</f>
        <v/>
      </c>
      <c r="G4039" s="8"/>
      <c r="H4039" s="12" t="str">
        <f aca="false">IF(AND(A4039="",C4039="",D4039=""),"",IF(A4039="","Add the order date",IF(I4039="","Date not recognised - use YYYY-MM-DD",IF(C4039="","Add the customer email",IF(D4039="","Add the order total",IF(COUNTIF(Customers!$A$2:$A$2001,C4039)=0,"Customer not on Customers tab",IF(N(E4039)&gt;D4039,"Refund is more than the order",IF(AND(B4039&lt;&gt;"",COUNTIF($B$2:$B$5001,B4039)&gt;1),"Same order # twice - keep one row",""))))))))</f>
        <v/>
      </c>
      <c r="I4039" s="11" t="str">
        <f aca="false">IF(A4039="","",IF(ISNUMBER(A4039),INT(A4039),IFERROR(IF(TEXT(DATE(VALUE(LEFT(A4039,4)),VALUE(MID(A4039,6,2)),VALUE(MID(A4039,9,2))),"yyyy-mm-dd")=LEFT(A4039,10),DATE(VALUE(LEFT(A4039,4)),VALUE(MID(A4039,6,2)),VALUE(MID(A4039,9,2))),""),"")))</f>
        <v/>
      </c>
    </row>
    <row r="4040" customFormat="false" ht="15" hidden="false" customHeight="false" outlineLevel="0" collapsed="false">
      <c r="A4040" s="13"/>
      <c r="B4040" s="8"/>
      <c r="C4040" s="8"/>
      <c r="D4040" s="23"/>
      <c r="E4040" s="23"/>
      <c r="F4040" s="10" t="str">
        <f aca="false">IF(D4040="","",D4040-N(E4040))</f>
        <v/>
      </c>
      <c r="G4040" s="8"/>
      <c r="H4040" s="12" t="str">
        <f aca="false">IF(AND(A4040="",C4040="",D4040=""),"",IF(A4040="","Add the order date",IF(I4040="","Date not recognised - use YYYY-MM-DD",IF(C4040="","Add the customer email",IF(D4040="","Add the order total",IF(COUNTIF(Customers!$A$2:$A$2001,C4040)=0,"Customer not on Customers tab",IF(N(E4040)&gt;D4040,"Refund is more than the order",IF(AND(B4040&lt;&gt;"",COUNTIF($B$2:$B$5001,B4040)&gt;1),"Same order # twice - keep one row",""))))))))</f>
        <v/>
      </c>
      <c r="I4040" s="11" t="str">
        <f aca="false">IF(A4040="","",IF(ISNUMBER(A4040),INT(A4040),IFERROR(IF(TEXT(DATE(VALUE(LEFT(A4040,4)),VALUE(MID(A4040,6,2)),VALUE(MID(A4040,9,2))),"yyyy-mm-dd")=LEFT(A4040,10),DATE(VALUE(LEFT(A4040,4)),VALUE(MID(A4040,6,2)),VALUE(MID(A4040,9,2))),""),"")))</f>
        <v/>
      </c>
    </row>
    <row r="4041" customFormat="false" ht="15" hidden="false" customHeight="false" outlineLevel="0" collapsed="false">
      <c r="A4041" s="13"/>
      <c r="B4041" s="8"/>
      <c r="C4041" s="8"/>
      <c r="D4041" s="23"/>
      <c r="E4041" s="23"/>
      <c r="F4041" s="10" t="str">
        <f aca="false">IF(D4041="","",D4041-N(E4041))</f>
        <v/>
      </c>
      <c r="G4041" s="8"/>
      <c r="H4041" s="12" t="str">
        <f aca="false">IF(AND(A4041="",C4041="",D4041=""),"",IF(A4041="","Add the order date",IF(I4041="","Date not recognised - use YYYY-MM-DD",IF(C4041="","Add the customer email",IF(D4041="","Add the order total",IF(COUNTIF(Customers!$A$2:$A$2001,C4041)=0,"Customer not on Customers tab",IF(N(E4041)&gt;D4041,"Refund is more than the order",IF(AND(B4041&lt;&gt;"",COUNTIF($B$2:$B$5001,B4041)&gt;1),"Same order # twice - keep one row",""))))))))</f>
        <v/>
      </c>
      <c r="I4041" s="11" t="str">
        <f aca="false">IF(A4041="","",IF(ISNUMBER(A4041),INT(A4041),IFERROR(IF(TEXT(DATE(VALUE(LEFT(A4041,4)),VALUE(MID(A4041,6,2)),VALUE(MID(A4041,9,2))),"yyyy-mm-dd")=LEFT(A4041,10),DATE(VALUE(LEFT(A4041,4)),VALUE(MID(A4041,6,2)),VALUE(MID(A4041,9,2))),""),"")))</f>
        <v/>
      </c>
    </row>
    <row r="4042" customFormat="false" ht="15" hidden="false" customHeight="false" outlineLevel="0" collapsed="false">
      <c r="A4042" s="13"/>
      <c r="B4042" s="8"/>
      <c r="C4042" s="8"/>
      <c r="D4042" s="23"/>
      <c r="E4042" s="23"/>
      <c r="F4042" s="10" t="str">
        <f aca="false">IF(D4042="","",D4042-N(E4042))</f>
        <v/>
      </c>
      <c r="G4042" s="8"/>
      <c r="H4042" s="12" t="str">
        <f aca="false">IF(AND(A4042="",C4042="",D4042=""),"",IF(A4042="","Add the order date",IF(I4042="","Date not recognised - use YYYY-MM-DD",IF(C4042="","Add the customer email",IF(D4042="","Add the order total",IF(COUNTIF(Customers!$A$2:$A$2001,C4042)=0,"Customer not on Customers tab",IF(N(E4042)&gt;D4042,"Refund is more than the order",IF(AND(B4042&lt;&gt;"",COUNTIF($B$2:$B$5001,B4042)&gt;1),"Same order # twice - keep one row",""))))))))</f>
        <v/>
      </c>
      <c r="I4042" s="11" t="str">
        <f aca="false">IF(A4042="","",IF(ISNUMBER(A4042),INT(A4042),IFERROR(IF(TEXT(DATE(VALUE(LEFT(A4042,4)),VALUE(MID(A4042,6,2)),VALUE(MID(A4042,9,2))),"yyyy-mm-dd")=LEFT(A4042,10),DATE(VALUE(LEFT(A4042,4)),VALUE(MID(A4042,6,2)),VALUE(MID(A4042,9,2))),""),"")))</f>
        <v/>
      </c>
    </row>
    <row r="4043" customFormat="false" ht="15" hidden="false" customHeight="false" outlineLevel="0" collapsed="false">
      <c r="A4043" s="13"/>
      <c r="B4043" s="8"/>
      <c r="C4043" s="8"/>
      <c r="D4043" s="23"/>
      <c r="E4043" s="23"/>
      <c r="F4043" s="10" t="str">
        <f aca="false">IF(D4043="","",D4043-N(E4043))</f>
        <v/>
      </c>
      <c r="G4043" s="8"/>
      <c r="H4043" s="12" t="str">
        <f aca="false">IF(AND(A4043="",C4043="",D4043=""),"",IF(A4043="","Add the order date",IF(I4043="","Date not recognised - use YYYY-MM-DD",IF(C4043="","Add the customer email",IF(D4043="","Add the order total",IF(COUNTIF(Customers!$A$2:$A$2001,C4043)=0,"Customer not on Customers tab",IF(N(E4043)&gt;D4043,"Refund is more than the order",IF(AND(B4043&lt;&gt;"",COUNTIF($B$2:$B$5001,B4043)&gt;1),"Same order # twice - keep one row",""))))))))</f>
        <v/>
      </c>
      <c r="I4043" s="11" t="str">
        <f aca="false">IF(A4043="","",IF(ISNUMBER(A4043),INT(A4043),IFERROR(IF(TEXT(DATE(VALUE(LEFT(A4043,4)),VALUE(MID(A4043,6,2)),VALUE(MID(A4043,9,2))),"yyyy-mm-dd")=LEFT(A4043,10),DATE(VALUE(LEFT(A4043,4)),VALUE(MID(A4043,6,2)),VALUE(MID(A4043,9,2))),""),"")))</f>
        <v/>
      </c>
    </row>
    <row r="4044" customFormat="false" ht="15" hidden="false" customHeight="false" outlineLevel="0" collapsed="false">
      <c r="A4044" s="13"/>
      <c r="B4044" s="8"/>
      <c r="C4044" s="8"/>
      <c r="D4044" s="23"/>
      <c r="E4044" s="23"/>
      <c r="F4044" s="10" t="str">
        <f aca="false">IF(D4044="","",D4044-N(E4044))</f>
        <v/>
      </c>
      <c r="G4044" s="8"/>
      <c r="H4044" s="12" t="str">
        <f aca="false">IF(AND(A4044="",C4044="",D4044=""),"",IF(A4044="","Add the order date",IF(I4044="","Date not recognised - use YYYY-MM-DD",IF(C4044="","Add the customer email",IF(D4044="","Add the order total",IF(COUNTIF(Customers!$A$2:$A$2001,C4044)=0,"Customer not on Customers tab",IF(N(E4044)&gt;D4044,"Refund is more than the order",IF(AND(B4044&lt;&gt;"",COUNTIF($B$2:$B$5001,B4044)&gt;1),"Same order # twice - keep one row",""))))))))</f>
        <v/>
      </c>
      <c r="I4044" s="11" t="str">
        <f aca="false">IF(A4044="","",IF(ISNUMBER(A4044),INT(A4044),IFERROR(IF(TEXT(DATE(VALUE(LEFT(A4044,4)),VALUE(MID(A4044,6,2)),VALUE(MID(A4044,9,2))),"yyyy-mm-dd")=LEFT(A4044,10),DATE(VALUE(LEFT(A4044,4)),VALUE(MID(A4044,6,2)),VALUE(MID(A4044,9,2))),""),"")))</f>
        <v/>
      </c>
    </row>
    <row r="4045" customFormat="false" ht="15" hidden="false" customHeight="false" outlineLevel="0" collapsed="false">
      <c r="A4045" s="13"/>
      <c r="B4045" s="8"/>
      <c r="C4045" s="8"/>
      <c r="D4045" s="23"/>
      <c r="E4045" s="23"/>
      <c r="F4045" s="10" t="str">
        <f aca="false">IF(D4045="","",D4045-N(E4045))</f>
        <v/>
      </c>
      <c r="G4045" s="8"/>
      <c r="H4045" s="12" t="str">
        <f aca="false">IF(AND(A4045="",C4045="",D4045=""),"",IF(A4045="","Add the order date",IF(I4045="","Date not recognised - use YYYY-MM-DD",IF(C4045="","Add the customer email",IF(D4045="","Add the order total",IF(COUNTIF(Customers!$A$2:$A$2001,C4045)=0,"Customer not on Customers tab",IF(N(E4045)&gt;D4045,"Refund is more than the order",IF(AND(B4045&lt;&gt;"",COUNTIF($B$2:$B$5001,B4045)&gt;1),"Same order # twice - keep one row",""))))))))</f>
        <v/>
      </c>
      <c r="I4045" s="11" t="str">
        <f aca="false">IF(A4045="","",IF(ISNUMBER(A4045),INT(A4045),IFERROR(IF(TEXT(DATE(VALUE(LEFT(A4045,4)),VALUE(MID(A4045,6,2)),VALUE(MID(A4045,9,2))),"yyyy-mm-dd")=LEFT(A4045,10),DATE(VALUE(LEFT(A4045,4)),VALUE(MID(A4045,6,2)),VALUE(MID(A4045,9,2))),""),"")))</f>
        <v/>
      </c>
    </row>
    <row r="4046" customFormat="false" ht="15" hidden="false" customHeight="false" outlineLevel="0" collapsed="false">
      <c r="A4046" s="13"/>
      <c r="B4046" s="8"/>
      <c r="C4046" s="8"/>
      <c r="D4046" s="23"/>
      <c r="E4046" s="23"/>
      <c r="F4046" s="10" t="str">
        <f aca="false">IF(D4046="","",D4046-N(E4046))</f>
        <v/>
      </c>
      <c r="G4046" s="8"/>
      <c r="H4046" s="12" t="str">
        <f aca="false">IF(AND(A4046="",C4046="",D4046=""),"",IF(A4046="","Add the order date",IF(I4046="","Date not recognised - use YYYY-MM-DD",IF(C4046="","Add the customer email",IF(D4046="","Add the order total",IF(COUNTIF(Customers!$A$2:$A$2001,C4046)=0,"Customer not on Customers tab",IF(N(E4046)&gt;D4046,"Refund is more than the order",IF(AND(B4046&lt;&gt;"",COUNTIF($B$2:$B$5001,B4046)&gt;1),"Same order # twice - keep one row",""))))))))</f>
        <v/>
      </c>
      <c r="I4046" s="11" t="str">
        <f aca="false">IF(A4046="","",IF(ISNUMBER(A4046),INT(A4046),IFERROR(IF(TEXT(DATE(VALUE(LEFT(A4046,4)),VALUE(MID(A4046,6,2)),VALUE(MID(A4046,9,2))),"yyyy-mm-dd")=LEFT(A4046,10),DATE(VALUE(LEFT(A4046,4)),VALUE(MID(A4046,6,2)),VALUE(MID(A4046,9,2))),""),"")))</f>
        <v/>
      </c>
    </row>
    <row r="4047" customFormat="false" ht="15" hidden="false" customHeight="false" outlineLevel="0" collapsed="false">
      <c r="A4047" s="13"/>
      <c r="B4047" s="8"/>
      <c r="C4047" s="8"/>
      <c r="D4047" s="23"/>
      <c r="E4047" s="23"/>
      <c r="F4047" s="10" t="str">
        <f aca="false">IF(D4047="","",D4047-N(E4047))</f>
        <v/>
      </c>
      <c r="G4047" s="8"/>
      <c r="H4047" s="12" t="str">
        <f aca="false">IF(AND(A4047="",C4047="",D4047=""),"",IF(A4047="","Add the order date",IF(I4047="","Date not recognised - use YYYY-MM-DD",IF(C4047="","Add the customer email",IF(D4047="","Add the order total",IF(COUNTIF(Customers!$A$2:$A$2001,C4047)=0,"Customer not on Customers tab",IF(N(E4047)&gt;D4047,"Refund is more than the order",IF(AND(B4047&lt;&gt;"",COUNTIF($B$2:$B$5001,B4047)&gt;1),"Same order # twice - keep one row",""))))))))</f>
        <v/>
      </c>
      <c r="I4047" s="11" t="str">
        <f aca="false">IF(A4047="","",IF(ISNUMBER(A4047),INT(A4047),IFERROR(IF(TEXT(DATE(VALUE(LEFT(A4047,4)),VALUE(MID(A4047,6,2)),VALUE(MID(A4047,9,2))),"yyyy-mm-dd")=LEFT(A4047,10),DATE(VALUE(LEFT(A4047,4)),VALUE(MID(A4047,6,2)),VALUE(MID(A4047,9,2))),""),"")))</f>
        <v/>
      </c>
    </row>
    <row r="4048" customFormat="false" ht="15" hidden="false" customHeight="false" outlineLevel="0" collapsed="false">
      <c r="A4048" s="13"/>
      <c r="B4048" s="8"/>
      <c r="C4048" s="8"/>
      <c r="D4048" s="23"/>
      <c r="E4048" s="23"/>
      <c r="F4048" s="10" t="str">
        <f aca="false">IF(D4048="","",D4048-N(E4048))</f>
        <v/>
      </c>
      <c r="G4048" s="8"/>
      <c r="H4048" s="12" t="str">
        <f aca="false">IF(AND(A4048="",C4048="",D4048=""),"",IF(A4048="","Add the order date",IF(I4048="","Date not recognised - use YYYY-MM-DD",IF(C4048="","Add the customer email",IF(D4048="","Add the order total",IF(COUNTIF(Customers!$A$2:$A$2001,C4048)=0,"Customer not on Customers tab",IF(N(E4048)&gt;D4048,"Refund is more than the order",IF(AND(B4048&lt;&gt;"",COUNTIF($B$2:$B$5001,B4048)&gt;1),"Same order # twice - keep one row",""))))))))</f>
        <v/>
      </c>
      <c r="I4048" s="11" t="str">
        <f aca="false">IF(A4048="","",IF(ISNUMBER(A4048),INT(A4048),IFERROR(IF(TEXT(DATE(VALUE(LEFT(A4048,4)),VALUE(MID(A4048,6,2)),VALUE(MID(A4048,9,2))),"yyyy-mm-dd")=LEFT(A4048,10),DATE(VALUE(LEFT(A4048,4)),VALUE(MID(A4048,6,2)),VALUE(MID(A4048,9,2))),""),"")))</f>
        <v/>
      </c>
    </row>
    <row r="4049" customFormat="false" ht="15" hidden="false" customHeight="false" outlineLevel="0" collapsed="false">
      <c r="A4049" s="13"/>
      <c r="B4049" s="8"/>
      <c r="C4049" s="8"/>
      <c r="D4049" s="23"/>
      <c r="E4049" s="23"/>
      <c r="F4049" s="10" t="str">
        <f aca="false">IF(D4049="","",D4049-N(E4049))</f>
        <v/>
      </c>
      <c r="G4049" s="8"/>
      <c r="H4049" s="12" t="str">
        <f aca="false">IF(AND(A4049="",C4049="",D4049=""),"",IF(A4049="","Add the order date",IF(I4049="","Date not recognised - use YYYY-MM-DD",IF(C4049="","Add the customer email",IF(D4049="","Add the order total",IF(COUNTIF(Customers!$A$2:$A$2001,C4049)=0,"Customer not on Customers tab",IF(N(E4049)&gt;D4049,"Refund is more than the order",IF(AND(B4049&lt;&gt;"",COUNTIF($B$2:$B$5001,B4049)&gt;1),"Same order # twice - keep one row",""))))))))</f>
        <v/>
      </c>
      <c r="I4049" s="11" t="str">
        <f aca="false">IF(A4049="","",IF(ISNUMBER(A4049),INT(A4049),IFERROR(IF(TEXT(DATE(VALUE(LEFT(A4049,4)),VALUE(MID(A4049,6,2)),VALUE(MID(A4049,9,2))),"yyyy-mm-dd")=LEFT(A4049,10),DATE(VALUE(LEFT(A4049,4)),VALUE(MID(A4049,6,2)),VALUE(MID(A4049,9,2))),""),"")))</f>
        <v/>
      </c>
    </row>
    <row r="4050" customFormat="false" ht="15" hidden="false" customHeight="false" outlineLevel="0" collapsed="false">
      <c r="A4050" s="13"/>
      <c r="B4050" s="8"/>
      <c r="C4050" s="8"/>
      <c r="D4050" s="23"/>
      <c r="E4050" s="23"/>
      <c r="F4050" s="10" t="str">
        <f aca="false">IF(D4050="","",D4050-N(E4050))</f>
        <v/>
      </c>
      <c r="G4050" s="8"/>
      <c r="H4050" s="12" t="str">
        <f aca="false">IF(AND(A4050="",C4050="",D4050=""),"",IF(A4050="","Add the order date",IF(I4050="","Date not recognised - use YYYY-MM-DD",IF(C4050="","Add the customer email",IF(D4050="","Add the order total",IF(COUNTIF(Customers!$A$2:$A$2001,C4050)=0,"Customer not on Customers tab",IF(N(E4050)&gt;D4050,"Refund is more than the order",IF(AND(B4050&lt;&gt;"",COUNTIF($B$2:$B$5001,B4050)&gt;1),"Same order # twice - keep one row",""))))))))</f>
        <v/>
      </c>
      <c r="I4050" s="11" t="str">
        <f aca="false">IF(A4050="","",IF(ISNUMBER(A4050),INT(A4050),IFERROR(IF(TEXT(DATE(VALUE(LEFT(A4050,4)),VALUE(MID(A4050,6,2)),VALUE(MID(A4050,9,2))),"yyyy-mm-dd")=LEFT(A4050,10),DATE(VALUE(LEFT(A4050,4)),VALUE(MID(A4050,6,2)),VALUE(MID(A4050,9,2))),""),"")))</f>
        <v/>
      </c>
    </row>
    <row r="4051" customFormat="false" ht="15" hidden="false" customHeight="false" outlineLevel="0" collapsed="false">
      <c r="A4051" s="13"/>
      <c r="B4051" s="8"/>
      <c r="C4051" s="8"/>
      <c r="D4051" s="23"/>
      <c r="E4051" s="23"/>
      <c r="F4051" s="10" t="str">
        <f aca="false">IF(D4051="","",D4051-N(E4051))</f>
        <v/>
      </c>
      <c r="G4051" s="8"/>
      <c r="H4051" s="12" t="str">
        <f aca="false">IF(AND(A4051="",C4051="",D4051=""),"",IF(A4051="","Add the order date",IF(I4051="","Date not recognised - use YYYY-MM-DD",IF(C4051="","Add the customer email",IF(D4051="","Add the order total",IF(COUNTIF(Customers!$A$2:$A$2001,C4051)=0,"Customer not on Customers tab",IF(N(E4051)&gt;D4051,"Refund is more than the order",IF(AND(B4051&lt;&gt;"",COUNTIF($B$2:$B$5001,B4051)&gt;1),"Same order # twice - keep one row",""))))))))</f>
        <v/>
      </c>
      <c r="I4051" s="11" t="str">
        <f aca="false">IF(A4051="","",IF(ISNUMBER(A4051),INT(A4051),IFERROR(IF(TEXT(DATE(VALUE(LEFT(A4051,4)),VALUE(MID(A4051,6,2)),VALUE(MID(A4051,9,2))),"yyyy-mm-dd")=LEFT(A4051,10),DATE(VALUE(LEFT(A4051,4)),VALUE(MID(A4051,6,2)),VALUE(MID(A4051,9,2))),""),"")))</f>
        <v/>
      </c>
    </row>
    <row r="4052" customFormat="false" ht="15" hidden="false" customHeight="false" outlineLevel="0" collapsed="false">
      <c r="A4052" s="13"/>
      <c r="B4052" s="8"/>
      <c r="C4052" s="8"/>
      <c r="D4052" s="23"/>
      <c r="E4052" s="23"/>
      <c r="F4052" s="10" t="str">
        <f aca="false">IF(D4052="","",D4052-N(E4052))</f>
        <v/>
      </c>
      <c r="G4052" s="8"/>
      <c r="H4052" s="12" t="str">
        <f aca="false">IF(AND(A4052="",C4052="",D4052=""),"",IF(A4052="","Add the order date",IF(I4052="","Date not recognised - use YYYY-MM-DD",IF(C4052="","Add the customer email",IF(D4052="","Add the order total",IF(COUNTIF(Customers!$A$2:$A$2001,C4052)=0,"Customer not on Customers tab",IF(N(E4052)&gt;D4052,"Refund is more than the order",IF(AND(B4052&lt;&gt;"",COUNTIF($B$2:$B$5001,B4052)&gt;1),"Same order # twice - keep one row",""))))))))</f>
        <v/>
      </c>
      <c r="I4052" s="11" t="str">
        <f aca="false">IF(A4052="","",IF(ISNUMBER(A4052),INT(A4052),IFERROR(IF(TEXT(DATE(VALUE(LEFT(A4052,4)),VALUE(MID(A4052,6,2)),VALUE(MID(A4052,9,2))),"yyyy-mm-dd")=LEFT(A4052,10),DATE(VALUE(LEFT(A4052,4)),VALUE(MID(A4052,6,2)),VALUE(MID(A4052,9,2))),""),"")))</f>
        <v/>
      </c>
    </row>
    <row r="4053" customFormat="false" ht="15" hidden="false" customHeight="false" outlineLevel="0" collapsed="false">
      <c r="A4053" s="13"/>
      <c r="B4053" s="8"/>
      <c r="C4053" s="8"/>
      <c r="D4053" s="23"/>
      <c r="E4053" s="23"/>
      <c r="F4053" s="10" t="str">
        <f aca="false">IF(D4053="","",D4053-N(E4053))</f>
        <v/>
      </c>
      <c r="G4053" s="8"/>
      <c r="H4053" s="12" t="str">
        <f aca="false">IF(AND(A4053="",C4053="",D4053=""),"",IF(A4053="","Add the order date",IF(I4053="","Date not recognised - use YYYY-MM-DD",IF(C4053="","Add the customer email",IF(D4053="","Add the order total",IF(COUNTIF(Customers!$A$2:$A$2001,C4053)=0,"Customer not on Customers tab",IF(N(E4053)&gt;D4053,"Refund is more than the order",IF(AND(B4053&lt;&gt;"",COUNTIF($B$2:$B$5001,B4053)&gt;1),"Same order # twice - keep one row",""))))))))</f>
        <v/>
      </c>
      <c r="I4053" s="11" t="str">
        <f aca="false">IF(A4053="","",IF(ISNUMBER(A4053),INT(A4053),IFERROR(IF(TEXT(DATE(VALUE(LEFT(A4053,4)),VALUE(MID(A4053,6,2)),VALUE(MID(A4053,9,2))),"yyyy-mm-dd")=LEFT(A4053,10),DATE(VALUE(LEFT(A4053,4)),VALUE(MID(A4053,6,2)),VALUE(MID(A4053,9,2))),""),"")))</f>
        <v/>
      </c>
    </row>
    <row r="4054" customFormat="false" ht="15" hidden="false" customHeight="false" outlineLevel="0" collapsed="false">
      <c r="A4054" s="13"/>
      <c r="B4054" s="8"/>
      <c r="C4054" s="8"/>
      <c r="D4054" s="23"/>
      <c r="E4054" s="23"/>
      <c r="F4054" s="10" t="str">
        <f aca="false">IF(D4054="","",D4054-N(E4054))</f>
        <v/>
      </c>
      <c r="G4054" s="8"/>
      <c r="H4054" s="12" t="str">
        <f aca="false">IF(AND(A4054="",C4054="",D4054=""),"",IF(A4054="","Add the order date",IF(I4054="","Date not recognised - use YYYY-MM-DD",IF(C4054="","Add the customer email",IF(D4054="","Add the order total",IF(COUNTIF(Customers!$A$2:$A$2001,C4054)=0,"Customer not on Customers tab",IF(N(E4054)&gt;D4054,"Refund is more than the order",IF(AND(B4054&lt;&gt;"",COUNTIF($B$2:$B$5001,B4054)&gt;1),"Same order # twice - keep one row",""))))))))</f>
        <v/>
      </c>
      <c r="I4054" s="11" t="str">
        <f aca="false">IF(A4054="","",IF(ISNUMBER(A4054),INT(A4054),IFERROR(IF(TEXT(DATE(VALUE(LEFT(A4054,4)),VALUE(MID(A4054,6,2)),VALUE(MID(A4054,9,2))),"yyyy-mm-dd")=LEFT(A4054,10),DATE(VALUE(LEFT(A4054,4)),VALUE(MID(A4054,6,2)),VALUE(MID(A4054,9,2))),""),"")))</f>
        <v/>
      </c>
    </row>
    <row r="4055" customFormat="false" ht="15" hidden="false" customHeight="false" outlineLevel="0" collapsed="false">
      <c r="A4055" s="13"/>
      <c r="B4055" s="8"/>
      <c r="C4055" s="8"/>
      <c r="D4055" s="23"/>
      <c r="E4055" s="23"/>
      <c r="F4055" s="10" t="str">
        <f aca="false">IF(D4055="","",D4055-N(E4055))</f>
        <v/>
      </c>
      <c r="G4055" s="8"/>
      <c r="H4055" s="12" t="str">
        <f aca="false">IF(AND(A4055="",C4055="",D4055=""),"",IF(A4055="","Add the order date",IF(I4055="","Date not recognised - use YYYY-MM-DD",IF(C4055="","Add the customer email",IF(D4055="","Add the order total",IF(COUNTIF(Customers!$A$2:$A$2001,C4055)=0,"Customer not on Customers tab",IF(N(E4055)&gt;D4055,"Refund is more than the order",IF(AND(B4055&lt;&gt;"",COUNTIF($B$2:$B$5001,B4055)&gt;1),"Same order # twice - keep one row",""))))))))</f>
        <v/>
      </c>
      <c r="I4055" s="11" t="str">
        <f aca="false">IF(A4055="","",IF(ISNUMBER(A4055),INT(A4055),IFERROR(IF(TEXT(DATE(VALUE(LEFT(A4055,4)),VALUE(MID(A4055,6,2)),VALUE(MID(A4055,9,2))),"yyyy-mm-dd")=LEFT(A4055,10),DATE(VALUE(LEFT(A4055,4)),VALUE(MID(A4055,6,2)),VALUE(MID(A4055,9,2))),""),"")))</f>
        <v/>
      </c>
    </row>
    <row r="4056" customFormat="false" ht="15" hidden="false" customHeight="false" outlineLevel="0" collapsed="false">
      <c r="A4056" s="13"/>
      <c r="B4056" s="8"/>
      <c r="C4056" s="8"/>
      <c r="D4056" s="23"/>
      <c r="E4056" s="23"/>
      <c r="F4056" s="10" t="str">
        <f aca="false">IF(D4056="","",D4056-N(E4056))</f>
        <v/>
      </c>
      <c r="G4056" s="8"/>
      <c r="H4056" s="12" t="str">
        <f aca="false">IF(AND(A4056="",C4056="",D4056=""),"",IF(A4056="","Add the order date",IF(I4056="","Date not recognised - use YYYY-MM-DD",IF(C4056="","Add the customer email",IF(D4056="","Add the order total",IF(COUNTIF(Customers!$A$2:$A$2001,C4056)=0,"Customer not on Customers tab",IF(N(E4056)&gt;D4056,"Refund is more than the order",IF(AND(B4056&lt;&gt;"",COUNTIF($B$2:$B$5001,B4056)&gt;1),"Same order # twice - keep one row",""))))))))</f>
        <v/>
      </c>
      <c r="I4056" s="11" t="str">
        <f aca="false">IF(A4056="","",IF(ISNUMBER(A4056),INT(A4056),IFERROR(IF(TEXT(DATE(VALUE(LEFT(A4056,4)),VALUE(MID(A4056,6,2)),VALUE(MID(A4056,9,2))),"yyyy-mm-dd")=LEFT(A4056,10),DATE(VALUE(LEFT(A4056,4)),VALUE(MID(A4056,6,2)),VALUE(MID(A4056,9,2))),""),"")))</f>
        <v/>
      </c>
    </row>
    <row r="4057" customFormat="false" ht="15" hidden="false" customHeight="false" outlineLevel="0" collapsed="false">
      <c r="A4057" s="13"/>
      <c r="B4057" s="8"/>
      <c r="C4057" s="8"/>
      <c r="D4057" s="23"/>
      <c r="E4057" s="23"/>
      <c r="F4057" s="10" t="str">
        <f aca="false">IF(D4057="","",D4057-N(E4057))</f>
        <v/>
      </c>
      <c r="G4057" s="8"/>
      <c r="H4057" s="12" t="str">
        <f aca="false">IF(AND(A4057="",C4057="",D4057=""),"",IF(A4057="","Add the order date",IF(I4057="","Date not recognised - use YYYY-MM-DD",IF(C4057="","Add the customer email",IF(D4057="","Add the order total",IF(COUNTIF(Customers!$A$2:$A$2001,C4057)=0,"Customer not on Customers tab",IF(N(E4057)&gt;D4057,"Refund is more than the order",IF(AND(B4057&lt;&gt;"",COUNTIF($B$2:$B$5001,B4057)&gt;1),"Same order # twice - keep one row",""))))))))</f>
        <v/>
      </c>
      <c r="I4057" s="11" t="str">
        <f aca="false">IF(A4057="","",IF(ISNUMBER(A4057),INT(A4057),IFERROR(IF(TEXT(DATE(VALUE(LEFT(A4057,4)),VALUE(MID(A4057,6,2)),VALUE(MID(A4057,9,2))),"yyyy-mm-dd")=LEFT(A4057,10),DATE(VALUE(LEFT(A4057,4)),VALUE(MID(A4057,6,2)),VALUE(MID(A4057,9,2))),""),"")))</f>
        <v/>
      </c>
    </row>
    <row r="4058" customFormat="false" ht="15" hidden="false" customHeight="false" outlineLevel="0" collapsed="false">
      <c r="A4058" s="13"/>
      <c r="B4058" s="8"/>
      <c r="C4058" s="8"/>
      <c r="D4058" s="23"/>
      <c r="E4058" s="23"/>
      <c r="F4058" s="10" t="str">
        <f aca="false">IF(D4058="","",D4058-N(E4058))</f>
        <v/>
      </c>
      <c r="G4058" s="8"/>
      <c r="H4058" s="12" t="str">
        <f aca="false">IF(AND(A4058="",C4058="",D4058=""),"",IF(A4058="","Add the order date",IF(I4058="","Date not recognised - use YYYY-MM-DD",IF(C4058="","Add the customer email",IF(D4058="","Add the order total",IF(COUNTIF(Customers!$A$2:$A$2001,C4058)=0,"Customer not on Customers tab",IF(N(E4058)&gt;D4058,"Refund is more than the order",IF(AND(B4058&lt;&gt;"",COUNTIF($B$2:$B$5001,B4058)&gt;1),"Same order # twice - keep one row",""))))))))</f>
        <v/>
      </c>
      <c r="I4058" s="11" t="str">
        <f aca="false">IF(A4058="","",IF(ISNUMBER(A4058),INT(A4058),IFERROR(IF(TEXT(DATE(VALUE(LEFT(A4058,4)),VALUE(MID(A4058,6,2)),VALUE(MID(A4058,9,2))),"yyyy-mm-dd")=LEFT(A4058,10),DATE(VALUE(LEFT(A4058,4)),VALUE(MID(A4058,6,2)),VALUE(MID(A4058,9,2))),""),"")))</f>
        <v/>
      </c>
    </row>
    <row r="4059" customFormat="false" ht="15" hidden="false" customHeight="false" outlineLevel="0" collapsed="false">
      <c r="A4059" s="13"/>
      <c r="B4059" s="8"/>
      <c r="C4059" s="8"/>
      <c r="D4059" s="23"/>
      <c r="E4059" s="23"/>
      <c r="F4059" s="10" t="str">
        <f aca="false">IF(D4059="","",D4059-N(E4059))</f>
        <v/>
      </c>
      <c r="G4059" s="8"/>
      <c r="H4059" s="12" t="str">
        <f aca="false">IF(AND(A4059="",C4059="",D4059=""),"",IF(A4059="","Add the order date",IF(I4059="","Date not recognised - use YYYY-MM-DD",IF(C4059="","Add the customer email",IF(D4059="","Add the order total",IF(COUNTIF(Customers!$A$2:$A$2001,C4059)=0,"Customer not on Customers tab",IF(N(E4059)&gt;D4059,"Refund is more than the order",IF(AND(B4059&lt;&gt;"",COUNTIF($B$2:$B$5001,B4059)&gt;1),"Same order # twice - keep one row",""))))))))</f>
        <v/>
      </c>
      <c r="I4059" s="11" t="str">
        <f aca="false">IF(A4059="","",IF(ISNUMBER(A4059),INT(A4059),IFERROR(IF(TEXT(DATE(VALUE(LEFT(A4059,4)),VALUE(MID(A4059,6,2)),VALUE(MID(A4059,9,2))),"yyyy-mm-dd")=LEFT(A4059,10),DATE(VALUE(LEFT(A4059,4)),VALUE(MID(A4059,6,2)),VALUE(MID(A4059,9,2))),""),"")))</f>
        <v/>
      </c>
    </row>
    <row r="4060" customFormat="false" ht="15" hidden="false" customHeight="false" outlineLevel="0" collapsed="false">
      <c r="A4060" s="13"/>
      <c r="B4060" s="8"/>
      <c r="C4060" s="8"/>
      <c r="D4060" s="23"/>
      <c r="E4060" s="23"/>
      <c r="F4060" s="10" t="str">
        <f aca="false">IF(D4060="","",D4060-N(E4060))</f>
        <v/>
      </c>
      <c r="G4060" s="8"/>
      <c r="H4060" s="12" t="str">
        <f aca="false">IF(AND(A4060="",C4060="",D4060=""),"",IF(A4060="","Add the order date",IF(I4060="","Date not recognised - use YYYY-MM-DD",IF(C4060="","Add the customer email",IF(D4060="","Add the order total",IF(COUNTIF(Customers!$A$2:$A$2001,C4060)=0,"Customer not on Customers tab",IF(N(E4060)&gt;D4060,"Refund is more than the order",IF(AND(B4060&lt;&gt;"",COUNTIF($B$2:$B$5001,B4060)&gt;1),"Same order # twice - keep one row",""))))))))</f>
        <v/>
      </c>
      <c r="I4060" s="11" t="str">
        <f aca="false">IF(A4060="","",IF(ISNUMBER(A4060),INT(A4060),IFERROR(IF(TEXT(DATE(VALUE(LEFT(A4060,4)),VALUE(MID(A4060,6,2)),VALUE(MID(A4060,9,2))),"yyyy-mm-dd")=LEFT(A4060,10),DATE(VALUE(LEFT(A4060,4)),VALUE(MID(A4060,6,2)),VALUE(MID(A4060,9,2))),""),"")))</f>
        <v/>
      </c>
    </row>
    <row r="4061" customFormat="false" ht="15" hidden="false" customHeight="false" outlineLevel="0" collapsed="false">
      <c r="A4061" s="13"/>
      <c r="B4061" s="8"/>
      <c r="C4061" s="8"/>
      <c r="D4061" s="23"/>
      <c r="E4061" s="23"/>
      <c r="F4061" s="10" t="str">
        <f aca="false">IF(D4061="","",D4061-N(E4061))</f>
        <v/>
      </c>
      <c r="G4061" s="8"/>
      <c r="H4061" s="12" t="str">
        <f aca="false">IF(AND(A4061="",C4061="",D4061=""),"",IF(A4061="","Add the order date",IF(I4061="","Date not recognised - use YYYY-MM-DD",IF(C4061="","Add the customer email",IF(D4061="","Add the order total",IF(COUNTIF(Customers!$A$2:$A$2001,C4061)=0,"Customer not on Customers tab",IF(N(E4061)&gt;D4061,"Refund is more than the order",IF(AND(B4061&lt;&gt;"",COUNTIF($B$2:$B$5001,B4061)&gt;1),"Same order # twice - keep one row",""))))))))</f>
        <v/>
      </c>
      <c r="I4061" s="11" t="str">
        <f aca="false">IF(A4061="","",IF(ISNUMBER(A4061),INT(A4061),IFERROR(IF(TEXT(DATE(VALUE(LEFT(A4061,4)),VALUE(MID(A4061,6,2)),VALUE(MID(A4061,9,2))),"yyyy-mm-dd")=LEFT(A4061,10),DATE(VALUE(LEFT(A4061,4)),VALUE(MID(A4061,6,2)),VALUE(MID(A4061,9,2))),""),"")))</f>
        <v/>
      </c>
    </row>
    <row r="4062" customFormat="false" ht="15" hidden="false" customHeight="false" outlineLevel="0" collapsed="false">
      <c r="A4062" s="13"/>
      <c r="B4062" s="8"/>
      <c r="C4062" s="8"/>
      <c r="D4062" s="23"/>
      <c r="E4062" s="23"/>
      <c r="F4062" s="10" t="str">
        <f aca="false">IF(D4062="","",D4062-N(E4062))</f>
        <v/>
      </c>
      <c r="G4062" s="8"/>
      <c r="H4062" s="12" t="str">
        <f aca="false">IF(AND(A4062="",C4062="",D4062=""),"",IF(A4062="","Add the order date",IF(I4062="","Date not recognised - use YYYY-MM-DD",IF(C4062="","Add the customer email",IF(D4062="","Add the order total",IF(COUNTIF(Customers!$A$2:$A$2001,C4062)=0,"Customer not on Customers tab",IF(N(E4062)&gt;D4062,"Refund is more than the order",IF(AND(B4062&lt;&gt;"",COUNTIF($B$2:$B$5001,B4062)&gt;1),"Same order # twice - keep one row",""))))))))</f>
        <v/>
      </c>
      <c r="I4062" s="11" t="str">
        <f aca="false">IF(A4062="","",IF(ISNUMBER(A4062),INT(A4062),IFERROR(IF(TEXT(DATE(VALUE(LEFT(A4062,4)),VALUE(MID(A4062,6,2)),VALUE(MID(A4062,9,2))),"yyyy-mm-dd")=LEFT(A4062,10),DATE(VALUE(LEFT(A4062,4)),VALUE(MID(A4062,6,2)),VALUE(MID(A4062,9,2))),""),"")))</f>
        <v/>
      </c>
    </row>
    <row r="4063" customFormat="false" ht="15" hidden="false" customHeight="false" outlineLevel="0" collapsed="false">
      <c r="A4063" s="13"/>
      <c r="B4063" s="8"/>
      <c r="C4063" s="8"/>
      <c r="D4063" s="23"/>
      <c r="E4063" s="23"/>
      <c r="F4063" s="10" t="str">
        <f aca="false">IF(D4063="","",D4063-N(E4063))</f>
        <v/>
      </c>
      <c r="G4063" s="8"/>
      <c r="H4063" s="12" t="str">
        <f aca="false">IF(AND(A4063="",C4063="",D4063=""),"",IF(A4063="","Add the order date",IF(I4063="","Date not recognised - use YYYY-MM-DD",IF(C4063="","Add the customer email",IF(D4063="","Add the order total",IF(COUNTIF(Customers!$A$2:$A$2001,C4063)=0,"Customer not on Customers tab",IF(N(E4063)&gt;D4063,"Refund is more than the order",IF(AND(B4063&lt;&gt;"",COUNTIF($B$2:$B$5001,B4063)&gt;1),"Same order # twice - keep one row",""))))))))</f>
        <v/>
      </c>
      <c r="I4063" s="11" t="str">
        <f aca="false">IF(A4063="","",IF(ISNUMBER(A4063),INT(A4063),IFERROR(IF(TEXT(DATE(VALUE(LEFT(A4063,4)),VALUE(MID(A4063,6,2)),VALUE(MID(A4063,9,2))),"yyyy-mm-dd")=LEFT(A4063,10),DATE(VALUE(LEFT(A4063,4)),VALUE(MID(A4063,6,2)),VALUE(MID(A4063,9,2))),""),"")))</f>
        <v/>
      </c>
    </row>
    <row r="4064" customFormat="false" ht="15" hidden="false" customHeight="false" outlineLevel="0" collapsed="false">
      <c r="A4064" s="13"/>
      <c r="B4064" s="8"/>
      <c r="C4064" s="8"/>
      <c r="D4064" s="23"/>
      <c r="E4064" s="23"/>
      <c r="F4064" s="10" t="str">
        <f aca="false">IF(D4064="","",D4064-N(E4064))</f>
        <v/>
      </c>
      <c r="G4064" s="8"/>
      <c r="H4064" s="12" t="str">
        <f aca="false">IF(AND(A4064="",C4064="",D4064=""),"",IF(A4064="","Add the order date",IF(I4064="","Date not recognised - use YYYY-MM-DD",IF(C4064="","Add the customer email",IF(D4064="","Add the order total",IF(COUNTIF(Customers!$A$2:$A$2001,C4064)=0,"Customer not on Customers tab",IF(N(E4064)&gt;D4064,"Refund is more than the order",IF(AND(B4064&lt;&gt;"",COUNTIF($B$2:$B$5001,B4064)&gt;1),"Same order # twice - keep one row",""))))))))</f>
        <v/>
      </c>
      <c r="I4064" s="11" t="str">
        <f aca="false">IF(A4064="","",IF(ISNUMBER(A4064),INT(A4064),IFERROR(IF(TEXT(DATE(VALUE(LEFT(A4064,4)),VALUE(MID(A4064,6,2)),VALUE(MID(A4064,9,2))),"yyyy-mm-dd")=LEFT(A4064,10),DATE(VALUE(LEFT(A4064,4)),VALUE(MID(A4064,6,2)),VALUE(MID(A4064,9,2))),""),"")))</f>
        <v/>
      </c>
    </row>
    <row r="4065" customFormat="false" ht="15" hidden="false" customHeight="false" outlineLevel="0" collapsed="false">
      <c r="A4065" s="13"/>
      <c r="B4065" s="8"/>
      <c r="C4065" s="8"/>
      <c r="D4065" s="23"/>
      <c r="E4065" s="23"/>
      <c r="F4065" s="10" t="str">
        <f aca="false">IF(D4065="","",D4065-N(E4065))</f>
        <v/>
      </c>
      <c r="G4065" s="8"/>
      <c r="H4065" s="12" t="str">
        <f aca="false">IF(AND(A4065="",C4065="",D4065=""),"",IF(A4065="","Add the order date",IF(I4065="","Date not recognised - use YYYY-MM-DD",IF(C4065="","Add the customer email",IF(D4065="","Add the order total",IF(COUNTIF(Customers!$A$2:$A$2001,C4065)=0,"Customer not on Customers tab",IF(N(E4065)&gt;D4065,"Refund is more than the order",IF(AND(B4065&lt;&gt;"",COUNTIF($B$2:$B$5001,B4065)&gt;1),"Same order # twice - keep one row",""))))))))</f>
        <v/>
      </c>
      <c r="I4065" s="11" t="str">
        <f aca="false">IF(A4065="","",IF(ISNUMBER(A4065),INT(A4065),IFERROR(IF(TEXT(DATE(VALUE(LEFT(A4065,4)),VALUE(MID(A4065,6,2)),VALUE(MID(A4065,9,2))),"yyyy-mm-dd")=LEFT(A4065,10),DATE(VALUE(LEFT(A4065,4)),VALUE(MID(A4065,6,2)),VALUE(MID(A4065,9,2))),""),"")))</f>
        <v/>
      </c>
    </row>
    <row r="4066" customFormat="false" ht="15" hidden="false" customHeight="false" outlineLevel="0" collapsed="false">
      <c r="A4066" s="13"/>
      <c r="B4066" s="8"/>
      <c r="C4066" s="8"/>
      <c r="D4066" s="23"/>
      <c r="E4066" s="23"/>
      <c r="F4066" s="10" t="str">
        <f aca="false">IF(D4066="","",D4066-N(E4066))</f>
        <v/>
      </c>
      <c r="G4066" s="8"/>
      <c r="H4066" s="12" t="str">
        <f aca="false">IF(AND(A4066="",C4066="",D4066=""),"",IF(A4066="","Add the order date",IF(I4066="","Date not recognised - use YYYY-MM-DD",IF(C4066="","Add the customer email",IF(D4066="","Add the order total",IF(COUNTIF(Customers!$A$2:$A$2001,C4066)=0,"Customer not on Customers tab",IF(N(E4066)&gt;D4066,"Refund is more than the order",IF(AND(B4066&lt;&gt;"",COUNTIF($B$2:$B$5001,B4066)&gt;1),"Same order # twice - keep one row",""))))))))</f>
        <v/>
      </c>
      <c r="I4066" s="11" t="str">
        <f aca="false">IF(A4066="","",IF(ISNUMBER(A4066),INT(A4066),IFERROR(IF(TEXT(DATE(VALUE(LEFT(A4066,4)),VALUE(MID(A4066,6,2)),VALUE(MID(A4066,9,2))),"yyyy-mm-dd")=LEFT(A4066,10),DATE(VALUE(LEFT(A4066,4)),VALUE(MID(A4066,6,2)),VALUE(MID(A4066,9,2))),""),"")))</f>
        <v/>
      </c>
    </row>
    <row r="4067" customFormat="false" ht="15" hidden="false" customHeight="false" outlineLevel="0" collapsed="false">
      <c r="A4067" s="13"/>
      <c r="B4067" s="8"/>
      <c r="C4067" s="8"/>
      <c r="D4067" s="23"/>
      <c r="E4067" s="23"/>
      <c r="F4067" s="10" t="str">
        <f aca="false">IF(D4067="","",D4067-N(E4067))</f>
        <v/>
      </c>
      <c r="G4067" s="8"/>
      <c r="H4067" s="12" t="str">
        <f aca="false">IF(AND(A4067="",C4067="",D4067=""),"",IF(A4067="","Add the order date",IF(I4067="","Date not recognised - use YYYY-MM-DD",IF(C4067="","Add the customer email",IF(D4067="","Add the order total",IF(COUNTIF(Customers!$A$2:$A$2001,C4067)=0,"Customer not on Customers tab",IF(N(E4067)&gt;D4067,"Refund is more than the order",IF(AND(B4067&lt;&gt;"",COUNTIF($B$2:$B$5001,B4067)&gt;1),"Same order # twice - keep one row",""))))))))</f>
        <v/>
      </c>
      <c r="I4067" s="11" t="str">
        <f aca="false">IF(A4067="","",IF(ISNUMBER(A4067),INT(A4067),IFERROR(IF(TEXT(DATE(VALUE(LEFT(A4067,4)),VALUE(MID(A4067,6,2)),VALUE(MID(A4067,9,2))),"yyyy-mm-dd")=LEFT(A4067,10),DATE(VALUE(LEFT(A4067,4)),VALUE(MID(A4067,6,2)),VALUE(MID(A4067,9,2))),""),"")))</f>
        <v/>
      </c>
    </row>
    <row r="4068" customFormat="false" ht="15" hidden="false" customHeight="false" outlineLevel="0" collapsed="false">
      <c r="A4068" s="13"/>
      <c r="B4068" s="8"/>
      <c r="C4068" s="8"/>
      <c r="D4068" s="23"/>
      <c r="E4068" s="23"/>
      <c r="F4068" s="10" t="str">
        <f aca="false">IF(D4068="","",D4068-N(E4068))</f>
        <v/>
      </c>
      <c r="G4068" s="8"/>
      <c r="H4068" s="12" t="str">
        <f aca="false">IF(AND(A4068="",C4068="",D4068=""),"",IF(A4068="","Add the order date",IF(I4068="","Date not recognised - use YYYY-MM-DD",IF(C4068="","Add the customer email",IF(D4068="","Add the order total",IF(COUNTIF(Customers!$A$2:$A$2001,C4068)=0,"Customer not on Customers tab",IF(N(E4068)&gt;D4068,"Refund is more than the order",IF(AND(B4068&lt;&gt;"",COUNTIF($B$2:$B$5001,B4068)&gt;1),"Same order # twice - keep one row",""))))))))</f>
        <v/>
      </c>
      <c r="I4068" s="11" t="str">
        <f aca="false">IF(A4068="","",IF(ISNUMBER(A4068),INT(A4068),IFERROR(IF(TEXT(DATE(VALUE(LEFT(A4068,4)),VALUE(MID(A4068,6,2)),VALUE(MID(A4068,9,2))),"yyyy-mm-dd")=LEFT(A4068,10),DATE(VALUE(LEFT(A4068,4)),VALUE(MID(A4068,6,2)),VALUE(MID(A4068,9,2))),""),"")))</f>
        <v/>
      </c>
    </row>
    <row r="4069" customFormat="false" ht="15" hidden="false" customHeight="false" outlineLevel="0" collapsed="false">
      <c r="A4069" s="13"/>
      <c r="B4069" s="8"/>
      <c r="C4069" s="8"/>
      <c r="D4069" s="23"/>
      <c r="E4069" s="23"/>
      <c r="F4069" s="10" t="str">
        <f aca="false">IF(D4069="","",D4069-N(E4069))</f>
        <v/>
      </c>
      <c r="G4069" s="8"/>
      <c r="H4069" s="12" t="str">
        <f aca="false">IF(AND(A4069="",C4069="",D4069=""),"",IF(A4069="","Add the order date",IF(I4069="","Date not recognised - use YYYY-MM-DD",IF(C4069="","Add the customer email",IF(D4069="","Add the order total",IF(COUNTIF(Customers!$A$2:$A$2001,C4069)=0,"Customer not on Customers tab",IF(N(E4069)&gt;D4069,"Refund is more than the order",IF(AND(B4069&lt;&gt;"",COUNTIF($B$2:$B$5001,B4069)&gt;1),"Same order # twice - keep one row",""))))))))</f>
        <v/>
      </c>
      <c r="I4069" s="11" t="str">
        <f aca="false">IF(A4069="","",IF(ISNUMBER(A4069),INT(A4069),IFERROR(IF(TEXT(DATE(VALUE(LEFT(A4069,4)),VALUE(MID(A4069,6,2)),VALUE(MID(A4069,9,2))),"yyyy-mm-dd")=LEFT(A4069,10),DATE(VALUE(LEFT(A4069,4)),VALUE(MID(A4069,6,2)),VALUE(MID(A4069,9,2))),""),"")))</f>
        <v/>
      </c>
    </row>
    <row r="4070" customFormat="false" ht="15" hidden="false" customHeight="false" outlineLevel="0" collapsed="false">
      <c r="A4070" s="13"/>
      <c r="B4070" s="8"/>
      <c r="C4070" s="8"/>
      <c r="D4070" s="23"/>
      <c r="E4070" s="23"/>
      <c r="F4070" s="10" t="str">
        <f aca="false">IF(D4070="","",D4070-N(E4070))</f>
        <v/>
      </c>
      <c r="G4070" s="8"/>
      <c r="H4070" s="12" t="str">
        <f aca="false">IF(AND(A4070="",C4070="",D4070=""),"",IF(A4070="","Add the order date",IF(I4070="","Date not recognised - use YYYY-MM-DD",IF(C4070="","Add the customer email",IF(D4070="","Add the order total",IF(COUNTIF(Customers!$A$2:$A$2001,C4070)=0,"Customer not on Customers tab",IF(N(E4070)&gt;D4070,"Refund is more than the order",IF(AND(B4070&lt;&gt;"",COUNTIF($B$2:$B$5001,B4070)&gt;1),"Same order # twice - keep one row",""))))))))</f>
        <v/>
      </c>
      <c r="I4070" s="11" t="str">
        <f aca="false">IF(A4070="","",IF(ISNUMBER(A4070),INT(A4070),IFERROR(IF(TEXT(DATE(VALUE(LEFT(A4070,4)),VALUE(MID(A4070,6,2)),VALUE(MID(A4070,9,2))),"yyyy-mm-dd")=LEFT(A4070,10),DATE(VALUE(LEFT(A4070,4)),VALUE(MID(A4070,6,2)),VALUE(MID(A4070,9,2))),""),"")))</f>
        <v/>
      </c>
    </row>
    <row r="4071" customFormat="false" ht="15" hidden="false" customHeight="false" outlineLevel="0" collapsed="false">
      <c r="A4071" s="13"/>
      <c r="B4071" s="8"/>
      <c r="C4071" s="8"/>
      <c r="D4071" s="23"/>
      <c r="E4071" s="23"/>
      <c r="F4071" s="10" t="str">
        <f aca="false">IF(D4071="","",D4071-N(E4071))</f>
        <v/>
      </c>
      <c r="G4071" s="8"/>
      <c r="H4071" s="12" t="str">
        <f aca="false">IF(AND(A4071="",C4071="",D4071=""),"",IF(A4071="","Add the order date",IF(I4071="","Date not recognised - use YYYY-MM-DD",IF(C4071="","Add the customer email",IF(D4071="","Add the order total",IF(COUNTIF(Customers!$A$2:$A$2001,C4071)=0,"Customer not on Customers tab",IF(N(E4071)&gt;D4071,"Refund is more than the order",IF(AND(B4071&lt;&gt;"",COUNTIF($B$2:$B$5001,B4071)&gt;1),"Same order # twice - keep one row",""))))))))</f>
        <v/>
      </c>
      <c r="I4071" s="11" t="str">
        <f aca="false">IF(A4071="","",IF(ISNUMBER(A4071),INT(A4071),IFERROR(IF(TEXT(DATE(VALUE(LEFT(A4071,4)),VALUE(MID(A4071,6,2)),VALUE(MID(A4071,9,2))),"yyyy-mm-dd")=LEFT(A4071,10),DATE(VALUE(LEFT(A4071,4)),VALUE(MID(A4071,6,2)),VALUE(MID(A4071,9,2))),""),"")))</f>
        <v/>
      </c>
    </row>
    <row r="4072" customFormat="false" ht="15" hidden="false" customHeight="false" outlineLevel="0" collapsed="false">
      <c r="A4072" s="13"/>
      <c r="B4072" s="8"/>
      <c r="C4072" s="8"/>
      <c r="D4072" s="23"/>
      <c r="E4072" s="23"/>
      <c r="F4072" s="10" t="str">
        <f aca="false">IF(D4072="","",D4072-N(E4072))</f>
        <v/>
      </c>
      <c r="G4072" s="8"/>
      <c r="H4072" s="12" t="str">
        <f aca="false">IF(AND(A4072="",C4072="",D4072=""),"",IF(A4072="","Add the order date",IF(I4072="","Date not recognised - use YYYY-MM-DD",IF(C4072="","Add the customer email",IF(D4072="","Add the order total",IF(COUNTIF(Customers!$A$2:$A$2001,C4072)=0,"Customer not on Customers tab",IF(N(E4072)&gt;D4072,"Refund is more than the order",IF(AND(B4072&lt;&gt;"",COUNTIF($B$2:$B$5001,B4072)&gt;1),"Same order # twice - keep one row",""))))))))</f>
        <v/>
      </c>
      <c r="I4072" s="11" t="str">
        <f aca="false">IF(A4072="","",IF(ISNUMBER(A4072),INT(A4072),IFERROR(IF(TEXT(DATE(VALUE(LEFT(A4072,4)),VALUE(MID(A4072,6,2)),VALUE(MID(A4072,9,2))),"yyyy-mm-dd")=LEFT(A4072,10),DATE(VALUE(LEFT(A4072,4)),VALUE(MID(A4072,6,2)),VALUE(MID(A4072,9,2))),""),"")))</f>
        <v/>
      </c>
    </row>
    <row r="4073" customFormat="false" ht="15" hidden="false" customHeight="false" outlineLevel="0" collapsed="false">
      <c r="A4073" s="13"/>
      <c r="B4073" s="8"/>
      <c r="C4073" s="8"/>
      <c r="D4073" s="23"/>
      <c r="E4073" s="23"/>
      <c r="F4073" s="10" t="str">
        <f aca="false">IF(D4073="","",D4073-N(E4073))</f>
        <v/>
      </c>
      <c r="G4073" s="8"/>
      <c r="H4073" s="12" t="str">
        <f aca="false">IF(AND(A4073="",C4073="",D4073=""),"",IF(A4073="","Add the order date",IF(I4073="","Date not recognised - use YYYY-MM-DD",IF(C4073="","Add the customer email",IF(D4073="","Add the order total",IF(COUNTIF(Customers!$A$2:$A$2001,C4073)=0,"Customer not on Customers tab",IF(N(E4073)&gt;D4073,"Refund is more than the order",IF(AND(B4073&lt;&gt;"",COUNTIF($B$2:$B$5001,B4073)&gt;1),"Same order # twice - keep one row",""))))))))</f>
        <v/>
      </c>
      <c r="I4073" s="11" t="str">
        <f aca="false">IF(A4073="","",IF(ISNUMBER(A4073),INT(A4073),IFERROR(IF(TEXT(DATE(VALUE(LEFT(A4073,4)),VALUE(MID(A4073,6,2)),VALUE(MID(A4073,9,2))),"yyyy-mm-dd")=LEFT(A4073,10),DATE(VALUE(LEFT(A4073,4)),VALUE(MID(A4073,6,2)),VALUE(MID(A4073,9,2))),""),"")))</f>
        <v/>
      </c>
    </row>
    <row r="4074" customFormat="false" ht="15" hidden="false" customHeight="false" outlineLevel="0" collapsed="false">
      <c r="A4074" s="13"/>
      <c r="B4074" s="8"/>
      <c r="C4074" s="8"/>
      <c r="D4074" s="23"/>
      <c r="E4074" s="23"/>
      <c r="F4074" s="10" t="str">
        <f aca="false">IF(D4074="","",D4074-N(E4074))</f>
        <v/>
      </c>
      <c r="G4074" s="8"/>
      <c r="H4074" s="12" t="str">
        <f aca="false">IF(AND(A4074="",C4074="",D4074=""),"",IF(A4074="","Add the order date",IF(I4074="","Date not recognised - use YYYY-MM-DD",IF(C4074="","Add the customer email",IF(D4074="","Add the order total",IF(COUNTIF(Customers!$A$2:$A$2001,C4074)=0,"Customer not on Customers tab",IF(N(E4074)&gt;D4074,"Refund is more than the order",IF(AND(B4074&lt;&gt;"",COUNTIF($B$2:$B$5001,B4074)&gt;1),"Same order # twice - keep one row",""))))))))</f>
        <v/>
      </c>
      <c r="I4074" s="11" t="str">
        <f aca="false">IF(A4074="","",IF(ISNUMBER(A4074),INT(A4074),IFERROR(IF(TEXT(DATE(VALUE(LEFT(A4074,4)),VALUE(MID(A4074,6,2)),VALUE(MID(A4074,9,2))),"yyyy-mm-dd")=LEFT(A4074,10),DATE(VALUE(LEFT(A4074,4)),VALUE(MID(A4074,6,2)),VALUE(MID(A4074,9,2))),""),"")))</f>
        <v/>
      </c>
    </row>
    <row r="4075" customFormat="false" ht="15" hidden="false" customHeight="false" outlineLevel="0" collapsed="false">
      <c r="A4075" s="13"/>
      <c r="B4075" s="8"/>
      <c r="C4075" s="8"/>
      <c r="D4075" s="23"/>
      <c r="E4075" s="23"/>
      <c r="F4075" s="10" t="str">
        <f aca="false">IF(D4075="","",D4075-N(E4075))</f>
        <v/>
      </c>
      <c r="G4075" s="8"/>
      <c r="H4075" s="12" t="str">
        <f aca="false">IF(AND(A4075="",C4075="",D4075=""),"",IF(A4075="","Add the order date",IF(I4075="","Date not recognised - use YYYY-MM-DD",IF(C4075="","Add the customer email",IF(D4075="","Add the order total",IF(COUNTIF(Customers!$A$2:$A$2001,C4075)=0,"Customer not on Customers tab",IF(N(E4075)&gt;D4075,"Refund is more than the order",IF(AND(B4075&lt;&gt;"",COUNTIF($B$2:$B$5001,B4075)&gt;1),"Same order # twice - keep one row",""))))))))</f>
        <v/>
      </c>
      <c r="I4075" s="11" t="str">
        <f aca="false">IF(A4075="","",IF(ISNUMBER(A4075),INT(A4075),IFERROR(IF(TEXT(DATE(VALUE(LEFT(A4075,4)),VALUE(MID(A4075,6,2)),VALUE(MID(A4075,9,2))),"yyyy-mm-dd")=LEFT(A4075,10),DATE(VALUE(LEFT(A4075,4)),VALUE(MID(A4075,6,2)),VALUE(MID(A4075,9,2))),""),"")))</f>
        <v/>
      </c>
    </row>
    <row r="4076" customFormat="false" ht="15" hidden="false" customHeight="false" outlineLevel="0" collapsed="false">
      <c r="A4076" s="13"/>
      <c r="B4076" s="8"/>
      <c r="C4076" s="8"/>
      <c r="D4076" s="23"/>
      <c r="E4076" s="23"/>
      <c r="F4076" s="10" t="str">
        <f aca="false">IF(D4076="","",D4076-N(E4076))</f>
        <v/>
      </c>
      <c r="G4076" s="8"/>
      <c r="H4076" s="12" t="str">
        <f aca="false">IF(AND(A4076="",C4076="",D4076=""),"",IF(A4076="","Add the order date",IF(I4076="","Date not recognised - use YYYY-MM-DD",IF(C4076="","Add the customer email",IF(D4076="","Add the order total",IF(COUNTIF(Customers!$A$2:$A$2001,C4076)=0,"Customer not on Customers tab",IF(N(E4076)&gt;D4076,"Refund is more than the order",IF(AND(B4076&lt;&gt;"",COUNTIF($B$2:$B$5001,B4076)&gt;1),"Same order # twice - keep one row",""))))))))</f>
        <v/>
      </c>
      <c r="I4076" s="11" t="str">
        <f aca="false">IF(A4076="","",IF(ISNUMBER(A4076),INT(A4076),IFERROR(IF(TEXT(DATE(VALUE(LEFT(A4076,4)),VALUE(MID(A4076,6,2)),VALUE(MID(A4076,9,2))),"yyyy-mm-dd")=LEFT(A4076,10),DATE(VALUE(LEFT(A4076,4)),VALUE(MID(A4076,6,2)),VALUE(MID(A4076,9,2))),""),"")))</f>
        <v/>
      </c>
    </row>
    <row r="4077" customFormat="false" ht="15" hidden="false" customHeight="false" outlineLevel="0" collapsed="false">
      <c r="A4077" s="13"/>
      <c r="B4077" s="8"/>
      <c r="C4077" s="8"/>
      <c r="D4077" s="23"/>
      <c r="E4077" s="23"/>
      <c r="F4077" s="10" t="str">
        <f aca="false">IF(D4077="","",D4077-N(E4077))</f>
        <v/>
      </c>
      <c r="G4077" s="8"/>
      <c r="H4077" s="12" t="str">
        <f aca="false">IF(AND(A4077="",C4077="",D4077=""),"",IF(A4077="","Add the order date",IF(I4077="","Date not recognised - use YYYY-MM-DD",IF(C4077="","Add the customer email",IF(D4077="","Add the order total",IF(COUNTIF(Customers!$A$2:$A$2001,C4077)=0,"Customer not on Customers tab",IF(N(E4077)&gt;D4077,"Refund is more than the order",IF(AND(B4077&lt;&gt;"",COUNTIF($B$2:$B$5001,B4077)&gt;1),"Same order # twice - keep one row",""))))))))</f>
        <v/>
      </c>
      <c r="I4077" s="11" t="str">
        <f aca="false">IF(A4077="","",IF(ISNUMBER(A4077),INT(A4077),IFERROR(IF(TEXT(DATE(VALUE(LEFT(A4077,4)),VALUE(MID(A4077,6,2)),VALUE(MID(A4077,9,2))),"yyyy-mm-dd")=LEFT(A4077,10),DATE(VALUE(LEFT(A4077,4)),VALUE(MID(A4077,6,2)),VALUE(MID(A4077,9,2))),""),"")))</f>
        <v/>
      </c>
    </row>
    <row r="4078" customFormat="false" ht="15" hidden="false" customHeight="false" outlineLevel="0" collapsed="false">
      <c r="A4078" s="13"/>
      <c r="B4078" s="8"/>
      <c r="C4078" s="8"/>
      <c r="D4078" s="23"/>
      <c r="E4078" s="23"/>
      <c r="F4078" s="10" t="str">
        <f aca="false">IF(D4078="","",D4078-N(E4078))</f>
        <v/>
      </c>
      <c r="G4078" s="8"/>
      <c r="H4078" s="12" t="str">
        <f aca="false">IF(AND(A4078="",C4078="",D4078=""),"",IF(A4078="","Add the order date",IF(I4078="","Date not recognised - use YYYY-MM-DD",IF(C4078="","Add the customer email",IF(D4078="","Add the order total",IF(COUNTIF(Customers!$A$2:$A$2001,C4078)=0,"Customer not on Customers tab",IF(N(E4078)&gt;D4078,"Refund is more than the order",IF(AND(B4078&lt;&gt;"",COUNTIF($B$2:$B$5001,B4078)&gt;1),"Same order # twice - keep one row",""))))))))</f>
        <v/>
      </c>
      <c r="I4078" s="11" t="str">
        <f aca="false">IF(A4078="","",IF(ISNUMBER(A4078),INT(A4078),IFERROR(IF(TEXT(DATE(VALUE(LEFT(A4078,4)),VALUE(MID(A4078,6,2)),VALUE(MID(A4078,9,2))),"yyyy-mm-dd")=LEFT(A4078,10),DATE(VALUE(LEFT(A4078,4)),VALUE(MID(A4078,6,2)),VALUE(MID(A4078,9,2))),""),"")))</f>
        <v/>
      </c>
    </row>
    <row r="4079" customFormat="false" ht="15" hidden="false" customHeight="false" outlineLevel="0" collapsed="false">
      <c r="A4079" s="13"/>
      <c r="B4079" s="8"/>
      <c r="C4079" s="8"/>
      <c r="D4079" s="23"/>
      <c r="E4079" s="23"/>
      <c r="F4079" s="10" t="str">
        <f aca="false">IF(D4079="","",D4079-N(E4079))</f>
        <v/>
      </c>
      <c r="G4079" s="8"/>
      <c r="H4079" s="12" t="str">
        <f aca="false">IF(AND(A4079="",C4079="",D4079=""),"",IF(A4079="","Add the order date",IF(I4079="","Date not recognised - use YYYY-MM-DD",IF(C4079="","Add the customer email",IF(D4079="","Add the order total",IF(COUNTIF(Customers!$A$2:$A$2001,C4079)=0,"Customer not on Customers tab",IF(N(E4079)&gt;D4079,"Refund is more than the order",IF(AND(B4079&lt;&gt;"",COUNTIF($B$2:$B$5001,B4079)&gt;1),"Same order # twice - keep one row",""))))))))</f>
        <v/>
      </c>
      <c r="I4079" s="11" t="str">
        <f aca="false">IF(A4079="","",IF(ISNUMBER(A4079),INT(A4079),IFERROR(IF(TEXT(DATE(VALUE(LEFT(A4079,4)),VALUE(MID(A4079,6,2)),VALUE(MID(A4079,9,2))),"yyyy-mm-dd")=LEFT(A4079,10),DATE(VALUE(LEFT(A4079,4)),VALUE(MID(A4079,6,2)),VALUE(MID(A4079,9,2))),""),"")))</f>
        <v/>
      </c>
    </row>
    <row r="4080" customFormat="false" ht="15" hidden="false" customHeight="false" outlineLevel="0" collapsed="false">
      <c r="A4080" s="13"/>
      <c r="B4080" s="8"/>
      <c r="C4080" s="8"/>
      <c r="D4080" s="23"/>
      <c r="E4080" s="23"/>
      <c r="F4080" s="10" t="str">
        <f aca="false">IF(D4080="","",D4080-N(E4080))</f>
        <v/>
      </c>
      <c r="G4080" s="8"/>
      <c r="H4080" s="12" t="str">
        <f aca="false">IF(AND(A4080="",C4080="",D4080=""),"",IF(A4080="","Add the order date",IF(I4080="","Date not recognised - use YYYY-MM-DD",IF(C4080="","Add the customer email",IF(D4080="","Add the order total",IF(COUNTIF(Customers!$A$2:$A$2001,C4080)=0,"Customer not on Customers tab",IF(N(E4080)&gt;D4080,"Refund is more than the order",IF(AND(B4080&lt;&gt;"",COUNTIF($B$2:$B$5001,B4080)&gt;1),"Same order # twice - keep one row",""))))))))</f>
        <v/>
      </c>
      <c r="I4080" s="11" t="str">
        <f aca="false">IF(A4080="","",IF(ISNUMBER(A4080),INT(A4080),IFERROR(IF(TEXT(DATE(VALUE(LEFT(A4080,4)),VALUE(MID(A4080,6,2)),VALUE(MID(A4080,9,2))),"yyyy-mm-dd")=LEFT(A4080,10),DATE(VALUE(LEFT(A4080,4)),VALUE(MID(A4080,6,2)),VALUE(MID(A4080,9,2))),""),"")))</f>
        <v/>
      </c>
    </row>
    <row r="4081" customFormat="false" ht="15" hidden="false" customHeight="false" outlineLevel="0" collapsed="false">
      <c r="A4081" s="13"/>
      <c r="B4081" s="8"/>
      <c r="C4081" s="8"/>
      <c r="D4081" s="23"/>
      <c r="E4081" s="23"/>
      <c r="F4081" s="10" t="str">
        <f aca="false">IF(D4081="","",D4081-N(E4081))</f>
        <v/>
      </c>
      <c r="G4081" s="8"/>
      <c r="H4081" s="12" t="str">
        <f aca="false">IF(AND(A4081="",C4081="",D4081=""),"",IF(A4081="","Add the order date",IF(I4081="","Date not recognised - use YYYY-MM-DD",IF(C4081="","Add the customer email",IF(D4081="","Add the order total",IF(COUNTIF(Customers!$A$2:$A$2001,C4081)=0,"Customer not on Customers tab",IF(N(E4081)&gt;D4081,"Refund is more than the order",IF(AND(B4081&lt;&gt;"",COUNTIF($B$2:$B$5001,B4081)&gt;1),"Same order # twice - keep one row",""))))))))</f>
        <v/>
      </c>
      <c r="I4081" s="11" t="str">
        <f aca="false">IF(A4081="","",IF(ISNUMBER(A4081),INT(A4081),IFERROR(IF(TEXT(DATE(VALUE(LEFT(A4081,4)),VALUE(MID(A4081,6,2)),VALUE(MID(A4081,9,2))),"yyyy-mm-dd")=LEFT(A4081,10),DATE(VALUE(LEFT(A4081,4)),VALUE(MID(A4081,6,2)),VALUE(MID(A4081,9,2))),""),"")))</f>
        <v/>
      </c>
    </row>
    <row r="4082" customFormat="false" ht="15" hidden="false" customHeight="false" outlineLevel="0" collapsed="false">
      <c r="A4082" s="13"/>
      <c r="B4082" s="8"/>
      <c r="C4082" s="8"/>
      <c r="D4082" s="23"/>
      <c r="E4082" s="23"/>
      <c r="F4082" s="10" t="str">
        <f aca="false">IF(D4082="","",D4082-N(E4082))</f>
        <v/>
      </c>
      <c r="G4082" s="8"/>
      <c r="H4082" s="12" t="str">
        <f aca="false">IF(AND(A4082="",C4082="",D4082=""),"",IF(A4082="","Add the order date",IF(I4082="","Date not recognised - use YYYY-MM-DD",IF(C4082="","Add the customer email",IF(D4082="","Add the order total",IF(COUNTIF(Customers!$A$2:$A$2001,C4082)=0,"Customer not on Customers tab",IF(N(E4082)&gt;D4082,"Refund is more than the order",IF(AND(B4082&lt;&gt;"",COUNTIF($B$2:$B$5001,B4082)&gt;1),"Same order # twice - keep one row",""))))))))</f>
        <v/>
      </c>
      <c r="I4082" s="11" t="str">
        <f aca="false">IF(A4082="","",IF(ISNUMBER(A4082),INT(A4082),IFERROR(IF(TEXT(DATE(VALUE(LEFT(A4082,4)),VALUE(MID(A4082,6,2)),VALUE(MID(A4082,9,2))),"yyyy-mm-dd")=LEFT(A4082,10),DATE(VALUE(LEFT(A4082,4)),VALUE(MID(A4082,6,2)),VALUE(MID(A4082,9,2))),""),"")))</f>
        <v/>
      </c>
    </row>
    <row r="4083" customFormat="false" ht="15" hidden="false" customHeight="false" outlineLevel="0" collapsed="false">
      <c r="A4083" s="13"/>
      <c r="B4083" s="8"/>
      <c r="C4083" s="8"/>
      <c r="D4083" s="23"/>
      <c r="E4083" s="23"/>
      <c r="F4083" s="10" t="str">
        <f aca="false">IF(D4083="","",D4083-N(E4083))</f>
        <v/>
      </c>
      <c r="G4083" s="8"/>
      <c r="H4083" s="12" t="str">
        <f aca="false">IF(AND(A4083="",C4083="",D4083=""),"",IF(A4083="","Add the order date",IF(I4083="","Date not recognised - use YYYY-MM-DD",IF(C4083="","Add the customer email",IF(D4083="","Add the order total",IF(COUNTIF(Customers!$A$2:$A$2001,C4083)=0,"Customer not on Customers tab",IF(N(E4083)&gt;D4083,"Refund is more than the order",IF(AND(B4083&lt;&gt;"",COUNTIF($B$2:$B$5001,B4083)&gt;1),"Same order # twice - keep one row",""))))))))</f>
        <v/>
      </c>
      <c r="I4083" s="11" t="str">
        <f aca="false">IF(A4083="","",IF(ISNUMBER(A4083),INT(A4083),IFERROR(IF(TEXT(DATE(VALUE(LEFT(A4083,4)),VALUE(MID(A4083,6,2)),VALUE(MID(A4083,9,2))),"yyyy-mm-dd")=LEFT(A4083,10),DATE(VALUE(LEFT(A4083,4)),VALUE(MID(A4083,6,2)),VALUE(MID(A4083,9,2))),""),"")))</f>
        <v/>
      </c>
    </row>
    <row r="4084" customFormat="false" ht="15" hidden="false" customHeight="false" outlineLevel="0" collapsed="false">
      <c r="A4084" s="13"/>
      <c r="B4084" s="8"/>
      <c r="C4084" s="8"/>
      <c r="D4084" s="23"/>
      <c r="E4084" s="23"/>
      <c r="F4084" s="10" t="str">
        <f aca="false">IF(D4084="","",D4084-N(E4084))</f>
        <v/>
      </c>
      <c r="G4084" s="8"/>
      <c r="H4084" s="12" t="str">
        <f aca="false">IF(AND(A4084="",C4084="",D4084=""),"",IF(A4084="","Add the order date",IF(I4084="","Date not recognised - use YYYY-MM-DD",IF(C4084="","Add the customer email",IF(D4084="","Add the order total",IF(COUNTIF(Customers!$A$2:$A$2001,C4084)=0,"Customer not on Customers tab",IF(N(E4084)&gt;D4084,"Refund is more than the order",IF(AND(B4084&lt;&gt;"",COUNTIF($B$2:$B$5001,B4084)&gt;1),"Same order # twice - keep one row",""))))))))</f>
        <v/>
      </c>
      <c r="I4084" s="11" t="str">
        <f aca="false">IF(A4084="","",IF(ISNUMBER(A4084),INT(A4084),IFERROR(IF(TEXT(DATE(VALUE(LEFT(A4084,4)),VALUE(MID(A4084,6,2)),VALUE(MID(A4084,9,2))),"yyyy-mm-dd")=LEFT(A4084,10),DATE(VALUE(LEFT(A4084,4)),VALUE(MID(A4084,6,2)),VALUE(MID(A4084,9,2))),""),"")))</f>
        <v/>
      </c>
    </row>
    <row r="4085" customFormat="false" ht="15" hidden="false" customHeight="false" outlineLevel="0" collapsed="false">
      <c r="A4085" s="13"/>
      <c r="B4085" s="8"/>
      <c r="C4085" s="8"/>
      <c r="D4085" s="23"/>
      <c r="E4085" s="23"/>
      <c r="F4085" s="10" t="str">
        <f aca="false">IF(D4085="","",D4085-N(E4085))</f>
        <v/>
      </c>
      <c r="G4085" s="8"/>
      <c r="H4085" s="12" t="str">
        <f aca="false">IF(AND(A4085="",C4085="",D4085=""),"",IF(A4085="","Add the order date",IF(I4085="","Date not recognised - use YYYY-MM-DD",IF(C4085="","Add the customer email",IF(D4085="","Add the order total",IF(COUNTIF(Customers!$A$2:$A$2001,C4085)=0,"Customer not on Customers tab",IF(N(E4085)&gt;D4085,"Refund is more than the order",IF(AND(B4085&lt;&gt;"",COUNTIF($B$2:$B$5001,B4085)&gt;1),"Same order # twice - keep one row",""))))))))</f>
        <v/>
      </c>
      <c r="I4085" s="11" t="str">
        <f aca="false">IF(A4085="","",IF(ISNUMBER(A4085),INT(A4085),IFERROR(IF(TEXT(DATE(VALUE(LEFT(A4085,4)),VALUE(MID(A4085,6,2)),VALUE(MID(A4085,9,2))),"yyyy-mm-dd")=LEFT(A4085,10),DATE(VALUE(LEFT(A4085,4)),VALUE(MID(A4085,6,2)),VALUE(MID(A4085,9,2))),""),"")))</f>
        <v/>
      </c>
    </row>
    <row r="4086" customFormat="false" ht="15" hidden="false" customHeight="false" outlineLevel="0" collapsed="false">
      <c r="A4086" s="13"/>
      <c r="B4086" s="8"/>
      <c r="C4086" s="8"/>
      <c r="D4086" s="23"/>
      <c r="E4086" s="23"/>
      <c r="F4086" s="10" t="str">
        <f aca="false">IF(D4086="","",D4086-N(E4086))</f>
        <v/>
      </c>
      <c r="G4086" s="8"/>
      <c r="H4086" s="12" t="str">
        <f aca="false">IF(AND(A4086="",C4086="",D4086=""),"",IF(A4086="","Add the order date",IF(I4086="","Date not recognised - use YYYY-MM-DD",IF(C4086="","Add the customer email",IF(D4086="","Add the order total",IF(COUNTIF(Customers!$A$2:$A$2001,C4086)=0,"Customer not on Customers tab",IF(N(E4086)&gt;D4086,"Refund is more than the order",IF(AND(B4086&lt;&gt;"",COUNTIF($B$2:$B$5001,B4086)&gt;1),"Same order # twice - keep one row",""))))))))</f>
        <v/>
      </c>
      <c r="I4086" s="11" t="str">
        <f aca="false">IF(A4086="","",IF(ISNUMBER(A4086),INT(A4086),IFERROR(IF(TEXT(DATE(VALUE(LEFT(A4086,4)),VALUE(MID(A4086,6,2)),VALUE(MID(A4086,9,2))),"yyyy-mm-dd")=LEFT(A4086,10),DATE(VALUE(LEFT(A4086,4)),VALUE(MID(A4086,6,2)),VALUE(MID(A4086,9,2))),""),"")))</f>
        <v/>
      </c>
    </row>
    <row r="4087" customFormat="false" ht="15" hidden="false" customHeight="false" outlineLevel="0" collapsed="false">
      <c r="A4087" s="13"/>
      <c r="B4087" s="8"/>
      <c r="C4087" s="8"/>
      <c r="D4087" s="23"/>
      <c r="E4087" s="23"/>
      <c r="F4087" s="10" t="str">
        <f aca="false">IF(D4087="","",D4087-N(E4087))</f>
        <v/>
      </c>
      <c r="G4087" s="8"/>
      <c r="H4087" s="12" t="str">
        <f aca="false">IF(AND(A4087="",C4087="",D4087=""),"",IF(A4087="","Add the order date",IF(I4087="","Date not recognised - use YYYY-MM-DD",IF(C4087="","Add the customer email",IF(D4087="","Add the order total",IF(COUNTIF(Customers!$A$2:$A$2001,C4087)=0,"Customer not on Customers tab",IF(N(E4087)&gt;D4087,"Refund is more than the order",IF(AND(B4087&lt;&gt;"",COUNTIF($B$2:$B$5001,B4087)&gt;1),"Same order # twice - keep one row",""))))))))</f>
        <v/>
      </c>
      <c r="I4087" s="11" t="str">
        <f aca="false">IF(A4087="","",IF(ISNUMBER(A4087),INT(A4087),IFERROR(IF(TEXT(DATE(VALUE(LEFT(A4087,4)),VALUE(MID(A4087,6,2)),VALUE(MID(A4087,9,2))),"yyyy-mm-dd")=LEFT(A4087,10),DATE(VALUE(LEFT(A4087,4)),VALUE(MID(A4087,6,2)),VALUE(MID(A4087,9,2))),""),"")))</f>
        <v/>
      </c>
    </row>
    <row r="4088" customFormat="false" ht="15" hidden="false" customHeight="false" outlineLevel="0" collapsed="false">
      <c r="A4088" s="13"/>
      <c r="B4088" s="8"/>
      <c r="C4088" s="8"/>
      <c r="D4088" s="23"/>
      <c r="E4088" s="23"/>
      <c r="F4088" s="10" t="str">
        <f aca="false">IF(D4088="","",D4088-N(E4088))</f>
        <v/>
      </c>
      <c r="G4088" s="8"/>
      <c r="H4088" s="12" t="str">
        <f aca="false">IF(AND(A4088="",C4088="",D4088=""),"",IF(A4088="","Add the order date",IF(I4088="","Date not recognised - use YYYY-MM-DD",IF(C4088="","Add the customer email",IF(D4088="","Add the order total",IF(COUNTIF(Customers!$A$2:$A$2001,C4088)=0,"Customer not on Customers tab",IF(N(E4088)&gt;D4088,"Refund is more than the order",IF(AND(B4088&lt;&gt;"",COUNTIF($B$2:$B$5001,B4088)&gt;1),"Same order # twice - keep one row",""))))))))</f>
        <v/>
      </c>
      <c r="I4088" s="11" t="str">
        <f aca="false">IF(A4088="","",IF(ISNUMBER(A4088),INT(A4088),IFERROR(IF(TEXT(DATE(VALUE(LEFT(A4088,4)),VALUE(MID(A4088,6,2)),VALUE(MID(A4088,9,2))),"yyyy-mm-dd")=LEFT(A4088,10),DATE(VALUE(LEFT(A4088,4)),VALUE(MID(A4088,6,2)),VALUE(MID(A4088,9,2))),""),"")))</f>
        <v/>
      </c>
    </row>
    <row r="4089" customFormat="false" ht="15" hidden="false" customHeight="false" outlineLevel="0" collapsed="false">
      <c r="A4089" s="13"/>
      <c r="B4089" s="8"/>
      <c r="C4089" s="8"/>
      <c r="D4089" s="23"/>
      <c r="E4089" s="23"/>
      <c r="F4089" s="10" t="str">
        <f aca="false">IF(D4089="","",D4089-N(E4089))</f>
        <v/>
      </c>
      <c r="G4089" s="8"/>
      <c r="H4089" s="12" t="str">
        <f aca="false">IF(AND(A4089="",C4089="",D4089=""),"",IF(A4089="","Add the order date",IF(I4089="","Date not recognised - use YYYY-MM-DD",IF(C4089="","Add the customer email",IF(D4089="","Add the order total",IF(COUNTIF(Customers!$A$2:$A$2001,C4089)=0,"Customer not on Customers tab",IF(N(E4089)&gt;D4089,"Refund is more than the order",IF(AND(B4089&lt;&gt;"",COUNTIF($B$2:$B$5001,B4089)&gt;1),"Same order # twice - keep one row",""))))))))</f>
        <v/>
      </c>
      <c r="I4089" s="11" t="str">
        <f aca="false">IF(A4089="","",IF(ISNUMBER(A4089),INT(A4089),IFERROR(IF(TEXT(DATE(VALUE(LEFT(A4089,4)),VALUE(MID(A4089,6,2)),VALUE(MID(A4089,9,2))),"yyyy-mm-dd")=LEFT(A4089,10),DATE(VALUE(LEFT(A4089,4)),VALUE(MID(A4089,6,2)),VALUE(MID(A4089,9,2))),""),"")))</f>
        <v/>
      </c>
    </row>
    <row r="4090" customFormat="false" ht="15" hidden="false" customHeight="false" outlineLevel="0" collapsed="false">
      <c r="A4090" s="13"/>
      <c r="B4090" s="8"/>
      <c r="C4090" s="8"/>
      <c r="D4090" s="23"/>
      <c r="E4090" s="23"/>
      <c r="F4090" s="10" t="str">
        <f aca="false">IF(D4090="","",D4090-N(E4090))</f>
        <v/>
      </c>
      <c r="G4090" s="8"/>
      <c r="H4090" s="12" t="str">
        <f aca="false">IF(AND(A4090="",C4090="",D4090=""),"",IF(A4090="","Add the order date",IF(I4090="","Date not recognised - use YYYY-MM-DD",IF(C4090="","Add the customer email",IF(D4090="","Add the order total",IF(COUNTIF(Customers!$A$2:$A$2001,C4090)=0,"Customer not on Customers tab",IF(N(E4090)&gt;D4090,"Refund is more than the order",IF(AND(B4090&lt;&gt;"",COUNTIF($B$2:$B$5001,B4090)&gt;1),"Same order # twice - keep one row",""))))))))</f>
        <v/>
      </c>
      <c r="I4090" s="11" t="str">
        <f aca="false">IF(A4090="","",IF(ISNUMBER(A4090),INT(A4090),IFERROR(IF(TEXT(DATE(VALUE(LEFT(A4090,4)),VALUE(MID(A4090,6,2)),VALUE(MID(A4090,9,2))),"yyyy-mm-dd")=LEFT(A4090,10),DATE(VALUE(LEFT(A4090,4)),VALUE(MID(A4090,6,2)),VALUE(MID(A4090,9,2))),""),"")))</f>
        <v/>
      </c>
    </row>
    <row r="4091" customFormat="false" ht="15" hidden="false" customHeight="false" outlineLevel="0" collapsed="false">
      <c r="A4091" s="13"/>
      <c r="B4091" s="8"/>
      <c r="C4091" s="8"/>
      <c r="D4091" s="23"/>
      <c r="E4091" s="23"/>
      <c r="F4091" s="10" t="str">
        <f aca="false">IF(D4091="","",D4091-N(E4091))</f>
        <v/>
      </c>
      <c r="G4091" s="8"/>
      <c r="H4091" s="12" t="str">
        <f aca="false">IF(AND(A4091="",C4091="",D4091=""),"",IF(A4091="","Add the order date",IF(I4091="","Date not recognised - use YYYY-MM-DD",IF(C4091="","Add the customer email",IF(D4091="","Add the order total",IF(COUNTIF(Customers!$A$2:$A$2001,C4091)=0,"Customer not on Customers tab",IF(N(E4091)&gt;D4091,"Refund is more than the order",IF(AND(B4091&lt;&gt;"",COUNTIF($B$2:$B$5001,B4091)&gt;1),"Same order # twice - keep one row",""))))))))</f>
        <v/>
      </c>
      <c r="I4091" s="11" t="str">
        <f aca="false">IF(A4091="","",IF(ISNUMBER(A4091),INT(A4091),IFERROR(IF(TEXT(DATE(VALUE(LEFT(A4091,4)),VALUE(MID(A4091,6,2)),VALUE(MID(A4091,9,2))),"yyyy-mm-dd")=LEFT(A4091,10),DATE(VALUE(LEFT(A4091,4)),VALUE(MID(A4091,6,2)),VALUE(MID(A4091,9,2))),""),"")))</f>
        <v/>
      </c>
    </row>
    <row r="4092" customFormat="false" ht="15" hidden="false" customHeight="false" outlineLevel="0" collapsed="false">
      <c r="A4092" s="13"/>
      <c r="B4092" s="8"/>
      <c r="C4092" s="8"/>
      <c r="D4092" s="23"/>
      <c r="E4092" s="23"/>
      <c r="F4092" s="10" t="str">
        <f aca="false">IF(D4092="","",D4092-N(E4092))</f>
        <v/>
      </c>
      <c r="G4092" s="8"/>
      <c r="H4092" s="12" t="str">
        <f aca="false">IF(AND(A4092="",C4092="",D4092=""),"",IF(A4092="","Add the order date",IF(I4092="","Date not recognised - use YYYY-MM-DD",IF(C4092="","Add the customer email",IF(D4092="","Add the order total",IF(COUNTIF(Customers!$A$2:$A$2001,C4092)=0,"Customer not on Customers tab",IF(N(E4092)&gt;D4092,"Refund is more than the order",IF(AND(B4092&lt;&gt;"",COUNTIF($B$2:$B$5001,B4092)&gt;1),"Same order # twice - keep one row",""))))))))</f>
        <v/>
      </c>
      <c r="I4092" s="11" t="str">
        <f aca="false">IF(A4092="","",IF(ISNUMBER(A4092),INT(A4092),IFERROR(IF(TEXT(DATE(VALUE(LEFT(A4092,4)),VALUE(MID(A4092,6,2)),VALUE(MID(A4092,9,2))),"yyyy-mm-dd")=LEFT(A4092,10),DATE(VALUE(LEFT(A4092,4)),VALUE(MID(A4092,6,2)),VALUE(MID(A4092,9,2))),""),"")))</f>
        <v/>
      </c>
    </row>
    <row r="4093" customFormat="false" ht="15" hidden="false" customHeight="false" outlineLevel="0" collapsed="false">
      <c r="A4093" s="13"/>
      <c r="B4093" s="8"/>
      <c r="C4093" s="8"/>
      <c r="D4093" s="23"/>
      <c r="E4093" s="23"/>
      <c r="F4093" s="10" t="str">
        <f aca="false">IF(D4093="","",D4093-N(E4093))</f>
        <v/>
      </c>
      <c r="G4093" s="8"/>
      <c r="H4093" s="12" t="str">
        <f aca="false">IF(AND(A4093="",C4093="",D4093=""),"",IF(A4093="","Add the order date",IF(I4093="","Date not recognised - use YYYY-MM-DD",IF(C4093="","Add the customer email",IF(D4093="","Add the order total",IF(COUNTIF(Customers!$A$2:$A$2001,C4093)=0,"Customer not on Customers tab",IF(N(E4093)&gt;D4093,"Refund is more than the order",IF(AND(B4093&lt;&gt;"",COUNTIF($B$2:$B$5001,B4093)&gt;1),"Same order # twice - keep one row",""))))))))</f>
        <v/>
      </c>
      <c r="I4093" s="11" t="str">
        <f aca="false">IF(A4093="","",IF(ISNUMBER(A4093),INT(A4093),IFERROR(IF(TEXT(DATE(VALUE(LEFT(A4093,4)),VALUE(MID(A4093,6,2)),VALUE(MID(A4093,9,2))),"yyyy-mm-dd")=LEFT(A4093,10),DATE(VALUE(LEFT(A4093,4)),VALUE(MID(A4093,6,2)),VALUE(MID(A4093,9,2))),""),"")))</f>
        <v/>
      </c>
    </row>
    <row r="4094" customFormat="false" ht="15" hidden="false" customHeight="false" outlineLevel="0" collapsed="false">
      <c r="A4094" s="13"/>
      <c r="B4094" s="8"/>
      <c r="C4094" s="8"/>
      <c r="D4094" s="23"/>
      <c r="E4094" s="23"/>
      <c r="F4094" s="10" t="str">
        <f aca="false">IF(D4094="","",D4094-N(E4094))</f>
        <v/>
      </c>
      <c r="G4094" s="8"/>
      <c r="H4094" s="12" t="str">
        <f aca="false">IF(AND(A4094="",C4094="",D4094=""),"",IF(A4094="","Add the order date",IF(I4094="","Date not recognised - use YYYY-MM-DD",IF(C4094="","Add the customer email",IF(D4094="","Add the order total",IF(COUNTIF(Customers!$A$2:$A$2001,C4094)=0,"Customer not on Customers tab",IF(N(E4094)&gt;D4094,"Refund is more than the order",IF(AND(B4094&lt;&gt;"",COUNTIF($B$2:$B$5001,B4094)&gt;1),"Same order # twice - keep one row",""))))))))</f>
        <v/>
      </c>
      <c r="I4094" s="11" t="str">
        <f aca="false">IF(A4094="","",IF(ISNUMBER(A4094),INT(A4094),IFERROR(IF(TEXT(DATE(VALUE(LEFT(A4094,4)),VALUE(MID(A4094,6,2)),VALUE(MID(A4094,9,2))),"yyyy-mm-dd")=LEFT(A4094,10),DATE(VALUE(LEFT(A4094,4)),VALUE(MID(A4094,6,2)),VALUE(MID(A4094,9,2))),""),"")))</f>
        <v/>
      </c>
    </row>
    <row r="4095" customFormat="false" ht="15" hidden="false" customHeight="false" outlineLevel="0" collapsed="false">
      <c r="A4095" s="13"/>
      <c r="B4095" s="8"/>
      <c r="C4095" s="8"/>
      <c r="D4095" s="23"/>
      <c r="E4095" s="23"/>
      <c r="F4095" s="10" t="str">
        <f aca="false">IF(D4095="","",D4095-N(E4095))</f>
        <v/>
      </c>
      <c r="G4095" s="8"/>
      <c r="H4095" s="12" t="str">
        <f aca="false">IF(AND(A4095="",C4095="",D4095=""),"",IF(A4095="","Add the order date",IF(I4095="","Date not recognised - use YYYY-MM-DD",IF(C4095="","Add the customer email",IF(D4095="","Add the order total",IF(COUNTIF(Customers!$A$2:$A$2001,C4095)=0,"Customer not on Customers tab",IF(N(E4095)&gt;D4095,"Refund is more than the order",IF(AND(B4095&lt;&gt;"",COUNTIF($B$2:$B$5001,B4095)&gt;1),"Same order # twice - keep one row",""))))))))</f>
        <v/>
      </c>
      <c r="I4095" s="11" t="str">
        <f aca="false">IF(A4095="","",IF(ISNUMBER(A4095),INT(A4095),IFERROR(IF(TEXT(DATE(VALUE(LEFT(A4095,4)),VALUE(MID(A4095,6,2)),VALUE(MID(A4095,9,2))),"yyyy-mm-dd")=LEFT(A4095,10),DATE(VALUE(LEFT(A4095,4)),VALUE(MID(A4095,6,2)),VALUE(MID(A4095,9,2))),""),"")))</f>
        <v/>
      </c>
    </row>
    <row r="4096" customFormat="false" ht="15" hidden="false" customHeight="false" outlineLevel="0" collapsed="false">
      <c r="A4096" s="13"/>
      <c r="B4096" s="8"/>
      <c r="C4096" s="8"/>
      <c r="D4096" s="23"/>
      <c r="E4096" s="23"/>
      <c r="F4096" s="10" t="str">
        <f aca="false">IF(D4096="","",D4096-N(E4096))</f>
        <v/>
      </c>
      <c r="G4096" s="8"/>
      <c r="H4096" s="12" t="str">
        <f aca="false">IF(AND(A4096="",C4096="",D4096=""),"",IF(A4096="","Add the order date",IF(I4096="","Date not recognised - use YYYY-MM-DD",IF(C4096="","Add the customer email",IF(D4096="","Add the order total",IF(COUNTIF(Customers!$A$2:$A$2001,C4096)=0,"Customer not on Customers tab",IF(N(E4096)&gt;D4096,"Refund is more than the order",IF(AND(B4096&lt;&gt;"",COUNTIF($B$2:$B$5001,B4096)&gt;1),"Same order # twice - keep one row",""))))))))</f>
        <v/>
      </c>
      <c r="I4096" s="11" t="str">
        <f aca="false">IF(A4096="","",IF(ISNUMBER(A4096),INT(A4096),IFERROR(IF(TEXT(DATE(VALUE(LEFT(A4096,4)),VALUE(MID(A4096,6,2)),VALUE(MID(A4096,9,2))),"yyyy-mm-dd")=LEFT(A4096,10),DATE(VALUE(LEFT(A4096,4)),VALUE(MID(A4096,6,2)),VALUE(MID(A4096,9,2))),""),"")))</f>
        <v/>
      </c>
    </row>
    <row r="4097" customFormat="false" ht="15" hidden="false" customHeight="false" outlineLevel="0" collapsed="false">
      <c r="A4097" s="13"/>
      <c r="B4097" s="8"/>
      <c r="C4097" s="8"/>
      <c r="D4097" s="23"/>
      <c r="E4097" s="23"/>
      <c r="F4097" s="10" t="str">
        <f aca="false">IF(D4097="","",D4097-N(E4097))</f>
        <v/>
      </c>
      <c r="G4097" s="8"/>
      <c r="H4097" s="12" t="str">
        <f aca="false">IF(AND(A4097="",C4097="",D4097=""),"",IF(A4097="","Add the order date",IF(I4097="","Date not recognised - use YYYY-MM-DD",IF(C4097="","Add the customer email",IF(D4097="","Add the order total",IF(COUNTIF(Customers!$A$2:$A$2001,C4097)=0,"Customer not on Customers tab",IF(N(E4097)&gt;D4097,"Refund is more than the order",IF(AND(B4097&lt;&gt;"",COUNTIF($B$2:$B$5001,B4097)&gt;1),"Same order # twice - keep one row",""))))))))</f>
        <v/>
      </c>
      <c r="I4097" s="11" t="str">
        <f aca="false">IF(A4097="","",IF(ISNUMBER(A4097),INT(A4097),IFERROR(IF(TEXT(DATE(VALUE(LEFT(A4097,4)),VALUE(MID(A4097,6,2)),VALUE(MID(A4097,9,2))),"yyyy-mm-dd")=LEFT(A4097,10),DATE(VALUE(LEFT(A4097,4)),VALUE(MID(A4097,6,2)),VALUE(MID(A4097,9,2))),""),"")))</f>
        <v/>
      </c>
    </row>
    <row r="4098" customFormat="false" ht="15" hidden="false" customHeight="false" outlineLevel="0" collapsed="false">
      <c r="A4098" s="13"/>
      <c r="B4098" s="8"/>
      <c r="C4098" s="8"/>
      <c r="D4098" s="23"/>
      <c r="E4098" s="23"/>
      <c r="F4098" s="10" t="str">
        <f aca="false">IF(D4098="","",D4098-N(E4098))</f>
        <v/>
      </c>
      <c r="G4098" s="8"/>
      <c r="H4098" s="12" t="str">
        <f aca="false">IF(AND(A4098="",C4098="",D4098=""),"",IF(A4098="","Add the order date",IF(I4098="","Date not recognised - use YYYY-MM-DD",IF(C4098="","Add the customer email",IF(D4098="","Add the order total",IF(COUNTIF(Customers!$A$2:$A$2001,C4098)=0,"Customer not on Customers tab",IF(N(E4098)&gt;D4098,"Refund is more than the order",IF(AND(B4098&lt;&gt;"",COUNTIF($B$2:$B$5001,B4098)&gt;1),"Same order # twice - keep one row",""))))))))</f>
        <v/>
      </c>
      <c r="I4098" s="11" t="str">
        <f aca="false">IF(A4098="","",IF(ISNUMBER(A4098),INT(A4098),IFERROR(IF(TEXT(DATE(VALUE(LEFT(A4098,4)),VALUE(MID(A4098,6,2)),VALUE(MID(A4098,9,2))),"yyyy-mm-dd")=LEFT(A4098,10),DATE(VALUE(LEFT(A4098,4)),VALUE(MID(A4098,6,2)),VALUE(MID(A4098,9,2))),""),"")))</f>
        <v/>
      </c>
    </row>
    <row r="4099" customFormat="false" ht="15" hidden="false" customHeight="false" outlineLevel="0" collapsed="false">
      <c r="A4099" s="13"/>
      <c r="B4099" s="8"/>
      <c r="C4099" s="8"/>
      <c r="D4099" s="23"/>
      <c r="E4099" s="23"/>
      <c r="F4099" s="10" t="str">
        <f aca="false">IF(D4099="","",D4099-N(E4099))</f>
        <v/>
      </c>
      <c r="G4099" s="8"/>
      <c r="H4099" s="12" t="str">
        <f aca="false">IF(AND(A4099="",C4099="",D4099=""),"",IF(A4099="","Add the order date",IF(I4099="","Date not recognised - use YYYY-MM-DD",IF(C4099="","Add the customer email",IF(D4099="","Add the order total",IF(COUNTIF(Customers!$A$2:$A$2001,C4099)=0,"Customer not on Customers tab",IF(N(E4099)&gt;D4099,"Refund is more than the order",IF(AND(B4099&lt;&gt;"",COUNTIF($B$2:$B$5001,B4099)&gt;1),"Same order # twice - keep one row",""))))))))</f>
        <v/>
      </c>
      <c r="I4099" s="11" t="str">
        <f aca="false">IF(A4099="","",IF(ISNUMBER(A4099),INT(A4099),IFERROR(IF(TEXT(DATE(VALUE(LEFT(A4099,4)),VALUE(MID(A4099,6,2)),VALUE(MID(A4099,9,2))),"yyyy-mm-dd")=LEFT(A4099,10),DATE(VALUE(LEFT(A4099,4)),VALUE(MID(A4099,6,2)),VALUE(MID(A4099,9,2))),""),"")))</f>
        <v/>
      </c>
    </row>
    <row r="4100" customFormat="false" ht="15" hidden="false" customHeight="false" outlineLevel="0" collapsed="false">
      <c r="A4100" s="13"/>
      <c r="B4100" s="8"/>
      <c r="C4100" s="8"/>
      <c r="D4100" s="23"/>
      <c r="E4100" s="23"/>
      <c r="F4100" s="10" t="str">
        <f aca="false">IF(D4100="","",D4100-N(E4100))</f>
        <v/>
      </c>
      <c r="G4100" s="8"/>
      <c r="H4100" s="12" t="str">
        <f aca="false">IF(AND(A4100="",C4100="",D4100=""),"",IF(A4100="","Add the order date",IF(I4100="","Date not recognised - use YYYY-MM-DD",IF(C4100="","Add the customer email",IF(D4100="","Add the order total",IF(COUNTIF(Customers!$A$2:$A$2001,C4100)=0,"Customer not on Customers tab",IF(N(E4100)&gt;D4100,"Refund is more than the order",IF(AND(B4100&lt;&gt;"",COUNTIF($B$2:$B$5001,B4100)&gt;1),"Same order # twice - keep one row",""))))))))</f>
        <v/>
      </c>
      <c r="I4100" s="11" t="str">
        <f aca="false">IF(A4100="","",IF(ISNUMBER(A4100),INT(A4100),IFERROR(IF(TEXT(DATE(VALUE(LEFT(A4100,4)),VALUE(MID(A4100,6,2)),VALUE(MID(A4100,9,2))),"yyyy-mm-dd")=LEFT(A4100,10),DATE(VALUE(LEFT(A4100,4)),VALUE(MID(A4100,6,2)),VALUE(MID(A4100,9,2))),""),"")))</f>
        <v/>
      </c>
    </row>
    <row r="4101" customFormat="false" ht="15" hidden="false" customHeight="false" outlineLevel="0" collapsed="false">
      <c r="A4101" s="13"/>
      <c r="B4101" s="8"/>
      <c r="C4101" s="8"/>
      <c r="D4101" s="23"/>
      <c r="E4101" s="23"/>
      <c r="F4101" s="10" t="str">
        <f aca="false">IF(D4101="","",D4101-N(E4101))</f>
        <v/>
      </c>
      <c r="G4101" s="8"/>
      <c r="H4101" s="12" t="str">
        <f aca="false">IF(AND(A4101="",C4101="",D4101=""),"",IF(A4101="","Add the order date",IF(I4101="","Date not recognised - use YYYY-MM-DD",IF(C4101="","Add the customer email",IF(D4101="","Add the order total",IF(COUNTIF(Customers!$A$2:$A$2001,C4101)=0,"Customer not on Customers tab",IF(N(E4101)&gt;D4101,"Refund is more than the order",IF(AND(B4101&lt;&gt;"",COUNTIF($B$2:$B$5001,B4101)&gt;1),"Same order # twice - keep one row",""))))))))</f>
        <v/>
      </c>
      <c r="I4101" s="11" t="str">
        <f aca="false">IF(A4101="","",IF(ISNUMBER(A4101),INT(A4101),IFERROR(IF(TEXT(DATE(VALUE(LEFT(A4101,4)),VALUE(MID(A4101,6,2)),VALUE(MID(A4101,9,2))),"yyyy-mm-dd")=LEFT(A4101,10),DATE(VALUE(LEFT(A4101,4)),VALUE(MID(A4101,6,2)),VALUE(MID(A4101,9,2))),""),"")))</f>
        <v/>
      </c>
    </row>
    <row r="4102" customFormat="false" ht="15" hidden="false" customHeight="false" outlineLevel="0" collapsed="false">
      <c r="A4102" s="13"/>
      <c r="B4102" s="8"/>
      <c r="C4102" s="8"/>
      <c r="D4102" s="23"/>
      <c r="E4102" s="23"/>
      <c r="F4102" s="10" t="str">
        <f aca="false">IF(D4102="","",D4102-N(E4102))</f>
        <v/>
      </c>
      <c r="G4102" s="8"/>
      <c r="H4102" s="12" t="str">
        <f aca="false">IF(AND(A4102="",C4102="",D4102=""),"",IF(A4102="","Add the order date",IF(I4102="","Date not recognised - use YYYY-MM-DD",IF(C4102="","Add the customer email",IF(D4102="","Add the order total",IF(COUNTIF(Customers!$A$2:$A$2001,C4102)=0,"Customer not on Customers tab",IF(N(E4102)&gt;D4102,"Refund is more than the order",IF(AND(B4102&lt;&gt;"",COUNTIF($B$2:$B$5001,B4102)&gt;1),"Same order # twice - keep one row",""))))))))</f>
        <v/>
      </c>
      <c r="I4102" s="11" t="str">
        <f aca="false">IF(A4102="","",IF(ISNUMBER(A4102),INT(A4102),IFERROR(IF(TEXT(DATE(VALUE(LEFT(A4102,4)),VALUE(MID(A4102,6,2)),VALUE(MID(A4102,9,2))),"yyyy-mm-dd")=LEFT(A4102,10),DATE(VALUE(LEFT(A4102,4)),VALUE(MID(A4102,6,2)),VALUE(MID(A4102,9,2))),""),"")))</f>
        <v/>
      </c>
    </row>
    <row r="4103" customFormat="false" ht="15" hidden="false" customHeight="false" outlineLevel="0" collapsed="false">
      <c r="A4103" s="13"/>
      <c r="B4103" s="8"/>
      <c r="C4103" s="8"/>
      <c r="D4103" s="23"/>
      <c r="E4103" s="23"/>
      <c r="F4103" s="10" t="str">
        <f aca="false">IF(D4103="","",D4103-N(E4103))</f>
        <v/>
      </c>
      <c r="G4103" s="8"/>
      <c r="H4103" s="12" t="str">
        <f aca="false">IF(AND(A4103="",C4103="",D4103=""),"",IF(A4103="","Add the order date",IF(I4103="","Date not recognised - use YYYY-MM-DD",IF(C4103="","Add the customer email",IF(D4103="","Add the order total",IF(COUNTIF(Customers!$A$2:$A$2001,C4103)=0,"Customer not on Customers tab",IF(N(E4103)&gt;D4103,"Refund is more than the order",IF(AND(B4103&lt;&gt;"",COUNTIF($B$2:$B$5001,B4103)&gt;1),"Same order # twice - keep one row",""))))))))</f>
        <v/>
      </c>
      <c r="I4103" s="11" t="str">
        <f aca="false">IF(A4103="","",IF(ISNUMBER(A4103),INT(A4103),IFERROR(IF(TEXT(DATE(VALUE(LEFT(A4103,4)),VALUE(MID(A4103,6,2)),VALUE(MID(A4103,9,2))),"yyyy-mm-dd")=LEFT(A4103,10),DATE(VALUE(LEFT(A4103,4)),VALUE(MID(A4103,6,2)),VALUE(MID(A4103,9,2))),""),"")))</f>
        <v/>
      </c>
    </row>
    <row r="4104" customFormat="false" ht="15" hidden="false" customHeight="false" outlineLevel="0" collapsed="false">
      <c r="A4104" s="13"/>
      <c r="B4104" s="8"/>
      <c r="C4104" s="8"/>
      <c r="D4104" s="23"/>
      <c r="E4104" s="23"/>
      <c r="F4104" s="10" t="str">
        <f aca="false">IF(D4104="","",D4104-N(E4104))</f>
        <v/>
      </c>
      <c r="G4104" s="8"/>
      <c r="H4104" s="12" t="str">
        <f aca="false">IF(AND(A4104="",C4104="",D4104=""),"",IF(A4104="","Add the order date",IF(I4104="","Date not recognised - use YYYY-MM-DD",IF(C4104="","Add the customer email",IF(D4104="","Add the order total",IF(COUNTIF(Customers!$A$2:$A$2001,C4104)=0,"Customer not on Customers tab",IF(N(E4104)&gt;D4104,"Refund is more than the order",IF(AND(B4104&lt;&gt;"",COUNTIF($B$2:$B$5001,B4104)&gt;1),"Same order # twice - keep one row",""))))))))</f>
        <v/>
      </c>
      <c r="I4104" s="11" t="str">
        <f aca="false">IF(A4104="","",IF(ISNUMBER(A4104),INT(A4104),IFERROR(IF(TEXT(DATE(VALUE(LEFT(A4104,4)),VALUE(MID(A4104,6,2)),VALUE(MID(A4104,9,2))),"yyyy-mm-dd")=LEFT(A4104,10),DATE(VALUE(LEFT(A4104,4)),VALUE(MID(A4104,6,2)),VALUE(MID(A4104,9,2))),""),"")))</f>
        <v/>
      </c>
    </row>
    <row r="4105" customFormat="false" ht="15" hidden="false" customHeight="false" outlineLevel="0" collapsed="false">
      <c r="A4105" s="13"/>
      <c r="B4105" s="8"/>
      <c r="C4105" s="8"/>
      <c r="D4105" s="23"/>
      <c r="E4105" s="23"/>
      <c r="F4105" s="10" t="str">
        <f aca="false">IF(D4105="","",D4105-N(E4105))</f>
        <v/>
      </c>
      <c r="G4105" s="8"/>
      <c r="H4105" s="12" t="str">
        <f aca="false">IF(AND(A4105="",C4105="",D4105=""),"",IF(A4105="","Add the order date",IF(I4105="","Date not recognised - use YYYY-MM-DD",IF(C4105="","Add the customer email",IF(D4105="","Add the order total",IF(COUNTIF(Customers!$A$2:$A$2001,C4105)=0,"Customer not on Customers tab",IF(N(E4105)&gt;D4105,"Refund is more than the order",IF(AND(B4105&lt;&gt;"",COUNTIF($B$2:$B$5001,B4105)&gt;1),"Same order # twice - keep one row",""))))))))</f>
        <v/>
      </c>
      <c r="I4105" s="11" t="str">
        <f aca="false">IF(A4105="","",IF(ISNUMBER(A4105),INT(A4105),IFERROR(IF(TEXT(DATE(VALUE(LEFT(A4105,4)),VALUE(MID(A4105,6,2)),VALUE(MID(A4105,9,2))),"yyyy-mm-dd")=LEFT(A4105,10),DATE(VALUE(LEFT(A4105,4)),VALUE(MID(A4105,6,2)),VALUE(MID(A4105,9,2))),""),"")))</f>
        <v/>
      </c>
    </row>
    <row r="4106" customFormat="false" ht="15" hidden="false" customHeight="false" outlineLevel="0" collapsed="false">
      <c r="A4106" s="13"/>
      <c r="B4106" s="8"/>
      <c r="C4106" s="8"/>
      <c r="D4106" s="23"/>
      <c r="E4106" s="23"/>
      <c r="F4106" s="10" t="str">
        <f aca="false">IF(D4106="","",D4106-N(E4106))</f>
        <v/>
      </c>
      <c r="G4106" s="8"/>
      <c r="H4106" s="12" t="str">
        <f aca="false">IF(AND(A4106="",C4106="",D4106=""),"",IF(A4106="","Add the order date",IF(I4106="","Date not recognised - use YYYY-MM-DD",IF(C4106="","Add the customer email",IF(D4106="","Add the order total",IF(COUNTIF(Customers!$A$2:$A$2001,C4106)=0,"Customer not on Customers tab",IF(N(E4106)&gt;D4106,"Refund is more than the order",IF(AND(B4106&lt;&gt;"",COUNTIF($B$2:$B$5001,B4106)&gt;1),"Same order # twice - keep one row",""))))))))</f>
        <v/>
      </c>
      <c r="I4106" s="11" t="str">
        <f aca="false">IF(A4106="","",IF(ISNUMBER(A4106),INT(A4106),IFERROR(IF(TEXT(DATE(VALUE(LEFT(A4106,4)),VALUE(MID(A4106,6,2)),VALUE(MID(A4106,9,2))),"yyyy-mm-dd")=LEFT(A4106,10),DATE(VALUE(LEFT(A4106,4)),VALUE(MID(A4106,6,2)),VALUE(MID(A4106,9,2))),""),"")))</f>
        <v/>
      </c>
    </row>
    <row r="4107" customFormat="false" ht="15" hidden="false" customHeight="false" outlineLevel="0" collapsed="false">
      <c r="A4107" s="13"/>
      <c r="B4107" s="8"/>
      <c r="C4107" s="8"/>
      <c r="D4107" s="23"/>
      <c r="E4107" s="23"/>
      <c r="F4107" s="10" t="str">
        <f aca="false">IF(D4107="","",D4107-N(E4107))</f>
        <v/>
      </c>
      <c r="G4107" s="8"/>
      <c r="H4107" s="12" t="str">
        <f aca="false">IF(AND(A4107="",C4107="",D4107=""),"",IF(A4107="","Add the order date",IF(I4107="","Date not recognised - use YYYY-MM-DD",IF(C4107="","Add the customer email",IF(D4107="","Add the order total",IF(COUNTIF(Customers!$A$2:$A$2001,C4107)=0,"Customer not on Customers tab",IF(N(E4107)&gt;D4107,"Refund is more than the order",IF(AND(B4107&lt;&gt;"",COUNTIF($B$2:$B$5001,B4107)&gt;1),"Same order # twice - keep one row",""))))))))</f>
        <v/>
      </c>
      <c r="I4107" s="11" t="str">
        <f aca="false">IF(A4107="","",IF(ISNUMBER(A4107),INT(A4107),IFERROR(IF(TEXT(DATE(VALUE(LEFT(A4107,4)),VALUE(MID(A4107,6,2)),VALUE(MID(A4107,9,2))),"yyyy-mm-dd")=LEFT(A4107,10),DATE(VALUE(LEFT(A4107,4)),VALUE(MID(A4107,6,2)),VALUE(MID(A4107,9,2))),""),"")))</f>
        <v/>
      </c>
    </row>
    <row r="4108" customFormat="false" ht="15" hidden="false" customHeight="false" outlineLevel="0" collapsed="false">
      <c r="A4108" s="13"/>
      <c r="B4108" s="8"/>
      <c r="C4108" s="8"/>
      <c r="D4108" s="23"/>
      <c r="E4108" s="23"/>
      <c r="F4108" s="10" t="str">
        <f aca="false">IF(D4108="","",D4108-N(E4108))</f>
        <v/>
      </c>
      <c r="G4108" s="8"/>
      <c r="H4108" s="12" t="str">
        <f aca="false">IF(AND(A4108="",C4108="",D4108=""),"",IF(A4108="","Add the order date",IF(I4108="","Date not recognised - use YYYY-MM-DD",IF(C4108="","Add the customer email",IF(D4108="","Add the order total",IF(COUNTIF(Customers!$A$2:$A$2001,C4108)=0,"Customer not on Customers tab",IF(N(E4108)&gt;D4108,"Refund is more than the order",IF(AND(B4108&lt;&gt;"",COUNTIF($B$2:$B$5001,B4108)&gt;1),"Same order # twice - keep one row",""))))))))</f>
        <v/>
      </c>
      <c r="I4108" s="11" t="str">
        <f aca="false">IF(A4108="","",IF(ISNUMBER(A4108),INT(A4108),IFERROR(IF(TEXT(DATE(VALUE(LEFT(A4108,4)),VALUE(MID(A4108,6,2)),VALUE(MID(A4108,9,2))),"yyyy-mm-dd")=LEFT(A4108,10),DATE(VALUE(LEFT(A4108,4)),VALUE(MID(A4108,6,2)),VALUE(MID(A4108,9,2))),""),"")))</f>
        <v/>
      </c>
    </row>
    <row r="4109" customFormat="false" ht="15" hidden="false" customHeight="false" outlineLevel="0" collapsed="false">
      <c r="A4109" s="13"/>
      <c r="B4109" s="8"/>
      <c r="C4109" s="8"/>
      <c r="D4109" s="23"/>
      <c r="E4109" s="23"/>
      <c r="F4109" s="10" t="str">
        <f aca="false">IF(D4109="","",D4109-N(E4109))</f>
        <v/>
      </c>
      <c r="G4109" s="8"/>
      <c r="H4109" s="12" t="str">
        <f aca="false">IF(AND(A4109="",C4109="",D4109=""),"",IF(A4109="","Add the order date",IF(I4109="","Date not recognised - use YYYY-MM-DD",IF(C4109="","Add the customer email",IF(D4109="","Add the order total",IF(COUNTIF(Customers!$A$2:$A$2001,C4109)=0,"Customer not on Customers tab",IF(N(E4109)&gt;D4109,"Refund is more than the order",IF(AND(B4109&lt;&gt;"",COUNTIF($B$2:$B$5001,B4109)&gt;1),"Same order # twice - keep one row",""))))))))</f>
        <v/>
      </c>
      <c r="I4109" s="11" t="str">
        <f aca="false">IF(A4109="","",IF(ISNUMBER(A4109),INT(A4109),IFERROR(IF(TEXT(DATE(VALUE(LEFT(A4109,4)),VALUE(MID(A4109,6,2)),VALUE(MID(A4109,9,2))),"yyyy-mm-dd")=LEFT(A4109,10),DATE(VALUE(LEFT(A4109,4)),VALUE(MID(A4109,6,2)),VALUE(MID(A4109,9,2))),""),"")))</f>
        <v/>
      </c>
    </row>
    <row r="4110" customFormat="false" ht="15" hidden="false" customHeight="false" outlineLevel="0" collapsed="false">
      <c r="A4110" s="13"/>
      <c r="B4110" s="8"/>
      <c r="C4110" s="8"/>
      <c r="D4110" s="23"/>
      <c r="E4110" s="23"/>
      <c r="F4110" s="10" t="str">
        <f aca="false">IF(D4110="","",D4110-N(E4110))</f>
        <v/>
      </c>
      <c r="G4110" s="8"/>
      <c r="H4110" s="12" t="str">
        <f aca="false">IF(AND(A4110="",C4110="",D4110=""),"",IF(A4110="","Add the order date",IF(I4110="","Date not recognised - use YYYY-MM-DD",IF(C4110="","Add the customer email",IF(D4110="","Add the order total",IF(COUNTIF(Customers!$A$2:$A$2001,C4110)=0,"Customer not on Customers tab",IF(N(E4110)&gt;D4110,"Refund is more than the order",IF(AND(B4110&lt;&gt;"",COUNTIF($B$2:$B$5001,B4110)&gt;1),"Same order # twice - keep one row",""))))))))</f>
        <v/>
      </c>
      <c r="I4110" s="11" t="str">
        <f aca="false">IF(A4110="","",IF(ISNUMBER(A4110),INT(A4110),IFERROR(IF(TEXT(DATE(VALUE(LEFT(A4110,4)),VALUE(MID(A4110,6,2)),VALUE(MID(A4110,9,2))),"yyyy-mm-dd")=LEFT(A4110,10),DATE(VALUE(LEFT(A4110,4)),VALUE(MID(A4110,6,2)),VALUE(MID(A4110,9,2))),""),"")))</f>
        <v/>
      </c>
    </row>
    <row r="4111" customFormat="false" ht="15" hidden="false" customHeight="false" outlineLevel="0" collapsed="false">
      <c r="A4111" s="13"/>
      <c r="B4111" s="8"/>
      <c r="C4111" s="8"/>
      <c r="D4111" s="23"/>
      <c r="E4111" s="23"/>
      <c r="F4111" s="10" t="str">
        <f aca="false">IF(D4111="","",D4111-N(E4111))</f>
        <v/>
      </c>
      <c r="G4111" s="8"/>
      <c r="H4111" s="12" t="str">
        <f aca="false">IF(AND(A4111="",C4111="",D4111=""),"",IF(A4111="","Add the order date",IF(I4111="","Date not recognised - use YYYY-MM-DD",IF(C4111="","Add the customer email",IF(D4111="","Add the order total",IF(COUNTIF(Customers!$A$2:$A$2001,C4111)=0,"Customer not on Customers tab",IF(N(E4111)&gt;D4111,"Refund is more than the order",IF(AND(B4111&lt;&gt;"",COUNTIF($B$2:$B$5001,B4111)&gt;1),"Same order # twice - keep one row",""))))))))</f>
        <v/>
      </c>
      <c r="I4111" s="11" t="str">
        <f aca="false">IF(A4111="","",IF(ISNUMBER(A4111),INT(A4111),IFERROR(IF(TEXT(DATE(VALUE(LEFT(A4111,4)),VALUE(MID(A4111,6,2)),VALUE(MID(A4111,9,2))),"yyyy-mm-dd")=LEFT(A4111,10),DATE(VALUE(LEFT(A4111,4)),VALUE(MID(A4111,6,2)),VALUE(MID(A4111,9,2))),""),"")))</f>
        <v/>
      </c>
    </row>
    <row r="4112" customFormat="false" ht="15" hidden="false" customHeight="false" outlineLevel="0" collapsed="false">
      <c r="A4112" s="13"/>
      <c r="B4112" s="8"/>
      <c r="C4112" s="8"/>
      <c r="D4112" s="23"/>
      <c r="E4112" s="23"/>
      <c r="F4112" s="10" t="str">
        <f aca="false">IF(D4112="","",D4112-N(E4112))</f>
        <v/>
      </c>
      <c r="G4112" s="8"/>
      <c r="H4112" s="12" t="str">
        <f aca="false">IF(AND(A4112="",C4112="",D4112=""),"",IF(A4112="","Add the order date",IF(I4112="","Date not recognised - use YYYY-MM-DD",IF(C4112="","Add the customer email",IF(D4112="","Add the order total",IF(COUNTIF(Customers!$A$2:$A$2001,C4112)=0,"Customer not on Customers tab",IF(N(E4112)&gt;D4112,"Refund is more than the order",IF(AND(B4112&lt;&gt;"",COUNTIF($B$2:$B$5001,B4112)&gt;1),"Same order # twice - keep one row",""))))))))</f>
        <v/>
      </c>
      <c r="I4112" s="11" t="str">
        <f aca="false">IF(A4112="","",IF(ISNUMBER(A4112),INT(A4112),IFERROR(IF(TEXT(DATE(VALUE(LEFT(A4112,4)),VALUE(MID(A4112,6,2)),VALUE(MID(A4112,9,2))),"yyyy-mm-dd")=LEFT(A4112,10),DATE(VALUE(LEFT(A4112,4)),VALUE(MID(A4112,6,2)),VALUE(MID(A4112,9,2))),""),"")))</f>
        <v/>
      </c>
    </row>
    <row r="4113" customFormat="false" ht="15" hidden="false" customHeight="false" outlineLevel="0" collapsed="false">
      <c r="A4113" s="13"/>
      <c r="B4113" s="8"/>
      <c r="C4113" s="8"/>
      <c r="D4113" s="23"/>
      <c r="E4113" s="23"/>
      <c r="F4113" s="10" t="str">
        <f aca="false">IF(D4113="","",D4113-N(E4113))</f>
        <v/>
      </c>
      <c r="G4113" s="8"/>
      <c r="H4113" s="12" t="str">
        <f aca="false">IF(AND(A4113="",C4113="",D4113=""),"",IF(A4113="","Add the order date",IF(I4113="","Date not recognised - use YYYY-MM-DD",IF(C4113="","Add the customer email",IF(D4113="","Add the order total",IF(COUNTIF(Customers!$A$2:$A$2001,C4113)=0,"Customer not on Customers tab",IF(N(E4113)&gt;D4113,"Refund is more than the order",IF(AND(B4113&lt;&gt;"",COUNTIF($B$2:$B$5001,B4113)&gt;1),"Same order # twice - keep one row",""))))))))</f>
        <v/>
      </c>
      <c r="I4113" s="11" t="str">
        <f aca="false">IF(A4113="","",IF(ISNUMBER(A4113),INT(A4113),IFERROR(IF(TEXT(DATE(VALUE(LEFT(A4113,4)),VALUE(MID(A4113,6,2)),VALUE(MID(A4113,9,2))),"yyyy-mm-dd")=LEFT(A4113,10),DATE(VALUE(LEFT(A4113,4)),VALUE(MID(A4113,6,2)),VALUE(MID(A4113,9,2))),""),"")))</f>
        <v/>
      </c>
    </row>
    <row r="4114" customFormat="false" ht="15" hidden="false" customHeight="false" outlineLevel="0" collapsed="false">
      <c r="A4114" s="13"/>
      <c r="B4114" s="8"/>
      <c r="C4114" s="8"/>
      <c r="D4114" s="23"/>
      <c r="E4114" s="23"/>
      <c r="F4114" s="10" t="str">
        <f aca="false">IF(D4114="","",D4114-N(E4114))</f>
        <v/>
      </c>
      <c r="G4114" s="8"/>
      <c r="H4114" s="12" t="str">
        <f aca="false">IF(AND(A4114="",C4114="",D4114=""),"",IF(A4114="","Add the order date",IF(I4114="","Date not recognised - use YYYY-MM-DD",IF(C4114="","Add the customer email",IF(D4114="","Add the order total",IF(COUNTIF(Customers!$A$2:$A$2001,C4114)=0,"Customer not on Customers tab",IF(N(E4114)&gt;D4114,"Refund is more than the order",IF(AND(B4114&lt;&gt;"",COUNTIF($B$2:$B$5001,B4114)&gt;1),"Same order # twice - keep one row",""))))))))</f>
        <v/>
      </c>
      <c r="I4114" s="11" t="str">
        <f aca="false">IF(A4114="","",IF(ISNUMBER(A4114),INT(A4114),IFERROR(IF(TEXT(DATE(VALUE(LEFT(A4114,4)),VALUE(MID(A4114,6,2)),VALUE(MID(A4114,9,2))),"yyyy-mm-dd")=LEFT(A4114,10),DATE(VALUE(LEFT(A4114,4)),VALUE(MID(A4114,6,2)),VALUE(MID(A4114,9,2))),""),"")))</f>
        <v/>
      </c>
    </row>
    <row r="4115" customFormat="false" ht="15" hidden="false" customHeight="false" outlineLevel="0" collapsed="false">
      <c r="A4115" s="13"/>
      <c r="B4115" s="8"/>
      <c r="C4115" s="8"/>
      <c r="D4115" s="23"/>
      <c r="E4115" s="23"/>
      <c r="F4115" s="10" t="str">
        <f aca="false">IF(D4115="","",D4115-N(E4115))</f>
        <v/>
      </c>
      <c r="G4115" s="8"/>
      <c r="H4115" s="12" t="str">
        <f aca="false">IF(AND(A4115="",C4115="",D4115=""),"",IF(A4115="","Add the order date",IF(I4115="","Date not recognised - use YYYY-MM-DD",IF(C4115="","Add the customer email",IF(D4115="","Add the order total",IF(COUNTIF(Customers!$A$2:$A$2001,C4115)=0,"Customer not on Customers tab",IF(N(E4115)&gt;D4115,"Refund is more than the order",IF(AND(B4115&lt;&gt;"",COUNTIF($B$2:$B$5001,B4115)&gt;1),"Same order # twice - keep one row",""))))))))</f>
        <v/>
      </c>
      <c r="I4115" s="11" t="str">
        <f aca="false">IF(A4115="","",IF(ISNUMBER(A4115),INT(A4115),IFERROR(IF(TEXT(DATE(VALUE(LEFT(A4115,4)),VALUE(MID(A4115,6,2)),VALUE(MID(A4115,9,2))),"yyyy-mm-dd")=LEFT(A4115,10),DATE(VALUE(LEFT(A4115,4)),VALUE(MID(A4115,6,2)),VALUE(MID(A4115,9,2))),""),"")))</f>
        <v/>
      </c>
    </row>
    <row r="4116" customFormat="false" ht="15" hidden="false" customHeight="false" outlineLevel="0" collapsed="false">
      <c r="A4116" s="13"/>
      <c r="B4116" s="8"/>
      <c r="C4116" s="8"/>
      <c r="D4116" s="23"/>
      <c r="E4116" s="23"/>
      <c r="F4116" s="10" t="str">
        <f aca="false">IF(D4116="","",D4116-N(E4116))</f>
        <v/>
      </c>
      <c r="G4116" s="8"/>
      <c r="H4116" s="12" t="str">
        <f aca="false">IF(AND(A4116="",C4116="",D4116=""),"",IF(A4116="","Add the order date",IF(I4116="","Date not recognised - use YYYY-MM-DD",IF(C4116="","Add the customer email",IF(D4116="","Add the order total",IF(COUNTIF(Customers!$A$2:$A$2001,C4116)=0,"Customer not on Customers tab",IF(N(E4116)&gt;D4116,"Refund is more than the order",IF(AND(B4116&lt;&gt;"",COUNTIF($B$2:$B$5001,B4116)&gt;1),"Same order # twice - keep one row",""))))))))</f>
        <v/>
      </c>
      <c r="I4116" s="11" t="str">
        <f aca="false">IF(A4116="","",IF(ISNUMBER(A4116),INT(A4116),IFERROR(IF(TEXT(DATE(VALUE(LEFT(A4116,4)),VALUE(MID(A4116,6,2)),VALUE(MID(A4116,9,2))),"yyyy-mm-dd")=LEFT(A4116,10),DATE(VALUE(LEFT(A4116,4)),VALUE(MID(A4116,6,2)),VALUE(MID(A4116,9,2))),""),"")))</f>
        <v/>
      </c>
    </row>
    <row r="4117" customFormat="false" ht="15" hidden="false" customHeight="false" outlineLevel="0" collapsed="false">
      <c r="A4117" s="13"/>
      <c r="B4117" s="8"/>
      <c r="C4117" s="8"/>
      <c r="D4117" s="23"/>
      <c r="E4117" s="23"/>
      <c r="F4117" s="10" t="str">
        <f aca="false">IF(D4117="","",D4117-N(E4117))</f>
        <v/>
      </c>
      <c r="G4117" s="8"/>
      <c r="H4117" s="12" t="str">
        <f aca="false">IF(AND(A4117="",C4117="",D4117=""),"",IF(A4117="","Add the order date",IF(I4117="","Date not recognised - use YYYY-MM-DD",IF(C4117="","Add the customer email",IF(D4117="","Add the order total",IF(COUNTIF(Customers!$A$2:$A$2001,C4117)=0,"Customer not on Customers tab",IF(N(E4117)&gt;D4117,"Refund is more than the order",IF(AND(B4117&lt;&gt;"",COUNTIF($B$2:$B$5001,B4117)&gt;1),"Same order # twice - keep one row",""))))))))</f>
        <v/>
      </c>
      <c r="I4117" s="11" t="str">
        <f aca="false">IF(A4117="","",IF(ISNUMBER(A4117),INT(A4117),IFERROR(IF(TEXT(DATE(VALUE(LEFT(A4117,4)),VALUE(MID(A4117,6,2)),VALUE(MID(A4117,9,2))),"yyyy-mm-dd")=LEFT(A4117,10),DATE(VALUE(LEFT(A4117,4)),VALUE(MID(A4117,6,2)),VALUE(MID(A4117,9,2))),""),"")))</f>
        <v/>
      </c>
    </row>
    <row r="4118" customFormat="false" ht="15" hidden="false" customHeight="false" outlineLevel="0" collapsed="false">
      <c r="A4118" s="13"/>
      <c r="B4118" s="8"/>
      <c r="C4118" s="8"/>
      <c r="D4118" s="23"/>
      <c r="E4118" s="23"/>
      <c r="F4118" s="10" t="str">
        <f aca="false">IF(D4118="","",D4118-N(E4118))</f>
        <v/>
      </c>
      <c r="G4118" s="8"/>
      <c r="H4118" s="12" t="str">
        <f aca="false">IF(AND(A4118="",C4118="",D4118=""),"",IF(A4118="","Add the order date",IF(I4118="","Date not recognised - use YYYY-MM-DD",IF(C4118="","Add the customer email",IF(D4118="","Add the order total",IF(COUNTIF(Customers!$A$2:$A$2001,C4118)=0,"Customer not on Customers tab",IF(N(E4118)&gt;D4118,"Refund is more than the order",IF(AND(B4118&lt;&gt;"",COUNTIF($B$2:$B$5001,B4118)&gt;1),"Same order # twice - keep one row",""))))))))</f>
        <v/>
      </c>
      <c r="I4118" s="11" t="str">
        <f aca="false">IF(A4118="","",IF(ISNUMBER(A4118),INT(A4118),IFERROR(IF(TEXT(DATE(VALUE(LEFT(A4118,4)),VALUE(MID(A4118,6,2)),VALUE(MID(A4118,9,2))),"yyyy-mm-dd")=LEFT(A4118,10),DATE(VALUE(LEFT(A4118,4)),VALUE(MID(A4118,6,2)),VALUE(MID(A4118,9,2))),""),"")))</f>
        <v/>
      </c>
    </row>
    <row r="4119" customFormat="false" ht="15" hidden="false" customHeight="false" outlineLevel="0" collapsed="false">
      <c r="A4119" s="13"/>
      <c r="B4119" s="8"/>
      <c r="C4119" s="8"/>
      <c r="D4119" s="23"/>
      <c r="E4119" s="23"/>
      <c r="F4119" s="10" t="str">
        <f aca="false">IF(D4119="","",D4119-N(E4119))</f>
        <v/>
      </c>
      <c r="G4119" s="8"/>
      <c r="H4119" s="12" t="str">
        <f aca="false">IF(AND(A4119="",C4119="",D4119=""),"",IF(A4119="","Add the order date",IF(I4119="","Date not recognised - use YYYY-MM-DD",IF(C4119="","Add the customer email",IF(D4119="","Add the order total",IF(COUNTIF(Customers!$A$2:$A$2001,C4119)=0,"Customer not on Customers tab",IF(N(E4119)&gt;D4119,"Refund is more than the order",IF(AND(B4119&lt;&gt;"",COUNTIF($B$2:$B$5001,B4119)&gt;1),"Same order # twice - keep one row",""))))))))</f>
        <v/>
      </c>
      <c r="I4119" s="11" t="str">
        <f aca="false">IF(A4119="","",IF(ISNUMBER(A4119),INT(A4119),IFERROR(IF(TEXT(DATE(VALUE(LEFT(A4119,4)),VALUE(MID(A4119,6,2)),VALUE(MID(A4119,9,2))),"yyyy-mm-dd")=LEFT(A4119,10),DATE(VALUE(LEFT(A4119,4)),VALUE(MID(A4119,6,2)),VALUE(MID(A4119,9,2))),""),"")))</f>
        <v/>
      </c>
    </row>
    <row r="4120" customFormat="false" ht="15" hidden="false" customHeight="false" outlineLevel="0" collapsed="false">
      <c r="A4120" s="13"/>
      <c r="B4120" s="8"/>
      <c r="C4120" s="8"/>
      <c r="D4120" s="23"/>
      <c r="E4120" s="23"/>
      <c r="F4120" s="10" t="str">
        <f aca="false">IF(D4120="","",D4120-N(E4120))</f>
        <v/>
      </c>
      <c r="G4120" s="8"/>
      <c r="H4120" s="12" t="str">
        <f aca="false">IF(AND(A4120="",C4120="",D4120=""),"",IF(A4120="","Add the order date",IF(I4120="","Date not recognised - use YYYY-MM-DD",IF(C4120="","Add the customer email",IF(D4120="","Add the order total",IF(COUNTIF(Customers!$A$2:$A$2001,C4120)=0,"Customer not on Customers tab",IF(N(E4120)&gt;D4120,"Refund is more than the order",IF(AND(B4120&lt;&gt;"",COUNTIF($B$2:$B$5001,B4120)&gt;1),"Same order # twice - keep one row",""))))))))</f>
        <v/>
      </c>
      <c r="I4120" s="11" t="str">
        <f aca="false">IF(A4120="","",IF(ISNUMBER(A4120),INT(A4120),IFERROR(IF(TEXT(DATE(VALUE(LEFT(A4120,4)),VALUE(MID(A4120,6,2)),VALUE(MID(A4120,9,2))),"yyyy-mm-dd")=LEFT(A4120,10),DATE(VALUE(LEFT(A4120,4)),VALUE(MID(A4120,6,2)),VALUE(MID(A4120,9,2))),""),"")))</f>
        <v/>
      </c>
    </row>
    <row r="4121" customFormat="false" ht="15" hidden="false" customHeight="false" outlineLevel="0" collapsed="false">
      <c r="A4121" s="13"/>
      <c r="B4121" s="8"/>
      <c r="C4121" s="8"/>
      <c r="D4121" s="23"/>
      <c r="E4121" s="23"/>
      <c r="F4121" s="10" t="str">
        <f aca="false">IF(D4121="","",D4121-N(E4121))</f>
        <v/>
      </c>
      <c r="G4121" s="8"/>
      <c r="H4121" s="12" t="str">
        <f aca="false">IF(AND(A4121="",C4121="",D4121=""),"",IF(A4121="","Add the order date",IF(I4121="","Date not recognised - use YYYY-MM-DD",IF(C4121="","Add the customer email",IF(D4121="","Add the order total",IF(COUNTIF(Customers!$A$2:$A$2001,C4121)=0,"Customer not on Customers tab",IF(N(E4121)&gt;D4121,"Refund is more than the order",IF(AND(B4121&lt;&gt;"",COUNTIF($B$2:$B$5001,B4121)&gt;1),"Same order # twice - keep one row",""))))))))</f>
        <v/>
      </c>
      <c r="I4121" s="11" t="str">
        <f aca="false">IF(A4121="","",IF(ISNUMBER(A4121),INT(A4121),IFERROR(IF(TEXT(DATE(VALUE(LEFT(A4121,4)),VALUE(MID(A4121,6,2)),VALUE(MID(A4121,9,2))),"yyyy-mm-dd")=LEFT(A4121,10),DATE(VALUE(LEFT(A4121,4)),VALUE(MID(A4121,6,2)),VALUE(MID(A4121,9,2))),""),"")))</f>
        <v/>
      </c>
    </row>
    <row r="4122" customFormat="false" ht="15" hidden="false" customHeight="false" outlineLevel="0" collapsed="false">
      <c r="A4122" s="13"/>
      <c r="B4122" s="8"/>
      <c r="C4122" s="8"/>
      <c r="D4122" s="23"/>
      <c r="E4122" s="23"/>
      <c r="F4122" s="10" t="str">
        <f aca="false">IF(D4122="","",D4122-N(E4122))</f>
        <v/>
      </c>
      <c r="G4122" s="8"/>
      <c r="H4122" s="12" t="str">
        <f aca="false">IF(AND(A4122="",C4122="",D4122=""),"",IF(A4122="","Add the order date",IF(I4122="","Date not recognised - use YYYY-MM-DD",IF(C4122="","Add the customer email",IF(D4122="","Add the order total",IF(COUNTIF(Customers!$A$2:$A$2001,C4122)=0,"Customer not on Customers tab",IF(N(E4122)&gt;D4122,"Refund is more than the order",IF(AND(B4122&lt;&gt;"",COUNTIF($B$2:$B$5001,B4122)&gt;1),"Same order # twice - keep one row",""))))))))</f>
        <v/>
      </c>
      <c r="I4122" s="11" t="str">
        <f aca="false">IF(A4122="","",IF(ISNUMBER(A4122),INT(A4122),IFERROR(IF(TEXT(DATE(VALUE(LEFT(A4122,4)),VALUE(MID(A4122,6,2)),VALUE(MID(A4122,9,2))),"yyyy-mm-dd")=LEFT(A4122,10),DATE(VALUE(LEFT(A4122,4)),VALUE(MID(A4122,6,2)),VALUE(MID(A4122,9,2))),""),"")))</f>
        <v/>
      </c>
    </row>
    <row r="4123" customFormat="false" ht="15" hidden="false" customHeight="false" outlineLevel="0" collapsed="false">
      <c r="A4123" s="13"/>
      <c r="B4123" s="8"/>
      <c r="C4123" s="8"/>
      <c r="D4123" s="23"/>
      <c r="E4123" s="23"/>
      <c r="F4123" s="10" t="str">
        <f aca="false">IF(D4123="","",D4123-N(E4123))</f>
        <v/>
      </c>
      <c r="G4123" s="8"/>
      <c r="H4123" s="12" t="str">
        <f aca="false">IF(AND(A4123="",C4123="",D4123=""),"",IF(A4123="","Add the order date",IF(I4123="","Date not recognised - use YYYY-MM-DD",IF(C4123="","Add the customer email",IF(D4123="","Add the order total",IF(COUNTIF(Customers!$A$2:$A$2001,C4123)=0,"Customer not on Customers tab",IF(N(E4123)&gt;D4123,"Refund is more than the order",IF(AND(B4123&lt;&gt;"",COUNTIF($B$2:$B$5001,B4123)&gt;1),"Same order # twice - keep one row",""))))))))</f>
        <v/>
      </c>
      <c r="I4123" s="11" t="str">
        <f aca="false">IF(A4123="","",IF(ISNUMBER(A4123),INT(A4123),IFERROR(IF(TEXT(DATE(VALUE(LEFT(A4123,4)),VALUE(MID(A4123,6,2)),VALUE(MID(A4123,9,2))),"yyyy-mm-dd")=LEFT(A4123,10),DATE(VALUE(LEFT(A4123,4)),VALUE(MID(A4123,6,2)),VALUE(MID(A4123,9,2))),""),"")))</f>
        <v/>
      </c>
    </row>
    <row r="4124" customFormat="false" ht="15" hidden="false" customHeight="false" outlineLevel="0" collapsed="false">
      <c r="A4124" s="13"/>
      <c r="B4124" s="8"/>
      <c r="C4124" s="8"/>
      <c r="D4124" s="23"/>
      <c r="E4124" s="23"/>
      <c r="F4124" s="10" t="str">
        <f aca="false">IF(D4124="","",D4124-N(E4124))</f>
        <v/>
      </c>
      <c r="G4124" s="8"/>
      <c r="H4124" s="12" t="str">
        <f aca="false">IF(AND(A4124="",C4124="",D4124=""),"",IF(A4124="","Add the order date",IF(I4124="","Date not recognised - use YYYY-MM-DD",IF(C4124="","Add the customer email",IF(D4124="","Add the order total",IF(COUNTIF(Customers!$A$2:$A$2001,C4124)=0,"Customer not on Customers tab",IF(N(E4124)&gt;D4124,"Refund is more than the order",IF(AND(B4124&lt;&gt;"",COUNTIF($B$2:$B$5001,B4124)&gt;1),"Same order # twice - keep one row",""))))))))</f>
        <v/>
      </c>
      <c r="I4124" s="11" t="str">
        <f aca="false">IF(A4124="","",IF(ISNUMBER(A4124),INT(A4124),IFERROR(IF(TEXT(DATE(VALUE(LEFT(A4124,4)),VALUE(MID(A4124,6,2)),VALUE(MID(A4124,9,2))),"yyyy-mm-dd")=LEFT(A4124,10),DATE(VALUE(LEFT(A4124,4)),VALUE(MID(A4124,6,2)),VALUE(MID(A4124,9,2))),""),"")))</f>
        <v/>
      </c>
    </row>
    <row r="4125" customFormat="false" ht="15" hidden="false" customHeight="false" outlineLevel="0" collapsed="false">
      <c r="A4125" s="13"/>
      <c r="B4125" s="8"/>
      <c r="C4125" s="8"/>
      <c r="D4125" s="23"/>
      <c r="E4125" s="23"/>
      <c r="F4125" s="10" t="str">
        <f aca="false">IF(D4125="","",D4125-N(E4125))</f>
        <v/>
      </c>
      <c r="G4125" s="8"/>
      <c r="H4125" s="12" t="str">
        <f aca="false">IF(AND(A4125="",C4125="",D4125=""),"",IF(A4125="","Add the order date",IF(I4125="","Date not recognised - use YYYY-MM-DD",IF(C4125="","Add the customer email",IF(D4125="","Add the order total",IF(COUNTIF(Customers!$A$2:$A$2001,C4125)=0,"Customer not on Customers tab",IF(N(E4125)&gt;D4125,"Refund is more than the order",IF(AND(B4125&lt;&gt;"",COUNTIF($B$2:$B$5001,B4125)&gt;1),"Same order # twice - keep one row",""))))))))</f>
        <v/>
      </c>
      <c r="I4125" s="11" t="str">
        <f aca="false">IF(A4125="","",IF(ISNUMBER(A4125),INT(A4125),IFERROR(IF(TEXT(DATE(VALUE(LEFT(A4125,4)),VALUE(MID(A4125,6,2)),VALUE(MID(A4125,9,2))),"yyyy-mm-dd")=LEFT(A4125,10),DATE(VALUE(LEFT(A4125,4)),VALUE(MID(A4125,6,2)),VALUE(MID(A4125,9,2))),""),"")))</f>
        <v/>
      </c>
    </row>
    <row r="4126" customFormat="false" ht="15" hidden="false" customHeight="false" outlineLevel="0" collapsed="false">
      <c r="A4126" s="13"/>
      <c r="B4126" s="8"/>
      <c r="C4126" s="8"/>
      <c r="D4126" s="23"/>
      <c r="E4126" s="23"/>
      <c r="F4126" s="10" t="str">
        <f aca="false">IF(D4126="","",D4126-N(E4126))</f>
        <v/>
      </c>
      <c r="G4126" s="8"/>
      <c r="H4126" s="12" t="str">
        <f aca="false">IF(AND(A4126="",C4126="",D4126=""),"",IF(A4126="","Add the order date",IF(I4126="","Date not recognised - use YYYY-MM-DD",IF(C4126="","Add the customer email",IF(D4126="","Add the order total",IF(COUNTIF(Customers!$A$2:$A$2001,C4126)=0,"Customer not on Customers tab",IF(N(E4126)&gt;D4126,"Refund is more than the order",IF(AND(B4126&lt;&gt;"",COUNTIF($B$2:$B$5001,B4126)&gt;1),"Same order # twice - keep one row",""))))))))</f>
        <v/>
      </c>
      <c r="I4126" s="11" t="str">
        <f aca="false">IF(A4126="","",IF(ISNUMBER(A4126),INT(A4126),IFERROR(IF(TEXT(DATE(VALUE(LEFT(A4126,4)),VALUE(MID(A4126,6,2)),VALUE(MID(A4126,9,2))),"yyyy-mm-dd")=LEFT(A4126,10),DATE(VALUE(LEFT(A4126,4)),VALUE(MID(A4126,6,2)),VALUE(MID(A4126,9,2))),""),"")))</f>
        <v/>
      </c>
    </row>
    <row r="4127" customFormat="false" ht="15" hidden="false" customHeight="false" outlineLevel="0" collapsed="false">
      <c r="A4127" s="13"/>
      <c r="B4127" s="8"/>
      <c r="C4127" s="8"/>
      <c r="D4127" s="23"/>
      <c r="E4127" s="23"/>
      <c r="F4127" s="10" t="str">
        <f aca="false">IF(D4127="","",D4127-N(E4127))</f>
        <v/>
      </c>
      <c r="G4127" s="8"/>
      <c r="H4127" s="12" t="str">
        <f aca="false">IF(AND(A4127="",C4127="",D4127=""),"",IF(A4127="","Add the order date",IF(I4127="","Date not recognised - use YYYY-MM-DD",IF(C4127="","Add the customer email",IF(D4127="","Add the order total",IF(COUNTIF(Customers!$A$2:$A$2001,C4127)=0,"Customer not on Customers tab",IF(N(E4127)&gt;D4127,"Refund is more than the order",IF(AND(B4127&lt;&gt;"",COUNTIF($B$2:$B$5001,B4127)&gt;1),"Same order # twice - keep one row",""))))))))</f>
        <v/>
      </c>
      <c r="I4127" s="11" t="str">
        <f aca="false">IF(A4127="","",IF(ISNUMBER(A4127),INT(A4127),IFERROR(IF(TEXT(DATE(VALUE(LEFT(A4127,4)),VALUE(MID(A4127,6,2)),VALUE(MID(A4127,9,2))),"yyyy-mm-dd")=LEFT(A4127,10),DATE(VALUE(LEFT(A4127,4)),VALUE(MID(A4127,6,2)),VALUE(MID(A4127,9,2))),""),"")))</f>
        <v/>
      </c>
    </row>
    <row r="4128" customFormat="false" ht="15" hidden="false" customHeight="false" outlineLevel="0" collapsed="false">
      <c r="A4128" s="13"/>
      <c r="B4128" s="8"/>
      <c r="C4128" s="8"/>
      <c r="D4128" s="23"/>
      <c r="E4128" s="23"/>
      <c r="F4128" s="10" t="str">
        <f aca="false">IF(D4128="","",D4128-N(E4128))</f>
        <v/>
      </c>
      <c r="G4128" s="8"/>
      <c r="H4128" s="12" t="str">
        <f aca="false">IF(AND(A4128="",C4128="",D4128=""),"",IF(A4128="","Add the order date",IF(I4128="","Date not recognised - use YYYY-MM-DD",IF(C4128="","Add the customer email",IF(D4128="","Add the order total",IF(COUNTIF(Customers!$A$2:$A$2001,C4128)=0,"Customer not on Customers tab",IF(N(E4128)&gt;D4128,"Refund is more than the order",IF(AND(B4128&lt;&gt;"",COUNTIF($B$2:$B$5001,B4128)&gt;1),"Same order # twice - keep one row",""))))))))</f>
        <v/>
      </c>
      <c r="I4128" s="11" t="str">
        <f aca="false">IF(A4128="","",IF(ISNUMBER(A4128),INT(A4128),IFERROR(IF(TEXT(DATE(VALUE(LEFT(A4128,4)),VALUE(MID(A4128,6,2)),VALUE(MID(A4128,9,2))),"yyyy-mm-dd")=LEFT(A4128,10),DATE(VALUE(LEFT(A4128,4)),VALUE(MID(A4128,6,2)),VALUE(MID(A4128,9,2))),""),"")))</f>
        <v/>
      </c>
    </row>
    <row r="4129" customFormat="false" ht="15" hidden="false" customHeight="false" outlineLevel="0" collapsed="false">
      <c r="A4129" s="13"/>
      <c r="B4129" s="8"/>
      <c r="C4129" s="8"/>
      <c r="D4129" s="23"/>
      <c r="E4129" s="23"/>
      <c r="F4129" s="10" t="str">
        <f aca="false">IF(D4129="","",D4129-N(E4129))</f>
        <v/>
      </c>
      <c r="G4129" s="8"/>
      <c r="H4129" s="12" t="str">
        <f aca="false">IF(AND(A4129="",C4129="",D4129=""),"",IF(A4129="","Add the order date",IF(I4129="","Date not recognised - use YYYY-MM-DD",IF(C4129="","Add the customer email",IF(D4129="","Add the order total",IF(COUNTIF(Customers!$A$2:$A$2001,C4129)=0,"Customer not on Customers tab",IF(N(E4129)&gt;D4129,"Refund is more than the order",IF(AND(B4129&lt;&gt;"",COUNTIF($B$2:$B$5001,B4129)&gt;1),"Same order # twice - keep one row",""))))))))</f>
        <v/>
      </c>
      <c r="I4129" s="11" t="str">
        <f aca="false">IF(A4129="","",IF(ISNUMBER(A4129),INT(A4129),IFERROR(IF(TEXT(DATE(VALUE(LEFT(A4129,4)),VALUE(MID(A4129,6,2)),VALUE(MID(A4129,9,2))),"yyyy-mm-dd")=LEFT(A4129,10),DATE(VALUE(LEFT(A4129,4)),VALUE(MID(A4129,6,2)),VALUE(MID(A4129,9,2))),""),"")))</f>
        <v/>
      </c>
    </row>
    <row r="4130" customFormat="false" ht="15" hidden="false" customHeight="false" outlineLevel="0" collapsed="false">
      <c r="A4130" s="13"/>
      <c r="B4130" s="8"/>
      <c r="C4130" s="8"/>
      <c r="D4130" s="23"/>
      <c r="E4130" s="23"/>
      <c r="F4130" s="10" t="str">
        <f aca="false">IF(D4130="","",D4130-N(E4130))</f>
        <v/>
      </c>
      <c r="G4130" s="8"/>
      <c r="H4130" s="12" t="str">
        <f aca="false">IF(AND(A4130="",C4130="",D4130=""),"",IF(A4130="","Add the order date",IF(I4130="","Date not recognised - use YYYY-MM-DD",IF(C4130="","Add the customer email",IF(D4130="","Add the order total",IF(COUNTIF(Customers!$A$2:$A$2001,C4130)=0,"Customer not on Customers tab",IF(N(E4130)&gt;D4130,"Refund is more than the order",IF(AND(B4130&lt;&gt;"",COUNTIF($B$2:$B$5001,B4130)&gt;1),"Same order # twice - keep one row",""))))))))</f>
        <v/>
      </c>
      <c r="I4130" s="11" t="str">
        <f aca="false">IF(A4130="","",IF(ISNUMBER(A4130),INT(A4130),IFERROR(IF(TEXT(DATE(VALUE(LEFT(A4130,4)),VALUE(MID(A4130,6,2)),VALUE(MID(A4130,9,2))),"yyyy-mm-dd")=LEFT(A4130,10),DATE(VALUE(LEFT(A4130,4)),VALUE(MID(A4130,6,2)),VALUE(MID(A4130,9,2))),""),"")))</f>
        <v/>
      </c>
    </row>
    <row r="4131" customFormat="false" ht="15" hidden="false" customHeight="false" outlineLevel="0" collapsed="false">
      <c r="A4131" s="13"/>
      <c r="B4131" s="8"/>
      <c r="C4131" s="8"/>
      <c r="D4131" s="23"/>
      <c r="E4131" s="23"/>
      <c r="F4131" s="10" t="str">
        <f aca="false">IF(D4131="","",D4131-N(E4131))</f>
        <v/>
      </c>
      <c r="G4131" s="8"/>
      <c r="H4131" s="12" t="str">
        <f aca="false">IF(AND(A4131="",C4131="",D4131=""),"",IF(A4131="","Add the order date",IF(I4131="","Date not recognised - use YYYY-MM-DD",IF(C4131="","Add the customer email",IF(D4131="","Add the order total",IF(COUNTIF(Customers!$A$2:$A$2001,C4131)=0,"Customer not on Customers tab",IF(N(E4131)&gt;D4131,"Refund is more than the order",IF(AND(B4131&lt;&gt;"",COUNTIF($B$2:$B$5001,B4131)&gt;1),"Same order # twice - keep one row",""))))))))</f>
        <v/>
      </c>
      <c r="I4131" s="11" t="str">
        <f aca="false">IF(A4131="","",IF(ISNUMBER(A4131),INT(A4131),IFERROR(IF(TEXT(DATE(VALUE(LEFT(A4131,4)),VALUE(MID(A4131,6,2)),VALUE(MID(A4131,9,2))),"yyyy-mm-dd")=LEFT(A4131,10),DATE(VALUE(LEFT(A4131,4)),VALUE(MID(A4131,6,2)),VALUE(MID(A4131,9,2))),""),"")))</f>
        <v/>
      </c>
    </row>
    <row r="4132" customFormat="false" ht="15" hidden="false" customHeight="false" outlineLevel="0" collapsed="false">
      <c r="A4132" s="13"/>
      <c r="B4132" s="8"/>
      <c r="C4132" s="8"/>
      <c r="D4132" s="23"/>
      <c r="E4132" s="23"/>
      <c r="F4132" s="10" t="str">
        <f aca="false">IF(D4132="","",D4132-N(E4132))</f>
        <v/>
      </c>
      <c r="G4132" s="8"/>
      <c r="H4132" s="12" t="str">
        <f aca="false">IF(AND(A4132="",C4132="",D4132=""),"",IF(A4132="","Add the order date",IF(I4132="","Date not recognised - use YYYY-MM-DD",IF(C4132="","Add the customer email",IF(D4132="","Add the order total",IF(COUNTIF(Customers!$A$2:$A$2001,C4132)=0,"Customer not on Customers tab",IF(N(E4132)&gt;D4132,"Refund is more than the order",IF(AND(B4132&lt;&gt;"",COUNTIF($B$2:$B$5001,B4132)&gt;1),"Same order # twice - keep one row",""))))))))</f>
        <v/>
      </c>
      <c r="I4132" s="11" t="str">
        <f aca="false">IF(A4132="","",IF(ISNUMBER(A4132),INT(A4132),IFERROR(IF(TEXT(DATE(VALUE(LEFT(A4132,4)),VALUE(MID(A4132,6,2)),VALUE(MID(A4132,9,2))),"yyyy-mm-dd")=LEFT(A4132,10),DATE(VALUE(LEFT(A4132,4)),VALUE(MID(A4132,6,2)),VALUE(MID(A4132,9,2))),""),"")))</f>
        <v/>
      </c>
    </row>
    <row r="4133" customFormat="false" ht="15" hidden="false" customHeight="false" outlineLevel="0" collapsed="false">
      <c r="A4133" s="13"/>
      <c r="B4133" s="8"/>
      <c r="C4133" s="8"/>
      <c r="D4133" s="23"/>
      <c r="E4133" s="23"/>
      <c r="F4133" s="10" t="str">
        <f aca="false">IF(D4133="","",D4133-N(E4133))</f>
        <v/>
      </c>
      <c r="G4133" s="8"/>
      <c r="H4133" s="12" t="str">
        <f aca="false">IF(AND(A4133="",C4133="",D4133=""),"",IF(A4133="","Add the order date",IF(I4133="","Date not recognised - use YYYY-MM-DD",IF(C4133="","Add the customer email",IF(D4133="","Add the order total",IF(COUNTIF(Customers!$A$2:$A$2001,C4133)=0,"Customer not on Customers tab",IF(N(E4133)&gt;D4133,"Refund is more than the order",IF(AND(B4133&lt;&gt;"",COUNTIF($B$2:$B$5001,B4133)&gt;1),"Same order # twice - keep one row",""))))))))</f>
        <v/>
      </c>
      <c r="I4133" s="11" t="str">
        <f aca="false">IF(A4133="","",IF(ISNUMBER(A4133),INT(A4133),IFERROR(IF(TEXT(DATE(VALUE(LEFT(A4133,4)),VALUE(MID(A4133,6,2)),VALUE(MID(A4133,9,2))),"yyyy-mm-dd")=LEFT(A4133,10),DATE(VALUE(LEFT(A4133,4)),VALUE(MID(A4133,6,2)),VALUE(MID(A4133,9,2))),""),"")))</f>
        <v/>
      </c>
    </row>
    <row r="4134" customFormat="false" ht="15" hidden="false" customHeight="false" outlineLevel="0" collapsed="false">
      <c r="A4134" s="13"/>
      <c r="B4134" s="8"/>
      <c r="C4134" s="8"/>
      <c r="D4134" s="23"/>
      <c r="E4134" s="23"/>
      <c r="F4134" s="10" t="str">
        <f aca="false">IF(D4134="","",D4134-N(E4134))</f>
        <v/>
      </c>
      <c r="G4134" s="8"/>
      <c r="H4134" s="12" t="str">
        <f aca="false">IF(AND(A4134="",C4134="",D4134=""),"",IF(A4134="","Add the order date",IF(I4134="","Date not recognised - use YYYY-MM-DD",IF(C4134="","Add the customer email",IF(D4134="","Add the order total",IF(COUNTIF(Customers!$A$2:$A$2001,C4134)=0,"Customer not on Customers tab",IF(N(E4134)&gt;D4134,"Refund is more than the order",IF(AND(B4134&lt;&gt;"",COUNTIF($B$2:$B$5001,B4134)&gt;1),"Same order # twice - keep one row",""))))))))</f>
        <v/>
      </c>
      <c r="I4134" s="11" t="str">
        <f aca="false">IF(A4134="","",IF(ISNUMBER(A4134),INT(A4134),IFERROR(IF(TEXT(DATE(VALUE(LEFT(A4134,4)),VALUE(MID(A4134,6,2)),VALUE(MID(A4134,9,2))),"yyyy-mm-dd")=LEFT(A4134,10),DATE(VALUE(LEFT(A4134,4)),VALUE(MID(A4134,6,2)),VALUE(MID(A4134,9,2))),""),"")))</f>
        <v/>
      </c>
    </row>
    <row r="4135" customFormat="false" ht="15" hidden="false" customHeight="false" outlineLevel="0" collapsed="false">
      <c r="A4135" s="13"/>
      <c r="B4135" s="8"/>
      <c r="C4135" s="8"/>
      <c r="D4135" s="23"/>
      <c r="E4135" s="23"/>
      <c r="F4135" s="10" t="str">
        <f aca="false">IF(D4135="","",D4135-N(E4135))</f>
        <v/>
      </c>
      <c r="G4135" s="8"/>
      <c r="H4135" s="12" t="str">
        <f aca="false">IF(AND(A4135="",C4135="",D4135=""),"",IF(A4135="","Add the order date",IF(I4135="","Date not recognised - use YYYY-MM-DD",IF(C4135="","Add the customer email",IF(D4135="","Add the order total",IF(COUNTIF(Customers!$A$2:$A$2001,C4135)=0,"Customer not on Customers tab",IF(N(E4135)&gt;D4135,"Refund is more than the order",IF(AND(B4135&lt;&gt;"",COUNTIF($B$2:$B$5001,B4135)&gt;1),"Same order # twice - keep one row",""))))))))</f>
        <v/>
      </c>
      <c r="I4135" s="11" t="str">
        <f aca="false">IF(A4135="","",IF(ISNUMBER(A4135),INT(A4135),IFERROR(IF(TEXT(DATE(VALUE(LEFT(A4135,4)),VALUE(MID(A4135,6,2)),VALUE(MID(A4135,9,2))),"yyyy-mm-dd")=LEFT(A4135,10),DATE(VALUE(LEFT(A4135,4)),VALUE(MID(A4135,6,2)),VALUE(MID(A4135,9,2))),""),"")))</f>
        <v/>
      </c>
    </row>
    <row r="4136" customFormat="false" ht="15" hidden="false" customHeight="false" outlineLevel="0" collapsed="false">
      <c r="A4136" s="13"/>
      <c r="B4136" s="8"/>
      <c r="C4136" s="8"/>
      <c r="D4136" s="23"/>
      <c r="E4136" s="23"/>
      <c r="F4136" s="10" t="str">
        <f aca="false">IF(D4136="","",D4136-N(E4136))</f>
        <v/>
      </c>
      <c r="G4136" s="8"/>
      <c r="H4136" s="12" t="str">
        <f aca="false">IF(AND(A4136="",C4136="",D4136=""),"",IF(A4136="","Add the order date",IF(I4136="","Date not recognised - use YYYY-MM-DD",IF(C4136="","Add the customer email",IF(D4136="","Add the order total",IF(COUNTIF(Customers!$A$2:$A$2001,C4136)=0,"Customer not on Customers tab",IF(N(E4136)&gt;D4136,"Refund is more than the order",IF(AND(B4136&lt;&gt;"",COUNTIF($B$2:$B$5001,B4136)&gt;1),"Same order # twice - keep one row",""))))))))</f>
        <v/>
      </c>
      <c r="I4136" s="11" t="str">
        <f aca="false">IF(A4136="","",IF(ISNUMBER(A4136),INT(A4136),IFERROR(IF(TEXT(DATE(VALUE(LEFT(A4136,4)),VALUE(MID(A4136,6,2)),VALUE(MID(A4136,9,2))),"yyyy-mm-dd")=LEFT(A4136,10),DATE(VALUE(LEFT(A4136,4)),VALUE(MID(A4136,6,2)),VALUE(MID(A4136,9,2))),""),"")))</f>
        <v/>
      </c>
    </row>
    <row r="4137" customFormat="false" ht="15" hidden="false" customHeight="false" outlineLevel="0" collapsed="false">
      <c r="A4137" s="13"/>
      <c r="B4137" s="8"/>
      <c r="C4137" s="8"/>
      <c r="D4137" s="23"/>
      <c r="E4137" s="23"/>
      <c r="F4137" s="10" t="str">
        <f aca="false">IF(D4137="","",D4137-N(E4137))</f>
        <v/>
      </c>
      <c r="G4137" s="8"/>
      <c r="H4137" s="12" t="str">
        <f aca="false">IF(AND(A4137="",C4137="",D4137=""),"",IF(A4137="","Add the order date",IF(I4137="","Date not recognised - use YYYY-MM-DD",IF(C4137="","Add the customer email",IF(D4137="","Add the order total",IF(COUNTIF(Customers!$A$2:$A$2001,C4137)=0,"Customer not on Customers tab",IF(N(E4137)&gt;D4137,"Refund is more than the order",IF(AND(B4137&lt;&gt;"",COUNTIF($B$2:$B$5001,B4137)&gt;1),"Same order # twice - keep one row",""))))))))</f>
        <v/>
      </c>
      <c r="I4137" s="11" t="str">
        <f aca="false">IF(A4137="","",IF(ISNUMBER(A4137),INT(A4137),IFERROR(IF(TEXT(DATE(VALUE(LEFT(A4137,4)),VALUE(MID(A4137,6,2)),VALUE(MID(A4137,9,2))),"yyyy-mm-dd")=LEFT(A4137,10),DATE(VALUE(LEFT(A4137,4)),VALUE(MID(A4137,6,2)),VALUE(MID(A4137,9,2))),""),"")))</f>
        <v/>
      </c>
    </row>
    <row r="4138" customFormat="false" ht="15" hidden="false" customHeight="false" outlineLevel="0" collapsed="false">
      <c r="A4138" s="13"/>
      <c r="B4138" s="8"/>
      <c r="C4138" s="8"/>
      <c r="D4138" s="23"/>
      <c r="E4138" s="23"/>
      <c r="F4138" s="10" t="str">
        <f aca="false">IF(D4138="","",D4138-N(E4138))</f>
        <v/>
      </c>
      <c r="G4138" s="8"/>
      <c r="H4138" s="12" t="str">
        <f aca="false">IF(AND(A4138="",C4138="",D4138=""),"",IF(A4138="","Add the order date",IF(I4138="","Date not recognised - use YYYY-MM-DD",IF(C4138="","Add the customer email",IF(D4138="","Add the order total",IF(COUNTIF(Customers!$A$2:$A$2001,C4138)=0,"Customer not on Customers tab",IF(N(E4138)&gt;D4138,"Refund is more than the order",IF(AND(B4138&lt;&gt;"",COUNTIF($B$2:$B$5001,B4138)&gt;1),"Same order # twice - keep one row",""))))))))</f>
        <v/>
      </c>
      <c r="I4138" s="11" t="str">
        <f aca="false">IF(A4138="","",IF(ISNUMBER(A4138),INT(A4138),IFERROR(IF(TEXT(DATE(VALUE(LEFT(A4138,4)),VALUE(MID(A4138,6,2)),VALUE(MID(A4138,9,2))),"yyyy-mm-dd")=LEFT(A4138,10),DATE(VALUE(LEFT(A4138,4)),VALUE(MID(A4138,6,2)),VALUE(MID(A4138,9,2))),""),"")))</f>
        <v/>
      </c>
    </row>
    <row r="4139" customFormat="false" ht="15" hidden="false" customHeight="false" outlineLevel="0" collapsed="false">
      <c r="A4139" s="13"/>
      <c r="B4139" s="8"/>
      <c r="C4139" s="8"/>
      <c r="D4139" s="23"/>
      <c r="E4139" s="23"/>
      <c r="F4139" s="10" t="str">
        <f aca="false">IF(D4139="","",D4139-N(E4139))</f>
        <v/>
      </c>
      <c r="G4139" s="8"/>
      <c r="H4139" s="12" t="str">
        <f aca="false">IF(AND(A4139="",C4139="",D4139=""),"",IF(A4139="","Add the order date",IF(I4139="","Date not recognised - use YYYY-MM-DD",IF(C4139="","Add the customer email",IF(D4139="","Add the order total",IF(COUNTIF(Customers!$A$2:$A$2001,C4139)=0,"Customer not on Customers tab",IF(N(E4139)&gt;D4139,"Refund is more than the order",IF(AND(B4139&lt;&gt;"",COUNTIF($B$2:$B$5001,B4139)&gt;1),"Same order # twice - keep one row",""))))))))</f>
        <v/>
      </c>
      <c r="I4139" s="11" t="str">
        <f aca="false">IF(A4139="","",IF(ISNUMBER(A4139),INT(A4139),IFERROR(IF(TEXT(DATE(VALUE(LEFT(A4139,4)),VALUE(MID(A4139,6,2)),VALUE(MID(A4139,9,2))),"yyyy-mm-dd")=LEFT(A4139,10),DATE(VALUE(LEFT(A4139,4)),VALUE(MID(A4139,6,2)),VALUE(MID(A4139,9,2))),""),"")))</f>
        <v/>
      </c>
    </row>
    <row r="4140" customFormat="false" ht="15" hidden="false" customHeight="false" outlineLevel="0" collapsed="false">
      <c r="A4140" s="13"/>
      <c r="B4140" s="8"/>
      <c r="C4140" s="8"/>
      <c r="D4140" s="23"/>
      <c r="E4140" s="23"/>
      <c r="F4140" s="10" t="str">
        <f aca="false">IF(D4140="","",D4140-N(E4140))</f>
        <v/>
      </c>
      <c r="G4140" s="8"/>
      <c r="H4140" s="12" t="str">
        <f aca="false">IF(AND(A4140="",C4140="",D4140=""),"",IF(A4140="","Add the order date",IF(I4140="","Date not recognised - use YYYY-MM-DD",IF(C4140="","Add the customer email",IF(D4140="","Add the order total",IF(COUNTIF(Customers!$A$2:$A$2001,C4140)=0,"Customer not on Customers tab",IF(N(E4140)&gt;D4140,"Refund is more than the order",IF(AND(B4140&lt;&gt;"",COUNTIF($B$2:$B$5001,B4140)&gt;1),"Same order # twice - keep one row",""))))))))</f>
        <v/>
      </c>
      <c r="I4140" s="11" t="str">
        <f aca="false">IF(A4140="","",IF(ISNUMBER(A4140),INT(A4140),IFERROR(IF(TEXT(DATE(VALUE(LEFT(A4140,4)),VALUE(MID(A4140,6,2)),VALUE(MID(A4140,9,2))),"yyyy-mm-dd")=LEFT(A4140,10),DATE(VALUE(LEFT(A4140,4)),VALUE(MID(A4140,6,2)),VALUE(MID(A4140,9,2))),""),"")))</f>
        <v/>
      </c>
    </row>
    <row r="4141" customFormat="false" ht="15" hidden="false" customHeight="false" outlineLevel="0" collapsed="false">
      <c r="A4141" s="13"/>
      <c r="B4141" s="8"/>
      <c r="C4141" s="8"/>
      <c r="D4141" s="23"/>
      <c r="E4141" s="23"/>
      <c r="F4141" s="10" t="str">
        <f aca="false">IF(D4141="","",D4141-N(E4141))</f>
        <v/>
      </c>
      <c r="G4141" s="8"/>
      <c r="H4141" s="12" t="str">
        <f aca="false">IF(AND(A4141="",C4141="",D4141=""),"",IF(A4141="","Add the order date",IF(I4141="","Date not recognised - use YYYY-MM-DD",IF(C4141="","Add the customer email",IF(D4141="","Add the order total",IF(COUNTIF(Customers!$A$2:$A$2001,C4141)=0,"Customer not on Customers tab",IF(N(E4141)&gt;D4141,"Refund is more than the order",IF(AND(B4141&lt;&gt;"",COUNTIF($B$2:$B$5001,B4141)&gt;1),"Same order # twice - keep one row",""))))))))</f>
        <v/>
      </c>
      <c r="I4141" s="11" t="str">
        <f aca="false">IF(A4141="","",IF(ISNUMBER(A4141),INT(A4141),IFERROR(IF(TEXT(DATE(VALUE(LEFT(A4141,4)),VALUE(MID(A4141,6,2)),VALUE(MID(A4141,9,2))),"yyyy-mm-dd")=LEFT(A4141,10),DATE(VALUE(LEFT(A4141,4)),VALUE(MID(A4141,6,2)),VALUE(MID(A4141,9,2))),""),"")))</f>
        <v/>
      </c>
    </row>
    <row r="4142" customFormat="false" ht="15" hidden="false" customHeight="false" outlineLevel="0" collapsed="false">
      <c r="A4142" s="13"/>
      <c r="B4142" s="8"/>
      <c r="C4142" s="8"/>
      <c r="D4142" s="23"/>
      <c r="E4142" s="23"/>
      <c r="F4142" s="10" t="str">
        <f aca="false">IF(D4142="","",D4142-N(E4142))</f>
        <v/>
      </c>
      <c r="G4142" s="8"/>
      <c r="H4142" s="12" t="str">
        <f aca="false">IF(AND(A4142="",C4142="",D4142=""),"",IF(A4142="","Add the order date",IF(I4142="","Date not recognised - use YYYY-MM-DD",IF(C4142="","Add the customer email",IF(D4142="","Add the order total",IF(COUNTIF(Customers!$A$2:$A$2001,C4142)=0,"Customer not on Customers tab",IF(N(E4142)&gt;D4142,"Refund is more than the order",IF(AND(B4142&lt;&gt;"",COUNTIF($B$2:$B$5001,B4142)&gt;1),"Same order # twice - keep one row",""))))))))</f>
        <v/>
      </c>
      <c r="I4142" s="11" t="str">
        <f aca="false">IF(A4142="","",IF(ISNUMBER(A4142),INT(A4142),IFERROR(IF(TEXT(DATE(VALUE(LEFT(A4142,4)),VALUE(MID(A4142,6,2)),VALUE(MID(A4142,9,2))),"yyyy-mm-dd")=LEFT(A4142,10),DATE(VALUE(LEFT(A4142,4)),VALUE(MID(A4142,6,2)),VALUE(MID(A4142,9,2))),""),"")))</f>
        <v/>
      </c>
    </row>
    <row r="4143" customFormat="false" ht="15" hidden="false" customHeight="false" outlineLevel="0" collapsed="false">
      <c r="A4143" s="13"/>
      <c r="B4143" s="8"/>
      <c r="C4143" s="8"/>
      <c r="D4143" s="23"/>
      <c r="E4143" s="23"/>
      <c r="F4143" s="10" t="str">
        <f aca="false">IF(D4143="","",D4143-N(E4143))</f>
        <v/>
      </c>
      <c r="G4143" s="8"/>
      <c r="H4143" s="12" t="str">
        <f aca="false">IF(AND(A4143="",C4143="",D4143=""),"",IF(A4143="","Add the order date",IF(I4143="","Date not recognised - use YYYY-MM-DD",IF(C4143="","Add the customer email",IF(D4143="","Add the order total",IF(COUNTIF(Customers!$A$2:$A$2001,C4143)=0,"Customer not on Customers tab",IF(N(E4143)&gt;D4143,"Refund is more than the order",IF(AND(B4143&lt;&gt;"",COUNTIF($B$2:$B$5001,B4143)&gt;1),"Same order # twice - keep one row",""))))))))</f>
        <v/>
      </c>
      <c r="I4143" s="11" t="str">
        <f aca="false">IF(A4143="","",IF(ISNUMBER(A4143),INT(A4143),IFERROR(IF(TEXT(DATE(VALUE(LEFT(A4143,4)),VALUE(MID(A4143,6,2)),VALUE(MID(A4143,9,2))),"yyyy-mm-dd")=LEFT(A4143,10),DATE(VALUE(LEFT(A4143,4)),VALUE(MID(A4143,6,2)),VALUE(MID(A4143,9,2))),""),"")))</f>
        <v/>
      </c>
    </row>
    <row r="4144" customFormat="false" ht="15" hidden="false" customHeight="false" outlineLevel="0" collapsed="false">
      <c r="A4144" s="13"/>
      <c r="B4144" s="8"/>
      <c r="C4144" s="8"/>
      <c r="D4144" s="23"/>
      <c r="E4144" s="23"/>
      <c r="F4144" s="10" t="str">
        <f aca="false">IF(D4144="","",D4144-N(E4144))</f>
        <v/>
      </c>
      <c r="G4144" s="8"/>
      <c r="H4144" s="12" t="str">
        <f aca="false">IF(AND(A4144="",C4144="",D4144=""),"",IF(A4144="","Add the order date",IF(I4144="","Date not recognised - use YYYY-MM-DD",IF(C4144="","Add the customer email",IF(D4144="","Add the order total",IF(COUNTIF(Customers!$A$2:$A$2001,C4144)=0,"Customer not on Customers tab",IF(N(E4144)&gt;D4144,"Refund is more than the order",IF(AND(B4144&lt;&gt;"",COUNTIF($B$2:$B$5001,B4144)&gt;1),"Same order # twice - keep one row",""))))))))</f>
        <v/>
      </c>
      <c r="I4144" s="11" t="str">
        <f aca="false">IF(A4144="","",IF(ISNUMBER(A4144),INT(A4144),IFERROR(IF(TEXT(DATE(VALUE(LEFT(A4144,4)),VALUE(MID(A4144,6,2)),VALUE(MID(A4144,9,2))),"yyyy-mm-dd")=LEFT(A4144,10),DATE(VALUE(LEFT(A4144,4)),VALUE(MID(A4144,6,2)),VALUE(MID(A4144,9,2))),""),"")))</f>
        <v/>
      </c>
    </row>
    <row r="4145" customFormat="false" ht="15" hidden="false" customHeight="false" outlineLevel="0" collapsed="false">
      <c r="A4145" s="13"/>
      <c r="B4145" s="8"/>
      <c r="C4145" s="8"/>
      <c r="D4145" s="23"/>
      <c r="E4145" s="23"/>
      <c r="F4145" s="10" t="str">
        <f aca="false">IF(D4145="","",D4145-N(E4145))</f>
        <v/>
      </c>
      <c r="G4145" s="8"/>
      <c r="H4145" s="12" t="str">
        <f aca="false">IF(AND(A4145="",C4145="",D4145=""),"",IF(A4145="","Add the order date",IF(I4145="","Date not recognised - use YYYY-MM-DD",IF(C4145="","Add the customer email",IF(D4145="","Add the order total",IF(COUNTIF(Customers!$A$2:$A$2001,C4145)=0,"Customer not on Customers tab",IF(N(E4145)&gt;D4145,"Refund is more than the order",IF(AND(B4145&lt;&gt;"",COUNTIF($B$2:$B$5001,B4145)&gt;1),"Same order # twice - keep one row",""))))))))</f>
        <v/>
      </c>
      <c r="I4145" s="11" t="str">
        <f aca="false">IF(A4145="","",IF(ISNUMBER(A4145),INT(A4145),IFERROR(IF(TEXT(DATE(VALUE(LEFT(A4145,4)),VALUE(MID(A4145,6,2)),VALUE(MID(A4145,9,2))),"yyyy-mm-dd")=LEFT(A4145,10),DATE(VALUE(LEFT(A4145,4)),VALUE(MID(A4145,6,2)),VALUE(MID(A4145,9,2))),""),"")))</f>
        <v/>
      </c>
    </row>
    <row r="4146" customFormat="false" ht="15" hidden="false" customHeight="false" outlineLevel="0" collapsed="false">
      <c r="A4146" s="13"/>
      <c r="B4146" s="8"/>
      <c r="C4146" s="8"/>
      <c r="D4146" s="23"/>
      <c r="E4146" s="23"/>
      <c r="F4146" s="10" t="str">
        <f aca="false">IF(D4146="","",D4146-N(E4146))</f>
        <v/>
      </c>
      <c r="G4146" s="8"/>
      <c r="H4146" s="12" t="str">
        <f aca="false">IF(AND(A4146="",C4146="",D4146=""),"",IF(A4146="","Add the order date",IF(I4146="","Date not recognised - use YYYY-MM-DD",IF(C4146="","Add the customer email",IF(D4146="","Add the order total",IF(COUNTIF(Customers!$A$2:$A$2001,C4146)=0,"Customer not on Customers tab",IF(N(E4146)&gt;D4146,"Refund is more than the order",IF(AND(B4146&lt;&gt;"",COUNTIF($B$2:$B$5001,B4146)&gt;1),"Same order # twice - keep one row",""))))))))</f>
        <v/>
      </c>
      <c r="I4146" s="11" t="str">
        <f aca="false">IF(A4146="","",IF(ISNUMBER(A4146),INT(A4146),IFERROR(IF(TEXT(DATE(VALUE(LEFT(A4146,4)),VALUE(MID(A4146,6,2)),VALUE(MID(A4146,9,2))),"yyyy-mm-dd")=LEFT(A4146,10),DATE(VALUE(LEFT(A4146,4)),VALUE(MID(A4146,6,2)),VALUE(MID(A4146,9,2))),""),"")))</f>
        <v/>
      </c>
    </row>
    <row r="4147" customFormat="false" ht="15" hidden="false" customHeight="false" outlineLevel="0" collapsed="false">
      <c r="A4147" s="13"/>
      <c r="B4147" s="8"/>
      <c r="C4147" s="8"/>
      <c r="D4147" s="23"/>
      <c r="E4147" s="23"/>
      <c r="F4147" s="10" t="str">
        <f aca="false">IF(D4147="","",D4147-N(E4147))</f>
        <v/>
      </c>
      <c r="G4147" s="8"/>
      <c r="H4147" s="12" t="str">
        <f aca="false">IF(AND(A4147="",C4147="",D4147=""),"",IF(A4147="","Add the order date",IF(I4147="","Date not recognised - use YYYY-MM-DD",IF(C4147="","Add the customer email",IF(D4147="","Add the order total",IF(COUNTIF(Customers!$A$2:$A$2001,C4147)=0,"Customer not on Customers tab",IF(N(E4147)&gt;D4147,"Refund is more than the order",IF(AND(B4147&lt;&gt;"",COUNTIF($B$2:$B$5001,B4147)&gt;1),"Same order # twice - keep one row",""))))))))</f>
        <v/>
      </c>
      <c r="I4147" s="11" t="str">
        <f aca="false">IF(A4147="","",IF(ISNUMBER(A4147),INT(A4147),IFERROR(IF(TEXT(DATE(VALUE(LEFT(A4147,4)),VALUE(MID(A4147,6,2)),VALUE(MID(A4147,9,2))),"yyyy-mm-dd")=LEFT(A4147,10),DATE(VALUE(LEFT(A4147,4)),VALUE(MID(A4147,6,2)),VALUE(MID(A4147,9,2))),""),"")))</f>
        <v/>
      </c>
    </row>
    <row r="4148" customFormat="false" ht="15" hidden="false" customHeight="false" outlineLevel="0" collapsed="false">
      <c r="A4148" s="13"/>
      <c r="B4148" s="8"/>
      <c r="C4148" s="8"/>
      <c r="D4148" s="23"/>
      <c r="E4148" s="23"/>
      <c r="F4148" s="10" t="str">
        <f aca="false">IF(D4148="","",D4148-N(E4148))</f>
        <v/>
      </c>
      <c r="G4148" s="8"/>
      <c r="H4148" s="12" t="str">
        <f aca="false">IF(AND(A4148="",C4148="",D4148=""),"",IF(A4148="","Add the order date",IF(I4148="","Date not recognised - use YYYY-MM-DD",IF(C4148="","Add the customer email",IF(D4148="","Add the order total",IF(COUNTIF(Customers!$A$2:$A$2001,C4148)=0,"Customer not on Customers tab",IF(N(E4148)&gt;D4148,"Refund is more than the order",IF(AND(B4148&lt;&gt;"",COUNTIF($B$2:$B$5001,B4148)&gt;1),"Same order # twice - keep one row",""))))))))</f>
        <v/>
      </c>
      <c r="I4148" s="11" t="str">
        <f aca="false">IF(A4148="","",IF(ISNUMBER(A4148),INT(A4148),IFERROR(IF(TEXT(DATE(VALUE(LEFT(A4148,4)),VALUE(MID(A4148,6,2)),VALUE(MID(A4148,9,2))),"yyyy-mm-dd")=LEFT(A4148,10),DATE(VALUE(LEFT(A4148,4)),VALUE(MID(A4148,6,2)),VALUE(MID(A4148,9,2))),""),"")))</f>
        <v/>
      </c>
    </row>
    <row r="4149" customFormat="false" ht="15" hidden="false" customHeight="false" outlineLevel="0" collapsed="false">
      <c r="A4149" s="13"/>
      <c r="B4149" s="8"/>
      <c r="C4149" s="8"/>
      <c r="D4149" s="23"/>
      <c r="E4149" s="23"/>
      <c r="F4149" s="10" t="str">
        <f aca="false">IF(D4149="","",D4149-N(E4149))</f>
        <v/>
      </c>
      <c r="G4149" s="8"/>
      <c r="H4149" s="12" t="str">
        <f aca="false">IF(AND(A4149="",C4149="",D4149=""),"",IF(A4149="","Add the order date",IF(I4149="","Date not recognised - use YYYY-MM-DD",IF(C4149="","Add the customer email",IF(D4149="","Add the order total",IF(COUNTIF(Customers!$A$2:$A$2001,C4149)=0,"Customer not on Customers tab",IF(N(E4149)&gt;D4149,"Refund is more than the order",IF(AND(B4149&lt;&gt;"",COUNTIF($B$2:$B$5001,B4149)&gt;1),"Same order # twice - keep one row",""))))))))</f>
        <v/>
      </c>
      <c r="I4149" s="11" t="str">
        <f aca="false">IF(A4149="","",IF(ISNUMBER(A4149),INT(A4149),IFERROR(IF(TEXT(DATE(VALUE(LEFT(A4149,4)),VALUE(MID(A4149,6,2)),VALUE(MID(A4149,9,2))),"yyyy-mm-dd")=LEFT(A4149,10),DATE(VALUE(LEFT(A4149,4)),VALUE(MID(A4149,6,2)),VALUE(MID(A4149,9,2))),""),"")))</f>
        <v/>
      </c>
    </row>
    <row r="4150" customFormat="false" ht="15" hidden="false" customHeight="false" outlineLevel="0" collapsed="false">
      <c r="A4150" s="13"/>
      <c r="B4150" s="8"/>
      <c r="C4150" s="8"/>
      <c r="D4150" s="23"/>
      <c r="E4150" s="23"/>
      <c r="F4150" s="10" t="str">
        <f aca="false">IF(D4150="","",D4150-N(E4150))</f>
        <v/>
      </c>
      <c r="G4150" s="8"/>
      <c r="H4150" s="12" t="str">
        <f aca="false">IF(AND(A4150="",C4150="",D4150=""),"",IF(A4150="","Add the order date",IF(I4150="","Date not recognised - use YYYY-MM-DD",IF(C4150="","Add the customer email",IF(D4150="","Add the order total",IF(COUNTIF(Customers!$A$2:$A$2001,C4150)=0,"Customer not on Customers tab",IF(N(E4150)&gt;D4150,"Refund is more than the order",IF(AND(B4150&lt;&gt;"",COUNTIF($B$2:$B$5001,B4150)&gt;1),"Same order # twice - keep one row",""))))))))</f>
        <v/>
      </c>
      <c r="I4150" s="11" t="str">
        <f aca="false">IF(A4150="","",IF(ISNUMBER(A4150),INT(A4150),IFERROR(IF(TEXT(DATE(VALUE(LEFT(A4150,4)),VALUE(MID(A4150,6,2)),VALUE(MID(A4150,9,2))),"yyyy-mm-dd")=LEFT(A4150,10),DATE(VALUE(LEFT(A4150,4)),VALUE(MID(A4150,6,2)),VALUE(MID(A4150,9,2))),""),"")))</f>
        <v/>
      </c>
    </row>
    <row r="4151" customFormat="false" ht="15" hidden="false" customHeight="false" outlineLevel="0" collapsed="false">
      <c r="A4151" s="13"/>
      <c r="B4151" s="8"/>
      <c r="C4151" s="8"/>
      <c r="D4151" s="23"/>
      <c r="E4151" s="23"/>
      <c r="F4151" s="10" t="str">
        <f aca="false">IF(D4151="","",D4151-N(E4151))</f>
        <v/>
      </c>
      <c r="G4151" s="8"/>
      <c r="H4151" s="12" t="str">
        <f aca="false">IF(AND(A4151="",C4151="",D4151=""),"",IF(A4151="","Add the order date",IF(I4151="","Date not recognised - use YYYY-MM-DD",IF(C4151="","Add the customer email",IF(D4151="","Add the order total",IF(COUNTIF(Customers!$A$2:$A$2001,C4151)=0,"Customer not on Customers tab",IF(N(E4151)&gt;D4151,"Refund is more than the order",IF(AND(B4151&lt;&gt;"",COUNTIF($B$2:$B$5001,B4151)&gt;1),"Same order # twice - keep one row",""))))))))</f>
        <v/>
      </c>
      <c r="I4151" s="11" t="str">
        <f aca="false">IF(A4151="","",IF(ISNUMBER(A4151),INT(A4151),IFERROR(IF(TEXT(DATE(VALUE(LEFT(A4151,4)),VALUE(MID(A4151,6,2)),VALUE(MID(A4151,9,2))),"yyyy-mm-dd")=LEFT(A4151,10),DATE(VALUE(LEFT(A4151,4)),VALUE(MID(A4151,6,2)),VALUE(MID(A4151,9,2))),""),"")))</f>
        <v/>
      </c>
    </row>
    <row r="4152" customFormat="false" ht="15" hidden="false" customHeight="false" outlineLevel="0" collapsed="false">
      <c r="A4152" s="13"/>
      <c r="B4152" s="8"/>
      <c r="C4152" s="8"/>
      <c r="D4152" s="23"/>
      <c r="E4152" s="23"/>
      <c r="F4152" s="10" t="str">
        <f aca="false">IF(D4152="","",D4152-N(E4152))</f>
        <v/>
      </c>
      <c r="G4152" s="8"/>
      <c r="H4152" s="12" t="str">
        <f aca="false">IF(AND(A4152="",C4152="",D4152=""),"",IF(A4152="","Add the order date",IF(I4152="","Date not recognised - use YYYY-MM-DD",IF(C4152="","Add the customer email",IF(D4152="","Add the order total",IF(COUNTIF(Customers!$A$2:$A$2001,C4152)=0,"Customer not on Customers tab",IF(N(E4152)&gt;D4152,"Refund is more than the order",IF(AND(B4152&lt;&gt;"",COUNTIF($B$2:$B$5001,B4152)&gt;1),"Same order # twice - keep one row",""))))))))</f>
        <v/>
      </c>
      <c r="I4152" s="11" t="str">
        <f aca="false">IF(A4152="","",IF(ISNUMBER(A4152),INT(A4152),IFERROR(IF(TEXT(DATE(VALUE(LEFT(A4152,4)),VALUE(MID(A4152,6,2)),VALUE(MID(A4152,9,2))),"yyyy-mm-dd")=LEFT(A4152,10),DATE(VALUE(LEFT(A4152,4)),VALUE(MID(A4152,6,2)),VALUE(MID(A4152,9,2))),""),"")))</f>
        <v/>
      </c>
    </row>
    <row r="4153" customFormat="false" ht="15" hidden="false" customHeight="false" outlineLevel="0" collapsed="false">
      <c r="A4153" s="13"/>
      <c r="B4153" s="8"/>
      <c r="C4153" s="8"/>
      <c r="D4153" s="23"/>
      <c r="E4153" s="23"/>
      <c r="F4153" s="10" t="str">
        <f aca="false">IF(D4153="","",D4153-N(E4153))</f>
        <v/>
      </c>
      <c r="G4153" s="8"/>
      <c r="H4153" s="12" t="str">
        <f aca="false">IF(AND(A4153="",C4153="",D4153=""),"",IF(A4153="","Add the order date",IF(I4153="","Date not recognised - use YYYY-MM-DD",IF(C4153="","Add the customer email",IF(D4153="","Add the order total",IF(COUNTIF(Customers!$A$2:$A$2001,C4153)=0,"Customer not on Customers tab",IF(N(E4153)&gt;D4153,"Refund is more than the order",IF(AND(B4153&lt;&gt;"",COUNTIF($B$2:$B$5001,B4153)&gt;1),"Same order # twice - keep one row",""))))))))</f>
        <v/>
      </c>
      <c r="I4153" s="11" t="str">
        <f aca="false">IF(A4153="","",IF(ISNUMBER(A4153),INT(A4153),IFERROR(IF(TEXT(DATE(VALUE(LEFT(A4153,4)),VALUE(MID(A4153,6,2)),VALUE(MID(A4153,9,2))),"yyyy-mm-dd")=LEFT(A4153,10),DATE(VALUE(LEFT(A4153,4)),VALUE(MID(A4153,6,2)),VALUE(MID(A4153,9,2))),""),"")))</f>
        <v/>
      </c>
    </row>
    <row r="4154" customFormat="false" ht="15" hidden="false" customHeight="false" outlineLevel="0" collapsed="false">
      <c r="A4154" s="13"/>
      <c r="B4154" s="8"/>
      <c r="C4154" s="8"/>
      <c r="D4154" s="23"/>
      <c r="E4154" s="23"/>
      <c r="F4154" s="10" t="str">
        <f aca="false">IF(D4154="","",D4154-N(E4154))</f>
        <v/>
      </c>
      <c r="G4154" s="8"/>
      <c r="H4154" s="12" t="str">
        <f aca="false">IF(AND(A4154="",C4154="",D4154=""),"",IF(A4154="","Add the order date",IF(I4154="","Date not recognised - use YYYY-MM-DD",IF(C4154="","Add the customer email",IF(D4154="","Add the order total",IF(COUNTIF(Customers!$A$2:$A$2001,C4154)=0,"Customer not on Customers tab",IF(N(E4154)&gt;D4154,"Refund is more than the order",IF(AND(B4154&lt;&gt;"",COUNTIF($B$2:$B$5001,B4154)&gt;1),"Same order # twice - keep one row",""))))))))</f>
        <v/>
      </c>
      <c r="I4154" s="11" t="str">
        <f aca="false">IF(A4154="","",IF(ISNUMBER(A4154),INT(A4154),IFERROR(IF(TEXT(DATE(VALUE(LEFT(A4154,4)),VALUE(MID(A4154,6,2)),VALUE(MID(A4154,9,2))),"yyyy-mm-dd")=LEFT(A4154,10),DATE(VALUE(LEFT(A4154,4)),VALUE(MID(A4154,6,2)),VALUE(MID(A4154,9,2))),""),"")))</f>
        <v/>
      </c>
    </row>
    <row r="4155" customFormat="false" ht="15" hidden="false" customHeight="false" outlineLevel="0" collapsed="false">
      <c r="A4155" s="13"/>
      <c r="B4155" s="8"/>
      <c r="C4155" s="8"/>
      <c r="D4155" s="23"/>
      <c r="E4155" s="23"/>
      <c r="F4155" s="10" t="str">
        <f aca="false">IF(D4155="","",D4155-N(E4155))</f>
        <v/>
      </c>
      <c r="G4155" s="8"/>
      <c r="H4155" s="12" t="str">
        <f aca="false">IF(AND(A4155="",C4155="",D4155=""),"",IF(A4155="","Add the order date",IF(I4155="","Date not recognised - use YYYY-MM-DD",IF(C4155="","Add the customer email",IF(D4155="","Add the order total",IF(COUNTIF(Customers!$A$2:$A$2001,C4155)=0,"Customer not on Customers tab",IF(N(E4155)&gt;D4155,"Refund is more than the order",IF(AND(B4155&lt;&gt;"",COUNTIF($B$2:$B$5001,B4155)&gt;1),"Same order # twice - keep one row",""))))))))</f>
        <v/>
      </c>
      <c r="I4155" s="11" t="str">
        <f aca="false">IF(A4155="","",IF(ISNUMBER(A4155),INT(A4155),IFERROR(IF(TEXT(DATE(VALUE(LEFT(A4155,4)),VALUE(MID(A4155,6,2)),VALUE(MID(A4155,9,2))),"yyyy-mm-dd")=LEFT(A4155,10),DATE(VALUE(LEFT(A4155,4)),VALUE(MID(A4155,6,2)),VALUE(MID(A4155,9,2))),""),"")))</f>
        <v/>
      </c>
    </row>
    <row r="4156" customFormat="false" ht="15" hidden="false" customHeight="false" outlineLevel="0" collapsed="false">
      <c r="A4156" s="13"/>
      <c r="B4156" s="8"/>
      <c r="C4156" s="8"/>
      <c r="D4156" s="23"/>
      <c r="E4156" s="23"/>
      <c r="F4156" s="10" t="str">
        <f aca="false">IF(D4156="","",D4156-N(E4156))</f>
        <v/>
      </c>
      <c r="G4156" s="8"/>
      <c r="H4156" s="12" t="str">
        <f aca="false">IF(AND(A4156="",C4156="",D4156=""),"",IF(A4156="","Add the order date",IF(I4156="","Date not recognised - use YYYY-MM-DD",IF(C4156="","Add the customer email",IF(D4156="","Add the order total",IF(COUNTIF(Customers!$A$2:$A$2001,C4156)=0,"Customer not on Customers tab",IF(N(E4156)&gt;D4156,"Refund is more than the order",IF(AND(B4156&lt;&gt;"",COUNTIF($B$2:$B$5001,B4156)&gt;1),"Same order # twice - keep one row",""))))))))</f>
        <v/>
      </c>
      <c r="I4156" s="11" t="str">
        <f aca="false">IF(A4156="","",IF(ISNUMBER(A4156),INT(A4156),IFERROR(IF(TEXT(DATE(VALUE(LEFT(A4156,4)),VALUE(MID(A4156,6,2)),VALUE(MID(A4156,9,2))),"yyyy-mm-dd")=LEFT(A4156,10),DATE(VALUE(LEFT(A4156,4)),VALUE(MID(A4156,6,2)),VALUE(MID(A4156,9,2))),""),"")))</f>
        <v/>
      </c>
    </row>
    <row r="4157" customFormat="false" ht="15" hidden="false" customHeight="false" outlineLevel="0" collapsed="false">
      <c r="A4157" s="13"/>
      <c r="B4157" s="8"/>
      <c r="C4157" s="8"/>
      <c r="D4157" s="23"/>
      <c r="E4157" s="23"/>
      <c r="F4157" s="10" t="str">
        <f aca="false">IF(D4157="","",D4157-N(E4157))</f>
        <v/>
      </c>
      <c r="G4157" s="8"/>
      <c r="H4157" s="12" t="str">
        <f aca="false">IF(AND(A4157="",C4157="",D4157=""),"",IF(A4157="","Add the order date",IF(I4157="","Date not recognised - use YYYY-MM-DD",IF(C4157="","Add the customer email",IF(D4157="","Add the order total",IF(COUNTIF(Customers!$A$2:$A$2001,C4157)=0,"Customer not on Customers tab",IF(N(E4157)&gt;D4157,"Refund is more than the order",IF(AND(B4157&lt;&gt;"",COUNTIF($B$2:$B$5001,B4157)&gt;1),"Same order # twice - keep one row",""))))))))</f>
        <v/>
      </c>
      <c r="I4157" s="11" t="str">
        <f aca="false">IF(A4157="","",IF(ISNUMBER(A4157),INT(A4157),IFERROR(IF(TEXT(DATE(VALUE(LEFT(A4157,4)),VALUE(MID(A4157,6,2)),VALUE(MID(A4157,9,2))),"yyyy-mm-dd")=LEFT(A4157,10),DATE(VALUE(LEFT(A4157,4)),VALUE(MID(A4157,6,2)),VALUE(MID(A4157,9,2))),""),"")))</f>
        <v/>
      </c>
    </row>
    <row r="4158" customFormat="false" ht="15" hidden="false" customHeight="false" outlineLevel="0" collapsed="false">
      <c r="A4158" s="13"/>
      <c r="B4158" s="8"/>
      <c r="C4158" s="8"/>
      <c r="D4158" s="23"/>
      <c r="E4158" s="23"/>
      <c r="F4158" s="10" t="str">
        <f aca="false">IF(D4158="","",D4158-N(E4158))</f>
        <v/>
      </c>
      <c r="G4158" s="8"/>
      <c r="H4158" s="12" t="str">
        <f aca="false">IF(AND(A4158="",C4158="",D4158=""),"",IF(A4158="","Add the order date",IF(I4158="","Date not recognised - use YYYY-MM-DD",IF(C4158="","Add the customer email",IF(D4158="","Add the order total",IF(COUNTIF(Customers!$A$2:$A$2001,C4158)=0,"Customer not on Customers tab",IF(N(E4158)&gt;D4158,"Refund is more than the order",IF(AND(B4158&lt;&gt;"",COUNTIF($B$2:$B$5001,B4158)&gt;1),"Same order # twice - keep one row",""))))))))</f>
        <v/>
      </c>
      <c r="I4158" s="11" t="str">
        <f aca="false">IF(A4158="","",IF(ISNUMBER(A4158),INT(A4158),IFERROR(IF(TEXT(DATE(VALUE(LEFT(A4158,4)),VALUE(MID(A4158,6,2)),VALUE(MID(A4158,9,2))),"yyyy-mm-dd")=LEFT(A4158,10),DATE(VALUE(LEFT(A4158,4)),VALUE(MID(A4158,6,2)),VALUE(MID(A4158,9,2))),""),"")))</f>
        <v/>
      </c>
    </row>
    <row r="4159" customFormat="false" ht="15" hidden="false" customHeight="false" outlineLevel="0" collapsed="false">
      <c r="A4159" s="13"/>
      <c r="B4159" s="8"/>
      <c r="C4159" s="8"/>
      <c r="D4159" s="23"/>
      <c r="E4159" s="23"/>
      <c r="F4159" s="10" t="str">
        <f aca="false">IF(D4159="","",D4159-N(E4159))</f>
        <v/>
      </c>
      <c r="G4159" s="8"/>
      <c r="H4159" s="12" t="str">
        <f aca="false">IF(AND(A4159="",C4159="",D4159=""),"",IF(A4159="","Add the order date",IF(I4159="","Date not recognised - use YYYY-MM-DD",IF(C4159="","Add the customer email",IF(D4159="","Add the order total",IF(COUNTIF(Customers!$A$2:$A$2001,C4159)=0,"Customer not on Customers tab",IF(N(E4159)&gt;D4159,"Refund is more than the order",IF(AND(B4159&lt;&gt;"",COUNTIF($B$2:$B$5001,B4159)&gt;1),"Same order # twice - keep one row",""))))))))</f>
        <v/>
      </c>
      <c r="I4159" s="11" t="str">
        <f aca="false">IF(A4159="","",IF(ISNUMBER(A4159),INT(A4159),IFERROR(IF(TEXT(DATE(VALUE(LEFT(A4159,4)),VALUE(MID(A4159,6,2)),VALUE(MID(A4159,9,2))),"yyyy-mm-dd")=LEFT(A4159,10),DATE(VALUE(LEFT(A4159,4)),VALUE(MID(A4159,6,2)),VALUE(MID(A4159,9,2))),""),"")))</f>
        <v/>
      </c>
    </row>
    <row r="4160" customFormat="false" ht="15" hidden="false" customHeight="false" outlineLevel="0" collapsed="false">
      <c r="A4160" s="13"/>
      <c r="B4160" s="8"/>
      <c r="C4160" s="8"/>
      <c r="D4160" s="23"/>
      <c r="E4160" s="23"/>
      <c r="F4160" s="10" t="str">
        <f aca="false">IF(D4160="","",D4160-N(E4160))</f>
        <v/>
      </c>
      <c r="G4160" s="8"/>
      <c r="H4160" s="12" t="str">
        <f aca="false">IF(AND(A4160="",C4160="",D4160=""),"",IF(A4160="","Add the order date",IF(I4160="","Date not recognised - use YYYY-MM-DD",IF(C4160="","Add the customer email",IF(D4160="","Add the order total",IF(COUNTIF(Customers!$A$2:$A$2001,C4160)=0,"Customer not on Customers tab",IF(N(E4160)&gt;D4160,"Refund is more than the order",IF(AND(B4160&lt;&gt;"",COUNTIF($B$2:$B$5001,B4160)&gt;1),"Same order # twice - keep one row",""))))))))</f>
        <v/>
      </c>
      <c r="I4160" s="11" t="str">
        <f aca="false">IF(A4160="","",IF(ISNUMBER(A4160),INT(A4160),IFERROR(IF(TEXT(DATE(VALUE(LEFT(A4160,4)),VALUE(MID(A4160,6,2)),VALUE(MID(A4160,9,2))),"yyyy-mm-dd")=LEFT(A4160,10),DATE(VALUE(LEFT(A4160,4)),VALUE(MID(A4160,6,2)),VALUE(MID(A4160,9,2))),""),"")))</f>
        <v/>
      </c>
    </row>
    <row r="4161" customFormat="false" ht="15" hidden="false" customHeight="false" outlineLevel="0" collapsed="false">
      <c r="A4161" s="13"/>
      <c r="B4161" s="8"/>
      <c r="C4161" s="8"/>
      <c r="D4161" s="23"/>
      <c r="E4161" s="23"/>
      <c r="F4161" s="10" t="str">
        <f aca="false">IF(D4161="","",D4161-N(E4161))</f>
        <v/>
      </c>
      <c r="G4161" s="8"/>
      <c r="H4161" s="12" t="str">
        <f aca="false">IF(AND(A4161="",C4161="",D4161=""),"",IF(A4161="","Add the order date",IF(I4161="","Date not recognised - use YYYY-MM-DD",IF(C4161="","Add the customer email",IF(D4161="","Add the order total",IF(COUNTIF(Customers!$A$2:$A$2001,C4161)=0,"Customer not on Customers tab",IF(N(E4161)&gt;D4161,"Refund is more than the order",IF(AND(B4161&lt;&gt;"",COUNTIF($B$2:$B$5001,B4161)&gt;1),"Same order # twice - keep one row",""))))))))</f>
        <v/>
      </c>
      <c r="I4161" s="11" t="str">
        <f aca="false">IF(A4161="","",IF(ISNUMBER(A4161),INT(A4161),IFERROR(IF(TEXT(DATE(VALUE(LEFT(A4161,4)),VALUE(MID(A4161,6,2)),VALUE(MID(A4161,9,2))),"yyyy-mm-dd")=LEFT(A4161,10),DATE(VALUE(LEFT(A4161,4)),VALUE(MID(A4161,6,2)),VALUE(MID(A4161,9,2))),""),"")))</f>
        <v/>
      </c>
    </row>
    <row r="4162" customFormat="false" ht="15" hidden="false" customHeight="false" outlineLevel="0" collapsed="false">
      <c r="A4162" s="13"/>
      <c r="B4162" s="8"/>
      <c r="C4162" s="8"/>
      <c r="D4162" s="23"/>
      <c r="E4162" s="23"/>
      <c r="F4162" s="10" t="str">
        <f aca="false">IF(D4162="","",D4162-N(E4162))</f>
        <v/>
      </c>
      <c r="G4162" s="8"/>
      <c r="H4162" s="12" t="str">
        <f aca="false">IF(AND(A4162="",C4162="",D4162=""),"",IF(A4162="","Add the order date",IF(I4162="","Date not recognised - use YYYY-MM-DD",IF(C4162="","Add the customer email",IF(D4162="","Add the order total",IF(COUNTIF(Customers!$A$2:$A$2001,C4162)=0,"Customer not on Customers tab",IF(N(E4162)&gt;D4162,"Refund is more than the order",IF(AND(B4162&lt;&gt;"",COUNTIF($B$2:$B$5001,B4162)&gt;1),"Same order # twice - keep one row",""))))))))</f>
        <v/>
      </c>
      <c r="I4162" s="11" t="str">
        <f aca="false">IF(A4162="","",IF(ISNUMBER(A4162),INT(A4162),IFERROR(IF(TEXT(DATE(VALUE(LEFT(A4162,4)),VALUE(MID(A4162,6,2)),VALUE(MID(A4162,9,2))),"yyyy-mm-dd")=LEFT(A4162,10),DATE(VALUE(LEFT(A4162,4)),VALUE(MID(A4162,6,2)),VALUE(MID(A4162,9,2))),""),"")))</f>
        <v/>
      </c>
    </row>
    <row r="4163" customFormat="false" ht="15" hidden="false" customHeight="false" outlineLevel="0" collapsed="false">
      <c r="A4163" s="13"/>
      <c r="B4163" s="8"/>
      <c r="C4163" s="8"/>
      <c r="D4163" s="23"/>
      <c r="E4163" s="23"/>
      <c r="F4163" s="10" t="str">
        <f aca="false">IF(D4163="","",D4163-N(E4163))</f>
        <v/>
      </c>
      <c r="G4163" s="8"/>
      <c r="H4163" s="12" t="str">
        <f aca="false">IF(AND(A4163="",C4163="",D4163=""),"",IF(A4163="","Add the order date",IF(I4163="","Date not recognised - use YYYY-MM-DD",IF(C4163="","Add the customer email",IF(D4163="","Add the order total",IF(COUNTIF(Customers!$A$2:$A$2001,C4163)=0,"Customer not on Customers tab",IF(N(E4163)&gt;D4163,"Refund is more than the order",IF(AND(B4163&lt;&gt;"",COUNTIF($B$2:$B$5001,B4163)&gt;1),"Same order # twice - keep one row",""))))))))</f>
        <v/>
      </c>
      <c r="I4163" s="11" t="str">
        <f aca="false">IF(A4163="","",IF(ISNUMBER(A4163),INT(A4163),IFERROR(IF(TEXT(DATE(VALUE(LEFT(A4163,4)),VALUE(MID(A4163,6,2)),VALUE(MID(A4163,9,2))),"yyyy-mm-dd")=LEFT(A4163,10),DATE(VALUE(LEFT(A4163,4)),VALUE(MID(A4163,6,2)),VALUE(MID(A4163,9,2))),""),"")))</f>
        <v/>
      </c>
    </row>
    <row r="4164" customFormat="false" ht="15" hidden="false" customHeight="false" outlineLevel="0" collapsed="false">
      <c r="A4164" s="13"/>
      <c r="B4164" s="8"/>
      <c r="C4164" s="8"/>
      <c r="D4164" s="23"/>
      <c r="E4164" s="23"/>
      <c r="F4164" s="10" t="str">
        <f aca="false">IF(D4164="","",D4164-N(E4164))</f>
        <v/>
      </c>
      <c r="G4164" s="8"/>
      <c r="H4164" s="12" t="str">
        <f aca="false">IF(AND(A4164="",C4164="",D4164=""),"",IF(A4164="","Add the order date",IF(I4164="","Date not recognised - use YYYY-MM-DD",IF(C4164="","Add the customer email",IF(D4164="","Add the order total",IF(COUNTIF(Customers!$A$2:$A$2001,C4164)=0,"Customer not on Customers tab",IF(N(E4164)&gt;D4164,"Refund is more than the order",IF(AND(B4164&lt;&gt;"",COUNTIF($B$2:$B$5001,B4164)&gt;1),"Same order # twice - keep one row",""))))))))</f>
        <v/>
      </c>
      <c r="I4164" s="11" t="str">
        <f aca="false">IF(A4164="","",IF(ISNUMBER(A4164),INT(A4164),IFERROR(IF(TEXT(DATE(VALUE(LEFT(A4164,4)),VALUE(MID(A4164,6,2)),VALUE(MID(A4164,9,2))),"yyyy-mm-dd")=LEFT(A4164,10),DATE(VALUE(LEFT(A4164,4)),VALUE(MID(A4164,6,2)),VALUE(MID(A4164,9,2))),""),"")))</f>
        <v/>
      </c>
    </row>
    <row r="4165" customFormat="false" ht="15" hidden="false" customHeight="false" outlineLevel="0" collapsed="false">
      <c r="A4165" s="13"/>
      <c r="B4165" s="8"/>
      <c r="C4165" s="8"/>
      <c r="D4165" s="23"/>
      <c r="E4165" s="23"/>
      <c r="F4165" s="10" t="str">
        <f aca="false">IF(D4165="","",D4165-N(E4165))</f>
        <v/>
      </c>
      <c r="G4165" s="8"/>
      <c r="H4165" s="12" t="str">
        <f aca="false">IF(AND(A4165="",C4165="",D4165=""),"",IF(A4165="","Add the order date",IF(I4165="","Date not recognised - use YYYY-MM-DD",IF(C4165="","Add the customer email",IF(D4165="","Add the order total",IF(COUNTIF(Customers!$A$2:$A$2001,C4165)=0,"Customer not on Customers tab",IF(N(E4165)&gt;D4165,"Refund is more than the order",IF(AND(B4165&lt;&gt;"",COUNTIF($B$2:$B$5001,B4165)&gt;1),"Same order # twice - keep one row",""))))))))</f>
        <v/>
      </c>
      <c r="I4165" s="11" t="str">
        <f aca="false">IF(A4165="","",IF(ISNUMBER(A4165),INT(A4165),IFERROR(IF(TEXT(DATE(VALUE(LEFT(A4165,4)),VALUE(MID(A4165,6,2)),VALUE(MID(A4165,9,2))),"yyyy-mm-dd")=LEFT(A4165,10),DATE(VALUE(LEFT(A4165,4)),VALUE(MID(A4165,6,2)),VALUE(MID(A4165,9,2))),""),"")))</f>
        <v/>
      </c>
    </row>
    <row r="4166" customFormat="false" ht="15" hidden="false" customHeight="false" outlineLevel="0" collapsed="false">
      <c r="A4166" s="13"/>
      <c r="B4166" s="8"/>
      <c r="C4166" s="8"/>
      <c r="D4166" s="23"/>
      <c r="E4166" s="23"/>
      <c r="F4166" s="10" t="str">
        <f aca="false">IF(D4166="","",D4166-N(E4166))</f>
        <v/>
      </c>
      <c r="G4166" s="8"/>
      <c r="H4166" s="12" t="str">
        <f aca="false">IF(AND(A4166="",C4166="",D4166=""),"",IF(A4166="","Add the order date",IF(I4166="","Date not recognised - use YYYY-MM-DD",IF(C4166="","Add the customer email",IF(D4166="","Add the order total",IF(COUNTIF(Customers!$A$2:$A$2001,C4166)=0,"Customer not on Customers tab",IF(N(E4166)&gt;D4166,"Refund is more than the order",IF(AND(B4166&lt;&gt;"",COUNTIF($B$2:$B$5001,B4166)&gt;1),"Same order # twice - keep one row",""))))))))</f>
        <v/>
      </c>
      <c r="I4166" s="11" t="str">
        <f aca="false">IF(A4166="","",IF(ISNUMBER(A4166),INT(A4166),IFERROR(IF(TEXT(DATE(VALUE(LEFT(A4166,4)),VALUE(MID(A4166,6,2)),VALUE(MID(A4166,9,2))),"yyyy-mm-dd")=LEFT(A4166,10),DATE(VALUE(LEFT(A4166,4)),VALUE(MID(A4166,6,2)),VALUE(MID(A4166,9,2))),""),"")))</f>
        <v/>
      </c>
    </row>
    <row r="4167" customFormat="false" ht="15" hidden="false" customHeight="false" outlineLevel="0" collapsed="false">
      <c r="A4167" s="13"/>
      <c r="B4167" s="8"/>
      <c r="C4167" s="8"/>
      <c r="D4167" s="23"/>
      <c r="E4167" s="23"/>
      <c r="F4167" s="10" t="str">
        <f aca="false">IF(D4167="","",D4167-N(E4167))</f>
        <v/>
      </c>
      <c r="G4167" s="8"/>
      <c r="H4167" s="12" t="str">
        <f aca="false">IF(AND(A4167="",C4167="",D4167=""),"",IF(A4167="","Add the order date",IF(I4167="","Date not recognised - use YYYY-MM-DD",IF(C4167="","Add the customer email",IF(D4167="","Add the order total",IF(COUNTIF(Customers!$A$2:$A$2001,C4167)=0,"Customer not on Customers tab",IF(N(E4167)&gt;D4167,"Refund is more than the order",IF(AND(B4167&lt;&gt;"",COUNTIF($B$2:$B$5001,B4167)&gt;1),"Same order # twice - keep one row",""))))))))</f>
        <v/>
      </c>
      <c r="I4167" s="11" t="str">
        <f aca="false">IF(A4167="","",IF(ISNUMBER(A4167),INT(A4167),IFERROR(IF(TEXT(DATE(VALUE(LEFT(A4167,4)),VALUE(MID(A4167,6,2)),VALUE(MID(A4167,9,2))),"yyyy-mm-dd")=LEFT(A4167,10),DATE(VALUE(LEFT(A4167,4)),VALUE(MID(A4167,6,2)),VALUE(MID(A4167,9,2))),""),"")))</f>
        <v/>
      </c>
    </row>
    <row r="4168" customFormat="false" ht="15" hidden="false" customHeight="false" outlineLevel="0" collapsed="false">
      <c r="A4168" s="13"/>
      <c r="B4168" s="8"/>
      <c r="C4168" s="8"/>
      <c r="D4168" s="23"/>
      <c r="E4168" s="23"/>
      <c r="F4168" s="10" t="str">
        <f aca="false">IF(D4168="","",D4168-N(E4168))</f>
        <v/>
      </c>
      <c r="G4168" s="8"/>
      <c r="H4168" s="12" t="str">
        <f aca="false">IF(AND(A4168="",C4168="",D4168=""),"",IF(A4168="","Add the order date",IF(I4168="","Date not recognised - use YYYY-MM-DD",IF(C4168="","Add the customer email",IF(D4168="","Add the order total",IF(COUNTIF(Customers!$A$2:$A$2001,C4168)=0,"Customer not on Customers tab",IF(N(E4168)&gt;D4168,"Refund is more than the order",IF(AND(B4168&lt;&gt;"",COUNTIF($B$2:$B$5001,B4168)&gt;1),"Same order # twice - keep one row",""))))))))</f>
        <v/>
      </c>
      <c r="I4168" s="11" t="str">
        <f aca="false">IF(A4168="","",IF(ISNUMBER(A4168),INT(A4168),IFERROR(IF(TEXT(DATE(VALUE(LEFT(A4168,4)),VALUE(MID(A4168,6,2)),VALUE(MID(A4168,9,2))),"yyyy-mm-dd")=LEFT(A4168,10),DATE(VALUE(LEFT(A4168,4)),VALUE(MID(A4168,6,2)),VALUE(MID(A4168,9,2))),""),"")))</f>
        <v/>
      </c>
    </row>
    <row r="4169" customFormat="false" ht="15" hidden="false" customHeight="false" outlineLevel="0" collapsed="false">
      <c r="A4169" s="13"/>
      <c r="B4169" s="8"/>
      <c r="C4169" s="8"/>
      <c r="D4169" s="23"/>
      <c r="E4169" s="23"/>
      <c r="F4169" s="10" t="str">
        <f aca="false">IF(D4169="","",D4169-N(E4169))</f>
        <v/>
      </c>
      <c r="G4169" s="8"/>
      <c r="H4169" s="12" t="str">
        <f aca="false">IF(AND(A4169="",C4169="",D4169=""),"",IF(A4169="","Add the order date",IF(I4169="","Date not recognised - use YYYY-MM-DD",IF(C4169="","Add the customer email",IF(D4169="","Add the order total",IF(COUNTIF(Customers!$A$2:$A$2001,C4169)=0,"Customer not on Customers tab",IF(N(E4169)&gt;D4169,"Refund is more than the order",IF(AND(B4169&lt;&gt;"",COUNTIF($B$2:$B$5001,B4169)&gt;1),"Same order # twice - keep one row",""))))))))</f>
        <v/>
      </c>
      <c r="I4169" s="11" t="str">
        <f aca="false">IF(A4169="","",IF(ISNUMBER(A4169),INT(A4169),IFERROR(IF(TEXT(DATE(VALUE(LEFT(A4169,4)),VALUE(MID(A4169,6,2)),VALUE(MID(A4169,9,2))),"yyyy-mm-dd")=LEFT(A4169,10),DATE(VALUE(LEFT(A4169,4)),VALUE(MID(A4169,6,2)),VALUE(MID(A4169,9,2))),""),"")))</f>
        <v/>
      </c>
    </row>
    <row r="4170" customFormat="false" ht="15" hidden="false" customHeight="false" outlineLevel="0" collapsed="false">
      <c r="A4170" s="13"/>
      <c r="B4170" s="8"/>
      <c r="C4170" s="8"/>
      <c r="D4170" s="23"/>
      <c r="E4170" s="23"/>
      <c r="F4170" s="10" t="str">
        <f aca="false">IF(D4170="","",D4170-N(E4170))</f>
        <v/>
      </c>
      <c r="G4170" s="8"/>
      <c r="H4170" s="12" t="str">
        <f aca="false">IF(AND(A4170="",C4170="",D4170=""),"",IF(A4170="","Add the order date",IF(I4170="","Date not recognised - use YYYY-MM-DD",IF(C4170="","Add the customer email",IF(D4170="","Add the order total",IF(COUNTIF(Customers!$A$2:$A$2001,C4170)=0,"Customer not on Customers tab",IF(N(E4170)&gt;D4170,"Refund is more than the order",IF(AND(B4170&lt;&gt;"",COUNTIF($B$2:$B$5001,B4170)&gt;1),"Same order # twice - keep one row",""))))))))</f>
        <v/>
      </c>
      <c r="I4170" s="11" t="str">
        <f aca="false">IF(A4170="","",IF(ISNUMBER(A4170),INT(A4170),IFERROR(IF(TEXT(DATE(VALUE(LEFT(A4170,4)),VALUE(MID(A4170,6,2)),VALUE(MID(A4170,9,2))),"yyyy-mm-dd")=LEFT(A4170,10),DATE(VALUE(LEFT(A4170,4)),VALUE(MID(A4170,6,2)),VALUE(MID(A4170,9,2))),""),"")))</f>
        <v/>
      </c>
    </row>
    <row r="4171" customFormat="false" ht="15" hidden="false" customHeight="false" outlineLevel="0" collapsed="false">
      <c r="A4171" s="13"/>
      <c r="B4171" s="8"/>
      <c r="C4171" s="8"/>
      <c r="D4171" s="23"/>
      <c r="E4171" s="23"/>
      <c r="F4171" s="10" t="str">
        <f aca="false">IF(D4171="","",D4171-N(E4171))</f>
        <v/>
      </c>
      <c r="G4171" s="8"/>
      <c r="H4171" s="12" t="str">
        <f aca="false">IF(AND(A4171="",C4171="",D4171=""),"",IF(A4171="","Add the order date",IF(I4171="","Date not recognised - use YYYY-MM-DD",IF(C4171="","Add the customer email",IF(D4171="","Add the order total",IF(COUNTIF(Customers!$A$2:$A$2001,C4171)=0,"Customer not on Customers tab",IF(N(E4171)&gt;D4171,"Refund is more than the order",IF(AND(B4171&lt;&gt;"",COUNTIF($B$2:$B$5001,B4171)&gt;1),"Same order # twice - keep one row",""))))))))</f>
        <v/>
      </c>
      <c r="I4171" s="11" t="str">
        <f aca="false">IF(A4171="","",IF(ISNUMBER(A4171),INT(A4171),IFERROR(IF(TEXT(DATE(VALUE(LEFT(A4171,4)),VALUE(MID(A4171,6,2)),VALUE(MID(A4171,9,2))),"yyyy-mm-dd")=LEFT(A4171,10),DATE(VALUE(LEFT(A4171,4)),VALUE(MID(A4171,6,2)),VALUE(MID(A4171,9,2))),""),"")))</f>
        <v/>
      </c>
    </row>
    <row r="4172" customFormat="false" ht="15" hidden="false" customHeight="false" outlineLevel="0" collapsed="false">
      <c r="A4172" s="13"/>
      <c r="B4172" s="8"/>
      <c r="C4172" s="8"/>
      <c r="D4172" s="23"/>
      <c r="E4172" s="23"/>
      <c r="F4172" s="10" t="str">
        <f aca="false">IF(D4172="","",D4172-N(E4172))</f>
        <v/>
      </c>
      <c r="G4172" s="8"/>
      <c r="H4172" s="12" t="str">
        <f aca="false">IF(AND(A4172="",C4172="",D4172=""),"",IF(A4172="","Add the order date",IF(I4172="","Date not recognised - use YYYY-MM-DD",IF(C4172="","Add the customer email",IF(D4172="","Add the order total",IF(COUNTIF(Customers!$A$2:$A$2001,C4172)=0,"Customer not on Customers tab",IF(N(E4172)&gt;D4172,"Refund is more than the order",IF(AND(B4172&lt;&gt;"",COUNTIF($B$2:$B$5001,B4172)&gt;1),"Same order # twice - keep one row",""))))))))</f>
        <v/>
      </c>
      <c r="I4172" s="11" t="str">
        <f aca="false">IF(A4172="","",IF(ISNUMBER(A4172),INT(A4172),IFERROR(IF(TEXT(DATE(VALUE(LEFT(A4172,4)),VALUE(MID(A4172,6,2)),VALUE(MID(A4172,9,2))),"yyyy-mm-dd")=LEFT(A4172,10),DATE(VALUE(LEFT(A4172,4)),VALUE(MID(A4172,6,2)),VALUE(MID(A4172,9,2))),""),"")))</f>
        <v/>
      </c>
    </row>
    <row r="4173" customFormat="false" ht="15" hidden="false" customHeight="false" outlineLevel="0" collapsed="false">
      <c r="A4173" s="13"/>
      <c r="B4173" s="8"/>
      <c r="C4173" s="8"/>
      <c r="D4173" s="23"/>
      <c r="E4173" s="23"/>
      <c r="F4173" s="10" t="str">
        <f aca="false">IF(D4173="","",D4173-N(E4173))</f>
        <v/>
      </c>
      <c r="G4173" s="8"/>
      <c r="H4173" s="12" t="str">
        <f aca="false">IF(AND(A4173="",C4173="",D4173=""),"",IF(A4173="","Add the order date",IF(I4173="","Date not recognised - use YYYY-MM-DD",IF(C4173="","Add the customer email",IF(D4173="","Add the order total",IF(COUNTIF(Customers!$A$2:$A$2001,C4173)=0,"Customer not on Customers tab",IF(N(E4173)&gt;D4173,"Refund is more than the order",IF(AND(B4173&lt;&gt;"",COUNTIF($B$2:$B$5001,B4173)&gt;1),"Same order # twice - keep one row",""))))))))</f>
        <v/>
      </c>
      <c r="I4173" s="11" t="str">
        <f aca="false">IF(A4173="","",IF(ISNUMBER(A4173),INT(A4173),IFERROR(IF(TEXT(DATE(VALUE(LEFT(A4173,4)),VALUE(MID(A4173,6,2)),VALUE(MID(A4173,9,2))),"yyyy-mm-dd")=LEFT(A4173,10),DATE(VALUE(LEFT(A4173,4)),VALUE(MID(A4173,6,2)),VALUE(MID(A4173,9,2))),""),"")))</f>
        <v/>
      </c>
    </row>
    <row r="4174" customFormat="false" ht="15" hidden="false" customHeight="false" outlineLevel="0" collapsed="false">
      <c r="A4174" s="13"/>
      <c r="B4174" s="8"/>
      <c r="C4174" s="8"/>
      <c r="D4174" s="23"/>
      <c r="E4174" s="23"/>
      <c r="F4174" s="10" t="str">
        <f aca="false">IF(D4174="","",D4174-N(E4174))</f>
        <v/>
      </c>
      <c r="G4174" s="8"/>
      <c r="H4174" s="12" t="str">
        <f aca="false">IF(AND(A4174="",C4174="",D4174=""),"",IF(A4174="","Add the order date",IF(I4174="","Date not recognised - use YYYY-MM-DD",IF(C4174="","Add the customer email",IF(D4174="","Add the order total",IF(COUNTIF(Customers!$A$2:$A$2001,C4174)=0,"Customer not on Customers tab",IF(N(E4174)&gt;D4174,"Refund is more than the order",IF(AND(B4174&lt;&gt;"",COUNTIF($B$2:$B$5001,B4174)&gt;1),"Same order # twice - keep one row",""))))))))</f>
        <v/>
      </c>
      <c r="I4174" s="11" t="str">
        <f aca="false">IF(A4174="","",IF(ISNUMBER(A4174),INT(A4174),IFERROR(IF(TEXT(DATE(VALUE(LEFT(A4174,4)),VALUE(MID(A4174,6,2)),VALUE(MID(A4174,9,2))),"yyyy-mm-dd")=LEFT(A4174,10),DATE(VALUE(LEFT(A4174,4)),VALUE(MID(A4174,6,2)),VALUE(MID(A4174,9,2))),""),"")))</f>
        <v/>
      </c>
    </row>
    <row r="4175" customFormat="false" ht="15" hidden="false" customHeight="false" outlineLevel="0" collapsed="false">
      <c r="A4175" s="13"/>
      <c r="B4175" s="8"/>
      <c r="C4175" s="8"/>
      <c r="D4175" s="23"/>
      <c r="E4175" s="23"/>
      <c r="F4175" s="10" t="str">
        <f aca="false">IF(D4175="","",D4175-N(E4175))</f>
        <v/>
      </c>
      <c r="G4175" s="8"/>
      <c r="H4175" s="12" t="str">
        <f aca="false">IF(AND(A4175="",C4175="",D4175=""),"",IF(A4175="","Add the order date",IF(I4175="","Date not recognised - use YYYY-MM-DD",IF(C4175="","Add the customer email",IF(D4175="","Add the order total",IF(COUNTIF(Customers!$A$2:$A$2001,C4175)=0,"Customer not on Customers tab",IF(N(E4175)&gt;D4175,"Refund is more than the order",IF(AND(B4175&lt;&gt;"",COUNTIF($B$2:$B$5001,B4175)&gt;1),"Same order # twice - keep one row",""))))))))</f>
        <v/>
      </c>
      <c r="I4175" s="11" t="str">
        <f aca="false">IF(A4175="","",IF(ISNUMBER(A4175),INT(A4175),IFERROR(IF(TEXT(DATE(VALUE(LEFT(A4175,4)),VALUE(MID(A4175,6,2)),VALUE(MID(A4175,9,2))),"yyyy-mm-dd")=LEFT(A4175,10),DATE(VALUE(LEFT(A4175,4)),VALUE(MID(A4175,6,2)),VALUE(MID(A4175,9,2))),""),"")))</f>
        <v/>
      </c>
    </row>
    <row r="4176" customFormat="false" ht="15" hidden="false" customHeight="false" outlineLevel="0" collapsed="false">
      <c r="A4176" s="13"/>
      <c r="B4176" s="8"/>
      <c r="C4176" s="8"/>
      <c r="D4176" s="23"/>
      <c r="E4176" s="23"/>
      <c r="F4176" s="10" t="str">
        <f aca="false">IF(D4176="","",D4176-N(E4176))</f>
        <v/>
      </c>
      <c r="G4176" s="8"/>
      <c r="H4176" s="12" t="str">
        <f aca="false">IF(AND(A4176="",C4176="",D4176=""),"",IF(A4176="","Add the order date",IF(I4176="","Date not recognised - use YYYY-MM-DD",IF(C4176="","Add the customer email",IF(D4176="","Add the order total",IF(COUNTIF(Customers!$A$2:$A$2001,C4176)=0,"Customer not on Customers tab",IF(N(E4176)&gt;D4176,"Refund is more than the order",IF(AND(B4176&lt;&gt;"",COUNTIF($B$2:$B$5001,B4176)&gt;1),"Same order # twice - keep one row",""))))))))</f>
        <v/>
      </c>
      <c r="I4176" s="11" t="str">
        <f aca="false">IF(A4176="","",IF(ISNUMBER(A4176),INT(A4176),IFERROR(IF(TEXT(DATE(VALUE(LEFT(A4176,4)),VALUE(MID(A4176,6,2)),VALUE(MID(A4176,9,2))),"yyyy-mm-dd")=LEFT(A4176,10),DATE(VALUE(LEFT(A4176,4)),VALUE(MID(A4176,6,2)),VALUE(MID(A4176,9,2))),""),"")))</f>
        <v/>
      </c>
    </row>
    <row r="4177" customFormat="false" ht="15" hidden="false" customHeight="false" outlineLevel="0" collapsed="false">
      <c r="A4177" s="13"/>
      <c r="B4177" s="8"/>
      <c r="C4177" s="8"/>
      <c r="D4177" s="23"/>
      <c r="E4177" s="23"/>
      <c r="F4177" s="10" t="str">
        <f aca="false">IF(D4177="","",D4177-N(E4177))</f>
        <v/>
      </c>
      <c r="G4177" s="8"/>
      <c r="H4177" s="12" t="str">
        <f aca="false">IF(AND(A4177="",C4177="",D4177=""),"",IF(A4177="","Add the order date",IF(I4177="","Date not recognised - use YYYY-MM-DD",IF(C4177="","Add the customer email",IF(D4177="","Add the order total",IF(COUNTIF(Customers!$A$2:$A$2001,C4177)=0,"Customer not on Customers tab",IF(N(E4177)&gt;D4177,"Refund is more than the order",IF(AND(B4177&lt;&gt;"",COUNTIF($B$2:$B$5001,B4177)&gt;1),"Same order # twice - keep one row",""))))))))</f>
        <v/>
      </c>
      <c r="I4177" s="11" t="str">
        <f aca="false">IF(A4177="","",IF(ISNUMBER(A4177),INT(A4177),IFERROR(IF(TEXT(DATE(VALUE(LEFT(A4177,4)),VALUE(MID(A4177,6,2)),VALUE(MID(A4177,9,2))),"yyyy-mm-dd")=LEFT(A4177,10),DATE(VALUE(LEFT(A4177,4)),VALUE(MID(A4177,6,2)),VALUE(MID(A4177,9,2))),""),"")))</f>
        <v/>
      </c>
    </row>
    <row r="4178" customFormat="false" ht="15" hidden="false" customHeight="false" outlineLevel="0" collapsed="false">
      <c r="A4178" s="13"/>
      <c r="B4178" s="8"/>
      <c r="C4178" s="8"/>
      <c r="D4178" s="23"/>
      <c r="E4178" s="23"/>
      <c r="F4178" s="10" t="str">
        <f aca="false">IF(D4178="","",D4178-N(E4178))</f>
        <v/>
      </c>
      <c r="G4178" s="8"/>
      <c r="H4178" s="12" t="str">
        <f aca="false">IF(AND(A4178="",C4178="",D4178=""),"",IF(A4178="","Add the order date",IF(I4178="","Date not recognised - use YYYY-MM-DD",IF(C4178="","Add the customer email",IF(D4178="","Add the order total",IF(COUNTIF(Customers!$A$2:$A$2001,C4178)=0,"Customer not on Customers tab",IF(N(E4178)&gt;D4178,"Refund is more than the order",IF(AND(B4178&lt;&gt;"",COUNTIF($B$2:$B$5001,B4178)&gt;1),"Same order # twice - keep one row",""))))))))</f>
        <v/>
      </c>
      <c r="I4178" s="11" t="str">
        <f aca="false">IF(A4178="","",IF(ISNUMBER(A4178),INT(A4178),IFERROR(IF(TEXT(DATE(VALUE(LEFT(A4178,4)),VALUE(MID(A4178,6,2)),VALUE(MID(A4178,9,2))),"yyyy-mm-dd")=LEFT(A4178,10),DATE(VALUE(LEFT(A4178,4)),VALUE(MID(A4178,6,2)),VALUE(MID(A4178,9,2))),""),"")))</f>
        <v/>
      </c>
    </row>
    <row r="4179" customFormat="false" ht="15" hidden="false" customHeight="false" outlineLevel="0" collapsed="false">
      <c r="A4179" s="13"/>
      <c r="B4179" s="8"/>
      <c r="C4179" s="8"/>
      <c r="D4179" s="23"/>
      <c r="E4179" s="23"/>
      <c r="F4179" s="10" t="str">
        <f aca="false">IF(D4179="","",D4179-N(E4179))</f>
        <v/>
      </c>
      <c r="G4179" s="8"/>
      <c r="H4179" s="12" t="str">
        <f aca="false">IF(AND(A4179="",C4179="",D4179=""),"",IF(A4179="","Add the order date",IF(I4179="","Date not recognised - use YYYY-MM-DD",IF(C4179="","Add the customer email",IF(D4179="","Add the order total",IF(COUNTIF(Customers!$A$2:$A$2001,C4179)=0,"Customer not on Customers tab",IF(N(E4179)&gt;D4179,"Refund is more than the order",IF(AND(B4179&lt;&gt;"",COUNTIF($B$2:$B$5001,B4179)&gt;1),"Same order # twice - keep one row",""))))))))</f>
        <v/>
      </c>
      <c r="I4179" s="11" t="str">
        <f aca="false">IF(A4179="","",IF(ISNUMBER(A4179),INT(A4179),IFERROR(IF(TEXT(DATE(VALUE(LEFT(A4179,4)),VALUE(MID(A4179,6,2)),VALUE(MID(A4179,9,2))),"yyyy-mm-dd")=LEFT(A4179,10),DATE(VALUE(LEFT(A4179,4)),VALUE(MID(A4179,6,2)),VALUE(MID(A4179,9,2))),""),"")))</f>
        <v/>
      </c>
    </row>
    <row r="4180" customFormat="false" ht="15" hidden="false" customHeight="false" outlineLevel="0" collapsed="false">
      <c r="A4180" s="13"/>
      <c r="B4180" s="8"/>
      <c r="C4180" s="8"/>
      <c r="D4180" s="23"/>
      <c r="E4180" s="23"/>
      <c r="F4180" s="10" t="str">
        <f aca="false">IF(D4180="","",D4180-N(E4180))</f>
        <v/>
      </c>
      <c r="G4180" s="8"/>
      <c r="H4180" s="12" t="str">
        <f aca="false">IF(AND(A4180="",C4180="",D4180=""),"",IF(A4180="","Add the order date",IF(I4180="","Date not recognised - use YYYY-MM-DD",IF(C4180="","Add the customer email",IF(D4180="","Add the order total",IF(COUNTIF(Customers!$A$2:$A$2001,C4180)=0,"Customer not on Customers tab",IF(N(E4180)&gt;D4180,"Refund is more than the order",IF(AND(B4180&lt;&gt;"",COUNTIF($B$2:$B$5001,B4180)&gt;1),"Same order # twice - keep one row",""))))))))</f>
        <v/>
      </c>
      <c r="I4180" s="11" t="str">
        <f aca="false">IF(A4180="","",IF(ISNUMBER(A4180),INT(A4180),IFERROR(IF(TEXT(DATE(VALUE(LEFT(A4180,4)),VALUE(MID(A4180,6,2)),VALUE(MID(A4180,9,2))),"yyyy-mm-dd")=LEFT(A4180,10),DATE(VALUE(LEFT(A4180,4)),VALUE(MID(A4180,6,2)),VALUE(MID(A4180,9,2))),""),"")))</f>
        <v/>
      </c>
    </row>
    <row r="4181" customFormat="false" ht="15" hidden="false" customHeight="false" outlineLevel="0" collapsed="false">
      <c r="A4181" s="13"/>
      <c r="B4181" s="8"/>
      <c r="C4181" s="8"/>
      <c r="D4181" s="23"/>
      <c r="E4181" s="23"/>
      <c r="F4181" s="10" t="str">
        <f aca="false">IF(D4181="","",D4181-N(E4181))</f>
        <v/>
      </c>
      <c r="G4181" s="8"/>
      <c r="H4181" s="12" t="str">
        <f aca="false">IF(AND(A4181="",C4181="",D4181=""),"",IF(A4181="","Add the order date",IF(I4181="","Date not recognised - use YYYY-MM-DD",IF(C4181="","Add the customer email",IF(D4181="","Add the order total",IF(COUNTIF(Customers!$A$2:$A$2001,C4181)=0,"Customer not on Customers tab",IF(N(E4181)&gt;D4181,"Refund is more than the order",IF(AND(B4181&lt;&gt;"",COUNTIF($B$2:$B$5001,B4181)&gt;1),"Same order # twice - keep one row",""))))))))</f>
        <v/>
      </c>
      <c r="I4181" s="11" t="str">
        <f aca="false">IF(A4181="","",IF(ISNUMBER(A4181),INT(A4181),IFERROR(IF(TEXT(DATE(VALUE(LEFT(A4181,4)),VALUE(MID(A4181,6,2)),VALUE(MID(A4181,9,2))),"yyyy-mm-dd")=LEFT(A4181,10),DATE(VALUE(LEFT(A4181,4)),VALUE(MID(A4181,6,2)),VALUE(MID(A4181,9,2))),""),"")))</f>
        <v/>
      </c>
    </row>
    <row r="4182" customFormat="false" ht="15" hidden="false" customHeight="false" outlineLevel="0" collapsed="false">
      <c r="A4182" s="13"/>
      <c r="B4182" s="8"/>
      <c r="C4182" s="8"/>
      <c r="D4182" s="23"/>
      <c r="E4182" s="23"/>
      <c r="F4182" s="10" t="str">
        <f aca="false">IF(D4182="","",D4182-N(E4182))</f>
        <v/>
      </c>
      <c r="G4182" s="8"/>
      <c r="H4182" s="12" t="str">
        <f aca="false">IF(AND(A4182="",C4182="",D4182=""),"",IF(A4182="","Add the order date",IF(I4182="","Date not recognised - use YYYY-MM-DD",IF(C4182="","Add the customer email",IF(D4182="","Add the order total",IF(COUNTIF(Customers!$A$2:$A$2001,C4182)=0,"Customer not on Customers tab",IF(N(E4182)&gt;D4182,"Refund is more than the order",IF(AND(B4182&lt;&gt;"",COUNTIF($B$2:$B$5001,B4182)&gt;1),"Same order # twice - keep one row",""))))))))</f>
        <v/>
      </c>
      <c r="I4182" s="11" t="str">
        <f aca="false">IF(A4182="","",IF(ISNUMBER(A4182),INT(A4182),IFERROR(IF(TEXT(DATE(VALUE(LEFT(A4182,4)),VALUE(MID(A4182,6,2)),VALUE(MID(A4182,9,2))),"yyyy-mm-dd")=LEFT(A4182,10),DATE(VALUE(LEFT(A4182,4)),VALUE(MID(A4182,6,2)),VALUE(MID(A4182,9,2))),""),"")))</f>
        <v/>
      </c>
    </row>
    <row r="4183" customFormat="false" ht="15" hidden="false" customHeight="false" outlineLevel="0" collapsed="false">
      <c r="A4183" s="13"/>
      <c r="B4183" s="8"/>
      <c r="C4183" s="8"/>
      <c r="D4183" s="23"/>
      <c r="E4183" s="23"/>
      <c r="F4183" s="10" t="str">
        <f aca="false">IF(D4183="","",D4183-N(E4183))</f>
        <v/>
      </c>
      <c r="G4183" s="8"/>
      <c r="H4183" s="12" t="str">
        <f aca="false">IF(AND(A4183="",C4183="",D4183=""),"",IF(A4183="","Add the order date",IF(I4183="","Date not recognised - use YYYY-MM-DD",IF(C4183="","Add the customer email",IF(D4183="","Add the order total",IF(COUNTIF(Customers!$A$2:$A$2001,C4183)=0,"Customer not on Customers tab",IF(N(E4183)&gt;D4183,"Refund is more than the order",IF(AND(B4183&lt;&gt;"",COUNTIF($B$2:$B$5001,B4183)&gt;1),"Same order # twice - keep one row",""))))))))</f>
        <v/>
      </c>
      <c r="I4183" s="11" t="str">
        <f aca="false">IF(A4183="","",IF(ISNUMBER(A4183),INT(A4183),IFERROR(IF(TEXT(DATE(VALUE(LEFT(A4183,4)),VALUE(MID(A4183,6,2)),VALUE(MID(A4183,9,2))),"yyyy-mm-dd")=LEFT(A4183,10),DATE(VALUE(LEFT(A4183,4)),VALUE(MID(A4183,6,2)),VALUE(MID(A4183,9,2))),""),"")))</f>
        <v/>
      </c>
    </row>
    <row r="4184" customFormat="false" ht="15" hidden="false" customHeight="false" outlineLevel="0" collapsed="false">
      <c r="A4184" s="13"/>
      <c r="B4184" s="8"/>
      <c r="C4184" s="8"/>
      <c r="D4184" s="23"/>
      <c r="E4184" s="23"/>
      <c r="F4184" s="10" t="str">
        <f aca="false">IF(D4184="","",D4184-N(E4184))</f>
        <v/>
      </c>
      <c r="G4184" s="8"/>
      <c r="H4184" s="12" t="str">
        <f aca="false">IF(AND(A4184="",C4184="",D4184=""),"",IF(A4184="","Add the order date",IF(I4184="","Date not recognised - use YYYY-MM-DD",IF(C4184="","Add the customer email",IF(D4184="","Add the order total",IF(COUNTIF(Customers!$A$2:$A$2001,C4184)=0,"Customer not on Customers tab",IF(N(E4184)&gt;D4184,"Refund is more than the order",IF(AND(B4184&lt;&gt;"",COUNTIF($B$2:$B$5001,B4184)&gt;1),"Same order # twice - keep one row",""))))))))</f>
        <v/>
      </c>
      <c r="I4184" s="11" t="str">
        <f aca="false">IF(A4184="","",IF(ISNUMBER(A4184),INT(A4184),IFERROR(IF(TEXT(DATE(VALUE(LEFT(A4184,4)),VALUE(MID(A4184,6,2)),VALUE(MID(A4184,9,2))),"yyyy-mm-dd")=LEFT(A4184,10),DATE(VALUE(LEFT(A4184,4)),VALUE(MID(A4184,6,2)),VALUE(MID(A4184,9,2))),""),"")))</f>
        <v/>
      </c>
    </row>
    <row r="4185" customFormat="false" ht="15" hidden="false" customHeight="false" outlineLevel="0" collapsed="false">
      <c r="A4185" s="13"/>
      <c r="B4185" s="8"/>
      <c r="C4185" s="8"/>
      <c r="D4185" s="23"/>
      <c r="E4185" s="23"/>
      <c r="F4185" s="10" t="str">
        <f aca="false">IF(D4185="","",D4185-N(E4185))</f>
        <v/>
      </c>
      <c r="G4185" s="8"/>
      <c r="H4185" s="12" t="str">
        <f aca="false">IF(AND(A4185="",C4185="",D4185=""),"",IF(A4185="","Add the order date",IF(I4185="","Date not recognised - use YYYY-MM-DD",IF(C4185="","Add the customer email",IF(D4185="","Add the order total",IF(COUNTIF(Customers!$A$2:$A$2001,C4185)=0,"Customer not on Customers tab",IF(N(E4185)&gt;D4185,"Refund is more than the order",IF(AND(B4185&lt;&gt;"",COUNTIF($B$2:$B$5001,B4185)&gt;1),"Same order # twice - keep one row",""))))))))</f>
        <v/>
      </c>
      <c r="I4185" s="11" t="str">
        <f aca="false">IF(A4185="","",IF(ISNUMBER(A4185),INT(A4185),IFERROR(IF(TEXT(DATE(VALUE(LEFT(A4185,4)),VALUE(MID(A4185,6,2)),VALUE(MID(A4185,9,2))),"yyyy-mm-dd")=LEFT(A4185,10),DATE(VALUE(LEFT(A4185,4)),VALUE(MID(A4185,6,2)),VALUE(MID(A4185,9,2))),""),"")))</f>
        <v/>
      </c>
    </row>
    <row r="4186" customFormat="false" ht="15" hidden="false" customHeight="false" outlineLevel="0" collapsed="false">
      <c r="A4186" s="13"/>
      <c r="B4186" s="8"/>
      <c r="C4186" s="8"/>
      <c r="D4186" s="23"/>
      <c r="E4186" s="23"/>
      <c r="F4186" s="10" t="str">
        <f aca="false">IF(D4186="","",D4186-N(E4186))</f>
        <v/>
      </c>
      <c r="G4186" s="8"/>
      <c r="H4186" s="12" t="str">
        <f aca="false">IF(AND(A4186="",C4186="",D4186=""),"",IF(A4186="","Add the order date",IF(I4186="","Date not recognised - use YYYY-MM-DD",IF(C4186="","Add the customer email",IF(D4186="","Add the order total",IF(COUNTIF(Customers!$A$2:$A$2001,C4186)=0,"Customer not on Customers tab",IF(N(E4186)&gt;D4186,"Refund is more than the order",IF(AND(B4186&lt;&gt;"",COUNTIF($B$2:$B$5001,B4186)&gt;1),"Same order # twice - keep one row",""))))))))</f>
        <v/>
      </c>
      <c r="I4186" s="11" t="str">
        <f aca="false">IF(A4186="","",IF(ISNUMBER(A4186),INT(A4186),IFERROR(IF(TEXT(DATE(VALUE(LEFT(A4186,4)),VALUE(MID(A4186,6,2)),VALUE(MID(A4186,9,2))),"yyyy-mm-dd")=LEFT(A4186,10),DATE(VALUE(LEFT(A4186,4)),VALUE(MID(A4186,6,2)),VALUE(MID(A4186,9,2))),""),"")))</f>
        <v/>
      </c>
    </row>
    <row r="4187" customFormat="false" ht="15" hidden="false" customHeight="false" outlineLevel="0" collapsed="false">
      <c r="A4187" s="13"/>
      <c r="B4187" s="8"/>
      <c r="C4187" s="8"/>
      <c r="D4187" s="23"/>
      <c r="E4187" s="23"/>
      <c r="F4187" s="10" t="str">
        <f aca="false">IF(D4187="","",D4187-N(E4187))</f>
        <v/>
      </c>
      <c r="G4187" s="8"/>
      <c r="H4187" s="12" t="str">
        <f aca="false">IF(AND(A4187="",C4187="",D4187=""),"",IF(A4187="","Add the order date",IF(I4187="","Date not recognised - use YYYY-MM-DD",IF(C4187="","Add the customer email",IF(D4187="","Add the order total",IF(COUNTIF(Customers!$A$2:$A$2001,C4187)=0,"Customer not on Customers tab",IF(N(E4187)&gt;D4187,"Refund is more than the order",IF(AND(B4187&lt;&gt;"",COUNTIF($B$2:$B$5001,B4187)&gt;1),"Same order # twice - keep one row",""))))))))</f>
        <v/>
      </c>
      <c r="I4187" s="11" t="str">
        <f aca="false">IF(A4187="","",IF(ISNUMBER(A4187),INT(A4187),IFERROR(IF(TEXT(DATE(VALUE(LEFT(A4187,4)),VALUE(MID(A4187,6,2)),VALUE(MID(A4187,9,2))),"yyyy-mm-dd")=LEFT(A4187,10),DATE(VALUE(LEFT(A4187,4)),VALUE(MID(A4187,6,2)),VALUE(MID(A4187,9,2))),""),"")))</f>
        <v/>
      </c>
    </row>
    <row r="4188" customFormat="false" ht="15" hidden="false" customHeight="false" outlineLevel="0" collapsed="false">
      <c r="A4188" s="13"/>
      <c r="B4188" s="8"/>
      <c r="C4188" s="8"/>
      <c r="D4188" s="23"/>
      <c r="E4188" s="23"/>
      <c r="F4188" s="10" t="str">
        <f aca="false">IF(D4188="","",D4188-N(E4188))</f>
        <v/>
      </c>
      <c r="G4188" s="8"/>
      <c r="H4188" s="12" t="str">
        <f aca="false">IF(AND(A4188="",C4188="",D4188=""),"",IF(A4188="","Add the order date",IF(I4188="","Date not recognised - use YYYY-MM-DD",IF(C4188="","Add the customer email",IF(D4188="","Add the order total",IF(COUNTIF(Customers!$A$2:$A$2001,C4188)=0,"Customer not on Customers tab",IF(N(E4188)&gt;D4188,"Refund is more than the order",IF(AND(B4188&lt;&gt;"",COUNTIF($B$2:$B$5001,B4188)&gt;1),"Same order # twice - keep one row",""))))))))</f>
        <v/>
      </c>
      <c r="I4188" s="11" t="str">
        <f aca="false">IF(A4188="","",IF(ISNUMBER(A4188),INT(A4188),IFERROR(IF(TEXT(DATE(VALUE(LEFT(A4188,4)),VALUE(MID(A4188,6,2)),VALUE(MID(A4188,9,2))),"yyyy-mm-dd")=LEFT(A4188,10),DATE(VALUE(LEFT(A4188,4)),VALUE(MID(A4188,6,2)),VALUE(MID(A4188,9,2))),""),"")))</f>
        <v/>
      </c>
    </row>
    <row r="4189" customFormat="false" ht="15" hidden="false" customHeight="false" outlineLevel="0" collapsed="false">
      <c r="A4189" s="13"/>
      <c r="B4189" s="8"/>
      <c r="C4189" s="8"/>
      <c r="D4189" s="23"/>
      <c r="E4189" s="23"/>
      <c r="F4189" s="10" t="str">
        <f aca="false">IF(D4189="","",D4189-N(E4189))</f>
        <v/>
      </c>
      <c r="G4189" s="8"/>
      <c r="H4189" s="12" t="str">
        <f aca="false">IF(AND(A4189="",C4189="",D4189=""),"",IF(A4189="","Add the order date",IF(I4189="","Date not recognised - use YYYY-MM-DD",IF(C4189="","Add the customer email",IF(D4189="","Add the order total",IF(COUNTIF(Customers!$A$2:$A$2001,C4189)=0,"Customer not on Customers tab",IF(N(E4189)&gt;D4189,"Refund is more than the order",IF(AND(B4189&lt;&gt;"",COUNTIF($B$2:$B$5001,B4189)&gt;1),"Same order # twice - keep one row",""))))))))</f>
        <v/>
      </c>
      <c r="I4189" s="11" t="str">
        <f aca="false">IF(A4189="","",IF(ISNUMBER(A4189),INT(A4189),IFERROR(IF(TEXT(DATE(VALUE(LEFT(A4189,4)),VALUE(MID(A4189,6,2)),VALUE(MID(A4189,9,2))),"yyyy-mm-dd")=LEFT(A4189,10),DATE(VALUE(LEFT(A4189,4)),VALUE(MID(A4189,6,2)),VALUE(MID(A4189,9,2))),""),"")))</f>
        <v/>
      </c>
    </row>
    <row r="4190" customFormat="false" ht="15" hidden="false" customHeight="false" outlineLevel="0" collapsed="false">
      <c r="A4190" s="13"/>
      <c r="B4190" s="8"/>
      <c r="C4190" s="8"/>
      <c r="D4190" s="23"/>
      <c r="E4190" s="23"/>
      <c r="F4190" s="10" t="str">
        <f aca="false">IF(D4190="","",D4190-N(E4190))</f>
        <v/>
      </c>
      <c r="G4190" s="8"/>
      <c r="H4190" s="12" t="str">
        <f aca="false">IF(AND(A4190="",C4190="",D4190=""),"",IF(A4190="","Add the order date",IF(I4190="","Date not recognised - use YYYY-MM-DD",IF(C4190="","Add the customer email",IF(D4190="","Add the order total",IF(COUNTIF(Customers!$A$2:$A$2001,C4190)=0,"Customer not on Customers tab",IF(N(E4190)&gt;D4190,"Refund is more than the order",IF(AND(B4190&lt;&gt;"",COUNTIF($B$2:$B$5001,B4190)&gt;1),"Same order # twice - keep one row",""))))))))</f>
        <v/>
      </c>
      <c r="I4190" s="11" t="str">
        <f aca="false">IF(A4190="","",IF(ISNUMBER(A4190),INT(A4190),IFERROR(IF(TEXT(DATE(VALUE(LEFT(A4190,4)),VALUE(MID(A4190,6,2)),VALUE(MID(A4190,9,2))),"yyyy-mm-dd")=LEFT(A4190,10),DATE(VALUE(LEFT(A4190,4)),VALUE(MID(A4190,6,2)),VALUE(MID(A4190,9,2))),""),"")))</f>
        <v/>
      </c>
    </row>
    <row r="4191" customFormat="false" ht="15" hidden="false" customHeight="false" outlineLevel="0" collapsed="false">
      <c r="A4191" s="13"/>
      <c r="B4191" s="8"/>
      <c r="C4191" s="8"/>
      <c r="D4191" s="23"/>
      <c r="E4191" s="23"/>
      <c r="F4191" s="10" t="str">
        <f aca="false">IF(D4191="","",D4191-N(E4191))</f>
        <v/>
      </c>
      <c r="G4191" s="8"/>
      <c r="H4191" s="12" t="str">
        <f aca="false">IF(AND(A4191="",C4191="",D4191=""),"",IF(A4191="","Add the order date",IF(I4191="","Date not recognised - use YYYY-MM-DD",IF(C4191="","Add the customer email",IF(D4191="","Add the order total",IF(COUNTIF(Customers!$A$2:$A$2001,C4191)=0,"Customer not on Customers tab",IF(N(E4191)&gt;D4191,"Refund is more than the order",IF(AND(B4191&lt;&gt;"",COUNTIF($B$2:$B$5001,B4191)&gt;1),"Same order # twice - keep one row",""))))))))</f>
        <v/>
      </c>
      <c r="I4191" s="11" t="str">
        <f aca="false">IF(A4191="","",IF(ISNUMBER(A4191),INT(A4191),IFERROR(IF(TEXT(DATE(VALUE(LEFT(A4191,4)),VALUE(MID(A4191,6,2)),VALUE(MID(A4191,9,2))),"yyyy-mm-dd")=LEFT(A4191,10),DATE(VALUE(LEFT(A4191,4)),VALUE(MID(A4191,6,2)),VALUE(MID(A4191,9,2))),""),"")))</f>
        <v/>
      </c>
    </row>
    <row r="4192" customFormat="false" ht="15" hidden="false" customHeight="false" outlineLevel="0" collapsed="false">
      <c r="A4192" s="13"/>
      <c r="B4192" s="8"/>
      <c r="C4192" s="8"/>
      <c r="D4192" s="23"/>
      <c r="E4192" s="23"/>
      <c r="F4192" s="10" t="str">
        <f aca="false">IF(D4192="","",D4192-N(E4192))</f>
        <v/>
      </c>
      <c r="G4192" s="8"/>
      <c r="H4192" s="12" t="str">
        <f aca="false">IF(AND(A4192="",C4192="",D4192=""),"",IF(A4192="","Add the order date",IF(I4192="","Date not recognised - use YYYY-MM-DD",IF(C4192="","Add the customer email",IF(D4192="","Add the order total",IF(COUNTIF(Customers!$A$2:$A$2001,C4192)=0,"Customer not on Customers tab",IF(N(E4192)&gt;D4192,"Refund is more than the order",IF(AND(B4192&lt;&gt;"",COUNTIF($B$2:$B$5001,B4192)&gt;1),"Same order # twice - keep one row",""))))))))</f>
        <v/>
      </c>
      <c r="I4192" s="11" t="str">
        <f aca="false">IF(A4192="","",IF(ISNUMBER(A4192),INT(A4192),IFERROR(IF(TEXT(DATE(VALUE(LEFT(A4192,4)),VALUE(MID(A4192,6,2)),VALUE(MID(A4192,9,2))),"yyyy-mm-dd")=LEFT(A4192,10),DATE(VALUE(LEFT(A4192,4)),VALUE(MID(A4192,6,2)),VALUE(MID(A4192,9,2))),""),"")))</f>
        <v/>
      </c>
    </row>
    <row r="4193" customFormat="false" ht="15" hidden="false" customHeight="false" outlineLevel="0" collapsed="false">
      <c r="A4193" s="13"/>
      <c r="B4193" s="8"/>
      <c r="C4193" s="8"/>
      <c r="D4193" s="23"/>
      <c r="E4193" s="23"/>
      <c r="F4193" s="10" t="str">
        <f aca="false">IF(D4193="","",D4193-N(E4193))</f>
        <v/>
      </c>
      <c r="G4193" s="8"/>
      <c r="H4193" s="12" t="str">
        <f aca="false">IF(AND(A4193="",C4193="",D4193=""),"",IF(A4193="","Add the order date",IF(I4193="","Date not recognised - use YYYY-MM-DD",IF(C4193="","Add the customer email",IF(D4193="","Add the order total",IF(COUNTIF(Customers!$A$2:$A$2001,C4193)=0,"Customer not on Customers tab",IF(N(E4193)&gt;D4193,"Refund is more than the order",IF(AND(B4193&lt;&gt;"",COUNTIF($B$2:$B$5001,B4193)&gt;1),"Same order # twice - keep one row",""))))))))</f>
        <v/>
      </c>
      <c r="I4193" s="11" t="str">
        <f aca="false">IF(A4193="","",IF(ISNUMBER(A4193),INT(A4193),IFERROR(IF(TEXT(DATE(VALUE(LEFT(A4193,4)),VALUE(MID(A4193,6,2)),VALUE(MID(A4193,9,2))),"yyyy-mm-dd")=LEFT(A4193,10),DATE(VALUE(LEFT(A4193,4)),VALUE(MID(A4193,6,2)),VALUE(MID(A4193,9,2))),""),"")))</f>
        <v/>
      </c>
    </row>
    <row r="4194" customFormat="false" ht="15" hidden="false" customHeight="false" outlineLevel="0" collapsed="false">
      <c r="A4194" s="13"/>
      <c r="B4194" s="8"/>
      <c r="C4194" s="8"/>
      <c r="D4194" s="23"/>
      <c r="E4194" s="23"/>
      <c r="F4194" s="10" t="str">
        <f aca="false">IF(D4194="","",D4194-N(E4194))</f>
        <v/>
      </c>
      <c r="G4194" s="8"/>
      <c r="H4194" s="12" t="str">
        <f aca="false">IF(AND(A4194="",C4194="",D4194=""),"",IF(A4194="","Add the order date",IF(I4194="","Date not recognised - use YYYY-MM-DD",IF(C4194="","Add the customer email",IF(D4194="","Add the order total",IF(COUNTIF(Customers!$A$2:$A$2001,C4194)=0,"Customer not on Customers tab",IF(N(E4194)&gt;D4194,"Refund is more than the order",IF(AND(B4194&lt;&gt;"",COUNTIF($B$2:$B$5001,B4194)&gt;1),"Same order # twice - keep one row",""))))))))</f>
        <v/>
      </c>
      <c r="I4194" s="11" t="str">
        <f aca="false">IF(A4194="","",IF(ISNUMBER(A4194),INT(A4194),IFERROR(IF(TEXT(DATE(VALUE(LEFT(A4194,4)),VALUE(MID(A4194,6,2)),VALUE(MID(A4194,9,2))),"yyyy-mm-dd")=LEFT(A4194,10),DATE(VALUE(LEFT(A4194,4)),VALUE(MID(A4194,6,2)),VALUE(MID(A4194,9,2))),""),"")))</f>
        <v/>
      </c>
    </row>
    <row r="4195" customFormat="false" ht="15" hidden="false" customHeight="false" outlineLevel="0" collapsed="false">
      <c r="A4195" s="13"/>
      <c r="B4195" s="8"/>
      <c r="C4195" s="8"/>
      <c r="D4195" s="23"/>
      <c r="E4195" s="23"/>
      <c r="F4195" s="10" t="str">
        <f aca="false">IF(D4195="","",D4195-N(E4195))</f>
        <v/>
      </c>
      <c r="G4195" s="8"/>
      <c r="H4195" s="12" t="str">
        <f aca="false">IF(AND(A4195="",C4195="",D4195=""),"",IF(A4195="","Add the order date",IF(I4195="","Date not recognised - use YYYY-MM-DD",IF(C4195="","Add the customer email",IF(D4195="","Add the order total",IF(COUNTIF(Customers!$A$2:$A$2001,C4195)=0,"Customer not on Customers tab",IF(N(E4195)&gt;D4195,"Refund is more than the order",IF(AND(B4195&lt;&gt;"",COUNTIF($B$2:$B$5001,B4195)&gt;1),"Same order # twice - keep one row",""))))))))</f>
        <v/>
      </c>
      <c r="I4195" s="11" t="str">
        <f aca="false">IF(A4195="","",IF(ISNUMBER(A4195),INT(A4195),IFERROR(IF(TEXT(DATE(VALUE(LEFT(A4195,4)),VALUE(MID(A4195,6,2)),VALUE(MID(A4195,9,2))),"yyyy-mm-dd")=LEFT(A4195,10),DATE(VALUE(LEFT(A4195,4)),VALUE(MID(A4195,6,2)),VALUE(MID(A4195,9,2))),""),"")))</f>
        <v/>
      </c>
    </row>
    <row r="4196" customFormat="false" ht="15" hidden="false" customHeight="false" outlineLevel="0" collapsed="false">
      <c r="A4196" s="13"/>
      <c r="B4196" s="8"/>
      <c r="C4196" s="8"/>
      <c r="D4196" s="23"/>
      <c r="E4196" s="23"/>
      <c r="F4196" s="10" t="str">
        <f aca="false">IF(D4196="","",D4196-N(E4196))</f>
        <v/>
      </c>
      <c r="G4196" s="8"/>
      <c r="H4196" s="12" t="str">
        <f aca="false">IF(AND(A4196="",C4196="",D4196=""),"",IF(A4196="","Add the order date",IF(I4196="","Date not recognised - use YYYY-MM-DD",IF(C4196="","Add the customer email",IF(D4196="","Add the order total",IF(COUNTIF(Customers!$A$2:$A$2001,C4196)=0,"Customer not on Customers tab",IF(N(E4196)&gt;D4196,"Refund is more than the order",IF(AND(B4196&lt;&gt;"",COUNTIF($B$2:$B$5001,B4196)&gt;1),"Same order # twice - keep one row",""))))))))</f>
        <v/>
      </c>
      <c r="I4196" s="11" t="str">
        <f aca="false">IF(A4196="","",IF(ISNUMBER(A4196),INT(A4196),IFERROR(IF(TEXT(DATE(VALUE(LEFT(A4196,4)),VALUE(MID(A4196,6,2)),VALUE(MID(A4196,9,2))),"yyyy-mm-dd")=LEFT(A4196,10),DATE(VALUE(LEFT(A4196,4)),VALUE(MID(A4196,6,2)),VALUE(MID(A4196,9,2))),""),"")))</f>
        <v/>
      </c>
    </row>
    <row r="4197" customFormat="false" ht="15" hidden="false" customHeight="false" outlineLevel="0" collapsed="false">
      <c r="A4197" s="13"/>
      <c r="B4197" s="8"/>
      <c r="C4197" s="8"/>
      <c r="D4197" s="23"/>
      <c r="E4197" s="23"/>
      <c r="F4197" s="10" t="str">
        <f aca="false">IF(D4197="","",D4197-N(E4197))</f>
        <v/>
      </c>
      <c r="G4197" s="8"/>
      <c r="H4197" s="12" t="str">
        <f aca="false">IF(AND(A4197="",C4197="",D4197=""),"",IF(A4197="","Add the order date",IF(I4197="","Date not recognised - use YYYY-MM-DD",IF(C4197="","Add the customer email",IF(D4197="","Add the order total",IF(COUNTIF(Customers!$A$2:$A$2001,C4197)=0,"Customer not on Customers tab",IF(N(E4197)&gt;D4197,"Refund is more than the order",IF(AND(B4197&lt;&gt;"",COUNTIF($B$2:$B$5001,B4197)&gt;1),"Same order # twice - keep one row",""))))))))</f>
        <v/>
      </c>
      <c r="I4197" s="11" t="str">
        <f aca="false">IF(A4197="","",IF(ISNUMBER(A4197),INT(A4197),IFERROR(IF(TEXT(DATE(VALUE(LEFT(A4197,4)),VALUE(MID(A4197,6,2)),VALUE(MID(A4197,9,2))),"yyyy-mm-dd")=LEFT(A4197,10),DATE(VALUE(LEFT(A4197,4)),VALUE(MID(A4197,6,2)),VALUE(MID(A4197,9,2))),""),"")))</f>
        <v/>
      </c>
    </row>
    <row r="4198" customFormat="false" ht="15" hidden="false" customHeight="false" outlineLevel="0" collapsed="false">
      <c r="A4198" s="13"/>
      <c r="B4198" s="8"/>
      <c r="C4198" s="8"/>
      <c r="D4198" s="23"/>
      <c r="E4198" s="23"/>
      <c r="F4198" s="10" t="str">
        <f aca="false">IF(D4198="","",D4198-N(E4198))</f>
        <v/>
      </c>
      <c r="G4198" s="8"/>
      <c r="H4198" s="12" t="str">
        <f aca="false">IF(AND(A4198="",C4198="",D4198=""),"",IF(A4198="","Add the order date",IF(I4198="","Date not recognised - use YYYY-MM-DD",IF(C4198="","Add the customer email",IF(D4198="","Add the order total",IF(COUNTIF(Customers!$A$2:$A$2001,C4198)=0,"Customer not on Customers tab",IF(N(E4198)&gt;D4198,"Refund is more than the order",IF(AND(B4198&lt;&gt;"",COUNTIF($B$2:$B$5001,B4198)&gt;1),"Same order # twice - keep one row",""))))))))</f>
        <v/>
      </c>
      <c r="I4198" s="11" t="str">
        <f aca="false">IF(A4198="","",IF(ISNUMBER(A4198),INT(A4198),IFERROR(IF(TEXT(DATE(VALUE(LEFT(A4198,4)),VALUE(MID(A4198,6,2)),VALUE(MID(A4198,9,2))),"yyyy-mm-dd")=LEFT(A4198,10),DATE(VALUE(LEFT(A4198,4)),VALUE(MID(A4198,6,2)),VALUE(MID(A4198,9,2))),""),"")))</f>
        <v/>
      </c>
    </row>
    <row r="4199" customFormat="false" ht="15" hidden="false" customHeight="false" outlineLevel="0" collapsed="false">
      <c r="A4199" s="13"/>
      <c r="B4199" s="8"/>
      <c r="C4199" s="8"/>
      <c r="D4199" s="23"/>
      <c r="E4199" s="23"/>
      <c r="F4199" s="10" t="str">
        <f aca="false">IF(D4199="","",D4199-N(E4199))</f>
        <v/>
      </c>
      <c r="G4199" s="8"/>
      <c r="H4199" s="12" t="str">
        <f aca="false">IF(AND(A4199="",C4199="",D4199=""),"",IF(A4199="","Add the order date",IF(I4199="","Date not recognised - use YYYY-MM-DD",IF(C4199="","Add the customer email",IF(D4199="","Add the order total",IF(COUNTIF(Customers!$A$2:$A$2001,C4199)=0,"Customer not on Customers tab",IF(N(E4199)&gt;D4199,"Refund is more than the order",IF(AND(B4199&lt;&gt;"",COUNTIF($B$2:$B$5001,B4199)&gt;1),"Same order # twice - keep one row",""))))))))</f>
        <v/>
      </c>
      <c r="I4199" s="11" t="str">
        <f aca="false">IF(A4199="","",IF(ISNUMBER(A4199),INT(A4199),IFERROR(IF(TEXT(DATE(VALUE(LEFT(A4199,4)),VALUE(MID(A4199,6,2)),VALUE(MID(A4199,9,2))),"yyyy-mm-dd")=LEFT(A4199,10),DATE(VALUE(LEFT(A4199,4)),VALUE(MID(A4199,6,2)),VALUE(MID(A4199,9,2))),""),"")))</f>
        <v/>
      </c>
    </row>
    <row r="4200" customFormat="false" ht="15" hidden="false" customHeight="false" outlineLevel="0" collapsed="false">
      <c r="A4200" s="13"/>
      <c r="B4200" s="8"/>
      <c r="C4200" s="8"/>
      <c r="D4200" s="23"/>
      <c r="E4200" s="23"/>
      <c r="F4200" s="10" t="str">
        <f aca="false">IF(D4200="","",D4200-N(E4200))</f>
        <v/>
      </c>
      <c r="G4200" s="8"/>
      <c r="H4200" s="12" t="str">
        <f aca="false">IF(AND(A4200="",C4200="",D4200=""),"",IF(A4200="","Add the order date",IF(I4200="","Date not recognised - use YYYY-MM-DD",IF(C4200="","Add the customer email",IF(D4200="","Add the order total",IF(COUNTIF(Customers!$A$2:$A$2001,C4200)=0,"Customer not on Customers tab",IF(N(E4200)&gt;D4200,"Refund is more than the order",IF(AND(B4200&lt;&gt;"",COUNTIF($B$2:$B$5001,B4200)&gt;1),"Same order # twice - keep one row",""))))))))</f>
        <v/>
      </c>
      <c r="I4200" s="11" t="str">
        <f aca="false">IF(A4200="","",IF(ISNUMBER(A4200),INT(A4200),IFERROR(IF(TEXT(DATE(VALUE(LEFT(A4200,4)),VALUE(MID(A4200,6,2)),VALUE(MID(A4200,9,2))),"yyyy-mm-dd")=LEFT(A4200,10),DATE(VALUE(LEFT(A4200,4)),VALUE(MID(A4200,6,2)),VALUE(MID(A4200,9,2))),""),"")))</f>
        <v/>
      </c>
    </row>
    <row r="4201" customFormat="false" ht="15" hidden="false" customHeight="false" outlineLevel="0" collapsed="false">
      <c r="A4201" s="13"/>
      <c r="B4201" s="8"/>
      <c r="C4201" s="8"/>
      <c r="D4201" s="23"/>
      <c r="E4201" s="23"/>
      <c r="F4201" s="10" t="str">
        <f aca="false">IF(D4201="","",D4201-N(E4201))</f>
        <v/>
      </c>
      <c r="G4201" s="8"/>
      <c r="H4201" s="12" t="str">
        <f aca="false">IF(AND(A4201="",C4201="",D4201=""),"",IF(A4201="","Add the order date",IF(I4201="","Date not recognised - use YYYY-MM-DD",IF(C4201="","Add the customer email",IF(D4201="","Add the order total",IF(COUNTIF(Customers!$A$2:$A$2001,C4201)=0,"Customer not on Customers tab",IF(N(E4201)&gt;D4201,"Refund is more than the order",IF(AND(B4201&lt;&gt;"",COUNTIF($B$2:$B$5001,B4201)&gt;1),"Same order # twice - keep one row",""))))))))</f>
        <v/>
      </c>
      <c r="I4201" s="11" t="str">
        <f aca="false">IF(A4201="","",IF(ISNUMBER(A4201),INT(A4201),IFERROR(IF(TEXT(DATE(VALUE(LEFT(A4201,4)),VALUE(MID(A4201,6,2)),VALUE(MID(A4201,9,2))),"yyyy-mm-dd")=LEFT(A4201,10),DATE(VALUE(LEFT(A4201,4)),VALUE(MID(A4201,6,2)),VALUE(MID(A4201,9,2))),""),"")))</f>
        <v/>
      </c>
    </row>
    <row r="4202" customFormat="false" ht="15" hidden="false" customHeight="false" outlineLevel="0" collapsed="false">
      <c r="A4202" s="13"/>
      <c r="B4202" s="8"/>
      <c r="C4202" s="8"/>
      <c r="D4202" s="23"/>
      <c r="E4202" s="23"/>
      <c r="F4202" s="10" t="str">
        <f aca="false">IF(D4202="","",D4202-N(E4202))</f>
        <v/>
      </c>
      <c r="G4202" s="8"/>
      <c r="H4202" s="12" t="str">
        <f aca="false">IF(AND(A4202="",C4202="",D4202=""),"",IF(A4202="","Add the order date",IF(I4202="","Date not recognised - use YYYY-MM-DD",IF(C4202="","Add the customer email",IF(D4202="","Add the order total",IF(COUNTIF(Customers!$A$2:$A$2001,C4202)=0,"Customer not on Customers tab",IF(N(E4202)&gt;D4202,"Refund is more than the order",IF(AND(B4202&lt;&gt;"",COUNTIF($B$2:$B$5001,B4202)&gt;1),"Same order # twice - keep one row",""))))))))</f>
        <v/>
      </c>
      <c r="I4202" s="11" t="str">
        <f aca="false">IF(A4202="","",IF(ISNUMBER(A4202),INT(A4202),IFERROR(IF(TEXT(DATE(VALUE(LEFT(A4202,4)),VALUE(MID(A4202,6,2)),VALUE(MID(A4202,9,2))),"yyyy-mm-dd")=LEFT(A4202,10),DATE(VALUE(LEFT(A4202,4)),VALUE(MID(A4202,6,2)),VALUE(MID(A4202,9,2))),""),"")))</f>
        <v/>
      </c>
    </row>
    <row r="4203" customFormat="false" ht="15" hidden="false" customHeight="false" outlineLevel="0" collapsed="false">
      <c r="A4203" s="13"/>
      <c r="B4203" s="8"/>
      <c r="C4203" s="8"/>
      <c r="D4203" s="23"/>
      <c r="E4203" s="23"/>
      <c r="F4203" s="10" t="str">
        <f aca="false">IF(D4203="","",D4203-N(E4203))</f>
        <v/>
      </c>
      <c r="G4203" s="8"/>
      <c r="H4203" s="12" t="str">
        <f aca="false">IF(AND(A4203="",C4203="",D4203=""),"",IF(A4203="","Add the order date",IF(I4203="","Date not recognised - use YYYY-MM-DD",IF(C4203="","Add the customer email",IF(D4203="","Add the order total",IF(COUNTIF(Customers!$A$2:$A$2001,C4203)=0,"Customer not on Customers tab",IF(N(E4203)&gt;D4203,"Refund is more than the order",IF(AND(B4203&lt;&gt;"",COUNTIF($B$2:$B$5001,B4203)&gt;1),"Same order # twice - keep one row",""))))))))</f>
        <v/>
      </c>
      <c r="I4203" s="11" t="str">
        <f aca="false">IF(A4203="","",IF(ISNUMBER(A4203),INT(A4203),IFERROR(IF(TEXT(DATE(VALUE(LEFT(A4203,4)),VALUE(MID(A4203,6,2)),VALUE(MID(A4203,9,2))),"yyyy-mm-dd")=LEFT(A4203,10),DATE(VALUE(LEFT(A4203,4)),VALUE(MID(A4203,6,2)),VALUE(MID(A4203,9,2))),""),"")))</f>
        <v/>
      </c>
    </row>
    <row r="4204" customFormat="false" ht="15" hidden="false" customHeight="false" outlineLevel="0" collapsed="false">
      <c r="A4204" s="13"/>
      <c r="B4204" s="8"/>
      <c r="C4204" s="8"/>
      <c r="D4204" s="23"/>
      <c r="E4204" s="23"/>
      <c r="F4204" s="10" t="str">
        <f aca="false">IF(D4204="","",D4204-N(E4204))</f>
        <v/>
      </c>
      <c r="G4204" s="8"/>
      <c r="H4204" s="12" t="str">
        <f aca="false">IF(AND(A4204="",C4204="",D4204=""),"",IF(A4204="","Add the order date",IF(I4204="","Date not recognised - use YYYY-MM-DD",IF(C4204="","Add the customer email",IF(D4204="","Add the order total",IF(COUNTIF(Customers!$A$2:$A$2001,C4204)=0,"Customer not on Customers tab",IF(N(E4204)&gt;D4204,"Refund is more than the order",IF(AND(B4204&lt;&gt;"",COUNTIF($B$2:$B$5001,B4204)&gt;1),"Same order # twice - keep one row",""))))))))</f>
        <v/>
      </c>
      <c r="I4204" s="11" t="str">
        <f aca="false">IF(A4204="","",IF(ISNUMBER(A4204),INT(A4204),IFERROR(IF(TEXT(DATE(VALUE(LEFT(A4204,4)),VALUE(MID(A4204,6,2)),VALUE(MID(A4204,9,2))),"yyyy-mm-dd")=LEFT(A4204,10),DATE(VALUE(LEFT(A4204,4)),VALUE(MID(A4204,6,2)),VALUE(MID(A4204,9,2))),""),"")))</f>
        <v/>
      </c>
    </row>
    <row r="4205" customFormat="false" ht="15" hidden="false" customHeight="false" outlineLevel="0" collapsed="false">
      <c r="A4205" s="13"/>
      <c r="B4205" s="8"/>
      <c r="C4205" s="8"/>
      <c r="D4205" s="23"/>
      <c r="E4205" s="23"/>
      <c r="F4205" s="10" t="str">
        <f aca="false">IF(D4205="","",D4205-N(E4205))</f>
        <v/>
      </c>
      <c r="G4205" s="8"/>
      <c r="H4205" s="12" t="str">
        <f aca="false">IF(AND(A4205="",C4205="",D4205=""),"",IF(A4205="","Add the order date",IF(I4205="","Date not recognised - use YYYY-MM-DD",IF(C4205="","Add the customer email",IF(D4205="","Add the order total",IF(COUNTIF(Customers!$A$2:$A$2001,C4205)=0,"Customer not on Customers tab",IF(N(E4205)&gt;D4205,"Refund is more than the order",IF(AND(B4205&lt;&gt;"",COUNTIF($B$2:$B$5001,B4205)&gt;1),"Same order # twice - keep one row",""))))))))</f>
        <v/>
      </c>
      <c r="I4205" s="11" t="str">
        <f aca="false">IF(A4205="","",IF(ISNUMBER(A4205),INT(A4205),IFERROR(IF(TEXT(DATE(VALUE(LEFT(A4205,4)),VALUE(MID(A4205,6,2)),VALUE(MID(A4205,9,2))),"yyyy-mm-dd")=LEFT(A4205,10),DATE(VALUE(LEFT(A4205,4)),VALUE(MID(A4205,6,2)),VALUE(MID(A4205,9,2))),""),"")))</f>
        <v/>
      </c>
    </row>
    <row r="4206" customFormat="false" ht="15" hidden="false" customHeight="false" outlineLevel="0" collapsed="false">
      <c r="A4206" s="13"/>
      <c r="B4206" s="8"/>
      <c r="C4206" s="8"/>
      <c r="D4206" s="23"/>
      <c r="E4206" s="23"/>
      <c r="F4206" s="10" t="str">
        <f aca="false">IF(D4206="","",D4206-N(E4206))</f>
        <v/>
      </c>
      <c r="G4206" s="8"/>
      <c r="H4206" s="12" t="str">
        <f aca="false">IF(AND(A4206="",C4206="",D4206=""),"",IF(A4206="","Add the order date",IF(I4206="","Date not recognised - use YYYY-MM-DD",IF(C4206="","Add the customer email",IF(D4206="","Add the order total",IF(COUNTIF(Customers!$A$2:$A$2001,C4206)=0,"Customer not on Customers tab",IF(N(E4206)&gt;D4206,"Refund is more than the order",IF(AND(B4206&lt;&gt;"",COUNTIF($B$2:$B$5001,B4206)&gt;1),"Same order # twice - keep one row",""))))))))</f>
        <v/>
      </c>
      <c r="I4206" s="11" t="str">
        <f aca="false">IF(A4206="","",IF(ISNUMBER(A4206),INT(A4206),IFERROR(IF(TEXT(DATE(VALUE(LEFT(A4206,4)),VALUE(MID(A4206,6,2)),VALUE(MID(A4206,9,2))),"yyyy-mm-dd")=LEFT(A4206,10),DATE(VALUE(LEFT(A4206,4)),VALUE(MID(A4206,6,2)),VALUE(MID(A4206,9,2))),""),"")))</f>
        <v/>
      </c>
    </row>
    <row r="4207" customFormat="false" ht="15" hidden="false" customHeight="false" outlineLevel="0" collapsed="false">
      <c r="A4207" s="13"/>
      <c r="B4207" s="8"/>
      <c r="C4207" s="8"/>
      <c r="D4207" s="23"/>
      <c r="E4207" s="23"/>
      <c r="F4207" s="10" t="str">
        <f aca="false">IF(D4207="","",D4207-N(E4207))</f>
        <v/>
      </c>
      <c r="G4207" s="8"/>
      <c r="H4207" s="12" t="str">
        <f aca="false">IF(AND(A4207="",C4207="",D4207=""),"",IF(A4207="","Add the order date",IF(I4207="","Date not recognised - use YYYY-MM-DD",IF(C4207="","Add the customer email",IF(D4207="","Add the order total",IF(COUNTIF(Customers!$A$2:$A$2001,C4207)=0,"Customer not on Customers tab",IF(N(E4207)&gt;D4207,"Refund is more than the order",IF(AND(B4207&lt;&gt;"",COUNTIF($B$2:$B$5001,B4207)&gt;1),"Same order # twice - keep one row",""))))))))</f>
        <v/>
      </c>
      <c r="I4207" s="11" t="str">
        <f aca="false">IF(A4207="","",IF(ISNUMBER(A4207),INT(A4207),IFERROR(IF(TEXT(DATE(VALUE(LEFT(A4207,4)),VALUE(MID(A4207,6,2)),VALUE(MID(A4207,9,2))),"yyyy-mm-dd")=LEFT(A4207,10),DATE(VALUE(LEFT(A4207,4)),VALUE(MID(A4207,6,2)),VALUE(MID(A4207,9,2))),""),"")))</f>
        <v/>
      </c>
    </row>
    <row r="4208" customFormat="false" ht="15" hidden="false" customHeight="false" outlineLevel="0" collapsed="false">
      <c r="A4208" s="13"/>
      <c r="B4208" s="8"/>
      <c r="C4208" s="8"/>
      <c r="D4208" s="23"/>
      <c r="E4208" s="23"/>
      <c r="F4208" s="10" t="str">
        <f aca="false">IF(D4208="","",D4208-N(E4208))</f>
        <v/>
      </c>
      <c r="G4208" s="8"/>
      <c r="H4208" s="12" t="str">
        <f aca="false">IF(AND(A4208="",C4208="",D4208=""),"",IF(A4208="","Add the order date",IF(I4208="","Date not recognised - use YYYY-MM-DD",IF(C4208="","Add the customer email",IF(D4208="","Add the order total",IF(COUNTIF(Customers!$A$2:$A$2001,C4208)=0,"Customer not on Customers tab",IF(N(E4208)&gt;D4208,"Refund is more than the order",IF(AND(B4208&lt;&gt;"",COUNTIF($B$2:$B$5001,B4208)&gt;1),"Same order # twice - keep one row",""))))))))</f>
        <v/>
      </c>
      <c r="I4208" s="11" t="str">
        <f aca="false">IF(A4208="","",IF(ISNUMBER(A4208),INT(A4208),IFERROR(IF(TEXT(DATE(VALUE(LEFT(A4208,4)),VALUE(MID(A4208,6,2)),VALUE(MID(A4208,9,2))),"yyyy-mm-dd")=LEFT(A4208,10),DATE(VALUE(LEFT(A4208,4)),VALUE(MID(A4208,6,2)),VALUE(MID(A4208,9,2))),""),"")))</f>
        <v/>
      </c>
    </row>
    <row r="4209" customFormat="false" ht="15" hidden="false" customHeight="false" outlineLevel="0" collapsed="false">
      <c r="A4209" s="13"/>
      <c r="B4209" s="8"/>
      <c r="C4209" s="8"/>
      <c r="D4209" s="23"/>
      <c r="E4209" s="23"/>
      <c r="F4209" s="10" t="str">
        <f aca="false">IF(D4209="","",D4209-N(E4209))</f>
        <v/>
      </c>
      <c r="G4209" s="8"/>
      <c r="H4209" s="12" t="str">
        <f aca="false">IF(AND(A4209="",C4209="",D4209=""),"",IF(A4209="","Add the order date",IF(I4209="","Date not recognised - use YYYY-MM-DD",IF(C4209="","Add the customer email",IF(D4209="","Add the order total",IF(COUNTIF(Customers!$A$2:$A$2001,C4209)=0,"Customer not on Customers tab",IF(N(E4209)&gt;D4209,"Refund is more than the order",IF(AND(B4209&lt;&gt;"",COUNTIF($B$2:$B$5001,B4209)&gt;1),"Same order # twice - keep one row",""))))))))</f>
        <v/>
      </c>
      <c r="I4209" s="11" t="str">
        <f aca="false">IF(A4209="","",IF(ISNUMBER(A4209),INT(A4209),IFERROR(IF(TEXT(DATE(VALUE(LEFT(A4209,4)),VALUE(MID(A4209,6,2)),VALUE(MID(A4209,9,2))),"yyyy-mm-dd")=LEFT(A4209,10),DATE(VALUE(LEFT(A4209,4)),VALUE(MID(A4209,6,2)),VALUE(MID(A4209,9,2))),""),"")))</f>
        <v/>
      </c>
    </row>
    <row r="4210" customFormat="false" ht="15" hidden="false" customHeight="false" outlineLevel="0" collapsed="false">
      <c r="A4210" s="13"/>
      <c r="B4210" s="8"/>
      <c r="C4210" s="8"/>
      <c r="D4210" s="23"/>
      <c r="E4210" s="23"/>
      <c r="F4210" s="10" t="str">
        <f aca="false">IF(D4210="","",D4210-N(E4210))</f>
        <v/>
      </c>
      <c r="G4210" s="8"/>
      <c r="H4210" s="12" t="str">
        <f aca="false">IF(AND(A4210="",C4210="",D4210=""),"",IF(A4210="","Add the order date",IF(I4210="","Date not recognised - use YYYY-MM-DD",IF(C4210="","Add the customer email",IF(D4210="","Add the order total",IF(COUNTIF(Customers!$A$2:$A$2001,C4210)=0,"Customer not on Customers tab",IF(N(E4210)&gt;D4210,"Refund is more than the order",IF(AND(B4210&lt;&gt;"",COUNTIF($B$2:$B$5001,B4210)&gt;1),"Same order # twice - keep one row",""))))))))</f>
        <v/>
      </c>
      <c r="I4210" s="11" t="str">
        <f aca="false">IF(A4210="","",IF(ISNUMBER(A4210),INT(A4210),IFERROR(IF(TEXT(DATE(VALUE(LEFT(A4210,4)),VALUE(MID(A4210,6,2)),VALUE(MID(A4210,9,2))),"yyyy-mm-dd")=LEFT(A4210,10),DATE(VALUE(LEFT(A4210,4)),VALUE(MID(A4210,6,2)),VALUE(MID(A4210,9,2))),""),"")))</f>
        <v/>
      </c>
    </row>
    <row r="4211" customFormat="false" ht="15" hidden="false" customHeight="false" outlineLevel="0" collapsed="false">
      <c r="A4211" s="13"/>
      <c r="B4211" s="8"/>
      <c r="C4211" s="8"/>
      <c r="D4211" s="23"/>
      <c r="E4211" s="23"/>
      <c r="F4211" s="10" t="str">
        <f aca="false">IF(D4211="","",D4211-N(E4211))</f>
        <v/>
      </c>
      <c r="G4211" s="8"/>
      <c r="H4211" s="12" t="str">
        <f aca="false">IF(AND(A4211="",C4211="",D4211=""),"",IF(A4211="","Add the order date",IF(I4211="","Date not recognised - use YYYY-MM-DD",IF(C4211="","Add the customer email",IF(D4211="","Add the order total",IF(COUNTIF(Customers!$A$2:$A$2001,C4211)=0,"Customer not on Customers tab",IF(N(E4211)&gt;D4211,"Refund is more than the order",IF(AND(B4211&lt;&gt;"",COUNTIF($B$2:$B$5001,B4211)&gt;1),"Same order # twice - keep one row",""))))))))</f>
        <v/>
      </c>
      <c r="I4211" s="11" t="str">
        <f aca="false">IF(A4211="","",IF(ISNUMBER(A4211),INT(A4211),IFERROR(IF(TEXT(DATE(VALUE(LEFT(A4211,4)),VALUE(MID(A4211,6,2)),VALUE(MID(A4211,9,2))),"yyyy-mm-dd")=LEFT(A4211,10),DATE(VALUE(LEFT(A4211,4)),VALUE(MID(A4211,6,2)),VALUE(MID(A4211,9,2))),""),"")))</f>
        <v/>
      </c>
    </row>
    <row r="4212" customFormat="false" ht="15" hidden="false" customHeight="false" outlineLevel="0" collapsed="false">
      <c r="A4212" s="13"/>
      <c r="B4212" s="8"/>
      <c r="C4212" s="8"/>
      <c r="D4212" s="23"/>
      <c r="E4212" s="23"/>
      <c r="F4212" s="10" t="str">
        <f aca="false">IF(D4212="","",D4212-N(E4212))</f>
        <v/>
      </c>
      <c r="G4212" s="8"/>
      <c r="H4212" s="12" t="str">
        <f aca="false">IF(AND(A4212="",C4212="",D4212=""),"",IF(A4212="","Add the order date",IF(I4212="","Date not recognised - use YYYY-MM-DD",IF(C4212="","Add the customer email",IF(D4212="","Add the order total",IF(COUNTIF(Customers!$A$2:$A$2001,C4212)=0,"Customer not on Customers tab",IF(N(E4212)&gt;D4212,"Refund is more than the order",IF(AND(B4212&lt;&gt;"",COUNTIF($B$2:$B$5001,B4212)&gt;1),"Same order # twice - keep one row",""))))))))</f>
        <v/>
      </c>
      <c r="I4212" s="11" t="str">
        <f aca="false">IF(A4212="","",IF(ISNUMBER(A4212),INT(A4212),IFERROR(IF(TEXT(DATE(VALUE(LEFT(A4212,4)),VALUE(MID(A4212,6,2)),VALUE(MID(A4212,9,2))),"yyyy-mm-dd")=LEFT(A4212,10),DATE(VALUE(LEFT(A4212,4)),VALUE(MID(A4212,6,2)),VALUE(MID(A4212,9,2))),""),"")))</f>
        <v/>
      </c>
    </row>
    <row r="4213" customFormat="false" ht="15" hidden="false" customHeight="false" outlineLevel="0" collapsed="false">
      <c r="A4213" s="13"/>
      <c r="B4213" s="8"/>
      <c r="C4213" s="8"/>
      <c r="D4213" s="23"/>
      <c r="E4213" s="23"/>
      <c r="F4213" s="10" t="str">
        <f aca="false">IF(D4213="","",D4213-N(E4213))</f>
        <v/>
      </c>
      <c r="G4213" s="8"/>
      <c r="H4213" s="12" t="str">
        <f aca="false">IF(AND(A4213="",C4213="",D4213=""),"",IF(A4213="","Add the order date",IF(I4213="","Date not recognised - use YYYY-MM-DD",IF(C4213="","Add the customer email",IF(D4213="","Add the order total",IF(COUNTIF(Customers!$A$2:$A$2001,C4213)=0,"Customer not on Customers tab",IF(N(E4213)&gt;D4213,"Refund is more than the order",IF(AND(B4213&lt;&gt;"",COUNTIF($B$2:$B$5001,B4213)&gt;1),"Same order # twice - keep one row",""))))))))</f>
        <v/>
      </c>
      <c r="I4213" s="11" t="str">
        <f aca="false">IF(A4213="","",IF(ISNUMBER(A4213),INT(A4213),IFERROR(IF(TEXT(DATE(VALUE(LEFT(A4213,4)),VALUE(MID(A4213,6,2)),VALUE(MID(A4213,9,2))),"yyyy-mm-dd")=LEFT(A4213,10),DATE(VALUE(LEFT(A4213,4)),VALUE(MID(A4213,6,2)),VALUE(MID(A4213,9,2))),""),"")))</f>
        <v/>
      </c>
    </row>
    <row r="4214" customFormat="false" ht="15" hidden="false" customHeight="false" outlineLevel="0" collapsed="false">
      <c r="A4214" s="13"/>
      <c r="B4214" s="8"/>
      <c r="C4214" s="8"/>
      <c r="D4214" s="23"/>
      <c r="E4214" s="23"/>
      <c r="F4214" s="10" t="str">
        <f aca="false">IF(D4214="","",D4214-N(E4214))</f>
        <v/>
      </c>
      <c r="G4214" s="8"/>
      <c r="H4214" s="12" t="str">
        <f aca="false">IF(AND(A4214="",C4214="",D4214=""),"",IF(A4214="","Add the order date",IF(I4214="","Date not recognised - use YYYY-MM-DD",IF(C4214="","Add the customer email",IF(D4214="","Add the order total",IF(COUNTIF(Customers!$A$2:$A$2001,C4214)=0,"Customer not on Customers tab",IF(N(E4214)&gt;D4214,"Refund is more than the order",IF(AND(B4214&lt;&gt;"",COUNTIF($B$2:$B$5001,B4214)&gt;1),"Same order # twice - keep one row",""))))))))</f>
        <v/>
      </c>
      <c r="I4214" s="11" t="str">
        <f aca="false">IF(A4214="","",IF(ISNUMBER(A4214),INT(A4214),IFERROR(IF(TEXT(DATE(VALUE(LEFT(A4214,4)),VALUE(MID(A4214,6,2)),VALUE(MID(A4214,9,2))),"yyyy-mm-dd")=LEFT(A4214,10),DATE(VALUE(LEFT(A4214,4)),VALUE(MID(A4214,6,2)),VALUE(MID(A4214,9,2))),""),"")))</f>
        <v/>
      </c>
    </row>
    <row r="4215" customFormat="false" ht="15" hidden="false" customHeight="false" outlineLevel="0" collapsed="false">
      <c r="A4215" s="13"/>
      <c r="B4215" s="8"/>
      <c r="C4215" s="8"/>
      <c r="D4215" s="23"/>
      <c r="E4215" s="23"/>
      <c r="F4215" s="10" t="str">
        <f aca="false">IF(D4215="","",D4215-N(E4215))</f>
        <v/>
      </c>
      <c r="G4215" s="8"/>
      <c r="H4215" s="12" t="str">
        <f aca="false">IF(AND(A4215="",C4215="",D4215=""),"",IF(A4215="","Add the order date",IF(I4215="","Date not recognised - use YYYY-MM-DD",IF(C4215="","Add the customer email",IF(D4215="","Add the order total",IF(COUNTIF(Customers!$A$2:$A$2001,C4215)=0,"Customer not on Customers tab",IF(N(E4215)&gt;D4215,"Refund is more than the order",IF(AND(B4215&lt;&gt;"",COUNTIF($B$2:$B$5001,B4215)&gt;1),"Same order # twice - keep one row",""))))))))</f>
        <v/>
      </c>
      <c r="I4215" s="11" t="str">
        <f aca="false">IF(A4215="","",IF(ISNUMBER(A4215),INT(A4215),IFERROR(IF(TEXT(DATE(VALUE(LEFT(A4215,4)),VALUE(MID(A4215,6,2)),VALUE(MID(A4215,9,2))),"yyyy-mm-dd")=LEFT(A4215,10),DATE(VALUE(LEFT(A4215,4)),VALUE(MID(A4215,6,2)),VALUE(MID(A4215,9,2))),""),"")))</f>
        <v/>
      </c>
    </row>
    <row r="4216" customFormat="false" ht="15" hidden="false" customHeight="false" outlineLevel="0" collapsed="false">
      <c r="A4216" s="13"/>
      <c r="B4216" s="8"/>
      <c r="C4216" s="8"/>
      <c r="D4216" s="23"/>
      <c r="E4216" s="23"/>
      <c r="F4216" s="10" t="str">
        <f aca="false">IF(D4216="","",D4216-N(E4216))</f>
        <v/>
      </c>
      <c r="G4216" s="8"/>
      <c r="H4216" s="12" t="str">
        <f aca="false">IF(AND(A4216="",C4216="",D4216=""),"",IF(A4216="","Add the order date",IF(I4216="","Date not recognised - use YYYY-MM-DD",IF(C4216="","Add the customer email",IF(D4216="","Add the order total",IF(COUNTIF(Customers!$A$2:$A$2001,C4216)=0,"Customer not on Customers tab",IF(N(E4216)&gt;D4216,"Refund is more than the order",IF(AND(B4216&lt;&gt;"",COUNTIF($B$2:$B$5001,B4216)&gt;1),"Same order # twice - keep one row",""))))))))</f>
        <v/>
      </c>
      <c r="I4216" s="11" t="str">
        <f aca="false">IF(A4216="","",IF(ISNUMBER(A4216),INT(A4216),IFERROR(IF(TEXT(DATE(VALUE(LEFT(A4216,4)),VALUE(MID(A4216,6,2)),VALUE(MID(A4216,9,2))),"yyyy-mm-dd")=LEFT(A4216,10),DATE(VALUE(LEFT(A4216,4)),VALUE(MID(A4216,6,2)),VALUE(MID(A4216,9,2))),""),"")))</f>
        <v/>
      </c>
    </row>
    <row r="4217" customFormat="false" ht="15" hidden="false" customHeight="false" outlineLevel="0" collapsed="false">
      <c r="A4217" s="13"/>
      <c r="B4217" s="8"/>
      <c r="C4217" s="8"/>
      <c r="D4217" s="23"/>
      <c r="E4217" s="23"/>
      <c r="F4217" s="10" t="str">
        <f aca="false">IF(D4217="","",D4217-N(E4217))</f>
        <v/>
      </c>
      <c r="G4217" s="8"/>
      <c r="H4217" s="12" t="str">
        <f aca="false">IF(AND(A4217="",C4217="",D4217=""),"",IF(A4217="","Add the order date",IF(I4217="","Date not recognised - use YYYY-MM-DD",IF(C4217="","Add the customer email",IF(D4217="","Add the order total",IF(COUNTIF(Customers!$A$2:$A$2001,C4217)=0,"Customer not on Customers tab",IF(N(E4217)&gt;D4217,"Refund is more than the order",IF(AND(B4217&lt;&gt;"",COUNTIF($B$2:$B$5001,B4217)&gt;1),"Same order # twice - keep one row",""))))))))</f>
        <v/>
      </c>
      <c r="I4217" s="11" t="str">
        <f aca="false">IF(A4217="","",IF(ISNUMBER(A4217),INT(A4217),IFERROR(IF(TEXT(DATE(VALUE(LEFT(A4217,4)),VALUE(MID(A4217,6,2)),VALUE(MID(A4217,9,2))),"yyyy-mm-dd")=LEFT(A4217,10),DATE(VALUE(LEFT(A4217,4)),VALUE(MID(A4217,6,2)),VALUE(MID(A4217,9,2))),""),"")))</f>
        <v/>
      </c>
    </row>
    <row r="4218" customFormat="false" ht="15" hidden="false" customHeight="false" outlineLevel="0" collapsed="false">
      <c r="A4218" s="13"/>
      <c r="B4218" s="8"/>
      <c r="C4218" s="8"/>
      <c r="D4218" s="23"/>
      <c r="E4218" s="23"/>
      <c r="F4218" s="10" t="str">
        <f aca="false">IF(D4218="","",D4218-N(E4218))</f>
        <v/>
      </c>
      <c r="G4218" s="8"/>
      <c r="H4218" s="12" t="str">
        <f aca="false">IF(AND(A4218="",C4218="",D4218=""),"",IF(A4218="","Add the order date",IF(I4218="","Date not recognised - use YYYY-MM-DD",IF(C4218="","Add the customer email",IF(D4218="","Add the order total",IF(COUNTIF(Customers!$A$2:$A$2001,C4218)=0,"Customer not on Customers tab",IF(N(E4218)&gt;D4218,"Refund is more than the order",IF(AND(B4218&lt;&gt;"",COUNTIF($B$2:$B$5001,B4218)&gt;1),"Same order # twice - keep one row",""))))))))</f>
        <v/>
      </c>
      <c r="I4218" s="11" t="str">
        <f aca="false">IF(A4218="","",IF(ISNUMBER(A4218),INT(A4218),IFERROR(IF(TEXT(DATE(VALUE(LEFT(A4218,4)),VALUE(MID(A4218,6,2)),VALUE(MID(A4218,9,2))),"yyyy-mm-dd")=LEFT(A4218,10),DATE(VALUE(LEFT(A4218,4)),VALUE(MID(A4218,6,2)),VALUE(MID(A4218,9,2))),""),"")))</f>
        <v/>
      </c>
    </row>
    <row r="4219" customFormat="false" ht="15" hidden="false" customHeight="false" outlineLevel="0" collapsed="false">
      <c r="A4219" s="13"/>
      <c r="B4219" s="8"/>
      <c r="C4219" s="8"/>
      <c r="D4219" s="23"/>
      <c r="E4219" s="23"/>
      <c r="F4219" s="10" t="str">
        <f aca="false">IF(D4219="","",D4219-N(E4219))</f>
        <v/>
      </c>
      <c r="G4219" s="8"/>
      <c r="H4219" s="12" t="str">
        <f aca="false">IF(AND(A4219="",C4219="",D4219=""),"",IF(A4219="","Add the order date",IF(I4219="","Date not recognised - use YYYY-MM-DD",IF(C4219="","Add the customer email",IF(D4219="","Add the order total",IF(COUNTIF(Customers!$A$2:$A$2001,C4219)=0,"Customer not on Customers tab",IF(N(E4219)&gt;D4219,"Refund is more than the order",IF(AND(B4219&lt;&gt;"",COUNTIF($B$2:$B$5001,B4219)&gt;1),"Same order # twice - keep one row",""))))))))</f>
        <v/>
      </c>
      <c r="I4219" s="11" t="str">
        <f aca="false">IF(A4219="","",IF(ISNUMBER(A4219),INT(A4219),IFERROR(IF(TEXT(DATE(VALUE(LEFT(A4219,4)),VALUE(MID(A4219,6,2)),VALUE(MID(A4219,9,2))),"yyyy-mm-dd")=LEFT(A4219,10),DATE(VALUE(LEFT(A4219,4)),VALUE(MID(A4219,6,2)),VALUE(MID(A4219,9,2))),""),"")))</f>
        <v/>
      </c>
    </row>
    <row r="4220" customFormat="false" ht="15" hidden="false" customHeight="false" outlineLevel="0" collapsed="false">
      <c r="A4220" s="13"/>
      <c r="B4220" s="8"/>
      <c r="C4220" s="8"/>
      <c r="D4220" s="23"/>
      <c r="E4220" s="23"/>
      <c r="F4220" s="10" t="str">
        <f aca="false">IF(D4220="","",D4220-N(E4220))</f>
        <v/>
      </c>
      <c r="G4220" s="8"/>
      <c r="H4220" s="12" t="str">
        <f aca="false">IF(AND(A4220="",C4220="",D4220=""),"",IF(A4220="","Add the order date",IF(I4220="","Date not recognised - use YYYY-MM-DD",IF(C4220="","Add the customer email",IF(D4220="","Add the order total",IF(COUNTIF(Customers!$A$2:$A$2001,C4220)=0,"Customer not on Customers tab",IF(N(E4220)&gt;D4220,"Refund is more than the order",IF(AND(B4220&lt;&gt;"",COUNTIF($B$2:$B$5001,B4220)&gt;1),"Same order # twice - keep one row",""))))))))</f>
        <v/>
      </c>
      <c r="I4220" s="11" t="str">
        <f aca="false">IF(A4220="","",IF(ISNUMBER(A4220),INT(A4220),IFERROR(IF(TEXT(DATE(VALUE(LEFT(A4220,4)),VALUE(MID(A4220,6,2)),VALUE(MID(A4220,9,2))),"yyyy-mm-dd")=LEFT(A4220,10),DATE(VALUE(LEFT(A4220,4)),VALUE(MID(A4220,6,2)),VALUE(MID(A4220,9,2))),""),"")))</f>
        <v/>
      </c>
    </row>
    <row r="4221" customFormat="false" ht="15" hidden="false" customHeight="false" outlineLevel="0" collapsed="false">
      <c r="A4221" s="13"/>
      <c r="B4221" s="8"/>
      <c r="C4221" s="8"/>
      <c r="D4221" s="23"/>
      <c r="E4221" s="23"/>
      <c r="F4221" s="10" t="str">
        <f aca="false">IF(D4221="","",D4221-N(E4221))</f>
        <v/>
      </c>
      <c r="G4221" s="8"/>
      <c r="H4221" s="12" t="str">
        <f aca="false">IF(AND(A4221="",C4221="",D4221=""),"",IF(A4221="","Add the order date",IF(I4221="","Date not recognised - use YYYY-MM-DD",IF(C4221="","Add the customer email",IF(D4221="","Add the order total",IF(COUNTIF(Customers!$A$2:$A$2001,C4221)=0,"Customer not on Customers tab",IF(N(E4221)&gt;D4221,"Refund is more than the order",IF(AND(B4221&lt;&gt;"",COUNTIF($B$2:$B$5001,B4221)&gt;1),"Same order # twice - keep one row",""))))))))</f>
        <v/>
      </c>
      <c r="I4221" s="11" t="str">
        <f aca="false">IF(A4221="","",IF(ISNUMBER(A4221),INT(A4221),IFERROR(IF(TEXT(DATE(VALUE(LEFT(A4221,4)),VALUE(MID(A4221,6,2)),VALUE(MID(A4221,9,2))),"yyyy-mm-dd")=LEFT(A4221,10),DATE(VALUE(LEFT(A4221,4)),VALUE(MID(A4221,6,2)),VALUE(MID(A4221,9,2))),""),"")))</f>
        <v/>
      </c>
    </row>
    <row r="4222" customFormat="false" ht="15" hidden="false" customHeight="false" outlineLevel="0" collapsed="false">
      <c r="A4222" s="13"/>
      <c r="B4222" s="8"/>
      <c r="C4222" s="8"/>
      <c r="D4222" s="23"/>
      <c r="E4222" s="23"/>
      <c r="F4222" s="10" t="str">
        <f aca="false">IF(D4222="","",D4222-N(E4222))</f>
        <v/>
      </c>
      <c r="G4222" s="8"/>
      <c r="H4222" s="12" t="str">
        <f aca="false">IF(AND(A4222="",C4222="",D4222=""),"",IF(A4222="","Add the order date",IF(I4222="","Date not recognised - use YYYY-MM-DD",IF(C4222="","Add the customer email",IF(D4222="","Add the order total",IF(COUNTIF(Customers!$A$2:$A$2001,C4222)=0,"Customer not on Customers tab",IF(N(E4222)&gt;D4222,"Refund is more than the order",IF(AND(B4222&lt;&gt;"",COUNTIF($B$2:$B$5001,B4222)&gt;1),"Same order # twice - keep one row",""))))))))</f>
        <v/>
      </c>
      <c r="I4222" s="11" t="str">
        <f aca="false">IF(A4222="","",IF(ISNUMBER(A4222),INT(A4222),IFERROR(IF(TEXT(DATE(VALUE(LEFT(A4222,4)),VALUE(MID(A4222,6,2)),VALUE(MID(A4222,9,2))),"yyyy-mm-dd")=LEFT(A4222,10),DATE(VALUE(LEFT(A4222,4)),VALUE(MID(A4222,6,2)),VALUE(MID(A4222,9,2))),""),"")))</f>
        <v/>
      </c>
    </row>
    <row r="4223" customFormat="false" ht="15" hidden="false" customHeight="false" outlineLevel="0" collapsed="false">
      <c r="A4223" s="13"/>
      <c r="B4223" s="8"/>
      <c r="C4223" s="8"/>
      <c r="D4223" s="23"/>
      <c r="E4223" s="23"/>
      <c r="F4223" s="10" t="str">
        <f aca="false">IF(D4223="","",D4223-N(E4223))</f>
        <v/>
      </c>
      <c r="G4223" s="8"/>
      <c r="H4223" s="12" t="str">
        <f aca="false">IF(AND(A4223="",C4223="",D4223=""),"",IF(A4223="","Add the order date",IF(I4223="","Date not recognised - use YYYY-MM-DD",IF(C4223="","Add the customer email",IF(D4223="","Add the order total",IF(COUNTIF(Customers!$A$2:$A$2001,C4223)=0,"Customer not on Customers tab",IF(N(E4223)&gt;D4223,"Refund is more than the order",IF(AND(B4223&lt;&gt;"",COUNTIF($B$2:$B$5001,B4223)&gt;1),"Same order # twice - keep one row",""))))))))</f>
        <v/>
      </c>
      <c r="I4223" s="11" t="str">
        <f aca="false">IF(A4223="","",IF(ISNUMBER(A4223),INT(A4223),IFERROR(IF(TEXT(DATE(VALUE(LEFT(A4223,4)),VALUE(MID(A4223,6,2)),VALUE(MID(A4223,9,2))),"yyyy-mm-dd")=LEFT(A4223,10),DATE(VALUE(LEFT(A4223,4)),VALUE(MID(A4223,6,2)),VALUE(MID(A4223,9,2))),""),"")))</f>
        <v/>
      </c>
    </row>
    <row r="4224" customFormat="false" ht="15" hidden="false" customHeight="false" outlineLevel="0" collapsed="false">
      <c r="A4224" s="13"/>
      <c r="B4224" s="8"/>
      <c r="C4224" s="8"/>
      <c r="D4224" s="23"/>
      <c r="E4224" s="23"/>
      <c r="F4224" s="10" t="str">
        <f aca="false">IF(D4224="","",D4224-N(E4224))</f>
        <v/>
      </c>
      <c r="G4224" s="8"/>
      <c r="H4224" s="12" t="str">
        <f aca="false">IF(AND(A4224="",C4224="",D4224=""),"",IF(A4224="","Add the order date",IF(I4224="","Date not recognised - use YYYY-MM-DD",IF(C4224="","Add the customer email",IF(D4224="","Add the order total",IF(COUNTIF(Customers!$A$2:$A$2001,C4224)=0,"Customer not on Customers tab",IF(N(E4224)&gt;D4224,"Refund is more than the order",IF(AND(B4224&lt;&gt;"",COUNTIF($B$2:$B$5001,B4224)&gt;1),"Same order # twice - keep one row",""))))))))</f>
        <v/>
      </c>
      <c r="I4224" s="11" t="str">
        <f aca="false">IF(A4224="","",IF(ISNUMBER(A4224),INT(A4224),IFERROR(IF(TEXT(DATE(VALUE(LEFT(A4224,4)),VALUE(MID(A4224,6,2)),VALUE(MID(A4224,9,2))),"yyyy-mm-dd")=LEFT(A4224,10),DATE(VALUE(LEFT(A4224,4)),VALUE(MID(A4224,6,2)),VALUE(MID(A4224,9,2))),""),"")))</f>
        <v/>
      </c>
    </row>
    <row r="4225" customFormat="false" ht="15" hidden="false" customHeight="false" outlineLevel="0" collapsed="false">
      <c r="A4225" s="13"/>
      <c r="B4225" s="8"/>
      <c r="C4225" s="8"/>
      <c r="D4225" s="23"/>
      <c r="E4225" s="23"/>
      <c r="F4225" s="10" t="str">
        <f aca="false">IF(D4225="","",D4225-N(E4225))</f>
        <v/>
      </c>
      <c r="G4225" s="8"/>
      <c r="H4225" s="12" t="str">
        <f aca="false">IF(AND(A4225="",C4225="",D4225=""),"",IF(A4225="","Add the order date",IF(I4225="","Date not recognised - use YYYY-MM-DD",IF(C4225="","Add the customer email",IF(D4225="","Add the order total",IF(COUNTIF(Customers!$A$2:$A$2001,C4225)=0,"Customer not on Customers tab",IF(N(E4225)&gt;D4225,"Refund is more than the order",IF(AND(B4225&lt;&gt;"",COUNTIF($B$2:$B$5001,B4225)&gt;1),"Same order # twice - keep one row",""))))))))</f>
        <v/>
      </c>
      <c r="I4225" s="11" t="str">
        <f aca="false">IF(A4225="","",IF(ISNUMBER(A4225),INT(A4225),IFERROR(IF(TEXT(DATE(VALUE(LEFT(A4225,4)),VALUE(MID(A4225,6,2)),VALUE(MID(A4225,9,2))),"yyyy-mm-dd")=LEFT(A4225,10),DATE(VALUE(LEFT(A4225,4)),VALUE(MID(A4225,6,2)),VALUE(MID(A4225,9,2))),""),"")))</f>
        <v/>
      </c>
    </row>
    <row r="4226" customFormat="false" ht="15" hidden="false" customHeight="false" outlineLevel="0" collapsed="false">
      <c r="A4226" s="13"/>
      <c r="B4226" s="8"/>
      <c r="C4226" s="8"/>
      <c r="D4226" s="23"/>
      <c r="E4226" s="23"/>
      <c r="F4226" s="10" t="str">
        <f aca="false">IF(D4226="","",D4226-N(E4226))</f>
        <v/>
      </c>
      <c r="G4226" s="8"/>
      <c r="H4226" s="12" t="str">
        <f aca="false">IF(AND(A4226="",C4226="",D4226=""),"",IF(A4226="","Add the order date",IF(I4226="","Date not recognised - use YYYY-MM-DD",IF(C4226="","Add the customer email",IF(D4226="","Add the order total",IF(COUNTIF(Customers!$A$2:$A$2001,C4226)=0,"Customer not on Customers tab",IF(N(E4226)&gt;D4226,"Refund is more than the order",IF(AND(B4226&lt;&gt;"",COUNTIF($B$2:$B$5001,B4226)&gt;1),"Same order # twice - keep one row",""))))))))</f>
        <v/>
      </c>
      <c r="I4226" s="11" t="str">
        <f aca="false">IF(A4226="","",IF(ISNUMBER(A4226),INT(A4226),IFERROR(IF(TEXT(DATE(VALUE(LEFT(A4226,4)),VALUE(MID(A4226,6,2)),VALUE(MID(A4226,9,2))),"yyyy-mm-dd")=LEFT(A4226,10),DATE(VALUE(LEFT(A4226,4)),VALUE(MID(A4226,6,2)),VALUE(MID(A4226,9,2))),""),"")))</f>
        <v/>
      </c>
    </row>
    <row r="4227" customFormat="false" ht="15" hidden="false" customHeight="false" outlineLevel="0" collapsed="false">
      <c r="A4227" s="13"/>
      <c r="B4227" s="8"/>
      <c r="C4227" s="8"/>
      <c r="D4227" s="23"/>
      <c r="E4227" s="23"/>
      <c r="F4227" s="10" t="str">
        <f aca="false">IF(D4227="","",D4227-N(E4227))</f>
        <v/>
      </c>
      <c r="G4227" s="8"/>
      <c r="H4227" s="12" t="str">
        <f aca="false">IF(AND(A4227="",C4227="",D4227=""),"",IF(A4227="","Add the order date",IF(I4227="","Date not recognised - use YYYY-MM-DD",IF(C4227="","Add the customer email",IF(D4227="","Add the order total",IF(COUNTIF(Customers!$A$2:$A$2001,C4227)=0,"Customer not on Customers tab",IF(N(E4227)&gt;D4227,"Refund is more than the order",IF(AND(B4227&lt;&gt;"",COUNTIF($B$2:$B$5001,B4227)&gt;1),"Same order # twice - keep one row",""))))))))</f>
        <v/>
      </c>
      <c r="I4227" s="11" t="str">
        <f aca="false">IF(A4227="","",IF(ISNUMBER(A4227),INT(A4227),IFERROR(IF(TEXT(DATE(VALUE(LEFT(A4227,4)),VALUE(MID(A4227,6,2)),VALUE(MID(A4227,9,2))),"yyyy-mm-dd")=LEFT(A4227,10),DATE(VALUE(LEFT(A4227,4)),VALUE(MID(A4227,6,2)),VALUE(MID(A4227,9,2))),""),"")))</f>
        <v/>
      </c>
    </row>
    <row r="4228" customFormat="false" ht="15" hidden="false" customHeight="false" outlineLevel="0" collapsed="false">
      <c r="A4228" s="13"/>
      <c r="B4228" s="8"/>
      <c r="C4228" s="8"/>
      <c r="D4228" s="23"/>
      <c r="E4228" s="23"/>
      <c r="F4228" s="10" t="str">
        <f aca="false">IF(D4228="","",D4228-N(E4228))</f>
        <v/>
      </c>
      <c r="G4228" s="8"/>
      <c r="H4228" s="12" t="str">
        <f aca="false">IF(AND(A4228="",C4228="",D4228=""),"",IF(A4228="","Add the order date",IF(I4228="","Date not recognised - use YYYY-MM-DD",IF(C4228="","Add the customer email",IF(D4228="","Add the order total",IF(COUNTIF(Customers!$A$2:$A$2001,C4228)=0,"Customer not on Customers tab",IF(N(E4228)&gt;D4228,"Refund is more than the order",IF(AND(B4228&lt;&gt;"",COUNTIF($B$2:$B$5001,B4228)&gt;1),"Same order # twice - keep one row",""))))))))</f>
        <v/>
      </c>
      <c r="I4228" s="11" t="str">
        <f aca="false">IF(A4228="","",IF(ISNUMBER(A4228),INT(A4228),IFERROR(IF(TEXT(DATE(VALUE(LEFT(A4228,4)),VALUE(MID(A4228,6,2)),VALUE(MID(A4228,9,2))),"yyyy-mm-dd")=LEFT(A4228,10),DATE(VALUE(LEFT(A4228,4)),VALUE(MID(A4228,6,2)),VALUE(MID(A4228,9,2))),""),"")))</f>
        <v/>
      </c>
    </row>
    <row r="4229" customFormat="false" ht="15" hidden="false" customHeight="false" outlineLevel="0" collapsed="false">
      <c r="A4229" s="13"/>
      <c r="B4229" s="8"/>
      <c r="C4229" s="8"/>
      <c r="D4229" s="23"/>
      <c r="E4229" s="23"/>
      <c r="F4229" s="10" t="str">
        <f aca="false">IF(D4229="","",D4229-N(E4229))</f>
        <v/>
      </c>
      <c r="G4229" s="8"/>
      <c r="H4229" s="12" t="str">
        <f aca="false">IF(AND(A4229="",C4229="",D4229=""),"",IF(A4229="","Add the order date",IF(I4229="","Date not recognised - use YYYY-MM-DD",IF(C4229="","Add the customer email",IF(D4229="","Add the order total",IF(COUNTIF(Customers!$A$2:$A$2001,C4229)=0,"Customer not on Customers tab",IF(N(E4229)&gt;D4229,"Refund is more than the order",IF(AND(B4229&lt;&gt;"",COUNTIF($B$2:$B$5001,B4229)&gt;1),"Same order # twice - keep one row",""))))))))</f>
        <v/>
      </c>
      <c r="I4229" s="11" t="str">
        <f aca="false">IF(A4229="","",IF(ISNUMBER(A4229),INT(A4229),IFERROR(IF(TEXT(DATE(VALUE(LEFT(A4229,4)),VALUE(MID(A4229,6,2)),VALUE(MID(A4229,9,2))),"yyyy-mm-dd")=LEFT(A4229,10),DATE(VALUE(LEFT(A4229,4)),VALUE(MID(A4229,6,2)),VALUE(MID(A4229,9,2))),""),"")))</f>
        <v/>
      </c>
    </row>
    <row r="4230" customFormat="false" ht="15" hidden="false" customHeight="false" outlineLevel="0" collapsed="false">
      <c r="A4230" s="13"/>
      <c r="B4230" s="8"/>
      <c r="C4230" s="8"/>
      <c r="D4230" s="23"/>
      <c r="E4230" s="23"/>
      <c r="F4230" s="10" t="str">
        <f aca="false">IF(D4230="","",D4230-N(E4230))</f>
        <v/>
      </c>
      <c r="G4230" s="8"/>
      <c r="H4230" s="12" t="str">
        <f aca="false">IF(AND(A4230="",C4230="",D4230=""),"",IF(A4230="","Add the order date",IF(I4230="","Date not recognised - use YYYY-MM-DD",IF(C4230="","Add the customer email",IF(D4230="","Add the order total",IF(COUNTIF(Customers!$A$2:$A$2001,C4230)=0,"Customer not on Customers tab",IF(N(E4230)&gt;D4230,"Refund is more than the order",IF(AND(B4230&lt;&gt;"",COUNTIF($B$2:$B$5001,B4230)&gt;1),"Same order # twice - keep one row",""))))))))</f>
        <v/>
      </c>
      <c r="I4230" s="11" t="str">
        <f aca="false">IF(A4230="","",IF(ISNUMBER(A4230),INT(A4230),IFERROR(IF(TEXT(DATE(VALUE(LEFT(A4230,4)),VALUE(MID(A4230,6,2)),VALUE(MID(A4230,9,2))),"yyyy-mm-dd")=LEFT(A4230,10),DATE(VALUE(LEFT(A4230,4)),VALUE(MID(A4230,6,2)),VALUE(MID(A4230,9,2))),""),"")))</f>
        <v/>
      </c>
    </row>
    <row r="4231" customFormat="false" ht="15" hidden="false" customHeight="false" outlineLevel="0" collapsed="false">
      <c r="A4231" s="13"/>
      <c r="B4231" s="8"/>
      <c r="C4231" s="8"/>
      <c r="D4231" s="23"/>
      <c r="E4231" s="23"/>
      <c r="F4231" s="10" t="str">
        <f aca="false">IF(D4231="","",D4231-N(E4231))</f>
        <v/>
      </c>
      <c r="G4231" s="8"/>
      <c r="H4231" s="12" t="str">
        <f aca="false">IF(AND(A4231="",C4231="",D4231=""),"",IF(A4231="","Add the order date",IF(I4231="","Date not recognised - use YYYY-MM-DD",IF(C4231="","Add the customer email",IF(D4231="","Add the order total",IF(COUNTIF(Customers!$A$2:$A$2001,C4231)=0,"Customer not on Customers tab",IF(N(E4231)&gt;D4231,"Refund is more than the order",IF(AND(B4231&lt;&gt;"",COUNTIF($B$2:$B$5001,B4231)&gt;1),"Same order # twice - keep one row",""))))))))</f>
        <v/>
      </c>
      <c r="I4231" s="11" t="str">
        <f aca="false">IF(A4231="","",IF(ISNUMBER(A4231),INT(A4231),IFERROR(IF(TEXT(DATE(VALUE(LEFT(A4231,4)),VALUE(MID(A4231,6,2)),VALUE(MID(A4231,9,2))),"yyyy-mm-dd")=LEFT(A4231,10),DATE(VALUE(LEFT(A4231,4)),VALUE(MID(A4231,6,2)),VALUE(MID(A4231,9,2))),""),"")))</f>
        <v/>
      </c>
    </row>
    <row r="4232" customFormat="false" ht="15" hidden="false" customHeight="false" outlineLevel="0" collapsed="false">
      <c r="A4232" s="13"/>
      <c r="B4232" s="8"/>
      <c r="C4232" s="8"/>
      <c r="D4232" s="23"/>
      <c r="E4232" s="23"/>
      <c r="F4232" s="10" t="str">
        <f aca="false">IF(D4232="","",D4232-N(E4232))</f>
        <v/>
      </c>
      <c r="G4232" s="8"/>
      <c r="H4232" s="12" t="str">
        <f aca="false">IF(AND(A4232="",C4232="",D4232=""),"",IF(A4232="","Add the order date",IF(I4232="","Date not recognised - use YYYY-MM-DD",IF(C4232="","Add the customer email",IF(D4232="","Add the order total",IF(COUNTIF(Customers!$A$2:$A$2001,C4232)=0,"Customer not on Customers tab",IF(N(E4232)&gt;D4232,"Refund is more than the order",IF(AND(B4232&lt;&gt;"",COUNTIF($B$2:$B$5001,B4232)&gt;1),"Same order # twice - keep one row",""))))))))</f>
        <v/>
      </c>
      <c r="I4232" s="11" t="str">
        <f aca="false">IF(A4232="","",IF(ISNUMBER(A4232),INT(A4232),IFERROR(IF(TEXT(DATE(VALUE(LEFT(A4232,4)),VALUE(MID(A4232,6,2)),VALUE(MID(A4232,9,2))),"yyyy-mm-dd")=LEFT(A4232,10),DATE(VALUE(LEFT(A4232,4)),VALUE(MID(A4232,6,2)),VALUE(MID(A4232,9,2))),""),"")))</f>
        <v/>
      </c>
    </row>
    <row r="4233" customFormat="false" ht="15" hidden="false" customHeight="false" outlineLevel="0" collapsed="false">
      <c r="A4233" s="13"/>
      <c r="B4233" s="8"/>
      <c r="C4233" s="8"/>
      <c r="D4233" s="23"/>
      <c r="E4233" s="23"/>
      <c r="F4233" s="10" t="str">
        <f aca="false">IF(D4233="","",D4233-N(E4233))</f>
        <v/>
      </c>
      <c r="G4233" s="8"/>
      <c r="H4233" s="12" t="str">
        <f aca="false">IF(AND(A4233="",C4233="",D4233=""),"",IF(A4233="","Add the order date",IF(I4233="","Date not recognised - use YYYY-MM-DD",IF(C4233="","Add the customer email",IF(D4233="","Add the order total",IF(COUNTIF(Customers!$A$2:$A$2001,C4233)=0,"Customer not on Customers tab",IF(N(E4233)&gt;D4233,"Refund is more than the order",IF(AND(B4233&lt;&gt;"",COUNTIF($B$2:$B$5001,B4233)&gt;1),"Same order # twice - keep one row",""))))))))</f>
        <v/>
      </c>
      <c r="I4233" s="11" t="str">
        <f aca="false">IF(A4233="","",IF(ISNUMBER(A4233),INT(A4233),IFERROR(IF(TEXT(DATE(VALUE(LEFT(A4233,4)),VALUE(MID(A4233,6,2)),VALUE(MID(A4233,9,2))),"yyyy-mm-dd")=LEFT(A4233,10),DATE(VALUE(LEFT(A4233,4)),VALUE(MID(A4233,6,2)),VALUE(MID(A4233,9,2))),""),"")))</f>
        <v/>
      </c>
    </row>
    <row r="4234" customFormat="false" ht="15" hidden="false" customHeight="false" outlineLevel="0" collapsed="false">
      <c r="A4234" s="13"/>
      <c r="B4234" s="8"/>
      <c r="C4234" s="8"/>
      <c r="D4234" s="23"/>
      <c r="E4234" s="23"/>
      <c r="F4234" s="10" t="str">
        <f aca="false">IF(D4234="","",D4234-N(E4234))</f>
        <v/>
      </c>
      <c r="G4234" s="8"/>
      <c r="H4234" s="12" t="str">
        <f aca="false">IF(AND(A4234="",C4234="",D4234=""),"",IF(A4234="","Add the order date",IF(I4234="","Date not recognised - use YYYY-MM-DD",IF(C4234="","Add the customer email",IF(D4234="","Add the order total",IF(COUNTIF(Customers!$A$2:$A$2001,C4234)=0,"Customer not on Customers tab",IF(N(E4234)&gt;D4234,"Refund is more than the order",IF(AND(B4234&lt;&gt;"",COUNTIF($B$2:$B$5001,B4234)&gt;1),"Same order # twice - keep one row",""))))))))</f>
        <v/>
      </c>
      <c r="I4234" s="11" t="str">
        <f aca="false">IF(A4234="","",IF(ISNUMBER(A4234),INT(A4234),IFERROR(IF(TEXT(DATE(VALUE(LEFT(A4234,4)),VALUE(MID(A4234,6,2)),VALUE(MID(A4234,9,2))),"yyyy-mm-dd")=LEFT(A4234,10),DATE(VALUE(LEFT(A4234,4)),VALUE(MID(A4234,6,2)),VALUE(MID(A4234,9,2))),""),"")))</f>
        <v/>
      </c>
    </row>
    <row r="4235" customFormat="false" ht="15" hidden="false" customHeight="false" outlineLevel="0" collapsed="false">
      <c r="A4235" s="13"/>
      <c r="B4235" s="8"/>
      <c r="C4235" s="8"/>
      <c r="D4235" s="23"/>
      <c r="E4235" s="23"/>
      <c r="F4235" s="10" t="str">
        <f aca="false">IF(D4235="","",D4235-N(E4235))</f>
        <v/>
      </c>
      <c r="G4235" s="8"/>
      <c r="H4235" s="12" t="str">
        <f aca="false">IF(AND(A4235="",C4235="",D4235=""),"",IF(A4235="","Add the order date",IF(I4235="","Date not recognised - use YYYY-MM-DD",IF(C4235="","Add the customer email",IF(D4235="","Add the order total",IF(COUNTIF(Customers!$A$2:$A$2001,C4235)=0,"Customer not on Customers tab",IF(N(E4235)&gt;D4235,"Refund is more than the order",IF(AND(B4235&lt;&gt;"",COUNTIF($B$2:$B$5001,B4235)&gt;1),"Same order # twice - keep one row",""))))))))</f>
        <v/>
      </c>
      <c r="I4235" s="11" t="str">
        <f aca="false">IF(A4235="","",IF(ISNUMBER(A4235),INT(A4235),IFERROR(IF(TEXT(DATE(VALUE(LEFT(A4235,4)),VALUE(MID(A4235,6,2)),VALUE(MID(A4235,9,2))),"yyyy-mm-dd")=LEFT(A4235,10),DATE(VALUE(LEFT(A4235,4)),VALUE(MID(A4235,6,2)),VALUE(MID(A4235,9,2))),""),"")))</f>
        <v/>
      </c>
    </row>
    <row r="4236" customFormat="false" ht="15" hidden="false" customHeight="false" outlineLevel="0" collapsed="false">
      <c r="A4236" s="13"/>
      <c r="B4236" s="8"/>
      <c r="C4236" s="8"/>
      <c r="D4236" s="23"/>
      <c r="E4236" s="23"/>
      <c r="F4236" s="10" t="str">
        <f aca="false">IF(D4236="","",D4236-N(E4236))</f>
        <v/>
      </c>
      <c r="G4236" s="8"/>
      <c r="H4236" s="12" t="str">
        <f aca="false">IF(AND(A4236="",C4236="",D4236=""),"",IF(A4236="","Add the order date",IF(I4236="","Date not recognised - use YYYY-MM-DD",IF(C4236="","Add the customer email",IF(D4236="","Add the order total",IF(COUNTIF(Customers!$A$2:$A$2001,C4236)=0,"Customer not on Customers tab",IF(N(E4236)&gt;D4236,"Refund is more than the order",IF(AND(B4236&lt;&gt;"",COUNTIF($B$2:$B$5001,B4236)&gt;1),"Same order # twice - keep one row",""))))))))</f>
        <v/>
      </c>
      <c r="I4236" s="11" t="str">
        <f aca="false">IF(A4236="","",IF(ISNUMBER(A4236),INT(A4236),IFERROR(IF(TEXT(DATE(VALUE(LEFT(A4236,4)),VALUE(MID(A4236,6,2)),VALUE(MID(A4236,9,2))),"yyyy-mm-dd")=LEFT(A4236,10),DATE(VALUE(LEFT(A4236,4)),VALUE(MID(A4236,6,2)),VALUE(MID(A4236,9,2))),""),"")))</f>
        <v/>
      </c>
    </row>
    <row r="4237" customFormat="false" ht="15" hidden="false" customHeight="false" outlineLevel="0" collapsed="false">
      <c r="A4237" s="13"/>
      <c r="B4237" s="8"/>
      <c r="C4237" s="8"/>
      <c r="D4237" s="23"/>
      <c r="E4237" s="23"/>
      <c r="F4237" s="10" t="str">
        <f aca="false">IF(D4237="","",D4237-N(E4237))</f>
        <v/>
      </c>
      <c r="G4237" s="8"/>
      <c r="H4237" s="12" t="str">
        <f aca="false">IF(AND(A4237="",C4237="",D4237=""),"",IF(A4237="","Add the order date",IF(I4237="","Date not recognised - use YYYY-MM-DD",IF(C4237="","Add the customer email",IF(D4237="","Add the order total",IF(COUNTIF(Customers!$A$2:$A$2001,C4237)=0,"Customer not on Customers tab",IF(N(E4237)&gt;D4237,"Refund is more than the order",IF(AND(B4237&lt;&gt;"",COUNTIF($B$2:$B$5001,B4237)&gt;1),"Same order # twice - keep one row",""))))))))</f>
        <v/>
      </c>
      <c r="I4237" s="11" t="str">
        <f aca="false">IF(A4237="","",IF(ISNUMBER(A4237),INT(A4237),IFERROR(IF(TEXT(DATE(VALUE(LEFT(A4237,4)),VALUE(MID(A4237,6,2)),VALUE(MID(A4237,9,2))),"yyyy-mm-dd")=LEFT(A4237,10),DATE(VALUE(LEFT(A4237,4)),VALUE(MID(A4237,6,2)),VALUE(MID(A4237,9,2))),""),"")))</f>
        <v/>
      </c>
    </row>
    <row r="4238" customFormat="false" ht="15" hidden="false" customHeight="false" outlineLevel="0" collapsed="false">
      <c r="A4238" s="13"/>
      <c r="B4238" s="8"/>
      <c r="C4238" s="8"/>
      <c r="D4238" s="23"/>
      <c r="E4238" s="23"/>
      <c r="F4238" s="10" t="str">
        <f aca="false">IF(D4238="","",D4238-N(E4238))</f>
        <v/>
      </c>
      <c r="G4238" s="8"/>
      <c r="H4238" s="12" t="str">
        <f aca="false">IF(AND(A4238="",C4238="",D4238=""),"",IF(A4238="","Add the order date",IF(I4238="","Date not recognised - use YYYY-MM-DD",IF(C4238="","Add the customer email",IF(D4238="","Add the order total",IF(COUNTIF(Customers!$A$2:$A$2001,C4238)=0,"Customer not on Customers tab",IF(N(E4238)&gt;D4238,"Refund is more than the order",IF(AND(B4238&lt;&gt;"",COUNTIF($B$2:$B$5001,B4238)&gt;1),"Same order # twice - keep one row",""))))))))</f>
        <v/>
      </c>
      <c r="I4238" s="11" t="str">
        <f aca="false">IF(A4238="","",IF(ISNUMBER(A4238),INT(A4238),IFERROR(IF(TEXT(DATE(VALUE(LEFT(A4238,4)),VALUE(MID(A4238,6,2)),VALUE(MID(A4238,9,2))),"yyyy-mm-dd")=LEFT(A4238,10),DATE(VALUE(LEFT(A4238,4)),VALUE(MID(A4238,6,2)),VALUE(MID(A4238,9,2))),""),"")))</f>
        <v/>
      </c>
    </row>
    <row r="4239" customFormat="false" ht="15" hidden="false" customHeight="false" outlineLevel="0" collapsed="false">
      <c r="A4239" s="13"/>
      <c r="B4239" s="8"/>
      <c r="C4239" s="8"/>
      <c r="D4239" s="23"/>
      <c r="E4239" s="23"/>
      <c r="F4239" s="10" t="str">
        <f aca="false">IF(D4239="","",D4239-N(E4239))</f>
        <v/>
      </c>
      <c r="G4239" s="8"/>
      <c r="H4239" s="12" t="str">
        <f aca="false">IF(AND(A4239="",C4239="",D4239=""),"",IF(A4239="","Add the order date",IF(I4239="","Date not recognised - use YYYY-MM-DD",IF(C4239="","Add the customer email",IF(D4239="","Add the order total",IF(COUNTIF(Customers!$A$2:$A$2001,C4239)=0,"Customer not on Customers tab",IF(N(E4239)&gt;D4239,"Refund is more than the order",IF(AND(B4239&lt;&gt;"",COUNTIF($B$2:$B$5001,B4239)&gt;1),"Same order # twice - keep one row",""))))))))</f>
        <v/>
      </c>
      <c r="I4239" s="11" t="str">
        <f aca="false">IF(A4239="","",IF(ISNUMBER(A4239),INT(A4239),IFERROR(IF(TEXT(DATE(VALUE(LEFT(A4239,4)),VALUE(MID(A4239,6,2)),VALUE(MID(A4239,9,2))),"yyyy-mm-dd")=LEFT(A4239,10),DATE(VALUE(LEFT(A4239,4)),VALUE(MID(A4239,6,2)),VALUE(MID(A4239,9,2))),""),"")))</f>
        <v/>
      </c>
    </row>
    <row r="4240" customFormat="false" ht="15" hidden="false" customHeight="false" outlineLevel="0" collapsed="false">
      <c r="A4240" s="13"/>
      <c r="B4240" s="8"/>
      <c r="C4240" s="8"/>
      <c r="D4240" s="23"/>
      <c r="E4240" s="23"/>
      <c r="F4240" s="10" t="str">
        <f aca="false">IF(D4240="","",D4240-N(E4240))</f>
        <v/>
      </c>
      <c r="G4240" s="8"/>
      <c r="H4240" s="12" t="str">
        <f aca="false">IF(AND(A4240="",C4240="",D4240=""),"",IF(A4240="","Add the order date",IF(I4240="","Date not recognised - use YYYY-MM-DD",IF(C4240="","Add the customer email",IF(D4240="","Add the order total",IF(COUNTIF(Customers!$A$2:$A$2001,C4240)=0,"Customer not on Customers tab",IF(N(E4240)&gt;D4240,"Refund is more than the order",IF(AND(B4240&lt;&gt;"",COUNTIF($B$2:$B$5001,B4240)&gt;1),"Same order # twice - keep one row",""))))))))</f>
        <v/>
      </c>
      <c r="I4240" s="11" t="str">
        <f aca="false">IF(A4240="","",IF(ISNUMBER(A4240),INT(A4240),IFERROR(IF(TEXT(DATE(VALUE(LEFT(A4240,4)),VALUE(MID(A4240,6,2)),VALUE(MID(A4240,9,2))),"yyyy-mm-dd")=LEFT(A4240,10),DATE(VALUE(LEFT(A4240,4)),VALUE(MID(A4240,6,2)),VALUE(MID(A4240,9,2))),""),"")))</f>
        <v/>
      </c>
    </row>
    <row r="4241" customFormat="false" ht="15" hidden="false" customHeight="false" outlineLevel="0" collapsed="false">
      <c r="A4241" s="13"/>
      <c r="B4241" s="8"/>
      <c r="C4241" s="8"/>
      <c r="D4241" s="23"/>
      <c r="E4241" s="23"/>
      <c r="F4241" s="10" t="str">
        <f aca="false">IF(D4241="","",D4241-N(E4241))</f>
        <v/>
      </c>
      <c r="G4241" s="8"/>
      <c r="H4241" s="12" t="str">
        <f aca="false">IF(AND(A4241="",C4241="",D4241=""),"",IF(A4241="","Add the order date",IF(I4241="","Date not recognised - use YYYY-MM-DD",IF(C4241="","Add the customer email",IF(D4241="","Add the order total",IF(COUNTIF(Customers!$A$2:$A$2001,C4241)=0,"Customer not on Customers tab",IF(N(E4241)&gt;D4241,"Refund is more than the order",IF(AND(B4241&lt;&gt;"",COUNTIF($B$2:$B$5001,B4241)&gt;1),"Same order # twice - keep one row",""))))))))</f>
        <v/>
      </c>
      <c r="I4241" s="11" t="str">
        <f aca="false">IF(A4241="","",IF(ISNUMBER(A4241),INT(A4241),IFERROR(IF(TEXT(DATE(VALUE(LEFT(A4241,4)),VALUE(MID(A4241,6,2)),VALUE(MID(A4241,9,2))),"yyyy-mm-dd")=LEFT(A4241,10),DATE(VALUE(LEFT(A4241,4)),VALUE(MID(A4241,6,2)),VALUE(MID(A4241,9,2))),""),"")))</f>
        <v/>
      </c>
    </row>
    <row r="4242" customFormat="false" ht="15" hidden="false" customHeight="false" outlineLevel="0" collapsed="false">
      <c r="A4242" s="13"/>
      <c r="B4242" s="8"/>
      <c r="C4242" s="8"/>
      <c r="D4242" s="23"/>
      <c r="E4242" s="23"/>
      <c r="F4242" s="10" t="str">
        <f aca="false">IF(D4242="","",D4242-N(E4242))</f>
        <v/>
      </c>
      <c r="G4242" s="8"/>
      <c r="H4242" s="12" t="str">
        <f aca="false">IF(AND(A4242="",C4242="",D4242=""),"",IF(A4242="","Add the order date",IF(I4242="","Date not recognised - use YYYY-MM-DD",IF(C4242="","Add the customer email",IF(D4242="","Add the order total",IF(COUNTIF(Customers!$A$2:$A$2001,C4242)=0,"Customer not on Customers tab",IF(N(E4242)&gt;D4242,"Refund is more than the order",IF(AND(B4242&lt;&gt;"",COUNTIF($B$2:$B$5001,B4242)&gt;1),"Same order # twice - keep one row",""))))))))</f>
        <v/>
      </c>
      <c r="I4242" s="11" t="str">
        <f aca="false">IF(A4242="","",IF(ISNUMBER(A4242),INT(A4242),IFERROR(IF(TEXT(DATE(VALUE(LEFT(A4242,4)),VALUE(MID(A4242,6,2)),VALUE(MID(A4242,9,2))),"yyyy-mm-dd")=LEFT(A4242,10),DATE(VALUE(LEFT(A4242,4)),VALUE(MID(A4242,6,2)),VALUE(MID(A4242,9,2))),""),"")))</f>
        <v/>
      </c>
    </row>
    <row r="4243" customFormat="false" ht="15" hidden="false" customHeight="false" outlineLevel="0" collapsed="false">
      <c r="A4243" s="13"/>
      <c r="B4243" s="8"/>
      <c r="C4243" s="8"/>
      <c r="D4243" s="23"/>
      <c r="E4243" s="23"/>
      <c r="F4243" s="10" t="str">
        <f aca="false">IF(D4243="","",D4243-N(E4243))</f>
        <v/>
      </c>
      <c r="G4243" s="8"/>
      <c r="H4243" s="12" t="str">
        <f aca="false">IF(AND(A4243="",C4243="",D4243=""),"",IF(A4243="","Add the order date",IF(I4243="","Date not recognised - use YYYY-MM-DD",IF(C4243="","Add the customer email",IF(D4243="","Add the order total",IF(COUNTIF(Customers!$A$2:$A$2001,C4243)=0,"Customer not on Customers tab",IF(N(E4243)&gt;D4243,"Refund is more than the order",IF(AND(B4243&lt;&gt;"",COUNTIF($B$2:$B$5001,B4243)&gt;1),"Same order # twice - keep one row",""))))))))</f>
        <v/>
      </c>
      <c r="I4243" s="11" t="str">
        <f aca="false">IF(A4243="","",IF(ISNUMBER(A4243),INT(A4243),IFERROR(IF(TEXT(DATE(VALUE(LEFT(A4243,4)),VALUE(MID(A4243,6,2)),VALUE(MID(A4243,9,2))),"yyyy-mm-dd")=LEFT(A4243,10),DATE(VALUE(LEFT(A4243,4)),VALUE(MID(A4243,6,2)),VALUE(MID(A4243,9,2))),""),"")))</f>
        <v/>
      </c>
    </row>
    <row r="4244" customFormat="false" ht="15" hidden="false" customHeight="false" outlineLevel="0" collapsed="false">
      <c r="A4244" s="13"/>
      <c r="B4244" s="8"/>
      <c r="C4244" s="8"/>
      <c r="D4244" s="23"/>
      <c r="E4244" s="23"/>
      <c r="F4244" s="10" t="str">
        <f aca="false">IF(D4244="","",D4244-N(E4244))</f>
        <v/>
      </c>
      <c r="G4244" s="8"/>
      <c r="H4244" s="12" t="str">
        <f aca="false">IF(AND(A4244="",C4244="",D4244=""),"",IF(A4244="","Add the order date",IF(I4244="","Date not recognised - use YYYY-MM-DD",IF(C4244="","Add the customer email",IF(D4244="","Add the order total",IF(COUNTIF(Customers!$A$2:$A$2001,C4244)=0,"Customer not on Customers tab",IF(N(E4244)&gt;D4244,"Refund is more than the order",IF(AND(B4244&lt;&gt;"",COUNTIF($B$2:$B$5001,B4244)&gt;1),"Same order # twice - keep one row",""))))))))</f>
        <v/>
      </c>
      <c r="I4244" s="11" t="str">
        <f aca="false">IF(A4244="","",IF(ISNUMBER(A4244),INT(A4244),IFERROR(IF(TEXT(DATE(VALUE(LEFT(A4244,4)),VALUE(MID(A4244,6,2)),VALUE(MID(A4244,9,2))),"yyyy-mm-dd")=LEFT(A4244,10),DATE(VALUE(LEFT(A4244,4)),VALUE(MID(A4244,6,2)),VALUE(MID(A4244,9,2))),""),"")))</f>
        <v/>
      </c>
    </row>
    <row r="4245" customFormat="false" ht="15" hidden="false" customHeight="false" outlineLevel="0" collapsed="false">
      <c r="A4245" s="13"/>
      <c r="B4245" s="8"/>
      <c r="C4245" s="8"/>
      <c r="D4245" s="23"/>
      <c r="E4245" s="23"/>
      <c r="F4245" s="10" t="str">
        <f aca="false">IF(D4245="","",D4245-N(E4245))</f>
        <v/>
      </c>
      <c r="G4245" s="8"/>
      <c r="H4245" s="12" t="str">
        <f aca="false">IF(AND(A4245="",C4245="",D4245=""),"",IF(A4245="","Add the order date",IF(I4245="","Date not recognised - use YYYY-MM-DD",IF(C4245="","Add the customer email",IF(D4245="","Add the order total",IF(COUNTIF(Customers!$A$2:$A$2001,C4245)=0,"Customer not on Customers tab",IF(N(E4245)&gt;D4245,"Refund is more than the order",IF(AND(B4245&lt;&gt;"",COUNTIF($B$2:$B$5001,B4245)&gt;1),"Same order # twice - keep one row",""))))))))</f>
        <v/>
      </c>
      <c r="I4245" s="11" t="str">
        <f aca="false">IF(A4245="","",IF(ISNUMBER(A4245),INT(A4245),IFERROR(IF(TEXT(DATE(VALUE(LEFT(A4245,4)),VALUE(MID(A4245,6,2)),VALUE(MID(A4245,9,2))),"yyyy-mm-dd")=LEFT(A4245,10),DATE(VALUE(LEFT(A4245,4)),VALUE(MID(A4245,6,2)),VALUE(MID(A4245,9,2))),""),"")))</f>
        <v/>
      </c>
    </row>
    <row r="4246" customFormat="false" ht="15" hidden="false" customHeight="false" outlineLevel="0" collapsed="false">
      <c r="A4246" s="13"/>
      <c r="B4246" s="8"/>
      <c r="C4246" s="8"/>
      <c r="D4246" s="23"/>
      <c r="E4246" s="23"/>
      <c r="F4246" s="10" t="str">
        <f aca="false">IF(D4246="","",D4246-N(E4246))</f>
        <v/>
      </c>
      <c r="G4246" s="8"/>
      <c r="H4246" s="12" t="str">
        <f aca="false">IF(AND(A4246="",C4246="",D4246=""),"",IF(A4246="","Add the order date",IF(I4246="","Date not recognised - use YYYY-MM-DD",IF(C4246="","Add the customer email",IF(D4246="","Add the order total",IF(COUNTIF(Customers!$A$2:$A$2001,C4246)=0,"Customer not on Customers tab",IF(N(E4246)&gt;D4246,"Refund is more than the order",IF(AND(B4246&lt;&gt;"",COUNTIF($B$2:$B$5001,B4246)&gt;1),"Same order # twice - keep one row",""))))))))</f>
        <v/>
      </c>
      <c r="I4246" s="11" t="str">
        <f aca="false">IF(A4246="","",IF(ISNUMBER(A4246),INT(A4246),IFERROR(IF(TEXT(DATE(VALUE(LEFT(A4246,4)),VALUE(MID(A4246,6,2)),VALUE(MID(A4246,9,2))),"yyyy-mm-dd")=LEFT(A4246,10),DATE(VALUE(LEFT(A4246,4)),VALUE(MID(A4246,6,2)),VALUE(MID(A4246,9,2))),""),"")))</f>
        <v/>
      </c>
    </row>
    <row r="4247" customFormat="false" ht="15" hidden="false" customHeight="false" outlineLevel="0" collapsed="false">
      <c r="A4247" s="13"/>
      <c r="B4247" s="8"/>
      <c r="C4247" s="8"/>
      <c r="D4247" s="23"/>
      <c r="E4247" s="23"/>
      <c r="F4247" s="10" t="str">
        <f aca="false">IF(D4247="","",D4247-N(E4247))</f>
        <v/>
      </c>
      <c r="G4247" s="8"/>
      <c r="H4247" s="12" t="str">
        <f aca="false">IF(AND(A4247="",C4247="",D4247=""),"",IF(A4247="","Add the order date",IF(I4247="","Date not recognised - use YYYY-MM-DD",IF(C4247="","Add the customer email",IF(D4247="","Add the order total",IF(COUNTIF(Customers!$A$2:$A$2001,C4247)=0,"Customer not on Customers tab",IF(N(E4247)&gt;D4247,"Refund is more than the order",IF(AND(B4247&lt;&gt;"",COUNTIF($B$2:$B$5001,B4247)&gt;1),"Same order # twice - keep one row",""))))))))</f>
        <v/>
      </c>
      <c r="I4247" s="11" t="str">
        <f aca="false">IF(A4247="","",IF(ISNUMBER(A4247),INT(A4247),IFERROR(IF(TEXT(DATE(VALUE(LEFT(A4247,4)),VALUE(MID(A4247,6,2)),VALUE(MID(A4247,9,2))),"yyyy-mm-dd")=LEFT(A4247,10),DATE(VALUE(LEFT(A4247,4)),VALUE(MID(A4247,6,2)),VALUE(MID(A4247,9,2))),""),"")))</f>
        <v/>
      </c>
    </row>
    <row r="4248" customFormat="false" ht="15" hidden="false" customHeight="false" outlineLevel="0" collapsed="false">
      <c r="A4248" s="13"/>
      <c r="B4248" s="8"/>
      <c r="C4248" s="8"/>
      <c r="D4248" s="23"/>
      <c r="E4248" s="23"/>
      <c r="F4248" s="10" t="str">
        <f aca="false">IF(D4248="","",D4248-N(E4248))</f>
        <v/>
      </c>
      <c r="G4248" s="8"/>
      <c r="H4248" s="12" t="str">
        <f aca="false">IF(AND(A4248="",C4248="",D4248=""),"",IF(A4248="","Add the order date",IF(I4248="","Date not recognised - use YYYY-MM-DD",IF(C4248="","Add the customer email",IF(D4248="","Add the order total",IF(COUNTIF(Customers!$A$2:$A$2001,C4248)=0,"Customer not on Customers tab",IF(N(E4248)&gt;D4248,"Refund is more than the order",IF(AND(B4248&lt;&gt;"",COUNTIF($B$2:$B$5001,B4248)&gt;1),"Same order # twice - keep one row",""))))))))</f>
        <v/>
      </c>
      <c r="I4248" s="11" t="str">
        <f aca="false">IF(A4248="","",IF(ISNUMBER(A4248),INT(A4248),IFERROR(IF(TEXT(DATE(VALUE(LEFT(A4248,4)),VALUE(MID(A4248,6,2)),VALUE(MID(A4248,9,2))),"yyyy-mm-dd")=LEFT(A4248,10),DATE(VALUE(LEFT(A4248,4)),VALUE(MID(A4248,6,2)),VALUE(MID(A4248,9,2))),""),"")))</f>
        <v/>
      </c>
    </row>
    <row r="4249" customFormat="false" ht="15" hidden="false" customHeight="false" outlineLevel="0" collapsed="false">
      <c r="A4249" s="13"/>
      <c r="B4249" s="8"/>
      <c r="C4249" s="8"/>
      <c r="D4249" s="23"/>
      <c r="E4249" s="23"/>
      <c r="F4249" s="10" t="str">
        <f aca="false">IF(D4249="","",D4249-N(E4249))</f>
        <v/>
      </c>
      <c r="G4249" s="8"/>
      <c r="H4249" s="12" t="str">
        <f aca="false">IF(AND(A4249="",C4249="",D4249=""),"",IF(A4249="","Add the order date",IF(I4249="","Date not recognised - use YYYY-MM-DD",IF(C4249="","Add the customer email",IF(D4249="","Add the order total",IF(COUNTIF(Customers!$A$2:$A$2001,C4249)=0,"Customer not on Customers tab",IF(N(E4249)&gt;D4249,"Refund is more than the order",IF(AND(B4249&lt;&gt;"",COUNTIF($B$2:$B$5001,B4249)&gt;1),"Same order # twice - keep one row",""))))))))</f>
        <v/>
      </c>
      <c r="I4249" s="11" t="str">
        <f aca="false">IF(A4249="","",IF(ISNUMBER(A4249),INT(A4249),IFERROR(IF(TEXT(DATE(VALUE(LEFT(A4249,4)),VALUE(MID(A4249,6,2)),VALUE(MID(A4249,9,2))),"yyyy-mm-dd")=LEFT(A4249,10),DATE(VALUE(LEFT(A4249,4)),VALUE(MID(A4249,6,2)),VALUE(MID(A4249,9,2))),""),"")))</f>
        <v/>
      </c>
    </row>
    <row r="4250" customFormat="false" ht="15" hidden="false" customHeight="false" outlineLevel="0" collapsed="false">
      <c r="A4250" s="13"/>
      <c r="B4250" s="8"/>
      <c r="C4250" s="8"/>
      <c r="D4250" s="23"/>
      <c r="E4250" s="23"/>
      <c r="F4250" s="10" t="str">
        <f aca="false">IF(D4250="","",D4250-N(E4250))</f>
        <v/>
      </c>
      <c r="G4250" s="8"/>
      <c r="H4250" s="12" t="str">
        <f aca="false">IF(AND(A4250="",C4250="",D4250=""),"",IF(A4250="","Add the order date",IF(I4250="","Date not recognised - use YYYY-MM-DD",IF(C4250="","Add the customer email",IF(D4250="","Add the order total",IF(COUNTIF(Customers!$A$2:$A$2001,C4250)=0,"Customer not on Customers tab",IF(N(E4250)&gt;D4250,"Refund is more than the order",IF(AND(B4250&lt;&gt;"",COUNTIF($B$2:$B$5001,B4250)&gt;1),"Same order # twice - keep one row",""))))))))</f>
        <v/>
      </c>
      <c r="I4250" s="11" t="str">
        <f aca="false">IF(A4250="","",IF(ISNUMBER(A4250),INT(A4250),IFERROR(IF(TEXT(DATE(VALUE(LEFT(A4250,4)),VALUE(MID(A4250,6,2)),VALUE(MID(A4250,9,2))),"yyyy-mm-dd")=LEFT(A4250,10),DATE(VALUE(LEFT(A4250,4)),VALUE(MID(A4250,6,2)),VALUE(MID(A4250,9,2))),""),"")))</f>
        <v/>
      </c>
    </row>
    <row r="4251" customFormat="false" ht="15" hidden="false" customHeight="false" outlineLevel="0" collapsed="false">
      <c r="A4251" s="13"/>
      <c r="B4251" s="8"/>
      <c r="C4251" s="8"/>
      <c r="D4251" s="23"/>
      <c r="E4251" s="23"/>
      <c r="F4251" s="10" t="str">
        <f aca="false">IF(D4251="","",D4251-N(E4251))</f>
        <v/>
      </c>
      <c r="G4251" s="8"/>
      <c r="H4251" s="12" t="str">
        <f aca="false">IF(AND(A4251="",C4251="",D4251=""),"",IF(A4251="","Add the order date",IF(I4251="","Date not recognised - use YYYY-MM-DD",IF(C4251="","Add the customer email",IF(D4251="","Add the order total",IF(COUNTIF(Customers!$A$2:$A$2001,C4251)=0,"Customer not on Customers tab",IF(N(E4251)&gt;D4251,"Refund is more than the order",IF(AND(B4251&lt;&gt;"",COUNTIF($B$2:$B$5001,B4251)&gt;1),"Same order # twice - keep one row",""))))))))</f>
        <v/>
      </c>
      <c r="I4251" s="11" t="str">
        <f aca="false">IF(A4251="","",IF(ISNUMBER(A4251),INT(A4251),IFERROR(IF(TEXT(DATE(VALUE(LEFT(A4251,4)),VALUE(MID(A4251,6,2)),VALUE(MID(A4251,9,2))),"yyyy-mm-dd")=LEFT(A4251,10),DATE(VALUE(LEFT(A4251,4)),VALUE(MID(A4251,6,2)),VALUE(MID(A4251,9,2))),""),"")))</f>
        <v/>
      </c>
    </row>
    <row r="4252" customFormat="false" ht="15" hidden="false" customHeight="false" outlineLevel="0" collapsed="false">
      <c r="A4252" s="13"/>
      <c r="B4252" s="8"/>
      <c r="C4252" s="8"/>
      <c r="D4252" s="23"/>
      <c r="E4252" s="23"/>
      <c r="F4252" s="10" t="str">
        <f aca="false">IF(D4252="","",D4252-N(E4252))</f>
        <v/>
      </c>
      <c r="G4252" s="8"/>
      <c r="H4252" s="12" t="str">
        <f aca="false">IF(AND(A4252="",C4252="",D4252=""),"",IF(A4252="","Add the order date",IF(I4252="","Date not recognised - use YYYY-MM-DD",IF(C4252="","Add the customer email",IF(D4252="","Add the order total",IF(COUNTIF(Customers!$A$2:$A$2001,C4252)=0,"Customer not on Customers tab",IF(N(E4252)&gt;D4252,"Refund is more than the order",IF(AND(B4252&lt;&gt;"",COUNTIF($B$2:$B$5001,B4252)&gt;1),"Same order # twice - keep one row",""))))))))</f>
        <v/>
      </c>
      <c r="I4252" s="11" t="str">
        <f aca="false">IF(A4252="","",IF(ISNUMBER(A4252),INT(A4252),IFERROR(IF(TEXT(DATE(VALUE(LEFT(A4252,4)),VALUE(MID(A4252,6,2)),VALUE(MID(A4252,9,2))),"yyyy-mm-dd")=LEFT(A4252,10),DATE(VALUE(LEFT(A4252,4)),VALUE(MID(A4252,6,2)),VALUE(MID(A4252,9,2))),""),"")))</f>
        <v/>
      </c>
    </row>
    <row r="4253" customFormat="false" ht="15" hidden="false" customHeight="false" outlineLevel="0" collapsed="false">
      <c r="A4253" s="13"/>
      <c r="B4253" s="8"/>
      <c r="C4253" s="8"/>
      <c r="D4253" s="23"/>
      <c r="E4253" s="23"/>
      <c r="F4253" s="10" t="str">
        <f aca="false">IF(D4253="","",D4253-N(E4253))</f>
        <v/>
      </c>
      <c r="G4253" s="8"/>
      <c r="H4253" s="12" t="str">
        <f aca="false">IF(AND(A4253="",C4253="",D4253=""),"",IF(A4253="","Add the order date",IF(I4253="","Date not recognised - use YYYY-MM-DD",IF(C4253="","Add the customer email",IF(D4253="","Add the order total",IF(COUNTIF(Customers!$A$2:$A$2001,C4253)=0,"Customer not on Customers tab",IF(N(E4253)&gt;D4253,"Refund is more than the order",IF(AND(B4253&lt;&gt;"",COUNTIF($B$2:$B$5001,B4253)&gt;1),"Same order # twice - keep one row",""))))))))</f>
        <v/>
      </c>
      <c r="I4253" s="11" t="str">
        <f aca="false">IF(A4253="","",IF(ISNUMBER(A4253),INT(A4253),IFERROR(IF(TEXT(DATE(VALUE(LEFT(A4253,4)),VALUE(MID(A4253,6,2)),VALUE(MID(A4253,9,2))),"yyyy-mm-dd")=LEFT(A4253,10),DATE(VALUE(LEFT(A4253,4)),VALUE(MID(A4253,6,2)),VALUE(MID(A4253,9,2))),""),"")))</f>
        <v/>
      </c>
    </row>
    <row r="4254" customFormat="false" ht="15" hidden="false" customHeight="false" outlineLevel="0" collapsed="false">
      <c r="A4254" s="13"/>
      <c r="B4254" s="8"/>
      <c r="C4254" s="8"/>
      <c r="D4254" s="23"/>
      <c r="E4254" s="23"/>
      <c r="F4254" s="10" t="str">
        <f aca="false">IF(D4254="","",D4254-N(E4254))</f>
        <v/>
      </c>
      <c r="G4254" s="8"/>
      <c r="H4254" s="12" t="str">
        <f aca="false">IF(AND(A4254="",C4254="",D4254=""),"",IF(A4254="","Add the order date",IF(I4254="","Date not recognised - use YYYY-MM-DD",IF(C4254="","Add the customer email",IF(D4254="","Add the order total",IF(COUNTIF(Customers!$A$2:$A$2001,C4254)=0,"Customer not on Customers tab",IF(N(E4254)&gt;D4254,"Refund is more than the order",IF(AND(B4254&lt;&gt;"",COUNTIF($B$2:$B$5001,B4254)&gt;1),"Same order # twice - keep one row",""))))))))</f>
        <v/>
      </c>
      <c r="I4254" s="11" t="str">
        <f aca="false">IF(A4254="","",IF(ISNUMBER(A4254),INT(A4254),IFERROR(IF(TEXT(DATE(VALUE(LEFT(A4254,4)),VALUE(MID(A4254,6,2)),VALUE(MID(A4254,9,2))),"yyyy-mm-dd")=LEFT(A4254,10),DATE(VALUE(LEFT(A4254,4)),VALUE(MID(A4254,6,2)),VALUE(MID(A4254,9,2))),""),"")))</f>
        <v/>
      </c>
    </row>
    <row r="4255" customFormat="false" ht="15" hidden="false" customHeight="false" outlineLevel="0" collapsed="false">
      <c r="A4255" s="13"/>
      <c r="B4255" s="8"/>
      <c r="C4255" s="8"/>
      <c r="D4255" s="23"/>
      <c r="E4255" s="23"/>
      <c r="F4255" s="10" t="str">
        <f aca="false">IF(D4255="","",D4255-N(E4255))</f>
        <v/>
      </c>
      <c r="G4255" s="8"/>
      <c r="H4255" s="12" t="str">
        <f aca="false">IF(AND(A4255="",C4255="",D4255=""),"",IF(A4255="","Add the order date",IF(I4255="","Date not recognised - use YYYY-MM-DD",IF(C4255="","Add the customer email",IF(D4255="","Add the order total",IF(COUNTIF(Customers!$A$2:$A$2001,C4255)=0,"Customer not on Customers tab",IF(N(E4255)&gt;D4255,"Refund is more than the order",IF(AND(B4255&lt;&gt;"",COUNTIF($B$2:$B$5001,B4255)&gt;1),"Same order # twice - keep one row",""))))))))</f>
        <v/>
      </c>
      <c r="I4255" s="11" t="str">
        <f aca="false">IF(A4255="","",IF(ISNUMBER(A4255),INT(A4255),IFERROR(IF(TEXT(DATE(VALUE(LEFT(A4255,4)),VALUE(MID(A4255,6,2)),VALUE(MID(A4255,9,2))),"yyyy-mm-dd")=LEFT(A4255,10),DATE(VALUE(LEFT(A4255,4)),VALUE(MID(A4255,6,2)),VALUE(MID(A4255,9,2))),""),"")))</f>
        <v/>
      </c>
    </row>
    <row r="4256" customFormat="false" ht="15" hidden="false" customHeight="false" outlineLevel="0" collapsed="false">
      <c r="A4256" s="13"/>
      <c r="B4256" s="8"/>
      <c r="C4256" s="8"/>
      <c r="D4256" s="23"/>
      <c r="E4256" s="23"/>
      <c r="F4256" s="10" t="str">
        <f aca="false">IF(D4256="","",D4256-N(E4256))</f>
        <v/>
      </c>
      <c r="G4256" s="8"/>
      <c r="H4256" s="12" t="str">
        <f aca="false">IF(AND(A4256="",C4256="",D4256=""),"",IF(A4256="","Add the order date",IF(I4256="","Date not recognised - use YYYY-MM-DD",IF(C4256="","Add the customer email",IF(D4256="","Add the order total",IF(COUNTIF(Customers!$A$2:$A$2001,C4256)=0,"Customer not on Customers tab",IF(N(E4256)&gt;D4256,"Refund is more than the order",IF(AND(B4256&lt;&gt;"",COUNTIF($B$2:$B$5001,B4256)&gt;1),"Same order # twice - keep one row",""))))))))</f>
        <v/>
      </c>
      <c r="I4256" s="11" t="str">
        <f aca="false">IF(A4256="","",IF(ISNUMBER(A4256),INT(A4256),IFERROR(IF(TEXT(DATE(VALUE(LEFT(A4256,4)),VALUE(MID(A4256,6,2)),VALUE(MID(A4256,9,2))),"yyyy-mm-dd")=LEFT(A4256,10),DATE(VALUE(LEFT(A4256,4)),VALUE(MID(A4256,6,2)),VALUE(MID(A4256,9,2))),""),"")))</f>
        <v/>
      </c>
    </row>
    <row r="4257" customFormat="false" ht="15" hidden="false" customHeight="false" outlineLevel="0" collapsed="false">
      <c r="A4257" s="13"/>
      <c r="B4257" s="8"/>
      <c r="C4257" s="8"/>
      <c r="D4257" s="23"/>
      <c r="E4257" s="23"/>
      <c r="F4257" s="10" t="str">
        <f aca="false">IF(D4257="","",D4257-N(E4257))</f>
        <v/>
      </c>
      <c r="G4257" s="8"/>
      <c r="H4257" s="12" t="str">
        <f aca="false">IF(AND(A4257="",C4257="",D4257=""),"",IF(A4257="","Add the order date",IF(I4257="","Date not recognised - use YYYY-MM-DD",IF(C4257="","Add the customer email",IF(D4257="","Add the order total",IF(COUNTIF(Customers!$A$2:$A$2001,C4257)=0,"Customer not on Customers tab",IF(N(E4257)&gt;D4257,"Refund is more than the order",IF(AND(B4257&lt;&gt;"",COUNTIF($B$2:$B$5001,B4257)&gt;1),"Same order # twice - keep one row",""))))))))</f>
        <v/>
      </c>
      <c r="I4257" s="11" t="str">
        <f aca="false">IF(A4257="","",IF(ISNUMBER(A4257),INT(A4257),IFERROR(IF(TEXT(DATE(VALUE(LEFT(A4257,4)),VALUE(MID(A4257,6,2)),VALUE(MID(A4257,9,2))),"yyyy-mm-dd")=LEFT(A4257,10),DATE(VALUE(LEFT(A4257,4)),VALUE(MID(A4257,6,2)),VALUE(MID(A4257,9,2))),""),"")))</f>
        <v/>
      </c>
    </row>
    <row r="4258" customFormat="false" ht="15" hidden="false" customHeight="false" outlineLevel="0" collapsed="false">
      <c r="A4258" s="13"/>
      <c r="B4258" s="8"/>
      <c r="C4258" s="8"/>
      <c r="D4258" s="23"/>
      <c r="E4258" s="23"/>
      <c r="F4258" s="10" t="str">
        <f aca="false">IF(D4258="","",D4258-N(E4258))</f>
        <v/>
      </c>
      <c r="G4258" s="8"/>
      <c r="H4258" s="12" t="str">
        <f aca="false">IF(AND(A4258="",C4258="",D4258=""),"",IF(A4258="","Add the order date",IF(I4258="","Date not recognised - use YYYY-MM-DD",IF(C4258="","Add the customer email",IF(D4258="","Add the order total",IF(COUNTIF(Customers!$A$2:$A$2001,C4258)=0,"Customer not on Customers tab",IF(N(E4258)&gt;D4258,"Refund is more than the order",IF(AND(B4258&lt;&gt;"",COUNTIF($B$2:$B$5001,B4258)&gt;1),"Same order # twice - keep one row",""))))))))</f>
        <v/>
      </c>
      <c r="I4258" s="11" t="str">
        <f aca="false">IF(A4258="","",IF(ISNUMBER(A4258),INT(A4258),IFERROR(IF(TEXT(DATE(VALUE(LEFT(A4258,4)),VALUE(MID(A4258,6,2)),VALUE(MID(A4258,9,2))),"yyyy-mm-dd")=LEFT(A4258,10),DATE(VALUE(LEFT(A4258,4)),VALUE(MID(A4258,6,2)),VALUE(MID(A4258,9,2))),""),"")))</f>
        <v/>
      </c>
    </row>
    <row r="4259" customFormat="false" ht="15" hidden="false" customHeight="false" outlineLevel="0" collapsed="false">
      <c r="A4259" s="13"/>
      <c r="B4259" s="8"/>
      <c r="C4259" s="8"/>
      <c r="D4259" s="23"/>
      <c r="E4259" s="23"/>
      <c r="F4259" s="10" t="str">
        <f aca="false">IF(D4259="","",D4259-N(E4259))</f>
        <v/>
      </c>
      <c r="G4259" s="8"/>
      <c r="H4259" s="12" t="str">
        <f aca="false">IF(AND(A4259="",C4259="",D4259=""),"",IF(A4259="","Add the order date",IF(I4259="","Date not recognised - use YYYY-MM-DD",IF(C4259="","Add the customer email",IF(D4259="","Add the order total",IF(COUNTIF(Customers!$A$2:$A$2001,C4259)=0,"Customer not on Customers tab",IF(N(E4259)&gt;D4259,"Refund is more than the order",IF(AND(B4259&lt;&gt;"",COUNTIF($B$2:$B$5001,B4259)&gt;1),"Same order # twice - keep one row",""))))))))</f>
        <v/>
      </c>
      <c r="I4259" s="11" t="str">
        <f aca="false">IF(A4259="","",IF(ISNUMBER(A4259),INT(A4259),IFERROR(IF(TEXT(DATE(VALUE(LEFT(A4259,4)),VALUE(MID(A4259,6,2)),VALUE(MID(A4259,9,2))),"yyyy-mm-dd")=LEFT(A4259,10),DATE(VALUE(LEFT(A4259,4)),VALUE(MID(A4259,6,2)),VALUE(MID(A4259,9,2))),""),"")))</f>
        <v/>
      </c>
    </row>
    <row r="4260" customFormat="false" ht="15" hidden="false" customHeight="false" outlineLevel="0" collapsed="false">
      <c r="A4260" s="13"/>
      <c r="B4260" s="8"/>
      <c r="C4260" s="8"/>
      <c r="D4260" s="23"/>
      <c r="E4260" s="23"/>
      <c r="F4260" s="10" t="str">
        <f aca="false">IF(D4260="","",D4260-N(E4260))</f>
        <v/>
      </c>
      <c r="G4260" s="8"/>
      <c r="H4260" s="12" t="str">
        <f aca="false">IF(AND(A4260="",C4260="",D4260=""),"",IF(A4260="","Add the order date",IF(I4260="","Date not recognised - use YYYY-MM-DD",IF(C4260="","Add the customer email",IF(D4260="","Add the order total",IF(COUNTIF(Customers!$A$2:$A$2001,C4260)=0,"Customer not on Customers tab",IF(N(E4260)&gt;D4260,"Refund is more than the order",IF(AND(B4260&lt;&gt;"",COUNTIF($B$2:$B$5001,B4260)&gt;1),"Same order # twice - keep one row",""))))))))</f>
        <v/>
      </c>
      <c r="I4260" s="11" t="str">
        <f aca="false">IF(A4260="","",IF(ISNUMBER(A4260),INT(A4260),IFERROR(IF(TEXT(DATE(VALUE(LEFT(A4260,4)),VALUE(MID(A4260,6,2)),VALUE(MID(A4260,9,2))),"yyyy-mm-dd")=LEFT(A4260,10),DATE(VALUE(LEFT(A4260,4)),VALUE(MID(A4260,6,2)),VALUE(MID(A4260,9,2))),""),"")))</f>
        <v/>
      </c>
    </row>
    <row r="4261" customFormat="false" ht="15" hidden="false" customHeight="false" outlineLevel="0" collapsed="false">
      <c r="A4261" s="13"/>
      <c r="B4261" s="8"/>
      <c r="C4261" s="8"/>
      <c r="D4261" s="23"/>
      <c r="E4261" s="23"/>
      <c r="F4261" s="10" t="str">
        <f aca="false">IF(D4261="","",D4261-N(E4261))</f>
        <v/>
      </c>
      <c r="G4261" s="8"/>
      <c r="H4261" s="12" t="str">
        <f aca="false">IF(AND(A4261="",C4261="",D4261=""),"",IF(A4261="","Add the order date",IF(I4261="","Date not recognised - use YYYY-MM-DD",IF(C4261="","Add the customer email",IF(D4261="","Add the order total",IF(COUNTIF(Customers!$A$2:$A$2001,C4261)=0,"Customer not on Customers tab",IF(N(E4261)&gt;D4261,"Refund is more than the order",IF(AND(B4261&lt;&gt;"",COUNTIF($B$2:$B$5001,B4261)&gt;1),"Same order # twice - keep one row",""))))))))</f>
        <v/>
      </c>
      <c r="I4261" s="11" t="str">
        <f aca="false">IF(A4261="","",IF(ISNUMBER(A4261),INT(A4261),IFERROR(IF(TEXT(DATE(VALUE(LEFT(A4261,4)),VALUE(MID(A4261,6,2)),VALUE(MID(A4261,9,2))),"yyyy-mm-dd")=LEFT(A4261,10),DATE(VALUE(LEFT(A4261,4)),VALUE(MID(A4261,6,2)),VALUE(MID(A4261,9,2))),""),"")))</f>
        <v/>
      </c>
    </row>
    <row r="4262" customFormat="false" ht="15" hidden="false" customHeight="false" outlineLevel="0" collapsed="false">
      <c r="A4262" s="13"/>
      <c r="B4262" s="8"/>
      <c r="C4262" s="8"/>
      <c r="D4262" s="23"/>
      <c r="E4262" s="23"/>
      <c r="F4262" s="10" t="str">
        <f aca="false">IF(D4262="","",D4262-N(E4262))</f>
        <v/>
      </c>
      <c r="G4262" s="8"/>
      <c r="H4262" s="12" t="str">
        <f aca="false">IF(AND(A4262="",C4262="",D4262=""),"",IF(A4262="","Add the order date",IF(I4262="","Date not recognised - use YYYY-MM-DD",IF(C4262="","Add the customer email",IF(D4262="","Add the order total",IF(COUNTIF(Customers!$A$2:$A$2001,C4262)=0,"Customer not on Customers tab",IF(N(E4262)&gt;D4262,"Refund is more than the order",IF(AND(B4262&lt;&gt;"",COUNTIF($B$2:$B$5001,B4262)&gt;1),"Same order # twice - keep one row",""))))))))</f>
        <v/>
      </c>
      <c r="I4262" s="11" t="str">
        <f aca="false">IF(A4262="","",IF(ISNUMBER(A4262),INT(A4262),IFERROR(IF(TEXT(DATE(VALUE(LEFT(A4262,4)),VALUE(MID(A4262,6,2)),VALUE(MID(A4262,9,2))),"yyyy-mm-dd")=LEFT(A4262,10),DATE(VALUE(LEFT(A4262,4)),VALUE(MID(A4262,6,2)),VALUE(MID(A4262,9,2))),""),"")))</f>
        <v/>
      </c>
    </row>
    <row r="4263" customFormat="false" ht="15" hidden="false" customHeight="false" outlineLevel="0" collapsed="false">
      <c r="A4263" s="13"/>
      <c r="B4263" s="8"/>
      <c r="C4263" s="8"/>
      <c r="D4263" s="23"/>
      <c r="E4263" s="23"/>
      <c r="F4263" s="10" t="str">
        <f aca="false">IF(D4263="","",D4263-N(E4263))</f>
        <v/>
      </c>
      <c r="G4263" s="8"/>
      <c r="H4263" s="12" t="str">
        <f aca="false">IF(AND(A4263="",C4263="",D4263=""),"",IF(A4263="","Add the order date",IF(I4263="","Date not recognised - use YYYY-MM-DD",IF(C4263="","Add the customer email",IF(D4263="","Add the order total",IF(COUNTIF(Customers!$A$2:$A$2001,C4263)=0,"Customer not on Customers tab",IF(N(E4263)&gt;D4263,"Refund is more than the order",IF(AND(B4263&lt;&gt;"",COUNTIF($B$2:$B$5001,B4263)&gt;1),"Same order # twice - keep one row",""))))))))</f>
        <v/>
      </c>
      <c r="I4263" s="11" t="str">
        <f aca="false">IF(A4263="","",IF(ISNUMBER(A4263),INT(A4263),IFERROR(IF(TEXT(DATE(VALUE(LEFT(A4263,4)),VALUE(MID(A4263,6,2)),VALUE(MID(A4263,9,2))),"yyyy-mm-dd")=LEFT(A4263,10),DATE(VALUE(LEFT(A4263,4)),VALUE(MID(A4263,6,2)),VALUE(MID(A4263,9,2))),""),"")))</f>
        <v/>
      </c>
    </row>
    <row r="4264" customFormat="false" ht="15" hidden="false" customHeight="false" outlineLevel="0" collapsed="false">
      <c r="A4264" s="13"/>
      <c r="B4264" s="8"/>
      <c r="C4264" s="8"/>
      <c r="D4264" s="23"/>
      <c r="E4264" s="23"/>
      <c r="F4264" s="10" t="str">
        <f aca="false">IF(D4264="","",D4264-N(E4264))</f>
        <v/>
      </c>
      <c r="G4264" s="8"/>
      <c r="H4264" s="12" t="str">
        <f aca="false">IF(AND(A4264="",C4264="",D4264=""),"",IF(A4264="","Add the order date",IF(I4264="","Date not recognised - use YYYY-MM-DD",IF(C4264="","Add the customer email",IF(D4264="","Add the order total",IF(COUNTIF(Customers!$A$2:$A$2001,C4264)=0,"Customer not on Customers tab",IF(N(E4264)&gt;D4264,"Refund is more than the order",IF(AND(B4264&lt;&gt;"",COUNTIF($B$2:$B$5001,B4264)&gt;1),"Same order # twice - keep one row",""))))))))</f>
        <v/>
      </c>
      <c r="I4264" s="11" t="str">
        <f aca="false">IF(A4264="","",IF(ISNUMBER(A4264),INT(A4264),IFERROR(IF(TEXT(DATE(VALUE(LEFT(A4264,4)),VALUE(MID(A4264,6,2)),VALUE(MID(A4264,9,2))),"yyyy-mm-dd")=LEFT(A4264,10),DATE(VALUE(LEFT(A4264,4)),VALUE(MID(A4264,6,2)),VALUE(MID(A4264,9,2))),""),"")))</f>
        <v/>
      </c>
    </row>
    <row r="4265" customFormat="false" ht="15" hidden="false" customHeight="false" outlineLevel="0" collapsed="false">
      <c r="A4265" s="13"/>
      <c r="B4265" s="8"/>
      <c r="C4265" s="8"/>
      <c r="D4265" s="23"/>
      <c r="E4265" s="23"/>
      <c r="F4265" s="10" t="str">
        <f aca="false">IF(D4265="","",D4265-N(E4265))</f>
        <v/>
      </c>
      <c r="G4265" s="8"/>
      <c r="H4265" s="12" t="str">
        <f aca="false">IF(AND(A4265="",C4265="",D4265=""),"",IF(A4265="","Add the order date",IF(I4265="","Date not recognised - use YYYY-MM-DD",IF(C4265="","Add the customer email",IF(D4265="","Add the order total",IF(COUNTIF(Customers!$A$2:$A$2001,C4265)=0,"Customer not on Customers tab",IF(N(E4265)&gt;D4265,"Refund is more than the order",IF(AND(B4265&lt;&gt;"",COUNTIF($B$2:$B$5001,B4265)&gt;1),"Same order # twice - keep one row",""))))))))</f>
        <v/>
      </c>
      <c r="I4265" s="11" t="str">
        <f aca="false">IF(A4265="","",IF(ISNUMBER(A4265),INT(A4265),IFERROR(IF(TEXT(DATE(VALUE(LEFT(A4265,4)),VALUE(MID(A4265,6,2)),VALUE(MID(A4265,9,2))),"yyyy-mm-dd")=LEFT(A4265,10),DATE(VALUE(LEFT(A4265,4)),VALUE(MID(A4265,6,2)),VALUE(MID(A4265,9,2))),""),"")))</f>
        <v/>
      </c>
    </row>
    <row r="4266" customFormat="false" ht="15" hidden="false" customHeight="false" outlineLevel="0" collapsed="false">
      <c r="A4266" s="13"/>
      <c r="B4266" s="8"/>
      <c r="C4266" s="8"/>
      <c r="D4266" s="23"/>
      <c r="E4266" s="23"/>
      <c r="F4266" s="10" t="str">
        <f aca="false">IF(D4266="","",D4266-N(E4266))</f>
        <v/>
      </c>
      <c r="G4266" s="8"/>
      <c r="H4266" s="12" t="str">
        <f aca="false">IF(AND(A4266="",C4266="",D4266=""),"",IF(A4266="","Add the order date",IF(I4266="","Date not recognised - use YYYY-MM-DD",IF(C4266="","Add the customer email",IF(D4266="","Add the order total",IF(COUNTIF(Customers!$A$2:$A$2001,C4266)=0,"Customer not on Customers tab",IF(N(E4266)&gt;D4266,"Refund is more than the order",IF(AND(B4266&lt;&gt;"",COUNTIF($B$2:$B$5001,B4266)&gt;1),"Same order # twice - keep one row",""))))))))</f>
        <v/>
      </c>
      <c r="I4266" s="11" t="str">
        <f aca="false">IF(A4266="","",IF(ISNUMBER(A4266),INT(A4266),IFERROR(IF(TEXT(DATE(VALUE(LEFT(A4266,4)),VALUE(MID(A4266,6,2)),VALUE(MID(A4266,9,2))),"yyyy-mm-dd")=LEFT(A4266,10),DATE(VALUE(LEFT(A4266,4)),VALUE(MID(A4266,6,2)),VALUE(MID(A4266,9,2))),""),"")))</f>
        <v/>
      </c>
    </row>
    <row r="4267" customFormat="false" ht="15" hidden="false" customHeight="false" outlineLevel="0" collapsed="false">
      <c r="A4267" s="13"/>
      <c r="B4267" s="8"/>
      <c r="C4267" s="8"/>
      <c r="D4267" s="23"/>
      <c r="E4267" s="23"/>
      <c r="F4267" s="10" t="str">
        <f aca="false">IF(D4267="","",D4267-N(E4267))</f>
        <v/>
      </c>
      <c r="G4267" s="8"/>
      <c r="H4267" s="12" t="str">
        <f aca="false">IF(AND(A4267="",C4267="",D4267=""),"",IF(A4267="","Add the order date",IF(I4267="","Date not recognised - use YYYY-MM-DD",IF(C4267="","Add the customer email",IF(D4267="","Add the order total",IF(COUNTIF(Customers!$A$2:$A$2001,C4267)=0,"Customer not on Customers tab",IF(N(E4267)&gt;D4267,"Refund is more than the order",IF(AND(B4267&lt;&gt;"",COUNTIF($B$2:$B$5001,B4267)&gt;1),"Same order # twice - keep one row",""))))))))</f>
        <v/>
      </c>
      <c r="I4267" s="11" t="str">
        <f aca="false">IF(A4267="","",IF(ISNUMBER(A4267),INT(A4267),IFERROR(IF(TEXT(DATE(VALUE(LEFT(A4267,4)),VALUE(MID(A4267,6,2)),VALUE(MID(A4267,9,2))),"yyyy-mm-dd")=LEFT(A4267,10),DATE(VALUE(LEFT(A4267,4)),VALUE(MID(A4267,6,2)),VALUE(MID(A4267,9,2))),""),"")))</f>
        <v/>
      </c>
    </row>
    <row r="4268" customFormat="false" ht="15" hidden="false" customHeight="false" outlineLevel="0" collapsed="false">
      <c r="A4268" s="13"/>
      <c r="B4268" s="8"/>
      <c r="C4268" s="8"/>
      <c r="D4268" s="23"/>
      <c r="E4268" s="23"/>
      <c r="F4268" s="10" t="str">
        <f aca="false">IF(D4268="","",D4268-N(E4268))</f>
        <v/>
      </c>
      <c r="G4268" s="8"/>
      <c r="H4268" s="12" t="str">
        <f aca="false">IF(AND(A4268="",C4268="",D4268=""),"",IF(A4268="","Add the order date",IF(I4268="","Date not recognised - use YYYY-MM-DD",IF(C4268="","Add the customer email",IF(D4268="","Add the order total",IF(COUNTIF(Customers!$A$2:$A$2001,C4268)=0,"Customer not on Customers tab",IF(N(E4268)&gt;D4268,"Refund is more than the order",IF(AND(B4268&lt;&gt;"",COUNTIF($B$2:$B$5001,B4268)&gt;1),"Same order # twice - keep one row",""))))))))</f>
        <v/>
      </c>
      <c r="I4268" s="11" t="str">
        <f aca="false">IF(A4268="","",IF(ISNUMBER(A4268),INT(A4268),IFERROR(IF(TEXT(DATE(VALUE(LEFT(A4268,4)),VALUE(MID(A4268,6,2)),VALUE(MID(A4268,9,2))),"yyyy-mm-dd")=LEFT(A4268,10),DATE(VALUE(LEFT(A4268,4)),VALUE(MID(A4268,6,2)),VALUE(MID(A4268,9,2))),""),"")))</f>
        <v/>
      </c>
    </row>
    <row r="4269" customFormat="false" ht="15" hidden="false" customHeight="false" outlineLevel="0" collapsed="false">
      <c r="A4269" s="13"/>
      <c r="B4269" s="8"/>
      <c r="C4269" s="8"/>
      <c r="D4269" s="23"/>
      <c r="E4269" s="23"/>
      <c r="F4269" s="10" t="str">
        <f aca="false">IF(D4269="","",D4269-N(E4269))</f>
        <v/>
      </c>
      <c r="G4269" s="8"/>
      <c r="H4269" s="12" t="str">
        <f aca="false">IF(AND(A4269="",C4269="",D4269=""),"",IF(A4269="","Add the order date",IF(I4269="","Date not recognised - use YYYY-MM-DD",IF(C4269="","Add the customer email",IF(D4269="","Add the order total",IF(COUNTIF(Customers!$A$2:$A$2001,C4269)=0,"Customer not on Customers tab",IF(N(E4269)&gt;D4269,"Refund is more than the order",IF(AND(B4269&lt;&gt;"",COUNTIF($B$2:$B$5001,B4269)&gt;1),"Same order # twice - keep one row",""))))))))</f>
        <v/>
      </c>
      <c r="I4269" s="11" t="str">
        <f aca="false">IF(A4269="","",IF(ISNUMBER(A4269),INT(A4269),IFERROR(IF(TEXT(DATE(VALUE(LEFT(A4269,4)),VALUE(MID(A4269,6,2)),VALUE(MID(A4269,9,2))),"yyyy-mm-dd")=LEFT(A4269,10),DATE(VALUE(LEFT(A4269,4)),VALUE(MID(A4269,6,2)),VALUE(MID(A4269,9,2))),""),"")))</f>
        <v/>
      </c>
    </row>
    <row r="4270" customFormat="false" ht="15" hidden="false" customHeight="false" outlineLevel="0" collapsed="false">
      <c r="A4270" s="13"/>
      <c r="B4270" s="8"/>
      <c r="C4270" s="8"/>
      <c r="D4270" s="23"/>
      <c r="E4270" s="23"/>
      <c r="F4270" s="10" t="str">
        <f aca="false">IF(D4270="","",D4270-N(E4270))</f>
        <v/>
      </c>
      <c r="G4270" s="8"/>
      <c r="H4270" s="12" t="str">
        <f aca="false">IF(AND(A4270="",C4270="",D4270=""),"",IF(A4270="","Add the order date",IF(I4270="","Date not recognised - use YYYY-MM-DD",IF(C4270="","Add the customer email",IF(D4270="","Add the order total",IF(COUNTIF(Customers!$A$2:$A$2001,C4270)=0,"Customer not on Customers tab",IF(N(E4270)&gt;D4270,"Refund is more than the order",IF(AND(B4270&lt;&gt;"",COUNTIF($B$2:$B$5001,B4270)&gt;1),"Same order # twice - keep one row",""))))))))</f>
        <v/>
      </c>
      <c r="I4270" s="11" t="str">
        <f aca="false">IF(A4270="","",IF(ISNUMBER(A4270),INT(A4270),IFERROR(IF(TEXT(DATE(VALUE(LEFT(A4270,4)),VALUE(MID(A4270,6,2)),VALUE(MID(A4270,9,2))),"yyyy-mm-dd")=LEFT(A4270,10),DATE(VALUE(LEFT(A4270,4)),VALUE(MID(A4270,6,2)),VALUE(MID(A4270,9,2))),""),"")))</f>
        <v/>
      </c>
    </row>
    <row r="4271" customFormat="false" ht="15" hidden="false" customHeight="false" outlineLevel="0" collapsed="false">
      <c r="A4271" s="13"/>
      <c r="B4271" s="8"/>
      <c r="C4271" s="8"/>
      <c r="D4271" s="23"/>
      <c r="E4271" s="23"/>
      <c r="F4271" s="10" t="str">
        <f aca="false">IF(D4271="","",D4271-N(E4271))</f>
        <v/>
      </c>
      <c r="G4271" s="8"/>
      <c r="H4271" s="12" t="str">
        <f aca="false">IF(AND(A4271="",C4271="",D4271=""),"",IF(A4271="","Add the order date",IF(I4271="","Date not recognised - use YYYY-MM-DD",IF(C4271="","Add the customer email",IF(D4271="","Add the order total",IF(COUNTIF(Customers!$A$2:$A$2001,C4271)=0,"Customer not on Customers tab",IF(N(E4271)&gt;D4271,"Refund is more than the order",IF(AND(B4271&lt;&gt;"",COUNTIF($B$2:$B$5001,B4271)&gt;1),"Same order # twice - keep one row",""))))))))</f>
        <v/>
      </c>
      <c r="I4271" s="11" t="str">
        <f aca="false">IF(A4271="","",IF(ISNUMBER(A4271),INT(A4271),IFERROR(IF(TEXT(DATE(VALUE(LEFT(A4271,4)),VALUE(MID(A4271,6,2)),VALUE(MID(A4271,9,2))),"yyyy-mm-dd")=LEFT(A4271,10),DATE(VALUE(LEFT(A4271,4)),VALUE(MID(A4271,6,2)),VALUE(MID(A4271,9,2))),""),"")))</f>
        <v/>
      </c>
    </row>
    <row r="4272" customFormat="false" ht="15" hidden="false" customHeight="false" outlineLevel="0" collapsed="false">
      <c r="A4272" s="13"/>
      <c r="B4272" s="8"/>
      <c r="C4272" s="8"/>
      <c r="D4272" s="23"/>
      <c r="E4272" s="23"/>
      <c r="F4272" s="10" t="str">
        <f aca="false">IF(D4272="","",D4272-N(E4272))</f>
        <v/>
      </c>
      <c r="G4272" s="8"/>
      <c r="H4272" s="12" t="str">
        <f aca="false">IF(AND(A4272="",C4272="",D4272=""),"",IF(A4272="","Add the order date",IF(I4272="","Date not recognised - use YYYY-MM-DD",IF(C4272="","Add the customer email",IF(D4272="","Add the order total",IF(COUNTIF(Customers!$A$2:$A$2001,C4272)=0,"Customer not on Customers tab",IF(N(E4272)&gt;D4272,"Refund is more than the order",IF(AND(B4272&lt;&gt;"",COUNTIF($B$2:$B$5001,B4272)&gt;1),"Same order # twice - keep one row",""))))))))</f>
        <v/>
      </c>
      <c r="I4272" s="11" t="str">
        <f aca="false">IF(A4272="","",IF(ISNUMBER(A4272),INT(A4272),IFERROR(IF(TEXT(DATE(VALUE(LEFT(A4272,4)),VALUE(MID(A4272,6,2)),VALUE(MID(A4272,9,2))),"yyyy-mm-dd")=LEFT(A4272,10),DATE(VALUE(LEFT(A4272,4)),VALUE(MID(A4272,6,2)),VALUE(MID(A4272,9,2))),""),"")))</f>
        <v/>
      </c>
    </row>
    <row r="4273" customFormat="false" ht="15" hidden="false" customHeight="false" outlineLevel="0" collapsed="false">
      <c r="A4273" s="13"/>
      <c r="B4273" s="8"/>
      <c r="C4273" s="8"/>
      <c r="D4273" s="23"/>
      <c r="E4273" s="23"/>
      <c r="F4273" s="10" t="str">
        <f aca="false">IF(D4273="","",D4273-N(E4273))</f>
        <v/>
      </c>
      <c r="G4273" s="8"/>
      <c r="H4273" s="12" t="str">
        <f aca="false">IF(AND(A4273="",C4273="",D4273=""),"",IF(A4273="","Add the order date",IF(I4273="","Date not recognised - use YYYY-MM-DD",IF(C4273="","Add the customer email",IF(D4273="","Add the order total",IF(COUNTIF(Customers!$A$2:$A$2001,C4273)=0,"Customer not on Customers tab",IF(N(E4273)&gt;D4273,"Refund is more than the order",IF(AND(B4273&lt;&gt;"",COUNTIF($B$2:$B$5001,B4273)&gt;1),"Same order # twice - keep one row",""))))))))</f>
        <v/>
      </c>
      <c r="I4273" s="11" t="str">
        <f aca="false">IF(A4273="","",IF(ISNUMBER(A4273),INT(A4273),IFERROR(IF(TEXT(DATE(VALUE(LEFT(A4273,4)),VALUE(MID(A4273,6,2)),VALUE(MID(A4273,9,2))),"yyyy-mm-dd")=LEFT(A4273,10),DATE(VALUE(LEFT(A4273,4)),VALUE(MID(A4273,6,2)),VALUE(MID(A4273,9,2))),""),"")))</f>
        <v/>
      </c>
    </row>
    <row r="4274" customFormat="false" ht="15" hidden="false" customHeight="false" outlineLevel="0" collapsed="false">
      <c r="A4274" s="13"/>
      <c r="B4274" s="8"/>
      <c r="C4274" s="8"/>
      <c r="D4274" s="23"/>
      <c r="E4274" s="23"/>
      <c r="F4274" s="10" t="str">
        <f aca="false">IF(D4274="","",D4274-N(E4274))</f>
        <v/>
      </c>
      <c r="G4274" s="8"/>
      <c r="H4274" s="12" t="str">
        <f aca="false">IF(AND(A4274="",C4274="",D4274=""),"",IF(A4274="","Add the order date",IF(I4274="","Date not recognised - use YYYY-MM-DD",IF(C4274="","Add the customer email",IF(D4274="","Add the order total",IF(COUNTIF(Customers!$A$2:$A$2001,C4274)=0,"Customer not on Customers tab",IF(N(E4274)&gt;D4274,"Refund is more than the order",IF(AND(B4274&lt;&gt;"",COUNTIF($B$2:$B$5001,B4274)&gt;1),"Same order # twice - keep one row",""))))))))</f>
        <v/>
      </c>
      <c r="I4274" s="11" t="str">
        <f aca="false">IF(A4274="","",IF(ISNUMBER(A4274),INT(A4274),IFERROR(IF(TEXT(DATE(VALUE(LEFT(A4274,4)),VALUE(MID(A4274,6,2)),VALUE(MID(A4274,9,2))),"yyyy-mm-dd")=LEFT(A4274,10),DATE(VALUE(LEFT(A4274,4)),VALUE(MID(A4274,6,2)),VALUE(MID(A4274,9,2))),""),"")))</f>
        <v/>
      </c>
    </row>
    <row r="4275" customFormat="false" ht="15" hidden="false" customHeight="false" outlineLevel="0" collapsed="false">
      <c r="A4275" s="13"/>
      <c r="B4275" s="8"/>
      <c r="C4275" s="8"/>
      <c r="D4275" s="23"/>
      <c r="E4275" s="23"/>
      <c r="F4275" s="10" t="str">
        <f aca="false">IF(D4275="","",D4275-N(E4275))</f>
        <v/>
      </c>
      <c r="G4275" s="8"/>
      <c r="H4275" s="12" t="str">
        <f aca="false">IF(AND(A4275="",C4275="",D4275=""),"",IF(A4275="","Add the order date",IF(I4275="","Date not recognised - use YYYY-MM-DD",IF(C4275="","Add the customer email",IF(D4275="","Add the order total",IF(COUNTIF(Customers!$A$2:$A$2001,C4275)=0,"Customer not on Customers tab",IF(N(E4275)&gt;D4275,"Refund is more than the order",IF(AND(B4275&lt;&gt;"",COUNTIF($B$2:$B$5001,B4275)&gt;1),"Same order # twice - keep one row",""))))))))</f>
        <v/>
      </c>
      <c r="I4275" s="11" t="str">
        <f aca="false">IF(A4275="","",IF(ISNUMBER(A4275),INT(A4275),IFERROR(IF(TEXT(DATE(VALUE(LEFT(A4275,4)),VALUE(MID(A4275,6,2)),VALUE(MID(A4275,9,2))),"yyyy-mm-dd")=LEFT(A4275,10),DATE(VALUE(LEFT(A4275,4)),VALUE(MID(A4275,6,2)),VALUE(MID(A4275,9,2))),""),"")))</f>
        <v/>
      </c>
    </row>
    <row r="4276" customFormat="false" ht="15" hidden="false" customHeight="false" outlineLevel="0" collapsed="false">
      <c r="A4276" s="13"/>
      <c r="B4276" s="8"/>
      <c r="C4276" s="8"/>
      <c r="D4276" s="23"/>
      <c r="E4276" s="23"/>
      <c r="F4276" s="10" t="str">
        <f aca="false">IF(D4276="","",D4276-N(E4276))</f>
        <v/>
      </c>
      <c r="G4276" s="8"/>
      <c r="H4276" s="12" t="str">
        <f aca="false">IF(AND(A4276="",C4276="",D4276=""),"",IF(A4276="","Add the order date",IF(I4276="","Date not recognised - use YYYY-MM-DD",IF(C4276="","Add the customer email",IF(D4276="","Add the order total",IF(COUNTIF(Customers!$A$2:$A$2001,C4276)=0,"Customer not on Customers tab",IF(N(E4276)&gt;D4276,"Refund is more than the order",IF(AND(B4276&lt;&gt;"",COUNTIF($B$2:$B$5001,B4276)&gt;1),"Same order # twice - keep one row",""))))))))</f>
        <v/>
      </c>
      <c r="I4276" s="11" t="str">
        <f aca="false">IF(A4276="","",IF(ISNUMBER(A4276),INT(A4276),IFERROR(IF(TEXT(DATE(VALUE(LEFT(A4276,4)),VALUE(MID(A4276,6,2)),VALUE(MID(A4276,9,2))),"yyyy-mm-dd")=LEFT(A4276,10),DATE(VALUE(LEFT(A4276,4)),VALUE(MID(A4276,6,2)),VALUE(MID(A4276,9,2))),""),"")))</f>
        <v/>
      </c>
    </row>
    <row r="4277" customFormat="false" ht="15" hidden="false" customHeight="false" outlineLevel="0" collapsed="false">
      <c r="A4277" s="13"/>
      <c r="B4277" s="8"/>
      <c r="C4277" s="8"/>
      <c r="D4277" s="23"/>
      <c r="E4277" s="23"/>
      <c r="F4277" s="10" t="str">
        <f aca="false">IF(D4277="","",D4277-N(E4277))</f>
        <v/>
      </c>
      <c r="G4277" s="8"/>
      <c r="H4277" s="12" t="str">
        <f aca="false">IF(AND(A4277="",C4277="",D4277=""),"",IF(A4277="","Add the order date",IF(I4277="","Date not recognised - use YYYY-MM-DD",IF(C4277="","Add the customer email",IF(D4277="","Add the order total",IF(COUNTIF(Customers!$A$2:$A$2001,C4277)=0,"Customer not on Customers tab",IF(N(E4277)&gt;D4277,"Refund is more than the order",IF(AND(B4277&lt;&gt;"",COUNTIF($B$2:$B$5001,B4277)&gt;1),"Same order # twice - keep one row",""))))))))</f>
        <v/>
      </c>
      <c r="I4277" s="11" t="str">
        <f aca="false">IF(A4277="","",IF(ISNUMBER(A4277),INT(A4277),IFERROR(IF(TEXT(DATE(VALUE(LEFT(A4277,4)),VALUE(MID(A4277,6,2)),VALUE(MID(A4277,9,2))),"yyyy-mm-dd")=LEFT(A4277,10),DATE(VALUE(LEFT(A4277,4)),VALUE(MID(A4277,6,2)),VALUE(MID(A4277,9,2))),""),"")))</f>
        <v/>
      </c>
    </row>
    <row r="4278" customFormat="false" ht="15" hidden="false" customHeight="false" outlineLevel="0" collapsed="false">
      <c r="A4278" s="13"/>
      <c r="B4278" s="8"/>
      <c r="C4278" s="8"/>
      <c r="D4278" s="23"/>
      <c r="E4278" s="23"/>
      <c r="F4278" s="10" t="str">
        <f aca="false">IF(D4278="","",D4278-N(E4278))</f>
        <v/>
      </c>
      <c r="G4278" s="8"/>
      <c r="H4278" s="12" t="str">
        <f aca="false">IF(AND(A4278="",C4278="",D4278=""),"",IF(A4278="","Add the order date",IF(I4278="","Date not recognised - use YYYY-MM-DD",IF(C4278="","Add the customer email",IF(D4278="","Add the order total",IF(COUNTIF(Customers!$A$2:$A$2001,C4278)=0,"Customer not on Customers tab",IF(N(E4278)&gt;D4278,"Refund is more than the order",IF(AND(B4278&lt;&gt;"",COUNTIF($B$2:$B$5001,B4278)&gt;1),"Same order # twice - keep one row",""))))))))</f>
        <v/>
      </c>
      <c r="I4278" s="11" t="str">
        <f aca="false">IF(A4278="","",IF(ISNUMBER(A4278),INT(A4278),IFERROR(IF(TEXT(DATE(VALUE(LEFT(A4278,4)),VALUE(MID(A4278,6,2)),VALUE(MID(A4278,9,2))),"yyyy-mm-dd")=LEFT(A4278,10),DATE(VALUE(LEFT(A4278,4)),VALUE(MID(A4278,6,2)),VALUE(MID(A4278,9,2))),""),"")))</f>
        <v/>
      </c>
    </row>
    <row r="4279" customFormat="false" ht="15" hidden="false" customHeight="false" outlineLevel="0" collapsed="false">
      <c r="A4279" s="13"/>
      <c r="B4279" s="8"/>
      <c r="C4279" s="8"/>
      <c r="D4279" s="23"/>
      <c r="E4279" s="23"/>
      <c r="F4279" s="10" t="str">
        <f aca="false">IF(D4279="","",D4279-N(E4279))</f>
        <v/>
      </c>
      <c r="G4279" s="8"/>
      <c r="H4279" s="12" t="str">
        <f aca="false">IF(AND(A4279="",C4279="",D4279=""),"",IF(A4279="","Add the order date",IF(I4279="","Date not recognised - use YYYY-MM-DD",IF(C4279="","Add the customer email",IF(D4279="","Add the order total",IF(COUNTIF(Customers!$A$2:$A$2001,C4279)=0,"Customer not on Customers tab",IF(N(E4279)&gt;D4279,"Refund is more than the order",IF(AND(B4279&lt;&gt;"",COUNTIF($B$2:$B$5001,B4279)&gt;1),"Same order # twice - keep one row",""))))))))</f>
        <v/>
      </c>
      <c r="I4279" s="11" t="str">
        <f aca="false">IF(A4279="","",IF(ISNUMBER(A4279),INT(A4279),IFERROR(IF(TEXT(DATE(VALUE(LEFT(A4279,4)),VALUE(MID(A4279,6,2)),VALUE(MID(A4279,9,2))),"yyyy-mm-dd")=LEFT(A4279,10),DATE(VALUE(LEFT(A4279,4)),VALUE(MID(A4279,6,2)),VALUE(MID(A4279,9,2))),""),"")))</f>
        <v/>
      </c>
    </row>
    <row r="4280" customFormat="false" ht="15" hidden="false" customHeight="false" outlineLevel="0" collapsed="false">
      <c r="A4280" s="13"/>
      <c r="B4280" s="8"/>
      <c r="C4280" s="8"/>
      <c r="D4280" s="23"/>
      <c r="E4280" s="23"/>
      <c r="F4280" s="10" t="str">
        <f aca="false">IF(D4280="","",D4280-N(E4280))</f>
        <v/>
      </c>
      <c r="G4280" s="8"/>
      <c r="H4280" s="12" t="str">
        <f aca="false">IF(AND(A4280="",C4280="",D4280=""),"",IF(A4280="","Add the order date",IF(I4280="","Date not recognised - use YYYY-MM-DD",IF(C4280="","Add the customer email",IF(D4280="","Add the order total",IF(COUNTIF(Customers!$A$2:$A$2001,C4280)=0,"Customer not on Customers tab",IF(N(E4280)&gt;D4280,"Refund is more than the order",IF(AND(B4280&lt;&gt;"",COUNTIF($B$2:$B$5001,B4280)&gt;1),"Same order # twice - keep one row",""))))))))</f>
        <v/>
      </c>
      <c r="I4280" s="11" t="str">
        <f aca="false">IF(A4280="","",IF(ISNUMBER(A4280),INT(A4280),IFERROR(IF(TEXT(DATE(VALUE(LEFT(A4280,4)),VALUE(MID(A4280,6,2)),VALUE(MID(A4280,9,2))),"yyyy-mm-dd")=LEFT(A4280,10),DATE(VALUE(LEFT(A4280,4)),VALUE(MID(A4280,6,2)),VALUE(MID(A4280,9,2))),""),"")))</f>
        <v/>
      </c>
    </row>
    <row r="4281" customFormat="false" ht="15" hidden="false" customHeight="false" outlineLevel="0" collapsed="false">
      <c r="A4281" s="13"/>
      <c r="B4281" s="8"/>
      <c r="C4281" s="8"/>
      <c r="D4281" s="23"/>
      <c r="E4281" s="23"/>
      <c r="F4281" s="10" t="str">
        <f aca="false">IF(D4281="","",D4281-N(E4281))</f>
        <v/>
      </c>
      <c r="G4281" s="8"/>
      <c r="H4281" s="12" t="str">
        <f aca="false">IF(AND(A4281="",C4281="",D4281=""),"",IF(A4281="","Add the order date",IF(I4281="","Date not recognised - use YYYY-MM-DD",IF(C4281="","Add the customer email",IF(D4281="","Add the order total",IF(COUNTIF(Customers!$A$2:$A$2001,C4281)=0,"Customer not on Customers tab",IF(N(E4281)&gt;D4281,"Refund is more than the order",IF(AND(B4281&lt;&gt;"",COUNTIF($B$2:$B$5001,B4281)&gt;1),"Same order # twice - keep one row",""))))))))</f>
        <v/>
      </c>
      <c r="I4281" s="11" t="str">
        <f aca="false">IF(A4281="","",IF(ISNUMBER(A4281),INT(A4281),IFERROR(IF(TEXT(DATE(VALUE(LEFT(A4281,4)),VALUE(MID(A4281,6,2)),VALUE(MID(A4281,9,2))),"yyyy-mm-dd")=LEFT(A4281,10),DATE(VALUE(LEFT(A4281,4)),VALUE(MID(A4281,6,2)),VALUE(MID(A4281,9,2))),""),"")))</f>
        <v/>
      </c>
    </row>
    <row r="4282" customFormat="false" ht="15" hidden="false" customHeight="false" outlineLevel="0" collapsed="false">
      <c r="A4282" s="13"/>
      <c r="B4282" s="8"/>
      <c r="C4282" s="8"/>
      <c r="D4282" s="23"/>
      <c r="E4282" s="23"/>
      <c r="F4282" s="10" t="str">
        <f aca="false">IF(D4282="","",D4282-N(E4282))</f>
        <v/>
      </c>
      <c r="G4282" s="8"/>
      <c r="H4282" s="12" t="str">
        <f aca="false">IF(AND(A4282="",C4282="",D4282=""),"",IF(A4282="","Add the order date",IF(I4282="","Date not recognised - use YYYY-MM-DD",IF(C4282="","Add the customer email",IF(D4282="","Add the order total",IF(COUNTIF(Customers!$A$2:$A$2001,C4282)=0,"Customer not on Customers tab",IF(N(E4282)&gt;D4282,"Refund is more than the order",IF(AND(B4282&lt;&gt;"",COUNTIF($B$2:$B$5001,B4282)&gt;1),"Same order # twice - keep one row",""))))))))</f>
        <v/>
      </c>
      <c r="I4282" s="11" t="str">
        <f aca="false">IF(A4282="","",IF(ISNUMBER(A4282),INT(A4282),IFERROR(IF(TEXT(DATE(VALUE(LEFT(A4282,4)),VALUE(MID(A4282,6,2)),VALUE(MID(A4282,9,2))),"yyyy-mm-dd")=LEFT(A4282,10),DATE(VALUE(LEFT(A4282,4)),VALUE(MID(A4282,6,2)),VALUE(MID(A4282,9,2))),""),"")))</f>
        <v/>
      </c>
    </row>
    <row r="4283" customFormat="false" ht="15" hidden="false" customHeight="false" outlineLevel="0" collapsed="false">
      <c r="A4283" s="13"/>
      <c r="B4283" s="8"/>
      <c r="C4283" s="8"/>
      <c r="D4283" s="23"/>
      <c r="E4283" s="23"/>
      <c r="F4283" s="10" t="str">
        <f aca="false">IF(D4283="","",D4283-N(E4283))</f>
        <v/>
      </c>
      <c r="G4283" s="8"/>
      <c r="H4283" s="12" t="str">
        <f aca="false">IF(AND(A4283="",C4283="",D4283=""),"",IF(A4283="","Add the order date",IF(I4283="","Date not recognised - use YYYY-MM-DD",IF(C4283="","Add the customer email",IF(D4283="","Add the order total",IF(COUNTIF(Customers!$A$2:$A$2001,C4283)=0,"Customer not on Customers tab",IF(N(E4283)&gt;D4283,"Refund is more than the order",IF(AND(B4283&lt;&gt;"",COUNTIF($B$2:$B$5001,B4283)&gt;1),"Same order # twice - keep one row",""))))))))</f>
        <v/>
      </c>
      <c r="I4283" s="11" t="str">
        <f aca="false">IF(A4283="","",IF(ISNUMBER(A4283),INT(A4283),IFERROR(IF(TEXT(DATE(VALUE(LEFT(A4283,4)),VALUE(MID(A4283,6,2)),VALUE(MID(A4283,9,2))),"yyyy-mm-dd")=LEFT(A4283,10),DATE(VALUE(LEFT(A4283,4)),VALUE(MID(A4283,6,2)),VALUE(MID(A4283,9,2))),""),"")))</f>
        <v/>
      </c>
    </row>
    <row r="4284" customFormat="false" ht="15" hidden="false" customHeight="false" outlineLevel="0" collapsed="false">
      <c r="A4284" s="13"/>
      <c r="B4284" s="8"/>
      <c r="C4284" s="8"/>
      <c r="D4284" s="23"/>
      <c r="E4284" s="23"/>
      <c r="F4284" s="10" t="str">
        <f aca="false">IF(D4284="","",D4284-N(E4284))</f>
        <v/>
      </c>
      <c r="G4284" s="8"/>
      <c r="H4284" s="12" t="str">
        <f aca="false">IF(AND(A4284="",C4284="",D4284=""),"",IF(A4284="","Add the order date",IF(I4284="","Date not recognised - use YYYY-MM-DD",IF(C4284="","Add the customer email",IF(D4284="","Add the order total",IF(COUNTIF(Customers!$A$2:$A$2001,C4284)=0,"Customer not on Customers tab",IF(N(E4284)&gt;D4284,"Refund is more than the order",IF(AND(B4284&lt;&gt;"",COUNTIF($B$2:$B$5001,B4284)&gt;1),"Same order # twice - keep one row",""))))))))</f>
        <v/>
      </c>
      <c r="I4284" s="11" t="str">
        <f aca="false">IF(A4284="","",IF(ISNUMBER(A4284),INT(A4284),IFERROR(IF(TEXT(DATE(VALUE(LEFT(A4284,4)),VALUE(MID(A4284,6,2)),VALUE(MID(A4284,9,2))),"yyyy-mm-dd")=LEFT(A4284,10),DATE(VALUE(LEFT(A4284,4)),VALUE(MID(A4284,6,2)),VALUE(MID(A4284,9,2))),""),"")))</f>
        <v/>
      </c>
    </row>
    <row r="4285" customFormat="false" ht="15" hidden="false" customHeight="false" outlineLevel="0" collapsed="false">
      <c r="A4285" s="13"/>
      <c r="B4285" s="8"/>
      <c r="C4285" s="8"/>
      <c r="D4285" s="23"/>
      <c r="E4285" s="23"/>
      <c r="F4285" s="10" t="str">
        <f aca="false">IF(D4285="","",D4285-N(E4285))</f>
        <v/>
      </c>
      <c r="G4285" s="8"/>
      <c r="H4285" s="12" t="str">
        <f aca="false">IF(AND(A4285="",C4285="",D4285=""),"",IF(A4285="","Add the order date",IF(I4285="","Date not recognised - use YYYY-MM-DD",IF(C4285="","Add the customer email",IF(D4285="","Add the order total",IF(COUNTIF(Customers!$A$2:$A$2001,C4285)=0,"Customer not on Customers tab",IF(N(E4285)&gt;D4285,"Refund is more than the order",IF(AND(B4285&lt;&gt;"",COUNTIF($B$2:$B$5001,B4285)&gt;1),"Same order # twice - keep one row",""))))))))</f>
        <v/>
      </c>
      <c r="I4285" s="11" t="str">
        <f aca="false">IF(A4285="","",IF(ISNUMBER(A4285),INT(A4285),IFERROR(IF(TEXT(DATE(VALUE(LEFT(A4285,4)),VALUE(MID(A4285,6,2)),VALUE(MID(A4285,9,2))),"yyyy-mm-dd")=LEFT(A4285,10),DATE(VALUE(LEFT(A4285,4)),VALUE(MID(A4285,6,2)),VALUE(MID(A4285,9,2))),""),"")))</f>
        <v/>
      </c>
    </row>
    <row r="4286" customFormat="false" ht="15" hidden="false" customHeight="false" outlineLevel="0" collapsed="false">
      <c r="A4286" s="13"/>
      <c r="B4286" s="8"/>
      <c r="C4286" s="8"/>
      <c r="D4286" s="23"/>
      <c r="E4286" s="23"/>
      <c r="F4286" s="10" t="str">
        <f aca="false">IF(D4286="","",D4286-N(E4286))</f>
        <v/>
      </c>
      <c r="G4286" s="8"/>
      <c r="H4286" s="12" t="str">
        <f aca="false">IF(AND(A4286="",C4286="",D4286=""),"",IF(A4286="","Add the order date",IF(I4286="","Date not recognised - use YYYY-MM-DD",IF(C4286="","Add the customer email",IF(D4286="","Add the order total",IF(COUNTIF(Customers!$A$2:$A$2001,C4286)=0,"Customer not on Customers tab",IF(N(E4286)&gt;D4286,"Refund is more than the order",IF(AND(B4286&lt;&gt;"",COUNTIF($B$2:$B$5001,B4286)&gt;1),"Same order # twice - keep one row",""))))))))</f>
        <v/>
      </c>
      <c r="I4286" s="11" t="str">
        <f aca="false">IF(A4286="","",IF(ISNUMBER(A4286),INT(A4286),IFERROR(IF(TEXT(DATE(VALUE(LEFT(A4286,4)),VALUE(MID(A4286,6,2)),VALUE(MID(A4286,9,2))),"yyyy-mm-dd")=LEFT(A4286,10),DATE(VALUE(LEFT(A4286,4)),VALUE(MID(A4286,6,2)),VALUE(MID(A4286,9,2))),""),"")))</f>
        <v/>
      </c>
    </row>
    <row r="4287" customFormat="false" ht="15" hidden="false" customHeight="false" outlineLevel="0" collapsed="false">
      <c r="A4287" s="13"/>
      <c r="B4287" s="8"/>
      <c r="C4287" s="8"/>
      <c r="D4287" s="23"/>
      <c r="E4287" s="23"/>
      <c r="F4287" s="10" t="str">
        <f aca="false">IF(D4287="","",D4287-N(E4287))</f>
        <v/>
      </c>
      <c r="G4287" s="8"/>
      <c r="H4287" s="12" t="str">
        <f aca="false">IF(AND(A4287="",C4287="",D4287=""),"",IF(A4287="","Add the order date",IF(I4287="","Date not recognised - use YYYY-MM-DD",IF(C4287="","Add the customer email",IF(D4287="","Add the order total",IF(COUNTIF(Customers!$A$2:$A$2001,C4287)=0,"Customer not on Customers tab",IF(N(E4287)&gt;D4287,"Refund is more than the order",IF(AND(B4287&lt;&gt;"",COUNTIF($B$2:$B$5001,B4287)&gt;1),"Same order # twice - keep one row",""))))))))</f>
        <v/>
      </c>
      <c r="I4287" s="11" t="str">
        <f aca="false">IF(A4287="","",IF(ISNUMBER(A4287),INT(A4287),IFERROR(IF(TEXT(DATE(VALUE(LEFT(A4287,4)),VALUE(MID(A4287,6,2)),VALUE(MID(A4287,9,2))),"yyyy-mm-dd")=LEFT(A4287,10),DATE(VALUE(LEFT(A4287,4)),VALUE(MID(A4287,6,2)),VALUE(MID(A4287,9,2))),""),"")))</f>
        <v/>
      </c>
    </row>
    <row r="4288" customFormat="false" ht="15" hidden="false" customHeight="false" outlineLevel="0" collapsed="false">
      <c r="A4288" s="13"/>
      <c r="B4288" s="8"/>
      <c r="C4288" s="8"/>
      <c r="D4288" s="23"/>
      <c r="E4288" s="23"/>
      <c r="F4288" s="10" t="str">
        <f aca="false">IF(D4288="","",D4288-N(E4288))</f>
        <v/>
      </c>
      <c r="G4288" s="8"/>
      <c r="H4288" s="12" t="str">
        <f aca="false">IF(AND(A4288="",C4288="",D4288=""),"",IF(A4288="","Add the order date",IF(I4288="","Date not recognised - use YYYY-MM-DD",IF(C4288="","Add the customer email",IF(D4288="","Add the order total",IF(COUNTIF(Customers!$A$2:$A$2001,C4288)=0,"Customer not on Customers tab",IF(N(E4288)&gt;D4288,"Refund is more than the order",IF(AND(B4288&lt;&gt;"",COUNTIF($B$2:$B$5001,B4288)&gt;1),"Same order # twice - keep one row",""))))))))</f>
        <v/>
      </c>
      <c r="I4288" s="11" t="str">
        <f aca="false">IF(A4288="","",IF(ISNUMBER(A4288),INT(A4288),IFERROR(IF(TEXT(DATE(VALUE(LEFT(A4288,4)),VALUE(MID(A4288,6,2)),VALUE(MID(A4288,9,2))),"yyyy-mm-dd")=LEFT(A4288,10),DATE(VALUE(LEFT(A4288,4)),VALUE(MID(A4288,6,2)),VALUE(MID(A4288,9,2))),""),"")))</f>
        <v/>
      </c>
    </row>
    <row r="4289" customFormat="false" ht="15" hidden="false" customHeight="false" outlineLevel="0" collapsed="false">
      <c r="A4289" s="13"/>
      <c r="B4289" s="8"/>
      <c r="C4289" s="8"/>
      <c r="D4289" s="23"/>
      <c r="E4289" s="23"/>
      <c r="F4289" s="10" t="str">
        <f aca="false">IF(D4289="","",D4289-N(E4289))</f>
        <v/>
      </c>
      <c r="G4289" s="8"/>
      <c r="H4289" s="12" t="str">
        <f aca="false">IF(AND(A4289="",C4289="",D4289=""),"",IF(A4289="","Add the order date",IF(I4289="","Date not recognised - use YYYY-MM-DD",IF(C4289="","Add the customer email",IF(D4289="","Add the order total",IF(COUNTIF(Customers!$A$2:$A$2001,C4289)=0,"Customer not on Customers tab",IF(N(E4289)&gt;D4289,"Refund is more than the order",IF(AND(B4289&lt;&gt;"",COUNTIF($B$2:$B$5001,B4289)&gt;1),"Same order # twice - keep one row",""))))))))</f>
        <v/>
      </c>
      <c r="I4289" s="11" t="str">
        <f aca="false">IF(A4289="","",IF(ISNUMBER(A4289),INT(A4289),IFERROR(IF(TEXT(DATE(VALUE(LEFT(A4289,4)),VALUE(MID(A4289,6,2)),VALUE(MID(A4289,9,2))),"yyyy-mm-dd")=LEFT(A4289,10),DATE(VALUE(LEFT(A4289,4)),VALUE(MID(A4289,6,2)),VALUE(MID(A4289,9,2))),""),"")))</f>
        <v/>
      </c>
    </row>
    <row r="4290" customFormat="false" ht="15" hidden="false" customHeight="false" outlineLevel="0" collapsed="false">
      <c r="A4290" s="13"/>
      <c r="B4290" s="8"/>
      <c r="C4290" s="8"/>
      <c r="D4290" s="23"/>
      <c r="E4290" s="23"/>
      <c r="F4290" s="10" t="str">
        <f aca="false">IF(D4290="","",D4290-N(E4290))</f>
        <v/>
      </c>
      <c r="G4290" s="8"/>
      <c r="H4290" s="12" t="str">
        <f aca="false">IF(AND(A4290="",C4290="",D4290=""),"",IF(A4290="","Add the order date",IF(I4290="","Date not recognised - use YYYY-MM-DD",IF(C4290="","Add the customer email",IF(D4290="","Add the order total",IF(COUNTIF(Customers!$A$2:$A$2001,C4290)=0,"Customer not on Customers tab",IF(N(E4290)&gt;D4290,"Refund is more than the order",IF(AND(B4290&lt;&gt;"",COUNTIF($B$2:$B$5001,B4290)&gt;1),"Same order # twice - keep one row",""))))))))</f>
        <v/>
      </c>
      <c r="I4290" s="11" t="str">
        <f aca="false">IF(A4290="","",IF(ISNUMBER(A4290),INT(A4290),IFERROR(IF(TEXT(DATE(VALUE(LEFT(A4290,4)),VALUE(MID(A4290,6,2)),VALUE(MID(A4290,9,2))),"yyyy-mm-dd")=LEFT(A4290,10),DATE(VALUE(LEFT(A4290,4)),VALUE(MID(A4290,6,2)),VALUE(MID(A4290,9,2))),""),"")))</f>
        <v/>
      </c>
    </row>
    <row r="4291" customFormat="false" ht="15" hidden="false" customHeight="false" outlineLevel="0" collapsed="false">
      <c r="A4291" s="13"/>
      <c r="B4291" s="8"/>
      <c r="C4291" s="8"/>
      <c r="D4291" s="23"/>
      <c r="E4291" s="23"/>
      <c r="F4291" s="10" t="str">
        <f aca="false">IF(D4291="","",D4291-N(E4291))</f>
        <v/>
      </c>
      <c r="G4291" s="8"/>
      <c r="H4291" s="12" t="str">
        <f aca="false">IF(AND(A4291="",C4291="",D4291=""),"",IF(A4291="","Add the order date",IF(I4291="","Date not recognised - use YYYY-MM-DD",IF(C4291="","Add the customer email",IF(D4291="","Add the order total",IF(COUNTIF(Customers!$A$2:$A$2001,C4291)=0,"Customer not on Customers tab",IF(N(E4291)&gt;D4291,"Refund is more than the order",IF(AND(B4291&lt;&gt;"",COUNTIF($B$2:$B$5001,B4291)&gt;1),"Same order # twice - keep one row",""))))))))</f>
        <v/>
      </c>
      <c r="I4291" s="11" t="str">
        <f aca="false">IF(A4291="","",IF(ISNUMBER(A4291),INT(A4291),IFERROR(IF(TEXT(DATE(VALUE(LEFT(A4291,4)),VALUE(MID(A4291,6,2)),VALUE(MID(A4291,9,2))),"yyyy-mm-dd")=LEFT(A4291,10),DATE(VALUE(LEFT(A4291,4)),VALUE(MID(A4291,6,2)),VALUE(MID(A4291,9,2))),""),"")))</f>
        <v/>
      </c>
    </row>
    <row r="4292" customFormat="false" ht="15" hidden="false" customHeight="false" outlineLevel="0" collapsed="false">
      <c r="A4292" s="13"/>
      <c r="B4292" s="8"/>
      <c r="C4292" s="8"/>
      <c r="D4292" s="23"/>
      <c r="E4292" s="23"/>
      <c r="F4292" s="10" t="str">
        <f aca="false">IF(D4292="","",D4292-N(E4292))</f>
        <v/>
      </c>
      <c r="G4292" s="8"/>
      <c r="H4292" s="12" t="str">
        <f aca="false">IF(AND(A4292="",C4292="",D4292=""),"",IF(A4292="","Add the order date",IF(I4292="","Date not recognised - use YYYY-MM-DD",IF(C4292="","Add the customer email",IF(D4292="","Add the order total",IF(COUNTIF(Customers!$A$2:$A$2001,C4292)=0,"Customer not on Customers tab",IF(N(E4292)&gt;D4292,"Refund is more than the order",IF(AND(B4292&lt;&gt;"",COUNTIF($B$2:$B$5001,B4292)&gt;1),"Same order # twice - keep one row",""))))))))</f>
        <v/>
      </c>
      <c r="I4292" s="11" t="str">
        <f aca="false">IF(A4292="","",IF(ISNUMBER(A4292),INT(A4292),IFERROR(IF(TEXT(DATE(VALUE(LEFT(A4292,4)),VALUE(MID(A4292,6,2)),VALUE(MID(A4292,9,2))),"yyyy-mm-dd")=LEFT(A4292,10),DATE(VALUE(LEFT(A4292,4)),VALUE(MID(A4292,6,2)),VALUE(MID(A4292,9,2))),""),"")))</f>
        <v/>
      </c>
    </row>
    <row r="4293" customFormat="false" ht="15" hidden="false" customHeight="false" outlineLevel="0" collapsed="false">
      <c r="A4293" s="13"/>
      <c r="B4293" s="8"/>
      <c r="C4293" s="8"/>
      <c r="D4293" s="23"/>
      <c r="E4293" s="23"/>
      <c r="F4293" s="10" t="str">
        <f aca="false">IF(D4293="","",D4293-N(E4293))</f>
        <v/>
      </c>
      <c r="G4293" s="8"/>
      <c r="H4293" s="12" t="str">
        <f aca="false">IF(AND(A4293="",C4293="",D4293=""),"",IF(A4293="","Add the order date",IF(I4293="","Date not recognised - use YYYY-MM-DD",IF(C4293="","Add the customer email",IF(D4293="","Add the order total",IF(COUNTIF(Customers!$A$2:$A$2001,C4293)=0,"Customer not on Customers tab",IF(N(E4293)&gt;D4293,"Refund is more than the order",IF(AND(B4293&lt;&gt;"",COUNTIF($B$2:$B$5001,B4293)&gt;1),"Same order # twice - keep one row",""))))))))</f>
        <v/>
      </c>
      <c r="I4293" s="11" t="str">
        <f aca="false">IF(A4293="","",IF(ISNUMBER(A4293),INT(A4293),IFERROR(IF(TEXT(DATE(VALUE(LEFT(A4293,4)),VALUE(MID(A4293,6,2)),VALUE(MID(A4293,9,2))),"yyyy-mm-dd")=LEFT(A4293,10),DATE(VALUE(LEFT(A4293,4)),VALUE(MID(A4293,6,2)),VALUE(MID(A4293,9,2))),""),"")))</f>
        <v/>
      </c>
    </row>
    <row r="4294" customFormat="false" ht="15" hidden="false" customHeight="false" outlineLevel="0" collapsed="false">
      <c r="A4294" s="13"/>
      <c r="B4294" s="8"/>
      <c r="C4294" s="8"/>
      <c r="D4294" s="23"/>
      <c r="E4294" s="23"/>
      <c r="F4294" s="10" t="str">
        <f aca="false">IF(D4294="","",D4294-N(E4294))</f>
        <v/>
      </c>
      <c r="G4294" s="8"/>
      <c r="H4294" s="12" t="str">
        <f aca="false">IF(AND(A4294="",C4294="",D4294=""),"",IF(A4294="","Add the order date",IF(I4294="","Date not recognised - use YYYY-MM-DD",IF(C4294="","Add the customer email",IF(D4294="","Add the order total",IF(COUNTIF(Customers!$A$2:$A$2001,C4294)=0,"Customer not on Customers tab",IF(N(E4294)&gt;D4294,"Refund is more than the order",IF(AND(B4294&lt;&gt;"",COUNTIF($B$2:$B$5001,B4294)&gt;1),"Same order # twice - keep one row",""))))))))</f>
        <v/>
      </c>
      <c r="I4294" s="11" t="str">
        <f aca="false">IF(A4294="","",IF(ISNUMBER(A4294),INT(A4294),IFERROR(IF(TEXT(DATE(VALUE(LEFT(A4294,4)),VALUE(MID(A4294,6,2)),VALUE(MID(A4294,9,2))),"yyyy-mm-dd")=LEFT(A4294,10),DATE(VALUE(LEFT(A4294,4)),VALUE(MID(A4294,6,2)),VALUE(MID(A4294,9,2))),""),"")))</f>
        <v/>
      </c>
    </row>
    <row r="4295" customFormat="false" ht="15" hidden="false" customHeight="false" outlineLevel="0" collapsed="false">
      <c r="A4295" s="13"/>
      <c r="B4295" s="8"/>
      <c r="C4295" s="8"/>
      <c r="D4295" s="23"/>
      <c r="E4295" s="23"/>
      <c r="F4295" s="10" t="str">
        <f aca="false">IF(D4295="","",D4295-N(E4295))</f>
        <v/>
      </c>
      <c r="G4295" s="8"/>
      <c r="H4295" s="12" t="str">
        <f aca="false">IF(AND(A4295="",C4295="",D4295=""),"",IF(A4295="","Add the order date",IF(I4295="","Date not recognised - use YYYY-MM-DD",IF(C4295="","Add the customer email",IF(D4295="","Add the order total",IF(COUNTIF(Customers!$A$2:$A$2001,C4295)=0,"Customer not on Customers tab",IF(N(E4295)&gt;D4295,"Refund is more than the order",IF(AND(B4295&lt;&gt;"",COUNTIF($B$2:$B$5001,B4295)&gt;1),"Same order # twice - keep one row",""))))))))</f>
        <v/>
      </c>
      <c r="I4295" s="11" t="str">
        <f aca="false">IF(A4295="","",IF(ISNUMBER(A4295),INT(A4295),IFERROR(IF(TEXT(DATE(VALUE(LEFT(A4295,4)),VALUE(MID(A4295,6,2)),VALUE(MID(A4295,9,2))),"yyyy-mm-dd")=LEFT(A4295,10),DATE(VALUE(LEFT(A4295,4)),VALUE(MID(A4295,6,2)),VALUE(MID(A4295,9,2))),""),"")))</f>
        <v/>
      </c>
    </row>
    <row r="4296" customFormat="false" ht="15" hidden="false" customHeight="false" outlineLevel="0" collapsed="false">
      <c r="A4296" s="13"/>
      <c r="B4296" s="8"/>
      <c r="C4296" s="8"/>
      <c r="D4296" s="23"/>
      <c r="E4296" s="23"/>
      <c r="F4296" s="10" t="str">
        <f aca="false">IF(D4296="","",D4296-N(E4296))</f>
        <v/>
      </c>
      <c r="G4296" s="8"/>
      <c r="H4296" s="12" t="str">
        <f aca="false">IF(AND(A4296="",C4296="",D4296=""),"",IF(A4296="","Add the order date",IF(I4296="","Date not recognised - use YYYY-MM-DD",IF(C4296="","Add the customer email",IF(D4296="","Add the order total",IF(COUNTIF(Customers!$A$2:$A$2001,C4296)=0,"Customer not on Customers tab",IF(N(E4296)&gt;D4296,"Refund is more than the order",IF(AND(B4296&lt;&gt;"",COUNTIF($B$2:$B$5001,B4296)&gt;1),"Same order # twice - keep one row",""))))))))</f>
        <v/>
      </c>
      <c r="I4296" s="11" t="str">
        <f aca="false">IF(A4296="","",IF(ISNUMBER(A4296),INT(A4296),IFERROR(IF(TEXT(DATE(VALUE(LEFT(A4296,4)),VALUE(MID(A4296,6,2)),VALUE(MID(A4296,9,2))),"yyyy-mm-dd")=LEFT(A4296,10),DATE(VALUE(LEFT(A4296,4)),VALUE(MID(A4296,6,2)),VALUE(MID(A4296,9,2))),""),"")))</f>
        <v/>
      </c>
    </row>
    <row r="4297" customFormat="false" ht="15" hidden="false" customHeight="false" outlineLevel="0" collapsed="false">
      <c r="A4297" s="13"/>
      <c r="B4297" s="8"/>
      <c r="C4297" s="8"/>
      <c r="D4297" s="23"/>
      <c r="E4297" s="23"/>
      <c r="F4297" s="10" t="str">
        <f aca="false">IF(D4297="","",D4297-N(E4297))</f>
        <v/>
      </c>
      <c r="G4297" s="8"/>
      <c r="H4297" s="12" t="str">
        <f aca="false">IF(AND(A4297="",C4297="",D4297=""),"",IF(A4297="","Add the order date",IF(I4297="","Date not recognised - use YYYY-MM-DD",IF(C4297="","Add the customer email",IF(D4297="","Add the order total",IF(COUNTIF(Customers!$A$2:$A$2001,C4297)=0,"Customer not on Customers tab",IF(N(E4297)&gt;D4297,"Refund is more than the order",IF(AND(B4297&lt;&gt;"",COUNTIF($B$2:$B$5001,B4297)&gt;1),"Same order # twice - keep one row",""))))))))</f>
        <v/>
      </c>
      <c r="I4297" s="11" t="str">
        <f aca="false">IF(A4297="","",IF(ISNUMBER(A4297),INT(A4297),IFERROR(IF(TEXT(DATE(VALUE(LEFT(A4297,4)),VALUE(MID(A4297,6,2)),VALUE(MID(A4297,9,2))),"yyyy-mm-dd")=LEFT(A4297,10),DATE(VALUE(LEFT(A4297,4)),VALUE(MID(A4297,6,2)),VALUE(MID(A4297,9,2))),""),"")))</f>
        <v/>
      </c>
    </row>
    <row r="4298" customFormat="false" ht="15" hidden="false" customHeight="false" outlineLevel="0" collapsed="false">
      <c r="A4298" s="13"/>
      <c r="B4298" s="8"/>
      <c r="C4298" s="8"/>
      <c r="D4298" s="23"/>
      <c r="E4298" s="23"/>
      <c r="F4298" s="10" t="str">
        <f aca="false">IF(D4298="","",D4298-N(E4298))</f>
        <v/>
      </c>
      <c r="G4298" s="8"/>
      <c r="H4298" s="12" t="str">
        <f aca="false">IF(AND(A4298="",C4298="",D4298=""),"",IF(A4298="","Add the order date",IF(I4298="","Date not recognised - use YYYY-MM-DD",IF(C4298="","Add the customer email",IF(D4298="","Add the order total",IF(COUNTIF(Customers!$A$2:$A$2001,C4298)=0,"Customer not on Customers tab",IF(N(E4298)&gt;D4298,"Refund is more than the order",IF(AND(B4298&lt;&gt;"",COUNTIF($B$2:$B$5001,B4298)&gt;1),"Same order # twice - keep one row",""))))))))</f>
        <v/>
      </c>
      <c r="I4298" s="11" t="str">
        <f aca="false">IF(A4298="","",IF(ISNUMBER(A4298),INT(A4298),IFERROR(IF(TEXT(DATE(VALUE(LEFT(A4298,4)),VALUE(MID(A4298,6,2)),VALUE(MID(A4298,9,2))),"yyyy-mm-dd")=LEFT(A4298,10),DATE(VALUE(LEFT(A4298,4)),VALUE(MID(A4298,6,2)),VALUE(MID(A4298,9,2))),""),"")))</f>
        <v/>
      </c>
    </row>
    <row r="4299" customFormat="false" ht="15" hidden="false" customHeight="false" outlineLevel="0" collapsed="false">
      <c r="A4299" s="13"/>
      <c r="B4299" s="8"/>
      <c r="C4299" s="8"/>
      <c r="D4299" s="23"/>
      <c r="E4299" s="23"/>
      <c r="F4299" s="10" t="str">
        <f aca="false">IF(D4299="","",D4299-N(E4299))</f>
        <v/>
      </c>
      <c r="G4299" s="8"/>
      <c r="H4299" s="12" t="str">
        <f aca="false">IF(AND(A4299="",C4299="",D4299=""),"",IF(A4299="","Add the order date",IF(I4299="","Date not recognised - use YYYY-MM-DD",IF(C4299="","Add the customer email",IF(D4299="","Add the order total",IF(COUNTIF(Customers!$A$2:$A$2001,C4299)=0,"Customer not on Customers tab",IF(N(E4299)&gt;D4299,"Refund is more than the order",IF(AND(B4299&lt;&gt;"",COUNTIF($B$2:$B$5001,B4299)&gt;1),"Same order # twice - keep one row",""))))))))</f>
        <v/>
      </c>
      <c r="I4299" s="11" t="str">
        <f aca="false">IF(A4299="","",IF(ISNUMBER(A4299),INT(A4299),IFERROR(IF(TEXT(DATE(VALUE(LEFT(A4299,4)),VALUE(MID(A4299,6,2)),VALUE(MID(A4299,9,2))),"yyyy-mm-dd")=LEFT(A4299,10),DATE(VALUE(LEFT(A4299,4)),VALUE(MID(A4299,6,2)),VALUE(MID(A4299,9,2))),""),"")))</f>
        <v/>
      </c>
    </row>
    <row r="4300" customFormat="false" ht="15" hidden="false" customHeight="false" outlineLevel="0" collapsed="false">
      <c r="A4300" s="13"/>
      <c r="B4300" s="8"/>
      <c r="C4300" s="8"/>
      <c r="D4300" s="23"/>
      <c r="E4300" s="23"/>
      <c r="F4300" s="10" t="str">
        <f aca="false">IF(D4300="","",D4300-N(E4300))</f>
        <v/>
      </c>
      <c r="G4300" s="8"/>
      <c r="H4300" s="12" t="str">
        <f aca="false">IF(AND(A4300="",C4300="",D4300=""),"",IF(A4300="","Add the order date",IF(I4300="","Date not recognised - use YYYY-MM-DD",IF(C4300="","Add the customer email",IF(D4300="","Add the order total",IF(COUNTIF(Customers!$A$2:$A$2001,C4300)=0,"Customer not on Customers tab",IF(N(E4300)&gt;D4300,"Refund is more than the order",IF(AND(B4300&lt;&gt;"",COUNTIF($B$2:$B$5001,B4300)&gt;1),"Same order # twice - keep one row",""))))))))</f>
        <v/>
      </c>
      <c r="I4300" s="11" t="str">
        <f aca="false">IF(A4300="","",IF(ISNUMBER(A4300),INT(A4300),IFERROR(IF(TEXT(DATE(VALUE(LEFT(A4300,4)),VALUE(MID(A4300,6,2)),VALUE(MID(A4300,9,2))),"yyyy-mm-dd")=LEFT(A4300,10),DATE(VALUE(LEFT(A4300,4)),VALUE(MID(A4300,6,2)),VALUE(MID(A4300,9,2))),""),"")))</f>
        <v/>
      </c>
    </row>
    <row r="4301" customFormat="false" ht="15" hidden="false" customHeight="false" outlineLevel="0" collapsed="false">
      <c r="A4301" s="13"/>
      <c r="B4301" s="8"/>
      <c r="C4301" s="8"/>
      <c r="D4301" s="23"/>
      <c r="E4301" s="23"/>
      <c r="F4301" s="10" t="str">
        <f aca="false">IF(D4301="","",D4301-N(E4301))</f>
        <v/>
      </c>
      <c r="G4301" s="8"/>
      <c r="H4301" s="12" t="str">
        <f aca="false">IF(AND(A4301="",C4301="",D4301=""),"",IF(A4301="","Add the order date",IF(I4301="","Date not recognised - use YYYY-MM-DD",IF(C4301="","Add the customer email",IF(D4301="","Add the order total",IF(COUNTIF(Customers!$A$2:$A$2001,C4301)=0,"Customer not on Customers tab",IF(N(E4301)&gt;D4301,"Refund is more than the order",IF(AND(B4301&lt;&gt;"",COUNTIF($B$2:$B$5001,B4301)&gt;1),"Same order # twice - keep one row",""))))))))</f>
        <v/>
      </c>
      <c r="I4301" s="11" t="str">
        <f aca="false">IF(A4301="","",IF(ISNUMBER(A4301),INT(A4301),IFERROR(IF(TEXT(DATE(VALUE(LEFT(A4301,4)),VALUE(MID(A4301,6,2)),VALUE(MID(A4301,9,2))),"yyyy-mm-dd")=LEFT(A4301,10),DATE(VALUE(LEFT(A4301,4)),VALUE(MID(A4301,6,2)),VALUE(MID(A4301,9,2))),""),"")))</f>
        <v/>
      </c>
    </row>
    <row r="4302" customFormat="false" ht="15" hidden="false" customHeight="false" outlineLevel="0" collapsed="false">
      <c r="A4302" s="13"/>
      <c r="B4302" s="8"/>
      <c r="C4302" s="8"/>
      <c r="D4302" s="23"/>
      <c r="E4302" s="23"/>
      <c r="F4302" s="10" t="str">
        <f aca="false">IF(D4302="","",D4302-N(E4302))</f>
        <v/>
      </c>
      <c r="G4302" s="8"/>
      <c r="H4302" s="12" t="str">
        <f aca="false">IF(AND(A4302="",C4302="",D4302=""),"",IF(A4302="","Add the order date",IF(I4302="","Date not recognised - use YYYY-MM-DD",IF(C4302="","Add the customer email",IF(D4302="","Add the order total",IF(COUNTIF(Customers!$A$2:$A$2001,C4302)=0,"Customer not on Customers tab",IF(N(E4302)&gt;D4302,"Refund is more than the order",IF(AND(B4302&lt;&gt;"",COUNTIF($B$2:$B$5001,B4302)&gt;1),"Same order # twice - keep one row",""))))))))</f>
        <v/>
      </c>
      <c r="I4302" s="11" t="str">
        <f aca="false">IF(A4302="","",IF(ISNUMBER(A4302),INT(A4302),IFERROR(IF(TEXT(DATE(VALUE(LEFT(A4302,4)),VALUE(MID(A4302,6,2)),VALUE(MID(A4302,9,2))),"yyyy-mm-dd")=LEFT(A4302,10),DATE(VALUE(LEFT(A4302,4)),VALUE(MID(A4302,6,2)),VALUE(MID(A4302,9,2))),""),"")))</f>
        <v/>
      </c>
    </row>
    <row r="4303" customFormat="false" ht="15" hidden="false" customHeight="false" outlineLevel="0" collapsed="false">
      <c r="A4303" s="13"/>
      <c r="B4303" s="8"/>
      <c r="C4303" s="8"/>
      <c r="D4303" s="23"/>
      <c r="E4303" s="23"/>
      <c r="F4303" s="10" t="str">
        <f aca="false">IF(D4303="","",D4303-N(E4303))</f>
        <v/>
      </c>
      <c r="G4303" s="8"/>
      <c r="H4303" s="12" t="str">
        <f aca="false">IF(AND(A4303="",C4303="",D4303=""),"",IF(A4303="","Add the order date",IF(I4303="","Date not recognised - use YYYY-MM-DD",IF(C4303="","Add the customer email",IF(D4303="","Add the order total",IF(COUNTIF(Customers!$A$2:$A$2001,C4303)=0,"Customer not on Customers tab",IF(N(E4303)&gt;D4303,"Refund is more than the order",IF(AND(B4303&lt;&gt;"",COUNTIF($B$2:$B$5001,B4303)&gt;1),"Same order # twice - keep one row",""))))))))</f>
        <v/>
      </c>
      <c r="I4303" s="11" t="str">
        <f aca="false">IF(A4303="","",IF(ISNUMBER(A4303),INT(A4303),IFERROR(IF(TEXT(DATE(VALUE(LEFT(A4303,4)),VALUE(MID(A4303,6,2)),VALUE(MID(A4303,9,2))),"yyyy-mm-dd")=LEFT(A4303,10),DATE(VALUE(LEFT(A4303,4)),VALUE(MID(A4303,6,2)),VALUE(MID(A4303,9,2))),""),"")))</f>
        <v/>
      </c>
    </row>
    <row r="4304" customFormat="false" ht="15" hidden="false" customHeight="false" outlineLevel="0" collapsed="false">
      <c r="A4304" s="13"/>
      <c r="B4304" s="8"/>
      <c r="C4304" s="8"/>
      <c r="D4304" s="23"/>
      <c r="E4304" s="23"/>
      <c r="F4304" s="10" t="str">
        <f aca="false">IF(D4304="","",D4304-N(E4304))</f>
        <v/>
      </c>
      <c r="G4304" s="8"/>
      <c r="H4304" s="12" t="str">
        <f aca="false">IF(AND(A4304="",C4304="",D4304=""),"",IF(A4304="","Add the order date",IF(I4304="","Date not recognised - use YYYY-MM-DD",IF(C4304="","Add the customer email",IF(D4304="","Add the order total",IF(COUNTIF(Customers!$A$2:$A$2001,C4304)=0,"Customer not on Customers tab",IF(N(E4304)&gt;D4304,"Refund is more than the order",IF(AND(B4304&lt;&gt;"",COUNTIF($B$2:$B$5001,B4304)&gt;1),"Same order # twice - keep one row",""))))))))</f>
        <v/>
      </c>
      <c r="I4304" s="11" t="str">
        <f aca="false">IF(A4304="","",IF(ISNUMBER(A4304),INT(A4304),IFERROR(IF(TEXT(DATE(VALUE(LEFT(A4304,4)),VALUE(MID(A4304,6,2)),VALUE(MID(A4304,9,2))),"yyyy-mm-dd")=LEFT(A4304,10),DATE(VALUE(LEFT(A4304,4)),VALUE(MID(A4304,6,2)),VALUE(MID(A4304,9,2))),""),"")))</f>
        <v/>
      </c>
    </row>
    <row r="4305" customFormat="false" ht="15" hidden="false" customHeight="false" outlineLevel="0" collapsed="false">
      <c r="A4305" s="13"/>
      <c r="B4305" s="8"/>
      <c r="C4305" s="8"/>
      <c r="D4305" s="23"/>
      <c r="E4305" s="23"/>
      <c r="F4305" s="10" t="str">
        <f aca="false">IF(D4305="","",D4305-N(E4305))</f>
        <v/>
      </c>
      <c r="G4305" s="8"/>
      <c r="H4305" s="12" t="str">
        <f aca="false">IF(AND(A4305="",C4305="",D4305=""),"",IF(A4305="","Add the order date",IF(I4305="","Date not recognised - use YYYY-MM-DD",IF(C4305="","Add the customer email",IF(D4305="","Add the order total",IF(COUNTIF(Customers!$A$2:$A$2001,C4305)=0,"Customer not on Customers tab",IF(N(E4305)&gt;D4305,"Refund is more than the order",IF(AND(B4305&lt;&gt;"",COUNTIF($B$2:$B$5001,B4305)&gt;1),"Same order # twice - keep one row",""))))))))</f>
        <v/>
      </c>
      <c r="I4305" s="11" t="str">
        <f aca="false">IF(A4305="","",IF(ISNUMBER(A4305),INT(A4305),IFERROR(IF(TEXT(DATE(VALUE(LEFT(A4305,4)),VALUE(MID(A4305,6,2)),VALUE(MID(A4305,9,2))),"yyyy-mm-dd")=LEFT(A4305,10),DATE(VALUE(LEFT(A4305,4)),VALUE(MID(A4305,6,2)),VALUE(MID(A4305,9,2))),""),"")))</f>
        <v/>
      </c>
    </row>
    <row r="4306" customFormat="false" ht="15" hidden="false" customHeight="false" outlineLevel="0" collapsed="false">
      <c r="A4306" s="13"/>
      <c r="B4306" s="8"/>
      <c r="C4306" s="8"/>
      <c r="D4306" s="23"/>
      <c r="E4306" s="23"/>
      <c r="F4306" s="10" t="str">
        <f aca="false">IF(D4306="","",D4306-N(E4306))</f>
        <v/>
      </c>
      <c r="G4306" s="8"/>
      <c r="H4306" s="12" t="str">
        <f aca="false">IF(AND(A4306="",C4306="",D4306=""),"",IF(A4306="","Add the order date",IF(I4306="","Date not recognised - use YYYY-MM-DD",IF(C4306="","Add the customer email",IF(D4306="","Add the order total",IF(COUNTIF(Customers!$A$2:$A$2001,C4306)=0,"Customer not on Customers tab",IF(N(E4306)&gt;D4306,"Refund is more than the order",IF(AND(B4306&lt;&gt;"",COUNTIF($B$2:$B$5001,B4306)&gt;1),"Same order # twice - keep one row",""))))))))</f>
        <v/>
      </c>
      <c r="I4306" s="11" t="str">
        <f aca="false">IF(A4306="","",IF(ISNUMBER(A4306),INT(A4306),IFERROR(IF(TEXT(DATE(VALUE(LEFT(A4306,4)),VALUE(MID(A4306,6,2)),VALUE(MID(A4306,9,2))),"yyyy-mm-dd")=LEFT(A4306,10),DATE(VALUE(LEFT(A4306,4)),VALUE(MID(A4306,6,2)),VALUE(MID(A4306,9,2))),""),"")))</f>
        <v/>
      </c>
    </row>
    <row r="4307" customFormat="false" ht="15" hidden="false" customHeight="false" outlineLevel="0" collapsed="false">
      <c r="A4307" s="13"/>
      <c r="B4307" s="8"/>
      <c r="C4307" s="8"/>
      <c r="D4307" s="23"/>
      <c r="E4307" s="23"/>
      <c r="F4307" s="10" t="str">
        <f aca="false">IF(D4307="","",D4307-N(E4307))</f>
        <v/>
      </c>
      <c r="G4307" s="8"/>
      <c r="H4307" s="12" t="str">
        <f aca="false">IF(AND(A4307="",C4307="",D4307=""),"",IF(A4307="","Add the order date",IF(I4307="","Date not recognised - use YYYY-MM-DD",IF(C4307="","Add the customer email",IF(D4307="","Add the order total",IF(COUNTIF(Customers!$A$2:$A$2001,C4307)=0,"Customer not on Customers tab",IF(N(E4307)&gt;D4307,"Refund is more than the order",IF(AND(B4307&lt;&gt;"",COUNTIF($B$2:$B$5001,B4307)&gt;1),"Same order # twice - keep one row",""))))))))</f>
        <v/>
      </c>
      <c r="I4307" s="11" t="str">
        <f aca="false">IF(A4307="","",IF(ISNUMBER(A4307),INT(A4307),IFERROR(IF(TEXT(DATE(VALUE(LEFT(A4307,4)),VALUE(MID(A4307,6,2)),VALUE(MID(A4307,9,2))),"yyyy-mm-dd")=LEFT(A4307,10),DATE(VALUE(LEFT(A4307,4)),VALUE(MID(A4307,6,2)),VALUE(MID(A4307,9,2))),""),"")))</f>
        <v/>
      </c>
    </row>
    <row r="4308" customFormat="false" ht="15" hidden="false" customHeight="false" outlineLevel="0" collapsed="false">
      <c r="A4308" s="13"/>
      <c r="B4308" s="8"/>
      <c r="C4308" s="8"/>
      <c r="D4308" s="23"/>
      <c r="E4308" s="23"/>
      <c r="F4308" s="10" t="str">
        <f aca="false">IF(D4308="","",D4308-N(E4308))</f>
        <v/>
      </c>
      <c r="G4308" s="8"/>
      <c r="H4308" s="12" t="str">
        <f aca="false">IF(AND(A4308="",C4308="",D4308=""),"",IF(A4308="","Add the order date",IF(I4308="","Date not recognised - use YYYY-MM-DD",IF(C4308="","Add the customer email",IF(D4308="","Add the order total",IF(COUNTIF(Customers!$A$2:$A$2001,C4308)=0,"Customer not on Customers tab",IF(N(E4308)&gt;D4308,"Refund is more than the order",IF(AND(B4308&lt;&gt;"",COUNTIF($B$2:$B$5001,B4308)&gt;1),"Same order # twice - keep one row",""))))))))</f>
        <v/>
      </c>
      <c r="I4308" s="11" t="str">
        <f aca="false">IF(A4308="","",IF(ISNUMBER(A4308),INT(A4308),IFERROR(IF(TEXT(DATE(VALUE(LEFT(A4308,4)),VALUE(MID(A4308,6,2)),VALUE(MID(A4308,9,2))),"yyyy-mm-dd")=LEFT(A4308,10),DATE(VALUE(LEFT(A4308,4)),VALUE(MID(A4308,6,2)),VALUE(MID(A4308,9,2))),""),"")))</f>
        <v/>
      </c>
    </row>
    <row r="4309" customFormat="false" ht="15" hidden="false" customHeight="false" outlineLevel="0" collapsed="false">
      <c r="A4309" s="13"/>
      <c r="B4309" s="8"/>
      <c r="C4309" s="8"/>
      <c r="D4309" s="23"/>
      <c r="E4309" s="23"/>
      <c r="F4309" s="10" t="str">
        <f aca="false">IF(D4309="","",D4309-N(E4309))</f>
        <v/>
      </c>
      <c r="G4309" s="8"/>
      <c r="H4309" s="12" t="str">
        <f aca="false">IF(AND(A4309="",C4309="",D4309=""),"",IF(A4309="","Add the order date",IF(I4309="","Date not recognised - use YYYY-MM-DD",IF(C4309="","Add the customer email",IF(D4309="","Add the order total",IF(COUNTIF(Customers!$A$2:$A$2001,C4309)=0,"Customer not on Customers tab",IF(N(E4309)&gt;D4309,"Refund is more than the order",IF(AND(B4309&lt;&gt;"",COUNTIF($B$2:$B$5001,B4309)&gt;1),"Same order # twice - keep one row",""))))))))</f>
        <v/>
      </c>
      <c r="I4309" s="11" t="str">
        <f aca="false">IF(A4309="","",IF(ISNUMBER(A4309),INT(A4309),IFERROR(IF(TEXT(DATE(VALUE(LEFT(A4309,4)),VALUE(MID(A4309,6,2)),VALUE(MID(A4309,9,2))),"yyyy-mm-dd")=LEFT(A4309,10),DATE(VALUE(LEFT(A4309,4)),VALUE(MID(A4309,6,2)),VALUE(MID(A4309,9,2))),""),"")))</f>
        <v/>
      </c>
    </row>
    <row r="4310" customFormat="false" ht="15" hidden="false" customHeight="false" outlineLevel="0" collapsed="false">
      <c r="A4310" s="13"/>
      <c r="B4310" s="8"/>
      <c r="C4310" s="8"/>
      <c r="D4310" s="23"/>
      <c r="E4310" s="23"/>
      <c r="F4310" s="10" t="str">
        <f aca="false">IF(D4310="","",D4310-N(E4310))</f>
        <v/>
      </c>
      <c r="G4310" s="8"/>
      <c r="H4310" s="12" t="str">
        <f aca="false">IF(AND(A4310="",C4310="",D4310=""),"",IF(A4310="","Add the order date",IF(I4310="","Date not recognised - use YYYY-MM-DD",IF(C4310="","Add the customer email",IF(D4310="","Add the order total",IF(COUNTIF(Customers!$A$2:$A$2001,C4310)=0,"Customer not on Customers tab",IF(N(E4310)&gt;D4310,"Refund is more than the order",IF(AND(B4310&lt;&gt;"",COUNTIF($B$2:$B$5001,B4310)&gt;1),"Same order # twice - keep one row",""))))))))</f>
        <v/>
      </c>
      <c r="I4310" s="11" t="str">
        <f aca="false">IF(A4310="","",IF(ISNUMBER(A4310),INT(A4310),IFERROR(IF(TEXT(DATE(VALUE(LEFT(A4310,4)),VALUE(MID(A4310,6,2)),VALUE(MID(A4310,9,2))),"yyyy-mm-dd")=LEFT(A4310,10),DATE(VALUE(LEFT(A4310,4)),VALUE(MID(A4310,6,2)),VALUE(MID(A4310,9,2))),""),"")))</f>
        <v/>
      </c>
    </row>
    <row r="4311" customFormat="false" ht="15" hidden="false" customHeight="false" outlineLevel="0" collapsed="false">
      <c r="A4311" s="13"/>
      <c r="B4311" s="8"/>
      <c r="C4311" s="8"/>
      <c r="D4311" s="23"/>
      <c r="E4311" s="23"/>
      <c r="F4311" s="10" t="str">
        <f aca="false">IF(D4311="","",D4311-N(E4311))</f>
        <v/>
      </c>
      <c r="G4311" s="8"/>
      <c r="H4311" s="12" t="str">
        <f aca="false">IF(AND(A4311="",C4311="",D4311=""),"",IF(A4311="","Add the order date",IF(I4311="","Date not recognised - use YYYY-MM-DD",IF(C4311="","Add the customer email",IF(D4311="","Add the order total",IF(COUNTIF(Customers!$A$2:$A$2001,C4311)=0,"Customer not on Customers tab",IF(N(E4311)&gt;D4311,"Refund is more than the order",IF(AND(B4311&lt;&gt;"",COUNTIF($B$2:$B$5001,B4311)&gt;1),"Same order # twice - keep one row",""))))))))</f>
        <v/>
      </c>
      <c r="I4311" s="11" t="str">
        <f aca="false">IF(A4311="","",IF(ISNUMBER(A4311),INT(A4311),IFERROR(IF(TEXT(DATE(VALUE(LEFT(A4311,4)),VALUE(MID(A4311,6,2)),VALUE(MID(A4311,9,2))),"yyyy-mm-dd")=LEFT(A4311,10),DATE(VALUE(LEFT(A4311,4)),VALUE(MID(A4311,6,2)),VALUE(MID(A4311,9,2))),""),"")))</f>
        <v/>
      </c>
    </row>
    <row r="4312" customFormat="false" ht="15" hidden="false" customHeight="false" outlineLevel="0" collapsed="false">
      <c r="A4312" s="13"/>
      <c r="B4312" s="8"/>
      <c r="C4312" s="8"/>
      <c r="D4312" s="23"/>
      <c r="E4312" s="23"/>
      <c r="F4312" s="10" t="str">
        <f aca="false">IF(D4312="","",D4312-N(E4312))</f>
        <v/>
      </c>
      <c r="G4312" s="8"/>
      <c r="H4312" s="12" t="str">
        <f aca="false">IF(AND(A4312="",C4312="",D4312=""),"",IF(A4312="","Add the order date",IF(I4312="","Date not recognised - use YYYY-MM-DD",IF(C4312="","Add the customer email",IF(D4312="","Add the order total",IF(COUNTIF(Customers!$A$2:$A$2001,C4312)=0,"Customer not on Customers tab",IF(N(E4312)&gt;D4312,"Refund is more than the order",IF(AND(B4312&lt;&gt;"",COUNTIF($B$2:$B$5001,B4312)&gt;1),"Same order # twice - keep one row",""))))))))</f>
        <v/>
      </c>
      <c r="I4312" s="11" t="str">
        <f aca="false">IF(A4312="","",IF(ISNUMBER(A4312),INT(A4312),IFERROR(IF(TEXT(DATE(VALUE(LEFT(A4312,4)),VALUE(MID(A4312,6,2)),VALUE(MID(A4312,9,2))),"yyyy-mm-dd")=LEFT(A4312,10),DATE(VALUE(LEFT(A4312,4)),VALUE(MID(A4312,6,2)),VALUE(MID(A4312,9,2))),""),"")))</f>
        <v/>
      </c>
    </row>
    <row r="4313" customFormat="false" ht="15" hidden="false" customHeight="false" outlineLevel="0" collapsed="false">
      <c r="A4313" s="13"/>
      <c r="B4313" s="8"/>
      <c r="C4313" s="8"/>
      <c r="D4313" s="23"/>
      <c r="E4313" s="23"/>
      <c r="F4313" s="10" t="str">
        <f aca="false">IF(D4313="","",D4313-N(E4313))</f>
        <v/>
      </c>
      <c r="G4313" s="8"/>
      <c r="H4313" s="12" t="str">
        <f aca="false">IF(AND(A4313="",C4313="",D4313=""),"",IF(A4313="","Add the order date",IF(I4313="","Date not recognised - use YYYY-MM-DD",IF(C4313="","Add the customer email",IF(D4313="","Add the order total",IF(COUNTIF(Customers!$A$2:$A$2001,C4313)=0,"Customer not on Customers tab",IF(N(E4313)&gt;D4313,"Refund is more than the order",IF(AND(B4313&lt;&gt;"",COUNTIF($B$2:$B$5001,B4313)&gt;1),"Same order # twice - keep one row",""))))))))</f>
        <v/>
      </c>
      <c r="I4313" s="11" t="str">
        <f aca="false">IF(A4313="","",IF(ISNUMBER(A4313),INT(A4313),IFERROR(IF(TEXT(DATE(VALUE(LEFT(A4313,4)),VALUE(MID(A4313,6,2)),VALUE(MID(A4313,9,2))),"yyyy-mm-dd")=LEFT(A4313,10),DATE(VALUE(LEFT(A4313,4)),VALUE(MID(A4313,6,2)),VALUE(MID(A4313,9,2))),""),"")))</f>
        <v/>
      </c>
    </row>
    <row r="4314" customFormat="false" ht="15" hidden="false" customHeight="false" outlineLevel="0" collapsed="false">
      <c r="A4314" s="13"/>
      <c r="B4314" s="8"/>
      <c r="C4314" s="8"/>
      <c r="D4314" s="23"/>
      <c r="E4314" s="23"/>
      <c r="F4314" s="10" t="str">
        <f aca="false">IF(D4314="","",D4314-N(E4314))</f>
        <v/>
      </c>
      <c r="G4314" s="8"/>
      <c r="H4314" s="12" t="str">
        <f aca="false">IF(AND(A4314="",C4314="",D4314=""),"",IF(A4314="","Add the order date",IF(I4314="","Date not recognised - use YYYY-MM-DD",IF(C4314="","Add the customer email",IF(D4314="","Add the order total",IF(COUNTIF(Customers!$A$2:$A$2001,C4314)=0,"Customer not on Customers tab",IF(N(E4314)&gt;D4314,"Refund is more than the order",IF(AND(B4314&lt;&gt;"",COUNTIF($B$2:$B$5001,B4314)&gt;1),"Same order # twice - keep one row",""))))))))</f>
        <v/>
      </c>
      <c r="I4314" s="11" t="str">
        <f aca="false">IF(A4314="","",IF(ISNUMBER(A4314),INT(A4314),IFERROR(IF(TEXT(DATE(VALUE(LEFT(A4314,4)),VALUE(MID(A4314,6,2)),VALUE(MID(A4314,9,2))),"yyyy-mm-dd")=LEFT(A4314,10),DATE(VALUE(LEFT(A4314,4)),VALUE(MID(A4314,6,2)),VALUE(MID(A4314,9,2))),""),"")))</f>
        <v/>
      </c>
    </row>
    <row r="4315" customFormat="false" ht="15" hidden="false" customHeight="false" outlineLevel="0" collapsed="false">
      <c r="A4315" s="13"/>
      <c r="B4315" s="8"/>
      <c r="C4315" s="8"/>
      <c r="D4315" s="23"/>
      <c r="E4315" s="23"/>
      <c r="F4315" s="10" t="str">
        <f aca="false">IF(D4315="","",D4315-N(E4315))</f>
        <v/>
      </c>
      <c r="G4315" s="8"/>
      <c r="H4315" s="12" t="str">
        <f aca="false">IF(AND(A4315="",C4315="",D4315=""),"",IF(A4315="","Add the order date",IF(I4315="","Date not recognised - use YYYY-MM-DD",IF(C4315="","Add the customer email",IF(D4315="","Add the order total",IF(COUNTIF(Customers!$A$2:$A$2001,C4315)=0,"Customer not on Customers tab",IF(N(E4315)&gt;D4315,"Refund is more than the order",IF(AND(B4315&lt;&gt;"",COUNTIF($B$2:$B$5001,B4315)&gt;1),"Same order # twice - keep one row",""))))))))</f>
        <v/>
      </c>
      <c r="I4315" s="11" t="str">
        <f aca="false">IF(A4315="","",IF(ISNUMBER(A4315),INT(A4315),IFERROR(IF(TEXT(DATE(VALUE(LEFT(A4315,4)),VALUE(MID(A4315,6,2)),VALUE(MID(A4315,9,2))),"yyyy-mm-dd")=LEFT(A4315,10),DATE(VALUE(LEFT(A4315,4)),VALUE(MID(A4315,6,2)),VALUE(MID(A4315,9,2))),""),"")))</f>
        <v/>
      </c>
    </row>
    <row r="4316" customFormat="false" ht="15" hidden="false" customHeight="false" outlineLevel="0" collapsed="false">
      <c r="A4316" s="13"/>
      <c r="B4316" s="8"/>
      <c r="C4316" s="8"/>
      <c r="D4316" s="23"/>
      <c r="E4316" s="23"/>
      <c r="F4316" s="10" t="str">
        <f aca="false">IF(D4316="","",D4316-N(E4316))</f>
        <v/>
      </c>
      <c r="G4316" s="8"/>
      <c r="H4316" s="12" t="str">
        <f aca="false">IF(AND(A4316="",C4316="",D4316=""),"",IF(A4316="","Add the order date",IF(I4316="","Date not recognised - use YYYY-MM-DD",IF(C4316="","Add the customer email",IF(D4316="","Add the order total",IF(COUNTIF(Customers!$A$2:$A$2001,C4316)=0,"Customer not on Customers tab",IF(N(E4316)&gt;D4316,"Refund is more than the order",IF(AND(B4316&lt;&gt;"",COUNTIF($B$2:$B$5001,B4316)&gt;1),"Same order # twice - keep one row",""))))))))</f>
        <v/>
      </c>
      <c r="I4316" s="11" t="str">
        <f aca="false">IF(A4316="","",IF(ISNUMBER(A4316),INT(A4316),IFERROR(IF(TEXT(DATE(VALUE(LEFT(A4316,4)),VALUE(MID(A4316,6,2)),VALUE(MID(A4316,9,2))),"yyyy-mm-dd")=LEFT(A4316,10),DATE(VALUE(LEFT(A4316,4)),VALUE(MID(A4316,6,2)),VALUE(MID(A4316,9,2))),""),"")))</f>
        <v/>
      </c>
    </row>
    <row r="4317" customFormat="false" ht="15" hidden="false" customHeight="false" outlineLevel="0" collapsed="false">
      <c r="A4317" s="13"/>
      <c r="B4317" s="8"/>
      <c r="C4317" s="8"/>
      <c r="D4317" s="23"/>
      <c r="E4317" s="23"/>
      <c r="F4317" s="10" t="str">
        <f aca="false">IF(D4317="","",D4317-N(E4317))</f>
        <v/>
      </c>
      <c r="G4317" s="8"/>
      <c r="H4317" s="12" t="str">
        <f aca="false">IF(AND(A4317="",C4317="",D4317=""),"",IF(A4317="","Add the order date",IF(I4317="","Date not recognised - use YYYY-MM-DD",IF(C4317="","Add the customer email",IF(D4317="","Add the order total",IF(COUNTIF(Customers!$A$2:$A$2001,C4317)=0,"Customer not on Customers tab",IF(N(E4317)&gt;D4317,"Refund is more than the order",IF(AND(B4317&lt;&gt;"",COUNTIF($B$2:$B$5001,B4317)&gt;1),"Same order # twice - keep one row",""))))))))</f>
        <v/>
      </c>
      <c r="I4317" s="11" t="str">
        <f aca="false">IF(A4317="","",IF(ISNUMBER(A4317),INT(A4317),IFERROR(IF(TEXT(DATE(VALUE(LEFT(A4317,4)),VALUE(MID(A4317,6,2)),VALUE(MID(A4317,9,2))),"yyyy-mm-dd")=LEFT(A4317,10),DATE(VALUE(LEFT(A4317,4)),VALUE(MID(A4317,6,2)),VALUE(MID(A4317,9,2))),""),"")))</f>
        <v/>
      </c>
    </row>
    <row r="4318" customFormat="false" ht="15" hidden="false" customHeight="false" outlineLevel="0" collapsed="false">
      <c r="A4318" s="13"/>
      <c r="B4318" s="8"/>
      <c r="C4318" s="8"/>
      <c r="D4318" s="23"/>
      <c r="E4318" s="23"/>
      <c r="F4318" s="10" t="str">
        <f aca="false">IF(D4318="","",D4318-N(E4318))</f>
        <v/>
      </c>
      <c r="G4318" s="8"/>
      <c r="H4318" s="12" t="str">
        <f aca="false">IF(AND(A4318="",C4318="",D4318=""),"",IF(A4318="","Add the order date",IF(I4318="","Date not recognised - use YYYY-MM-DD",IF(C4318="","Add the customer email",IF(D4318="","Add the order total",IF(COUNTIF(Customers!$A$2:$A$2001,C4318)=0,"Customer not on Customers tab",IF(N(E4318)&gt;D4318,"Refund is more than the order",IF(AND(B4318&lt;&gt;"",COUNTIF($B$2:$B$5001,B4318)&gt;1),"Same order # twice - keep one row",""))))))))</f>
        <v/>
      </c>
      <c r="I4318" s="11" t="str">
        <f aca="false">IF(A4318="","",IF(ISNUMBER(A4318),INT(A4318),IFERROR(IF(TEXT(DATE(VALUE(LEFT(A4318,4)),VALUE(MID(A4318,6,2)),VALUE(MID(A4318,9,2))),"yyyy-mm-dd")=LEFT(A4318,10),DATE(VALUE(LEFT(A4318,4)),VALUE(MID(A4318,6,2)),VALUE(MID(A4318,9,2))),""),"")))</f>
        <v/>
      </c>
    </row>
    <row r="4319" customFormat="false" ht="15" hidden="false" customHeight="false" outlineLevel="0" collapsed="false">
      <c r="A4319" s="13"/>
      <c r="B4319" s="8"/>
      <c r="C4319" s="8"/>
      <c r="D4319" s="23"/>
      <c r="E4319" s="23"/>
      <c r="F4319" s="10" t="str">
        <f aca="false">IF(D4319="","",D4319-N(E4319))</f>
        <v/>
      </c>
      <c r="G4319" s="8"/>
      <c r="H4319" s="12" t="str">
        <f aca="false">IF(AND(A4319="",C4319="",D4319=""),"",IF(A4319="","Add the order date",IF(I4319="","Date not recognised - use YYYY-MM-DD",IF(C4319="","Add the customer email",IF(D4319="","Add the order total",IF(COUNTIF(Customers!$A$2:$A$2001,C4319)=0,"Customer not on Customers tab",IF(N(E4319)&gt;D4319,"Refund is more than the order",IF(AND(B4319&lt;&gt;"",COUNTIF($B$2:$B$5001,B4319)&gt;1),"Same order # twice - keep one row",""))))))))</f>
        <v/>
      </c>
      <c r="I4319" s="11" t="str">
        <f aca="false">IF(A4319="","",IF(ISNUMBER(A4319),INT(A4319),IFERROR(IF(TEXT(DATE(VALUE(LEFT(A4319,4)),VALUE(MID(A4319,6,2)),VALUE(MID(A4319,9,2))),"yyyy-mm-dd")=LEFT(A4319,10),DATE(VALUE(LEFT(A4319,4)),VALUE(MID(A4319,6,2)),VALUE(MID(A4319,9,2))),""),"")))</f>
        <v/>
      </c>
    </row>
    <row r="4320" customFormat="false" ht="15" hidden="false" customHeight="false" outlineLevel="0" collapsed="false">
      <c r="A4320" s="13"/>
      <c r="B4320" s="8"/>
      <c r="C4320" s="8"/>
      <c r="D4320" s="23"/>
      <c r="E4320" s="23"/>
      <c r="F4320" s="10" t="str">
        <f aca="false">IF(D4320="","",D4320-N(E4320))</f>
        <v/>
      </c>
      <c r="G4320" s="8"/>
      <c r="H4320" s="12" t="str">
        <f aca="false">IF(AND(A4320="",C4320="",D4320=""),"",IF(A4320="","Add the order date",IF(I4320="","Date not recognised - use YYYY-MM-DD",IF(C4320="","Add the customer email",IF(D4320="","Add the order total",IF(COUNTIF(Customers!$A$2:$A$2001,C4320)=0,"Customer not on Customers tab",IF(N(E4320)&gt;D4320,"Refund is more than the order",IF(AND(B4320&lt;&gt;"",COUNTIF($B$2:$B$5001,B4320)&gt;1),"Same order # twice - keep one row",""))))))))</f>
        <v/>
      </c>
      <c r="I4320" s="11" t="str">
        <f aca="false">IF(A4320="","",IF(ISNUMBER(A4320),INT(A4320),IFERROR(IF(TEXT(DATE(VALUE(LEFT(A4320,4)),VALUE(MID(A4320,6,2)),VALUE(MID(A4320,9,2))),"yyyy-mm-dd")=LEFT(A4320,10),DATE(VALUE(LEFT(A4320,4)),VALUE(MID(A4320,6,2)),VALUE(MID(A4320,9,2))),""),"")))</f>
        <v/>
      </c>
    </row>
    <row r="4321" customFormat="false" ht="15" hidden="false" customHeight="false" outlineLevel="0" collapsed="false">
      <c r="A4321" s="13"/>
      <c r="B4321" s="8"/>
      <c r="C4321" s="8"/>
      <c r="D4321" s="23"/>
      <c r="E4321" s="23"/>
      <c r="F4321" s="10" t="str">
        <f aca="false">IF(D4321="","",D4321-N(E4321))</f>
        <v/>
      </c>
      <c r="G4321" s="8"/>
      <c r="H4321" s="12" t="str">
        <f aca="false">IF(AND(A4321="",C4321="",D4321=""),"",IF(A4321="","Add the order date",IF(I4321="","Date not recognised - use YYYY-MM-DD",IF(C4321="","Add the customer email",IF(D4321="","Add the order total",IF(COUNTIF(Customers!$A$2:$A$2001,C4321)=0,"Customer not on Customers tab",IF(N(E4321)&gt;D4321,"Refund is more than the order",IF(AND(B4321&lt;&gt;"",COUNTIF($B$2:$B$5001,B4321)&gt;1),"Same order # twice - keep one row",""))))))))</f>
        <v/>
      </c>
      <c r="I4321" s="11" t="str">
        <f aca="false">IF(A4321="","",IF(ISNUMBER(A4321),INT(A4321),IFERROR(IF(TEXT(DATE(VALUE(LEFT(A4321,4)),VALUE(MID(A4321,6,2)),VALUE(MID(A4321,9,2))),"yyyy-mm-dd")=LEFT(A4321,10),DATE(VALUE(LEFT(A4321,4)),VALUE(MID(A4321,6,2)),VALUE(MID(A4321,9,2))),""),"")))</f>
        <v/>
      </c>
    </row>
    <row r="4322" customFormat="false" ht="15" hidden="false" customHeight="false" outlineLevel="0" collapsed="false">
      <c r="A4322" s="13"/>
      <c r="B4322" s="8"/>
      <c r="C4322" s="8"/>
      <c r="D4322" s="23"/>
      <c r="E4322" s="23"/>
      <c r="F4322" s="10" t="str">
        <f aca="false">IF(D4322="","",D4322-N(E4322))</f>
        <v/>
      </c>
      <c r="G4322" s="8"/>
      <c r="H4322" s="12" t="str">
        <f aca="false">IF(AND(A4322="",C4322="",D4322=""),"",IF(A4322="","Add the order date",IF(I4322="","Date not recognised - use YYYY-MM-DD",IF(C4322="","Add the customer email",IF(D4322="","Add the order total",IF(COUNTIF(Customers!$A$2:$A$2001,C4322)=0,"Customer not on Customers tab",IF(N(E4322)&gt;D4322,"Refund is more than the order",IF(AND(B4322&lt;&gt;"",COUNTIF($B$2:$B$5001,B4322)&gt;1),"Same order # twice - keep one row",""))))))))</f>
        <v/>
      </c>
      <c r="I4322" s="11" t="str">
        <f aca="false">IF(A4322="","",IF(ISNUMBER(A4322),INT(A4322),IFERROR(IF(TEXT(DATE(VALUE(LEFT(A4322,4)),VALUE(MID(A4322,6,2)),VALUE(MID(A4322,9,2))),"yyyy-mm-dd")=LEFT(A4322,10),DATE(VALUE(LEFT(A4322,4)),VALUE(MID(A4322,6,2)),VALUE(MID(A4322,9,2))),""),"")))</f>
        <v/>
      </c>
    </row>
    <row r="4323" customFormat="false" ht="15" hidden="false" customHeight="false" outlineLevel="0" collapsed="false">
      <c r="A4323" s="13"/>
      <c r="B4323" s="8"/>
      <c r="C4323" s="8"/>
      <c r="D4323" s="23"/>
      <c r="E4323" s="23"/>
      <c r="F4323" s="10" t="str">
        <f aca="false">IF(D4323="","",D4323-N(E4323))</f>
        <v/>
      </c>
      <c r="G4323" s="8"/>
      <c r="H4323" s="12" t="str">
        <f aca="false">IF(AND(A4323="",C4323="",D4323=""),"",IF(A4323="","Add the order date",IF(I4323="","Date not recognised - use YYYY-MM-DD",IF(C4323="","Add the customer email",IF(D4323="","Add the order total",IF(COUNTIF(Customers!$A$2:$A$2001,C4323)=0,"Customer not on Customers tab",IF(N(E4323)&gt;D4323,"Refund is more than the order",IF(AND(B4323&lt;&gt;"",COUNTIF($B$2:$B$5001,B4323)&gt;1),"Same order # twice - keep one row",""))))))))</f>
        <v/>
      </c>
      <c r="I4323" s="11" t="str">
        <f aca="false">IF(A4323="","",IF(ISNUMBER(A4323),INT(A4323),IFERROR(IF(TEXT(DATE(VALUE(LEFT(A4323,4)),VALUE(MID(A4323,6,2)),VALUE(MID(A4323,9,2))),"yyyy-mm-dd")=LEFT(A4323,10),DATE(VALUE(LEFT(A4323,4)),VALUE(MID(A4323,6,2)),VALUE(MID(A4323,9,2))),""),"")))</f>
        <v/>
      </c>
    </row>
    <row r="4324" customFormat="false" ht="15" hidden="false" customHeight="false" outlineLevel="0" collapsed="false">
      <c r="A4324" s="13"/>
      <c r="B4324" s="8"/>
      <c r="C4324" s="8"/>
      <c r="D4324" s="23"/>
      <c r="E4324" s="23"/>
      <c r="F4324" s="10" t="str">
        <f aca="false">IF(D4324="","",D4324-N(E4324))</f>
        <v/>
      </c>
      <c r="G4324" s="8"/>
      <c r="H4324" s="12" t="str">
        <f aca="false">IF(AND(A4324="",C4324="",D4324=""),"",IF(A4324="","Add the order date",IF(I4324="","Date not recognised - use YYYY-MM-DD",IF(C4324="","Add the customer email",IF(D4324="","Add the order total",IF(COUNTIF(Customers!$A$2:$A$2001,C4324)=0,"Customer not on Customers tab",IF(N(E4324)&gt;D4324,"Refund is more than the order",IF(AND(B4324&lt;&gt;"",COUNTIF($B$2:$B$5001,B4324)&gt;1),"Same order # twice - keep one row",""))))))))</f>
        <v/>
      </c>
      <c r="I4324" s="11" t="str">
        <f aca="false">IF(A4324="","",IF(ISNUMBER(A4324),INT(A4324),IFERROR(IF(TEXT(DATE(VALUE(LEFT(A4324,4)),VALUE(MID(A4324,6,2)),VALUE(MID(A4324,9,2))),"yyyy-mm-dd")=LEFT(A4324,10),DATE(VALUE(LEFT(A4324,4)),VALUE(MID(A4324,6,2)),VALUE(MID(A4324,9,2))),""),"")))</f>
        <v/>
      </c>
    </row>
    <row r="4325" customFormat="false" ht="15" hidden="false" customHeight="false" outlineLevel="0" collapsed="false">
      <c r="A4325" s="13"/>
      <c r="B4325" s="8"/>
      <c r="C4325" s="8"/>
      <c r="D4325" s="23"/>
      <c r="E4325" s="23"/>
      <c r="F4325" s="10" t="str">
        <f aca="false">IF(D4325="","",D4325-N(E4325))</f>
        <v/>
      </c>
      <c r="G4325" s="8"/>
      <c r="H4325" s="12" t="str">
        <f aca="false">IF(AND(A4325="",C4325="",D4325=""),"",IF(A4325="","Add the order date",IF(I4325="","Date not recognised - use YYYY-MM-DD",IF(C4325="","Add the customer email",IF(D4325="","Add the order total",IF(COUNTIF(Customers!$A$2:$A$2001,C4325)=0,"Customer not on Customers tab",IF(N(E4325)&gt;D4325,"Refund is more than the order",IF(AND(B4325&lt;&gt;"",COUNTIF($B$2:$B$5001,B4325)&gt;1),"Same order # twice - keep one row",""))))))))</f>
        <v/>
      </c>
      <c r="I4325" s="11" t="str">
        <f aca="false">IF(A4325="","",IF(ISNUMBER(A4325),INT(A4325),IFERROR(IF(TEXT(DATE(VALUE(LEFT(A4325,4)),VALUE(MID(A4325,6,2)),VALUE(MID(A4325,9,2))),"yyyy-mm-dd")=LEFT(A4325,10),DATE(VALUE(LEFT(A4325,4)),VALUE(MID(A4325,6,2)),VALUE(MID(A4325,9,2))),""),"")))</f>
        <v/>
      </c>
    </row>
    <row r="4326" customFormat="false" ht="15" hidden="false" customHeight="false" outlineLevel="0" collapsed="false">
      <c r="A4326" s="13"/>
      <c r="B4326" s="8"/>
      <c r="C4326" s="8"/>
      <c r="D4326" s="23"/>
      <c r="E4326" s="23"/>
      <c r="F4326" s="10" t="str">
        <f aca="false">IF(D4326="","",D4326-N(E4326))</f>
        <v/>
      </c>
      <c r="G4326" s="8"/>
      <c r="H4326" s="12" t="str">
        <f aca="false">IF(AND(A4326="",C4326="",D4326=""),"",IF(A4326="","Add the order date",IF(I4326="","Date not recognised - use YYYY-MM-DD",IF(C4326="","Add the customer email",IF(D4326="","Add the order total",IF(COUNTIF(Customers!$A$2:$A$2001,C4326)=0,"Customer not on Customers tab",IF(N(E4326)&gt;D4326,"Refund is more than the order",IF(AND(B4326&lt;&gt;"",COUNTIF($B$2:$B$5001,B4326)&gt;1),"Same order # twice - keep one row",""))))))))</f>
        <v/>
      </c>
      <c r="I4326" s="11" t="str">
        <f aca="false">IF(A4326="","",IF(ISNUMBER(A4326),INT(A4326),IFERROR(IF(TEXT(DATE(VALUE(LEFT(A4326,4)),VALUE(MID(A4326,6,2)),VALUE(MID(A4326,9,2))),"yyyy-mm-dd")=LEFT(A4326,10),DATE(VALUE(LEFT(A4326,4)),VALUE(MID(A4326,6,2)),VALUE(MID(A4326,9,2))),""),"")))</f>
        <v/>
      </c>
    </row>
    <row r="4327" customFormat="false" ht="15" hidden="false" customHeight="false" outlineLevel="0" collapsed="false">
      <c r="A4327" s="13"/>
      <c r="B4327" s="8"/>
      <c r="C4327" s="8"/>
      <c r="D4327" s="23"/>
      <c r="E4327" s="23"/>
      <c r="F4327" s="10" t="str">
        <f aca="false">IF(D4327="","",D4327-N(E4327))</f>
        <v/>
      </c>
      <c r="G4327" s="8"/>
      <c r="H4327" s="12" t="str">
        <f aca="false">IF(AND(A4327="",C4327="",D4327=""),"",IF(A4327="","Add the order date",IF(I4327="","Date not recognised - use YYYY-MM-DD",IF(C4327="","Add the customer email",IF(D4327="","Add the order total",IF(COUNTIF(Customers!$A$2:$A$2001,C4327)=0,"Customer not on Customers tab",IF(N(E4327)&gt;D4327,"Refund is more than the order",IF(AND(B4327&lt;&gt;"",COUNTIF($B$2:$B$5001,B4327)&gt;1),"Same order # twice - keep one row",""))))))))</f>
        <v/>
      </c>
      <c r="I4327" s="11" t="str">
        <f aca="false">IF(A4327="","",IF(ISNUMBER(A4327),INT(A4327),IFERROR(IF(TEXT(DATE(VALUE(LEFT(A4327,4)),VALUE(MID(A4327,6,2)),VALUE(MID(A4327,9,2))),"yyyy-mm-dd")=LEFT(A4327,10),DATE(VALUE(LEFT(A4327,4)),VALUE(MID(A4327,6,2)),VALUE(MID(A4327,9,2))),""),"")))</f>
        <v/>
      </c>
    </row>
    <row r="4328" customFormat="false" ht="15" hidden="false" customHeight="false" outlineLevel="0" collapsed="false">
      <c r="A4328" s="13"/>
      <c r="B4328" s="8"/>
      <c r="C4328" s="8"/>
      <c r="D4328" s="23"/>
      <c r="E4328" s="23"/>
      <c r="F4328" s="10" t="str">
        <f aca="false">IF(D4328="","",D4328-N(E4328))</f>
        <v/>
      </c>
      <c r="G4328" s="8"/>
      <c r="H4328" s="12" t="str">
        <f aca="false">IF(AND(A4328="",C4328="",D4328=""),"",IF(A4328="","Add the order date",IF(I4328="","Date not recognised - use YYYY-MM-DD",IF(C4328="","Add the customer email",IF(D4328="","Add the order total",IF(COUNTIF(Customers!$A$2:$A$2001,C4328)=0,"Customer not on Customers tab",IF(N(E4328)&gt;D4328,"Refund is more than the order",IF(AND(B4328&lt;&gt;"",COUNTIF($B$2:$B$5001,B4328)&gt;1),"Same order # twice - keep one row",""))))))))</f>
        <v/>
      </c>
      <c r="I4328" s="11" t="str">
        <f aca="false">IF(A4328="","",IF(ISNUMBER(A4328),INT(A4328),IFERROR(IF(TEXT(DATE(VALUE(LEFT(A4328,4)),VALUE(MID(A4328,6,2)),VALUE(MID(A4328,9,2))),"yyyy-mm-dd")=LEFT(A4328,10),DATE(VALUE(LEFT(A4328,4)),VALUE(MID(A4328,6,2)),VALUE(MID(A4328,9,2))),""),"")))</f>
        <v/>
      </c>
    </row>
    <row r="4329" customFormat="false" ht="15" hidden="false" customHeight="false" outlineLevel="0" collapsed="false">
      <c r="A4329" s="13"/>
      <c r="B4329" s="8"/>
      <c r="C4329" s="8"/>
      <c r="D4329" s="23"/>
      <c r="E4329" s="23"/>
      <c r="F4329" s="10" t="str">
        <f aca="false">IF(D4329="","",D4329-N(E4329))</f>
        <v/>
      </c>
      <c r="G4329" s="8"/>
      <c r="H4329" s="12" t="str">
        <f aca="false">IF(AND(A4329="",C4329="",D4329=""),"",IF(A4329="","Add the order date",IF(I4329="","Date not recognised - use YYYY-MM-DD",IF(C4329="","Add the customer email",IF(D4329="","Add the order total",IF(COUNTIF(Customers!$A$2:$A$2001,C4329)=0,"Customer not on Customers tab",IF(N(E4329)&gt;D4329,"Refund is more than the order",IF(AND(B4329&lt;&gt;"",COUNTIF($B$2:$B$5001,B4329)&gt;1),"Same order # twice - keep one row",""))))))))</f>
        <v/>
      </c>
      <c r="I4329" s="11" t="str">
        <f aca="false">IF(A4329="","",IF(ISNUMBER(A4329),INT(A4329),IFERROR(IF(TEXT(DATE(VALUE(LEFT(A4329,4)),VALUE(MID(A4329,6,2)),VALUE(MID(A4329,9,2))),"yyyy-mm-dd")=LEFT(A4329,10),DATE(VALUE(LEFT(A4329,4)),VALUE(MID(A4329,6,2)),VALUE(MID(A4329,9,2))),""),"")))</f>
        <v/>
      </c>
    </row>
    <row r="4330" customFormat="false" ht="15" hidden="false" customHeight="false" outlineLevel="0" collapsed="false">
      <c r="A4330" s="13"/>
      <c r="B4330" s="8"/>
      <c r="C4330" s="8"/>
      <c r="D4330" s="23"/>
      <c r="E4330" s="23"/>
      <c r="F4330" s="10" t="str">
        <f aca="false">IF(D4330="","",D4330-N(E4330))</f>
        <v/>
      </c>
      <c r="G4330" s="8"/>
      <c r="H4330" s="12" t="str">
        <f aca="false">IF(AND(A4330="",C4330="",D4330=""),"",IF(A4330="","Add the order date",IF(I4330="","Date not recognised - use YYYY-MM-DD",IF(C4330="","Add the customer email",IF(D4330="","Add the order total",IF(COUNTIF(Customers!$A$2:$A$2001,C4330)=0,"Customer not on Customers tab",IF(N(E4330)&gt;D4330,"Refund is more than the order",IF(AND(B4330&lt;&gt;"",COUNTIF($B$2:$B$5001,B4330)&gt;1),"Same order # twice - keep one row",""))))))))</f>
        <v/>
      </c>
      <c r="I4330" s="11" t="str">
        <f aca="false">IF(A4330="","",IF(ISNUMBER(A4330),INT(A4330),IFERROR(IF(TEXT(DATE(VALUE(LEFT(A4330,4)),VALUE(MID(A4330,6,2)),VALUE(MID(A4330,9,2))),"yyyy-mm-dd")=LEFT(A4330,10),DATE(VALUE(LEFT(A4330,4)),VALUE(MID(A4330,6,2)),VALUE(MID(A4330,9,2))),""),"")))</f>
        <v/>
      </c>
    </row>
    <row r="4331" customFormat="false" ht="15" hidden="false" customHeight="false" outlineLevel="0" collapsed="false">
      <c r="A4331" s="13"/>
      <c r="B4331" s="8"/>
      <c r="C4331" s="8"/>
      <c r="D4331" s="23"/>
      <c r="E4331" s="23"/>
      <c r="F4331" s="10" t="str">
        <f aca="false">IF(D4331="","",D4331-N(E4331))</f>
        <v/>
      </c>
      <c r="G4331" s="8"/>
      <c r="H4331" s="12" t="str">
        <f aca="false">IF(AND(A4331="",C4331="",D4331=""),"",IF(A4331="","Add the order date",IF(I4331="","Date not recognised - use YYYY-MM-DD",IF(C4331="","Add the customer email",IF(D4331="","Add the order total",IF(COUNTIF(Customers!$A$2:$A$2001,C4331)=0,"Customer not on Customers tab",IF(N(E4331)&gt;D4331,"Refund is more than the order",IF(AND(B4331&lt;&gt;"",COUNTIF($B$2:$B$5001,B4331)&gt;1),"Same order # twice - keep one row",""))))))))</f>
        <v/>
      </c>
      <c r="I4331" s="11" t="str">
        <f aca="false">IF(A4331="","",IF(ISNUMBER(A4331),INT(A4331),IFERROR(IF(TEXT(DATE(VALUE(LEFT(A4331,4)),VALUE(MID(A4331,6,2)),VALUE(MID(A4331,9,2))),"yyyy-mm-dd")=LEFT(A4331,10),DATE(VALUE(LEFT(A4331,4)),VALUE(MID(A4331,6,2)),VALUE(MID(A4331,9,2))),""),"")))</f>
        <v/>
      </c>
    </row>
    <row r="4332" customFormat="false" ht="15" hidden="false" customHeight="false" outlineLevel="0" collapsed="false">
      <c r="A4332" s="13"/>
      <c r="B4332" s="8"/>
      <c r="C4332" s="8"/>
      <c r="D4332" s="23"/>
      <c r="E4332" s="23"/>
      <c r="F4332" s="10" t="str">
        <f aca="false">IF(D4332="","",D4332-N(E4332))</f>
        <v/>
      </c>
      <c r="G4332" s="8"/>
      <c r="H4332" s="12" t="str">
        <f aca="false">IF(AND(A4332="",C4332="",D4332=""),"",IF(A4332="","Add the order date",IF(I4332="","Date not recognised - use YYYY-MM-DD",IF(C4332="","Add the customer email",IF(D4332="","Add the order total",IF(COUNTIF(Customers!$A$2:$A$2001,C4332)=0,"Customer not on Customers tab",IF(N(E4332)&gt;D4332,"Refund is more than the order",IF(AND(B4332&lt;&gt;"",COUNTIF($B$2:$B$5001,B4332)&gt;1),"Same order # twice - keep one row",""))))))))</f>
        <v/>
      </c>
      <c r="I4332" s="11" t="str">
        <f aca="false">IF(A4332="","",IF(ISNUMBER(A4332),INT(A4332),IFERROR(IF(TEXT(DATE(VALUE(LEFT(A4332,4)),VALUE(MID(A4332,6,2)),VALUE(MID(A4332,9,2))),"yyyy-mm-dd")=LEFT(A4332,10),DATE(VALUE(LEFT(A4332,4)),VALUE(MID(A4332,6,2)),VALUE(MID(A4332,9,2))),""),"")))</f>
        <v/>
      </c>
    </row>
    <row r="4333" customFormat="false" ht="15" hidden="false" customHeight="false" outlineLevel="0" collapsed="false">
      <c r="A4333" s="13"/>
      <c r="B4333" s="8"/>
      <c r="C4333" s="8"/>
      <c r="D4333" s="23"/>
      <c r="E4333" s="23"/>
      <c r="F4333" s="10" t="str">
        <f aca="false">IF(D4333="","",D4333-N(E4333))</f>
        <v/>
      </c>
      <c r="G4333" s="8"/>
      <c r="H4333" s="12" t="str">
        <f aca="false">IF(AND(A4333="",C4333="",D4333=""),"",IF(A4333="","Add the order date",IF(I4333="","Date not recognised - use YYYY-MM-DD",IF(C4333="","Add the customer email",IF(D4333="","Add the order total",IF(COUNTIF(Customers!$A$2:$A$2001,C4333)=0,"Customer not on Customers tab",IF(N(E4333)&gt;D4333,"Refund is more than the order",IF(AND(B4333&lt;&gt;"",COUNTIF($B$2:$B$5001,B4333)&gt;1),"Same order # twice - keep one row",""))))))))</f>
        <v/>
      </c>
      <c r="I4333" s="11" t="str">
        <f aca="false">IF(A4333="","",IF(ISNUMBER(A4333),INT(A4333),IFERROR(IF(TEXT(DATE(VALUE(LEFT(A4333,4)),VALUE(MID(A4333,6,2)),VALUE(MID(A4333,9,2))),"yyyy-mm-dd")=LEFT(A4333,10),DATE(VALUE(LEFT(A4333,4)),VALUE(MID(A4333,6,2)),VALUE(MID(A4333,9,2))),""),"")))</f>
        <v/>
      </c>
    </row>
    <row r="4334" customFormat="false" ht="15" hidden="false" customHeight="false" outlineLevel="0" collapsed="false">
      <c r="A4334" s="13"/>
      <c r="B4334" s="8"/>
      <c r="C4334" s="8"/>
      <c r="D4334" s="23"/>
      <c r="E4334" s="23"/>
      <c r="F4334" s="10" t="str">
        <f aca="false">IF(D4334="","",D4334-N(E4334))</f>
        <v/>
      </c>
      <c r="G4334" s="8"/>
      <c r="H4334" s="12" t="str">
        <f aca="false">IF(AND(A4334="",C4334="",D4334=""),"",IF(A4334="","Add the order date",IF(I4334="","Date not recognised - use YYYY-MM-DD",IF(C4334="","Add the customer email",IF(D4334="","Add the order total",IF(COUNTIF(Customers!$A$2:$A$2001,C4334)=0,"Customer not on Customers tab",IF(N(E4334)&gt;D4334,"Refund is more than the order",IF(AND(B4334&lt;&gt;"",COUNTIF($B$2:$B$5001,B4334)&gt;1),"Same order # twice - keep one row",""))))))))</f>
        <v/>
      </c>
      <c r="I4334" s="11" t="str">
        <f aca="false">IF(A4334="","",IF(ISNUMBER(A4334),INT(A4334),IFERROR(IF(TEXT(DATE(VALUE(LEFT(A4334,4)),VALUE(MID(A4334,6,2)),VALUE(MID(A4334,9,2))),"yyyy-mm-dd")=LEFT(A4334,10),DATE(VALUE(LEFT(A4334,4)),VALUE(MID(A4334,6,2)),VALUE(MID(A4334,9,2))),""),"")))</f>
        <v/>
      </c>
    </row>
    <row r="4335" customFormat="false" ht="15" hidden="false" customHeight="false" outlineLevel="0" collapsed="false">
      <c r="A4335" s="13"/>
      <c r="B4335" s="8"/>
      <c r="C4335" s="8"/>
      <c r="D4335" s="23"/>
      <c r="E4335" s="23"/>
      <c r="F4335" s="10" t="str">
        <f aca="false">IF(D4335="","",D4335-N(E4335))</f>
        <v/>
      </c>
      <c r="G4335" s="8"/>
      <c r="H4335" s="12" t="str">
        <f aca="false">IF(AND(A4335="",C4335="",D4335=""),"",IF(A4335="","Add the order date",IF(I4335="","Date not recognised - use YYYY-MM-DD",IF(C4335="","Add the customer email",IF(D4335="","Add the order total",IF(COUNTIF(Customers!$A$2:$A$2001,C4335)=0,"Customer not on Customers tab",IF(N(E4335)&gt;D4335,"Refund is more than the order",IF(AND(B4335&lt;&gt;"",COUNTIF($B$2:$B$5001,B4335)&gt;1),"Same order # twice - keep one row",""))))))))</f>
        <v/>
      </c>
      <c r="I4335" s="11" t="str">
        <f aca="false">IF(A4335="","",IF(ISNUMBER(A4335),INT(A4335),IFERROR(IF(TEXT(DATE(VALUE(LEFT(A4335,4)),VALUE(MID(A4335,6,2)),VALUE(MID(A4335,9,2))),"yyyy-mm-dd")=LEFT(A4335,10),DATE(VALUE(LEFT(A4335,4)),VALUE(MID(A4335,6,2)),VALUE(MID(A4335,9,2))),""),"")))</f>
        <v/>
      </c>
    </row>
    <row r="4336" customFormat="false" ht="15" hidden="false" customHeight="false" outlineLevel="0" collapsed="false">
      <c r="A4336" s="13"/>
      <c r="B4336" s="8"/>
      <c r="C4336" s="8"/>
      <c r="D4336" s="23"/>
      <c r="E4336" s="23"/>
      <c r="F4336" s="10" t="str">
        <f aca="false">IF(D4336="","",D4336-N(E4336))</f>
        <v/>
      </c>
      <c r="G4336" s="8"/>
      <c r="H4336" s="12" t="str">
        <f aca="false">IF(AND(A4336="",C4336="",D4336=""),"",IF(A4336="","Add the order date",IF(I4336="","Date not recognised - use YYYY-MM-DD",IF(C4336="","Add the customer email",IF(D4336="","Add the order total",IF(COUNTIF(Customers!$A$2:$A$2001,C4336)=0,"Customer not on Customers tab",IF(N(E4336)&gt;D4336,"Refund is more than the order",IF(AND(B4336&lt;&gt;"",COUNTIF($B$2:$B$5001,B4336)&gt;1),"Same order # twice - keep one row",""))))))))</f>
        <v/>
      </c>
      <c r="I4336" s="11" t="str">
        <f aca="false">IF(A4336="","",IF(ISNUMBER(A4336),INT(A4336),IFERROR(IF(TEXT(DATE(VALUE(LEFT(A4336,4)),VALUE(MID(A4336,6,2)),VALUE(MID(A4336,9,2))),"yyyy-mm-dd")=LEFT(A4336,10),DATE(VALUE(LEFT(A4336,4)),VALUE(MID(A4336,6,2)),VALUE(MID(A4336,9,2))),""),"")))</f>
        <v/>
      </c>
    </row>
    <row r="4337" customFormat="false" ht="15" hidden="false" customHeight="false" outlineLevel="0" collapsed="false">
      <c r="A4337" s="13"/>
      <c r="B4337" s="8"/>
      <c r="C4337" s="8"/>
      <c r="D4337" s="23"/>
      <c r="E4337" s="23"/>
      <c r="F4337" s="10" t="str">
        <f aca="false">IF(D4337="","",D4337-N(E4337))</f>
        <v/>
      </c>
      <c r="G4337" s="8"/>
      <c r="H4337" s="12" t="str">
        <f aca="false">IF(AND(A4337="",C4337="",D4337=""),"",IF(A4337="","Add the order date",IF(I4337="","Date not recognised - use YYYY-MM-DD",IF(C4337="","Add the customer email",IF(D4337="","Add the order total",IF(COUNTIF(Customers!$A$2:$A$2001,C4337)=0,"Customer not on Customers tab",IF(N(E4337)&gt;D4337,"Refund is more than the order",IF(AND(B4337&lt;&gt;"",COUNTIF($B$2:$B$5001,B4337)&gt;1),"Same order # twice - keep one row",""))))))))</f>
        <v/>
      </c>
      <c r="I4337" s="11" t="str">
        <f aca="false">IF(A4337="","",IF(ISNUMBER(A4337),INT(A4337),IFERROR(IF(TEXT(DATE(VALUE(LEFT(A4337,4)),VALUE(MID(A4337,6,2)),VALUE(MID(A4337,9,2))),"yyyy-mm-dd")=LEFT(A4337,10),DATE(VALUE(LEFT(A4337,4)),VALUE(MID(A4337,6,2)),VALUE(MID(A4337,9,2))),""),"")))</f>
        <v/>
      </c>
    </row>
    <row r="4338" customFormat="false" ht="15" hidden="false" customHeight="false" outlineLevel="0" collapsed="false">
      <c r="A4338" s="13"/>
      <c r="B4338" s="8"/>
      <c r="C4338" s="8"/>
      <c r="D4338" s="23"/>
      <c r="E4338" s="23"/>
      <c r="F4338" s="10" t="str">
        <f aca="false">IF(D4338="","",D4338-N(E4338))</f>
        <v/>
      </c>
      <c r="G4338" s="8"/>
      <c r="H4338" s="12" t="str">
        <f aca="false">IF(AND(A4338="",C4338="",D4338=""),"",IF(A4338="","Add the order date",IF(I4338="","Date not recognised - use YYYY-MM-DD",IF(C4338="","Add the customer email",IF(D4338="","Add the order total",IF(COUNTIF(Customers!$A$2:$A$2001,C4338)=0,"Customer not on Customers tab",IF(N(E4338)&gt;D4338,"Refund is more than the order",IF(AND(B4338&lt;&gt;"",COUNTIF($B$2:$B$5001,B4338)&gt;1),"Same order # twice - keep one row",""))))))))</f>
        <v/>
      </c>
      <c r="I4338" s="11" t="str">
        <f aca="false">IF(A4338="","",IF(ISNUMBER(A4338),INT(A4338),IFERROR(IF(TEXT(DATE(VALUE(LEFT(A4338,4)),VALUE(MID(A4338,6,2)),VALUE(MID(A4338,9,2))),"yyyy-mm-dd")=LEFT(A4338,10),DATE(VALUE(LEFT(A4338,4)),VALUE(MID(A4338,6,2)),VALUE(MID(A4338,9,2))),""),"")))</f>
        <v/>
      </c>
    </row>
    <row r="4339" customFormat="false" ht="15" hidden="false" customHeight="false" outlineLevel="0" collapsed="false">
      <c r="A4339" s="13"/>
      <c r="B4339" s="8"/>
      <c r="C4339" s="8"/>
      <c r="D4339" s="23"/>
      <c r="E4339" s="23"/>
      <c r="F4339" s="10" t="str">
        <f aca="false">IF(D4339="","",D4339-N(E4339))</f>
        <v/>
      </c>
      <c r="G4339" s="8"/>
      <c r="H4339" s="12" t="str">
        <f aca="false">IF(AND(A4339="",C4339="",D4339=""),"",IF(A4339="","Add the order date",IF(I4339="","Date not recognised - use YYYY-MM-DD",IF(C4339="","Add the customer email",IF(D4339="","Add the order total",IF(COUNTIF(Customers!$A$2:$A$2001,C4339)=0,"Customer not on Customers tab",IF(N(E4339)&gt;D4339,"Refund is more than the order",IF(AND(B4339&lt;&gt;"",COUNTIF($B$2:$B$5001,B4339)&gt;1),"Same order # twice - keep one row",""))))))))</f>
        <v/>
      </c>
      <c r="I4339" s="11" t="str">
        <f aca="false">IF(A4339="","",IF(ISNUMBER(A4339),INT(A4339),IFERROR(IF(TEXT(DATE(VALUE(LEFT(A4339,4)),VALUE(MID(A4339,6,2)),VALUE(MID(A4339,9,2))),"yyyy-mm-dd")=LEFT(A4339,10),DATE(VALUE(LEFT(A4339,4)),VALUE(MID(A4339,6,2)),VALUE(MID(A4339,9,2))),""),"")))</f>
        <v/>
      </c>
    </row>
    <row r="4340" customFormat="false" ht="15" hidden="false" customHeight="false" outlineLevel="0" collapsed="false">
      <c r="A4340" s="13"/>
      <c r="B4340" s="8"/>
      <c r="C4340" s="8"/>
      <c r="D4340" s="23"/>
      <c r="E4340" s="23"/>
      <c r="F4340" s="10" t="str">
        <f aca="false">IF(D4340="","",D4340-N(E4340))</f>
        <v/>
      </c>
      <c r="G4340" s="8"/>
      <c r="H4340" s="12" t="str">
        <f aca="false">IF(AND(A4340="",C4340="",D4340=""),"",IF(A4340="","Add the order date",IF(I4340="","Date not recognised - use YYYY-MM-DD",IF(C4340="","Add the customer email",IF(D4340="","Add the order total",IF(COUNTIF(Customers!$A$2:$A$2001,C4340)=0,"Customer not on Customers tab",IF(N(E4340)&gt;D4340,"Refund is more than the order",IF(AND(B4340&lt;&gt;"",COUNTIF($B$2:$B$5001,B4340)&gt;1),"Same order # twice - keep one row",""))))))))</f>
        <v/>
      </c>
      <c r="I4340" s="11" t="str">
        <f aca="false">IF(A4340="","",IF(ISNUMBER(A4340),INT(A4340),IFERROR(IF(TEXT(DATE(VALUE(LEFT(A4340,4)),VALUE(MID(A4340,6,2)),VALUE(MID(A4340,9,2))),"yyyy-mm-dd")=LEFT(A4340,10),DATE(VALUE(LEFT(A4340,4)),VALUE(MID(A4340,6,2)),VALUE(MID(A4340,9,2))),""),"")))</f>
        <v/>
      </c>
    </row>
    <row r="4341" customFormat="false" ht="15" hidden="false" customHeight="false" outlineLevel="0" collapsed="false">
      <c r="A4341" s="13"/>
      <c r="B4341" s="8"/>
      <c r="C4341" s="8"/>
      <c r="D4341" s="23"/>
      <c r="E4341" s="23"/>
      <c r="F4341" s="10" t="str">
        <f aca="false">IF(D4341="","",D4341-N(E4341))</f>
        <v/>
      </c>
      <c r="G4341" s="8"/>
      <c r="H4341" s="12" t="str">
        <f aca="false">IF(AND(A4341="",C4341="",D4341=""),"",IF(A4341="","Add the order date",IF(I4341="","Date not recognised - use YYYY-MM-DD",IF(C4341="","Add the customer email",IF(D4341="","Add the order total",IF(COUNTIF(Customers!$A$2:$A$2001,C4341)=0,"Customer not on Customers tab",IF(N(E4341)&gt;D4341,"Refund is more than the order",IF(AND(B4341&lt;&gt;"",COUNTIF($B$2:$B$5001,B4341)&gt;1),"Same order # twice - keep one row",""))))))))</f>
        <v/>
      </c>
      <c r="I4341" s="11" t="str">
        <f aca="false">IF(A4341="","",IF(ISNUMBER(A4341),INT(A4341),IFERROR(IF(TEXT(DATE(VALUE(LEFT(A4341,4)),VALUE(MID(A4341,6,2)),VALUE(MID(A4341,9,2))),"yyyy-mm-dd")=LEFT(A4341,10),DATE(VALUE(LEFT(A4341,4)),VALUE(MID(A4341,6,2)),VALUE(MID(A4341,9,2))),""),"")))</f>
        <v/>
      </c>
    </row>
    <row r="4342" customFormat="false" ht="15" hidden="false" customHeight="false" outlineLevel="0" collapsed="false">
      <c r="A4342" s="13"/>
      <c r="B4342" s="8"/>
      <c r="C4342" s="8"/>
      <c r="D4342" s="23"/>
      <c r="E4342" s="23"/>
      <c r="F4342" s="10" t="str">
        <f aca="false">IF(D4342="","",D4342-N(E4342))</f>
        <v/>
      </c>
      <c r="G4342" s="8"/>
      <c r="H4342" s="12" t="str">
        <f aca="false">IF(AND(A4342="",C4342="",D4342=""),"",IF(A4342="","Add the order date",IF(I4342="","Date not recognised - use YYYY-MM-DD",IF(C4342="","Add the customer email",IF(D4342="","Add the order total",IF(COUNTIF(Customers!$A$2:$A$2001,C4342)=0,"Customer not on Customers tab",IF(N(E4342)&gt;D4342,"Refund is more than the order",IF(AND(B4342&lt;&gt;"",COUNTIF($B$2:$B$5001,B4342)&gt;1),"Same order # twice - keep one row",""))))))))</f>
        <v/>
      </c>
      <c r="I4342" s="11" t="str">
        <f aca="false">IF(A4342="","",IF(ISNUMBER(A4342),INT(A4342),IFERROR(IF(TEXT(DATE(VALUE(LEFT(A4342,4)),VALUE(MID(A4342,6,2)),VALUE(MID(A4342,9,2))),"yyyy-mm-dd")=LEFT(A4342,10),DATE(VALUE(LEFT(A4342,4)),VALUE(MID(A4342,6,2)),VALUE(MID(A4342,9,2))),""),"")))</f>
        <v/>
      </c>
    </row>
    <row r="4343" customFormat="false" ht="15" hidden="false" customHeight="false" outlineLevel="0" collapsed="false">
      <c r="A4343" s="13"/>
      <c r="B4343" s="8"/>
      <c r="C4343" s="8"/>
      <c r="D4343" s="23"/>
      <c r="E4343" s="23"/>
      <c r="F4343" s="10" t="str">
        <f aca="false">IF(D4343="","",D4343-N(E4343))</f>
        <v/>
      </c>
      <c r="G4343" s="8"/>
      <c r="H4343" s="12" t="str">
        <f aca="false">IF(AND(A4343="",C4343="",D4343=""),"",IF(A4343="","Add the order date",IF(I4343="","Date not recognised - use YYYY-MM-DD",IF(C4343="","Add the customer email",IF(D4343="","Add the order total",IF(COUNTIF(Customers!$A$2:$A$2001,C4343)=0,"Customer not on Customers tab",IF(N(E4343)&gt;D4343,"Refund is more than the order",IF(AND(B4343&lt;&gt;"",COUNTIF($B$2:$B$5001,B4343)&gt;1),"Same order # twice - keep one row",""))))))))</f>
        <v/>
      </c>
      <c r="I4343" s="11" t="str">
        <f aca="false">IF(A4343="","",IF(ISNUMBER(A4343),INT(A4343),IFERROR(IF(TEXT(DATE(VALUE(LEFT(A4343,4)),VALUE(MID(A4343,6,2)),VALUE(MID(A4343,9,2))),"yyyy-mm-dd")=LEFT(A4343,10),DATE(VALUE(LEFT(A4343,4)),VALUE(MID(A4343,6,2)),VALUE(MID(A4343,9,2))),""),"")))</f>
        <v/>
      </c>
    </row>
    <row r="4344" customFormat="false" ht="15" hidden="false" customHeight="false" outlineLevel="0" collapsed="false">
      <c r="A4344" s="13"/>
      <c r="B4344" s="8"/>
      <c r="C4344" s="8"/>
      <c r="D4344" s="23"/>
      <c r="E4344" s="23"/>
      <c r="F4344" s="10" t="str">
        <f aca="false">IF(D4344="","",D4344-N(E4344))</f>
        <v/>
      </c>
      <c r="G4344" s="8"/>
      <c r="H4344" s="12" t="str">
        <f aca="false">IF(AND(A4344="",C4344="",D4344=""),"",IF(A4344="","Add the order date",IF(I4344="","Date not recognised - use YYYY-MM-DD",IF(C4344="","Add the customer email",IF(D4344="","Add the order total",IF(COUNTIF(Customers!$A$2:$A$2001,C4344)=0,"Customer not on Customers tab",IF(N(E4344)&gt;D4344,"Refund is more than the order",IF(AND(B4344&lt;&gt;"",COUNTIF($B$2:$B$5001,B4344)&gt;1),"Same order # twice - keep one row",""))))))))</f>
        <v/>
      </c>
      <c r="I4344" s="11" t="str">
        <f aca="false">IF(A4344="","",IF(ISNUMBER(A4344),INT(A4344),IFERROR(IF(TEXT(DATE(VALUE(LEFT(A4344,4)),VALUE(MID(A4344,6,2)),VALUE(MID(A4344,9,2))),"yyyy-mm-dd")=LEFT(A4344,10),DATE(VALUE(LEFT(A4344,4)),VALUE(MID(A4344,6,2)),VALUE(MID(A4344,9,2))),""),"")))</f>
        <v/>
      </c>
    </row>
    <row r="4345" customFormat="false" ht="15" hidden="false" customHeight="false" outlineLevel="0" collapsed="false">
      <c r="A4345" s="13"/>
      <c r="B4345" s="8"/>
      <c r="C4345" s="8"/>
      <c r="D4345" s="23"/>
      <c r="E4345" s="23"/>
      <c r="F4345" s="10" t="str">
        <f aca="false">IF(D4345="","",D4345-N(E4345))</f>
        <v/>
      </c>
      <c r="G4345" s="8"/>
      <c r="H4345" s="12" t="str">
        <f aca="false">IF(AND(A4345="",C4345="",D4345=""),"",IF(A4345="","Add the order date",IF(I4345="","Date not recognised - use YYYY-MM-DD",IF(C4345="","Add the customer email",IF(D4345="","Add the order total",IF(COUNTIF(Customers!$A$2:$A$2001,C4345)=0,"Customer not on Customers tab",IF(N(E4345)&gt;D4345,"Refund is more than the order",IF(AND(B4345&lt;&gt;"",COUNTIF($B$2:$B$5001,B4345)&gt;1),"Same order # twice - keep one row",""))))))))</f>
        <v/>
      </c>
      <c r="I4345" s="11" t="str">
        <f aca="false">IF(A4345="","",IF(ISNUMBER(A4345),INT(A4345),IFERROR(IF(TEXT(DATE(VALUE(LEFT(A4345,4)),VALUE(MID(A4345,6,2)),VALUE(MID(A4345,9,2))),"yyyy-mm-dd")=LEFT(A4345,10),DATE(VALUE(LEFT(A4345,4)),VALUE(MID(A4345,6,2)),VALUE(MID(A4345,9,2))),""),"")))</f>
        <v/>
      </c>
    </row>
    <row r="4346" customFormat="false" ht="15" hidden="false" customHeight="false" outlineLevel="0" collapsed="false">
      <c r="A4346" s="13"/>
      <c r="B4346" s="8"/>
      <c r="C4346" s="8"/>
      <c r="D4346" s="23"/>
      <c r="E4346" s="23"/>
      <c r="F4346" s="10" t="str">
        <f aca="false">IF(D4346="","",D4346-N(E4346))</f>
        <v/>
      </c>
      <c r="G4346" s="8"/>
      <c r="H4346" s="12" t="str">
        <f aca="false">IF(AND(A4346="",C4346="",D4346=""),"",IF(A4346="","Add the order date",IF(I4346="","Date not recognised - use YYYY-MM-DD",IF(C4346="","Add the customer email",IF(D4346="","Add the order total",IF(COUNTIF(Customers!$A$2:$A$2001,C4346)=0,"Customer not on Customers tab",IF(N(E4346)&gt;D4346,"Refund is more than the order",IF(AND(B4346&lt;&gt;"",COUNTIF($B$2:$B$5001,B4346)&gt;1),"Same order # twice - keep one row",""))))))))</f>
        <v/>
      </c>
      <c r="I4346" s="11" t="str">
        <f aca="false">IF(A4346="","",IF(ISNUMBER(A4346),INT(A4346),IFERROR(IF(TEXT(DATE(VALUE(LEFT(A4346,4)),VALUE(MID(A4346,6,2)),VALUE(MID(A4346,9,2))),"yyyy-mm-dd")=LEFT(A4346,10),DATE(VALUE(LEFT(A4346,4)),VALUE(MID(A4346,6,2)),VALUE(MID(A4346,9,2))),""),"")))</f>
        <v/>
      </c>
    </row>
    <row r="4347" customFormat="false" ht="15" hidden="false" customHeight="false" outlineLevel="0" collapsed="false">
      <c r="A4347" s="13"/>
      <c r="B4347" s="8"/>
      <c r="C4347" s="8"/>
      <c r="D4347" s="23"/>
      <c r="E4347" s="23"/>
      <c r="F4347" s="10" t="str">
        <f aca="false">IF(D4347="","",D4347-N(E4347))</f>
        <v/>
      </c>
      <c r="G4347" s="8"/>
      <c r="H4347" s="12" t="str">
        <f aca="false">IF(AND(A4347="",C4347="",D4347=""),"",IF(A4347="","Add the order date",IF(I4347="","Date not recognised - use YYYY-MM-DD",IF(C4347="","Add the customer email",IF(D4347="","Add the order total",IF(COUNTIF(Customers!$A$2:$A$2001,C4347)=0,"Customer not on Customers tab",IF(N(E4347)&gt;D4347,"Refund is more than the order",IF(AND(B4347&lt;&gt;"",COUNTIF($B$2:$B$5001,B4347)&gt;1),"Same order # twice - keep one row",""))))))))</f>
        <v/>
      </c>
      <c r="I4347" s="11" t="str">
        <f aca="false">IF(A4347="","",IF(ISNUMBER(A4347),INT(A4347),IFERROR(IF(TEXT(DATE(VALUE(LEFT(A4347,4)),VALUE(MID(A4347,6,2)),VALUE(MID(A4347,9,2))),"yyyy-mm-dd")=LEFT(A4347,10),DATE(VALUE(LEFT(A4347,4)),VALUE(MID(A4347,6,2)),VALUE(MID(A4347,9,2))),""),"")))</f>
        <v/>
      </c>
    </row>
    <row r="4348" customFormat="false" ht="15" hidden="false" customHeight="false" outlineLevel="0" collapsed="false">
      <c r="A4348" s="13"/>
      <c r="B4348" s="8"/>
      <c r="C4348" s="8"/>
      <c r="D4348" s="23"/>
      <c r="E4348" s="23"/>
      <c r="F4348" s="10" t="str">
        <f aca="false">IF(D4348="","",D4348-N(E4348))</f>
        <v/>
      </c>
      <c r="G4348" s="8"/>
      <c r="H4348" s="12" t="str">
        <f aca="false">IF(AND(A4348="",C4348="",D4348=""),"",IF(A4348="","Add the order date",IF(I4348="","Date not recognised - use YYYY-MM-DD",IF(C4348="","Add the customer email",IF(D4348="","Add the order total",IF(COUNTIF(Customers!$A$2:$A$2001,C4348)=0,"Customer not on Customers tab",IF(N(E4348)&gt;D4348,"Refund is more than the order",IF(AND(B4348&lt;&gt;"",COUNTIF($B$2:$B$5001,B4348)&gt;1),"Same order # twice - keep one row",""))))))))</f>
        <v/>
      </c>
      <c r="I4348" s="11" t="str">
        <f aca="false">IF(A4348="","",IF(ISNUMBER(A4348),INT(A4348),IFERROR(IF(TEXT(DATE(VALUE(LEFT(A4348,4)),VALUE(MID(A4348,6,2)),VALUE(MID(A4348,9,2))),"yyyy-mm-dd")=LEFT(A4348,10),DATE(VALUE(LEFT(A4348,4)),VALUE(MID(A4348,6,2)),VALUE(MID(A4348,9,2))),""),"")))</f>
        <v/>
      </c>
    </row>
    <row r="4349" customFormat="false" ht="15" hidden="false" customHeight="false" outlineLevel="0" collapsed="false">
      <c r="A4349" s="13"/>
      <c r="B4349" s="8"/>
      <c r="C4349" s="8"/>
      <c r="D4349" s="23"/>
      <c r="E4349" s="23"/>
      <c r="F4349" s="10" t="str">
        <f aca="false">IF(D4349="","",D4349-N(E4349))</f>
        <v/>
      </c>
      <c r="G4349" s="8"/>
      <c r="H4349" s="12" t="str">
        <f aca="false">IF(AND(A4349="",C4349="",D4349=""),"",IF(A4349="","Add the order date",IF(I4349="","Date not recognised - use YYYY-MM-DD",IF(C4349="","Add the customer email",IF(D4349="","Add the order total",IF(COUNTIF(Customers!$A$2:$A$2001,C4349)=0,"Customer not on Customers tab",IF(N(E4349)&gt;D4349,"Refund is more than the order",IF(AND(B4349&lt;&gt;"",COUNTIF($B$2:$B$5001,B4349)&gt;1),"Same order # twice - keep one row",""))))))))</f>
        <v/>
      </c>
      <c r="I4349" s="11" t="str">
        <f aca="false">IF(A4349="","",IF(ISNUMBER(A4349),INT(A4349),IFERROR(IF(TEXT(DATE(VALUE(LEFT(A4349,4)),VALUE(MID(A4349,6,2)),VALUE(MID(A4349,9,2))),"yyyy-mm-dd")=LEFT(A4349,10),DATE(VALUE(LEFT(A4349,4)),VALUE(MID(A4349,6,2)),VALUE(MID(A4349,9,2))),""),"")))</f>
        <v/>
      </c>
    </row>
    <row r="4350" customFormat="false" ht="15" hidden="false" customHeight="false" outlineLevel="0" collapsed="false">
      <c r="A4350" s="13"/>
      <c r="B4350" s="8"/>
      <c r="C4350" s="8"/>
      <c r="D4350" s="23"/>
      <c r="E4350" s="23"/>
      <c r="F4350" s="10" t="str">
        <f aca="false">IF(D4350="","",D4350-N(E4350))</f>
        <v/>
      </c>
      <c r="G4350" s="8"/>
      <c r="H4350" s="12" t="str">
        <f aca="false">IF(AND(A4350="",C4350="",D4350=""),"",IF(A4350="","Add the order date",IF(I4350="","Date not recognised - use YYYY-MM-DD",IF(C4350="","Add the customer email",IF(D4350="","Add the order total",IF(COUNTIF(Customers!$A$2:$A$2001,C4350)=0,"Customer not on Customers tab",IF(N(E4350)&gt;D4350,"Refund is more than the order",IF(AND(B4350&lt;&gt;"",COUNTIF($B$2:$B$5001,B4350)&gt;1),"Same order # twice - keep one row",""))))))))</f>
        <v/>
      </c>
      <c r="I4350" s="11" t="str">
        <f aca="false">IF(A4350="","",IF(ISNUMBER(A4350),INT(A4350),IFERROR(IF(TEXT(DATE(VALUE(LEFT(A4350,4)),VALUE(MID(A4350,6,2)),VALUE(MID(A4350,9,2))),"yyyy-mm-dd")=LEFT(A4350,10),DATE(VALUE(LEFT(A4350,4)),VALUE(MID(A4350,6,2)),VALUE(MID(A4350,9,2))),""),"")))</f>
        <v/>
      </c>
    </row>
    <row r="4351" customFormat="false" ht="15" hidden="false" customHeight="false" outlineLevel="0" collapsed="false">
      <c r="A4351" s="13"/>
      <c r="B4351" s="8"/>
      <c r="C4351" s="8"/>
      <c r="D4351" s="23"/>
      <c r="E4351" s="23"/>
      <c r="F4351" s="10" t="str">
        <f aca="false">IF(D4351="","",D4351-N(E4351))</f>
        <v/>
      </c>
      <c r="G4351" s="8"/>
      <c r="H4351" s="12" t="str">
        <f aca="false">IF(AND(A4351="",C4351="",D4351=""),"",IF(A4351="","Add the order date",IF(I4351="","Date not recognised - use YYYY-MM-DD",IF(C4351="","Add the customer email",IF(D4351="","Add the order total",IF(COUNTIF(Customers!$A$2:$A$2001,C4351)=0,"Customer not on Customers tab",IF(N(E4351)&gt;D4351,"Refund is more than the order",IF(AND(B4351&lt;&gt;"",COUNTIF($B$2:$B$5001,B4351)&gt;1),"Same order # twice - keep one row",""))))))))</f>
        <v/>
      </c>
      <c r="I4351" s="11" t="str">
        <f aca="false">IF(A4351="","",IF(ISNUMBER(A4351),INT(A4351),IFERROR(IF(TEXT(DATE(VALUE(LEFT(A4351,4)),VALUE(MID(A4351,6,2)),VALUE(MID(A4351,9,2))),"yyyy-mm-dd")=LEFT(A4351,10),DATE(VALUE(LEFT(A4351,4)),VALUE(MID(A4351,6,2)),VALUE(MID(A4351,9,2))),""),"")))</f>
        <v/>
      </c>
    </row>
    <row r="4352" customFormat="false" ht="15" hidden="false" customHeight="false" outlineLevel="0" collapsed="false">
      <c r="A4352" s="13"/>
      <c r="B4352" s="8"/>
      <c r="C4352" s="8"/>
      <c r="D4352" s="23"/>
      <c r="E4352" s="23"/>
      <c r="F4352" s="10" t="str">
        <f aca="false">IF(D4352="","",D4352-N(E4352))</f>
        <v/>
      </c>
      <c r="G4352" s="8"/>
      <c r="H4352" s="12" t="str">
        <f aca="false">IF(AND(A4352="",C4352="",D4352=""),"",IF(A4352="","Add the order date",IF(I4352="","Date not recognised - use YYYY-MM-DD",IF(C4352="","Add the customer email",IF(D4352="","Add the order total",IF(COUNTIF(Customers!$A$2:$A$2001,C4352)=0,"Customer not on Customers tab",IF(N(E4352)&gt;D4352,"Refund is more than the order",IF(AND(B4352&lt;&gt;"",COUNTIF($B$2:$B$5001,B4352)&gt;1),"Same order # twice - keep one row",""))))))))</f>
        <v/>
      </c>
      <c r="I4352" s="11" t="str">
        <f aca="false">IF(A4352="","",IF(ISNUMBER(A4352),INT(A4352),IFERROR(IF(TEXT(DATE(VALUE(LEFT(A4352,4)),VALUE(MID(A4352,6,2)),VALUE(MID(A4352,9,2))),"yyyy-mm-dd")=LEFT(A4352,10),DATE(VALUE(LEFT(A4352,4)),VALUE(MID(A4352,6,2)),VALUE(MID(A4352,9,2))),""),"")))</f>
        <v/>
      </c>
    </row>
    <row r="4353" customFormat="false" ht="15" hidden="false" customHeight="false" outlineLevel="0" collapsed="false">
      <c r="A4353" s="13"/>
      <c r="B4353" s="8"/>
      <c r="C4353" s="8"/>
      <c r="D4353" s="23"/>
      <c r="E4353" s="23"/>
      <c r="F4353" s="10" t="str">
        <f aca="false">IF(D4353="","",D4353-N(E4353))</f>
        <v/>
      </c>
      <c r="G4353" s="8"/>
      <c r="H4353" s="12" t="str">
        <f aca="false">IF(AND(A4353="",C4353="",D4353=""),"",IF(A4353="","Add the order date",IF(I4353="","Date not recognised - use YYYY-MM-DD",IF(C4353="","Add the customer email",IF(D4353="","Add the order total",IF(COUNTIF(Customers!$A$2:$A$2001,C4353)=0,"Customer not on Customers tab",IF(N(E4353)&gt;D4353,"Refund is more than the order",IF(AND(B4353&lt;&gt;"",COUNTIF($B$2:$B$5001,B4353)&gt;1),"Same order # twice - keep one row",""))))))))</f>
        <v/>
      </c>
      <c r="I4353" s="11" t="str">
        <f aca="false">IF(A4353="","",IF(ISNUMBER(A4353),INT(A4353),IFERROR(IF(TEXT(DATE(VALUE(LEFT(A4353,4)),VALUE(MID(A4353,6,2)),VALUE(MID(A4353,9,2))),"yyyy-mm-dd")=LEFT(A4353,10),DATE(VALUE(LEFT(A4353,4)),VALUE(MID(A4353,6,2)),VALUE(MID(A4353,9,2))),""),"")))</f>
        <v/>
      </c>
    </row>
    <row r="4354" customFormat="false" ht="15" hidden="false" customHeight="false" outlineLevel="0" collapsed="false">
      <c r="A4354" s="13"/>
      <c r="B4354" s="8"/>
      <c r="C4354" s="8"/>
      <c r="D4354" s="23"/>
      <c r="E4354" s="23"/>
      <c r="F4354" s="10" t="str">
        <f aca="false">IF(D4354="","",D4354-N(E4354))</f>
        <v/>
      </c>
      <c r="G4354" s="8"/>
      <c r="H4354" s="12" t="str">
        <f aca="false">IF(AND(A4354="",C4354="",D4354=""),"",IF(A4354="","Add the order date",IF(I4354="","Date not recognised - use YYYY-MM-DD",IF(C4354="","Add the customer email",IF(D4354="","Add the order total",IF(COUNTIF(Customers!$A$2:$A$2001,C4354)=0,"Customer not on Customers tab",IF(N(E4354)&gt;D4354,"Refund is more than the order",IF(AND(B4354&lt;&gt;"",COUNTIF($B$2:$B$5001,B4354)&gt;1),"Same order # twice - keep one row",""))))))))</f>
        <v/>
      </c>
      <c r="I4354" s="11" t="str">
        <f aca="false">IF(A4354="","",IF(ISNUMBER(A4354),INT(A4354),IFERROR(IF(TEXT(DATE(VALUE(LEFT(A4354,4)),VALUE(MID(A4354,6,2)),VALUE(MID(A4354,9,2))),"yyyy-mm-dd")=LEFT(A4354,10),DATE(VALUE(LEFT(A4354,4)),VALUE(MID(A4354,6,2)),VALUE(MID(A4354,9,2))),""),"")))</f>
        <v/>
      </c>
    </row>
    <row r="4355" customFormat="false" ht="15" hidden="false" customHeight="false" outlineLevel="0" collapsed="false">
      <c r="A4355" s="13"/>
      <c r="B4355" s="8"/>
      <c r="C4355" s="8"/>
      <c r="D4355" s="23"/>
      <c r="E4355" s="23"/>
      <c r="F4355" s="10" t="str">
        <f aca="false">IF(D4355="","",D4355-N(E4355))</f>
        <v/>
      </c>
      <c r="G4355" s="8"/>
      <c r="H4355" s="12" t="str">
        <f aca="false">IF(AND(A4355="",C4355="",D4355=""),"",IF(A4355="","Add the order date",IF(I4355="","Date not recognised - use YYYY-MM-DD",IF(C4355="","Add the customer email",IF(D4355="","Add the order total",IF(COUNTIF(Customers!$A$2:$A$2001,C4355)=0,"Customer not on Customers tab",IF(N(E4355)&gt;D4355,"Refund is more than the order",IF(AND(B4355&lt;&gt;"",COUNTIF($B$2:$B$5001,B4355)&gt;1),"Same order # twice - keep one row",""))))))))</f>
        <v/>
      </c>
      <c r="I4355" s="11" t="str">
        <f aca="false">IF(A4355="","",IF(ISNUMBER(A4355),INT(A4355),IFERROR(IF(TEXT(DATE(VALUE(LEFT(A4355,4)),VALUE(MID(A4355,6,2)),VALUE(MID(A4355,9,2))),"yyyy-mm-dd")=LEFT(A4355,10),DATE(VALUE(LEFT(A4355,4)),VALUE(MID(A4355,6,2)),VALUE(MID(A4355,9,2))),""),"")))</f>
        <v/>
      </c>
    </row>
    <row r="4356" customFormat="false" ht="15" hidden="false" customHeight="false" outlineLevel="0" collapsed="false">
      <c r="A4356" s="13"/>
      <c r="B4356" s="8"/>
      <c r="C4356" s="8"/>
      <c r="D4356" s="23"/>
      <c r="E4356" s="23"/>
      <c r="F4356" s="10" t="str">
        <f aca="false">IF(D4356="","",D4356-N(E4356))</f>
        <v/>
      </c>
      <c r="G4356" s="8"/>
      <c r="H4356" s="12" t="str">
        <f aca="false">IF(AND(A4356="",C4356="",D4356=""),"",IF(A4356="","Add the order date",IF(I4356="","Date not recognised - use YYYY-MM-DD",IF(C4356="","Add the customer email",IF(D4356="","Add the order total",IF(COUNTIF(Customers!$A$2:$A$2001,C4356)=0,"Customer not on Customers tab",IF(N(E4356)&gt;D4356,"Refund is more than the order",IF(AND(B4356&lt;&gt;"",COUNTIF($B$2:$B$5001,B4356)&gt;1),"Same order # twice - keep one row",""))))))))</f>
        <v/>
      </c>
      <c r="I4356" s="11" t="str">
        <f aca="false">IF(A4356="","",IF(ISNUMBER(A4356),INT(A4356),IFERROR(IF(TEXT(DATE(VALUE(LEFT(A4356,4)),VALUE(MID(A4356,6,2)),VALUE(MID(A4356,9,2))),"yyyy-mm-dd")=LEFT(A4356,10),DATE(VALUE(LEFT(A4356,4)),VALUE(MID(A4356,6,2)),VALUE(MID(A4356,9,2))),""),"")))</f>
        <v/>
      </c>
    </row>
    <row r="4357" customFormat="false" ht="15" hidden="false" customHeight="false" outlineLevel="0" collapsed="false">
      <c r="A4357" s="13"/>
      <c r="B4357" s="8"/>
      <c r="C4357" s="8"/>
      <c r="D4357" s="23"/>
      <c r="E4357" s="23"/>
      <c r="F4357" s="10" t="str">
        <f aca="false">IF(D4357="","",D4357-N(E4357))</f>
        <v/>
      </c>
      <c r="G4357" s="8"/>
      <c r="H4357" s="12" t="str">
        <f aca="false">IF(AND(A4357="",C4357="",D4357=""),"",IF(A4357="","Add the order date",IF(I4357="","Date not recognised - use YYYY-MM-DD",IF(C4357="","Add the customer email",IF(D4357="","Add the order total",IF(COUNTIF(Customers!$A$2:$A$2001,C4357)=0,"Customer not on Customers tab",IF(N(E4357)&gt;D4357,"Refund is more than the order",IF(AND(B4357&lt;&gt;"",COUNTIF($B$2:$B$5001,B4357)&gt;1),"Same order # twice - keep one row",""))))))))</f>
        <v/>
      </c>
      <c r="I4357" s="11" t="str">
        <f aca="false">IF(A4357="","",IF(ISNUMBER(A4357),INT(A4357),IFERROR(IF(TEXT(DATE(VALUE(LEFT(A4357,4)),VALUE(MID(A4357,6,2)),VALUE(MID(A4357,9,2))),"yyyy-mm-dd")=LEFT(A4357,10),DATE(VALUE(LEFT(A4357,4)),VALUE(MID(A4357,6,2)),VALUE(MID(A4357,9,2))),""),"")))</f>
        <v/>
      </c>
    </row>
    <row r="4358" customFormat="false" ht="15" hidden="false" customHeight="false" outlineLevel="0" collapsed="false">
      <c r="A4358" s="13"/>
      <c r="B4358" s="8"/>
      <c r="C4358" s="8"/>
      <c r="D4358" s="23"/>
      <c r="E4358" s="23"/>
      <c r="F4358" s="10" t="str">
        <f aca="false">IF(D4358="","",D4358-N(E4358))</f>
        <v/>
      </c>
      <c r="G4358" s="8"/>
      <c r="H4358" s="12" t="str">
        <f aca="false">IF(AND(A4358="",C4358="",D4358=""),"",IF(A4358="","Add the order date",IF(I4358="","Date not recognised - use YYYY-MM-DD",IF(C4358="","Add the customer email",IF(D4358="","Add the order total",IF(COUNTIF(Customers!$A$2:$A$2001,C4358)=0,"Customer not on Customers tab",IF(N(E4358)&gt;D4358,"Refund is more than the order",IF(AND(B4358&lt;&gt;"",COUNTIF($B$2:$B$5001,B4358)&gt;1),"Same order # twice - keep one row",""))))))))</f>
        <v/>
      </c>
      <c r="I4358" s="11" t="str">
        <f aca="false">IF(A4358="","",IF(ISNUMBER(A4358),INT(A4358),IFERROR(IF(TEXT(DATE(VALUE(LEFT(A4358,4)),VALUE(MID(A4358,6,2)),VALUE(MID(A4358,9,2))),"yyyy-mm-dd")=LEFT(A4358,10),DATE(VALUE(LEFT(A4358,4)),VALUE(MID(A4358,6,2)),VALUE(MID(A4358,9,2))),""),"")))</f>
        <v/>
      </c>
    </row>
    <row r="4359" customFormat="false" ht="15" hidden="false" customHeight="false" outlineLevel="0" collapsed="false">
      <c r="A4359" s="13"/>
      <c r="B4359" s="8"/>
      <c r="C4359" s="8"/>
      <c r="D4359" s="23"/>
      <c r="E4359" s="23"/>
      <c r="F4359" s="10" t="str">
        <f aca="false">IF(D4359="","",D4359-N(E4359))</f>
        <v/>
      </c>
      <c r="G4359" s="8"/>
      <c r="H4359" s="12" t="str">
        <f aca="false">IF(AND(A4359="",C4359="",D4359=""),"",IF(A4359="","Add the order date",IF(I4359="","Date not recognised - use YYYY-MM-DD",IF(C4359="","Add the customer email",IF(D4359="","Add the order total",IF(COUNTIF(Customers!$A$2:$A$2001,C4359)=0,"Customer not on Customers tab",IF(N(E4359)&gt;D4359,"Refund is more than the order",IF(AND(B4359&lt;&gt;"",COUNTIF($B$2:$B$5001,B4359)&gt;1),"Same order # twice - keep one row",""))))))))</f>
        <v/>
      </c>
      <c r="I4359" s="11" t="str">
        <f aca="false">IF(A4359="","",IF(ISNUMBER(A4359),INT(A4359),IFERROR(IF(TEXT(DATE(VALUE(LEFT(A4359,4)),VALUE(MID(A4359,6,2)),VALUE(MID(A4359,9,2))),"yyyy-mm-dd")=LEFT(A4359,10),DATE(VALUE(LEFT(A4359,4)),VALUE(MID(A4359,6,2)),VALUE(MID(A4359,9,2))),""),"")))</f>
        <v/>
      </c>
    </row>
    <row r="4360" customFormat="false" ht="15" hidden="false" customHeight="false" outlineLevel="0" collapsed="false">
      <c r="A4360" s="13"/>
      <c r="B4360" s="8"/>
      <c r="C4360" s="8"/>
      <c r="D4360" s="23"/>
      <c r="E4360" s="23"/>
      <c r="F4360" s="10" t="str">
        <f aca="false">IF(D4360="","",D4360-N(E4360))</f>
        <v/>
      </c>
      <c r="G4360" s="8"/>
      <c r="H4360" s="12" t="str">
        <f aca="false">IF(AND(A4360="",C4360="",D4360=""),"",IF(A4360="","Add the order date",IF(I4360="","Date not recognised - use YYYY-MM-DD",IF(C4360="","Add the customer email",IF(D4360="","Add the order total",IF(COUNTIF(Customers!$A$2:$A$2001,C4360)=0,"Customer not on Customers tab",IF(N(E4360)&gt;D4360,"Refund is more than the order",IF(AND(B4360&lt;&gt;"",COUNTIF($B$2:$B$5001,B4360)&gt;1),"Same order # twice - keep one row",""))))))))</f>
        <v/>
      </c>
      <c r="I4360" s="11" t="str">
        <f aca="false">IF(A4360="","",IF(ISNUMBER(A4360),INT(A4360),IFERROR(IF(TEXT(DATE(VALUE(LEFT(A4360,4)),VALUE(MID(A4360,6,2)),VALUE(MID(A4360,9,2))),"yyyy-mm-dd")=LEFT(A4360,10),DATE(VALUE(LEFT(A4360,4)),VALUE(MID(A4360,6,2)),VALUE(MID(A4360,9,2))),""),"")))</f>
        <v/>
      </c>
    </row>
    <row r="4361" customFormat="false" ht="15" hidden="false" customHeight="false" outlineLevel="0" collapsed="false">
      <c r="A4361" s="13"/>
      <c r="B4361" s="8"/>
      <c r="C4361" s="8"/>
      <c r="D4361" s="23"/>
      <c r="E4361" s="23"/>
      <c r="F4361" s="10" t="str">
        <f aca="false">IF(D4361="","",D4361-N(E4361))</f>
        <v/>
      </c>
      <c r="G4361" s="8"/>
      <c r="H4361" s="12" t="str">
        <f aca="false">IF(AND(A4361="",C4361="",D4361=""),"",IF(A4361="","Add the order date",IF(I4361="","Date not recognised - use YYYY-MM-DD",IF(C4361="","Add the customer email",IF(D4361="","Add the order total",IF(COUNTIF(Customers!$A$2:$A$2001,C4361)=0,"Customer not on Customers tab",IF(N(E4361)&gt;D4361,"Refund is more than the order",IF(AND(B4361&lt;&gt;"",COUNTIF($B$2:$B$5001,B4361)&gt;1),"Same order # twice - keep one row",""))))))))</f>
        <v/>
      </c>
      <c r="I4361" s="11" t="str">
        <f aca="false">IF(A4361="","",IF(ISNUMBER(A4361),INT(A4361),IFERROR(IF(TEXT(DATE(VALUE(LEFT(A4361,4)),VALUE(MID(A4361,6,2)),VALUE(MID(A4361,9,2))),"yyyy-mm-dd")=LEFT(A4361,10),DATE(VALUE(LEFT(A4361,4)),VALUE(MID(A4361,6,2)),VALUE(MID(A4361,9,2))),""),"")))</f>
        <v/>
      </c>
    </row>
    <row r="4362" customFormat="false" ht="15" hidden="false" customHeight="false" outlineLevel="0" collapsed="false">
      <c r="A4362" s="13"/>
      <c r="B4362" s="8"/>
      <c r="C4362" s="8"/>
      <c r="D4362" s="23"/>
      <c r="E4362" s="23"/>
      <c r="F4362" s="10" t="str">
        <f aca="false">IF(D4362="","",D4362-N(E4362))</f>
        <v/>
      </c>
      <c r="G4362" s="8"/>
      <c r="H4362" s="12" t="str">
        <f aca="false">IF(AND(A4362="",C4362="",D4362=""),"",IF(A4362="","Add the order date",IF(I4362="","Date not recognised - use YYYY-MM-DD",IF(C4362="","Add the customer email",IF(D4362="","Add the order total",IF(COUNTIF(Customers!$A$2:$A$2001,C4362)=0,"Customer not on Customers tab",IF(N(E4362)&gt;D4362,"Refund is more than the order",IF(AND(B4362&lt;&gt;"",COUNTIF($B$2:$B$5001,B4362)&gt;1),"Same order # twice - keep one row",""))))))))</f>
        <v/>
      </c>
      <c r="I4362" s="11" t="str">
        <f aca="false">IF(A4362="","",IF(ISNUMBER(A4362),INT(A4362),IFERROR(IF(TEXT(DATE(VALUE(LEFT(A4362,4)),VALUE(MID(A4362,6,2)),VALUE(MID(A4362,9,2))),"yyyy-mm-dd")=LEFT(A4362,10),DATE(VALUE(LEFT(A4362,4)),VALUE(MID(A4362,6,2)),VALUE(MID(A4362,9,2))),""),"")))</f>
        <v/>
      </c>
    </row>
    <row r="4363" customFormat="false" ht="15" hidden="false" customHeight="false" outlineLevel="0" collapsed="false">
      <c r="A4363" s="13"/>
      <c r="B4363" s="8"/>
      <c r="C4363" s="8"/>
      <c r="D4363" s="23"/>
      <c r="E4363" s="23"/>
      <c r="F4363" s="10" t="str">
        <f aca="false">IF(D4363="","",D4363-N(E4363))</f>
        <v/>
      </c>
      <c r="G4363" s="8"/>
      <c r="H4363" s="12" t="str">
        <f aca="false">IF(AND(A4363="",C4363="",D4363=""),"",IF(A4363="","Add the order date",IF(I4363="","Date not recognised - use YYYY-MM-DD",IF(C4363="","Add the customer email",IF(D4363="","Add the order total",IF(COUNTIF(Customers!$A$2:$A$2001,C4363)=0,"Customer not on Customers tab",IF(N(E4363)&gt;D4363,"Refund is more than the order",IF(AND(B4363&lt;&gt;"",COUNTIF($B$2:$B$5001,B4363)&gt;1),"Same order # twice - keep one row",""))))))))</f>
        <v/>
      </c>
      <c r="I4363" s="11" t="str">
        <f aca="false">IF(A4363="","",IF(ISNUMBER(A4363),INT(A4363),IFERROR(IF(TEXT(DATE(VALUE(LEFT(A4363,4)),VALUE(MID(A4363,6,2)),VALUE(MID(A4363,9,2))),"yyyy-mm-dd")=LEFT(A4363,10),DATE(VALUE(LEFT(A4363,4)),VALUE(MID(A4363,6,2)),VALUE(MID(A4363,9,2))),""),"")))</f>
        <v/>
      </c>
    </row>
    <row r="4364" customFormat="false" ht="15" hidden="false" customHeight="false" outlineLevel="0" collapsed="false">
      <c r="A4364" s="13"/>
      <c r="B4364" s="8"/>
      <c r="C4364" s="8"/>
      <c r="D4364" s="23"/>
      <c r="E4364" s="23"/>
      <c r="F4364" s="10" t="str">
        <f aca="false">IF(D4364="","",D4364-N(E4364))</f>
        <v/>
      </c>
      <c r="G4364" s="8"/>
      <c r="H4364" s="12" t="str">
        <f aca="false">IF(AND(A4364="",C4364="",D4364=""),"",IF(A4364="","Add the order date",IF(I4364="","Date not recognised - use YYYY-MM-DD",IF(C4364="","Add the customer email",IF(D4364="","Add the order total",IF(COUNTIF(Customers!$A$2:$A$2001,C4364)=0,"Customer not on Customers tab",IF(N(E4364)&gt;D4364,"Refund is more than the order",IF(AND(B4364&lt;&gt;"",COUNTIF($B$2:$B$5001,B4364)&gt;1),"Same order # twice - keep one row",""))))))))</f>
        <v/>
      </c>
      <c r="I4364" s="11" t="str">
        <f aca="false">IF(A4364="","",IF(ISNUMBER(A4364),INT(A4364),IFERROR(IF(TEXT(DATE(VALUE(LEFT(A4364,4)),VALUE(MID(A4364,6,2)),VALUE(MID(A4364,9,2))),"yyyy-mm-dd")=LEFT(A4364,10),DATE(VALUE(LEFT(A4364,4)),VALUE(MID(A4364,6,2)),VALUE(MID(A4364,9,2))),""),"")))</f>
        <v/>
      </c>
    </row>
    <row r="4365" customFormat="false" ht="15" hidden="false" customHeight="false" outlineLevel="0" collapsed="false">
      <c r="A4365" s="13"/>
      <c r="B4365" s="8"/>
      <c r="C4365" s="8"/>
      <c r="D4365" s="23"/>
      <c r="E4365" s="23"/>
      <c r="F4365" s="10" t="str">
        <f aca="false">IF(D4365="","",D4365-N(E4365))</f>
        <v/>
      </c>
      <c r="G4365" s="8"/>
      <c r="H4365" s="12" t="str">
        <f aca="false">IF(AND(A4365="",C4365="",D4365=""),"",IF(A4365="","Add the order date",IF(I4365="","Date not recognised - use YYYY-MM-DD",IF(C4365="","Add the customer email",IF(D4365="","Add the order total",IF(COUNTIF(Customers!$A$2:$A$2001,C4365)=0,"Customer not on Customers tab",IF(N(E4365)&gt;D4365,"Refund is more than the order",IF(AND(B4365&lt;&gt;"",COUNTIF($B$2:$B$5001,B4365)&gt;1),"Same order # twice - keep one row",""))))))))</f>
        <v/>
      </c>
      <c r="I4365" s="11" t="str">
        <f aca="false">IF(A4365="","",IF(ISNUMBER(A4365),INT(A4365),IFERROR(IF(TEXT(DATE(VALUE(LEFT(A4365,4)),VALUE(MID(A4365,6,2)),VALUE(MID(A4365,9,2))),"yyyy-mm-dd")=LEFT(A4365,10),DATE(VALUE(LEFT(A4365,4)),VALUE(MID(A4365,6,2)),VALUE(MID(A4365,9,2))),""),"")))</f>
        <v/>
      </c>
    </row>
    <row r="4366" customFormat="false" ht="15" hidden="false" customHeight="false" outlineLevel="0" collapsed="false">
      <c r="A4366" s="13"/>
      <c r="B4366" s="8"/>
      <c r="C4366" s="8"/>
      <c r="D4366" s="23"/>
      <c r="E4366" s="23"/>
      <c r="F4366" s="10" t="str">
        <f aca="false">IF(D4366="","",D4366-N(E4366))</f>
        <v/>
      </c>
      <c r="G4366" s="8"/>
      <c r="H4366" s="12" t="str">
        <f aca="false">IF(AND(A4366="",C4366="",D4366=""),"",IF(A4366="","Add the order date",IF(I4366="","Date not recognised - use YYYY-MM-DD",IF(C4366="","Add the customer email",IF(D4366="","Add the order total",IF(COUNTIF(Customers!$A$2:$A$2001,C4366)=0,"Customer not on Customers tab",IF(N(E4366)&gt;D4366,"Refund is more than the order",IF(AND(B4366&lt;&gt;"",COUNTIF($B$2:$B$5001,B4366)&gt;1),"Same order # twice - keep one row",""))))))))</f>
        <v/>
      </c>
      <c r="I4366" s="11" t="str">
        <f aca="false">IF(A4366="","",IF(ISNUMBER(A4366),INT(A4366),IFERROR(IF(TEXT(DATE(VALUE(LEFT(A4366,4)),VALUE(MID(A4366,6,2)),VALUE(MID(A4366,9,2))),"yyyy-mm-dd")=LEFT(A4366,10),DATE(VALUE(LEFT(A4366,4)),VALUE(MID(A4366,6,2)),VALUE(MID(A4366,9,2))),""),"")))</f>
        <v/>
      </c>
    </row>
    <row r="4367" customFormat="false" ht="15" hidden="false" customHeight="false" outlineLevel="0" collapsed="false">
      <c r="A4367" s="13"/>
      <c r="B4367" s="8"/>
      <c r="C4367" s="8"/>
      <c r="D4367" s="23"/>
      <c r="E4367" s="23"/>
      <c r="F4367" s="10" t="str">
        <f aca="false">IF(D4367="","",D4367-N(E4367))</f>
        <v/>
      </c>
      <c r="G4367" s="8"/>
      <c r="H4367" s="12" t="str">
        <f aca="false">IF(AND(A4367="",C4367="",D4367=""),"",IF(A4367="","Add the order date",IF(I4367="","Date not recognised - use YYYY-MM-DD",IF(C4367="","Add the customer email",IF(D4367="","Add the order total",IF(COUNTIF(Customers!$A$2:$A$2001,C4367)=0,"Customer not on Customers tab",IF(N(E4367)&gt;D4367,"Refund is more than the order",IF(AND(B4367&lt;&gt;"",COUNTIF($B$2:$B$5001,B4367)&gt;1),"Same order # twice - keep one row",""))))))))</f>
        <v/>
      </c>
      <c r="I4367" s="11" t="str">
        <f aca="false">IF(A4367="","",IF(ISNUMBER(A4367),INT(A4367),IFERROR(IF(TEXT(DATE(VALUE(LEFT(A4367,4)),VALUE(MID(A4367,6,2)),VALUE(MID(A4367,9,2))),"yyyy-mm-dd")=LEFT(A4367,10),DATE(VALUE(LEFT(A4367,4)),VALUE(MID(A4367,6,2)),VALUE(MID(A4367,9,2))),""),"")))</f>
        <v/>
      </c>
    </row>
    <row r="4368" customFormat="false" ht="15" hidden="false" customHeight="false" outlineLevel="0" collapsed="false">
      <c r="A4368" s="13"/>
      <c r="B4368" s="8"/>
      <c r="C4368" s="8"/>
      <c r="D4368" s="23"/>
      <c r="E4368" s="23"/>
      <c r="F4368" s="10" t="str">
        <f aca="false">IF(D4368="","",D4368-N(E4368))</f>
        <v/>
      </c>
      <c r="G4368" s="8"/>
      <c r="H4368" s="12" t="str">
        <f aca="false">IF(AND(A4368="",C4368="",D4368=""),"",IF(A4368="","Add the order date",IF(I4368="","Date not recognised - use YYYY-MM-DD",IF(C4368="","Add the customer email",IF(D4368="","Add the order total",IF(COUNTIF(Customers!$A$2:$A$2001,C4368)=0,"Customer not on Customers tab",IF(N(E4368)&gt;D4368,"Refund is more than the order",IF(AND(B4368&lt;&gt;"",COUNTIF($B$2:$B$5001,B4368)&gt;1),"Same order # twice - keep one row",""))))))))</f>
        <v/>
      </c>
      <c r="I4368" s="11" t="str">
        <f aca="false">IF(A4368="","",IF(ISNUMBER(A4368),INT(A4368),IFERROR(IF(TEXT(DATE(VALUE(LEFT(A4368,4)),VALUE(MID(A4368,6,2)),VALUE(MID(A4368,9,2))),"yyyy-mm-dd")=LEFT(A4368,10),DATE(VALUE(LEFT(A4368,4)),VALUE(MID(A4368,6,2)),VALUE(MID(A4368,9,2))),""),"")))</f>
        <v/>
      </c>
    </row>
    <row r="4369" customFormat="false" ht="15" hidden="false" customHeight="false" outlineLevel="0" collapsed="false">
      <c r="A4369" s="13"/>
      <c r="B4369" s="8"/>
      <c r="C4369" s="8"/>
      <c r="D4369" s="23"/>
      <c r="E4369" s="23"/>
      <c r="F4369" s="10" t="str">
        <f aca="false">IF(D4369="","",D4369-N(E4369))</f>
        <v/>
      </c>
      <c r="G4369" s="8"/>
      <c r="H4369" s="12" t="str">
        <f aca="false">IF(AND(A4369="",C4369="",D4369=""),"",IF(A4369="","Add the order date",IF(I4369="","Date not recognised - use YYYY-MM-DD",IF(C4369="","Add the customer email",IF(D4369="","Add the order total",IF(COUNTIF(Customers!$A$2:$A$2001,C4369)=0,"Customer not on Customers tab",IF(N(E4369)&gt;D4369,"Refund is more than the order",IF(AND(B4369&lt;&gt;"",COUNTIF($B$2:$B$5001,B4369)&gt;1),"Same order # twice - keep one row",""))))))))</f>
        <v/>
      </c>
      <c r="I4369" s="11" t="str">
        <f aca="false">IF(A4369="","",IF(ISNUMBER(A4369),INT(A4369),IFERROR(IF(TEXT(DATE(VALUE(LEFT(A4369,4)),VALUE(MID(A4369,6,2)),VALUE(MID(A4369,9,2))),"yyyy-mm-dd")=LEFT(A4369,10),DATE(VALUE(LEFT(A4369,4)),VALUE(MID(A4369,6,2)),VALUE(MID(A4369,9,2))),""),"")))</f>
        <v/>
      </c>
    </row>
    <row r="4370" customFormat="false" ht="15" hidden="false" customHeight="false" outlineLevel="0" collapsed="false">
      <c r="A4370" s="13"/>
      <c r="B4370" s="8"/>
      <c r="C4370" s="8"/>
      <c r="D4370" s="23"/>
      <c r="E4370" s="23"/>
      <c r="F4370" s="10" t="str">
        <f aca="false">IF(D4370="","",D4370-N(E4370))</f>
        <v/>
      </c>
      <c r="G4370" s="8"/>
      <c r="H4370" s="12" t="str">
        <f aca="false">IF(AND(A4370="",C4370="",D4370=""),"",IF(A4370="","Add the order date",IF(I4370="","Date not recognised - use YYYY-MM-DD",IF(C4370="","Add the customer email",IF(D4370="","Add the order total",IF(COUNTIF(Customers!$A$2:$A$2001,C4370)=0,"Customer not on Customers tab",IF(N(E4370)&gt;D4370,"Refund is more than the order",IF(AND(B4370&lt;&gt;"",COUNTIF($B$2:$B$5001,B4370)&gt;1),"Same order # twice - keep one row",""))))))))</f>
        <v/>
      </c>
      <c r="I4370" s="11" t="str">
        <f aca="false">IF(A4370="","",IF(ISNUMBER(A4370),INT(A4370),IFERROR(IF(TEXT(DATE(VALUE(LEFT(A4370,4)),VALUE(MID(A4370,6,2)),VALUE(MID(A4370,9,2))),"yyyy-mm-dd")=LEFT(A4370,10),DATE(VALUE(LEFT(A4370,4)),VALUE(MID(A4370,6,2)),VALUE(MID(A4370,9,2))),""),"")))</f>
        <v/>
      </c>
    </row>
    <row r="4371" customFormat="false" ht="15" hidden="false" customHeight="false" outlineLevel="0" collapsed="false">
      <c r="A4371" s="13"/>
      <c r="B4371" s="8"/>
      <c r="C4371" s="8"/>
      <c r="D4371" s="23"/>
      <c r="E4371" s="23"/>
      <c r="F4371" s="10" t="str">
        <f aca="false">IF(D4371="","",D4371-N(E4371))</f>
        <v/>
      </c>
      <c r="G4371" s="8"/>
      <c r="H4371" s="12" t="str">
        <f aca="false">IF(AND(A4371="",C4371="",D4371=""),"",IF(A4371="","Add the order date",IF(I4371="","Date not recognised - use YYYY-MM-DD",IF(C4371="","Add the customer email",IF(D4371="","Add the order total",IF(COUNTIF(Customers!$A$2:$A$2001,C4371)=0,"Customer not on Customers tab",IF(N(E4371)&gt;D4371,"Refund is more than the order",IF(AND(B4371&lt;&gt;"",COUNTIF($B$2:$B$5001,B4371)&gt;1),"Same order # twice - keep one row",""))))))))</f>
        <v/>
      </c>
      <c r="I4371" s="11" t="str">
        <f aca="false">IF(A4371="","",IF(ISNUMBER(A4371),INT(A4371),IFERROR(IF(TEXT(DATE(VALUE(LEFT(A4371,4)),VALUE(MID(A4371,6,2)),VALUE(MID(A4371,9,2))),"yyyy-mm-dd")=LEFT(A4371,10),DATE(VALUE(LEFT(A4371,4)),VALUE(MID(A4371,6,2)),VALUE(MID(A4371,9,2))),""),"")))</f>
        <v/>
      </c>
    </row>
    <row r="4372" customFormat="false" ht="15" hidden="false" customHeight="false" outlineLevel="0" collapsed="false">
      <c r="A4372" s="13"/>
      <c r="B4372" s="8"/>
      <c r="C4372" s="8"/>
      <c r="D4372" s="23"/>
      <c r="E4372" s="23"/>
      <c r="F4372" s="10" t="str">
        <f aca="false">IF(D4372="","",D4372-N(E4372))</f>
        <v/>
      </c>
      <c r="G4372" s="8"/>
      <c r="H4372" s="12" t="str">
        <f aca="false">IF(AND(A4372="",C4372="",D4372=""),"",IF(A4372="","Add the order date",IF(I4372="","Date not recognised - use YYYY-MM-DD",IF(C4372="","Add the customer email",IF(D4372="","Add the order total",IF(COUNTIF(Customers!$A$2:$A$2001,C4372)=0,"Customer not on Customers tab",IF(N(E4372)&gt;D4372,"Refund is more than the order",IF(AND(B4372&lt;&gt;"",COUNTIF($B$2:$B$5001,B4372)&gt;1),"Same order # twice - keep one row",""))))))))</f>
        <v/>
      </c>
      <c r="I4372" s="11" t="str">
        <f aca="false">IF(A4372="","",IF(ISNUMBER(A4372),INT(A4372),IFERROR(IF(TEXT(DATE(VALUE(LEFT(A4372,4)),VALUE(MID(A4372,6,2)),VALUE(MID(A4372,9,2))),"yyyy-mm-dd")=LEFT(A4372,10),DATE(VALUE(LEFT(A4372,4)),VALUE(MID(A4372,6,2)),VALUE(MID(A4372,9,2))),""),"")))</f>
        <v/>
      </c>
    </row>
    <row r="4373" customFormat="false" ht="15" hidden="false" customHeight="false" outlineLevel="0" collapsed="false">
      <c r="A4373" s="13"/>
      <c r="B4373" s="8"/>
      <c r="C4373" s="8"/>
      <c r="D4373" s="23"/>
      <c r="E4373" s="23"/>
      <c r="F4373" s="10" t="str">
        <f aca="false">IF(D4373="","",D4373-N(E4373))</f>
        <v/>
      </c>
      <c r="G4373" s="8"/>
      <c r="H4373" s="12" t="str">
        <f aca="false">IF(AND(A4373="",C4373="",D4373=""),"",IF(A4373="","Add the order date",IF(I4373="","Date not recognised - use YYYY-MM-DD",IF(C4373="","Add the customer email",IF(D4373="","Add the order total",IF(COUNTIF(Customers!$A$2:$A$2001,C4373)=0,"Customer not on Customers tab",IF(N(E4373)&gt;D4373,"Refund is more than the order",IF(AND(B4373&lt;&gt;"",COUNTIF($B$2:$B$5001,B4373)&gt;1),"Same order # twice - keep one row",""))))))))</f>
        <v/>
      </c>
      <c r="I4373" s="11" t="str">
        <f aca="false">IF(A4373="","",IF(ISNUMBER(A4373),INT(A4373),IFERROR(IF(TEXT(DATE(VALUE(LEFT(A4373,4)),VALUE(MID(A4373,6,2)),VALUE(MID(A4373,9,2))),"yyyy-mm-dd")=LEFT(A4373,10),DATE(VALUE(LEFT(A4373,4)),VALUE(MID(A4373,6,2)),VALUE(MID(A4373,9,2))),""),"")))</f>
        <v/>
      </c>
    </row>
    <row r="4374" customFormat="false" ht="15" hidden="false" customHeight="false" outlineLevel="0" collapsed="false">
      <c r="A4374" s="13"/>
      <c r="B4374" s="8"/>
      <c r="C4374" s="8"/>
      <c r="D4374" s="23"/>
      <c r="E4374" s="23"/>
      <c r="F4374" s="10" t="str">
        <f aca="false">IF(D4374="","",D4374-N(E4374))</f>
        <v/>
      </c>
      <c r="G4374" s="8"/>
      <c r="H4374" s="12" t="str">
        <f aca="false">IF(AND(A4374="",C4374="",D4374=""),"",IF(A4374="","Add the order date",IF(I4374="","Date not recognised - use YYYY-MM-DD",IF(C4374="","Add the customer email",IF(D4374="","Add the order total",IF(COUNTIF(Customers!$A$2:$A$2001,C4374)=0,"Customer not on Customers tab",IF(N(E4374)&gt;D4374,"Refund is more than the order",IF(AND(B4374&lt;&gt;"",COUNTIF($B$2:$B$5001,B4374)&gt;1),"Same order # twice - keep one row",""))))))))</f>
        <v/>
      </c>
      <c r="I4374" s="11" t="str">
        <f aca="false">IF(A4374="","",IF(ISNUMBER(A4374),INT(A4374),IFERROR(IF(TEXT(DATE(VALUE(LEFT(A4374,4)),VALUE(MID(A4374,6,2)),VALUE(MID(A4374,9,2))),"yyyy-mm-dd")=LEFT(A4374,10),DATE(VALUE(LEFT(A4374,4)),VALUE(MID(A4374,6,2)),VALUE(MID(A4374,9,2))),""),"")))</f>
        <v/>
      </c>
    </row>
    <row r="4375" customFormat="false" ht="15" hidden="false" customHeight="false" outlineLevel="0" collapsed="false">
      <c r="A4375" s="13"/>
      <c r="B4375" s="8"/>
      <c r="C4375" s="8"/>
      <c r="D4375" s="23"/>
      <c r="E4375" s="23"/>
      <c r="F4375" s="10" t="str">
        <f aca="false">IF(D4375="","",D4375-N(E4375))</f>
        <v/>
      </c>
      <c r="G4375" s="8"/>
      <c r="H4375" s="12" t="str">
        <f aca="false">IF(AND(A4375="",C4375="",D4375=""),"",IF(A4375="","Add the order date",IF(I4375="","Date not recognised - use YYYY-MM-DD",IF(C4375="","Add the customer email",IF(D4375="","Add the order total",IF(COUNTIF(Customers!$A$2:$A$2001,C4375)=0,"Customer not on Customers tab",IF(N(E4375)&gt;D4375,"Refund is more than the order",IF(AND(B4375&lt;&gt;"",COUNTIF($B$2:$B$5001,B4375)&gt;1),"Same order # twice - keep one row",""))))))))</f>
        <v/>
      </c>
      <c r="I4375" s="11" t="str">
        <f aca="false">IF(A4375="","",IF(ISNUMBER(A4375),INT(A4375),IFERROR(IF(TEXT(DATE(VALUE(LEFT(A4375,4)),VALUE(MID(A4375,6,2)),VALUE(MID(A4375,9,2))),"yyyy-mm-dd")=LEFT(A4375,10),DATE(VALUE(LEFT(A4375,4)),VALUE(MID(A4375,6,2)),VALUE(MID(A4375,9,2))),""),"")))</f>
        <v/>
      </c>
    </row>
    <row r="4376" customFormat="false" ht="15" hidden="false" customHeight="false" outlineLevel="0" collapsed="false">
      <c r="A4376" s="13"/>
      <c r="B4376" s="8"/>
      <c r="C4376" s="8"/>
      <c r="D4376" s="23"/>
      <c r="E4376" s="23"/>
      <c r="F4376" s="10" t="str">
        <f aca="false">IF(D4376="","",D4376-N(E4376))</f>
        <v/>
      </c>
      <c r="G4376" s="8"/>
      <c r="H4376" s="12" t="str">
        <f aca="false">IF(AND(A4376="",C4376="",D4376=""),"",IF(A4376="","Add the order date",IF(I4376="","Date not recognised - use YYYY-MM-DD",IF(C4376="","Add the customer email",IF(D4376="","Add the order total",IF(COUNTIF(Customers!$A$2:$A$2001,C4376)=0,"Customer not on Customers tab",IF(N(E4376)&gt;D4376,"Refund is more than the order",IF(AND(B4376&lt;&gt;"",COUNTIF($B$2:$B$5001,B4376)&gt;1),"Same order # twice - keep one row",""))))))))</f>
        <v/>
      </c>
      <c r="I4376" s="11" t="str">
        <f aca="false">IF(A4376="","",IF(ISNUMBER(A4376),INT(A4376),IFERROR(IF(TEXT(DATE(VALUE(LEFT(A4376,4)),VALUE(MID(A4376,6,2)),VALUE(MID(A4376,9,2))),"yyyy-mm-dd")=LEFT(A4376,10),DATE(VALUE(LEFT(A4376,4)),VALUE(MID(A4376,6,2)),VALUE(MID(A4376,9,2))),""),"")))</f>
        <v/>
      </c>
    </row>
    <row r="4377" customFormat="false" ht="15" hidden="false" customHeight="false" outlineLevel="0" collapsed="false">
      <c r="A4377" s="13"/>
      <c r="B4377" s="8"/>
      <c r="C4377" s="8"/>
      <c r="D4377" s="23"/>
      <c r="E4377" s="23"/>
      <c r="F4377" s="10" t="str">
        <f aca="false">IF(D4377="","",D4377-N(E4377))</f>
        <v/>
      </c>
      <c r="G4377" s="8"/>
      <c r="H4377" s="12" t="str">
        <f aca="false">IF(AND(A4377="",C4377="",D4377=""),"",IF(A4377="","Add the order date",IF(I4377="","Date not recognised - use YYYY-MM-DD",IF(C4377="","Add the customer email",IF(D4377="","Add the order total",IF(COUNTIF(Customers!$A$2:$A$2001,C4377)=0,"Customer not on Customers tab",IF(N(E4377)&gt;D4377,"Refund is more than the order",IF(AND(B4377&lt;&gt;"",COUNTIF($B$2:$B$5001,B4377)&gt;1),"Same order # twice - keep one row",""))))))))</f>
        <v/>
      </c>
      <c r="I4377" s="11" t="str">
        <f aca="false">IF(A4377="","",IF(ISNUMBER(A4377),INT(A4377),IFERROR(IF(TEXT(DATE(VALUE(LEFT(A4377,4)),VALUE(MID(A4377,6,2)),VALUE(MID(A4377,9,2))),"yyyy-mm-dd")=LEFT(A4377,10),DATE(VALUE(LEFT(A4377,4)),VALUE(MID(A4377,6,2)),VALUE(MID(A4377,9,2))),""),"")))</f>
        <v/>
      </c>
    </row>
    <row r="4378" customFormat="false" ht="15" hidden="false" customHeight="false" outlineLevel="0" collapsed="false">
      <c r="A4378" s="13"/>
      <c r="B4378" s="8"/>
      <c r="C4378" s="8"/>
      <c r="D4378" s="23"/>
      <c r="E4378" s="23"/>
      <c r="F4378" s="10" t="str">
        <f aca="false">IF(D4378="","",D4378-N(E4378))</f>
        <v/>
      </c>
      <c r="G4378" s="8"/>
      <c r="H4378" s="12" t="str">
        <f aca="false">IF(AND(A4378="",C4378="",D4378=""),"",IF(A4378="","Add the order date",IF(I4378="","Date not recognised - use YYYY-MM-DD",IF(C4378="","Add the customer email",IF(D4378="","Add the order total",IF(COUNTIF(Customers!$A$2:$A$2001,C4378)=0,"Customer not on Customers tab",IF(N(E4378)&gt;D4378,"Refund is more than the order",IF(AND(B4378&lt;&gt;"",COUNTIF($B$2:$B$5001,B4378)&gt;1),"Same order # twice - keep one row",""))))))))</f>
        <v/>
      </c>
      <c r="I4378" s="11" t="str">
        <f aca="false">IF(A4378="","",IF(ISNUMBER(A4378),INT(A4378),IFERROR(IF(TEXT(DATE(VALUE(LEFT(A4378,4)),VALUE(MID(A4378,6,2)),VALUE(MID(A4378,9,2))),"yyyy-mm-dd")=LEFT(A4378,10),DATE(VALUE(LEFT(A4378,4)),VALUE(MID(A4378,6,2)),VALUE(MID(A4378,9,2))),""),"")))</f>
        <v/>
      </c>
    </row>
    <row r="4379" customFormat="false" ht="15" hidden="false" customHeight="false" outlineLevel="0" collapsed="false">
      <c r="A4379" s="13"/>
      <c r="B4379" s="8"/>
      <c r="C4379" s="8"/>
      <c r="D4379" s="23"/>
      <c r="E4379" s="23"/>
      <c r="F4379" s="10" t="str">
        <f aca="false">IF(D4379="","",D4379-N(E4379))</f>
        <v/>
      </c>
      <c r="G4379" s="8"/>
      <c r="H4379" s="12" t="str">
        <f aca="false">IF(AND(A4379="",C4379="",D4379=""),"",IF(A4379="","Add the order date",IF(I4379="","Date not recognised - use YYYY-MM-DD",IF(C4379="","Add the customer email",IF(D4379="","Add the order total",IF(COUNTIF(Customers!$A$2:$A$2001,C4379)=0,"Customer not on Customers tab",IF(N(E4379)&gt;D4379,"Refund is more than the order",IF(AND(B4379&lt;&gt;"",COUNTIF($B$2:$B$5001,B4379)&gt;1),"Same order # twice - keep one row",""))))))))</f>
        <v/>
      </c>
      <c r="I4379" s="11" t="str">
        <f aca="false">IF(A4379="","",IF(ISNUMBER(A4379),INT(A4379),IFERROR(IF(TEXT(DATE(VALUE(LEFT(A4379,4)),VALUE(MID(A4379,6,2)),VALUE(MID(A4379,9,2))),"yyyy-mm-dd")=LEFT(A4379,10),DATE(VALUE(LEFT(A4379,4)),VALUE(MID(A4379,6,2)),VALUE(MID(A4379,9,2))),""),"")))</f>
        <v/>
      </c>
    </row>
    <row r="4380" customFormat="false" ht="15" hidden="false" customHeight="false" outlineLevel="0" collapsed="false">
      <c r="A4380" s="13"/>
      <c r="B4380" s="8"/>
      <c r="C4380" s="8"/>
      <c r="D4380" s="23"/>
      <c r="E4380" s="23"/>
      <c r="F4380" s="10" t="str">
        <f aca="false">IF(D4380="","",D4380-N(E4380))</f>
        <v/>
      </c>
      <c r="G4380" s="8"/>
      <c r="H4380" s="12" t="str">
        <f aca="false">IF(AND(A4380="",C4380="",D4380=""),"",IF(A4380="","Add the order date",IF(I4380="","Date not recognised - use YYYY-MM-DD",IF(C4380="","Add the customer email",IF(D4380="","Add the order total",IF(COUNTIF(Customers!$A$2:$A$2001,C4380)=0,"Customer not on Customers tab",IF(N(E4380)&gt;D4380,"Refund is more than the order",IF(AND(B4380&lt;&gt;"",COUNTIF($B$2:$B$5001,B4380)&gt;1),"Same order # twice - keep one row",""))))))))</f>
        <v/>
      </c>
      <c r="I4380" s="11" t="str">
        <f aca="false">IF(A4380="","",IF(ISNUMBER(A4380),INT(A4380),IFERROR(IF(TEXT(DATE(VALUE(LEFT(A4380,4)),VALUE(MID(A4380,6,2)),VALUE(MID(A4380,9,2))),"yyyy-mm-dd")=LEFT(A4380,10),DATE(VALUE(LEFT(A4380,4)),VALUE(MID(A4380,6,2)),VALUE(MID(A4380,9,2))),""),"")))</f>
        <v/>
      </c>
    </row>
    <row r="4381" customFormat="false" ht="15" hidden="false" customHeight="false" outlineLevel="0" collapsed="false">
      <c r="A4381" s="13"/>
      <c r="B4381" s="8"/>
      <c r="C4381" s="8"/>
      <c r="D4381" s="23"/>
      <c r="E4381" s="23"/>
      <c r="F4381" s="10" t="str">
        <f aca="false">IF(D4381="","",D4381-N(E4381))</f>
        <v/>
      </c>
      <c r="G4381" s="8"/>
      <c r="H4381" s="12" t="str">
        <f aca="false">IF(AND(A4381="",C4381="",D4381=""),"",IF(A4381="","Add the order date",IF(I4381="","Date not recognised - use YYYY-MM-DD",IF(C4381="","Add the customer email",IF(D4381="","Add the order total",IF(COUNTIF(Customers!$A$2:$A$2001,C4381)=0,"Customer not on Customers tab",IF(N(E4381)&gt;D4381,"Refund is more than the order",IF(AND(B4381&lt;&gt;"",COUNTIF($B$2:$B$5001,B4381)&gt;1),"Same order # twice - keep one row",""))))))))</f>
        <v/>
      </c>
      <c r="I4381" s="11" t="str">
        <f aca="false">IF(A4381="","",IF(ISNUMBER(A4381),INT(A4381),IFERROR(IF(TEXT(DATE(VALUE(LEFT(A4381,4)),VALUE(MID(A4381,6,2)),VALUE(MID(A4381,9,2))),"yyyy-mm-dd")=LEFT(A4381,10),DATE(VALUE(LEFT(A4381,4)),VALUE(MID(A4381,6,2)),VALUE(MID(A4381,9,2))),""),"")))</f>
        <v/>
      </c>
    </row>
    <row r="4382" customFormat="false" ht="15" hidden="false" customHeight="false" outlineLevel="0" collapsed="false">
      <c r="A4382" s="13"/>
      <c r="B4382" s="8"/>
      <c r="C4382" s="8"/>
      <c r="D4382" s="23"/>
      <c r="E4382" s="23"/>
      <c r="F4382" s="10" t="str">
        <f aca="false">IF(D4382="","",D4382-N(E4382))</f>
        <v/>
      </c>
      <c r="G4382" s="8"/>
      <c r="H4382" s="12" t="str">
        <f aca="false">IF(AND(A4382="",C4382="",D4382=""),"",IF(A4382="","Add the order date",IF(I4382="","Date not recognised - use YYYY-MM-DD",IF(C4382="","Add the customer email",IF(D4382="","Add the order total",IF(COUNTIF(Customers!$A$2:$A$2001,C4382)=0,"Customer not on Customers tab",IF(N(E4382)&gt;D4382,"Refund is more than the order",IF(AND(B4382&lt;&gt;"",COUNTIF($B$2:$B$5001,B4382)&gt;1),"Same order # twice - keep one row",""))))))))</f>
        <v/>
      </c>
      <c r="I4382" s="11" t="str">
        <f aca="false">IF(A4382="","",IF(ISNUMBER(A4382),INT(A4382),IFERROR(IF(TEXT(DATE(VALUE(LEFT(A4382,4)),VALUE(MID(A4382,6,2)),VALUE(MID(A4382,9,2))),"yyyy-mm-dd")=LEFT(A4382,10),DATE(VALUE(LEFT(A4382,4)),VALUE(MID(A4382,6,2)),VALUE(MID(A4382,9,2))),""),"")))</f>
        <v/>
      </c>
    </row>
    <row r="4383" customFormat="false" ht="15" hidden="false" customHeight="false" outlineLevel="0" collapsed="false">
      <c r="A4383" s="13"/>
      <c r="B4383" s="8"/>
      <c r="C4383" s="8"/>
      <c r="D4383" s="23"/>
      <c r="E4383" s="23"/>
      <c r="F4383" s="10" t="str">
        <f aca="false">IF(D4383="","",D4383-N(E4383))</f>
        <v/>
      </c>
      <c r="G4383" s="8"/>
      <c r="H4383" s="12" t="str">
        <f aca="false">IF(AND(A4383="",C4383="",D4383=""),"",IF(A4383="","Add the order date",IF(I4383="","Date not recognised - use YYYY-MM-DD",IF(C4383="","Add the customer email",IF(D4383="","Add the order total",IF(COUNTIF(Customers!$A$2:$A$2001,C4383)=0,"Customer not on Customers tab",IF(N(E4383)&gt;D4383,"Refund is more than the order",IF(AND(B4383&lt;&gt;"",COUNTIF($B$2:$B$5001,B4383)&gt;1),"Same order # twice - keep one row",""))))))))</f>
        <v/>
      </c>
      <c r="I4383" s="11" t="str">
        <f aca="false">IF(A4383="","",IF(ISNUMBER(A4383),INT(A4383),IFERROR(IF(TEXT(DATE(VALUE(LEFT(A4383,4)),VALUE(MID(A4383,6,2)),VALUE(MID(A4383,9,2))),"yyyy-mm-dd")=LEFT(A4383,10),DATE(VALUE(LEFT(A4383,4)),VALUE(MID(A4383,6,2)),VALUE(MID(A4383,9,2))),""),"")))</f>
        <v/>
      </c>
    </row>
    <row r="4384" customFormat="false" ht="15" hidden="false" customHeight="false" outlineLevel="0" collapsed="false">
      <c r="A4384" s="13"/>
      <c r="B4384" s="8"/>
      <c r="C4384" s="8"/>
      <c r="D4384" s="23"/>
      <c r="E4384" s="23"/>
      <c r="F4384" s="10" t="str">
        <f aca="false">IF(D4384="","",D4384-N(E4384))</f>
        <v/>
      </c>
      <c r="G4384" s="8"/>
      <c r="H4384" s="12" t="str">
        <f aca="false">IF(AND(A4384="",C4384="",D4384=""),"",IF(A4384="","Add the order date",IF(I4384="","Date not recognised - use YYYY-MM-DD",IF(C4384="","Add the customer email",IF(D4384="","Add the order total",IF(COUNTIF(Customers!$A$2:$A$2001,C4384)=0,"Customer not on Customers tab",IF(N(E4384)&gt;D4384,"Refund is more than the order",IF(AND(B4384&lt;&gt;"",COUNTIF($B$2:$B$5001,B4384)&gt;1),"Same order # twice - keep one row",""))))))))</f>
        <v/>
      </c>
      <c r="I4384" s="11" t="str">
        <f aca="false">IF(A4384="","",IF(ISNUMBER(A4384),INT(A4384),IFERROR(IF(TEXT(DATE(VALUE(LEFT(A4384,4)),VALUE(MID(A4384,6,2)),VALUE(MID(A4384,9,2))),"yyyy-mm-dd")=LEFT(A4384,10),DATE(VALUE(LEFT(A4384,4)),VALUE(MID(A4384,6,2)),VALUE(MID(A4384,9,2))),""),"")))</f>
        <v/>
      </c>
    </row>
    <row r="4385" customFormat="false" ht="15" hidden="false" customHeight="false" outlineLevel="0" collapsed="false">
      <c r="A4385" s="13"/>
      <c r="B4385" s="8"/>
      <c r="C4385" s="8"/>
      <c r="D4385" s="23"/>
      <c r="E4385" s="23"/>
      <c r="F4385" s="10" t="str">
        <f aca="false">IF(D4385="","",D4385-N(E4385))</f>
        <v/>
      </c>
      <c r="G4385" s="8"/>
      <c r="H4385" s="12" t="str">
        <f aca="false">IF(AND(A4385="",C4385="",D4385=""),"",IF(A4385="","Add the order date",IF(I4385="","Date not recognised - use YYYY-MM-DD",IF(C4385="","Add the customer email",IF(D4385="","Add the order total",IF(COUNTIF(Customers!$A$2:$A$2001,C4385)=0,"Customer not on Customers tab",IF(N(E4385)&gt;D4385,"Refund is more than the order",IF(AND(B4385&lt;&gt;"",COUNTIF($B$2:$B$5001,B4385)&gt;1),"Same order # twice - keep one row",""))))))))</f>
        <v/>
      </c>
      <c r="I4385" s="11" t="str">
        <f aca="false">IF(A4385="","",IF(ISNUMBER(A4385),INT(A4385),IFERROR(IF(TEXT(DATE(VALUE(LEFT(A4385,4)),VALUE(MID(A4385,6,2)),VALUE(MID(A4385,9,2))),"yyyy-mm-dd")=LEFT(A4385,10),DATE(VALUE(LEFT(A4385,4)),VALUE(MID(A4385,6,2)),VALUE(MID(A4385,9,2))),""),"")))</f>
        <v/>
      </c>
    </row>
    <row r="4386" customFormat="false" ht="15" hidden="false" customHeight="false" outlineLevel="0" collapsed="false">
      <c r="A4386" s="13"/>
      <c r="B4386" s="8"/>
      <c r="C4386" s="8"/>
      <c r="D4386" s="23"/>
      <c r="E4386" s="23"/>
      <c r="F4386" s="10" t="str">
        <f aca="false">IF(D4386="","",D4386-N(E4386))</f>
        <v/>
      </c>
      <c r="G4386" s="8"/>
      <c r="H4386" s="12" t="str">
        <f aca="false">IF(AND(A4386="",C4386="",D4386=""),"",IF(A4386="","Add the order date",IF(I4386="","Date not recognised - use YYYY-MM-DD",IF(C4386="","Add the customer email",IF(D4386="","Add the order total",IF(COUNTIF(Customers!$A$2:$A$2001,C4386)=0,"Customer not on Customers tab",IF(N(E4386)&gt;D4386,"Refund is more than the order",IF(AND(B4386&lt;&gt;"",COUNTIF($B$2:$B$5001,B4386)&gt;1),"Same order # twice - keep one row",""))))))))</f>
        <v/>
      </c>
      <c r="I4386" s="11" t="str">
        <f aca="false">IF(A4386="","",IF(ISNUMBER(A4386),INT(A4386),IFERROR(IF(TEXT(DATE(VALUE(LEFT(A4386,4)),VALUE(MID(A4386,6,2)),VALUE(MID(A4386,9,2))),"yyyy-mm-dd")=LEFT(A4386,10),DATE(VALUE(LEFT(A4386,4)),VALUE(MID(A4386,6,2)),VALUE(MID(A4386,9,2))),""),"")))</f>
        <v/>
      </c>
    </row>
    <row r="4387" customFormat="false" ht="15" hidden="false" customHeight="false" outlineLevel="0" collapsed="false">
      <c r="A4387" s="13"/>
      <c r="B4387" s="8"/>
      <c r="C4387" s="8"/>
      <c r="D4387" s="23"/>
      <c r="E4387" s="23"/>
      <c r="F4387" s="10" t="str">
        <f aca="false">IF(D4387="","",D4387-N(E4387))</f>
        <v/>
      </c>
      <c r="G4387" s="8"/>
      <c r="H4387" s="12" t="str">
        <f aca="false">IF(AND(A4387="",C4387="",D4387=""),"",IF(A4387="","Add the order date",IF(I4387="","Date not recognised - use YYYY-MM-DD",IF(C4387="","Add the customer email",IF(D4387="","Add the order total",IF(COUNTIF(Customers!$A$2:$A$2001,C4387)=0,"Customer not on Customers tab",IF(N(E4387)&gt;D4387,"Refund is more than the order",IF(AND(B4387&lt;&gt;"",COUNTIF($B$2:$B$5001,B4387)&gt;1),"Same order # twice - keep one row",""))))))))</f>
        <v/>
      </c>
      <c r="I4387" s="11" t="str">
        <f aca="false">IF(A4387="","",IF(ISNUMBER(A4387),INT(A4387),IFERROR(IF(TEXT(DATE(VALUE(LEFT(A4387,4)),VALUE(MID(A4387,6,2)),VALUE(MID(A4387,9,2))),"yyyy-mm-dd")=LEFT(A4387,10),DATE(VALUE(LEFT(A4387,4)),VALUE(MID(A4387,6,2)),VALUE(MID(A4387,9,2))),""),"")))</f>
        <v/>
      </c>
    </row>
    <row r="4388" customFormat="false" ht="15" hidden="false" customHeight="false" outlineLevel="0" collapsed="false">
      <c r="A4388" s="13"/>
      <c r="B4388" s="8"/>
      <c r="C4388" s="8"/>
      <c r="D4388" s="23"/>
      <c r="E4388" s="23"/>
      <c r="F4388" s="10" t="str">
        <f aca="false">IF(D4388="","",D4388-N(E4388))</f>
        <v/>
      </c>
      <c r="G4388" s="8"/>
      <c r="H4388" s="12" t="str">
        <f aca="false">IF(AND(A4388="",C4388="",D4388=""),"",IF(A4388="","Add the order date",IF(I4388="","Date not recognised - use YYYY-MM-DD",IF(C4388="","Add the customer email",IF(D4388="","Add the order total",IF(COUNTIF(Customers!$A$2:$A$2001,C4388)=0,"Customer not on Customers tab",IF(N(E4388)&gt;D4388,"Refund is more than the order",IF(AND(B4388&lt;&gt;"",COUNTIF($B$2:$B$5001,B4388)&gt;1),"Same order # twice - keep one row",""))))))))</f>
        <v/>
      </c>
      <c r="I4388" s="11" t="str">
        <f aca="false">IF(A4388="","",IF(ISNUMBER(A4388),INT(A4388),IFERROR(IF(TEXT(DATE(VALUE(LEFT(A4388,4)),VALUE(MID(A4388,6,2)),VALUE(MID(A4388,9,2))),"yyyy-mm-dd")=LEFT(A4388,10),DATE(VALUE(LEFT(A4388,4)),VALUE(MID(A4388,6,2)),VALUE(MID(A4388,9,2))),""),"")))</f>
        <v/>
      </c>
    </row>
    <row r="4389" customFormat="false" ht="15" hidden="false" customHeight="false" outlineLevel="0" collapsed="false">
      <c r="A4389" s="13"/>
      <c r="B4389" s="8"/>
      <c r="C4389" s="8"/>
      <c r="D4389" s="23"/>
      <c r="E4389" s="23"/>
      <c r="F4389" s="10" t="str">
        <f aca="false">IF(D4389="","",D4389-N(E4389))</f>
        <v/>
      </c>
      <c r="G4389" s="8"/>
      <c r="H4389" s="12" t="str">
        <f aca="false">IF(AND(A4389="",C4389="",D4389=""),"",IF(A4389="","Add the order date",IF(I4389="","Date not recognised - use YYYY-MM-DD",IF(C4389="","Add the customer email",IF(D4389="","Add the order total",IF(COUNTIF(Customers!$A$2:$A$2001,C4389)=0,"Customer not on Customers tab",IF(N(E4389)&gt;D4389,"Refund is more than the order",IF(AND(B4389&lt;&gt;"",COUNTIF($B$2:$B$5001,B4389)&gt;1),"Same order # twice - keep one row",""))))))))</f>
        <v/>
      </c>
      <c r="I4389" s="11" t="str">
        <f aca="false">IF(A4389="","",IF(ISNUMBER(A4389),INT(A4389),IFERROR(IF(TEXT(DATE(VALUE(LEFT(A4389,4)),VALUE(MID(A4389,6,2)),VALUE(MID(A4389,9,2))),"yyyy-mm-dd")=LEFT(A4389,10),DATE(VALUE(LEFT(A4389,4)),VALUE(MID(A4389,6,2)),VALUE(MID(A4389,9,2))),""),"")))</f>
        <v/>
      </c>
    </row>
    <row r="4390" customFormat="false" ht="15" hidden="false" customHeight="false" outlineLevel="0" collapsed="false">
      <c r="A4390" s="13"/>
      <c r="B4390" s="8"/>
      <c r="C4390" s="8"/>
      <c r="D4390" s="23"/>
      <c r="E4390" s="23"/>
      <c r="F4390" s="10" t="str">
        <f aca="false">IF(D4390="","",D4390-N(E4390))</f>
        <v/>
      </c>
      <c r="G4390" s="8"/>
      <c r="H4390" s="12" t="str">
        <f aca="false">IF(AND(A4390="",C4390="",D4390=""),"",IF(A4390="","Add the order date",IF(I4390="","Date not recognised - use YYYY-MM-DD",IF(C4390="","Add the customer email",IF(D4390="","Add the order total",IF(COUNTIF(Customers!$A$2:$A$2001,C4390)=0,"Customer not on Customers tab",IF(N(E4390)&gt;D4390,"Refund is more than the order",IF(AND(B4390&lt;&gt;"",COUNTIF($B$2:$B$5001,B4390)&gt;1),"Same order # twice - keep one row",""))))))))</f>
        <v/>
      </c>
      <c r="I4390" s="11" t="str">
        <f aca="false">IF(A4390="","",IF(ISNUMBER(A4390),INT(A4390),IFERROR(IF(TEXT(DATE(VALUE(LEFT(A4390,4)),VALUE(MID(A4390,6,2)),VALUE(MID(A4390,9,2))),"yyyy-mm-dd")=LEFT(A4390,10),DATE(VALUE(LEFT(A4390,4)),VALUE(MID(A4390,6,2)),VALUE(MID(A4390,9,2))),""),"")))</f>
        <v/>
      </c>
    </row>
    <row r="4391" customFormat="false" ht="15" hidden="false" customHeight="false" outlineLevel="0" collapsed="false">
      <c r="A4391" s="13"/>
      <c r="B4391" s="8"/>
      <c r="C4391" s="8"/>
      <c r="D4391" s="23"/>
      <c r="E4391" s="23"/>
      <c r="F4391" s="10" t="str">
        <f aca="false">IF(D4391="","",D4391-N(E4391))</f>
        <v/>
      </c>
      <c r="G4391" s="8"/>
      <c r="H4391" s="12" t="str">
        <f aca="false">IF(AND(A4391="",C4391="",D4391=""),"",IF(A4391="","Add the order date",IF(I4391="","Date not recognised - use YYYY-MM-DD",IF(C4391="","Add the customer email",IF(D4391="","Add the order total",IF(COUNTIF(Customers!$A$2:$A$2001,C4391)=0,"Customer not on Customers tab",IF(N(E4391)&gt;D4391,"Refund is more than the order",IF(AND(B4391&lt;&gt;"",COUNTIF($B$2:$B$5001,B4391)&gt;1),"Same order # twice - keep one row",""))))))))</f>
        <v/>
      </c>
      <c r="I4391" s="11" t="str">
        <f aca="false">IF(A4391="","",IF(ISNUMBER(A4391),INT(A4391),IFERROR(IF(TEXT(DATE(VALUE(LEFT(A4391,4)),VALUE(MID(A4391,6,2)),VALUE(MID(A4391,9,2))),"yyyy-mm-dd")=LEFT(A4391,10),DATE(VALUE(LEFT(A4391,4)),VALUE(MID(A4391,6,2)),VALUE(MID(A4391,9,2))),""),"")))</f>
        <v/>
      </c>
    </row>
    <row r="4392" customFormat="false" ht="15" hidden="false" customHeight="false" outlineLevel="0" collapsed="false">
      <c r="A4392" s="13"/>
      <c r="B4392" s="8"/>
      <c r="C4392" s="8"/>
      <c r="D4392" s="23"/>
      <c r="E4392" s="23"/>
      <c r="F4392" s="10" t="str">
        <f aca="false">IF(D4392="","",D4392-N(E4392))</f>
        <v/>
      </c>
      <c r="G4392" s="8"/>
      <c r="H4392" s="12" t="str">
        <f aca="false">IF(AND(A4392="",C4392="",D4392=""),"",IF(A4392="","Add the order date",IF(I4392="","Date not recognised - use YYYY-MM-DD",IF(C4392="","Add the customer email",IF(D4392="","Add the order total",IF(COUNTIF(Customers!$A$2:$A$2001,C4392)=0,"Customer not on Customers tab",IF(N(E4392)&gt;D4392,"Refund is more than the order",IF(AND(B4392&lt;&gt;"",COUNTIF($B$2:$B$5001,B4392)&gt;1),"Same order # twice - keep one row",""))))))))</f>
        <v/>
      </c>
      <c r="I4392" s="11" t="str">
        <f aca="false">IF(A4392="","",IF(ISNUMBER(A4392),INT(A4392),IFERROR(IF(TEXT(DATE(VALUE(LEFT(A4392,4)),VALUE(MID(A4392,6,2)),VALUE(MID(A4392,9,2))),"yyyy-mm-dd")=LEFT(A4392,10),DATE(VALUE(LEFT(A4392,4)),VALUE(MID(A4392,6,2)),VALUE(MID(A4392,9,2))),""),"")))</f>
        <v/>
      </c>
    </row>
    <row r="4393" customFormat="false" ht="15" hidden="false" customHeight="false" outlineLevel="0" collapsed="false">
      <c r="A4393" s="13"/>
      <c r="B4393" s="8"/>
      <c r="C4393" s="8"/>
      <c r="D4393" s="23"/>
      <c r="E4393" s="23"/>
      <c r="F4393" s="10" t="str">
        <f aca="false">IF(D4393="","",D4393-N(E4393))</f>
        <v/>
      </c>
      <c r="G4393" s="8"/>
      <c r="H4393" s="12" t="str">
        <f aca="false">IF(AND(A4393="",C4393="",D4393=""),"",IF(A4393="","Add the order date",IF(I4393="","Date not recognised - use YYYY-MM-DD",IF(C4393="","Add the customer email",IF(D4393="","Add the order total",IF(COUNTIF(Customers!$A$2:$A$2001,C4393)=0,"Customer not on Customers tab",IF(N(E4393)&gt;D4393,"Refund is more than the order",IF(AND(B4393&lt;&gt;"",COUNTIF($B$2:$B$5001,B4393)&gt;1),"Same order # twice - keep one row",""))))))))</f>
        <v/>
      </c>
      <c r="I4393" s="11" t="str">
        <f aca="false">IF(A4393="","",IF(ISNUMBER(A4393),INT(A4393),IFERROR(IF(TEXT(DATE(VALUE(LEFT(A4393,4)),VALUE(MID(A4393,6,2)),VALUE(MID(A4393,9,2))),"yyyy-mm-dd")=LEFT(A4393,10),DATE(VALUE(LEFT(A4393,4)),VALUE(MID(A4393,6,2)),VALUE(MID(A4393,9,2))),""),"")))</f>
        <v/>
      </c>
    </row>
    <row r="4394" customFormat="false" ht="15" hidden="false" customHeight="false" outlineLevel="0" collapsed="false">
      <c r="A4394" s="13"/>
      <c r="B4394" s="8"/>
      <c r="C4394" s="8"/>
      <c r="D4394" s="23"/>
      <c r="E4394" s="23"/>
      <c r="F4394" s="10" t="str">
        <f aca="false">IF(D4394="","",D4394-N(E4394))</f>
        <v/>
      </c>
      <c r="G4394" s="8"/>
      <c r="H4394" s="12" t="str">
        <f aca="false">IF(AND(A4394="",C4394="",D4394=""),"",IF(A4394="","Add the order date",IF(I4394="","Date not recognised - use YYYY-MM-DD",IF(C4394="","Add the customer email",IF(D4394="","Add the order total",IF(COUNTIF(Customers!$A$2:$A$2001,C4394)=0,"Customer not on Customers tab",IF(N(E4394)&gt;D4394,"Refund is more than the order",IF(AND(B4394&lt;&gt;"",COUNTIF($B$2:$B$5001,B4394)&gt;1),"Same order # twice - keep one row",""))))))))</f>
        <v/>
      </c>
      <c r="I4394" s="11" t="str">
        <f aca="false">IF(A4394="","",IF(ISNUMBER(A4394),INT(A4394),IFERROR(IF(TEXT(DATE(VALUE(LEFT(A4394,4)),VALUE(MID(A4394,6,2)),VALUE(MID(A4394,9,2))),"yyyy-mm-dd")=LEFT(A4394,10),DATE(VALUE(LEFT(A4394,4)),VALUE(MID(A4394,6,2)),VALUE(MID(A4394,9,2))),""),"")))</f>
        <v/>
      </c>
    </row>
    <row r="4395" customFormat="false" ht="15" hidden="false" customHeight="false" outlineLevel="0" collapsed="false">
      <c r="A4395" s="13"/>
      <c r="B4395" s="8"/>
      <c r="C4395" s="8"/>
      <c r="D4395" s="23"/>
      <c r="E4395" s="23"/>
      <c r="F4395" s="10" t="str">
        <f aca="false">IF(D4395="","",D4395-N(E4395))</f>
        <v/>
      </c>
      <c r="G4395" s="8"/>
      <c r="H4395" s="12" t="str">
        <f aca="false">IF(AND(A4395="",C4395="",D4395=""),"",IF(A4395="","Add the order date",IF(I4395="","Date not recognised - use YYYY-MM-DD",IF(C4395="","Add the customer email",IF(D4395="","Add the order total",IF(COUNTIF(Customers!$A$2:$A$2001,C4395)=0,"Customer not on Customers tab",IF(N(E4395)&gt;D4395,"Refund is more than the order",IF(AND(B4395&lt;&gt;"",COUNTIF($B$2:$B$5001,B4395)&gt;1),"Same order # twice - keep one row",""))))))))</f>
        <v/>
      </c>
      <c r="I4395" s="11" t="str">
        <f aca="false">IF(A4395="","",IF(ISNUMBER(A4395),INT(A4395),IFERROR(IF(TEXT(DATE(VALUE(LEFT(A4395,4)),VALUE(MID(A4395,6,2)),VALUE(MID(A4395,9,2))),"yyyy-mm-dd")=LEFT(A4395,10),DATE(VALUE(LEFT(A4395,4)),VALUE(MID(A4395,6,2)),VALUE(MID(A4395,9,2))),""),"")))</f>
        <v/>
      </c>
    </row>
    <row r="4396" customFormat="false" ht="15" hidden="false" customHeight="false" outlineLevel="0" collapsed="false">
      <c r="A4396" s="13"/>
      <c r="B4396" s="8"/>
      <c r="C4396" s="8"/>
      <c r="D4396" s="23"/>
      <c r="E4396" s="23"/>
      <c r="F4396" s="10" t="str">
        <f aca="false">IF(D4396="","",D4396-N(E4396))</f>
        <v/>
      </c>
      <c r="G4396" s="8"/>
      <c r="H4396" s="12" t="str">
        <f aca="false">IF(AND(A4396="",C4396="",D4396=""),"",IF(A4396="","Add the order date",IF(I4396="","Date not recognised - use YYYY-MM-DD",IF(C4396="","Add the customer email",IF(D4396="","Add the order total",IF(COUNTIF(Customers!$A$2:$A$2001,C4396)=0,"Customer not on Customers tab",IF(N(E4396)&gt;D4396,"Refund is more than the order",IF(AND(B4396&lt;&gt;"",COUNTIF($B$2:$B$5001,B4396)&gt;1),"Same order # twice - keep one row",""))))))))</f>
        <v/>
      </c>
      <c r="I4396" s="11" t="str">
        <f aca="false">IF(A4396="","",IF(ISNUMBER(A4396),INT(A4396),IFERROR(IF(TEXT(DATE(VALUE(LEFT(A4396,4)),VALUE(MID(A4396,6,2)),VALUE(MID(A4396,9,2))),"yyyy-mm-dd")=LEFT(A4396,10),DATE(VALUE(LEFT(A4396,4)),VALUE(MID(A4396,6,2)),VALUE(MID(A4396,9,2))),""),"")))</f>
        <v/>
      </c>
    </row>
    <row r="4397" customFormat="false" ht="15" hidden="false" customHeight="false" outlineLevel="0" collapsed="false">
      <c r="A4397" s="13"/>
      <c r="B4397" s="8"/>
      <c r="C4397" s="8"/>
      <c r="D4397" s="23"/>
      <c r="E4397" s="23"/>
      <c r="F4397" s="10" t="str">
        <f aca="false">IF(D4397="","",D4397-N(E4397))</f>
        <v/>
      </c>
      <c r="G4397" s="8"/>
      <c r="H4397" s="12" t="str">
        <f aca="false">IF(AND(A4397="",C4397="",D4397=""),"",IF(A4397="","Add the order date",IF(I4397="","Date not recognised - use YYYY-MM-DD",IF(C4397="","Add the customer email",IF(D4397="","Add the order total",IF(COUNTIF(Customers!$A$2:$A$2001,C4397)=0,"Customer not on Customers tab",IF(N(E4397)&gt;D4397,"Refund is more than the order",IF(AND(B4397&lt;&gt;"",COUNTIF($B$2:$B$5001,B4397)&gt;1),"Same order # twice - keep one row",""))))))))</f>
        <v/>
      </c>
      <c r="I4397" s="11" t="str">
        <f aca="false">IF(A4397="","",IF(ISNUMBER(A4397),INT(A4397),IFERROR(IF(TEXT(DATE(VALUE(LEFT(A4397,4)),VALUE(MID(A4397,6,2)),VALUE(MID(A4397,9,2))),"yyyy-mm-dd")=LEFT(A4397,10),DATE(VALUE(LEFT(A4397,4)),VALUE(MID(A4397,6,2)),VALUE(MID(A4397,9,2))),""),"")))</f>
        <v/>
      </c>
    </row>
    <row r="4398" customFormat="false" ht="15" hidden="false" customHeight="false" outlineLevel="0" collapsed="false">
      <c r="A4398" s="13"/>
      <c r="B4398" s="8"/>
      <c r="C4398" s="8"/>
      <c r="D4398" s="23"/>
      <c r="E4398" s="23"/>
      <c r="F4398" s="10" t="str">
        <f aca="false">IF(D4398="","",D4398-N(E4398))</f>
        <v/>
      </c>
      <c r="G4398" s="8"/>
      <c r="H4398" s="12" t="str">
        <f aca="false">IF(AND(A4398="",C4398="",D4398=""),"",IF(A4398="","Add the order date",IF(I4398="","Date not recognised - use YYYY-MM-DD",IF(C4398="","Add the customer email",IF(D4398="","Add the order total",IF(COUNTIF(Customers!$A$2:$A$2001,C4398)=0,"Customer not on Customers tab",IF(N(E4398)&gt;D4398,"Refund is more than the order",IF(AND(B4398&lt;&gt;"",COUNTIF($B$2:$B$5001,B4398)&gt;1),"Same order # twice - keep one row",""))))))))</f>
        <v/>
      </c>
      <c r="I4398" s="11" t="str">
        <f aca="false">IF(A4398="","",IF(ISNUMBER(A4398),INT(A4398),IFERROR(IF(TEXT(DATE(VALUE(LEFT(A4398,4)),VALUE(MID(A4398,6,2)),VALUE(MID(A4398,9,2))),"yyyy-mm-dd")=LEFT(A4398,10),DATE(VALUE(LEFT(A4398,4)),VALUE(MID(A4398,6,2)),VALUE(MID(A4398,9,2))),""),"")))</f>
        <v/>
      </c>
    </row>
    <row r="4399" customFormat="false" ht="15" hidden="false" customHeight="false" outlineLevel="0" collapsed="false">
      <c r="A4399" s="13"/>
      <c r="B4399" s="8"/>
      <c r="C4399" s="8"/>
      <c r="D4399" s="23"/>
      <c r="E4399" s="23"/>
      <c r="F4399" s="10" t="str">
        <f aca="false">IF(D4399="","",D4399-N(E4399))</f>
        <v/>
      </c>
      <c r="G4399" s="8"/>
      <c r="H4399" s="12" t="str">
        <f aca="false">IF(AND(A4399="",C4399="",D4399=""),"",IF(A4399="","Add the order date",IF(I4399="","Date not recognised - use YYYY-MM-DD",IF(C4399="","Add the customer email",IF(D4399="","Add the order total",IF(COUNTIF(Customers!$A$2:$A$2001,C4399)=0,"Customer not on Customers tab",IF(N(E4399)&gt;D4399,"Refund is more than the order",IF(AND(B4399&lt;&gt;"",COUNTIF($B$2:$B$5001,B4399)&gt;1),"Same order # twice - keep one row",""))))))))</f>
        <v/>
      </c>
      <c r="I4399" s="11" t="str">
        <f aca="false">IF(A4399="","",IF(ISNUMBER(A4399),INT(A4399),IFERROR(IF(TEXT(DATE(VALUE(LEFT(A4399,4)),VALUE(MID(A4399,6,2)),VALUE(MID(A4399,9,2))),"yyyy-mm-dd")=LEFT(A4399,10),DATE(VALUE(LEFT(A4399,4)),VALUE(MID(A4399,6,2)),VALUE(MID(A4399,9,2))),""),"")))</f>
        <v/>
      </c>
    </row>
    <row r="4400" customFormat="false" ht="15" hidden="false" customHeight="false" outlineLevel="0" collapsed="false">
      <c r="A4400" s="13"/>
      <c r="B4400" s="8"/>
      <c r="C4400" s="8"/>
      <c r="D4400" s="23"/>
      <c r="E4400" s="23"/>
      <c r="F4400" s="10" t="str">
        <f aca="false">IF(D4400="","",D4400-N(E4400))</f>
        <v/>
      </c>
      <c r="G4400" s="8"/>
      <c r="H4400" s="12" t="str">
        <f aca="false">IF(AND(A4400="",C4400="",D4400=""),"",IF(A4400="","Add the order date",IF(I4400="","Date not recognised - use YYYY-MM-DD",IF(C4400="","Add the customer email",IF(D4400="","Add the order total",IF(COUNTIF(Customers!$A$2:$A$2001,C4400)=0,"Customer not on Customers tab",IF(N(E4400)&gt;D4400,"Refund is more than the order",IF(AND(B4400&lt;&gt;"",COUNTIF($B$2:$B$5001,B4400)&gt;1),"Same order # twice - keep one row",""))))))))</f>
        <v/>
      </c>
      <c r="I4400" s="11" t="str">
        <f aca="false">IF(A4400="","",IF(ISNUMBER(A4400),INT(A4400),IFERROR(IF(TEXT(DATE(VALUE(LEFT(A4400,4)),VALUE(MID(A4400,6,2)),VALUE(MID(A4400,9,2))),"yyyy-mm-dd")=LEFT(A4400,10),DATE(VALUE(LEFT(A4400,4)),VALUE(MID(A4400,6,2)),VALUE(MID(A4400,9,2))),""),"")))</f>
        <v/>
      </c>
    </row>
    <row r="4401" customFormat="false" ht="15" hidden="false" customHeight="false" outlineLevel="0" collapsed="false">
      <c r="A4401" s="13"/>
      <c r="B4401" s="8"/>
      <c r="C4401" s="8"/>
      <c r="D4401" s="23"/>
      <c r="E4401" s="23"/>
      <c r="F4401" s="10" t="str">
        <f aca="false">IF(D4401="","",D4401-N(E4401))</f>
        <v/>
      </c>
      <c r="G4401" s="8"/>
      <c r="H4401" s="12" t="str">
        <f aca="false">IF(AND(A4401="",C4401="",D4401=""),"",IF(A4401="","Add the order date",IF(I4401="","Date not recognised - use YYYY-MM-DD",IF(C4401="","Add the customer email",IF(D4401="","Add the order total",IF(COUNTIF(Customers!$A$2:$A$2001,C4401)=0,"Customer not on Customers tab",IF(N(E4401)&gt;D4401,"Refund is more than the order",IF(AND(B4401&lt;&gt;"",COUNTIF($B$2:$B$5001,B4401)&gt;1),"Same order # twice - keep one row",""))))))))</f>
        <v/>
      </c>
      <c r="I4401" s="11" t="str">
        <f aca="false">IF(A4401="","",IF(ISNUMBER(A4401),INT(A4401),IFERROR(IF(TEXT(DATE(VALUE(LEFT(A4401,4)),VALUE(MID(A4401,6,2)),VALUE(MID(A4401,9,2))),"yyyy-mm-dd")=LEFT(A4401,10),DATE(VALUE(LEFT(A4401,4)),VALUE(MID(A4401,6,2)),VALUE(MID(A4401,9,2))),""),"")))</f>
        <v/>
      </c>
    </row>
    <row r="4402" customFormat="false" ht="15" hidden="false" customHeight="false" outlineLevel="0" collapsed="false">
      <c r="A4402" s="13"/>
      <c r="B4402" s="8"/>
      <c r="C4402" s="8"/>
      <c r="D4402" s="23"/>
      <c r="E4402" s="23"/>
      <c r="F4402" s="10" t="str">
        <f aca="false">IF(D4402="","",D4402-N(E4402))</f>
        <v/>
      </c>
      <c r="G4402" s="8"/>
      <c r="H4402" s="12" t="str">
        <f aca="false">IF(AND(A4402="",C4402="",D4402=""),"",IF(A4402="","Add the order date",IF(I4402="","Date not recognised - use YYYY-MM-DD",IF(C4402="","Add the customer email",IF(D4402="","Add the order total",IF(COUNTIF(Customers!$A$2:$A$2001,C4402)=0,"Customer not on Customers tab",IF(N(E4402)&gt;D4402,"Refund is more than the order",IF(AND(B4402&lt;&gt;"",COUNTIF($B$2:$B$5001,B4402)&gt;1),"Same order # twice - keep one row",""))))))))</f>
        <v/>
      </c>
      <c r="I4402" s="11" t="str">
        <f aca="false">IF(A4402="","",IF(ISNUMBER(A4402),INT(A4402),IFERROR(IF(TEXT(DATE(VALUE(LEFT(A4402,4)),VALUE(MID(A4402,6,2)),VALUE(MID(A4402,9,2))),"yyyy-mm-dd")=LEFT(A4402,10),DATE(VALUE(LEFT(A4402,4)),VALUE(MID(A4402,6,2)),VALUE(MID(A4402,9,2))),""),"")))</f>
        <v/>
      </c>
    </row>
    <row r="4403" customFormat="false" ht="15" hidden="false" customHeight="false" outlineLevel="0" collapsed="false">
      <c r="A4403" s="13"/>
      <c r="B4403" s="8"/>
      <c r="C4403" s="8"/>
      <c r="D4403" s="23"/>
      <c r="E4403" s="23"/>
      <c r="F4403" s="10" t="str">
        <f aca="false">IF(D4403="","",D4403-N(E4403))</f>
        <v/>
      </c>
      <c r="G4403" s="8"/>
      <c r="H4403" s="12" t="str">
        <f aca="false">IF(AND(A4403="",C4403="",D4403=""),"",IF(A4403="","Add the order date",IF(I4403="","Date not recognised - use YYYY-MM-DD",IF(C4403="","Add the customer email",IF(D4403="","Add the order total",IF(COUNTIF(Customers!$A$2:$A$2001,C4403)=0,"Customer not on Customers tab",IF(N(E4403)&gt;D4403,"Refund is more than the order",IF(AND(B4403&lt;&gt;"",COUNTIF($B$2:$B$5001,B4403)&gt;1),"Same order # twice - keep one row",""))))))))</f>
        <v/>
      </c>
      <c r="I4403" s="11" t="str">
        <f aca="false">IF(A4403="","",IF(ISNUMBER(A4403),INT(A4403),IFERROR(IF(TEXT(DATE(VALUE(LEFT(A4403,4)),VALUE(MID(A4403,6,2)),VALUE(MID(A4403,9,2))),"yyyy-mm-dd")=LEFT(A4403,10),DATE(VALUE(LEFT(A4403,4)),VALUE(MID(A4403,6,2)),VALUE(MID(A4403,9,2))),""),"")))</f>
        <v/>
      </c>
    </row>
    <row r="4404" customFormat="false" ht="15" hidden="false" customHeight="false" outlineLevel="0" collapsed="false">
      <c r="A4404" s="13"/>
      <c r="B4404" s="8"/>
      <c r="C4404" s="8"/>
      <c r="D4404" s="23"/>
      <c r="E4404" s="23"/>
      <c r="F4404" s="10" t="str">
        <f aca="false">IF(D4404="","",D4404-N(E4404))</f>
        <v/>
      </c>
      <c r="G4404" s="8"/>
      <c r="H4404" s="12" t="str">
        <f aca="false">IF(AND(A4404="",C4404="",D4404=""),"",IF(A4404="","Add the order date",IF(I4404="","Date not recognised - use YYYY-MM-DD",IF(C4404="","Add the customer email",IF(D4404="","Add the order total",IF(COUNTIF(Customers!$A$2:$A$2001,C4404)=0,"Customer not on Customers tab",IF(N(E4404)&gt;D4404,"Refund is more than the order",IF(AND(B4404&lt;&gt;"",COUNTIF($B$2:$B$5001,B4404)&gt;1),"Same order # twice - keep one row",""))))))))</f>
        <v/>
      </c>
      <c r="I4404" s="11" t="str">
        <f aca="false">IF(A4404="","",IF(ISNUMBER(A4404),INT(A4404),IFERROR(IF(TEXT(DATE(VALUE(LEFT(A4404,4)),VALUE(MID(A4404,6,2)),VALUE(MID(A4404,9,2))),"yyyy-mm-dd")=LEFT(A4404,10),DATE(VALUE(LEFT(A4404,4)),VALUE(MID(A4404,6,2)),VALUE(MID(A4404,9,2))),""),"")))</f>
        <v/>
      </c>
    </row>
    <row r="4405" customFormat="false" ht="15" hidden="false" customHeight="false" outlineLevel="0" collapsed="false">
      <c r="A4405" s="13"/>
      <c r="B4405" s="8"/>
      <c r="C4405" s="8"/>
      <c r="D4405" s="23"/>
      <c r="E4405" s="23"/>
      <c r="F4405" s="10" t="str">
        <f aca="false">IF(D4405="","",D4405-N(E4405))</f>
        <v/>
      </c>
      <c r="G4405" s="8"/>
      <c r="H4405" s="12" t="str">
        <f aca="false">IF(AND(A4405="",C4405="",D4405=""),"",IF(A4405="","Add the order date",IF(I4405="","Date not recognised - use YYYY-MM-DD",IF(C4405="","Add the customer email",IF(D4405="","Add the order total",IF(COUNTIF(Customers!$A$2:$A$2001,C4405)=0,"Customer not on Customers tab",IF(N(E4405)&gt;D4405,"Refund is more than the order",IF(AND(B4405&lt;&gt;"",COUNTIF($B$2:$B$5001,B4405)&gt;1),"Same order # twice - keep one row",""))))))))</f>
        <v/>
      </c>
      <c r="I4405" s="11" t="str">
        <f aca="false">IF(A4405="","",IF(ISNUMBER(A4405),INT(A4405),IFERROR(IF(TEXT(DATE(VALUE(LEFT(A4405,4)),VALUE(MID(A4405,6,2)),VALUE(MID(A4405,9,2))),"yyyy-mm-dd")=LEFT(A4405,10),DATE(VALUE(LEFT(A4405,4)),VALUE(MID(A4405,6,2)),VALUE(MID(A4405,9,2))),""),"")))</f>
        <v/>
      </c>
    </row>
    <row r="4406" customFormat="false" ht="15" hidden="false" customHeight="false" outlineLevel="0" collapsed="false">
      <c r="A4406" s="13"/>
      <c r="B4406" s="8"/>
      <c r="C4406" s="8"/>
      <c r="D4406" s="23"/>
      <c r="E4406" s="23"/>
      <c r="F4406" s="10" t="str">
        <f aca="false">IF(D4406="","",D4406-N(E4406))</f>
        <v/>
      </c>
      <c r="G4406" s="8"/>
      <c r="H4406" s="12" t="str">
        <f aca="false">IF(AND(A4406="",C4406="",D4406=""),"",IF(A4406="","Add the order date",IF(I4406="","Date not recognised - use YYYY-MM-DD",IF(C4406="","Add the customer email",IF(D4406="","Add the order total",IF(COUNTIF(Customers!$A$2:$A$2001,C4406)=0,"Customer not on Customers tab",IF(N(E4406)&gt;D4406,"Refund is more than the order",IF(AND(B4406&lt;&gt;"",COUNTIF($B$2:$B$5001,B4406)&gt;1),"Same order # twice - keep one row",""))))))))</f>
        <v/>
      </c>
      <c r="I4406" s="11" t="str">
        <f aca="false">IF(A4406="","",IF(ISNUMBER(A4406),INT(A4406),IFERROR(IF(TEXT(DATE(VALUE(LEFT(A4406,4)),VALUE(MID(A4406,6,2)),VALUE(MID(A4406,9,2))),"yyyy-mm-dd")=LEFT(A4406,10),DATE(VALUE(LEFT(A4406,4)),VALUE(MID(A4406,6,2)),VALUE(MID(A4406,9,2))),""),"")))</f>
        <v/>
      </c>
    </row>
    <row r="4407" customFormat="false" ht="15" hidden="false" customHeight="false" outlineLevel="0" collapsed="false">
      <c r="A4407" s="13"/>
      <c r="B4407" s="8"/>
      <c r="C4407" s="8"/>
      <c r="D4407" s="23"/>
      <c r="E4407" s="23"/>
      <c r="F4407" s="10" t="str">
        <f aca="false">IF(D4407="","",D4407-N(E4407))</f>
        <v/>
      </c>
      <c r="G4407" s="8"/>
      <c r="H4407" s="12" t="str">
        <f aca="false">IF(AND(A4407="",C4407="",D4407=""),"",IF(A4407="","Add the order date",IF(I4407="","Date not recognised - use YYYY-MM-DD",IF(C4407="","Add the customer email",IF(D4407="","Add the order total",IF(COUNTIF(Customers!$A$2:$A$2001,C4407)=0,"Customer not on Customers tab",IF(N(E4407)&gt;D4407,"Refund is more than the order",IF(AND(B4407&lt;&gt;"",COUNTIF($B$2:$B$5001,B4407)&gt;1),"Same order # twice - keep one row",""))))))))</f>
        <v/>
      </c>
      <c r="I4407" s="11" t="str">
        <f aca="false">IF(A4407="","",IF(ISNUMBER(A4407),INT(A4407),IFERROR(IF(TEXT(DATE(VALUE(LEFT(A4407,4)),VALUE(MID(A4407,6,2)),VALUE(MID(A4407,9,2))),"yyyy-mm-dd")=LEFT(A4407,10),DATE(VALUE(LEFT(A4407,4)),VALUE(MID(A4407,6,2)),VALUE(MID(A4407,9,2))),""),"")))</f>
        <v/>
      </c>
    </row>
    <row r="4408" customFormat="false" ht="15" hidden="false" customHeight="false" outlineLevel="0" collapsed="false">
      <c r="A4408" s="13"/>
      <c r="B4408" s="8"/>
      <c r="C4408" s="8"/>
      <c r="D4408" s="23"/>
      <c r="E4408" s="23"/>
      <c r="F4408" s="10" t="str">
        <f aca="false">IF(D4408="","",D4408-N(E4408))</f>
        <v/>
      </c>
      <c r="G4408" s="8"/>
      <c r="H4408" s="12" t="str">
        <f aca="false">IF(AND(A4408="",C4408="",D4408=""),"",IF(A4408="","Add the order date",IF(I4408="","Date not recognised - use YYYY-MM-DD",IF(C4408="","Add the customer email",IF(D4408="","Add the order total",IF(COUNTIF(Customers!$A$2:$A$2001,C4408)=0,"Customer not on Customers tab",IF(N(E4408)&gt;D4408,"Refund is more than the order",IF(AND(B4408&lt;&gt;"",COUNTIF($B$2:$B$5001,B4408)&gt;1),"Same order # twice - keep one row",""))))))))</f>
        <v/>
      </c>
      <c r="I4408" s="11" t="str">
        <f aca="false">IF(A4408="","",IF(ISNUMBER(A4408),INT(A4408),IFERROR(IF(TEXT(DATE(VALUE(LEFT(A4408,4)),VALUE(MID(A4408,6,2)),VALUE(MID(A4408,9,2))),"yyyy-mm-dd")=LEFT(A4408,10),DATE(VALUE(LEFT(A4408,4)),VALUE(MID(A4408,6,2)),VALUE(MID(A4408,9,2))),""),"")))</f>
        <v/>
      </c>
    </row>
    <row r="4409" customFormat="false" ht="15" hidden="false" customHeight="false" outlineLevel="0" collapsed="false">
      <c r="A4409" s="13"/>
      <c r="B4409" s="8"/>
      <c r="C4409" s="8"/>
      <c r="D4409" s="23"/>
      <c r="E4409" s="23"/>
      <c r="F4409" s="10" t="str">
        <f aca="false">IF(D4409="","",D4409-N(E4409))</f>
        <v/>
      </c>
      <c r="G4409" s="8"/>
      <c r="H4409" s="12" t="str">
        <f aca="false">IF(AND(A4409="",C4409="",D4409=""),"",IF(A4409="","Add the order date",IF(I4409="","Date not recognised - use YYYY-MM-DD",IF(C4409="","Add the customer email",IF(D4409="","Add the order total",IF(COUNTIF(Customers!$A$2:$A$2001,C4409)=0,"Customer not on Customers tab",IF(N(E4409)&gt;D4409,"Refund is more than the order",IF(AND(B4409&lt;&gt;"",COUNTIF($B$2:$B$5001,B4409)&gt;1),"Same order # twice - keep one row",""))))))))</f>
        <v/>
      </c>
      <c r="I4409" s="11" t="str">
        <f aca="false">IF(A4409="","",IF(ISNUMBER(A4409),INT(A4409),IFERROR(IF(TEXT(DATE(VALUE(LEFT(A4409,4)),VALUE(MID(A4409,6,2)),VALUE(MID(A4409,9,2))),"yyyy-mm-dd")=LEFT(A4409,10),DATE(VALUE(LEFT(A4409,4)),VALUE(MID(A4409,6,2)),VALUE(MID(A4409,9,2))),""),"")))</f>
        <v/>
      </c>
    </row>
    <row r="4410" customFormat="false" ht="15" hidden="false" customHeight="false" outlineLevel="0" collapsed="false">
      <c r="A4410" s="13"/>
      <c r="B4410" s="8"/>
      <c r="C4410" s="8"/>
      <c r="D4410" s="23"/>
      <c r="E4410" s="23"/>
      <c r="F4410" s="10" t="str">
        <f aca="false">IF(D4410="","",D4410-N(E4410))</f>
        <v/>
      </c>
      <c r="G4410" s="8"/>
      <c r="H4410" s="12" t="str">
        <f aca="false">IF(AND(A4410="",C4410="",D4410=""),"",IF(A4410="","Add the order date",IF(I4410="","Date not recognised - use YYYY-MM-DD",IF(C4410="","Add the customer email",IF(D4410="","Add the order total",IF(COUNTIF(Customers!$A$2:$A$2001,C4410)=0,"Customer not on Customers tab",IF(N(E4410)&gt;D4410,"Refund is more than the order",IF(AND(B4410&lt;&gt;"",COUNTIF($B$2:$B$5001,B4410)&gt;1),"Same order # twice - keep one row",""))))))))</f>
        <v/>
      </c>
      <c r="I4410" s="11" t="str">
        <f aca="false">IF(A4410="","",IF(ISNUMBER(A4410),INT(A4410),IFERROR(IF(TEXT(DATE(VALUE(LEFT(A4410,4)),VALUE(MID(A4410,6,2)),VALUE(MID(A4410,9,2))),"yyyy-mm-dd")=LEFT(A4410,10),DATE(VALUE(LEFT(A4410,4)),VALUE(MID(A4410,6,2)),VALUE(MID(A4410,9,2))),""),"")))</f>
        <v/>
      </c>
    </row>
    <row r="4411" customFormat="false" ht="15" hidden="false" customHeight="false" outlineLevel="0" collapsed="false">
      <c r="A4411" s="13"/>
      <c r="B4411" s="8"/>
      <c r="C4411" s="8"/>
      <c r="D4411" s="23"/>
      <c r="E4411" s="23"/>
      <c r="F4411" s="10" t="str">
        <f aca="false">IF(D4411="","",D4411-N(E4411))</f>
        <v/>
      </c>
      <c r="G4411" s="8"/>
      <c r="H4411" s="12" t="str">
        <f aca="false">IF(AND(A4411="",C4411="",D4411=""),"",IF(A4411="","Add the order date",IF(I4411="","Date not recognised - use YYYY-MM-DD",IF(C4411="","Add the customer email",IF(D4411="","Add the order total",IF(COUNTIF(Customers!$A$2:$A$2001,C4411)=0,"Customer not on Customers tab",IF(N(E4411)&gt;D4411,"Refund is more than the order",IF(AND(B4411&lt;&gt;"",COUNTIF($B$2:$B$5001,B4411)&gt;1),"Same order # twice - keep one row",""))))))))</f>
        <v/>
      </c>
      <c r="I4411" s="11" t="str">
        <f aca="false">IF(A4411="","",IF(ISNUMBER(A4411),INT(A4411),IFERROR(IF(TEXT(DATE(VALUE(LEFT(A4411,4)),VALUE(MID(A4411,6,2)),VALUE(MID(A4411,9,2))),"yyyy-mm-dd")=LEFT(A4411,10),DATE(VALUE(LEFT(A4411,4)),VALUE(MID(A4411,6,2)),VALUE(MID(A4411,9,2))),""),"")))</f>
        <v/>
      </c>
    </row>
    <row r="4412" customFormat="false" ht="15" hidden="false" customHeight="false" outlineLevel="0" collapsed="false">
      <c r="A4412" s="13"/>
      <c r="B4412" s="8"/>
      <c r="C4412" s="8"/>
      <c r="D4412" s="23"/>
      <c r="E4412" s="23"/>
      <c r="F4412" s="10" t="str">
        <f aca="false">IF(D4412="","",D4412-N(E4412))</f>
        <v/>
      </c>
      <c r="G4412" s="8"/>
      <c r="H4412" s="12" t="str">
        <f aca="false">IF(AND(A4412="",C4412="",D4412=""),"",IF(A4412="","Add the order date",IF(I4412="","Date not recognised - use YYYY-MM-DD",IF(C4412="","Add the customer email",IF(D4412="","Add the order total",IF(COUNTIF(Customers!$A$2:$A$2001,C4412)=0,"Customer not on Customers tab",IF(N(E4412)&gt;D4412,"Refund is more than the order",IF(AND(B4412&lt;&gt;"",COUNTIF($B$2:$B$5001,B4412)&gt;1),"Same order # twice - keep one row",""))))))))</f>
        <v/>
      </c>
      <c r="I4412" s="11" t="str">
        <f aca="false">IF(A4412="","",IF(ISNUMBER(A4412),INT(A4412),IFERROR(IF(TEXT(DATE(VALUE(LEFT(A4412,4)),VALUE(MID(A4412,6,2)),VALUE(MID(A4412,9,2))),"yyyy-mm-dd")=LEFT(A4412,10),DATE(VALUE(LEFT(A4412,4)),VALUE(MID(A4412,6,2)),VALUE(MID(A4412,9,2))),""),"")))</f>
        <v/>
      </c>
    </row>
    <row r="4413" customFormat="false" ht="15" hidden="false" customHeight="false" outlineLevel="0" collapsed="false">
      <c r="A4413" s="13"/>
      <c r="B4413" s="8"/>
      <c r="C4413" s="8"/>
      <c r="D4413" s="23"/>
      <c r="E4413" s="23"/>
      <c r="F4413" s="10" t="str">
        <f aca="false">IF(D4413="","",D4413-N(E4413))</f>
        <v/>
      </c>
      <c r="G4413" s="8"/>
      <c r="H4413" s="12" t="str">
        <f aca="false">IF(AND(A4413="",C4413="",D4413=""),"",IF(A4413="","Add the order date",IF(I4413="","Date not recognised - use YYYY-MM-DD",IF(C4413="","Add the customer email",IF(D4413="","Add the order total",IF(COUNTIF(Customers!$A$2:$A$2001,C4413)=0,"Customer not on Customers tab",IF(N(E4413)&gt;D4413,"Refund is more than the order",IF(AND(B4413&lt;&gt;"",COUNTIF($B$2:$B$5001,B4413)&gt;1),"Same order # twice - keep one row",""))))))))</f>
        <v/>
      </c>
      <c r="I4413" s="11" t="str">
        <f aca="false">IF(A4413="","",IF(ISNUMBER(A4413),INT(A4413),IFERROR(IF(TEXT(DATE(VALUE(LEFT(A4413,4)),VALUE(MID(A4413,6,2)),VALUE(MID(A4413,9,2))),"yyyy-mm-dd")=LEFT(A4413,10),DATE(VALUE(LEFT(A4413,4)),VALUE(MID(A4413,6,2)),VALUE(MID(A4413,9,2))),""),"")))</f>
        <v/>
      </c>
    </row>
    <row r="4414" customFormat="false" ht="15" hidden="false" customHeight="false" outlineLevel="0" collapsed="false">
      <c r="A4414" s="13"/>
      <c r="B4414" s="8"/>
      <c r="C4414" s="8"/>
      <c r="D4414" s="23"/>
      <c r="E4414" s="23"/>
      <c r="F4414" s="10" t="str">
        <f aca="false">IF(D4414="","",D4414-N(E4414))</f>
        <v/>
      </c>
      <c r="G4414" s="8"/>
      <c r="H4414" s="12" t="str">
        <f aca="false">IF(AND(A4414="",C4414="",D4414=""),"",IF(A4414="","Add the order date",IF(I4414="","Date not recognised - use YYYY-MM-DD",IF(C4414="","Add the customer email",IF(D4414="","Add the order total",IF(COUNTIF(Customers!$A$2:$A$2001,C4414)=0,"Customer not on Customers tab",IF(N(E4414)&gt;D4414,"Refund is more than the order",IF(AND(B4414&lt;&gt;"",COUNTIF($B$2:$B$5001,B4414)&gt;1),"Same order # twice - keep one row",""))))))))</f>
        <v/>
      </c>
      <c r="I4414" s="11" t="str">
        <f aca="false">IF(A4414="","",IF(ISNUMBER(A4414),INT(A4414),IFERROR(IF(TEXT(DATE(VALUE(LEFT(A4414,4)),VALUE(MID(A4414,6,2)),VALUE(MID(A4414,9,2))),"yyyy-mm-dd")=LEFT(A4414,10),DATE(VALUE(LEFT(A4414,4)),VALUE(MID(A4414,6,2)),VALUE(MID(A4414,9,2))),""),"")))</f>
        <v/>
      </c>
    </row>
    <row r="4415" customFormat="false" ht="15" hidden="false" customHeight="false" outlineLevel="0" collapsed="false">
      <c r="A4415" s="13"/>
      <c r="B4415" s="8"/>
      <c r="C4415" s="8"/>
      <c r="D4415" s="23"/>
      <c r="E4415" s="23"/>
      <c r="F4415" s="10" t="str">
        <f aca="false">IF(D4415="","",D4415-N(E4415))</f>
        <v/>
      </c>
      <c r="G4415" s="8"/>
      <c r="H4415" s="12" t="str">
        <f aca="false">IF(AND(A4415="",C4415="",D4415=""),"",IF(A4415="","Add the order date",IF(I4415="","Date not recognised - use YYYY-MM-DD",IF(C4415="","Add the customer email",IF(D4415="","Add the order total",IF(COUNTIF(Customers!$A$2:$A$2001,C4415)=0,"Customer not on Customers tab",IF(N(E4415)&gt;D4415,"Refund is more than the order",IF(AND(B4415&lt;&gt;"",COUNTIF($B$2:$B$5001,B4415)&gt;1),"Same order # twice - keep one row",""))))))))</f>
        <v/>
      </c>
      <c r="I4415" s="11" t="str">
        <f aca="false">IF(A4415="","",IF(ISNUMBER(A4415),INT(A4415),IFERROR(IF(TEXT(DATE(VALUE(LEFT(A4415,4)),VALUE(MID(A4415,6,2)),VALUE(MID(A4415,9,2))),"yyyy-mm-dd")=LEFT(A4415,10),DATE(VALUE(LEFT(A4415,4)),VALUE(MID(A4415,6,2)),VALUE(MID(A4415,9,2))),""),"")))</f>
        <v/>
      </c>
    </row>
    <row r="4416" customFormat="false" ht="15" hidden="false" customHeight="false" outlineLevel="0" collapsed="false">
      <c r="A4416" s="13"/>
      <c r="B4416" s="8"/>
      <c r="C4416" s="8"/>
      <c r="D4416" s="23"/>
      <c r="E4416" s="23"/>
      <c r="F4416" s="10" t="str">
        <f aca="false">IF(D4416="","",D4416-N(E4416))</f>
        <v/>
      </c>
      <c r="G4416" s="8"/>
      <c r="H4416" s="12" t="str">
        <f aca="false">IF(AND(A4416="",C4416="",D4416=""),"",IF(A4416="","Add the order date",IF(I4416="","Date not recognised - use YYYY-MM-DD",IF(C4416="","Add the customer email",IF(D4416="","Add the order total",IF(COUNTIF(Customers!$A$2:$A$2001,C4416)=0,"Customer not on Customers tab",IF(N(E4416)&gt;D4416,"Refund is more than the order",IF(AND(B4416&lt;&gt;"",COUNTIF($B$2:$B$5001,B4416)&gt;1),"Same order # twice - keep one row",""))))))))</f>
        <v/>
      </c>
      <c r="I4416" s="11" t="str">
        <f aca="false">IF(A4416="","",IF(ISNUMBER(A4416),INT(A4416),IFERROR(IF(TEXT(DATE(VALUE(LEFT(A4416,4)),VALUE(MID(A4416,6,2)),VALUE(MID(A4416,9,2))),"yyyy-mm-dd")=LEFT(A4416,10),DATE(VALUE(LEFT(A4416,4)),VALUE(MID(A4416,6,2)),VALUE(MID(A4416,9,2))),""),"")))</f>
        <v/>
      </c>
    </row>
    <row r="4417" customFormat="false" ht="15" hidden="false" customHeight="false" outlineLevel="0" collapsed="false">
      <c r="A4417" s="13"/>
      <c r="B4417" s="8"/>
      <c r="C4417" s="8"/>
      <c r="D4417" s="23"/>
      <c r="E4417" s="23"/>
      <c r="F4417" s="10" t="str">
        <f aca="false">IF(D4417="","",D4417-N(E4417))</f>
        <v/>
      </c>
      <c r="G4417" s="8"/>
      <c r="H4417" s="12" t="str">
        <f aca="false">IF(AND(A4417="",C4417="",D4417=""),"",IF(A4417="","Add the order date",IF(I4417="","Date not recognised - use YYYY-MM-DD",IF(C4417="","Add the customer email",IF(D4417="","Add the order total",IF(COUNTIF(Customers!$A$2:$A$2001,C4417)=0,"Customer not on Customers tab",IF(N(E4417)&gt;D4417,"Refund is more than the order",IF(AND(B4417&lt;&gt;"",COUNTIF($B$2:$B$5001,B4417)&gt;1),"Same order # twice - keep one row",""))))))))</f>
        <v/>
      </c>
      <c r="I4417" s="11" t="str">
        <f aca="false">IF(A4417="","",IF(ISNUMBER(A4417),INT(A4417),IFERROR(IF(TEXT(DATE(VALUE(LEFT(A4417,4)),VALUE(MID(A4417,6,2)),VALUE(MID(A4417,9,2))),"yyyy-mm-dd")=LEFT(A4417,10),DATE(VALUE(LEFT(A4417,4)),VALUE(MID(A4417,6,2)),VALUE(MID(A4417,9,2))),""),"")))</f>
        <v/>
      </c>
    </row>
    <row r="4418" customFormat="false" ht="15" hidden="false" customHeight="false" outlineLevel="0" collapsed="false">
      <c r="A4418" s="13"/>
      <c r="B4418" s="8"/>
      <c r="C4418" s="8"/>
      <c r="D4418" s="23"/>
      <c r="E4418" s="23"/>
      <c r="F4418" s="10" t="str">
        <f aca="false">IF(D4418="","",D4418-N(E4418))</f>
        <v/>
      </c>
      <c r="G4418" s="8"/>
      <c r="H4418" s="12" t="str">
        <f aca="false">IF(AND(A4418="",C4418="",D4418=""),"",IF(A4418="","Add the order date",IF(I4418="","Date not recognised - use YYYY-MM-DD",IF(C4418="","Add the customer email",IF(D4418="","Add the order total",IF(COUNTIF(Customers!$A$2:$A$2001,C4418)=0,"Customer not on Customers tab",IF(N(E4418)&gt;D4418,"Refund is more than the order",IF(AND(B4418&lt;&gt;"",COUNTIF($B$2:$B$5001,B4418)&gt;1),"Same order # twice - keep one row",""))))))))</f>
        <v/>
      </c>
      <c r="I4418" s="11" t="str">
        <f aca="false">IF(A4418="","",IF(ISNUMBER(A4418),INT(A4418),IFERROR(IF(TEXT(DATE(VALUE(LEFT(A4418,4)),VALUE(MID(A4418,6,2)),VALUE(MID(A4418,9,2))),"yyyy-mm-dd")=LEFT(A4418,10),DATE(VALUE(LEFT(A4418,4)),VALUE(MID(A4418,6,2)),VALUE(MID(A4418,9,2))),""),"")))</f>
        <v/>
      </c>
    </row>
    <row r="4419" customFormat="false" ht="15" hidden="false" customHeight="false" outlineLevel="0" collapsed="false">
      <c r="A4419" s="13"/>
      <c r="B4419" s="8"/>
      <c r="C4419" s="8"/>
      <c r="D4419" s="23"/>
      <c r="E4419" s="23"/>
      <c r="F4419" s="10" t="str">
        <f aca="false">IF(D4419="","",D4419-N(E4419))</f>
        <v/>
      </c>
      <c r="G4419" s="8"/>
      <c r="H4419" s="12" t="str">
        <f aca="false">IF(AND(A4419="",C4419="",D4419=""),"",IF(A4419="","Add the order date",IF(I4419="","Date not recognised - use YYYY-MM-DD",IF(C4419="","Add the customer email",IF(D4419="","Add the order total",IF(COUNTIF(Customers!$A$2:$A$2001,C4419)=0,"Customer not on Customers tab",IF(N(E4419)&gt;D4419,"Refund is more than the order",IF(AND(B4419&lt;&gt;"",COUNTIF($B$2:$B$5001,B4419)&gt;1),"Same order # twice - keep one row",""))))))))</f>
        <v/>
      </c>
      <c r="I4419" s="11" t="str">
        <f aca="false">IF(A4419="","",IF(ISNUMBER(A4419),INT(A4419),IFERROR(IF(TEXT(DATE(VALUE(LEFT(A4419,4)),VALUE(MID(A4419,6,2)),VALUE(MID(A4419,9,2))),"yyyy-mm-dd")=LEFT(A4419,10),DATE(VALUE(LEFT(A4419,4)),VALUE(MID(A4419,6,2)),VALUE(MID(A4419,9,2))),""),"")))</f>
        <v/>
      </c>
    </row>
    <row r="4420" customFormat="false" ht="15" hidden="false" customHeight="false" outlineLevel="0" collapsed="false">
      <c r="A4420" s="13"/>
      <c r="B4420" s="8"/>
      <c r="C4420" s="8"/>
      <c r="D4420" s="23"/>
      <c r="E4420" s="23"/>
      <c r="F4420" s="10" t="str">
        <f aca="false">IF(D4420="","",D4420-N(E4420))</f>
        <v/>
      </c>
      <c r="G4420" s="8"/>
      <c r="H4420" s="12" t="str">
        <f aca="false">IF(AND(A4420="",C4420="",D4420=""),"",IF(A4420="","Add the order date",IF(I4420="","Date not recognised - use YYYY-MM-DD",IF(C4420="","Add the customer email",IF(D4420="","Add the order total",IF(COUNTIF(Customers!$A$2:$A$2001,C4420)=0,"Customer not on Customers tab",IF(N(E4420)&gt;D4420,"Refund is more than the order",IF(AND(B4420&lt;&gt;"",COUNTIF($B$2:$B$5001,B4420)&gt;1),"Same order # twice - keep one row",""))))))))</f>
        <v/>
      </c>
      <c r="I4420" s="11" t="str">
        <f aca="false">IF(A4420="","",IF(ISNUMBER(A4420),INT(A4420),IFERROR(IF(TEXT(DATE(VALUE(LEFT(A4420,4)),VALUE(MID(A4420,6,2)),VALUE(MID(A4420,9,2))),"yyyy-mm-dd")=LEFT(A4420,10),DATE(VALUE(LEFT(A4420,4)),VALUE(MID(A4420,6,2)),VALUE(MID(A4420,9,2))),""),"")))</f>
        <v/>
      </c>
    </row>
    <row r="4421" customFormat="false" ht="15" hidden="false" customHeight="false" outlineLevel="0" collapsed="false">
      <c r="A4421" s="13"/>
      <c r="B4421" s="8"/>
      <c r="C4421" s="8"/>
      <c r="D4421" s="23"/>
      <c r="E4421" s="23"/>
      <c r="F4421" s="10" t="str">
        <f aca="false">IF(D4421="","",D4421-N(E4421))</f>
        <v/>
      </c>
      <c r="G4421" s="8"/>
      <c r="H4421" s="12" t="str">
        <f aca="false">IF(AND(A4421="",C4421="",D4421=""),"",IF(A4421="","Add the order date",IF(I4421="","Date not recognised - use YYYY-MM-DD",IF(C4421="","Add the customer email",IF(D4421="","Add the order total",IF(COUNTIF(Customers!$A$2:$A$2001,C4421)=0,"Customer not on Customers tab",IF(N(E4421)&gt;D4421,"Refund is more than the order",IF(AND(B4421&lt;&gt;"",COUNTIF($B$2:$B$5001,B4421)&gt;1),"Same order # twice - keep one row",""))))))))</f>
        <v/>
      </c>
      <c r="I4421" s="11" t="str">
        <f aca="false">IF(A4421="","",IF(ISNUMBER(A4421),INT(A4421),IFERROR(IF(TEXT(DATE(VALUE(LEFT(A4421,4)),VALUE(MID(A4421,6,2)),VALUE(MID(A4421,9,2))),"yyyy-mm-dd")=LEFT(A4421,10),DATE(VALUE(LEFT(A4421,4)),VALUE(MID(A4421,6,2)),VALUE(MID(A4421,9,2))),""),"")))</f>
        <v/>
      </c>
    </row>
    <row r="4422" customFormat="false" ht="15" hidden="false" customHeight="false" outlineLevel="0" collapsed="false">
      <c r="A4422" s="13"/>
      <c r="B4422" s="8"/>
      <c r="C4422" s="8"/>
      <c r="D4422" s="23"/>
      <c r="E4422" s="23"/>
      <c r="F4422" s="10" t="str">
        <f aca="false">IF(D4422="","",D4422-N(E4422))</f>
        <v/>
      </c>
      <c r="G4422" s="8"/>
      <c r="H4422" s="12" t="str">
        <f aca="false">IF(AND(A4422="",C4422="",D4422=""),"",IF(A4422="","Add the order date",IF(I4422="","Date not recognised - use YYYY-MM-DD",IF(C4422="","Add the customer email",IF(D4422="","Add the order total",IF(COUNTIF(Customers!$A$2:$A$2001,C4422)=0,"Customer not on Customers tab",IF(N(E4422)&gt;D4422,"Refund is more than the order",IF(AND(B4422&lt;&gt;"",COUNTIF($B$2:$B$5001,B4422)&gt;1),"Same order # twice - keep one row",""))))))))</f>
        <v/>
      </c>
      <c r="I4422" s="11" t="str">
        <f aca="false">IF(A4422="","",IF(ISNUMBER(A4422),INT(A4422),IFERROR(IF(TEXT(DATE(VALUE(LEFT(A4422,4)),VALUE(MID(A4422,6,2)),VALUE(MID(A4422,9,2))),"yyyy-mm-dd")=LEFT(A4422,10),DATE(VALUE(LEFT(A4422,4)),VALUE(MID(A4422,6,2)),VALUE(MID(A4422,9,2))),""),"")))</f>
        <v/>
      </c>
    </row>
    <row r="4423" customFormat="false" ht="15" hidden="false" customHeight="false" outlineLevel="0" collapsed="false">
      <c r="A4423" s="13"/>
      <c r="B4423" s="8"/>
      <c r="C4423" s="8"/>
      <c r="D4423" s="23"/>
      <c r="E4423" s="23"/>
      <c r="F4423" s="10" t="str">
        <f aca="false">IF(D4423="","",D4423-N(E4423))</f>
        <v/>
      </c>
      <c r="G4423" s="8"/>
      <c r="H4423" s="12" t="str">
        <f aca="false">IF(AND(A4423="",C4423="",D4423=""),"",IF(A4423="","Add the order date",IF(I4423="","Date not recognised - use YYYY-MM-DD",IF(C4423="","Add the customer email",IF(D4423="","Add the order total",IF(COUNTIF(Customers!$A$2:$A$2001,C4423)=0,"Customer not on Customers tab",IF(N(E4423)&gt;D4423,"Refund is more than the order",IF(AND(B4423&lt;&gt;"",COUNTIF($B$2:$B$5001,B4423)&gt;1),"Same order # twice - keep one row",""))))))))</f>
        <v/>
      </c>
      <c r="I4423" s="11" t="str">
        <f aca="false">IF(A4423="","",IF(ISNUMBER(A4423),INT(A4423),IFERROR(IF(TEXT(DATE(VALUE(LEFT(A4423,4)),VALUE(MID(A4423,6,2)),VALUE(MID(A4423,9,2))),"yyyy-mm-dd")=LEFT(A4423,10),DATE(VALUE(LEFT(A4423,4)),VALUE(MID(A4423,6,2)),VALUE(MID(A4423,9,2))),""),"")))</f>
        <v/>
      </c>
    </row>
    <row r="4424" customFormat="false" ht="15" hidden="false" customHeight="false" outlineLevel="0" collapsed="false">
      <c r="A4424" s="13"/>
      <c r="B4424" s="8"/>
      <c r="C4424" s="8"/>
      <c r="D4424" s="23"/>
      <c r="E4424" s="23"/>
      <c r="F4424" s="10" t="str">
        <f aca="false">IF(D4424="","",D4424-N(E4424))</f>
        <v/>
      </c>
      <c r="G4424" s="8"/>
      <c r="H4424" s="12" t="str">
        <f aca="false">IF(AND(A4424="",C4424="",D4424=""),"",IF(A4424="","Add the order date",IF(I4424="","Date not recognised - use YYYY-MM-DD",IF(C4424="","Add the customer email",IF(D4424="","Add the order total",IF(COUNTIF(Customers!$A$2:$A$2001,C4424)=0,"Customer not on Customers tab",IF(N(E4424)&gt;D4424,"Refund is more than the order",IF(AND(B4424&lt;&gt;"",COUNTIF($B$2:$B$5001,B4424)&gt;1),"Same order # twice - keep one row",""))))))))</f>
        <v/>
      </c>
      <c r="I4424" s="11" t="str">
        <f aca="false">IF(A4424="","",IF(ISNUMBER(A4424),INT(A4424),IFERROR(IF(TEXT(DATE(VALUE(LEFT(A4424,4)),VALUE(MID(A4424,6,2)),VALUE(MID(A4424,9,2))),"yyyy-mm-dd")=LEFT(A4424,10),DATE(VALUE(LEFT(A4424,4)),VALUE(MID(A4424,6,2)),VALUE(MID(A4424,9,2))),""),"")))</f>
        <v/>
      </c>
    </row>
    <row r="4425" customFormat="false" ht="15" hidden="false" customHeight="false" outlineLevel="0" collapsed="false">
      <c r="A4425" s="13"/>
      <c r="B4425" s="8"/>
      <c r="C4425" s="8"/>
      <c r="D4425" s="23"/>
      <c r="E4425" s="23"/>
      <c r="F4425" s="10" t="str">
        <f aca="false">IF(D4425="","",D4425-N(E4425))</f>
        <v/>
      </c>
      <c r="G4425" s="8"/>
      <c r="H4425" s="12" t="str">
        <f aca="false">IF(AND(A4425="",C4425="",D4425=""),"",IF(A4425="","Add the order date",IF(I4425="","Date not recognised - use YYYY-MM-DD",IF(C4425="","Add the customer email",IF(D4425="","Add the order total",IF(COUNTIF(Customers!$A$2:$A$2001,C4425)=0,"Customer not on Customers tab",IF(N(E4425)&gt;D4425,"Refund is more than the order",IF(AND(B4425&lt;&gt;"",COUNTIF($B$2:$B$5001,B4425)&gt;1),"Same order # twice - keep one row",""))))))))</f>
        <v/>
      </c>
      <c r="I4425" s="11" t="str">
        <f aca="false">IF(A4425="","",IF(ISNUMBER(A4425),INT(A4425),IFERROR(IF(TEXT(DATE(VALUE(LEFT(A4425,4)),VALUE(MID(A4425,6,2)),VALUE(MID(A4425,9,2))),"yyyy-mm-dd")=LEFT(A4425,10),DATE(VALUE(LEFT(A4425,4)),VALUE(MID(A4425,6,2)),VALUE(MID(A4425,9,2))),""),"")))</f>
        <v/>
      </c>
    </row>
    <row r="4426" customFormat="false" ht="15" hidden="false" customHeight="false" outlineLevel="0" collapsed="false">
      <c r="A4426" s="13"/>
      <c r="B4426" s="8"/>
      <c r="C4426" s="8"/>
      <c r="D4426" s="23"/>
      <c r="E4426" s="23"/>
      <c r="F4426" s="10" t="str">
        <f aca="false">IF(D4426="","",D4426-N(E4426))</f>
        <v/>
      </c>
      <c r="G4426" s="8"/>
      <c r="H4426" s="12" t="str">
        <f aca="false">IF(AND(A4426="",C4426="",D4426=""),"",IF(A4426="","Add the order date",IF(I4426="","Date not recognised - use YYYY-MM-DD",IF(C4426="","Add the customer email",IF(D4426="","Add the order total",IF(COUNTIF(Customers!$A$2:$A$2001,C4426)=0,"Customer not on Customers tab",IF(N(E4426)&gt;D4426,"Refund is more than the order",IF(AND(B4426&lt;&gt;"",COUNTIF($B$2:$B$5001,B4426)&gt;1),"Same order # twice - keep one row",""))))))))</f>
        <v/>
      </c>
      <c r="I4426" s="11" t="str">
        <f aca="false">IF(A4426="","",IF(ISNUMBER(A4426),INT(A4426),IFERROR(IF(TEXT(DATE(VALUE(LEFT(A4426,4)),VALUE(MID(A4426,6,2)),VALUE(MID(A4426,9,2))),"yyyy-mm-dd")=LEFT(A4426,10),DATE(VALUE(LEFT(A4426,4)),VALUE(MID(A4426,6,2)),VALUE(MID(A4426,9,2))),""),"")))</f>
        <v/>
      </c>
    </row>
    <row r="4427" customFormat="false" ht="15" hidden="false" customHeight="false" outlineLevel="0" collapsed="false">
      <c r="A4427" s="13"/>
      <c r="B4427" s="8"/>
      <c r="C4427" s="8"/>
      <c r="D4427" s="23"/>
      <c r="E4427" s="23"/>
      <c r="F4427" s="10" t="str">
        <f aca="false">IF(D4427="","",D4427-N(E4427))</f>
        <v/>
      </c>
      <c r="G4427" s="8"/>
      <c r="H4427" s="12" t="str">
        <f aca="false">IF(AND(A4427="",C4427="",D4427=""),"",IF(A4427="","Add the order date",IF(I4427="","Date not recognised - use YYYY-MM-DD",IF(C4427="","Add the customer email",IF(D4427="","Add the order total",IF(COUNTIF(Customers!$A$2:$A$2001,C4427)=0,"Customer not on Customers tab",IF(N(E4427)&gt;D4427,"Refund is more than the order",IF(AND(B4427&lt;&gt;"",COUNTIF($B$2:$B$5001,B4427)&gt;1),"Same order # twice - keep one row",""))))))))</f>
        <v/>
      </c>
      <c r="I4427" s="11" t="str">
        <f aca="false">IF(A4427="","",IF(ISNUMBER(A4427),INT(A4427),IFERROR(IF(TEXT(DATE(VALUE(LEFT(A4427,4)),VALUE(MID(A4427,6,2)),VALUE(MID(A4427,9,2))),"yyyy-mm-dd")=LEFT(A4427,10),DATE(VALUE(LEFT(A4427,4)),VALUE(MID(A4427,6,2)),VALUE(MID(A4427,9,2))),""),"")))</f>
        <v/>
      </c>
    </row>
    <row r="4428" customFormat="false" ht="15" hidden="false" customHeight="false" outlineLevel="0" collapsed="false">
      <c r="A4428" s="13"/>
      <c r="B4428" s="8"/>
      <c r="C4428" s="8"/>
      <c r="D4428" s="23"/>
      <c r="E4428" s="23"/>
      <c r="F4428" s="10" t="str">
        <f aca="false">IF(D4428="","",D4428-N(E4428))</f>
        <v/>
      </c>
      <c r="G4428" s="8"/>
      <c r="H4428" s="12" t="str">
        <f aca="false">IF(AND(A4428="",C4428="",D4428=""),"",IF(A4428="","Add the order date",IF(I4428="","Date not recognised - use YYYY-MM-DD",IF(C4428="","Add the customer email",IF(D4428="","Add the order total",IF(COUNTIF(Customers!$A$2:$A$2001,C4428)=0,"Customer not on Customers tab",IF(N(E4428)&gt;D4428,"Refund is more than the order",IF(AND(B4428&lt;&gt;"",COUNTIF($B$2:$B$5001,B4428)&gt;1),"Same order # twice - keep one row",""))))))))</f>
        <v/>
      </c>
      <c r="I4428" s="11" t="str">
        <f aca="false">IF(A4428="","",IF(ISNUMBER(A4428),INT(A4428),IFERROR(IF(TEXT(DATE(VALUE(LEFT(A4428,4)),VALUE(MID(A4428,6,2)),VALUE(MID(A4428,9,2))),"yyyy-mm-dd")=LEFT(A4428,10),DATE(VALUE(LEFT(A4428,4)),VALUE(MID(A4428,6,2)),VALUE(MID(A4428,9,2))),""),"")))</f>
        <v/>
      </c>
    </row>
    <row r="4429" customFormat="false" ht="15" hidden="false" customHeight="false" outlineLevel="0" collapsed="false">
      <c r="A4429" s="13"/>
      <c r="B4429" s="8"/>
      <c r="C4429" s="8"/>
      <c r="D4429" s="23"/>
      <c r="E4429" s="23"/>
      <c r="F4429" s="10" t="str">
        <f aca="false">IF(D4429="","",D4429-N(E4429))</f>
        <v/>
      </c>
      <c r="G4429" s="8"/>
      <c r="H4429" s="12" t="str">
        <f aca="false">IF(AND(A4429="",C4429="",D4429=""),"",IF(A4429="","Add the order date",IF(I4429="","Date not recognised - use YYYY-MM-DD",IF(C4429="","Add the customer email",IF(D4429="","Add the order total",IF(COUNTIF(Customers!$A$2:$A$2001,C4429)=0,"Customer not on Customers tab",IF(N(E4429)&gt;D4429,"Refund is more than the order",IF(AND(B4429&lt;&gt;"",COUNTIF($B$2:$B$5001,B4429)&gt;1),"Same order # twice - keep one row",""))))))))</f>
        <v/>
      </c>
      <c r="I4429" s="11" t="str">
        <f aca="false">IF(A4429="","",IF(ISNUMBER(A4429),INT(A4429),IFERROR(IF(TEXT(DATE(VALUE(LEFT(A4429,4)),VALUE(MID(A4429,6,2)),VALUE(MID(A4429,9,2))),"yyyy-mm-dd")=LEFT(A4429,10),DATE(VALUE(LEFT(A4429,4)),VALUE(MID(A4429,6,2)),VALUE(MID(A4429,9,2))),""),"")))</f>
        <v/>
      </c>
    </row>
    <row r="4430" customFormat="false" ht="15" hidden="false" customHeight="false" outlineLevel="0" collapsed="false">
      <c r="A4430" s="13"/>
      <c r="B4430" s="8"/>
      <c r="C4430" s="8"/>
      <c r="D4430" s="23"/>
      <c r="E4430" s="23"/>
      <c r="F4430" s="10" t="str">
        <f aca="false">IF(D4430="","",D4430-N(E4430))</f>
        <v/>
      </c>
      <c r="G4430" s="8"/>
      <c r="H4430" s="12" t="str">
        <f aca="false">IF(AND(A4430="",C4430="",D4430=""),"",IF(A4430="","Add the order date",IF(I4430="","Date not recognised - use YYYY-MM-DD",IF(C4430="","Add the customer email",IF(D4430="","Add the order total",IF(COUNTIF(Customers!$A$2:$A$2001,C4430)=0,"Customer not on Customers tab",IF(N(E4430)&gt;D4430,"Refund is more than the order",IF(AND(B4430&lt;&gt;"",COUNTIF($B$2:$B$5001,B4430)&gt;1),"Same order # twice - keep one row",""))))))))</f>
        <v/>
      </c>
      <c r="I4430" s="11" t="str">
        <f aca="false">IF(A4430="","",IF(ISNUMBER(A4430),INT(A4430),IFERROR(IF(TEXT(DATE(VALUE(LEFT(A4430,4)),VALUE(MID(A4430,6,2)),VALUE(MID(A4430,9,2))),"yyyy-mm-dd")=LEFT(A4430,10),DATE(VALUE(LEFT(A4430,4)),VALUE(MID(A4430,6,2)),VALUE(MID(A4430,9,2))),""),"")))</f>
        <v/>
      </c>
    </row>
    <row r="4431" customFormat="false" ht="15" hidden="false" customHeight="false" outlineLevel="0" collapsed="false">
      <c r="A4431" s="13"/>
      <c r="B4431" s="8"/>
      <c r="C4431" s="8"/>
      <c r="D4431" s="23"/>
      <c r="E4431" s="23"/>
      <c r="F4431" s="10" t="str">
        <f aca="false">IF(D4431="","",D4431-N(E4431))</f>
        <v/>
      </c>
      <c r="G4431" s="8"/>
      <c r="H4431" s="12" t="str">
        <f aca="false">IF(AND(A4431="",C4431="",D4431=""),"",IF(A4431="","Add the order date",IF(I4431="","Date not recognised - use YYYY-MM-DD",IF(C4431="","Add the customer email",IF(D4431="","Add the order total",IF(COUNTIF(Customers!$A$2:$A$2001,C4431)=0,"Customer not on Customers tab",IF(N(E4431)&gt;D4431,"Refund is more than the order",IF(AND(B4431&lt;&gt;"",COUNTIF($B$2:$B$5001,B4431)&gt;1),"Same order # twice - keep one row",""))))))))</f>
        <v/>
      </c>
      <c r="I4431" s="11" t="str">
        <f aca="false">IF(A4431="","",IF(ISNUMBER(A4431),INT(A4431),IFERROR(IF(TEXT(DATE(VALUE(LEFT(A4431,4)),VALUE(MID(A4431,6,2)),VALUE(MID(A4431,9,2))),"yyyy-mm-dd")=LEFT(A4431,10),DATE(VALUE(LEFT(A4431,4)),VALUE(MID(A4431,6,2)),VALUE(MID(A4431,9,2))),""),"")))</f>
        <v/>
      </c>
    </row>
    <row r="4432" customFormat="false" ht="15" hidden="false" customHeight="false" outlineLevel="0" collapsed="false">
      <c r="A4432" s="13"/>
      <c r="B4432" s="8"/>
      <c r="C4432" s="8"/>
      <c r="D4432" s="23"/>
      <c r="E4432" s="23"/>
      <c r="F4432" s="10" t="str">
        <f aca="false">IF(D4432="","",D4432-N(E4432))</f>
        <v/>
      </c>
      <c r="G4432" s="8"/>
      <c r="H4432" s="12" t="str">
        <f aca="false">IF(AND(A4432="",C4432="",D4432=""),"",IF(A4432="","Add the order date",IF(I4432="","Date not recognised - use YYYY-MM-DD",IF(C4432="","Add the customer email",IF(D4432="","Add the order total",IF(COUNTIF(Customers!$A$2:$A$2001,C4432)=0,"Customer not on Customers tab",IF(N(E4432)&gt;D4432,"Refund is more than the order",IF(AND(B4432&lt;&gt;"",COUNTIF($B$2:$B$5001,B4432)&gt;1),"Same order # twice - keep one row",""))))))))</f>
        <v/>
      </c>
      <c r="I4432" s="11" t="str">
        <f aca="false">IF(A4432="","",IF(ISNUMBER(A4432),INT(A4432),IFERROR(IF(TEXT(DATE(VALUE(LEFT(A4432,4)),VALUE(MID(A4432,6,2)),VALUE(MID(A4432,9,2))),"yyyy-mm-dd")=LEFT(A4432,10),DATE(VALUE(LEFT(A4432,4)),VALUE(MID(A4432,6,2)),VALUE(MID(A4432,9,2))),""),"")))</f>
        <v/>
      </c>
    </row>
    <row r="4433" customFormat="false" ht="15" hidden="false" customHeight="false" outlineLevel="0" collapsed="false">
      <c r="A4433" s="13"/>
      <c r="B4433" s="8"/>
      <c r="C4433" s="8"/>
      <c r="D4433" s="23"/>
      <c r="E4433" s="23"/>
      <c r="F4433" s="10" t="str">
        <f aca="false">IF(D4433="","",D4433-N(E4433))</f>
        <v/>
      </c>
      <c r="G4433" s="8"/>
      <c r="H4433" s="12" t="str">
        <f aca="false">IF(AND(A4433="",C4433="",D4433=""),"",IF(A4433="","Add the order date",IF(I4433="","Date not recognised - use YYYY-MM-DD",IF(C4433="","Add the customer email",IF(D4433="","Add the order total",IF(COUNTIF(Customers!$A$2:$A$2001,C4433)=0,"Customer not on Customers tab",IF(N(E4433)&gt;D4433,"Refund is more than the order",IF(AND(B4433&lt;&gt;"",COUNTIF($B$2:$B$5001,B4433)&gt;1),"Same order # twice - keep one row",""))))))))</f>
        <v/>
      </c>
      <c r="I4433" s="11" t="str">
        <f aca="false">IF(A4433="","",IF(ISNUMBER(A4433),INT(A4433),IFERROR(IF(TEXT(DATE(VALUE(LEFT(A4433,4)),VALUE(MID(A4433,6,2)),VALUE(MID(A4433,9,2))),"yyyy-mm-dd")=LEFT(A4433,10),DATE(VALUE(LEFT(A4433,4)),VALUE(MID(A4433,6,2)),VALUE(MID(A4433,9,2))),""),"")))</f>
        <v/>
      </c>
    </row>
    <row r="4434" customFormat="false" ht="15" hidden="false" customHeight="false" outlineLevel="0" collapsed="false">
      <c r="A4434" s="13"/>
      <c r="B4434" s="8"/>
      <c r="C4434" s="8"/>
      <c r="D4434" s="23"/>
      <c r="E4434" s="23"/>
      <c r="F4434" s="10" t="str">
        <f aca="false">IF(D4434="","",D4434-N(E4434))</f>
        <v/>
      </c>
      <c r="G4434" s="8"/>
      <c r="H4434" s="12" t="str">
        <f aca="false">IF(AND(A4434="",C4434="",D4434=""),"",IF(A4434="","Add the order date",IF(I4434="","Date not recognised - use YYYY-MM-DD",IF(C4434="","Add the customer email",IF(D4434="","Add the order total",IF(COUNTIF(Customers!$A$2:$A$2001,C4434)=0,"Customer not on Customers tab",IF(N(E4434)&gt;D4434,"Refund is more than the order",IF(AND(B4434&lt;&gt;"",COUNTIF($B$2:$B$5001,B4434)&gt;1),"Same order # twice - keep one row",""))))))))</f>
        <v/>
      </c>
      <c r="I4434" s="11" t="str">
        <f aca="false">IF(A4434="","",IF(ISNUMBER(A4434),INT(A4434),IFERROR(IF(TEXT(DATE(VALUE(LEFT(A4434,4)),VALUE(MID(A4434,6,2)),VALUE(MID(A4434,9,2))),"yyyy-mm-dd")=LEFT(A4434,10),DATE(VALUE(LEFT(A4434,4)),VALUE(MID(A4434,6,2)),VALUE(MID(A4434,9,2))),""),"")))</f>
        <v/>
      </c>
    </row>
    <row r="4435" customFormat="false" ht="15" hidden="false" customHeight="false" outlineLevel="0" collapsed="false">
      <c r="A4435" s="13"/>
      <c r="B4435" s="8"/>
      <c r="C4435" s="8"/>
      <c r="D4435" s="23"/>
      <c r="E4435" s="23"/>
      <c r="F4435" s="10" t="str">
        <f aca="false">IF(D4435="","",D4435-N(E4435))</f>
        <v/>
      </c>
      <c r="G4435" s="8"/>
      <c r="H4435" s="12" t="str">
        <f aca="false">IF(AND(A4435="",C4435="",D4435=""),"",IF(A4435="","Add the order date",IF(I4435="","Date not recognised - use YYYY-MM-DD",IF(C4435="","Add the customer email",IF(D4435="","Add the order total",IF(COUNTIF(Customers!$A$2:$A$2001,C4435)=0,"Customer not on Customers tab",IF(N(E4435)&gt;D4435,"Refund is more than the order",IF(AND(B4435&lt;&gt;"",COUNTIF($B$2:$B$5001,B4435)&gt;1),"Same order # twice - keep one row",""))))))))</f>
        <v/>
      </c>
      <c r="I4435" s="11" t="str">
        <f aca="false">IF(A4435="","",IF(ISNUMBER(A4435),INT(A4435),IFERROR(IF(TEXT(DATE(VALUE(LEFT(A4435,4)),VALUE(MID(A4435,6,2)),VALUE(MID(A4435,9,2))),"yyyy-mm-dd")=LEFT(A4435,10),DATE(VALUE(LEFT(A4435,4)),VALUE(MID(A4435,6,2)),VALUE(MID(A4435,9,2))),""),"")))</f>
        <v/>
      </c>
    </row>
    <row r="4436" customFormat="false" ht="15" hidden="false" customHeight="false" outlineLevel="0" collapsed="false">
      <c r="A4436" s="13"/>
      <c r="B4436" s="8"/>
      <c r="C4436" s="8"/>
      <c r="D4436" s="23"/>
      <c r="E4436" s="23"/>
      <c r="F4436" s="10" t="str">
        <f aca="false">IF(D4436="","",D4436-N(E4436))</f>
        <v/>
      </c>
      <c r="G4436" s="8"/>
      <c r="H4436" s="12" t="str">
        <f aca="false">IF(AND(A4436="",C4436="",D4436=""),"",IF(A4436="","Add the order date",IF(I4436="","Date not recognised - use YYYY-MM-DD",IF(C4436="","Add the customer email",IF(D4436="","Add the order total",IF(COUNTIF(Customers!$A$2:$A$2001,C4436)=0,"Customer not on Customers tab",IF(N(E4436)&gt;D4436,"Refund is more than the order",IF(AND(B4436&lt;&gt;"",COUNTIF($B$2:$B$5001,B4436)&gt;1),"Same order # twice - keep one row",""))))))))</f>
        <v/>
      </c>
      <c r="I4436" s="11" t="str">
        <f aca="false">IF(A4436="","",IF(ISNUMBER(A4436),INT(A4436),IFERROR(IF(TEXT(DATE(VALUE(LEFT(A4436,4)),VALUE(MID(A4436,6,2)),VALUE(MID(A4436,9,2))),"yyyy-mm-dd")=LEFT(A4436,10),DATE(VALUE(LEFT(A4436,4)),VALUE(MID(A4436,6,2)),VALUE(MID(A4436,9,2))),""),"")))</f>
        <v/>
      </c>
    </row>
    <row r="4437" customFormat="false" ht="15" hidden="false" customHeight="false" outlineLevel="0" collapsed="false">
      <c r="A4437" s="13"/>
      <c r="B4437" s="8"/>
      <c r="C4437" s="8"/>
      <c r="D4437" s="23"/>
      <c r="E4437" s="23"/>
      <c r="F4437" s="10" t="str">
        <f aca="false">IF(D4437="","",D4437-N(E4437))</f>
        <v/>
      </c>
      <c r="G4437" s="8"/>
      <c r="H4437" s="12" t="str">
        <f aca="false">IF(AND(A4437="",C4437="",D4437=""),"",IF(A4437="","Add the order date",IF(I4437="","Date not recognised - use YYYY-MM-DD",IF(C4437="","Add the customer email",IF(D4437="","Add the order total",IF(COUNTIF(Customers!$A$2:$A$2001,C4437)=0,"Customer not on Customers tab",IF(N(E4437)&gt;D4437,"Refund is more than the order",IF(AND(B4437&lt;&gt;"",COUNTIF($B$2:$B$5001,B4437)&gt;1),"Same order # twice - keep one row",""))))))))</f>
        <v/>
      </c>
      <c r="I4437" s="11" t="str">
        <f aca="false">IF(A4437="","",IF(ISNUMBER(A4437),INT(A4437),IFERROR(IF(TEXT(DATE(VALUE(LEFT(A4437,4)),VALUE(MID(A4437,6,2)),VALUE(MID(A4437,9,2))),"yyyy-mm-dd")=LEFT(A4437,10),DATE(VALUE(LEFT(A4437,4)),VALUE(MID(A4437,6,2)),VALUE(MID(A4437,9,2))),""),"")))</f>
        <v/>
      </c>
    </row>
    <row r="4438" customFormat="false" ht="15" hidden="false" customHeight="false" outlineLevel="0" collapsed="false">
      <c r="A4438" s="13"/>
      <c r="B4438" s="8"/>
      <c r="C4438" s="8"/>
      <c r="D4438" s="23"/>
      <c r="E4438" s="23"/>
      <c r="F4438" s="10" t="str">
        <f aca="false">IF(D4438="","",D4438-N(E4438))</f>
        <v/>
      </c>
      <c r="G4438" s="8"/>
      <c r="H4438" s="12" t="str">
        <f aca="false">IF(AND(A4438="",C4438="",D4438=""),"",IF(A4438="","Add the order date",IF(I4438="","Date not recognised - use YYYY-MM-DD",IF(C4438="","Add the customer email",IF(D4438="","Add the order total",IF(COUNTIF(Customers!$A$2:$A$2001,C4438)=0,"Customer not on Customers tab",IF(N(E4438)&gt;D4438,"Refund is more than the order",IF(AND(B4438&lt;&gt;"",COUNTIF($B$2:$B$5001,B4438)&gt;1),"Same order # twice - keep one row",""))))))))</f>
        <v/>
      </c>
      <c r="I4438" s="11" t="str">
        <f aca="false">IF(A4438="","",IF(ISNUMBER(A4438),INT(A4438),IFERROR(IF(TEXT(DATE(VALUE(LEFT(A4438,4)),VALUE(MID(A4438,6,2)),VALUE(MID(A4438,9,2))),"yyyy-mm-dd")=LEFT(A4438,10),DATE(VALUE(LEFT(A4438,4)),VALUE(MID(A4438,6,2)),VALUE(MID(A4438,9,2))),""),"")))</f>
        <v/>
      </c>
    </row>
    <row r="4439" customFormat="false" ht="15" hidden="false" customHeight="false" outlineLevel="0" collapsed="false">
      <c r="A4439" s="13"/>
      <c r="B4439" s="8"/>
      <c r="C4439" s="8"/>
      <c r="D4439" s="23"/>
      <c r="E4439" s="23"/>
      <c r="F4439" s="10" t="str">
        <f aca="false">IF(D4439="","",D4439-N(E4439))</f>
        <v/>
      </c>
      <c r="G4439" s="8"/>
      <c r="H4439" s="12" t="str">
        <f aca="false">IF(AND(A4439="",C4439="",D4439=""),"",IF(A4439="","Add the order date",IF(I4439="","Date not recognised - use YYYY-MM-DD",IF(C4439="","Add the customer email",IF(D4439="","Add the order total",IF(COUNTIF(Customers!$A$2:$A$2001,C4439)=0,"Customer not on Customers tab",IF(N(E4439)&gt;D4439,"Refund is more than the order",IF(AND(B4439&lt;&gt;"",COUNTIF($B$2:$B$5001,B4439)&gt;1),"Same order # twice - keep one row",""))))))))</f>
        <v/>
      </c>
      <c r="I4439" s="11" t="str">
        <f aca="false">IF(A4439="","",IF(ISNUMBER(A4439),INT(A4439),IFERROR(IF(TEXT(DATE(VALUE(LEFT(A4439,4)),VALUE(MID(A4439,6,2)),VALUE(MID(A4439,9,2))),"yyyy-mm-dd")=LEFT(A4439,10),DATE(VALUE(LEFT(A4439,4)),VALUE(MID(A4439,6,2)),VALUE(MID(A4439,9,2))),""),"")))</f>
        <v/>
      </c>
    </row>
    <row r="4440" customFormat="false" ht="15" hidden="false" customHeight="false" outlineLevel="0" collapsed="false">
      <c r="A4440" s="13"/>
      <c r="B4440" s="8"/>
      <c r="C4440" s="8"/>
      <c r="D4440" s="23"/>
      <c r="E4440" s="23"/>
      <c r="F4440" s="10" t="str">
        <f aca="false">IF(D4440="","",D4440-N(E4440))</f>
        <v/>
      </c>
      <c r="G4440" s="8"/>
      <c r="H4440" s="12" t="str">
        <f aca="false">IF(AND(A4440="",C4440="",D4440=""),"",IF(A4440="","Add the order date",IF(I4440="","Date not recognised - use YYYY-MM-DD",IF(C4440="","Add the customer email",IF(D4440="","Add the order total",IF(COUNTIF(Customers!$A$2:$A$2001,C4440)=0,"Customer not on Customers tab",IF(N(E4440)&gt;D4440,"Refund is more than the order",IF(AND(B4440&lt;&gt;"",COUNTIF($B$2:$B$5001,B4440)&gt;1),"Same order # twice - keep one row",""))))))))</f>
        <v/>
      </c>
      <c r="I4440" s="11" t="str">
        <f aca="false">IF(A4440="","",IF(ISNUMBER(A4440),INT(A4440),IFERROR(IF(TEXT(DATE(VALUE(LEFT(A4440,4)),VALUE(MID(A4440,6,2)),VALUE(MID(A4440,9,2))),"yyyy-mm-dd")=LEFT(A4440,10),DATE(VALUE(LEFT(A4440,4)),VALUE(MID(A4440,6,2)),VALUE(MID(A4440,9,2))),""),"")))</f>
        <v/>
      </c>
    </row>
    <row r="4441" customFormat="false" ht="15" hidden="false" customHeight="false" outlineLevel="0" collapsed="false">
      <c r="A4441" s="13"/>
      <c r="B4441" s="8"/>
      <c r="C4441" s="8"/>
      <c r="D4441" s="23"/>
      <c r="E4441" s="23"/>
      <c r="F4441" s="10" t="str">
        <f aca="false">IF(D4441="","",D4441-N(E4441))</f>
        <v/>
      </c>
      <c r="G4441" s="8"/>
      <c r="H4441" s="12" t="str">
        <f aca="false">IF(AND(A4441="",C4441="",D4441=""),"",IF(A4441="","Add the order date",IF(I4441="","Date not recognised - use YYYY-MM-DD",IF(C4441="","Add the customer email",IF(D4441="","Add the order total",IF(COUNTIF(Customers!$A$2:$A$2001,C4441)=0,"Customer not on Customers tab",IF(N(E4441)&gt;D4441,"Refund is more than the order",IF(AND(B4441&lt;&gt;"",COUNTIF($B$2:$B$5001,B4441)&gt;1),"Same order # twice - keep one row",""))))))))</f>
        <v/>
      </c>
      <c r="I4441" s="11" t="str">
        <f aca="false">IF(A4441="","",IF(ISNUMBER(A4441),INT(A4441),IFERROR(IF(TEXT(DATE(VALUE(LEFT(A4441,4)),VALUE(MID(A4441,6,2)),VALUE(MID(A4441,9,2))),"yyyy-mm-dd")=LEFT(A4441,10),DATE(VALUE(LEFT(A4441,4)),VALUE(MID(A4441,6,2)),VALUE(MID(A4441,9,2))),""),"")))</f>
        <v/>
      </c>
    </row>
    <row r="4442" customFormat="false" ht="15" hidden="false" customHeight="false" outlineLevel="0" collapsed="false">
      <c r="A4442" s="13"/>
      <c r="B4442" s="8"/>
      <c r="C4442" s="8"/>
      <c r="D4442" s="23"/>
      <c r="E4442" s="23"/>
      <c r="F4442" s="10" t="str">
        <f aca="false">IF(D4442="","",D4442-N(E4442))</f>
        <v/>
      </c>
      <c r="G4442" s="8"/>
      <c r="H4442" s="12" t="str">
        <f aca="false">IF(AND(A4442="",C4442="",D4442=""),"",IF(A4442="","Add the order date",IF(I4442="","Date not recognised - use YYYY-MM-DD",IF(C4442="","Add the customer email",IF(D4442="","Add the order total",IF(COUNTIF(Customers!$A$2:$A$2001,C4442)=0,"Customer not on Customers tab",IF(N(E4442)&gt;D4442,"Refund is more than the order",IF(AND(B4442&lt;&gt;"",COUNTIF($B$2:$B$5001,B4442)&gt;1),"Same order # twice - keep one row",""))))))))</f>
        <v/>
      </c>
      <c r="I4442" s="11" t="str">
        <f aca="false">IF(A4442="","",IF(ISNUMBER(A4442),INT(A4442),IFERROR(IF(TEXT(DATE(VALUE(LEFT(A4442,4)),VALUE(MID(A4442,6,2)),VALUE(MID(A4442,9,2))),"yyyy-mm-dd")=LEFT(A4442,10),DATE(VALUE(LEFT(A4442,4)),VALUE(MID(A4442,6,2)),VALUE(MID(A4442,9,2))),""),"")))</f>
        <v/>
      </c>
    </row>
    <row r="4443" customFormat="false" ht="15" hidden="false" customHeight="false" outlineLevel="0" collapsed="false">
      <c r="A4443" s="13"/>
      <c r="B4443" s="8"/>
      <c r="C4443" s="8"/>
      <c r="D4443" s="23"/>
      <c r="E4443" s="23"/>
      <c r="F4443" s="10" t="str">
        <f aca="false">IF(D4443="","",D4443-N(E4443))</f>
        <v/>
      </c>
      <c r="G4443" s="8"/>
      <c r="H4443" s="12" t="str">
        <f aca="false">IF(AND(A4443="",C4443="",D4443=""),"",IF(A4443="","Add the order date",IF(I4443="","Date not recognised - use YYYY-MM-DD",IF(C4443="","Add the customer email",IF(D4443="","Add the order total",IF(COUNTIF(Customers!$A$2:$A$2001,C4443)=0,"Customer not on Customers tab",IF(N(E4443)&gt;D4443,"Refund is more than the order",IF(AND(B4443&lt;&gt;"",COUNTIF($B$2:$B$5001,B4443)&gt;1),"Same order # twice - keep one row",""))))))))</f>
        <v/>
      </c>
      <c r="I4443" s="11" t="str">
        <f aca="false">IF(A4443="","",IF(ISNUMBER(A4443),INT(A4443),IFERROR(IF(TEXT(DATE(VALUE(LEFT(A4443,4)),VALUE(MID(A4443,6,2)),VALUE(MID(A4443,9,2))),"yyyy-mm-dd")=LEFT(A4443,10),DATE(VALUE(LEFT(A4443,4)),VALUE(MID(A4443,6,2)),VALUE(MID(A4443,9,2))),""),"")))</f>
        <v/>
      </c>
    </row>
    <row r="4444" customFormat="false" ht="15" hidden="false" customHeight="false" outlineLevel="0" collapsed="false">
      <c r="A4444" s="13"/>
      <c r="B4444" s="8"/>
      <c r="C4444" s="8"/>
      <c r="D4444" s="23"/>
      <c r="E4444" s="23"/>
      <c r="F4444" s="10" t="str">
        <f aca="false">IF(D4444="","",D4444-N(E4444))</f>
        <v/>
      </c>
      <c r="G4444" s="8"/>
      <c r="H4444" s="12" t="str">
        <f aca="false">IF(AND(A4444="",C4444="",D4444=""),"",IF(A4444="","Add the order date",IF(I4444="","Date not recognised - use YYYY-MM-DD",IF(C4444="","Add the customer email",IF(D4444="","Add the order total",IF(COUNTIF(Customers!$A$2:$A$2001,C4444)=0,"Customer not on Customers tab",IF(N(E4444)&gt;D4444,"Refund is more than the order",IF(AND(B4444&lt;&gt;"",COUNTIF($B$2:$B$5001,B4444)&gt;1),"Same order # twice - keep one row",""))))))))</f>
        <v/>
      </c>
      <c r="I4444" s="11" t="str">
        <f aca="false">IF(A4444="","",IF(ISNUMBER(A4444),INT(A4444),IFERROR(IF(TEXT(DATE(VALUE(LEFT(A4444,4)),VALUE(MID(A4444,6,2)),VALUE(MID(A4444,9,2))),"yyyy-mm-dd")=LEFT(A4444,10),DATE(VALUE(LEFT(A4444,4)),VALUE(MID(A4444,6,2)),VALUE(MID(A4444,9,2))),""),"")))</f>
        <v/>
      </c>
    </row>
    <row r="4445" customFormat="false" ht="15" hidden="false" customHeight="false" outlineLevel="0" collapsed="false">
      <c r="A4445" s="13"/>
      <c r="B4445" s="8"/>
      <c r="C4445" s="8"/>
      <c r="D4445" s="23"/>
      <c r="E4445" s="23"/>
      <c r="F4445" s="10" t="str">
        <f aca="false">IF(D4445="","",D4445-N(E4445))</f>
        <v/>
      </c>
      <c r="G4445" s="8"/>
      <c r="H4445" s="12" t="str">
        <f aca="false">IF(AND(A4445="",C4445="",D4445=""),"",IF(A4445="","Add the order date",IF(I4445="","Date not recognised - use YYYY-MM-DD",IF(C4445="","Add the customer email",IF(D4445="","Add the order total",IF(COUNTIF(Customers!$A$2:$A$2001,C4445)=0,"Customer not on Customers tab",IF(N(E4445)&gt;D4445,"Refund is more than the order",IF(AND(B4445&lt;&gt;"",COUNTIF($B$2:$B$5001,B4445)&gt;1),"Same order # twice - keep one row",""))))))))</f>
        <v/>
      </c>
      <c r="I4445" s="11" t="str">
        <f aca="false">IF(A4445="","",IF(ISNUMBER(A4445),INT(A4445),IFERROR(IF(TEXT(DATE(VALUE(LEFT(A4445,4)),VALUE(MID(A4445,6,2)),VALUE(MID(A4445,9,2))),"yyyy-mm-dd")=LEFT(A4445,10),DATE(VALUE(LEFT(A4445,4)),VALUE(MID(A4445,6,2)),VALUE(MID(A4445,9,2))),""),"")))</f>
        <v/>
      </c>
    </row>
    <row r="4446" customFormat="false" ht="15" hidden="false" customHeight="false" outlineLevel="0" collapsed="false">
      <c r="A4446" s="13"/>
      <c r="B4446" s="8"/>
      <c r="C4446" s="8"/>
      <c r="D4446" s="23"/>
      <c r="E4446" s="23"/>
      <c r="F4446" s="10" t="str">
        <f aca="false">IF(D4446="","",D4446-N(E4446))</f>
        <v/>
      </c>
      <c r="G4446" s="8"/>
      <c r="H4446" s="12" t="str">
        <f aca="false">IF(AND(A4446="",C4446="",D4446=""),"",IF(A4446="","Add the order date",IF(I4446="","Date not recognised - use YYYY-MM-DD",IF(C4446="","Add the customer email",IF(D4446="","Add the order total",IF(COUNTIF(Customers!$A$2:$A$2001,C4446)=0,"Customer not on Customers tab",IF(N(E4446)&gt;D4446,"Refund is more than the order",IF(AND(B4446&lt;&gt;"",COUNTIF($B$2:$B$5001,B4446)&gt;1),"Same order # twice - keep one row",""))))))))</f>
        <v/>
      </c>
      <c r="I4446" s="11" t="str">
        <f aca="false">IF(A4446="","",IF(ISNUMBER(A4446),INT(A4446),IFERROR(IF(TEXT(DATE(VALUE(LEFT(A4446,4)),VALUE(MID(A4446,6,2)),VALUE(MID(A4446,9,2))),"yyyy-mm-dd")=LEFT(A4446,10),DATE(VALUE(LEFT(A4446,4)),VALUE(MID(A4446,6,2)),VALUE(MID(A4446,9,2))),""),"")))</f>
        <v/>
      </c>
    </row>
    <row r="4447" customFormat="false" ht="15" hidden="false" customHeight="false" outlineLevel="0" collapsed="false">
      <c r="A4447" s="13"/>
      <c r="B4447" s="8"/>
      <c r="C4447" s="8"/>
      <c r="D4447" s="23"/>
      <c r="E4447" s="23"/>
      <c r="F4447" s="10" t="str">
        <f aca="false">IF(D4447="","",D4447-N(E4447))</f>
        <v/>
      </c>
      <c r="G4447" s="8"/>
      <c r="H4447" s="12" t="str">
        <f aca="false">IF(AND(A4447="",C4447="",D4447=""),"",IF(A4447="","Add the order date",IF(I4447="","Date not recognised - use YYYY-MM-DD",IF(C4447="","Add the customer email",IF(D4447="","Add the order total",IF(COUNTIF(Customers!$A$2:$A$2001,C4447)=0,"Customer not on Customers tab",IF(N(E4447)&gt;D4447,"Refund is more than the order",IF(AND(B4447&lt;&gt;"",COUNTIF($B$2:$B$5001,B4447)&gt;1),"Same order # twice - keep one row",""))))))))</f>
        <v/>
      </c>
      <c r="I4447" s="11" t="str">
        <f aca="false">IF(A4447="","",IF(ISNUMBER(A4447),INT(A4447),IFERROR(IF(TEXT(DATE(VALUE(LEFT(A4447,4)),VALUE(MID(A4447,6,2)),VALUE(MID(A4447,9,2))),"yyyy-mm-dd")=LEFT(A4447,10),DATE(VALUE(LEFT(A4447,4)),VALUE(MID(A4447,6,2)),VALUE(MID(A4447,9,2))),""),"")))</f>
        <v/>
      </c>
    </row>
    <row r="4448" customFormat="false" ht="15" hidden="false" customHeight="false" outlineLevel="0" collapsed="false">
      <c r="A4448" s="13"/>
      <c r="B4448" s="8"/>
      <c r="C4448" s="8"/>
      <c r="D4448" s="23"/>
      <c r="E4448" s="23"/>
      <c r="F4448" s="10" t="str">
        <f aca="false">IF(D4448="","",D4448-N(E4448))</f>
        <v/>
      </c>
      <c r="G4448" s="8"/>
      <c r="H4448" s="12" t="str">
        <f aca="false">IF(AND(A4448="",C4448="",D4448=""),"",IF(A4448="","Add the order date",IF(I4448="","Date not recognised - use YYYY-MM-DD",IF(C4448="","Add the customer email",IF(D4448="","Add the order total",IF(COUNTIF(Customers!$A$2:$A$2001,C4448)=0,"Customer not on Customers tab",IF(N(E4448)&gt;D4448,"Refund is more than the order",IF(AND(B4448&lt;&gt;"",COUNTIF($B$2:$B$5001,B4448)&gt;1),"Same order # twice - keep one row",""))))))))</f>
        <v/>
      </c>
      <c r="I4448" s="11" t="str">
        <f aca="false">IF(A4448="","",IF(ISNUMBER(A4448),INT(A4448),IFERROR(IF(TEXT(DATE(VALUE(LEFT(A4448,4)),VALUE(MID(A4448,6,2)),VALUE(MID(A4448,9,2))),"yyyy-mm-dd")=LEFT(A4448,10),DATE(VALUE(LEFT(A4448,4)),VALUE(MID(A4448,6,2)),VALUE(MID(A4448,9,2))),""),"")))</f>
        <v/>
      </c>
    </row>
    <row r="4449" customFormat="false" ht="15" hidden="false" customHeight="false" outlineLevel="0" collapsed="false">
      <c r="A4449" s="13"/>
      <c r="B4449" s="8"/>
      <c r="C4449" s="8"/>
      <c r="D4449" s="23"/>
      <c r="E4449" s="23"/>
      <c r="F4449" s="10" t="str">
        <f aca="false">IF(D4449="","",D4449-N(E4449))</f>
        <v/>
      </c>
      <c r="G4449" s="8"/>
      <c r="H4449" s="12" t="str">
        <f aca="false">IF(AND(A4449="",C4449="",D4449=""),"",IF(A4449="","Add the order date",IF(I4449="","Date not recognised - use YYYY-MM-DD",IF(C4449="","Add the customer email",IF(D4449="","Add the order total",IF(COUNTIF(Customers!$A$2:$A$2001,C4449)=0,"Customer not on Customers tab",IF(N(E4449)&gt;D4449,"Refund is more than the order",IF(AND(B4449&lt;&gt;"",COUNTIF($B$2:$B$5001,B4449)&gt;1),"Same order # twice - keep one row",""))))))))</f>
        <v/>
      </c>
      <c r="I4449" s="11" t="str">
        <f aca="false">IF(A4449="","",IF(ISNUMBER(A4449),INT(A4449),IFERROR(IF(TEXT(DATE(VALUE(LEFT(A4449,4)),VALUE(MID(A4449,6,2)),VALUE(MID(A4449,9,2))),"yyyy-mm-dd")=LEFT(A4449,10),DATE(VALUE(LEFT(A4449,4)),VALUE(MID(A4449,6,2)),VALUE(MID(A4449,9,2))),""),"")))</f>
        <v/>
      </c>
    </row>
    <row r="4450" customFormat="false" ht="15" hidden="false" customHeight="false" outlineLevel="0" collapsed="false">
      <c r="A4450" s="13"/>
      <c r="B4450" s="8"/>
      <c r="C4450" s="8"/>
      <c r="D4450" s="23"/>
      <c r="E4450" s="23"/>
      <c r="F4450" s="10" t="str">
        <f aca="false">IF(D4450="","",D4450-N(E4450))</f>
        <v/>
      </c>
      <c r="G4450" s="8"/>
      <c r="H4450" s="12" t="str">
        <f aca="false">IF(AND(A4450="",C4450="",D4450=""),"",IF(A4450="","Add the order date",IF(I4450="","Date not recognised - use YYYY-MM-DD",IF(C4450="","Add the customer email",IF(D4450="","Add the order total",IF(COUNTIF(Customers!$A$2:$A$2001,C4450)=0,"Customer not on Customers tab",IF(N(E4450)&gt;D4450,"Refund is more than the order",IF(AND(B4450&lt;&gt;"",COUNTIF($B$2:$B$5001,B4450)&gt;1),"Same order # twice - keep one row",""))))))))</f>
        <v/>
      </c>
      <c r="I4450" s="11" t="str">
        <f aca="false">IF(A4450="","",IF(ISNUMBER(A4450),INT(A4450),IFERROR(IF(TEXT(DATE(VALUE(LEFT(A4450,4)),VALUE(MID(A4450,6,2)),VALUE(MID(A4450,9,2))),"yyyy-mm-dd")=LEFT(A4450,10),DATE(VALUE(LEFT(A4450,4)),VALUE(MID(A4450,6,2)),VALUE(MID(A4450,9,2))),""),"")))</f>
        <v/>
      </c>
    </row>
    <row r="4451" customFormat="false" ht="15" hidden="false" customHeight="false" outlineLevel="0" collapsed="false">
      <c r="A4451" s="13"/>
      <c r="B4451" s="8"/>
      <c r="C4451" s="8"/>
      <c r="D4451" s="23"/>
      <c r="E4451" s="23"/>
      <c r="F4451" s="10" t="str">
        <f aca="false">IF(D4451="","",D4451-N(E4451))</f>
        <v/>
      </c>
      <c r="G4451" s="8"/>
      <c r="H4451" s="12" t="str">
        <f aca="false">IF(AND(A4451="",C4451="",D4451=""),"",IF(A4451="","Add the order date",IF(I4451="","Date not recognised - use YYYY-MM-DD",IF(C4451="","Add the customer email",IF(D4451="","Add the order total",IF(COUNTIF(Customers!$A$2:$A$2001,C4451)=0,"Customer not on Customers tab",IF(N(E4451)&gt;D4451,"Refund is more than the order",IF(AND(B4451&lt;&gt;"",COUNTIF($B$2:$B$5001,B4451)&gt;1),"Same order # twice - keep one row",""))))))))</f>
        <v/>
      </c>
      <c r="I4451" s="11" t="str">
        <f aca="false">IF(A4451="","",IF(ISNUMBER(A4451),INT(A4451),IFERROR(IF(TEXT(DATE(VALUE(LEFT(A4451,4)),VALUE(MID(A4451,6,2)),VALUE(MID(A4451,9,2))),"yyyy-mm-dd")=LEFT(A4451,10),DATE(VALUE(LEFT(A4451,4)),VALUE(MID(A4451,6,2)),VALUE(MID(A4451,9,2))),""),"")))</f>
        <v/>
      </c>
    </row>
    <row r="4452" customFormat="false" ht="15" hidden="false" customHeight="false" outlineLevel="0" collapsed="false">
      <c r="A4452" s="13"/>
      <c r="B4452" s="8"/>
      <c r="C4452" s="8"/>
      <c r="D4452" s="23"/>
      <c r="E4452" s="23"/>
      <c r="F4452" s="10" t="str">
        <f aca="false">IF(D4452="","",D4452-N(E4452))</f>
        <v/>
      </c>
      <c r="G4452" s="8"/>
      <c r="H4452" s="12" t="str">
        <f aca="false">IF(AND(A4452="",C4452="",D4452=""),"",IF(A4452="","Add the order date",IF(I4452="","Date not recognised - use YYYY-MM-DD",IF(C4452="","Add the customer email",IF(D4452="","Add the order total",IF(COUNTIF(Customers!$A$2:$A$2001,C4452)=0,"Customer not on Customers tab",IF(N(E4452)&gt;D4452,"Refund is more than the order",IF(AND(B4452&lt;&gt;"",COUNTIF($B$2:$B$5001,B4452)&gt;1),"Same order # twice - keep one row",""))))))))</f>
        <v/>
      </c>
      <c r="I4452" s="11" t="str">
        <f aca="false">IF(A4452="","",IF(ISNUMBER(A4452),INT(A4452),IFERROR(IF(TEXT(DATE(VALUE(LEFT(A4452,4)),VALUE(MID(A4452,6,2)),VALUE(MID(A4452,9,2))),"yyyy-mm-dd")=LEFT(A4452,10),DATE(VALUE(LEFT(A4452,4)),VALUE(MID(A4452,6,2)),VALUE(MID(A4452,9,2))),""),"")))</f>
        <v/>
      </c>
    </row>
    <row r="4453" customFormat="false" ht="15" hidden="false" customHeight="false" outlineLevel="0" collapsed="false">
      <c r="A4453" s="13"/>
      <c r="B4453" s="8"/>
      <c r="C4453" s="8"/>
      <c r="D4453" s="23"/>
      <c r="E4453" s="23"/>
      <c r="F4453" s="10" t="str">
        <f aca="false">IF(D4453="","",D4453-N(E4453))</f>
        <v/>
      </c>
      <c r="G4453" s="8"/>
      <c r="H4453" s="12" t="str">
        <f aca="false">IF(AND(A4453="",C4453="",D4453=""),"",IF(A4453="","Add the order date",IF(I4453="","Date not recognised - use YYYY-MM-DD",IF(C4453="","Add the customer email",IF(D4453="","Add the order total",IF(COUNTIF(Customers!$A$2:$A$2001,C4453)=0,"Customer not on Customers tab",IF(N(E4453)&gt;D4453,"Refund is more than the order",IF(AND(B4453&lt;&gt;"",COUNTIF($B$2:$B$5001,B4453)&gt;1),"Same order # twice - keep one row",""))))))))</f>
        <v/>
      </c>
      <c r="I4453" s="11" t="str">
        <f aca="false">IF(A4453="","",IF(ISNUMBER(A4453),INT(A4453),IFERROR(IF(TEXT(DATE(VALUE(LEFT(A4453,4)),VALUE(MID(A4453,6,2)),VALUE(MID(A4453,9,2))),"yyyy-mm-dd")=LEFT(A4453,10),DATE(VALUE(LEFT(A4453,4)),VALUE(MID(A4453,6,2)),VALUE(MID(A4453,9,2))),""),"")))</f>
        <v/>
      </c>
    </row>
    <row r="4454" customFormat="false" ht="15" hidden="false" customHeight="false" outlineLevel="0" collapsed="false">
      <c r="A4454" s="13"/>
      <c r="B4454" s="8"/>
      <c r="C4454" s="8"/>
      <c r="D4454" s="23"/>
      <c r="E4454" s="23"/>
      <c r="F4454" s="10" t="str">
        <f aca="false">IF(D4454="","",D4454-N(E4454))</f>
        <v/>
      </c>
      <c r="G4454" s="8"/>
      <c r="H4454" s="12" t="str">
        <f aca="false">IF(AND(A4454="",C4454="",D4454=""),"",IF(A4454="","Add the order date",IF(I4454="","Date not recognised - use YYYY-MM-DD",IF(C4454="","Add the customer email",IF(D4454="","Add the order total",IF(COUNTIF(Customers!$A$2:$A$2001,C4454)=0,"Customer not on Customers tab",IF(N(E4454)&gt;D4454,"Refund is more than the order",IF(AND(B4454&lt;&gt;"",COUNTIF($B$2:$B$5001,B4454)&gt;1),"Same order # twice - keep one row",""))))))))</f>
        <v/>
      </c>
      <c r="I4454" s="11" t="str">
        <f aca="false">IF(A4454="","",IF(ISNUMBER(A4454),INT(A4454),IFERROR(IF(TEXT(DATE(VALUE(LEFT(A4454,4)),VALUE(MID(A4454,6,2)),VALUE(MID(A4454,9,2))),"yyyy-mm-dd")=LEFT(A4454,10),DATE(VALUE(LEFT(A4454,4)),VALUE(MID(A4454,6,2)),VALUE(MID(A4454,9,2))),""),"")))</f>
        <v/>
      </c>
    </row>
    <row r="4455" customFormat="false" ht="15" hidden="false" customHeight="false" outlineLevel="0" collapsed="false">
      <c r="A4455" s="13"/>
      <c r="B4455" s="8"/>
      <c r="C4455" s="8"/>
      <c r="D4455" s="23"/>
      <c r="E4455" s="23"/>
      <c r="F4455" s="10" t="str">
        <f aca="false">IF(D4455="","",D4455-N(E4455))</f>
        <v/>
      </c>
      <c r="G4455" s="8"/>
      <c r="H4455" s="12" t="str">
        <f aca="false">IF(AND(A4455="",C4455="",D4455=""),"",IF(A4455="","Add the order date",IF(I4455="","Date not recognised - use YYYY-MM-DD",IF(C4455="","Add the customer email",IF(D4455="","Add the order total",IF(COUNTIF(Customers!$A$2:$A$2001,C4455)=0,"Customer not on Customers tab",IF(N(E4455)&gt;D4455,"Refund is more than the order",IF(AND(B4455&lt;&gt;"",COUNTIF($B$2:$B$5001,B4455)&gt;1),"Same order # twice - keep one row",""))))))))</f>
        <v/>
      </c>
      <c r="I4455" s="11" t="str">
        <f aca="false">IF(A4455="","",IF(ISNUMBER(A4455),INT(A4455),IFERROR(IF(TEXT(DATE(VALUE(LEFT(A4455,4)),VALUE(MID(A4455,6,2)),VALUE(MID(A4455,9,2))),"yyyy-mm-dd")=LEFT(A4455,10),DATE(VALUE(LEFT(A4455,4)),VALUE(MID(A4455,6,2)),VALUE(MID(A4455,9,2))),""),"")))</f>
        <v/>
      </c>
    </row>
    <row r="4456" customFormat="false" ht="15" hidden="false" customHeight="false" outlineLevel="0" collapsed="false">
      <c r="A4456" s="13"/>
      <c r="B4456" s="8"/>
      <c r="C4456" s="8"/>
      <c r="D4456" s="23"/>
      <c r="E4456" s="23"/>
      <c r="F4456" s="10" t="str">
        <f aca="false">IF(D4456="","",D4456-N(E4456))</f>
        <v/>
      </c>
      <c r="G4456" s="8"/>
      <c r="H4456" s="12" t="str">
        <f aca="false">IF(AND(A4456="",C4456="",D4456=""),"",IF(A4456="","Add the order date",IF(I4456="","Date not recognised - use YYYY-MM-DD",IF(C4456="","Add the customer email",IF(D4456="","Add the order total",IF(COUNTIF(Customers!$A$2:$A$2001,C4456)=0,"Customer not on Customers tab",IF(N(E4456)&gt;D4456,"Refund is more than the order",IF(AND(B4456&lt;&gt;"",COUNTIF($B$2:$B$5001,B4456)&gt;1),"Same order # twice - keep one row",""))))))))</f>
        <v/>
      </c>
      <c r="I4456" s="11" t="str">
        <f aca="false">IF(A4456="","",IF(ISNUMBER(A4456),INT(A4456),IFERROR(IF(TEXT(DATE(VALUE(LEFT(A4456,4)),VALUE(MID(A4456,6,2)),VALUE(MID(A4456,9,2))),"yyyy-mm-dd")=LEFT(A4456,10),DATE(VALUE(LEFT(A4456,4)),VALUE(MID(A4456,6,2)),VALUE(MID(A4456,9,2))),""),"")))</f>
        <v/>
      </c>
    </row>
    <row r="4457" customFormat="false" ht="15" hidden="false" customHeight="false" outlineLevel="0" collapsed="false">
      <c r="A4457" s="13"/>
      <c r="B4457" s="8"/>
      <c r="C4457" s="8"/>
      <c r="D4457" s="23"/>
      <c r="E4457" s="23"/>
      <c r="F4457" s="10" t="str">
        <f aca="false">IF(D4457="","",D4457-N(E4457))</f>
        <v/>
      </c>
      <c r="G4457" s="8"/>
      <c r="H4457" s="12" t="str">
        <f aca="false">IF(AND(A4457="",C4457="",D4457=""),"",IF(A4457="","Add the order date",IF(I4457="","Date not recognised - use YYYY-MM-DD",IF(C4457="","Add the customer email",IF(D4457="","Add the order total",IF(COUNTIF(Customers!$A$2:$A$2001,C4457)=0,"Customer not on Customers tab",IF(N(E4457)&gt;D4457,"Refund is more than the order",IF(AND(B4457&lt;&gt;"",COUNTIF($B$2:$B$5001,B4457)&gt;1),"Same order # twice - keep one row",""))))))))</f>
        <v/>
      </c>
      <c r="I4457" s="11" t="str">
        <f aca="false">IF(A4457="","",IF(ISNUMBER(A4457),INT(A4457),IFERROR(IF(TEXT(DATE(VALUE(LEFT(A4457,4)),VALUE(MID(A4457,6,2)),VALUE(MID(A4457,9,2))),"yyyy-mm-dd")=LEFT(A4457,10),DATE(VALUE(LEFT(A4457,4)),VALUE(MID(A4457,6,2)),VALUE(MID(A4457,9,2))),""),"")))</f>
        <v/>
      </c>
    </row>
    <row r="4458" customFormat="false" ht="15" hidden="false" customHeight="false" outlineLevel="0" collapsed="false">
      <c r="A4458" s="13"/>
      <c r="B4458" s="8"/>
      <c r="C4458" s="8"/>
      <c r="D4458" s="23"/>
      <c r="E4458" s="23"/>
      <c r="F4458" s="10" t="str">
        <f aca="false">IF(D4458="","",D4458-N(E4458))</f>
        <v/>
      </c>
      <c r="G4458" s="8"/>
      <c r="H4458" s="12" t="str">
        <f aca="false">IF(AND(A4458="",C4458="",D4458=""),"",IF(A4458="","Add the order date",IF(I4458="","Date not recognised - use YYYY-MM-DD",IF(C4458="","Add the customer email",IF(D4458="","Add the order total",IF(COUNTIF(Customers!$A$2:$A$2001,C4458)=0,"Customer not on Customers tab",IF(N(E4458)&gt;D4458,"Refund is more than the order",IF(AND(B4458&lt;&gt;"",COUNTIF($B$2:$B$5001,B4458)&gt;1),"Same order # twice - keep one row",""))))))))</f>
        <v/>
      </c>
      <c r="I4458" s="11" t="str">
        <f aca="false">IF(A4458="","",IF(ISNUMBER(A4458),INT(A4458),IFERROR(IF(TEXT(DATE(VALUE(LEFT(A4458,4)),VALUE(MID(A4458,6,2)),VALUE(MID(A4458,9,2))),"yyyy-mm-dd")=LEFT(A4458,10),DATE(VALUE(LEFT(A4458,4)),VALUE(MID(A4458,6,2)),VALUE(MID(A4458,9,2))),""),"")))</f>
        <v/>
      </c>
    </row>
    <row r="4459" customFormat="false" ht="15" hidden="false" customHeight="false" outlineLevel="0" collapsed="false">
      <c r="A4459" s="13"/>
      <c r="B4459" s="8"/>
      <c r="C4459" s="8"/>
      <c r="D4459" s="23"/>
      <c r="E4459" s="23"/>
      <c r="F4459" s="10" t="str">
        <f aca="false">IF(D4459="","",D4459-N(E4459))</f>
        <v/>
      </c>
      <c r="G4459" s="8"/>
      <c r="H4459" s="12" t="str">
        <f aca="false">IF(AND(A4459="",C4459="",D4459=""),"",IF(A4459="","Add the order date",IF(I4459="","Date not recognised - use YYYY-MM-DD",IF(C4459="","Add the customer email",IF(D4459="","Add the order total",IF(COUNTIF(Customers!$A$2:$A$2001,C4459)=0,"Customer not on Customers tab",IF(N(E4459)&gt;D4459,"Refund is more than the order",IF(AND(B4459&lt;&gt;"",COUNTIF($B$2:$B$5001,B4459)&gt;1),"Same order # twice - keep one row",""))))))))</f>
        <v/>
      </c>
      <c r="I4459" s="11" t="str">
        <f aca="false">IF(A4459="","",IF(ISNUMBER(A4459),INT(A4459),IFERROR(IF(TEXT(DATE(VALUE(LEFT(A4459,4)),VALUE(MID(A4459,6,2)),VALUE(MID(A4459,9,2))),"yyyy-mm-dd")=LEFT(A4459,10),DATE(VALUE(LEFT(A4459,4)),VALUE(MID(A4459,6,2)),VALUE(MID(A4459,9,2))),""),"")))</f>
        <v/>
      </c>
    </row>
    <row r="4460" customFormat="false" ht="15" hidden="false" customHeight="false" outlineLevel="0" collapsed="false">
      <c r="A4460" s="13"/>
      <c r="B4460" s="8"/>
      <c r="C4460" s="8"/>
      <c r="D4460" s="23"/>
      <c r="E4460" s="23"/>
      <c r="F4460" s="10" t="str">
        <f aca="false">IF(D4460="","",D4460-N(E4460))</f>
        <v/>
      </c>
      <c r="G4460" s="8"/>
      <c r="H4460" s="12" t="str">
        <f aca="false">IF(AND(A4460="",C4460="",D4460=""),"",IF(A4460="","Add the order date",IF(I4460="","Date not recognised - use YYYY-MM-DD",IF(C4460="","Add the customer email",IF(D4460="","Add the order total",IF(COUNTIF(Customers!$A$2:$A$2001,C4460)=0,"Customer not on Customers tab",IF(N(E4460)&gt;D4460,"Refund is more than the order",IF(AND(B4460&lt;&gt;"",COUNTIF($B$2:$B$5001,B4460)&gt;1),"Same order # twice - keep one row",""))))))))</f>
        <v/>
      </c>
      <c r="I4460" s="11" t="str">
        <f aca="false">IF(A4460="","",IF(ISNUMBER(A4460),INT(A4460),IFERROR(IF(TEXT(DATE(VALUE(LEFT(A4460,4)),VALUE(MID(A4460,6,2)),VALUE(MID(A4460,9,2))),"yyyy-mm-dd")=LEFT(A4460,10),DATE(VALUE(LEFT(A4460,4)),VALUE(MID(A4460,6,2)),VALUE(MID(A4460,9,2))),""),"")))</f>
        <v/>
      </c>
    </row>
    <row r="4461" customFormat="false" ht="15" hidden="false" customHeight="false" outlineLevel="0" collapsed="false">
      <c r="A4461" s="13"/>
      <c r="B4461" s="8"/>
      <c r="C4461" s="8"/>
      <c r="D4461" s="23"/>
      <c r="E4461" s="23"/>
      <c r="F4461" s="10" t="str">
        <f aca="false">IF(D4461="","",D4461-N(E4461))</f>
        <v/>
      </c>
      <c r="G4461" s="8"/>
      <c r="H4461" s="12" t="str">
        <f aca="false">IF(AND(A4461="",C4461="",D4461=""),"",IF(A4461="","Add the order date",IF(I4461="","Date not recognised - use YYYY-MM-DD",IF(C4461="","Add the customer email",IF(D4461="","Add the order total",IF(COUNTIF(Customers!$A$2:$A$2001,C4461)=0,"Customer not on Customers tab",IF(N(E4461)&gt;D4461,"Refund is more than the order",IF(AND(B4461&lt;&gt;"",COUNTIF($B$2:$B$5001,B4461)&gt;1),"Same order # twice - keep one row",""))))))))</f>
        <v/>
      </c>
      <c r="I4461" s="11" t="str">
        <f aca="false">IF(A4461="","",IF(ISNUMBER(A4461),INT(A4461),IFERROR(IF(TEXT(DATE(VALUE(LEFT(A4461,4)),VALUE(MID(A4461,6,2)),VALUE(MID(A4461,9,2))),"yyyy-mm-dd")=LEFT(A4461,10),DATE(VALUE(LEFT(A4461,4)),VALUE(MID(A4461,6,2)),VALUE(MID(A4461,9,2))),""),"")))</f>
        <v/>
      </c>
    </row>
    <row r="4462" customFormat="false" ht="15" hidden="false" customHeight="false" outlineLevel="0" collapsed="false">
      <c r="A4462" s="13"/>
      <c r="B4462" s="8"/>
      <c r="C4462" s="8"/>
      <c r="D4462" s="23"/>
      <c r="E4462" s="23"/>
      <c r="F4462" s="10" t="str">
        <f aca="false">IF(D4462="","",D4462-N(E4462))</f>
        <v/>
      </c>
      <c r="G4462" s="8"/>
      <c r="H4462" s="12" t="str">
        <f aca="false">IF(AND(A4462="",C4462="",D4462=""),"",IF(A4462="","Add the order date",IF(I4462="","Date not recognised - use YYYY-MM-DD",IF(C4462="","Add the customer email",IF(D4462="","Add the order total",IF(COUNTIF(Customers!$A$2:$A$2001,C4462)=0,"Customer not on Customers tab",IF(N(E4462)&gt;D4462,"Refund is more than the order",IF(AND(B4462&lt;&gt;"",COUNTIF($B$2:$B$5001,B4462)&gt;1),"Same order # twice - keep one row",""))))))))</f>
        <v/>
      </c>
      <c r="I4462" s="11" t="str">
        <f aca="false">IF(A4462="","",IF(ISNUMBER(A4462),INT(A4462),IFERROR(IF(TEXT(DATE(VALUE(LEFT(A4462,4)),VALUE(MID(A4462,6,2)),VALUE(MID(A4462,9,2))),"yyyy-mm-dd")=LEFT(A4462,10),DATE(VALUE(LEFT(A4462,4)),VALUE(MID(A4462,6,2)),VALUE(MID(A4462,9,2))),""),"")))</f>
        <v/>
      </c>
    </row>
    <row r="4463" customFormat="false" ht="15" hidden="false" customHeight="false" outlineLevel="0" collapsed="false">
      <c r="A4463" s="13"/>
      <c r="B4463" s="8"/>
      <c r="C4463" s="8"/>
      <c r="D4463" s="23"/>
      <c r="E4463" s="23"/>
      <c r="F4463" s="10" t="str">
        <f aca="false">IF(D4463="","",D4463-N(E4463))</f>
        <v/>
      </c>
      <c r="G4463" s="8"/>
      <c r="H4463" s="12" t="str">
        <f aca="false">IF(AND(A4463="",C4463="",D4463=""),"",IF(A4463="","Add the order date",IF(I4463="","Date not recognised - use YYYY-MM-DD",IF(C4463="","Add the customer email",IF(D4463="","Add the order total",IF(COUNTIF(Customers!$A$2:$A$2001,C4463)=0,"Customer not on Customers tab",IF(N(E4463)&gt;D4463,"Refund is more than the order",IF(AND(B4463&lt;&gt;"",COUNTIF($B$2:$B$5001,B4463)&gt;1),"Same order # twice - keep one row",""))))))))</f>
        <v/>
      </c>
      <c r="I4463" s="11" t="str">
        <f aca="false">IF(A4463="","",IF(ISNUMBER(A4463),INT(A4463),IFERROR(IF(TEXT(DATE(VALUE(LEFT(A4463,4)),VALUE(MID(A4463,6,2)),VALUE(MID(A4463,9,2))),"yyyy-mm-dd")=LEFT(A4463,10),DATE(VALUE(LEFT(A4463,4)),VALUE(MID(A4463,6,2)),VALUE(MID(A4463,9,2))),""),"")))</f>
        <v/>
      </c>
    </row>
    <row r="4464" customFormat="false" ht="15" hidden="false" customHeight="false" outlineLevel="0" collapsed="false">
      <c r="A4464" s="13"/>
      <c r="B4464" s="8"/>
      <c r="C4464" s="8"/>
      <c r="D4464" s="23"/>
      <c r="E4464" s="23"/>
      <c r="F4464" s="10" t="str">
        <f aca="false">IF(D4464="","",D4464-N(E4464))</f>
        <v/>
      </c>
      <c r="G4464" s="8"/>
      <c r="H4464" s="12" t="str">
        <f aca="false">IF(AND(A4464="",C4464="",D4464=""),"",IF(A4464="","Add the order date",IF(I4464="","Date not recognised - use YYYY-MM-DD",IF(C4464="","Add the customer email",IF(D4464="","Add the order total",IF(COUNTIF(Customers!$A$2:$A$2001,C4464)=0,"Customer not on Customers tab",IF(N(E4464)&gt;D4464,"Refund is more than the order",IF(AND(B4464&lt;&gt;"",COUNTIF($B$2:$B$5001,B4464)&gt;1),"Same order # twice - keep one row",""))))))))</f>
        <v/>
      </c>
      <c r="I4464" s="11" t="str">
        <f aca="false">IF(A4464="","",IF(ISNUMBER(A4464),INT(A4464),IFERROR(IF(TEXT(DATE(VALUE(LEFT(A4464,4)),VALUE(MID(A4464,6,2)),VALUE(MID(A4464,9,2))),"yyyy-mm-dd")=LEFT(A4464,10),DATE(VALUE(LEFT(A4464,4)),VALUE(MID(A4464,6,2)),VALUE(MID(A4464,9,2))),""),"")))</f>
        <v/>
      </c>
    </row>
    <row r="4465" customFormat="false" ht="15" hidden="false" customHeight="false" outlineLevel="0" collapsed="false">
      <c r="A4465" s="13"/>
      <c r="B4465" s="8"/>
      <c r="C4465" s="8"/>
      <c r="D4465" s="23"/>
      <c r="E4465" s="23"/>
      <c r="F4465" s="10" t="str">
        <f aca="false">IF(D4465="","",D4465-N(E4465))</f>
        <v/>
      </c>
      <c r="G4465" s="8"/>
      <c r="H4465" s="12" t="str">
        <f aca="false">IF(AND(A4465="",C4465="",D4465=""),"",IF(A4465="","Add the order date",IF(I4465="","Date not recognised - use YYYY-MM-DD",IF(C4465="","Add the customer email",IF(D4465="","Add the order total",IF(COUNTIF(Customers!$A$2:$A$2001,C4465)=0,"Customer not on Customers tab",IF(N(E4465)&gt;D4465,"Refund is more than the order",IF(AND(B4465&lt;&gt;"",COUNTIF($B$2:$B$5001,B4465)&gt;1),"Same order # twice - keep one row",""))))))))</f>
        <v/>
      </c>
      <c r="I4465" s="11" t="str">
        <f aca="false">IF(A4465="","",IF(ISNUMBER(A4465),INT(A4465),IFERROR(IF(TEXT(DATE(VALUE(LEFT(A4465,4)),VALUE(MID(A4465,6,2)),VALUE(MID(A4465,9,2))),"yyyy-mm-dd")=LEFT(A4465,10),DATE(VALUE(LEFT(A4465,4)),VALUE(MID(A4465,6,2)),VALUE(MID(A4465,9,2))),""),"")))</f>
        <v/>
      </c>
    </row>
    <row r="4466" customFormat="false" ht="15" hidden="false" customHeight="false" outlineLevel="0" collapsed="false">
      <c r="A4466" s="13"/>
      <c r="B4466" s="8"/>
      <c r="C4466" s="8"/>
      <c r="D4466" s="23"/>
      <c r="E4466" s="23"/>
      <c r="F4466" s="10" t="str">
        <f aca="false">IF(D4466="","",D4466-N(E4466))</f>
        <v/>
      </c>
      <c r="G4466" s="8"/>
      <c r="H4466" s="12" t="str">
        <f aca="false">IF(AND(A4466="",C4466="",D4466=""),"",IF(A4466="","Add the order date",IF(I4466="","Date not recognised - use YYYY-MM-DD",IF(C4466="","Add the customer email",IF(D4466="","Add the order total",IF(COUNTIF(Customers!$A$2:$A$2001,C4466)=0,"Customer not on Customers tab",IF(N(E4466)&gt;D4466,"Refund is more than the order",IF(AND(B4466&lt;&gt;"",COUNTIF($B$2:$B$5001,B4466)&gt;1),"Same order # twice - keep one row",""))))))))</f>
        <v/>
      </c>
      <c r="I4466" s="11" t="str">
        <f aca="false">IF(A4466="","",IF(ISNUMBER(A4466),INT(A4466),IFERROR(IF(TEXT(DATE(VALUE(LEFT(A4466,4)),VALUE(MID(A4466,6,2)),VALUE(MID(A4466,9,2))),"yyyy-mm-dd")=LEFT(A4466,10),DATE(VALUE(LEFT(A4466,4)),VALUE(MID(A4466,6,2)),VALUE(MID(A4466,9,2))),""),"")))</f>
        <v/>
      </c>
    </row>
    <row r="4467" customFormat="false" ht="15" hidden="false" customHeight="false" outlineLevel="0" collapsed="false">
      <c r="A4467" s="13"/>
      <c r="B4467" s="8"/>
      <c r="C4467" s="8"/>
      <c r="D4467" s="23"/>
      <c r="E4467" s="23"/>
      <c r="F4467" s="10" t="str">
        <f aca="false">IF(D4467="","",D4467-N(E4467))</f>
        <v/>
      </c>
      <c r="G4467" s="8"/>
      <c r="H4467" s="12" t="str">
        <f aca="false">IF(AND(A4467="",C4467="",D4467=""),"",IF(A4467="","Add the order date",IF(I4467="","Date not recognised - use YYYY-MM-DD",IF(C4467="","Add the customer email",IF(D4467="","Add the order total",IF(COUNTIF(Customers!$A$2:$A$2001,C4467)=0,"Customer not on Customers tab",IF(N(E4467)&gt;D4467,"Refund is more than the order",IF(AND(B4467&lt;&gt;"",COUNTIF($B$2:$B$5001,B4467)&gt;1),"Same order # twice - keep one row",""))))))))</f>
        <v/>
      </c>
      <c r="I4467" s="11" t="str">
        <f aca="false">IF(A4467="","",IF(ISNUMBER(A4467),INT(A4467),IFERROR(IF(TEXT(DATE(VALUE(LEFT(A4467,4)),VALUE(MID(A4467,6,2)),VALUE(MID(A4467,9,2))),"yyyy-mm-dd")=LEFT(A4467,10),DATE(VALUE(LEFT(A4467,4)),VALUE(MID(A4467,6,2)),VALUE(MID(A4467,9,2))),""),"")))</f>
        <v/>
      </c>
    </row>
    <row r="4468" customFormat="false" ht="15" hidden="false" customHeight="false" outlineLevel="0" collapsed="false">
      <c r="A4468" s="13"/>
      <c r="B4468" s="8"/>
      <c r="C4468" s="8"/>
      <c r="D4468" s="23"/>
      <c r="E4468" s="23"/>
      <c r="F4468" s="10" t="str">
        <f aca="false">IF(D4468="","",D4468-N(E4468))</f>
        <v/>
      </c>
      <c r="G4468" s="8"/>
      <c r="H4468" s="12" t="str">
        <f aca="false">IF(AND(A4468="",C4468="",D4468=""),"",IF(A4468="","Add the order date",IF(I4468="","Date not recognised - use YYYY-MM-DD",IF(C4468="","Add the customer email",IF(D4468="","Add the order total",IF(COUNTIF(Customers!$A$2:$A$2001,C4468)=0,"Customer not on Customers tab",IF(N(E4468)&gt;D4468,"Refund is more than the order",IF(AND(B4468&lt;&gt;"",COUNTIF($B$2:$B$5001,B4468)&gt;1),"Same order # twice - keep one row",""))))))))</f>
        <v/>
      </c>
      <c r="I4468" s="11" t="str">
        <f aca="false">IF(A4468="","",IF(ISNUMBER(A4468),INT(A4468),IFERROR(IF(TEXT(DATE(VALUE(LEFT(A4468,4)),VALUE(MID(A4468,6,2)),VALUE(MID(A4468,9,2))),"yyyy-mm-dd")=LEFT(A4468,10),DATE(VALUE(LEFT(A4468,4)),VALUE(MID(A4468,6,2)),VALUE(MID(A4468,9,2))),""),"")))</f>
        <v/>
      </c>
    </row>
    <row r="4469" customFormat="false" ht="15" hidden="false" customHeight="false" outlineLevel="0" collapsed="false">
      <c r="A4469" s="13"/>
      <c r="B4469" s="8"/>
      <c r="C4469" s="8"/>
      <c r="D4469" s="23"/>
      <c r="E4469" s="23"/>
      <c r="F4469" s="10" t="str">
        <f aca="false">IF(D4469="","",D4469-N(E4469))</f>
        <v/>
      </c>
      <c r="G4469" s="8"/>
      <c r="H4469" s="12" t="str">
        <f aca="false">IF(AND(A4469="",C4469="",D4469=""),"",IF(A4469="","Add the order date",IF(I4469="","Date not recognised - use YYYY-MM-DD",IF(C4469="","Add the customer email",IF(D4469="","Add the order total",IF(COUNTIF(Customers!$A$2:$A$2001,C4469)=0,"Customer not on Customers tab",IF(N(E4469)&gt;D4469,"Refund is more than the order",IF(AND(B4469&lt;&gt;"",COUNTIF($B$2:$B$5001,B4469)&gt;1),"Same order # twice - keep one row",""))))))))</f>
        <v/>
      </c>
      <c r="I4469" s="11" t="str">
        <f aca="false">IF(A4469="","",IF(ISNUMBER(A4469),INT(A4469),IFERROR(IF(TEXT(DATE(VALUE(LEFT(A4469,4)),VALUE(MID(A4469,6,2)),VALUE(MID(A4469,9,2))),"yyyy-mm-dd")=LEFT(A4469,10),DATE(VALUE(LEFT(A4469,4)),VALUE(MID(A4469,6,2)),VALUE(MID(A4469,9,2))),""),"")))</f>
        <v/>
      </c>
    </row>
    <row r="4470" customFormat="false" ht="15" hidden="false" customHeight="false" outlineLevel="0" collapsed="false">
      <c r="A4470" s="13"/>
      <c r="B4470" s="8"/>
      <c r="C4470" s="8"/>
      <c r="D4470" s="23"/>
      <c r="E4470" s="23"/>
      <c r="F4470" s="10" t="str">
        <f aca="false">IF(D4470="","",D4470-N(E4470))</f>
        <v/>
      </c>
      <c r="G4470" s="8"/>
      <c r="H4470" s="12" t="str">
        <f aca="false">IF(AND(A4470="",C4470="",D4470=""),"",IF(A4470="","Add the order date",IF(I4470="","Date not recognised - use YYYY-MM-DD",IF(C4470="","Add the customer email",IF(D4470="","Add the order total",IF(COUNTIF(Customers!$A$2:$A$2001,C4470)=0,"Customer not on Customers tab",IF(N(E4470)&gt;D4470,"Refund is more than the order",IF(AND(B4470&lt;&gt;"",COUNTIF($B$2:$B$5001,B4470)&gt;1),"Same order # twice - keep one row",""))))))))</f>
        <v/>
      </c>
      <c r="I4470" s="11" t="str">
        <f aca="false">IF(A4470="","",IF(ISNUMBER(A4470),INT(A4470),IFERROR(IF(TEXT(DATE(VALUE(LEFT(A4470,4)),VALUE(MID(A4470,6,2)),VALUE(MID(A4470,9,2))),"yyyy-mm-dd")=LEFT(A4470,10),DATE(VALUE(LEFT(A4470,4)),VALUE(MID(A4470,6,2)),VALUE(MID(A4470,9,2))),""),"")))</f>
        <v/>
      </c>
    </row>
    <row r="4471" customFormat="false" ht="15" hidden="false" customHeight="false" outlineLevel="0" collapsed="false">
      <c r="A4471" s="13"/>
      <c r="B4471" s="8"/>
      <c r="C4471" s="8"/>
      <c r="D4471" s="23"/>
      <c r="E4471" s="23"/>
      <c r="F4471" s="10" t="str">
        <f aca="false">IF(D4471="","",D4471-N(E4471))</f>
        <v/>
      </c>
      <c r="G4471" s="8"/>
      <c r="H4471" s="12" t="str">
        <f aca="false">IF(AND(A4471="",C4471="",D4471=""),"",IF(A4471="","Add the order date",IF(I4471="","Date not recognised - use YYYY-MM-DD",IF(C4471="","Add the customer email",IF(D4471="","Add the order total",IF(COUNTIF(Customers!$A$2:$A$2001,C4471)=0,"Customer not on Customers tab",IF(N(E4471)&gt;D4471,"Refund is more than the order",IF(AND(B4471&lt;&gt;"",COUNTIF($B$2:$B$5001,B4471)&gt;1),"Same order # twice - keep one row",""))))))))</f>
        <v/>
      </c>
      <c r="I4471" s="11" t="str">
        <f aca="false">IF(A4471="","",IF(ISNUMBER(A4471),INT(A4471),IFERROR(IF(TEXT(DATE(VALUE(LEFT(A4471,4)),VALUE(MID(A4471,6,2)),VALUE(MID(A4471,9,2))),"yyyy-mm-dd")=LEFT(A4471,10),DATE(VALUE(LEFT(A4471,4)),VALUE(MID(A4471,6,2)),VALUE(MID(A4471,9,2))),""),"")))</f>
        <v/>
      </c>
    </row>
    <row r="4472" customFormat="false" ht="15" hidden="false" customHeight="false" outlineLevel="0" collapsed="false">
      <c r="A4472" s="13"/>
      <c r="B4472" s="8"/>
      <c r="C4472" s="8"/>
      <c r="D4472" s="23"/>
      <c r="E4472" s="23"/>
      <c r="F4472" s="10" t="str">
        <f aca="false">IF(D4472="","",D4472-N(E4472))</f>
        <v/>
      </c>
      <c r="G4472" s="8"/>
      <c r="H4472" s="12" t="str">
        <f aca="false">IF(AND(A4472="",C4472="",D4472=""),"",IF(A4472="","Add the order date",IF(I4472="","Date not recognised - use YYYY-MM-DD",IF(C4472="","Add the customer email",IF(D4472="","Add the order total",IF(COUNTIF(Customers!$A$2:$A$2001,C4472)=0,"Customer not on Customers tab",IF(N(E4472)&gt;D4472,"Refund is more than the order",IF(AND(B4472&lt;&gt;"",COUNTIF($B$2:$B$5001,B4472)&gt;1),"Same order # twice - keep one row",""))))))))</f>
        <v/>
      </c>
      <c r="I4472" s="11" t="str">
        <f aca="false">IF(A4472="","",IF(ISNUMBER(A4472),INT(A4472),IFERROR(IF(TEXT(DATE(VALUE(LEFT(A4472,4)),VALUE(MID(A4472,6,2)),VALUE(MID(A4472,9,2))),"yyyy-mm-dd")=LEFT(A4472,10),DATE(VALUE(LEFT(A4472,4)),VALUE(MID(A4472,6,2)),VALUE(MID(A4472,9,2))),""),"")))</f>
        <v/>
      </c>
    </row>
    <row r="4473" customFormat="false" ht="15" hidden="false" customHeight="false" outlineLevel="0" collapsed="false">
      <c r="A4473" s="13"/>
      <c r="B4473" s="8"/>
      <c r="C4473" s="8"/>
      <c r="D4473" s="23"/>
      <c r="E4473" s="23"/>
      <c r="F4473" s="10" t="str">
        <f aca="false">IF(D4473="","",D4473-N(E4473))</f>
        <v/>
      </c>
      <c r="G4473" s="8"/>
      <c r="H4473" s="12" t="str">
        <f aca="false">IF(AND(A4473="",C4473="",D4473=""),"",IF(A4473="","Add the order date",IF(I4473="","Date not recognised - use YYYY-MM-DD",IF(C4473="","Add the customer email",IF(D4473="","Add the order total",IF(COUNTIF(Customers!$A$2:$A$2001,C4473)=0,"Customer not on Customers tab",IF(N(E4473)&gt;D4473,"Refund is more than the order",IF(AND(B4473&lt;&gt;"",COUNTIF($B$2:$B$5001,B4473)&gt;1),"Same order # twice - keep one row",""))))))))</f>
        <v/>
      </c>
      <c r="I4473" s="11" t="str">
        <f aca="false">IF(A4473="","",IF(ISNUMBER(A4473),INT(A4473),IFERROR(IF(TEXT(DATE(VALUE(LEFT(A4473,4)),VALUE(MID(A4473,6,2)),VALUE(MID(A4473,9,2))),"yyyy-mm-dd")=LEFT(A4473,10),DATE(VALUE(LEFT(A4473,4)),VALUE(MID(A4473,6,2)),VALUE(MID(A4473,9,2))),""),"")))</f>
        <v/>
      </c>
    </row>
    <row r="4474" customFormat="false" ht="15" hidden="false" customHeight="false" outlineLevel="0" collapsed="false">
      <c r="A4474" s="13"/>
      <c r="B4474" s="8"/>
      <c r="C4474" s="8"/>
      <c r="D4474" s="23"/>
      <c r="E4474" s="23"/>
      <c r="F4474" s="10" t="str">
        <f aca="false">IF(D4474="","",D4474-N(E4474))</f>
        <v/>
      </c>
      <c r="G4474" s="8"/>
      <c r="H4474" s="12" t="str">
        <f aca="false">IF(AND(A4474="",C4474="",D4474=""),"",IF(A4474="","Add the order date",IF(I4474="","Date not recognised - use YYYY-MM-DD",IF(C4474="","Add the customer email",IF(D4474="","Add the order total",IF(COUNTIF(Customers!$A$2:$A$2001,C4474)=0,"Customer not on Customers tab",IF(N(E4474)&gt;D4474,"Refund is more than the order",IF(AND(B4474&lt;&gt;"",COUNTIF($B$2:$B$5001,B4474)&gt;1),"Same order # twice - keep one row",""))))))))</f>
        <v/>
      </c>
      <c r="I4474" s="11" t="str">
        <f aca="false">IF(A4474="","",IF(ISNUMBER(A4474),INT(A4474),IFERROR(IF(TEXT(DATE(VALUE(LEFT(A4474,4)),VALUE(MID(A4474,6,2)),VALUE(MID(A4474,9,2))),"yyyy-mm-dd")=LEFT(A4474,10),DATE(VALUE(LEFT(A4474,4)),VALUE(MID(A4474,6,2)),VALUE(MID(A4474,9,2))),""),"")))</f>
        <v/>
      </c>
    </row>
    <row r="4475" customFormat="false" ht="15" hidden="false" customHeight="false" outlineLevel="0" collapsed="false">
      <c r="A4475" s="13"/>
      <c r="B4475" s="8"/>
      <c r="C4475" s="8"/>
      <c r="D4475" s="23"/>
      <c r="E4475" s="23"/>
      <c r="F4475" s="10" t="str">
        <f aca="false">IF(D4475="","",D4475-N(E4475))</f>
        <v/>
      </c>
      <c r="G4475" s="8"/>
      <c r="H4475" s="12" t="str">
        <f aca="false">IF(AND(A4475="",C4475="",D4475=""),"",IF(A4475="","Add the order date",IF(I4475="","Date not recognised - use YYYY-MM-DD",IF(C4475="","Add the customer email",IF(D4475="","Add the order total",IF(COUNTIF(Customers!$A$2:$A$2001,C4475)=0,"Customer not on Customers tab",IF(N(E4475)&gt;D4475,"Refund is more than the order",IF(AND(B4475&lt;&gt;"",COUNTIF($B$2:$B$5001,B4475)&gt;1),"Same order # twice - keep one row",""))))))))</f>
        <v/>
      </c>
      <c r="I4475" s="11" t="str">
        <f aca="false">IF(A4475="","",IF(ISNUMBER(A4475),INT(A4475),IFERROR(IF(TEXT(DATE(VALUE(LEFT(A4475,4)),VALUE(MID(A4475,6,2)),VALUE(MID(A4475,9,2))),"yyyy-mm-dd")=LEFT(A4475,10),DATE(VALUE(LEFT(A4475,4)),VALUE(MID(A4475,6,2)),VALUE(MID(A4475,9,2))),""),"")))</f>
        <v/>
      </c>
    </row>
    <row r="4476" customFormat="false" ht="15" hidden="false" customHeight="false" outlineLevel="0" collapsed="false">
      <c r="A4476" s="13"/>
      <c r="B4476" s="8"/>
      <c r="C4476" s="8"/>
      <c r="D4476" s="23"/>
      <c r="E4476" s="23"/>
      <c r="F4476" s="10" t="str">
        <f aca="false">IF(D4476="","",D4476-N(E4476))</f>
        <v/>
      </c>
      <c r="G4476" s="8"/>
      <c r="H4476" s="12" t="str">
        <f aca="false">IF(AND(A4476="",C4476="",D4476=""),"",IF(A4476="","Add the order date",IF(I4476="","Date not recognised - use YYYY-MM-DD",IF(C4476="","Add the customer email",IF(D4476="","Add the order total",IF(COUNTIF(Customers!$A$2:$A$2001,C4476)=0,"Customer not on Customers tab",IF(N(E4476)&gt;D4476,"Refund is more than the order",IF(AND(B4476&lt;&gt;"",COUNTIF($B$2:$B$5001,B4476)&gt;1),"Same order # twice - keep one row",""))))))))</f>
        <v/>
      </c>
      <c r="I4476" s="11" t="str">
        <f aca="false">IF(A4476="","",IF(ISNUMBER(A4476),INT(A4476),IFERROR(IF(TEXT(DATE(VALUE(LEFT(A4476,4)),VALUE(MID(A4476,6,2)),VALUE(MID(A4476,9,2))),"yyyy-mm-dd")=LEFT(A4476,10),DATE(VALUE(LEFT(A4476,4)),VALUE(MID(A4476,6,2)),VALUE(MID(A4476,9,2))),""),"")))</f>
        <v/>
      </c>
    </row>
    <row r="4477" customFormat="false" ht="15" hidden="false" customHeight="false" outlineLevel="0" collapsed="false">
      <c r="A4477" s="13"/>
      <c r="B4477" s="8"/>
      <c r="C4477" s="8"/>
      <c r="D4477" s="23"/>
      <c r="E4477" s="23"/>
      <c r="F4477" s="10" t="str">
        <f aca="false">IF(D4477="","",D4477-N(E4477))</f>
        <v/>
      </c>
      <c r="G4477" s="8"/>
      <c r="H4477" s="12" t="str">
        <f aca="false">IF(AND(A4477="",C4477="",D4477=""),"",IF(A4477="","Add the order date",IF(I4477="","Date not recognised - use YYYY-MM-DD",IF(C4477="","Add the customer email",IF(D4477="","Add the order total",IF(COUNTIF(Customers!$A$2:$A$2001,C4477)=0,"Customer not on Customers tab",IF(N(E4477)&gt;D4477,"Refund is more than the order",IF(AND(B4477&lt;&gt;"",COUNTIF($B$2:$B$5001,B4477)&gt;1),"Same order # twice - keep one row",""))))))))</f>
        <v/>
      </c>
      <c r="I4477" s="11" t="str">
        <f aca="false">IF(A4477="","",IF(ISNUMBER(A4477),INT(A4477),IFERROR(IF(TEXT(DATE(VALUE(LEFT(A4477,4)),VALUE(MID(A4477,6,2)),VALUE(MID(A4477,9,2))),"yyyy-mm-dd")=LEFT(A4477,10),DATE(VALUE(LEFT(A4477,4)),VALUE(MID(A4477,6,2)),VALUE(MID(A4477,9,2))),""),"")))</f>
        <v/>
      </c>
    </row>
    <row r="4478" customFormat="false" ht="15" hidden="false" customHeight="false" outlineLevel="0" collapsed="false">
      <c r="A4478" s="13"/>
      <c r="B4478" s="8"/>
      <c r="C4478" s="8"/>
      <c r="D4478" s="23"/>
      <c r="E4478" s="23"/>
      <c r="F4478" s="10" t="str">
        <f aca="false">IF(D4478="","",D4478-N(E4478))</f>
        <v/>
      </c>
      <c r="G4478" s="8"/>
      <c r="H4478" s="12" t="str">
        <f aca="false">IF(AND(A4478="",C4478="",D4478=""),"",IF(A4478="","Add the order date",IF(I4478="","Date not recognised - use YYYY-MM-DD",IF(C4478="","Add the customer email",IF(D4478="","Add the order total",IF(COUNTIF(Customers!$A$2:$A$2001,C4478)=0,"Customer not on Customers tab",IF(N(E4478)&gt;D4478,"Refund is more than the order",IF(AND(B4478&lt;&gt;"",COUNTIF($B$2:$B$5001,B4478)&gt;1),"Same order # twice - keep one row",""))))))))</f>
        <v/>
      </c>
      <c r="I4478" s="11" t="str">
        <f aca="false">IF(A4478="","",IF(ISNUMBER(A4478),INT(A4478),IFERROR(IF(TEXT(DATE(VALUE(LEFT(A4478,4)),VALUE(MID(A4478,6,2)),VALUE(MID(A4478,9,2))),"yyyy-mm-dd")=LEFT(A4478,10),DATE(VALUE(LEFT(A4478,4)),VALUE(MID(A4478,6,2)),VALUE(MID(A4478,9,2))),""),"")))</f>
        <v/>
      </c>
    </row>
    <row r="4479" customFormat="false" ht="15" hidden="false" customHeight="false" outlineLevel="0" collapsed="false">
      <c r="A4479" s="13"/>
      <c r="B4479" s="8"/>
      <c r="C4479" s="8"/>
      <c r="D4479" s="23"/>
      <c r="E4479" s="23"/>
      <c r="F4479" s="10" t="str">
        <f aca="false">IF(D4479="","",D4479-N(E4479))</f>
        <v/>
      </c>
      <c r="G4479" s="8"/>
      <c r="H4479" s="12" t="str">
        <f aca="false">IF(AND(A4479="",C4479="",D4479=""),"",IF(A4479="","Add the order date",IF(I4479="","Date not recognised - use YYYY-MM-DD",IF(C4479="","Add the customer email",IF(D4479="","Add the order total",IF(COUNTIF(Customers!$A$2:$A$2001,C4479)=0,"Customer not on Customers tab",IF(N(E4479)&gt;D4479,"Refund is more than the order",IF(AND(B4479&lt;&gt;"",COUNTIF($B$2:$B$5001,B4479)&gt;1),"Same order # twice - keep one row",""))))))))</f>
        <v/>
      </c>
      <c r="I4479" s="11" t="str">
        <f aca="false">IF(A4479="","",IF(ISNUMBER(A4479),INT(A4479),IFERROR(IF(TEXT(DATE(VALUE(LEFT(A4479,4)),VALUE(MID(A4479,6,2)),VALUE(MID(A4479,9,2))),"yyyy-mm-dd")=LEFT(A4479,10),DATE(VALUE(LEFT(A4479,4)),VALUE(MID(A4479,6,2)),VALUE(MID(A4479,9,2))),""),"")))</f>
        <v/>
      </c>
    </row>
    <row r="4480" customFormat="false" ht="15" hidden="false" customHeight="false" outlineLevel="0" collapsed="false">
      <c r="A4480" s="13"/>
      <c r="B4480" s="8"/>
      <c r="C4480" s="8"/>
      <c r="D4480" s="23"/>
      <c r="E4480" s="23"/>
      <c r="F4480" s="10" t="str">
        <f aca="false">IF(D4480="","",D4480-N(E4480))</f>
        <v/>
      </c>
      <c r="G4480" s="8"/>
      <c r="H4480" s="12" t="str">
        <f aca="false">IF(AND(A4480="",C4480="",D4480=""),"",IF(A4480="","Add the order date",IF(I4480="","Date not recognised - use YYYY-MM-DD",IF(C4480="","Add the customer email",IF(D4480="","Add the order total",IF(COUNTIF(Customers!$A$2:$A$2001,C4480)=0,"Customer not on Customers tab",IF(N(E4480)&gt;D4480,"Refund is more than the order",IF(AND(B4480&lt;&gt;"",COUNTIF($B$2:$B$5001,B4480)&gt;1),"Same order # twice - keep one row",""))))))))</f>
        <v/>
      </c>
      <c r="I4480" s="11" t="str">
        <f aca="false">IF(A4480="","",IF(ISNUMBER(A4480),INT(A4480),IFERROR(IF(TEXT(DATE(VALUE(LEFT(A4480,4)),VALUE(MID(A4480,6,2)),VALUE(MID(A4480,9,2))),"yyyy-mm-dd")=LEFT(A4480,10),DATE(VALUE(LEFT(A4480,4)),VALUE(MID(A4480,6,2)),VALUE(MID(A4480,9,2))),""),"")))</f>
        <v/>
      </c>
    </row>
    <row r="4481" customFormat="false" ht="15" hidden="false" customHeight="false" outlineLevel="0" collapsed="false">
      <c r="A4481" s="13"/>
      <c r="B4481" s="8"/>
      <c r="C4481" s="8"/>
      <c r="D4481" s="23"/>
      <c r="E4481" s="23"/>
      <c r="F4481" s="10" t="str">
        <f aca="false">IF(D4481="","",D4481-N(E4481))</f>
        <v/>
      </c>
      <c r="G4481" s="8"/>
      <c r="H4481" s="12" t="str">
        <f aca="false">IF(AND(A4481="",C4481="",D4481=""),"",IF(A4481="","Add the order date",IF(I4481="","Date not recognised - use YYYY-MM-DD",IF(C4481="","Add the customer email",IF(D4481="","Add the order total",IF(COUNTIF(Customers!$A$2:$A$2001,C4481)=0,"Customer not on Customers tab",IF(N(E4481)&gt;D4481,"Refund is more than the order",IF(AND(B4481&lt;&gt;"",COUNTIF($B$2:$B$5001,B4481)&gt;1),"Same order # twice - keep one row",""))))))))</f>
        <v/>
      </c>
      <c r="I4481" s="11" t="str">
        <f aca="false">IF(A4481="","",IF(ISNUMBER(A4481),INT(A4481),IFERROR(IF(TEXT(DATE(VALUE(LEFT(A4481,4)),VALUE(MID(A4481,6,2)),VALUE(MID(A4481,9,2))),"yyyy-mm-dd")=LEFT(A4481,10),DATE(VALUE(LEFT(A4481,4)),VALUE(MID(A4481,6,2)),VALUE(MID(A4481,9,2))),""),"")))</f>
        <v/>
      </c>
    </row>
    <row r="4482" customFormat="false" ht="15" hidden="false" customHeight="false" outlineLevel="0" collapsed="false">
      <c r="A4482" s="13"/>
      <c r="B4482" s="8"/>
      <c r="C4482" s="8"/>
      <c r="D4482" s="23"/>
      <c r="E4482" s="23"/>
      <c r="F4482" s="10" t="str">
        <f aca="false">IF(D4482="","",D4482-N(E4482))</f>
        <v/>
      </c>
      <c r="G4482" s="8"/>
      <c r="H4482" s="12" t="str">
        <f aca="false">IF(AND(A4482="",C4482="",D4482=""),"",IF(A4482="","Add the order date",IF(I4482="","Date not recognised - use YYYY-MM-DD",IF(C4482="","Add the customer email",IF(D4482="","Add the order total",IF(COUNTIF(Customers!$A$2:$A$2001,C4482)=0,"Customer not on Customers tab",IF(N(E4482)&gt;D4482,"Refund is more than the order",IF(AND(B4482&lt;&gt;"",COUNTIF($B$2:$B$5001,B4482)&gt;1),"Same order # twice - keep one row",""))))))))</f>
        <v/>
      </c>
      <c r="I4482" s="11" t="str">
        <f aca="false">IF(A4482="","",IF(ISNUMBER(A4482),INT(A4482),IFERROR(IF(TEXT(DATE(VALUE(LEFT(A4482,4)),VALUE(MID(A4482,6,2)),VALUE(MID(A4482,9,2))),"yyyy-mm-dd")=LEFT(A4482,10),DATE(VALUE(LEFT(A4482,4)),VALUE(MID(A4482,6,2)),VALUE(MID(A4482,9,2))),""),"")))</f>
        <v/>
      </c>
    </row>
    <row r="4483" customFormat="false" ht="15" hidden="false" customHeight="false" outlineLevel="0" collapsed="false">
      <c r="A4483" s="13"/>
      <c r="B4483" s="8"/>
      <c r="C4483" s="8"/>
      <c r="D4483" s="23"/>
      <c r="E4483" s="23"/>
      <c r="F4483" s="10" t="str">
        <f aca="false">IF(D4483="","",D4483-N(E4483))</f>
        <v/>
      </c>
      <c r="G4483" s="8"/>
      <c r="H4483" s="12" t="str">
        <f aca="false">IF(AND(A4483="",C4483="",D4483=""),"",IF(A4483="","Add the order date",IF(I4483="","Date not recognised - use YYYY-MM-DD",IF(C4483="","Add the customer email",IF(D4483="","Add the order total",IF(COUNTIF(Customers!$A$2:$A$2001,C4483)=0,"Customer not on Customers tab",IF(N(E4483)&gt;D4483,"Refund is more than the order",IF(AND(B4483&lt;&gt;"",COUNTIF($B$2:$B$5001,B4483)&gt;1),"Same order # twice - keep one row",""))))))))</f>
        <v/>
      </c>
      <c r="I4483" s="11" t="str">
        <f aca="false">IF(A4483="","",IF(ISNUMBER(A4483),INT(A4483),IFERROR(IF(TEXT(DATE(VALUE(LEFT(A4483,4)),VALUE(MID(A4483,6,2)),VALUE(MID(A4483,9,2))),"yyyy-mm-dd")=LEFT(A4483,10),DATE(VALUE(LEFT(A4483,4)),VALUE(MID(A4483,6,2)),VALUE(MID(A4483,9,2))),""),"")))</f>
        <v/>
      </c>
    </row>
    <row r="4484" customFormat="false" ht="15" hidden="false" customHeight="false" outlineLevel="0" collapsed="false">
      <c r="A4484" s="13"/>
      <c r="B4484" s="8"/>
      <c r="C4484" s="8"/>
      <c r="D4484" s="23"/>
      <c r="E4484" s="23"/>
      <c r="F4484" s="10" t="str">
        <f aca="false">IF(D4484="","",D4484-N(E4484))</f>
        <v/>
      </c>
      <c r="G4484" s="8"/>
      <c r="H4484" s="12" t="str">
        <f aca="false">IF(AND(A4484="",C4484="",D4484=""),"",IF(A4484="","Add the order date",IF(I4484="","Date not recognised - use YYYY-MM-DD",IF(C4484="","Add the customer email",IF(D4484="","Add the order total",IF(COUNTIF(Customers!$A$2:$A$2001,C4484)=0,"Customer not on Customers tab",IF(N(E4484)&gt;D4484,"Refund is more than the order",IF(AND(B4484&lt;&gt;"",COUNTIF($B$2:$B$5001,B4484)&gt;1),"Same order # twice - keep one row",""))))))))</f>
        <v/>
      </c>
      <c r="I4484" s="11" t="str">
        <f aca="false">IF(A4484="","",IF(ISNUMBER(A4484),INT(A4484),IFERROR(IF(TEXT(DATE(VALUE(LEFT(A4484,4)),VALUE(MID(A4484,6,2)),VALUE(MID(A4484,9,2))),"yyyy-mm-dd")=LEFT(A4484,10),DATE(VALUE(LEFT(A4484,4)),VALUE(MID(A4484,6,2)),VALUE(MID(A4484,9,2))),""),"")))</f>
        <v/>
      </c>
    </row>
    <row r="4485" customFormat="false" ht="15" hidden="false" customHeight="false" outlineLevel="0" collapsed="false">
      <c r="A4485" s="13"/>
      <c r="B4485" s="8"/>
      <c r="C4485" s="8"/>
      <c r="D4485" s="23"/>
      <c r="E4485" s="23"/>
      <c r="F4485" s="10" t="str">
        <f aca="false">IF(D4485="","",D4485-N(E4485))</f>
        <v/>
      </c>
      <c r="G4485" s="8"/>
      <c r="H4485" s="12" t="str">
        <f aca="false">IF(AND(A4485="",C4485="",D4485=""),"",IF(A4485="","Add the order date",IF(I4485="","Date not recognised - use YYYY-MM-DD",IF(C4485="","Add the customer email",IF(D4485="","Add the order total",IF(COUNTIF(Customers!$A$2:$A$2001,C4485)=0,"Customer not on Customers tab",IF(N(E4485)&gt;D4485,"Refund is more than the order",IF(AND(B4485&lt;&gt;"",COUNTIF($B$2:$B$5001,B4485)&gt;1),"Same order # twice - keep one row",""))))))))</f>
        <v/>
      </c>
      <c r="I4485" s="11" t="str">
        <f aca="false">IF(A4485="","",IF(ISNUMBER(A4485),INT(A4485),IFERROR(IF(TEXT(DATE(VALUE(LEFT(A4485,4)),VALUE(MID(A4485,6,2)),VALUE(MID(A4485,9,2))),"yyyy-mm-dd")=LEFT(A4485,10),DATE(VALUE(LEFT(A4485,4)),VALUE(MID(A4485,6,2)),VALUE(MID(A4485,9,2))),""),"")))</f>
        <v/>
      </c>
    </row>
    <row r="4486" customFormat="false" ht="15" hidden="false" customHeight="false" outlineLevel="0" collapsed="false">
      <c r="A4486" s="13"/>
      <c r="B4486" s="8"/>
      <c r="C4486" s="8"/>
      <c r="D4486" s="23"/>
      <c r="E4486" s="23"/>
      <c r="F4486" s="10" t="str">
        <f aca="false">IF(D4486="","",D4486-N(E4486))</f>
        <v/>
      </c>
      <c r="G4486" s="8"/>
      <c r="H4486" s="12" t="str">
        <f aca="false">IF(AND(A4486="",C4486="",D4486=""),"",IF(A4486="","Add the order date",IF(I4486="","Date not recognised - use YYYY-MM-DD",IF(C4486="","Add the customer email",IF(D4486="","Add the order total",IF(COUNTIF(Customers!$A$2:$A$2001,C4486)=0,"Customer not on Customers tab",IF(N(E4486)&gt;D4486,"Refund is more than the order",IF(AND(B4486&lt;&gt;"",COUNTIF($B$2:$B$5001,B4486)&gt;1),"Same order # twice - keep one row",""))))))))</f>
        <v/>
      </c>
      <c r="I4486" s="11" t="str">
        <f aca="false">IF(A4486="","",IF(ISNUMBER(A4486),INT(A4486),IFERROR(IF(TEXT(DATE(VALUE(LEFT(A4486,4)),VALUE(MID(A4486,6,2)),VALUE(MID(A4486,9,2))),"yyyy-mm-dd")=LEFT(A4486,10),DATE(VALUE(LEFT(A4486,4)),VALUE(MID(A4486,6,2)),VALUE(MID(A4486,9,2))),""),"")))</f>
        <v/>
      </c>
    </row>
    <row r="4487" customFormat="false" ht="15" hidden="false" customHeight="false" outlineLevel="0" collapsed="false">
      <c r="A4487" s="13"/>
      <c r="B4487" s="8"/>
      <c r="C4487" s="8"/>
      <c r="D4487" s="23"/>
      <c r="E4487" s="23"/>
      <c r="F4487" s="10" t="str">
        <f aca="false">IF(D4487="","",D4487-N(E4487))</f>
        <v/>
      </c>
      <c r="G4487" s="8"/>
      <c r="H4487" s="12" t="str">
        <f aca="false">IF(AND(A4487="",C4487="",D4487=""),"",IF(A4487="","Add the order date",IF(I4487="","Date not recognised - use YYYY-MM-DD",IF(C4487="","Add the customer email",IF(D4487="","Add the order total",IF(COUNTIF(Customers!$A$2:$A$2001,C4487)=0,"Customer not on Customers tab",IF(N(E4487)&gt;D4487,"Refund is more than the order",IF(AND(B4487&lt;&gt;"",COUNTIF($B$2:$B$5001,B4487)&gt;1),"Same order # twice - keep one row",""))))))))</f>
        <v/>
      </c>
      <c r="I4487" s="11" t="str">
        <f aca="false">IF(A4487="","",IF(ISNUMBER(A4487),INT(A4487),IFERROR(IF(TEXT(DATE(VALUE(LEFT(A4487,4)),VALUE(MID(A4487,6,2)),VALUE(MID(A4487,9,2))),"yyyy-mm-dd")=LEFT(A4487,10),DATE(VALUE(LEFT(A4487,4)),VALUE(MID(A4487,6,2)),VALUE(MID(A4487,9,2))),""),"")))</f>
        <v/>
      </c>
    </row>
    <row r="4488" customFormat="false" ht="15" hidden="false" customHeight="false" outlineLevel="0" collapsed="false">
      <c r="A4488" s="13"/>
      <c r="B4488" s="8"/>
      <c r="C4488" s="8"/>
      <c r="D4488" s="23"/>
      <c r="E4488" s="23"/>
      <c r="F4488" s="10" t="str">
        <f aca="false">IF(D4488="","",D4488-N(E4488))</f>
        <v/>
      </c>
      <c r="G4488" s="8"/>
      <c r="H4488" s="12" t="str">
        <f aca="false">IF(AND(A4488="",C4488="",D4488=""),"",IF(A4488="","Add the order date",IF(I4488="","Date not recognised - use YYYY-MM-DD",IF(C4488="","Add the customer email",IF(D4488="","Add the order total",IF(COUNTIF(Customers!$A$2:$A$2001,C4488)=0,"Customer not on Customers tab",IF(N(E4488)&gt;D4488,"Refund is more than the order",IF(AND(B4488&lt;&gt;"",COUNTIF($B$2:$B$5001,B4488)&gt;1),"Same order # twice - keep one row",""))))))))</f>
        <v/>
      </c>
      <c r="I4488" s="11" t="str">
        <f aca="false">IF(A4488="","",IF(ISNUMBER(A4488),INT(A4488),IFERROR(IF(TEXT(DATE(VALUE(LEFT(A4488,4)),VALUE(MID(A4488,6,2)),VALUE(MID(A4488,9,2))),"yyyy-mm-dd")=LEFT(A4488,10),DATE(VALUE(LEFT(A4488,4)),VALUE(MID(A4488,6,2)),VALUE(MID(A4488,9,2))),""),"")))</f>
        <v/>
      </c>
    </row>
    <row r="4489" customFormat="false" ht="15" hidden="false" customHeight="false" outlineLevel="0" collapsed="false">
      <c r="A4489" s="13"/>
      <c r="B4489" s="8"/>
      <c r="C4489" s="8"/>
      <c r="D4489" s="23"/>
      <c r="E4489" s="23"/>
      <c r="F4489" s="10" t="str">
        <f aca="false">IF(D4489="","",D4489-N(E4489))</f>
        <v/>
      </c>
      <c r="G4489" s="8"/>
      <c r="H4489" s="12" t="str">
        <f aca="false">IF(AND(A4489="",C4489="",D4489=""),"",IF(A4489="","Add the order date",IF(I4489="","Date not recognised - use YYYY-MM-DD",IF(C4489="","Add the customer email",IF(D4489="","Add the order total",IF(COUNTIF(Customers!$A$2:$A$2001,C4489)=0,"Customer not on Customers tab",IF(N(E4489)&gt;D4489,"Refund is more than the order",IF(AND(B4489&lt;&gt;"",COUNTIF($B$2:$B$5001,B4489)&gt;1),"Same order # twice - keep one row",""))))))))</f>
        <v/>
      </c>
      <c r="I4489" s="11" t="str">
        <f aca="false">IF(A4489="","",IF(ISNUMBER(A4489),INT(A4489),IFERROR(IF(TEXT(DATE(VALUE(LEFT(A4489,4)),VALUE(MID(A4489,6,2)),VALUE(MID(A4489,9,2))),"yyyy-mm-dd")=LEFT(A4489,10),DATE(VALUE(LEFT(A4489,4)),VALUE(MID(A4489,6,2)),VALUE(MID(A4489,9,2))),""),"")))</f>
        <v/>
      </c>
    </row>
    <row r="4490" customFormat="false" ht="15" hidden="false" customHeight="false" outlineLevel="0" collapsed="false">
      <c r="A4490" s="13"/>
      <c r="B4490" s="8"/>
      <c r="C4490" s="8"/>
      <c r="D4490" s="23"/>
      <c r="E4490" s="23"/>
      <c r="F4490" s="10" t="str">
        <f aca="false">IF(D4490="","",D4490-N(E4490))</f>
        <v/>
      </c>
      <c r="G4490" s="8"/>
      <c r="H4490" s="12" t="str">
        <f aca="false">IF(AND(A4490="",C4490="",D4490=""),"",IF(A4490="","Add the order date",IF(I4490="","Date not recognised - use YYYY-MM-DD",IF(C4490="","Add the customer email",IF(D4490="","Add the order total",IF(COUNTIF(Customers!$A$2:$A$2001,C4490)=0,"Customer not on Customers tab",IF(N(E4490)&gt;D4490,"Refund is more than the order",IF(AND(B4490&lt;&gt;"",COUNTIF($B$2:$B$5001,B4490)&gt;1),"Same order # twice - keep one row",""))))))))</f>
        <v/>
      </c>
      <c r="I4490" s="11" t="str">
        <f aca="false">IF(A4490="","",IF(ISNUMBER(A4490),INT(A4490),IFERROR(IF(TEXT(DATE(VALUE(LEFT(A4490,4)),VALUE(MID(A4490,6,2)),VALUE(MID(A4490,9,2))),"yyyy-mm-dd")=LEFT(A4490,10),DATE(VALUE(LEFT(A4490,4)),VALUE(MID(A4490,6,2)),VALUE(MID(A4490,9,2))),""),"")))</f>
        <v/>
      </c>
    </row>
    <row r="4491" customFormat="false" ht="15" hidden="false" customHeight="false" outlineLevel="0" collapsed="false">
      <c r="A4491" s="13"/>
      <c r="B4491" s="8"/>
      <c r="C4491" s="8"/>
      <c r="D4491" s="23"/>
      <c r="E4491" s="23"/>
      <c r="F4491" s="10" t="str">
        <f aca="false">IF(D4491="","",D4491-N(E4491))</f>
        <v/>
      </c>
      <c r="G4491" s="8"/>
      <c r="H4491" s="12" t="str">
        <f aca="false">IF(AND(A4491="",C4491="",D4491=""),"",IF(A4491="","Add the order date",IF(I4491="","Date not recognised - use YYYY-MM-DD",IF(C4491="","Add the customer email",IF(D4491="","Add the order total",IF(COUNTIF(Customers!$A$2:$A$2001,C4491)=0,"Customer not on Customers tab",IF(N(E4491)&gt;D4491,"Refund is more than the order",IF(AND(B4491&lt;&gt;"",COUNTIF($B$2:$B$5001,B4491)&gt;1),"Same order # twice - keep one row",""))))))))</f>
        <v/>
      </c>
      <c r="I4491" s="11" t="str">
        <f aca="false">IF(A4491="","",IF(ISNUMBER(A4491),INT(A4491),IFERROR(IF(TEXT(DATE(VALUE(LEFT(A4491,4)),VALUE(MID(A4491,6,2)),VALUE(MID(A4491,9,2))),"yyyy-mm-dd")=LEFT(A4491,10),DATE(VALUE(LEFT(A4491,4)),VALUE(MID(A4491,6,2)),VALUE(MID(A4491,9,2))),""),"")))</f>
        <v/>
      </c>
    </row>
    <row r="4492" customFormat="false" ht="15" hidden="false" customHeight="false" outlineLevel="0" collapsed="false">
      <c r="A4492" s="13"/>
      <c r="B4492" s="8"/>
      <c r="C4492" s="8"/>
      <c r="D4492" s="23"/>
      <c r="E4492" s="23"/>
      <c r="F4492" s="10" t="str">
        <f aca="false">IF(D4492="","",D4492-N(E4492))</f>
        <v/>
      </c>
      <c r="G4492" s="8"/>
      <c r="H4492" s="12" t="str">
        <f aca="false">IF(AND(A4492="",C4492="",D4492=""),"",IF(A4492="","Add the order date",IF(I4492="","Date not recognised - use YYYY-MM-DD",IF(C4492="","Add the customer email",IF(D4492="","Add the order total",IF(COUNTIF(Customers!$A$2:$A$2001,C4492)=0,"Customer not on Customers tab",IF(N(E4492)&gt;D4492,"Refund is more than the order",IF(AND(B4492&lt;&gt;"",COUNTIF($B$2:$B$5001,B4492)&gt;1),"Same order # twice - keep one row",""))))))))</f>
        <v/>
      </c>
      <c r="I4492" s="11" t="str">
        <f aca="false">IF(A4492="","",IF(ISNUMBER(A4492),INT(A4492),IFERROR(IF(TEXT(DATE(VALUE(LEFT(A4492,4)),VALUE(MID(A4492,6,2)),VALUE(MID(A4492,9,2))),"yyyy-mm-dd")=LEFT(A4492,10),DATE(VALUE(LEFT(A4492,4)),VALUE(MID(A4492,6,2)),VALUE(MID(A4492,9,2))),""),"")))</f>
        <v/>
      </c>
    </row>
    <row r="4493" customFormat="false" ht="15" hidden="false" customHeight="false" outlineLevel="0" collapsed="false">
      <c r="A4493" s="13"/>
      <c r="B4493" s="8"/>
      <c r="C4493" s="8"/>
      <c r="D4493" s="23"/>
      <c r="E4493" s="23"/>
      <c r="F4493" s="10" t="str">
        <f aca="false">IF(D4493="","",D4493-N(E4493))</f>
        <v/>
      </c>
      <c r="G4493" s="8"/>
      <c r="H4493" s="12" t="str">
        <f aca="false">IF(AND(A4493="",C4493="",D4493=""),"",IF(A4493="","Add the order date",IF(I4493="","Date not recognised - use YYYY-MM-DD",IF(C4493="","Add the customer email",IF(D4493="","Add the order total",IF(COUNTIF(Customers!$A$2:$A$2001,C4493)=0,"Customer not on Customers tab",IF(N(E4493)&gt;D4493,"Refund is more than the order",IF(AND(B4493&lt;&gt;"",COUNTIF($B$2:$B$5001,B4493)&gt;1),"Same order # twice - keep one row",""))))))))</f>
        <v/>
      </c>
      <c r="I4493" s="11" t="str">
        <f aca="false">IF(A4493="","",IF(ISNUMBER(A4493),INT(A4493),IFERROR(IF(TEXT(DATE(VALUE(LEFT(A4493,4)),VALUE(MID(A4493,6,2)),VALUE(MID(A4493,9,2))),"yyyy-mm-dd")=LEFT(A4493,10),DATE(VALUE(LEFT(A4493,4)),VALUE(MID(A4493,6,2)),VALUE(MID(A4493,9,2))),""),"")))</f>
        <v/>
      </c>
    </row>
    <row r="4494" customFormat="false" ht="15" hidden="false" customHeight="false" outlineLevel="0" collapsed="false">
      <c r="A4494" s="13"/>
      <c r="B4494" s="8"/>
      <c r="C4494" s="8"/>
      <c r="D4494" s="23"/>
      <c r="E4494" s="23"/>
      <c r="F4494" s="10" t="str">
        <f aca="false">IF(D4494="","",D4494-N(E4494))</f>
        <v/>
      </c>
      <c r="G4494" s="8"/>
      <c r="H4494" s="12" t="str">
        <f aca="false">IF(AND(A4494="",C4494="",D4494=""),"",IF(A4494="","Add the order date",IF(I4494="","Date not recognised - use YYYY-MM-DD",IF(C4494="","Add the customer email",IF(D4494="","Add the order total",IF(COUNTIF(Customers!$A$2:$A$2001,C4494)=0,"Customer not on Customers tab",IF(N(E4494)&gt;D4494,"Refund is more than the order",IF(AND(B4494&lt;&gt;"",COUNTIF($B$2:$B$5001,B4494)&gt;1),"Same order # twice - keep one row",""))))))))</f>
        <v/>
      </c>
      <c r="I4494" s="11" t="str">
        <f aca="false">IF(A4494="","",IF(ISNUMBER(A4494),INT(A4494),IFERROR(IF(TEXT(DATE(VALUE(LEFT(A4494,4)),VALUE(MID(A4494,6,2)),VALUE(MID(A4494,9,2))),"yyyy-mm-dd")=LEFT(A4494,10),DATE(VALUE(LEFT(A4494,4)),VALUE(MID(A4494,6,2)),VALUE(MID(A4494,9,2))),""),"")))</f>
        <v/>
      </c>
    </row>
    <row r="4495" customFormat="false" ht="15" hidden="false" customHeight="false" outlineLevel="0" collapsed="false">
      <c r="A4495" s="13"/>
      <c r="B4495" s="8"/>
      <c r="C4495" s="8"/>
      <c r="D4495" s="23"/>
      <c r="E4495" s="23"/>
      <c r="F4495" s="10" t="str">
        <f aca="false">IF(D4495="","",D4495-N(E4495))</f>
        <v/>
      </c>
      <c r="G4495" s="8"/>
      <c r="H4495" s="12" t="str">
        <f aca="false">IF(AND(A4495="",C4495="",D4495=""),"",IF(A4495="","Add the order date",IF(I4495="","Date not recognised - use YYYY-MM-DD",IF(C4495="","Add the customer email",IF(D4495="","Add the order total",IF(COUNTIF(Customers!$A$2:$A$2001,C4495)=0,"Customer not on Customers tab",IF(N(E4495)&gt;D4495,"Refund is more than the order",IF(AND(B4495&lt;&gt;"",COUNTIF($B$2:$B$5001,B4495)&gt;1),"Same order # twice - keep one row",""))))))))</f>
        <v/>
      </c>
      <c r="I4495" s="11" t="str">
        <f aca="false">IF(A4495="","",IF(ISNUMBER(A4495),INT(A4495),IFERROR(IF(TEXT(DATE(VALUE(LEFT(A4495,4)),VALUE(MID(A4495,6,2)),VALUE(MID(A4495,9,2))),"yyyy-mm-dd")=LEFT(A4495,10),DATE(VALUE(LEFT(A4495,4)),VALUE(MID(A4495,6,2)),VALUE(MID(A4495,9,2))),""),"")))</f>
        <v/>
      </c>
    </row>
    <row r="4496" customFormat="false" ht="15" hidden="false" customHeight="false" outlineLevel="0" collapsed="false">
      <c r="A4496" s="13"/>
      <c r="B4496" s="8"/>
      <c r="C4496" s="8"/>
      <c r="D4496" s="23"/>
      <c r="E4496" s="23"/>
      <c r="F4496" s="10" t="str">
        <f aca="false">IF(D4496="","",D4496-N(E4496))</f>
        <v/>
      </c>
      <c r="G4496" s="8"/>
      <c r="H4496" s="12" t="str">
        <f aca="false">IF(AND(A4496="",C4496="",D4496=""),"",IF(A4496="","Add the order date",IF(I4496="","Date not recognised - use YYYY-MM-DD",IF(C4496="","Add the customer email",IF(D4496="","Add the order total",IF(COUNTIF(Customers!$A$2:$A$2001,C4496)=0,"Customer not on Customers tab",IF(N(E4496)&gt;D4496,"Refund is more than the order",IF(AND(B4496&lt;&gt;"",COUNTIF($B$2:$B$5001,B4496)&gt;1),"Same order # twice - keep one row",""))))))))</f>
        <v/>
      </c>
      <c r="I4496" s="11" t="str">
        <f aca="false">IF(A4496="","",IF(ISNUMBER(A4496),INT(A4496),IFERROR(IF(TEXT(DATE(VALUE(LEFT(A4496,4)),VALUE(MID(A4496,6,2)),VALUE(MID(A4496,9,2))),"yyyy-mm-dd")=LEFT(A4496,10),DATE(VALUE(LEFT(A4496,4)),VALUE(MID(A4496,6,2)),VALUE(MID(A4496,9,2))),""),"")))</f>
        <v/>
      </c>
    </row>
    <row r="4497" customFormat="false" ht="15" hidden="false" customHeight="false" outlineLevel="0" collapsed="false">
      <c r="A4497" s="13"/>
      <c r="B4497" s="8"/>
      <c r="C4497" s="8"/>
      <c r="D4497" s="23"/>
      <c r="E4497" s="23"/>
      <c r="F4497" s="10" t="str">
        <f aca="false">IF(D4497="","",D4497-N(E4497))</f>
        <v/>
      </c>
      <c r="G4497" s="8"/>
      <c r="H4497" s="12" t="str">
        <f aca="false">IF(AND(A4497="",C4497="",D4497=""),"",IF(A4497="","Add the order date",IF(I4497="","Date not recognised - use YYYY-MM-DD",IF(C4497="","Add the customer email",IF(D4497="","Add the order total",IF(COUNTIF(Customers!$A$2:$A$2001,C4497)=0,"Customer not on Customers tab",IF(N(E4497)&gt;D4497,"Refund is more than the order",IF(AND(B4497&lt;&gt;"",COUNTIF($B$2:$B$5001,B4497)&gt;1),"Same order # twice - keep one row",""))))))))</f>
        <v/>
      </c>
      <c r="I4497" s="11" t="str">
        <f aca="false">IF(A4497="","",IF(ISNUMBER(A4497),INT(A4497),IFERROR(IF(TEXT(DATE(VALUE(LEFT(A4497,4)),VALUE(MID(A4497,6,2)),VALUE(MID(A4497,9,2))),"yyyy-mm-dd")=LEFT(A4497,10),DATE(VALUE(LEFT(A4497,4)),VALUE(MID(A4497,6,2)),VALUE(MID(A4497,9,2))),""),"")))</f>
        <v/>
      </c>
    </row>
    <row r="4498" customFormat="false" ht="15" hidden="false" customHeight="false" outlineLevel="0" collapsed="false">
      <c r="A4498" s="13"/>
      <c r="B4498" s="8"/>
      <c r="C4498" s="8"/>
      <c r="D4498" s="23"/>
      <c r="E4498" s="23"/>
      <c r="F4498" s="10" t="str">
        <f aca="false">IF(D4498="","",D4498-N(E4498))</f>
        <v/>
      </c>
      <c r="G4498" s="8"/>
      <c r="H4498" s="12" t="str">
        <f aca="false">IF(AND(A4498="",C4498="",D4498=""),"",IF(A4498="","Add the order date",IF(I4498="","Date not recognised - use YYYY-MM-DD",IF(C4498="","Add the customer email",IF(D4498="","Add the order total",IF(COUNTIF(Customers!$A$2:$A$2001,C4498)=0,"Customer not on Customers tab",IF(N(E4498)&gt;D4498,"Refund is more than the order",IF(AND(B4498&lt;&gt;"",COUNTIF($B$2:$B$5001,B4498)&gt;1),"Same order # twice - keep one row",""))))))))</f>
        <v/>
      </c>
      <c r="I4498" s="11" t="str">
        <f aca="false">IF(A4498="","",IF(ISNUMBER(A4498),INT(A4498),IFERROR(IF(TEXT(DATE(VALUE(LEFT(A4498,4)),VALUE(MID(A4498,6,2)),VALUE(MID(A4498,9,2))),"yyyy-mm-dd")=LEFT(A4498,10),DATE(VALUE(LEFT(A4498,4)),VALUE(MID(A4498,6,2)),VALUE(MID(A4498,9,2))),""),"")))</f>
        <v/>
      </c>
    </row>
    <row r="4499" customFormat="false" ht="15" hidden="false" customHeight="false" outlineLevel="0" collapsed="false">
      <c r="A4499" s="13"/>
      <c r="B4499" s="8"/>
      <c r="C4499" s="8"/>
      <c r="D4499" s="23"/>
      <c r="E4499" s="23"/>
      <c r="F4499" s="10" t="str">
        <f aca="false">IF(D4499="","",D4499-N(E4499))</f>
        <v/>
      </c>
      <c r="G4499" s="8"/>
      <c r="H4499" s="12" t="str">
        <f aca="false">IF(AND(A4499="",C4499="",D4499=""),"",IF(A4499="","Add the order date",IF(I4499="","Date not recognised - use YYYY-MM-DD",IF(C4499="","Add the customer email",IF(D4499="","Add the order total",IF(COUNTIF(Customers!$A$2:$A$2001,C4499)=0,"Customer not on Customers tab",IF(N(E4499)&gt;D4499,"Refund is more than the order",IF(AND(B4499&lt;&gt;"",COUNTIF($B$2:$B$5001,B4499)&gt;1),"Same order # twice - keep one row",""))))))))</f>
        <v/>
      </c>
      <c r="I4499" s="11" t="str">
        <f aca="false">IF(A4499="","",IF(ISNUMBER(A4499),INT(A4499),IFERROR(IF(TEXT(DATE(VALUE(LEFT(A4499,4)),VALUE(MID(A4499,6,2)),VALUE(MID(A4499,9,2))),"yyyy-mm-dd")=LEFT(A4499,10),DATE(VALUE(LEFT(A4499,4)),VALUE(MID(A4499,6,2)),VALUE(MID(A4499,9,2))),""),"")))</f>
        <v/>
      </c>
    </row>
    <row r="4500" customFormat="false" ht="15" hidden="false" customHeight="false" outlineLevel="0" collapsed="false">
      <c r="A4500" s="13"/>
      <c r="B4500" s="8"/>
      <c r="C4500" s="8"/>
      <c r="D4500" s="23"/>
      <c r="E4500" s="23"/>
      <c r="F4500" s="10" t="str">
        <f aca="false">IF(D4500="","",D4500-N(E4500))</f>
        <v/>
      </c>
      <c r="G4500" s="8"/>
      <c r="H4500" s="12" t="str">
        <f aca="false">IF(AND(A4500="",C4500="",D4500=""),"",IF(A4500="","Add the order date",IF(I4500="","Date not recognised - use YYYY-MM-DD",IF(C4500="","Add the customer email",IF(D4500="","Add the order total",IF(COUNTIF(Customers!$A$2:$A$2001,C4500)=0,"Customer not on Customers tab",IF(N(E4500)&gt;D4500,"Refund is more than the order",IF(AND(B4500&lt;&gt;"",COUNTIF($B$2:$B$5001,B4500)&gt;1),"Same order # twice - keep one row",""))))))))</f>
        <v/>
      </c>
      <c r="I4500" s="11" t="str">
        <f aca="false">IF(A4500="","",IF(ISNUMBER(A4500),INT(A4500),IFERROR(IF(TEXT(DATE(VALUE(LEFT(A4500,4)),VALUE(MID(A4500,6,2)),VALUE(MID(A4500,9,2))),"yyyy-mm-dd")=LEFT(A4500,10),DATE(VALUE(LEFT(A4500,4)),VALUE(MID(A4500,6,2)),VALUE(MID(A4500,9,2))),""),"")))</f>
        <v/>
      </c>
    </row>
    <row r="4501" customFormat="false" ht="15" hidden="false" customHeight="false" outlineLevel="0" collapsed="false">
      <c r="A4501" s="13"/>
      <c r="B4501" s="8"/>
      <c r="C4501" s="8"/>
      <c r="D4501" s="23"/>
      <c r="E4501" s="23"/>
      <c r="F4501" s="10" t="str">
        <f aca="false">IF(D4501="","",D4501-N(E4501))</f>
        <v/>
      </c>
      <c r="G4501" s="8"/>
      <c r="H4501" s="12" t="str">
        <f aca="false">IF(AND(A4501="",C4501="",D4501=""),"",IF(A4501="","Add the order date",IF(I4501="","Date not recognised - use YYYY-MM-DD",IF(C4501="","Add the customer email",IF(D4501="","Add the order total",IF(COUNTIF(Customers!$A$2:$A$2001,C4501)=0,"Customer not on Customers tab",IF(N(E4501)&gt;D4501,"Refund is more than the order",IF(AND(B4501&lt;&gt;"",COUNTIF($B$2:$B$5001,B4501)&gt;1),"Same order # twice - keep one row",""))))))))</f>
        <v/>
      </c>
      <c r="I4501" s="11" t="str">
        <f aca="false">IF(A4501="","",IF(ISNUMBER(A4501),INT(A4501),IFERROR(IF(TEXT(DATE(VALUE(LEFT(A4501,4)),VALUE(MID(A4501,6,2)),VALUE(MID(A4501,9,2))),"yyyy-mm-dd")=LEFT(A4501,10),DATE(VALUE(LEFT(A4501,4)),VALUE(MID(A4501,6,2)),VALUE(MID(A4501,9,2))),""),"")))</f>
        <v/>
      </c>
    </row>
    <row r="4502" customFormat="false" ht="15" hidden="false" customHeight="false" outlineLevel="0" collapsed="false">
      <c r="A4502" s="13"/>
      <c r="B4502" s="8"/>
      <c r="C4502" s="8"/>
      <c r="D4502" s="23"/>
      <c r="E4502" s="23"/>
      <c r="F4502" s="10" t="str">
        <f aca="false">IF(D4502="","",D4502-N(E4502))</f>
        <v/>
      </c>
      <c r="G4502" s="8"/>
      <c r="H4502" s="12" t="str">
        <f aca="false">IF(AND(A4502="",C4502="",D4502=""),"",IF(A4502="","Add the order date",IF(I4502="","Date not recognised - use YYYY-MM-DD",IF(C4502="","Add the customer email",IF(D4502="","Add the order total",IF(COUNTIF(Customers!$A$2:$A$2001,C4502)=0,"Customer not on Customers tab",IF(N(E4502)&gt;D4502,"Refund is more than the order",IF(AND(B4502&lt;&gt;"",COUNTIF($B$2:$B$5001,B4502)&gt;1),"Same order # twice - keep one row",""))))))))</f>
        <v/>
      </c>
      <c r="I4502" s="11" t="str">
        <f aca="false">IF(A4502="","",IF(ISNUMBER(A4502),INT(A4502),IFERROR(IF(TEXT(DATE(VALUE(LEFT(A4502,4)),VALUE(MID(A4502,6,2)),VALUE(MID(A4502,9,2))),"yyyy-mm-dd")=LEFT(A4502,10),DATE(VALUE(LEFT(A4502,4)),VALUE(MID(A4502,6,2)),VALUE(MID(A4502,9,2))),""),"")))</f>
        <v/>
      </c>
    </row>
    <row r="4503" customFormat="false" ht="15" hidden="false" customHeight="false" outlineLevel="0" collapsed="false">
      <c r="A4503" s="13"/>
      <c r="B4503" s="8"/>
      <c r="C4503" s="8"/>
      <c r="D4503" s="23"/>
      <c r="E4503" s="23"/>
      <c r="F4503" s="10" t="str">
        <f aca="false">IF(D4503="","",D4503-N(E4503))</f>
        <v/>
      </c>
      <c r="G4503" s="8"/>
      <c r="H4503" s="12" t="str">
        <f aca="false">IF(AND(A4503="",C4503="",D4503=""),"",IF(A4503="","Add the order date",IF(I4503="","Date not recognised - use YYYY-MM-DD",IF(C4503="","Add the customer email",IF(D4503="","Add the order total",IF(COUNTIF(Customers!$A$2:$A$2001,C4503)=0,"Customer not on Customers tab",IF(N(E4503)&gt;D4503,"Refund is more than the order",IF(AND(B4503&lt;&gt;"",COUNTIF($B$2:$B$5001,B4503)&gt;1),"Same order # twice - keep one row",""))))))))</f>
        <v/>
      </c>
      <c r="I4503" s="11" t="str">
        <f aca="false">IF(A4503="","",IF(ISNUMBER(A4503),INT(A4503),IFERROR(IF(TEXT(DATE(VALUE(LEFT(A4503,4)),VALUE(MID(A4503,6,2)),VALUE(MID(A4503,9,2))),"yyyy-mm-dd")=LEFT(A4503,10),DATE(VALUE(LEFT(A4503,4)),VALUE(MID(A4503,6,2)),VALUE(MID(A4503,9,2))),""),"")))</f>
        <v/>
      </c>
    </row>
    <row r="4504" customFormat="false" ht="15" hidden="false" customHeight="false" outlineLevel="0" collapsed="false">
      <c r="A4504" s="13"/>
      <c r="B4504" s="8"/>
      <c r="C4504" s="8"/>
      <c r="D4504" s="23"/>
      <c r="E4504" s="23"/>
      <c r="F4504" s="10" t="str">
        <f aca="false">IF(D4504="","",D4504-N(E4504))</f>
        <v/>
      </c>
      <c r="G4504" s="8"/>
      <c r="H4504" s="12" t="str">
        <f aca="false">IF(AND(A4504="",C4504="",D4504=""),"",IF(A4504="","Add the order date",IF(I4504="","Date not recognised - use YYYY-MM-DD",IF(C4504="","Add the customer email",IF(D4504="","Add the order total",IF(COUNTIF(Customers!$A$2:$A$2001,C4504)=0,"Customer not on Customers tab",IF(N(E4504)&gt;D4504,"Refund is more than the order",IF(AND(B4504&lt;&gt;"",COUNTIF($B$2:$B$5001,B4504)&gt;1),"Same order # twice - keep one row",""))))))))</f>
        <v/>
      </c>
      <c r="I4504" s="11" t="str">
        <f aca="false">IF(A4504="","",IF(ISNUMBER(A4504),INT(A4504),IFERROR(IF(TEXT(DATE(VALUE(LEFT(A4504,4)),VALUE(MID(A4504,6,2)),VALUE(MID(A4504,9,2))),"yyyy-mm-dd")=LEFT(A4504,10),DATE(VALUE(LEFT(A4504,4)),VALUE(MID(A4504,6,2)),VALUE(MID(A4504,9,2))),""),"")))</f>
        <v/>
      </c>
    </row>
    <row r="4505" customFormat="false" ht="15" hidden="false" customHeight="false" outlineLevel="0" collapsed="false">
      <c r="A4505" s="13"/>
      <c r="B4505" s="8"/>
      <c r="C4505" s="8"/>
      <c r="D4505" s="23"/>
      <c r="E4505" s="23"/>
      <c r="F4505" s="10" t="str">
        <f aca="false">IF(D4505="","",D4505-N(E4505))</f>
        <v/>
      </c>
      <c r="G4505" s="8"/>
      <c r="H4505" s="12" t="str">
        <f aca="false">IF(AND(A4505="",C4505="",D4505=""),"",IF(A4505="","Add the order date",IF(I4505="","Date not recognised - use YYYY-MM-DD",IF(C4505="","Add the customer email",IF(D4505="","Add the order total",IF(COUNTIF(Customers!$A$2:$A$2001,C4505)=0,"Customer not on Customers tab",IF(N(E4505)&gt;D4505,"Refund is more than the order",IF(AND(B4505&lt;&gt;"",COUNTIF($B$2:$B$5001,B4505)&gt;1),"Same order # twice - keep one row",""))))))))</f>
        <v/>
      </c>
      <c r="I4505" s="11" t="str">
        <f aca="false">IF(A4505="","",IF(ISNUMBER(A4505),INT(A4505),IFERROR(IF(TEXT(DATE(VALUE(LEFT(A4505,4)),VALUE(MID(A4505,6,2)),VALUE(MID(A4505,9,2))),"yyyy-mm-dd")=LEFT(A4505,10),DATE(VALUE(LEFT(A4505,4)),VALUE(MID(A4505,6,2)),VALUE(MID(A4505,9,2))),""),"")))</f>
        <v/>
      </c>
    </row>
    <row r="4506" customFormat="false" ht="15" hidden="false" customHeight="false" outlineLevel="0" collapsed="false">
      <c r="A4506" s="13"/>
      <c r="B4506" s="8"/>
      <c r="C4506" s="8"/>
      <c r="D4506" s="23"/>
      <c r="E4506" s="23"/>
      <c r="F4506" s="10" t="str">
        <f aca="false">IF(D4506="","",D4506-N(E4506))</f>
        <v/>
      </c>
      <c r="G4506" s="8"/>
      <c r="H4506" s="12" t="str">
        <f aca="false">IF(AND(A4506="",C4506="",D4506=""),"",IF(A4506="","Add the order date",IF(I4506="","Date not recognised - use YYYY-MM-DD",IF(C4506="","Add the customer email",IF(D4506="","Add the order total",IF(COUNTIF(Customers!$A$2:$A$2001,C4506)=0,"Customer not on Customers tab",IF(N(E4506)&gt;D4506,"Refund is more than the order",IF(AND(B4506&lt;&gt;"",COUNTIF($B$2:$B$5001,B4506)&gt;1),"Same order # twice - keep one row",""))))))))</f>
        <v/>
      </c>
      <c r="I4506" s="11" t="str">
        <f aca="false">IF(A4506="","",IF(ISNUMBER(A4506),INT(A4506),IFERROR(IF(TEXT(DATE(VALUE(LEFT(A4506,4)),VALUE(MID(A4506,6,2)),VALUE(MID(A4506,9,2))),"yyyy-mm-dd")=LEFT(A4506,10),DATE(VALUE(LEFT(A4506,4)),VALUE(MID(A4506,6,2)),VALUE(MID(A4506,9,2))),""),"")))</f>
        <v/>
      </c>
    </row>
    <row r="4507" customFormat="false" ht="15" hidden="false" customHeight="false" outlineLevel="0" collapsed="false">
      <c r="A4507" s="13"/>
      <c r="B4507" s="8"/>
      <c r="C4507" s="8"/>
      <c r="D4507" s="23"/>
      <c r="E4507" s="23"/>
      <c r="F4507" s="10" t="str">
        <f aca="false">IF(D4507="","",D4507-N(E4507))</f>
        <v/>
      </c>
      <c r="G4507" s="8"/>
      <c r="H4507" s="12" t="str">
        <f aca="false">IF(AND(A4507="",C4507="",D4507=""),"",IF(A4507="","Add the order date",IF(I4507="","Date not recognised - use YYYY-MM-DD",IF(C4507="","Add the customer email",IF(D4507="","Add the order total",IF(COUNTIF(Customers!$A$2:$A$2001,C4507)=0,"Customer not on Customers tab",IF(N(E4507)&gt;D4507,"Refund is more than the order",IF(AND(B4507&lt;&gt;"",COUNTIF($B$2:$B$5001,B4507)&gt;1),"Same order # twice - keep one row",""))))))))</f>
        <v/>
      </c>
      <c r="I4507" s="11" t="str">
        <f aca="false">IF(A4507="","",IF(ISNUMBER(A4507),INT(A4507),IFERROR(IF(TEXT(DATE(VALUE(LEFT(A4507,4)),VALUE(MID(A4507,6,2)),VALUE(MID(A4507,9,2))),"yyyy-mm-dd")=LEFT(A4507,10),DATE(VALUE(LEFT(A4507,4)),VALUE(MID(A4507,6,2)),VALUE(MID(A4507,9,2))),""),"")))</f>
        <v/>
      </c>
    </row>
    <row r="4508" customFormat="false" ht="15" hidden="false" customHeight="false" outlineLevel="0" collapsed="false">
      <c r="A4508" s="13"/>
      <c r="B4508" s="8"/>
      <c r="C4508" s="8"/>
      <c r="D4508" s="23"/>
      <c r="E4508" s="23"/>
      <c r="F4508" s="10" t="str">
        <f aca="false">IF(D4508="","",D4508-N(E4508))</f>
        <v/>
      </c>
      <c r="G4508" s="8"/>
      <c r="H4508" s="12" t="str">
        <f aca="false">IF(AND(A4508="",C4508="",D4508=""),"",IF(A4508="","Add the order date",IF(I4508="","Date not recognised - use YYYY-MM-DD",IF(C4508="","Add the customer email",IF(D4508="","Add the order total",IF(COUNTIF(Customers!$A$2:$A$2001,C4508)=0,"Customer not on Customers tab",IF(N(E4508)&gt;D4508,"Refund is more than the order",IF(AND(B4508&lt;&gt;"",COUNTIF($B$2:$B$5001,B4508)&gt;1),"Same order # twice - keep one row",""))))))))</f>
        <v/>
      </c>
      <c r="I4508" s="11" t="str">
        <f aca="false">IF(A4508="","",IF(ISNUMBER(A4508),INT(A4508),IFERROR(IF(TEXT(DATE(VALUE(LEFT(A4508,4)),VALUE(MID(A4508,6,2)),VALUE(MID(A4508,9,2))),"yyyy-mm-dd")=LEFT(A4508,10),DATE(VALUE(LEFT(A4508,4)),VALUE(MID(A4508,6,2)),VALUE(MID(A4508,9,2))),""),"")))</f>
        <v/>
      </c>
    </row>
    <row r="4509" customFormat="false" ht="15" hidden="false" customHeight="false" outlineLevel="0" collapsed="false">
      <c r="A4509" s="13"/>
      <c r="B4509" s="8"/>
      <c r="C4509" s="8"/>
      <c r="D4509" s="23"/>
      <c r="E4509" s="23"/>
      <c r="F4509" s="10" t="str">
        <f aca="false">IF(D4509="","",D4509-N(E4509))</f>
        <v/>
      </c>
      <c r="G4509" s="8"/>
      <c r="H4509" s="12" t="str">
        <f aca="false">IF(AND(A4509="",C4509="",D4509=""),"",IF(A4509="","Add the order date",IF(I4509="","Date not recognised - use YYYY-MM-DD",IF(C4509="","Add the customer email",IF(D4509="","Add the order total",IF(COUNTIF(Customers!$A$2:$A$2001,C4509)=0,"Customer not on Customers tab",IF(N(E4509)&gt;D4509,"Refund is more than the order",IF(AND(B4509&lt;&gt;"",COUNTIF($B$2:$B$5001,B4509)&gt;1),"Same order # twice - keep one row",""))))))))</f>
        <v/>
      </c>
      <c r="I4509" s="11" t="str">
        <f aca="false">IF(A4509="","",IF(ISNUMBER(A4509),INT(A4509),IFERROR(IF(TEXT(DATE(VALUE(LEFT(A4509,4)),VALUE(MID(A4509,6,2)),VALUE(MID(A4509,9,2))),"yyyy-mm-dd")=LEFT(A4509,10),DATE(VALUE(LEFT(A4509,4)),VALUE(MID(A4509,6,2)),VALUE(MID(A4509,9,2))),""),"")))</f>
        <v/>
      </c>
    </row>
    <row r="4510" customFormat="false" ht="15" hidden="false" customHeight="false" outlineLevel="0" collapsed="false">
      <c r="A4510" s="13"/>
      <c r="B4510" s="8"/>
      <c r="C4510" s="8"/>
      <c r="D4510" s="23"/>
      <c r="E4510" s="23"/>
      <c r="F4510" s="10" t="str">
        <f aca="false">IF(D4510="","",D4510-N(E4510))</f>
        <v/>
      </c>
      <c r="G4510" s="8"/>
      <c r="H4510" s="12" t="str">
        <f aca="false">IF(AND(A4510="",C4510="",D4510=""),"",IF(A4510="","Add the order date",IF(I4510="","Date not recognised - use YYYY-MM-DD",IF(C4510="","Add the customer email",IF(D4510="","Add the order total",IF(COUNTIF(Customers!$A$2:$A$2001,C4510)=0,"Customer not on Customers tab",IF(N(E4510)&gt;D4510,"Refund is more than the order",IF(AND(B4510&lt;&gt;"",COUNTIF($B$2:$B$5001,B4510)&gt;1),"Same order # twice - keep one row",""))))))))</f>
        <v/>
      </c>
      <c r="I4510" s="11" t="str">
        <f aca="false">IF(A4510="","",IF(ISNUMBER(A4510),INT(A4510),IFERROR(IF(TEXT(DATE(VALUE(LEFT(A4510,4)),VALUE(MID(A4510,6,2)),VALUE(MID(A4510,9,2))),"yyyy-mm-dd")=LEFT(A4510,10),DATE(VALUE(LEFT(A4510,4)),VALUE(MID(A4510,6,2)),VALUE(MID(A4510,9,2))),""),"")))</f>
        <v/>
      </c>
    </row>
    <row r="4511" customFormat="false" ht="15" hidden="false" customHeight="false" outlineLevel="0" collapsed="false">
      <c r="A4511" s="13"/>
      <c r="B4511" s="8"/>
      <c r="C4511" s="8"/>
      <c r="D4511" s="23"/>
      <c r="E4511" s="23"/>
      <c r="F4511" s="10" t="str">
        <f aca="false">IF(D4511="","",D4511-N(E4511))</f>
        <v/>
      </c>
      <c r="G4511" s="8"/>
      <c r="H4511" s="12" t="str">
        <f aca="false">IF(AND(A4511="",C4511="",D4511=""),"",IF(A4511="","Add the order date",IF(I4511="","Date not recognised - use YYYY-MM-DD",IF(C4511="","Add the customer email",IF(D4511="","Add the order total",IF(COUNTIF(Customers!$A$2:$A$2001,C4511)=0,"Customer not on Customers tab",IF(N(E4511)&gt;D4511,"Refund is more than the order",IF(AND(B4511&lt;&gt;"",COUNTIF($B$2:$B$5001,B4511)&gt;1),"Same order # twice - keep one row",""))))))))</f>
        <v/>
      </c>
      <c r="I4511" s="11" t="str">
        <f aca="false">IF(A4511="","",IF(ISNUMBER(A4511),INT(A4511),IFERROR(IF(TEXT(DATE(VALUE(LEFT(A4511,4)),VALUE(MID(A4511,6,2)),VALUE(MID(A4511,9,2))),"yyyy-mm-dd")=LEFT(A4511,10),DATE(VALUE(LEFT(A4511,4)),VALUE(MID(A4511,6,2)),VALUE(MID(A4511,9,2))),""),"")))</f>
        <v/>
      </c>
    </row>
    <row r="4512" customFormat="false" ht="15" hidden="false" customHeight="false" outlineLevel="0" collapsed="false">
      <c r="A4512" s="13"/>
      <c r="B4512" s="8"/>
      <c r="C4512" s="8"/>
      <c r="D4512" s="23"/>
      <c r="E4512" s="23"/>
      <c r="F4512" s="10" t="str">
        <f aca="false">IF(D4512="","",D4512-N(E4512))</f>
        <v/>
      </c>
      <c r="G4512" s="8"/>
      <c r="H4512" s="12" t="str">
        <f aca="false">IF(AND(A4512="",C4512="",D4512=""),"",IF(A4512="","Add the order date",IF(I4512="","Date not recognised - use YYYY-MM-DD",IF(C4512="","Add the customer email",IF(D4512="","Add the order total",IF(COUNTIF(Customers!$A$2:$A$2001,C4512)=0,"Customer not on Customers tab",IF(N(E4512)&gt;D4512,"Refund is more than the order",IF(AND(B4512&lt;&gt;"",COUNTIF($B$2:$B$5001,B4512)&gt;1),"Same order # twice - keep one row",""))))))))</f>
        <v/>
      </c>
      <c r="I4512" s="11" t="str">
        <f aca="false">IF(A4512="","",IF(ISNUMBER(A4512),INT(A4512),IFERROR(IF(TEXT(DATE(VALUE(LEFT(A4512,4)),VALUE(MID(A4512,6,2)),VALUE(MID(A4512,9,2))),"yyyy-mm-dd")=LEFT(A4512,10),DATE(VALUE(LEFT(A4512,4)),VALUE(MID(A4512,6,2)),VALUE(MID(A4512,9,2))),""),"")))</f>
        <v/>
      </c>
    </row>
    <row r="4513" customFormat="false" ht="15" hidden="false" customHeight="false" outlineLevel="0" collapsed="false">
      <c r="A4513" s="13"/>
      <c r="B4513" s="8"/>
      <c r="C4513" s="8"/>
      <c r="D4513" s="23"/>
      <c r="E4513" s="23"/>
      <c r="F4513" s="10" t="str">
        <f aca="false">IF(D4513="","",D4513-N(E4513))</f>
        <v/>
      </c>
      <c r="G4513" s="8"/>
      <c r="H4513" s="12" t="str">
        <f aca="false">IF(AND(A4513="",C4513="",D4513=""),"",IF(A4513="","Add the order date",IF(I4513="","Date not recognised - use YYYY-MM-DD",IF(C4513="","Add the customer email",IF(D4513="","Add the order total",IF(COUNTIF(Customers!$A$2:$A$2001,C4513)=0,"Customer not on Customers tab",IF(N(E4513)&gt;D4513,"Refund is more than the order",IF(AND(B4513&lt;&gt;"",COUNTIF($B$2:$B$5001,B4513)&gt;1),"Same order # twice - keep one row",""))))))))</f>
        <v/>
      </c>
      <c r="I4513" s="11" t="str">
        <f aca="false">IF(A4513="","",IF(ISNUMBER(A4513),INT(A4513),IFERROR(IF(TEXT(DATE(VALUE(LEFT(A4513,4)),VALUE(MID(A4513,6,2)),VALUE(MID(A4513,9,2))),"yyyy-mm-dd")=LEFT(A4513,10),DATE(VALUE(LEFT(A4513,4)),VALUE(MID(A4513,6,2)),VALUE(MID(A4513,9,2))),""),"")))</f>
        <v/>
      </c>
    </row>
    <row r="4514" customFormat="false" ht="15" hidden="false" customHeight="false" outlineLevel="0" collapsed="false">
      <c r="A4514" s="13"/>
      <c r="B4514" s="8"/>
      <c r="C4514" s="8"/>
      <c r="D4514" s="23"/>
      <c r="E4514" s="23"/>
      <c r="F4514" s="10" t="str">
        <f aca="false">IF(D4514="","",D4514-N(E4514))</f>
        <v/>
      </c>
      <c r="G4514" s="8"/>
      <c r="H4514" s="12" t="str">
        <f aca="false">IF(AND(A4514="",C4514="",D4514=""),"",IF(A4514="","Add the order date",IF(I4514="","Date not recognised - use YYYY-MM-DD",IF(C4514="","Add the customer email",IF(D4514="","Add the order total",IF(COUNTIF(Customers!$A$2:$A$2001,C4514)=0,"Customer not on Customers tab",IF(N(E4514)&gt;D4514,"Refund is more than the order",IF(AND(B4514&lt;&gt;"",COUNTIF($B$2:$B$5001,B4514)&gt;1),"Same order # twice - keep one row",""))))))))</f>
        <v/>
      </c>
      <c r="I4514" s="11" t="str">
        <f aca="false">IF(A4514="","",IF(ISNUMBER(A4514),INT(A4514),IFERROR(IF(TEXT(DATE(VALUE(LEFT(A4514,4)),VALUE(MID(A4514,6,2)),VALUE(MID(A4514,9,2))),"yyyy-mm-dd")=LEFT(A4514,10),DATE(VALUE(LEFT(A4514,4)),VALUE(MID(A4514,6,2)),VALUE(MID(A4514,9,2))),""),"")))</f>
        <v/>
      </c>
    </row>
    <row r="4515" customFormat="false" ht="15" hidden="false" customHeight="false" outlineLevel="0" collapsed="false">
      <c r="A4515" s="13"/>
      <c r="B4515" s="8"/>
      <c r="C4515" s="8"/>
      <c r="D4515" s="23"/>
      <c r="E4515" s="23"/>
      <c r="F4515" s="10" t="str">
        <f aca="false">IF(D4515="","",D4515-N(E4515))</f>
        <v/>
      </c>
      <c r="G4515" s="8"/>
      <c r="H4515" s="12" t="str">
        <f aca="false">IF(AND(A4515="",C4515="",D4515=""),"",IF(A4515="","Add the order date",IF(I4515="","Date not recognised - use YYYY-MM-DD",IF(C4515="","Add the customer email",IF(D4515="","Add the order total",IF(COUNTIF(Customers!$A$2:$A$2001,C4515)=0,"Customer not on Customers tab",IF(N(E4515)&gt;D4515,"Refund is more than the order",IF(AND(B4515&lt;&gt;"",COUNTIF($B$2:$B$5001,B4515)&gt;1),"Same order # twice - keep one row",""))))))))</f>
        <v/>
      </c>
      <c r="I4515" s="11" t="str">
        <f aca="false">IF(A4515="","",IF(ISNUMBER(A4515),INT(A4515),IFERROR(IF(TEXT(DATE(VALUE(LEFT(A4515,4)),VALUE(MID(A4515,6,2)),VALUE(MID(A4515,9,2))),"yyyy-mm-dd")=LEFT(A4515,10),DATE(VALUE(LEFT(A4515,4)),VALUE(MID(A4515,6,2)),VALUE(MID(A4515,9,2))),""),"")))</f>
        <v/>
      </c>
    </row>
    <row r="4516" customFormat="false" ht="15" hidden="false" customHeight="false" outlineLevel="0" collapsed="false">
      <c r="A4516" s="13"/>
      <c r="B4516" s="8"/>
      <c r="C4516" s="8"/>
      <c r="D4516" s="23"/>
      <c r="E4516" s="23"/>
      <c r="F4516" s="10" t="str">
        <f aca="false">IF(D4516="","",D4516-N(E4516))</f>
        <v/>
      </c>
      <c r="G4516" s="8"/>
      <c r="H4516" s="12" t="str">
        <f aca="false">IF(AND(A4516="",C4516="",D4516=""),"",IF(A4516="","Add the order date",IF(I4516="","Date not recognised - use YYYY-MM-DD",IF(C4516="","Add the customer email",IF(D4516="","Add the order total",IF(COUNTIF(Customers!$A$2:$A$2001,C4516)=0,"Customer not on Customers tab",IF(N(E4516)&gt;D4516,"Refund is more than the order",IF(AND(B4516&lt;&gt;"",COUNTIF($B$2:$B$5001,B4516)&gt;1),"Same order # twice - keep one row",""))))))))</f>
        <v/>
      </c>
      <c r="I4516" s="11" t="str">
        <f aca="false">IF(A4516="","",IF(ISNUMBER(A4516),INT(A4516),IFERROR(IF(TEXT(DATE(VALUE(LEFT(A4516,4)),VALUE(MID(A4516,6,2)),VALUE(MID(A4516,9,2))),"yyyy-mm-dd")=LEFT(A4516,10),DATE(VALUE(LEFT(A4516,4)),VALUE(MID(A4516,6,2)),VALUE(MID(A4516,9,2))),""),"")))</f>
        <v/>
      </c>
    </row>
    <row r="4517" customFormat="false" ht="15" hidden="false" customHeight="false" outlineLevel="0" collapsed="false">
      <c r="A4517" s="13"/>
      <c r="B4517" s="8"/>
      <c r="C4517" s="8"/>
      <c r="D4517" s="23"/>
      <c r="E4517" s="23"/>
      <c r="F4517" s="10" t="str">
        <f aca="false">IF(D4517="","",D4517-N(E4517))</f>
        <v/>
      </c>
      <c r="G4517" s="8"/>
      <c r="H4517" s="12" t="str">
        <f aca="false">IF(AND(A4517="",C4517="",D4517=""),"",IF(A4517="","Add the order date",IF(I4517="","Date not recognised - use YYYY-MM-DD",IF(C4517="","Add the customer email",IF(D4517="","Add the order total",IF(COUNTIF(Customers!$A$2:$A$2001,C4517)=0,"Customer not on Customers tab",IF(N(E4517)&gt;D4517,"Refund is more than the order",IF(AND(B4517&lt;&gt;"",COUNTIF($B$2:$B$5001,B4517)&gt;1),"Same order # twice - keep one row",""))))))))</f>
        <v/>
      </c>
      <c r="I4517" s="11" t="str">
        <f aca="false">IF(A4517="","",IF(ISNUMBER(A4517),INT(A4517),IFERROR(IF(TEXT(DATE(VALUE(LEFT(A4517,4)),VALUE(MID(A4517,6,2)),VALUE(MID(A4517,9,2))),"yyyy-mm-dd")=LEFT(A4517,10),DATE(VALUE(LEFT(A4517,4)),VALUE(MID(A4517,6,2)),VALUE(MID(A4517,9,2))),""),"")))</f>
        <v/>
      </c>
    </row>
    <row r="4518" customFormat="false" ht="15" hidden="false" customHeight="false" outlineLevel="0" collapsed="false">
      <c r="A4518" s="13"/>
      <c r="B4518" s="8"/>
      <c r="C4518" s="8"/>
      <c r="D4518" s="23"/>
      <c r="E4518" s="23"/>
      <c r="F4518" s="10" t="str">
        <f aca="false">IF(D4518="","",D4518-N(E4518))</f>
        <v/>
      </c>
      <c r="G4518" s="8"/>
      <c r="H4518" s="12" t="str">
        <f aca="false">IF(AND(A4518="",C4518="",D4518=""),"",IF(A4518="","Add the order date",IF(I4518="","Date not recognised - use YYYY-MM-DD",IF(C4518="","Add the customer email",IF(D4518="","Add the order total",IF(COUNTIF(Customers!$A$2:$A$2001,C4518)=0,"Customer not on Customers tab",IF(N(E4518)&gt;D4518,"Refund is more than the order",IF(AND(B4518&lt;&gt;"",COUNTIF($B$2:$B$5001,B4518)&gt;1),"Same order # twice - keep one row",""))))))))</f>
        <v/>
      </c>
      <c r="I4518" s="11" t="str">
        <f aca="false">IF(A4518="","",IF(ISNUMBER(A4518),INT(A4518),IFERROR(IF(TEXT(DATE(VALUE(LEFT(A4518,4)),VALUE(MID(A4518,6,2)),VALUE(MID(A4518,9,2))),"yyyy-mm-dd")=LEFT(A4518,10),DATE(VALUE(LEFT(A4518,4)),VALUE(MID(A4518,6,2)),VALUE(MID(A4518,9,2))),""),"")))</f>
        <v/>
      </c>
    </row>
    <row r="4519" customFormat="false" ht="15" hidden="false" customHeight="false" outlineLevel="0" collapsed="false">
      <c r="A4519" s="13"/>
      <c r="B4519" s="8"/>
      <c r="C4519" s="8"/>
      <c r="D4519" s="23"/>
      <c r="E4519" s="23"/>
      <c r="F4519" s="10" t="str">
        <f aca="false">IF(D4519="","",D4519-N(E4519))</f>
        <v/>
      </c>
      <c r="G4519" s="8"/>
      <c r="H4519" s="12" t="str">
        <f aca="false">IF(AND(A4519="",C4519="",D4519=""),"",IF(A4519="","Add the order date",IF(I4519="","Date not recognised - use YYYY-MM-DD",IF(C4519="","Add the customer email",IF(D4519="","Add the order total",IF(COUNTIF(Customers!$A$2:$A$2001,C4519)=0,"Customer not on Customers tab",IF(N(E4519)&gt;D4519,"Refund is more than the order",IF(AND(B4519&lt;&gt;"",COUNTIF($B$2:$B$5001,B4519)&gt;1),"Same order # twice - keep one row",""))))))))</f>
        <v/>
      </c>
      <c r="I4519" s="11" t="str">
        <f aca="false">IF(A4519="","",IF(ISNUMBER(A4519),INT(A4519),IFERROR(IF(TEXT(DATE(VALUE(LEFT(A4519,4)),VALUE(MID(A4519,6,2)),VALUE(MID(A4519,9,2))),"yyyy-mm-dd")=LEFT(A4519,10),DATE(VALUE(LEFT(A4519,4)),VALUE(MID(A4519,6,2)),VALUE(MID(A4519,9,2))),""),"")))</f>
        <v/>
      </c>
    </row>
    <row r="4520" customFormat="false" ht="15" hidden="false" customHeight="false" outlineLevel="0" collapsed="false">
      <c r="A4520" s="13"/>
      <c r="B4520" s="8"/>
      <c r="C4520" s="8"/>
      <c r="D4520" s="23"/>
      <c r="E4520" s="23"/>
      <c r="F4520" s="10" t="str">
        <f aca="false">IF(D4520="","",D4520-N(E4520))</f>
        <v/>
      </c>
      <c r="G4520" s="8"/>
      <c r="H4520" s="12" t="str">
        <f aca="false">IF(AND(A4520="",C4520="",D4520=""),"",IF(A4520="","Add the order date",IF(I4520="","Date not recognised - use YYYY-MM-DD",IF(C4520="","Add the customer email",IF(D4520="","Add the order total",IF(COUNTIF(Customers!$A$2:$A$2001,C4520)=0,"Customer not on Customers tab",IF(N(E4520)&gt;D4520,"Refund is more than the order",IF(AND(B4520&lt;&gt;"",COUNTIF($B$2:$B$5001,B4520)&gt;1),"Same order # twice - keep one row",""))))))))</f>
        <v/>
      </c>
      <c r="I4520" s="11" t="str">
        <f aca="false">IF(A4520="","",IF(ISNUMBER(A4520),INT(A4520),IFERROR(IF(TEXT(DATE(VALUE(LEFT(A4520,4)),VALUE(MID(A4520,6,2)),VALUE(MID(A4520,9,2))),"yyyy-mm-dd")=LEFT(A4520,10),DATE(VALUE(LEFT(A4520,4)),VALUE(MID(A4520,6,2)),VALUE(MID(A4520,9,2))),""),"")))</f>
        <v/>
      </c>
    </row>
    <row r="4521" customFormat="false" ht="15" hidden="false" customHeight="false" outlineLevel="0" collapsed="false">
      <c r="A4521" s="13"/>
      <c r="B4521" s="8"/>
      <c r="C4521" s="8"/>
      <c r="D4521" s="23"/>
      <c r="E4521" s="23"/>
      <c r="F4521" s="10" t="str">
        <f aca="false">IF(D4521="","",D4521-N(E4521))</f>
        <v/>
      </c>
      <c r="G4521" s="8"/>
      <c r="H4521" s="12" t="str">
        <f aca="false">IF(AND(A4521="",C4521="",D4521=""),"",IF(A4521="","Add the order date",IF(I4521="","Date not recognised - use YYYY-MM-DD",IF(C4521="","Add the customer email",IF(D4521="","Add the order total",IF(COUNTIF(Customers!$A$2:$A$2001,C4521)=0,"Customer not on Customers tab",IF(N(E4521)&gt;D4521,"Refund is more than the order",IF(AND(B4521&lt;&gt;"",COUNTIF($B$2:$B$5001,B4521)&gt;1),"Same order # twice - keep one row",""))))))))</f>
        <v/>
      </c>
      <c r="I4521" s="11" t="str">
        <f aca="false">IF(A4521="","",IF(ISNUMBER(A4521),INT(A4521),IFERROR(IF(TEXT(DATE(VALUE(LEFT(A4521,4)),VALUE(MID(A4521,6,2)),VALUE(MID(A4521,9,2))),"yyyy-mm-dd")=LEFT(A4521,10),DATE(VALUE(LEFT(A4521,4)),VALUE(MID(A4521,6,2)),VALUE(MID(A4521,9,2))),""),"")))</f>
        <v/>
      </c>
    </row>
    <row r="4522" customFormat="false" ht="15" hidden="false" customHeight="false" outlineLevel="0" collapsed="false">
      <c r="A4522" s="13"/>
      <c r="B4522" s="8"/>
      <c r="C4522" s="8"/>
      <c r="D4522" s="23"/>
      <c r="E4522" s="23"/>
      <c r="F4522" s="10" t="str">
        <f aca="false">IF(D4522="","",D4522-N(E4522))</f>
        <v/>
      </c>
      <c r="G4522" s="8"/>
      <c r="H4522" s="12" t="str">
        <f aca="false">IF(AND(A4522="",C4522="",D4522=""),"",IF(A4522="","Add the order date",IF(I4522="","Date not recognised - use YYYY-MM-DD",IF(C4522="","Add the customer email",IF(D4522="","Add the order total",IF(COUNTIF(Customers!$A$2:$A$2001,C4522)=0,"Customer not on Customers tab",IF(N(E4522)&gt;D4522,"Refund is more than the order",IF(AND(B4522&lt;&gt;"",COUNTIF($B$2:$B$5001,B4522)&gt;1),"Same order # twice - keep one row",""))))))))</f>
        <v/>
      </c>
      <c r="I4522" s="11" t="str">
        <f aca="false">IF(A4522="","",IF(ISNUMBER(A4522),INT(A4522),IFERROR(IF(TEXT(DATE(VALUE(LEFT(A4522,4)),VALUE(MID(A4522,6,2)),VALUE(MID(A4522,9,2))),"yyyy-mm-dd")=LEFT(A4522,10),DATE(VALUE(LEFT(A4522,4)),VALUE(MID(A4522,6,2)),VALUE(MID(A4522,9,2))),""),"")))</f>
        <v/>
      </c>
    </row>
    <row r="4523" customFormat="false" ht="15" hidden="false" customHeight="false" outlineLevel="0" collapsed="false">
      <c r="A4523" s="13"/>
      <c r="B4523" s="8"/>
      <c r="C4523" s="8"/>
      <c r="D4523" s="23"/>
      <c r="E4523" s="23"/>
      <c r="F4523" s="10" t="str">
        <f aca="false">IF(D4523="","",D4523-N(E4523))</f>
        <v/>
      </c>
      <c r="G4523" s="8"/>
      <c r="H4523" s="12" t="str">
        <f aca="false">IF(AND(A4523="",C4523="",D4523=""),"",IF(A4523="","Add the order date",IF(I4523="","Date not recognised - use YYYY-MM-DD",IF(C4523="","Add the customer email",IF(D4523="","Add the order total",IF(COUNTIF(Customers!$A$2:$A$2001,C4523)=0,"Customer not on Customers tab",IF(N(E4523)&gt;D4523,"Refund is more than the order",IF(AND(B4523&lt;&gt;"",COUNTIF($B$2:$B$5001,B4523)&gt;1),"Same order # twice - keep one row",""))))))))</f>
        <v/>
      </c>
      <c r="I4523" s="11" t="str">
        <f aca="false">IF(A4523="","",IF(ISNUMBER(A4523),INT(A4523),IFERROR(IF(TEXT(DATE(VALUE(LEFT(A4523,4)),VALUE(MID(A4523,6,2)),VALUE(MID(A4523,9,2))),"yyyy-mm-dd")=LEFT(A4523,10),DATE(VALUE(LEFT(A4523,4)),VALUE(MID(A4523,6,2)),VALUE(MID(A4523,9,2))),""),"")))</f>
        <v/>
      </c>
    </row>
    <row r="4524" customFormat="false" ht="15" hidden="false" customHeight="false" outlineLevel="0" collapsed="false">
      <c r="A4524" s="13"/>
      <c r="B4524" s="8"/>
      <c r="C4524" s="8"/>
      <c r="D4524" s="23"/>
      <c r="E4524" s="23"/>
      <c r="F4524" s="10" t="str">
        <f aca="false">IF(D4524="","",D4524-N(E4524))</f>
        <v/>
      </c>
      <c r="G4524" s="8"/>
      <c r="H4524" s="12" t="str">
        <f aca="false">IF(AND(A4524="",C4524="",D4524=""),"",IF(A4524="","Add the order date",IF(I4524="","Date not recognised - use YYYY-MM-DD",IF(C4524="","Add the customer email",IF(D4524="","Add the order total",IF(COUNTIF(Customers!$A$2:$A$2001,C4524)=0,"Customer not on Customers tab",IF(N(E4524)&gt;D4524,"Refund is more than the order",IF(AND(B4524&lt;&gt;"",COUNTIF($B$2:$B$5001,B4524)&gt;1),"Same order # twice - keep one row",""))))))))</f>
        <v/>
      </c>
      <c r="I4524" s="11" t="str">
        <f aca="false">IF(A4524="","",IF(ISNUMBER(A4524),INT(A4524),IFERROR(IF(TEXT(DATE(VALUE(LEFT(A4524,4)),VALUE(MID(A4524,6,2)),VALUE(MID(A4524,9,2))),"yyyy-mm-dd")=LEFT(A4524,10),DATE(VALUE(LEFT(A4524,4)),VALUE(MID(A4524,6,2)),VALUE(MID(A4524,9,2))),""),"")))</f>
        <v/>
      </c>
    </row>
    <row r="4525" customFormat="false" ht="15" hidden="false" customHeight="false" outlineLevel="0" collapsed="false">
      <c r="A4525" s="13"/>
      <c r="B4525" s="8"/>
      <c r="C4525" s="8"/>
      <c r="D4525" s="23"/>
      <c r="E4525" s="23"/>
      <c r="F4525" s="10" t="str">
        <f aca="false">IF(D4525="","",D4525-N(E4525))</f>
        <v/>
      </c>
      <c r="G4525" s="8"/>
      <c r="H4525" s="12" t="str">
        <f aca="false">IF(AND(A4525="",C4525="",D4525=""),"",IF(A4525="","Add the order date",IF(I4525="","Date not recognised - use YYYY-MM-DD",IF(C4525="","Add the customer email",IF(D4525="","Add the order total",IF(COUNTIF(Customers!$A$2:$A$2001,C4525)=0,"Customer not on Customers tab",IF(N(E4525)&gt;D4525,"Refund is more than the order",IF(AND(B4525&lt;&gt;"",COUNTIF($B$2:$B$5001,B4525)&gt;1),"Same order # twice - keep one row",""))))))))</f>
        <v/>
      </c>
      <c r="I4525" s="11" t="str">
        <f aca="false">IF(A4525="","",IF(ISNUMBER(A4525),INT(A4525),IFERROR(IF(TEXT(DATE(VALUE(LEFT(A4525,4)),VALUE(MID(A4525,6,2)),VALUE(MID(A4525,9,2))),"yyyy-mm-dd")=LEFT(A4525,10),DATE(VALUE(LEFT(A4525,4)),VALUE(MID(A4525,6,2)),VALUE(MID(A4525,9,2))),""),"")))</f>
        <v/>
      </c>
    </row>
    <row r="4526" customFormat="false" ht="15" hidden="false" customHeight="false" outlineLevel="0" collapsed="false">
      <c r="A4526" s="13"/>
      <c r="B4526" s="8"/>
      <c r="C4526" s="8"/>
      <c r="D4526" s="23"/>
      <c r="E4526" s="23"/>
      <c r="F4526" s="10" t="str">
        <f aca="false">IF(D4526="","",D4526-N(E4526))</f>
        <v/>
      </c>
      <c r="G4526" s="8"/>
      <c r="H4526" s="12" t="str">
        <f aca="false">IF(AND(A4526="",C4526="",D4526=""),"",IF(A4526="","Add the order date",IF(I4526="","Date not recognised - use YYYY-MM-DD",IF(C4526="","Add the customer email",IF(D4526="","Add the order total",IF(COUNTIF(Customers!$A$2:$A$2001,C4526)=0,"Customer not on Customers tab",IF(N(E4526)&gt;D4526,"Refund is more than the order",IF(AND(B4526&lt;&gt;"",COUNTIF($B$2:$B$5001,B4526)&gt;1),"Same order # twice - keep one row",""))))))))</f>
        <v/>
      </c>
      <c r="I4526" s="11" t="str">
        <f aca="false">IF(A4526="","",IF(ISNUMBER(A4526),INT(A4526),IFERROR(IF(TEXT(DATE(VALUE(LEFT(A4526,4)),VALUE(MID(A4526,6,2)),VALUE(MID(A4526,9,2))),"yyyy-mm-dd")=LEFT(A4526,10),DATE(VALUE(LEFT(A4526,4)),VALUE(MID(A4526,6,2)),VALUE(MID(A4526,9,2))),""),"")))</f>
        <v/>
      </c>
    </row>
    <row r="4527" customFormat="false" ht="15" hidden="false" customHeight="false" outlineLevel="0" collapsed="false">
      <c r="A4527" s="13"/>
      <c r="B4527" s="8"/>
      <c r="C4527" s="8"/>
      <c r="D4527" s="23"/>
      <c r="E4527" s="23"/>
      <c r="F4527" s="10" t="str">
        <f aca="false">IF(D4527="","",D4527-N(E4527))</f>
        <v/>
      </c>
      <c r="G4527" s="8"/>
      <c r="H4527" s="12" t="str">
        <f aca="false">IF(AND(A4527="",C4527="",D4527=""),"",IF(A4527="","Add the order date",IF(I4527="","Date not recognised - use YYYY-MM-DD",IF(C4527="","Add the customer email",IF(D4527="","Add the order total",IF(COUNTIF(Customers!$A$2:$A$2001,C4527)=0,"Customer not on Customers tab",IF(N(E4527)&gt;D4527,"Refund is more than the order",IF(AND(B4527&lt;&gt;"",COUNTIF($B$2:$B$5001,B4527)&gt;1),"Same order # twice - keep one row",""))))))))</f>
        <v/>
      </c>
      <c r="I4527" s="11" t="str">
        <f aca="false">IF(A4527="","",IF(ISNUMBER(A4527),INT(A4527),IFERROR(IF(TEXT(DATE(VALUE(LEFT(A4527,4)),VALUE(MID(A4527,6,2)),VALUE(MID(A4527,9,2))),"yyyy-mm-dd")=LEFT(A4527,10),DATE(VALUE(LEFT(A4527,4)),VALUE(MID(A4527,6,2)),VALUE(MID(A4527,9,2))),""),"")))</f>
        <v/>
      </c>
    </row>
    <row r="4528" customFormat="false" ht="15" hidden="false" customHeight="false" outlineLevel="0" collapsed="false">
      <c r="A4528" s="13"/>
      <c r="B4528" s="8"/>
      <c r="C4528" s="8"/>
      <c r="D4528" s="23"/>
      <c r="E4528" s="23"/>
      <c r="F4528" s="10" t="str">
        <f aca="false">IF(D4528="","",D4528-N(E4528))</f>
        <v/>
      </c>
      <c r="G4528" s="8"/>
      <c r="H4528" s="12" t="str">
        <f aca="false">IF(AND(A4528="",C4528="",D4528=""),"",IF(A4528="","Add the order date",IF(I4528="","Date not recognised - use YYYY-MM-DD",IF(C4528="","Add the customer email",IF(D4528="","Add the order total",IF(COUNTIF(Customers!$A$2:$A$2001,C4528)=0,"Customer not on Customers tab",IF(N(E4528)&gt;D4528,"Refund is more than the order",IF(AND(B4528&lt;&gt;"",COUNTIF($B$2:$B$5001,B4528)&gt;1),"Same order # twice - keep one row",""))))))))</f>
        <v/>
      </c>
      <c r="I4528" s="11" t="str">
        <f aca="false">IF(A4528="","",IF(ISNUMBER(A4528),INT(A4528),IFERROR(IF(TEXT(DATE(VALUE(LEFT(A4528,4)),VALUE(MID(A4528,6,2)),VALUE(MID(A4528,9,2))),"yyyy-mm-dd")=LEFT(A4528,10),DATE(VALUE(LEFT(A4528,4)),VALUE(MID(A4528,6,2)),VALUE(MID(A4528,9,2))),""),"")))</f>
        <v/>
      </c>
    </row>
    <row r="4529" customFormat="false" ht="15" hidden="false" customHeight="false" outlineLevel="0" collapsed="false">
      <c r="A4529" s="13"/>
      <c r="B4529" s="8"/>
      <c r="C4529" s="8"/>
      <c r="D4529" s="23"/>
      <c r="E4529" s="23"/>
      <c r="F4529" s="10" t="str">
        <f aca="false">IF(D4529="","",D4529-N(E4529))</f>
        <v/>
      </c>
      <c r="G4529" s="8"/>
      <c r="H4529" s="12" t="str">
        <f aca="false">IF(AND(A4529="",C4529="",D4529=""),"",IF(A4529="","Add the order date",IF(I4529="","Date not recognised - use YYYY-MM-DD",IF(C4529="","Add the customer email",IF(D4529="","Add the order total",IF(COUNTIF(Customers!$A$2:$A$2001,C4529)=0,"Customer not on Customers tab",IF(N(E4529)&gt;D4529,"Refund is more than the order",IF(AND(B4529&lt;&gt;"",COUNTIF($B$2:$B$5001,B4529)&gt;1),"Same order # twice - keep one row",""))))))))</f>
        <v/>
      </c>
      <c r="I4529" s="11" t="str">
        <f aca="false">IF(A4529="","",IF(ISNUMBER(A4529),INT(A4529),IFERROR(IF(TEXT(DATE(VALUE(LEFT(A4529,4)),VALUE(MID(A4529,6,2)),VALUE(MID(A4529,9,2))),"yyyy-mm-dd")=LEFT(A4529,10),DATE(VALUE(LEFT(A4529,4)),VALUE(MID(A4529,6,2)),VALUE(MID(A4529,9,2))),""),"")))</f>
        <v/>
      </c>
    </row>
    <row r="4530" customFormat="false" ht="15" hidden="false" customHeight="false" outlineLevel="0" collapsed="false">
      <c r="A4530" s="13"/>
      <c r="B4530" s="8"/>
      <c r="C4530" s="8"/>
      <c r="D4530" s="23"/>
      <c r="E4530" s="23"/>
      <c r="F4530" s="10" t="str">
        <f aca="false">IF(D4530="","",D4530-N(E4530))</f>
        <v/>
      </c>
      <c r="G4530" s="8"/>
      <c r="H4530" s="12" t="str">
        <f aca="false">IF(AND(A4530="",C4530="",D4530=""),"",IF(A4530="","Add the order date",IF(I4530="","Date not recognised - use YYYY-MM-DD",IF(C4530="","Add the customer email",IF(D4530="","Add the order total",IF(COUNTIF(Customers!$A$2:$A$2001,C4530)=0,"Customer not on Customers tab",IF(N(E4530)&gt;D4530,"Refund is more than the order",IF(AND(B4530&lt;&gt;"",COUNTIF($B$2:$B$5001,B4530)&gt;1),"Same order # twice - keep one row",""))))))))</f>
        <v/>
      </c>
      <c r="I4530" s="11" t="str">
        <f aca="false">IF(A4530="","",IF(ISNUMBER(A4530),INT(A4530),IFERROR(IF(TEXT(DATE(VALUE(LEFT(A4530,4)),VALUE(MID(A4530,6,2)),VALUE(MID(A4530,9,2))),"yyyy-mm-dd")=LEFT(A4530,10),DATE(VALUE(LEFT(A4530,4)),VALUE(MID(A4530,6,2)),VALUE(MID(A4530,9,2))),""),"")))</f>
        <v/>
      </c>
    </row>
    <row r="4531" customFormat="false" ht="15" hidden="false" customHeight="false" outlineLevel="0" collapsed="false">
      <c r="A4531" s="13"/>
      <c r="B4531" s="8"/>
      <c r="C4531" s="8"/>
      <c r="D4531" s="23"/>
      <c r="E4531" s="23"/>
      <c r="F4531" s="10" t="str">
        <f aca="false">IF(D4531="","",D4531-N(E4531))</f>
        <v/>
      </c>
      <c r="G4531" s="8"/>
      <c r="H4531" s="12" t="str">
        <f aca="false">IF(AND(A4531="",C4531="",D4531=""),"",IF(A4531="","Add the order date",IF(I4531="","Date not recognised - use YYYY-MM-DD",IF(C4531="","Add the customer email",IF(D4531="","Add the order total",IF(COUNTIF(Customers!$A$2:$A$2001,C4531)=0,"Customer not on Customers tab",IF(N(E4531)&gt;D4531,"Refund is more than the order",IF(AND(B4531&lt;&gt;"",COUNTIF($B$2:$B$5001,B4531)&gt;1),"Same order # twice - keep one row",""))))))))</f>
        <v/>
      </c>
      <c r="I4531" s="11" t="str">
        <f aca="false">IF(A4531="","",IF(ISNUMBER(A4531),INT(A4531),IFERROR(IF(TEXT(DATE(VALUE(LEFT(A4531,4)),VALUE(MID(A4531,6,2)),VALUE(MID(A4531,9,2))),"yyyy-mm-dd")=LEFT(A4531,10),DATE(VALUE(LEFT(A4531,4)),VALUE(MID(A4531,6,2)),VALUE(MID(A4531,9,2))),""),"")))</f>
        <v/>
      </c>
    </row>
    <row r="4532" customFormat="false" ht="15" hidden="false" customHeight="false" outlineLevel="0" collapsed="false">
      <c r="A4532" s="13"/>
      <c r="B4532" s="8"/>
      <c r="C4532" s="8"/>
      <c r="D4532" s="23"/>
      <c r="E4532" s="23"/>
      <c r="F4532" s="10" t="str">
        <f aca="false">IF(D4532="","",D4532-N(E4532))</f>
        <v/>
      </c>
      <c r="G4532" s="8"/>
      <c r="H4532" s="12" t="str">
        <f aca="false">IF(AND(A4532="",C4532="",D4532=""),"",IF(A4532="","Add the order date",IF(I4532="","Date not recognised - use YYYY-MM-DD",IF(C4532="","Add the customer email",IF(D4532="","Add the order total",IF(COUNTIF(Customers!$A$2:$A$2001,C4532)=0,"Customer not on Customers tab",IF(N(E4532)&gt;D4532,"Refund is more than the order",IF(AND(B4532&lt;&gt;"",COUNTIF($B$2:$B$5001,B4532)&gt;1),"Same order # twice - keep one row",""))))))))</f>
        <v/>
      </c>
      <c r="I4532" s="11" t="str">
        <f aca="false">IF(A4532="","",IF(ISNUMBER(A4532),INT(A4532),IFERROR(IF(TEXT(DATE(VALUE(LEFT(A4532,4)),VALUE(MID(A4532,6,2)),VALUE(MID(A4532,9,2))),"yyyy-mm-dd")=LEFT(A4532,10),DATE(VALUE(LEFT(A4532,4)),VALUE(MID(A4532,6,2)),VALUE(MID(A4532,9,2))),""),"")))</f>
        <v/>
      </c>
    </row>
    <row r="4533" customFormat="false" ht="15" hidden="false" customHeight="false" outlineLevel="0" collapsed="false">
      <c r="A4533" s="13"/>
      <c r="B4533" s="8"/>
      <c r="C4533" s="8"/>
      <c r="D4533" s="23"/>
      <c r="E4533" s="23"/>
      <c r="F4533" s="10" t="str">
        <f aca="false">IF(D4533="","",D4533-N(E4533))</f>
        <v/>
      </c>
      <c r="G4533" s="8"/>
      <c r="H4533" s="12" t="str">
        <f aca="false">IF(AND(A4533="",C4533="",D4533=""),"",IF(A4533="","Add the order date",IF(I4533="","Date not recognised - use YYYY-MM-DD",IF(C4533="","Add the customer email",IF(D4533="","Add the order total",IF(COUNTIF(Customers!$A$2:$A$2001,C4533)=0,"Customer not on Customers tab",IF(N(E4533)&gt;D4533,"Refund is more than the order",IF(AND(B4533&lt;&gt;"",COUNTIF($B$2:$B$5001,B4533)&gt;1),"Same order # twice - keep one row",""))))))))</f>
        <v/>
      </c>
      <c r="I4533" s="11" t="str">
        <f aca="false">IF(A4533="","",IF(ISNUMBER(A4533),INT(A4533),IFERROR(IF(TEXT(DATE(VALUE(LEFT(A4533,4)),VALUE(MID(A4533,6,2)),VALUE(MID(A4533,9,2))),"yyyy-mm-dd")=LEFT(A4533,10),DATE(VALUE(LEFT(A4533,4)),VALUE(MID(A4533,6,2)),VALUE(MID(A4533,9,2))),""),"")))</f>
        <v/>
      </c>
    </row>
    <row r="4534" customFormat="false" ht="15" hidden="false" customHeight="false" outlineLevel="0" collapsed="false">
      <c r="A4534" s="13"/>
      <c r="B4534" s="8"/>
      <c r="C4534" s="8"/>
      <c r="D4534" s="23"/>
      <c r="E4534" s="23"/>
      <c r="F4534" s="10" t="str">
        <f aca="false">IF(D4534="","",D4534-N(E4534))</f>
        <v/>
      </c>
      <c r="G4534" s="8"/>
      <c r="H4534" s="12" t="str">
        <f aca="false">IF(AND(A4534="",C4534="",D4534=""),"",IF(A4534="","Add the order date",IF(I4534="","Date not recognised - use YYYY-MM-DD",IF(C4534="","Add the customer email",IF(D4534="","Add the order total",IF(COUNTIF(Customers!$A$2:$A$2001,C4534)=0,"Customer not on Customers tab",IF(N(E4534)&gt;D4534,"Refund is more than the order",IF(AND(B4534&lt;&gt;"",COUNTIF($B$2:$B$5001,B4534)&gt;1),"Same order # twice - keep one row",""))))))))</f>
        <v/>
      </c>
      <c r="I4534" s="11" t="str">
        <f aca="false">IF(A4534="","",IF(ISNUMBER(A4534),INT(A4534),IFERROR(IF(TEXT(DATE(VALUE(LEFT(A4534,4)),VALUE(MID(A4534,6,2)),VALUE(MID(A4534,9,2))),"yyyy-mm-dd")=LEFT(A4534,10),DATE(VALUE(LEFT(A4534,4)),VALUE(MID(A4534,6,2)),VALUE(MID(A4534,9,2))),""),"")))</f>
        <v/>
      </c>
    </row>
    <row r="4535" customFormat="false" ht="15" hidden="false" customHeight="false" outlineLevel="0" collapsed="false">
      <c r="A4535" s="13"/>
      <c r="B4535" s="8"/>
      <c r="C4535" s="8"/>
      <c r="D4535" s="23"/>
      <c r="E4535" s="23"/>
      <c r="F4535" s="10" t="str">
        <f aca="false">IF(D4535="","",D4535-N(E4535))</f>
        <v/>
      </c>
      <c r="G4535" s="8"/>
      <c r="H4535" s="12" t="str">
        <f aca="false">IF(AND(A4535="",C4535="",D4535=""),"",IF(A4535="","Add the order date",IF(I4535="","Date not recognised - use YYYY-MM-DD",IF(C4535="","Add the customer email",IF(D4535="","Add the order total",IF(COUNTIF(Customers!$A$2:$A$2001,C4535)=0,"Customer not on Customers tab",IF(N(E4535)&gt;D4535,"Refund is more than the order",IF(AND(B4535&lt;&gt;"",COUNTIF($B$2:$B$5001,B4535)&gt;1),"Same order # twice - keep one row",""))))))))</f>
        <v/>
      </c>
      <c r="I4535" s="11" t="str">
        <f aca="false">IF(A4535="","",IF(ISNUMBER(A4535),INT(A4535),IFERROR(IF(TEXT(DATE(VALUE(LEFT(A4535,4)),VALUE(MID(A4535,6,2)),VALUE(MID(A4535,9,2))),"yyyy-mm-dd")=LEFT(A4535,10),DATE(VALUE(LEFT(A4535,4)),VALUE(MID(A4535,6,2)),VALUE(MID(A4535,9,2))),""),"")))</f>
        <v/>
      </c>
    </row>
    <row r="4536" customFormat="false" ht="15" hidden="false" customHeight="false" outlineLevel="0" collapsed="false">
      <c r="A4536" s="13"/>
      <c r="B4536" s="8"/>
      <c r="C4536" s="8"/>
      <c r="D4536" s="23"/>
      <c r="E4536" s="23"/>
      <c r="F4536" s="10" t="str">
        <f aca="false">IF(D4536="","",D4536-N(E4536))</f>
        <v/>
      </c>
      <c r="G4536" s="8"/>
      <c r="H4536" s="12" t="str">
        <f aca="false">IF(AND(A4536="",C4536="",D4536=""),"",IF(A4536="","Add the order date",IF(I4536="","Date not recognised - use YYYY-MM-DD",IF(C4536="","Add the customer email",IF(D4536="","Add the order total",IF(COUNTIF(Customers!$A$2:$A$2001,C4536)=0,"Customer not on Customers tab",IF(N(E4536)&gt;D4536,"Refund is more than the order",IF(AND(B4536&lt;&gt;"",COUNTIF($B$2:$B$5001,B4536)&gt;1),"Same order # twice - keep one row",""))))))))</f>
        <v/>
      </c>
      <c r="I4536" s="11" t="str">
        <f aca="false">IF(A4536="","",IF(ISNUMBER(A4536),INT(A4536),IFERROR(IF(TEXT(DATE(VALUE(LEFT(A4536,4)),VALUE(MID(A4536,6,2)),VALUE(MID(A4536,9,2))),"yyyy-mm-dd")=LEFT(A4536,10),DATE(VALUE(LEFT(A4536,4)),VALUE(MID(A4536,6,2)),VALUE(MID(A4536,9,2))),""),"")))</f>
        <v/>
      </c>
    </row>
    <row r="4537" customFormat="false" ht="15" hidden="false" customHeight="false" outlineLevel="0" collapsed="false">
      <c r="A4537" s="13"/>
      <c r="B4537" s="8"/>
      <c r="C4537" s="8"/>
      <c r="D4537" s="23"/>
      <c r="E4537" s="23"/>
      <c r="F4537" s="10" t="str">
        <f aca="false">IF(D4537="","",D4537-N(E4537))</f>
        <v/>
      </c>
      <c r="G4537" s="8"/>
      <c r="H4537" s="12" t="str">
        <f aca="false">IF(AND(A4537="",C4537="",D4537=""),"",IF(A4537="","Add the order date",IF(I4537="","Date not recognised - use YYYY-MM-DD",IF(C4537="","Add the customer email",IF(D4537="","Add the order total",IF(COUNTIF(Customers!$A$2:$A$2001,C4537)=0,"Customer not on Customers tab",IF(N(E4537)&gt;D4537,"Refund is more than the order",IF(AND(B4537&lt;&gt;"",COUNTIF($B$2:$B$5001,B4537)&gt;1),"Same order # twice - keep one row",""))))))))</f>
        <v/>
      </c>
      <c r="I4537" s="11" t="str">
        <f aca="false">IF(A4537="","",IF(ISNUMBER(A4537),INT(A4537),IFERROR(IF(TEXT(DATE(VALUE(LEFT(A4537,4)),VALUE(MID(A4537,6,2)),VALUE(MID(A4537,9,2))),"yyyy-mm-dd")=LEFT(A4537,10),DATE(VALUE(LEFT(A4537,4)),VALUE(MID(A4537,6,2)),VALUE(MID(A4537,9,2))),""),"")))</f>
        <v/>
      </c>
    </row>
    <row r="4538" customFormat="false" ht="15" hidden="false" customHeight="false" outlineLevel="0" collapsed="false">
      <c r="A4538" s="13"/>
      <c r="B4538" s="8"/>
      <c r="C4538" s="8"/>
      <c r="D4538" s="23"/>
      <c r="E4538" s="23"/>
      <c r="F4538" s="10" t="str">
        <f aca="false">IF(D4538="","",D4538-N(E4538))</f>
        <v/>
      </c>
      <c r="G4538" s="8"/>
      <c r="H4538" s="12" t="str">
        <f aca="false">IF(AND(A4538="",C4538="",D4538=""),"",IF(A4538="","Add the order date",IF(I4538="","Date not recognised - use YYYY-MM-DD",IF(C4538="","Add the customer email",IF(D4538="","Add the order total",IF(COUNTIF(Customers!$A$2:$A$2001,C4538)=0,"Customer not on Customers tab",IF(N(E4538)&gt;D4538,"Refund is more than the order",IF(AND(B4538&lt;&gt;"",COUNTIF($B$2:$B$5001,B4538)&gt;1),"Same order # twice - keep one row",""))))))))</f>
        <v/>
      </c>
      <c r="I4538" s="11" t="str">
        <f aca="false">IF(A4538="","",IF(ISNUMBER(A4538),INT(A4538),IFERROR(IF(TEXT(DATE(VALUE(LEFT(A4538,4)),VALUE(MID(A4538,6,2)),VALUE(MID(A4538,9,2))),"yyyy-mm-dd")=LEFT(A4538,10),DATE(VALUE(LEFT(A4538,4)),VALUE(MID(A4538,6,2)),VALUE(MID(A4538,9,2))),""),"")))</f>
        <v/>
      </c>
    </row>
    <row r="4539" customFormat="false" ht="15" hidden="false" customHeight="false" outlineLevel="0" collapsed="false">
      <c r="A4539" s="13"/>
      <c r="B4539" s="8"/>
      <c r="C4539" s="8"/>
      <c r="D4539" s="23"/>
      <c r="E4539" s="23"/>
      <c r="F4539" s="10" t="str">
        <f aca="false">IF(D4539="","",D4539-N(E4539))</f>
        <v/>
      </c>
      <c r="G4539" s="8"/>
      <c r="H4539" s="12" t="str">
        <f aca="false">IF(AND(A4539="",C4539="",D4539=""),"",IF(A4539="","Add the order date",IF(I4539="","Date not recognised - use YYYY-MM-DD",IF(C4539="","Add the customer email",IF(D4539="","Add the order total",IF(COUNTIF(Customers!$A$2:$A$2001,C4539)=0,"Customer not on Customers tab",IF(N(E4539)&gt;D4539,"Refund is more than the order",IF(AND(B4539&lt;&gt;"",COUNTIF($B$2:$B$5001,B4539)&gt;1),"Same order # twice - keep one row",""))))))))</f>
        <v/>
      </c>
      <c r="I4539" s="11" t="str">
        <f aca="false">IF(A4539="","",IF(ISNUMBER(A4539),INT(A4539),IFERROR(IF(TEXT(DATE(VALUE(LEFT(A4539,4)),VALUE(MID(A4539,6,2)),VALUE(MID(A4539,9,2))),"yyyy-mm-dd")=LEFT(A4539,10),DATE(VALUE(LEFT(A4539,4)),VALUE(MID(A4539,6,2)),VALUE(MID(A4539,9,2))),""),"")))</f>
        <v/>
      </c>
    </row>
    <row r="4540" customFormat="false" ht="15" hidden="false" customHeight="false" outlineLevel="0" collapsed="false">
      <c r="A4540" s="13"/>
      <c r="B4540" s="8"/>
      <c r="C4540" s="8"/>
      <c r="D4540" s="23"/>
      <c r="E4540" s="23"/>
      <c r="F4540" s="10" t="str">
        <f aca="false">IF(D4540="","",D4540-N(E4540))</f>
        <v/>
      </c>
      <c r="G4540" s="8"/>
      <c r="H4540" s="12" t="str">
        <f aca="false">IF(AND(A4540="",C4540="",D4540=""),"",IF(A4540="","Add the order date",IF(I4540="","Date not recognised - use YYYY-MM-DD",IF(C4540="","Add the customer email",IF(D4540="","Add the order total",IF(COUNTIF(Customers!$A$2:$A$2001,C4540)=0,"Customer not on Customers tab",IF(N(E4540)&gt;D4540,"Refund is more than the order",IF(AND(B4540&lt;&gt;"",COUNTIF($B$2:$B$5001,B4540)&gt;1),"Same order # twice - keep one row",""))))))))</f>
        <v/>
      </c>
      <c r="I4540" s="11" t="str">
        <f aca="false">IF(A4540="","",IF(ISNUMBER(A4540),INT(A4540),IFERROR(IF(TEXT(DATE(VALUE(LEFT(A4540,4)),VALUE(MID(A4540,6,2)),VALUE(MID(A4540,9,2))),"yyyy-mm-dd")=LEFT(A4540,10),DATE(VALUE(LEFT(A4540,4)),VALUE(MID(A4540,6,2)),VALUE(MID(A4540,9,2))),""),"")))</f>
        <v/>
      </c>
    </row>
    <row r="4541" customFormat="false" ht="15" hidden="false" customHeight="false" outlineLevel="0" collapsed="false">
      <c r="A4541" s="13"/>
      <c r="B4541" s="8"/>
      <c r="C4541" s="8"/>
      <c r="D4541" s="23"/>
      <c r="E4541" s="23"/>
      <c r="F4541" s="10" t="str">
        <f aca="false">IF(D4541="","",D4541-N(E4541))</f>
        <v/>
      </c>
      <c r="G4541" s="8"/>
      <c r="H4541" s="12" t="str">
        <f aca="false">IF(AND(A4541="",C4541="",D4541=""),"",IF(A4541="","Add the order date",IF(I4541="","Date not recognised - use YYYY-MM-DD",IF(C4541="","Add the customer email",IF(D4541="","Add the order total",IF(COUNTIF(Customers!$A$2:$A$2001,C4541)=0,"Customer not on Customers tab",IF(N(E4541)&gt;D4541,"Refund is more than the order",IF(AND(B4541&lt;&gt;"",COUNTIF($B$2:$B$5001,B4541)&gt;1),"Same order # twice - keep one row",""))))))))</f>
        <v/>
      </c>
      <c r="I4541" s="11" t="str">
        <f aca="false">IF(A4541="","",IF(ISNUMBER(A4541),INT(A4541),IFERROR(IF(TEXT(DATE(VALUE(LEFT(A4541,4)),VALUE(MID(A4541,6,2)),VALUE(MID(A4541,9,2))),"yyyy-mm-dd")=LEFT(A4541,10),DATE(VALUE(LEFT(A4541,4)),VALUE(MID(A4541,6,2)),VALUE(MID(A4541,9,2))),""),"")))</f>
        <v/>
      </c>
    </row>
    <row r="4542" customFormat="false" ht="15" hidden="false" customHeight="false" outlineLevel="0" collapsed="false">
      <c r="A4542" s="13"/>
      <c r="B4542" s="8"/>
      <c r="C4542" s="8"/>
      <c r="D4542" s="23"/>
      <c r="E4542" s="23"/>
      <c r="F4542" s="10" t="str">
        <f aca="false">IF(D4542="","",D4542-N(E4542))</f>
        <v/>
      </c>
      <c r="G4542" s="8"/>
      <c r="H4542" s="12" t="str">
        <f aca="false">IF(AND(A4542="",C4542="",D4542=""),"",IF(A4542="","Add the order date",IF(I4542="","Date not recognised - use YYYY-MM-DD",IF(C4542="","Add the customer email",IF(D4542="","Add the order total",IF(COUNTIF(Customers!$A$2:$A$2001,C4542)=0,"Customer not on Customers tab",IF(N(E4542)&gt;D4542,"Refund is more than the order",IF(AND(B4542&lt;&gt;"",COUNTIF($B$2:$B$5001,B4542)&gt;1),"Same order # twice - keep one row",""))))))))</f>
        <v/>
      </c>
      <c r="I4542" s="11" t="str">
        <f aca="false">IF(A4542="","",IF(ISNUMBER(A4542),INT(A4542),IFERROR(IF(TEXT(DATE(VALUE(LEFT(A4542,4)),VALUE(MID(A4542,6,2)),VALUE(MID(A4542,9,2))),"yyyy-mm-dd")=LEFT(A4542,10),DATE(VALUE(LEFT(A4542,4)),VALUE(MID(A4542,6,2)),VALUE(MID(A4542,9,2))),""),"")))</f>
        <v/>
      </c>
    </row>
    <row r="4543" customFormat="false" ht="15" hidden="false" customHeight="false" outlineLevel="0" collapsed="false">
      <c r="A4543" s="13"/>
      <c r="B4543" s="8"/>
      <c r="C4543" s="8"/>
      <c r="D4543" s="23"/>
      <c r="E4543" s="23"/>
      <c r="F4543" s="10" t="str">
        <f aca="false">IF(D4543="","",D4543-N(E4543))</f>
        <v/>
      </c>
      <c r="G4543" s="8"/>
      <c r="H4543" s="12" t="str">
        <f aca="false">IF(AND(A4543="",C4543="",D4543=""),"",IF(A4543="","Add the order date",IF(I4543="","Date not recognised - use YYYY-MM-DD",IF(C4543="","Add the customer email",IF(D4543="","Add the order total",IF(COUNTIF(Customers!$A$2:$A$2001,C4543)=0,"Customer not on Customers tab",IF(N(E4543)&gt;D4543,"Refund is more than the order",IF(AND(B4543&lt;&gt;"",COUNTIF($B$2:$B$5001,B4543)&gt;1),"Same order # twice - keep one row",""))))))))</f>
        <v/>
      </c>
      <c r="I4543" s="11" t="str">
        <f aca="false">IF(A4543="","",IF(ISNUMBER(A4543),INT(A4543),IFERROR(IF(TEXT(DATE(VALUE(LEFT(A4543,4)),VALUE(MID(A4543,6,2)),VALUE(MID(A4543,9,2))),"yyyy-mm-dd")=LEFT(A4543,10),DATE(VALUE(LEFT(A4543,4)),VALUE(MID(A4543,6,2)),VALUE(MID(A4543,9,2))),""),"")))</f>
        <v/>
      </c>
    </row>
    <row r="4544" customFormat="false" ht="15" hidden="false" customHeight="false" outlineLevel="0" collapsed="false">
      <c r="A4544" s="13"/>
      <c r="B4544" s="8"/>
      <c r="C4544" s="8"/>
      <c r="D4544" s="23"/>
      <c r="E4544" s="23"/>
      <c r="F4544" s="10" t="str">
        <f aca="false">IF(D4544="","",D4544-N(E4544))</f>
        <v/>
      </c>
      <c r="G4544" s="8"/>
      <c r="H4544" s="12" t="str">
        <f aca="false">IF(AND(A4544="",C4544="",D4544=""),"",IF(A4544="","Add the order date",IF(I4544="","Date not recognised - use YYYY-MM-DD",IF(C4544="","Add the customer email",IF(D4544="","Add the order total",IF(COUNTIF(Customers!$A$2:$A$2001,C4544)=0,"Customer not on Customers tab",IF(N(E4544)&gt;D4544,"Refund is more than the order",IF(AND(B4544&lt;&gt;"",COUNTIF($B$2:$B$5001,B4544)&gt;1),"Same order # twice - keep one row",""))))))))</f>
        <v/>
      </c>
      <c r="I4544" s="11" t="str">
        <f aca="false">IF(A4544="","",IF(ISNUMBER(A4544),INT(A4544),IFERROR(IF(TEXT(DATE(VALUE(LEFT(A4544,4)),VALUE(MID(A4544,6,2)),VALUE(MID(A4544,9,2))),"yyyy-mm-dd")=LEFT(A4544,10),DATE(VALUE(LEFT(A4544,4)),VALUE(MID(A4544,6,2)),VALUE(MID(A4544,9,2))),""),"")))</f>
        <v/>
      </c>
    </row>
    <row r="4545" customFormat="false" ht="15" hidden="false" customHeight="false" outlineLevel="0" collapsed="false">
      <c r="A4545" s="13"/>
      <c r="B4545" s="8"/>
      <c r="C4545" s="8"/>
      <c r="D4545" s="23"/>
      <c r="E4545" s="23"/>
      <c r="F4545" s="10" t="str">
        <f aca="false">IF(D4545="","",D4545-N(E4545))</f>
        <v/>
      </c>
      <c r="G4545" s="8"/>
      <c r="H4545" s="12" t="str">
        <f aca="false">IF(AND(A4545="",C4545="",D4545=""),"",IF(A4545="","Add the order date",IF(I4545="","Date not recognised - use YYYY-MM-DD",IF(C4545="","Add the customer email",IF(D4545="","Add the order total",IF(COUNTIF(Customers!$A$2:$A$2001,C4545)=0,"Customer not on Customers tab",IF(N(E4545)&gt;D4545,"Refund is more than the order",IF(AND(B4545&lt;&gt;"",COUNTIF($B$2:$B$5001,B4545)&gt;1),"Same order # twice - keep one row",""))))))))</f>
        <v/>
      </c>
      <c r="I4545" s="11" t="str">
        <f aca="false">IF(A4545="","",IF(ISNUMBER(A4545),INT(A4545),IFERROR(IF(TEXT(DATE(VALUE(LEFT(A4545,4)),VALUE(MID(A4545,6,2)),VALUE(MID(A4545,9,2))),"yyyy-mm-dd")=LEFT(A4545,10),DATE(VALUE(LEFT(A4545,4)),VALUE(MID(A4545,6,2)),VALUE(MID(A4545,9,2))),""),"")))</f>
        <v/>
      </c>
    </row>
    <row r="4546" customFormat="false" ht="15" hidden="false" customHeight="false" outlineLevel="0" collapsed="false">
      <c r="A4546" s="13"/>
      <c r="B4546" s="8"/>
      <c r="C4546" s="8"/>
      <c r="D4546" s="23"/>
      <c r="E4546" s="23"/>
      <c r="F4546" s="10" t="str">
        <f aca="false">IF(D4546="","",D4546-N(E4546))</f>
        <v/>
      </c>
      <c r="G4546" s="8"/>
      <c r="H4546" s="12" t="str">
        <f aca="false">IF(AND(A4546="",C4546="",D4546=""),"",IF(A4546="","Add the order date",IF(I4546="","Date not recognised - use YYYY-MM-DD",IF(C4546="","Add the customer email",IF(D4546="","Add the order total",IF(COUNTIF(Customers!$A$2:$A$2001,C4546)=0,"Customer not on Customers tab",IF(N(E4546)&gt;D4546,"Refund is more than the order",IF(AND(B4546&lt;&gt;"",COUNTIF($B$2:$B$5001,B4546)&gt;1),"Same order # twice - keep one row",""))))))))</f>
        <v/>
      </c>
      <c r="I4546" s="11" t="str">
        <f aca="false">IF(A4546="","",IF(ISNUMBER(A4546),INT(A4546),IFERROR(IF(TEXT(DATE(VALUE(LEFT(A4546,4)),VALUE(MID(A4546,6,2)),VALUE(MID(A4546,9,2))),"yyyy-mm-dd")=LEFT(A4546,10),DATE(VALUE(LEFT(A4546,4)),VALUE(MID(A4546,6,2)),VALUE(MID(A4546,9,2))),""),"")))</f>
        <v/>
      </c>
    </row>
    <row r="4547" customFormat="false" ht="15" hidden="false" customHeight="false" outlineLevel="0" collapsed="false">
      <c r="A4547" s="13"/>
      <c r="B4547" s="8"/>
      <c r="C4547" s="8"/>
      <c r="D4547" s="23"/>
      <c r="E4547" s="23"/>
      <c r="F4547" s="10" t="str">
        <f aca="false">IF(D4547="","",D4547-N(E4547))</f>
        <v/>
      </c>
      <c r="G4547" s="8"/>
      <c r="H4547" s="12" t="str">
        <f aca="false">IF(AND(A4547="",C4547="",D4547=""),"",IF(A4547="","Add the order date",IF(I4547="","Date not recognised - use YYYY-MM-DD",IF(C4547="","Add the customer email",IF(D4547="","Add the order total",IF(COUNTIF(Customers!$A$2:$A$2001,C4547)=0,"Customer not on Customers tab",IF(N(E4547)&gt;D4547,"Refund is more than the order",IF(AND(B4547&lt;&gt;"",COUNTIF($B$2:$B$5001,B4547)&gt;1),"Same order # twice - keep one row",""))))))))</f>
        <v/>
      </c>
      <c r="I4547" s="11" t="str">
        <f aca="false">IF(A4547="","",IF(ISNUMBER(A4547),INT(A4547),IFERROR(IF(TEXT(DATE(VALUE(LEFT(A4547,4)),VALUE(MID(A4547,6,2)),VALUE(MID(A4547,9,2))),"yyyy-mm-dd")=LEFT(A4547,10),DATE(VALUE(LEFT(A4547,4)),VALUE(MID(A4547,6,2)),VALUE(MID(A4547,9,2))),""),"")))</f>
        <v/>
      </c>
    </row>
    <row r="4548" customFormat="false" ht="15" hidden="false" customHeight="false" outlineLevel="0" collapsed="false">
      <c r="A4548" s="13"/>
      <c r="B4548" s="8"/>
      <c r="C4548" s="8"/>
      <c r="D4548" s="23"/>
      <c r="E4548" s="23"/>
      <c r="F4548" s="10" t="str">
        <f aca="false">IF(D4548="","",D4548-N(E4548))</f>
        <v/>
      </c>
      <c r="G4548" s="8"/>
      <c r="H4548" s="12" t="str">
        <f aca="false">IF(AND(A4548="",C4548="",D4548=""),"",IF(A4548="","Add the order date",IF(I4548="","Date not recognised - use YYYY-MM-DD",IF(C4548="","Add the customer email",IF(D4548="","Add the order total",IF(COUNTIF(Customers!$A$2:$A$2001,C4548)=0,"Customer not on Customers tab",IF(N(E4548)&gt;D4548,"Refund is more than the order",IF(AND(B4548&lt;&gt;"",COUNTIF($B$2:$B$5001,B4548)&gt;1),"Same order # twice - keep one row",""))))))))</f>
        <v/>
      </c>
      <c r="I4548" s="11" t="str">
        <f aca="false">IF(A4548="","",IF(ISNUMBER(A4548),INT(A4548),IFERROR(IF(TEXT(DATE(VALUE(LEFT(A4548,4)),VALUE(MID(A4548,6,2)),VALUE(MID(A4548,9,2))),"yyyy-mm-dd")=LEFT(A4548,10),DATE(VALUE(LEFT(A4548,4)),VALUE(MID(A4548,6,2)),VALUE(MID(A4548,9,2))),""),"")))</f>
        <v/>
      </c>
    </row>
    <row r="4549" customFormat="false" ht="15" hidden="false" customHeight="false" outlineLevel="0" collapsed="false">
      <c r="A4549" s="13"/>
      <c r="B4549" s="8"/>
      <c r="C4549" s="8"/>
      <c r="D4549" s="23"/>
      <c r="E4549" s="23"/>
      <c r="F4549" s="10" t="str">
        <f aca="false">IF(D4549="","",D4549-N(E4549))</f>
        <v/>
      </c>
      <c r="G4549" s="8"/>
      <c r="H4549" s="12" t="str">
        <f aca="false">IF(AND(A4549="",C4549="",D4549=""),"",IF(A4549="","Add the order date",IF(I4549="","Date not recognised - use YYYY-MM-DD",IF(C4549="","Add the customer email",IF(D4549="","Add the order total",IF(COUNTIF(Customers!$A$2:$A$2001,C4549)=0,"Customer not on Customers tab",IF(N(E4549)&gt;D4549,"Refund is more than the order",IF(AND(B4549&lt;&gt;"",COUNTIF($B$2:$B$5001,B4549)&gt;1),"Same order # twice - keep one row",""))))))))</f>
        <v/>
      </c>
      <c r="I4549" s="11" t="str">
        <f aca="false">IF(A4549="","",IF(ISNUMBER(A4549),INT(A4549),IFERROR(IF(TEXT(DATE(VALUE(LEFT(A4549,4)),VALUE(MID(A4549,6,2)),VALUE(MID(A4549,9,2))),"yyyy-mm-dd")=LEFT(A4549,10),DATE(VALUE(LEFT(A4549,4)),VALUE(MID(A4549,6,2)),VALUE(MID(A4549,9,2))),""),"")))</f>
        <v/>
      </c>
    </row>
    <row r="4550" customFormat="false" ht="15" hidden="false" customHeight="false" outlineLevel="0" collapsed="false">
      <c r="A4550" s="13"/>
      <c r="B4550" s="8"/>
      <c r="C4550" s="8"/>
      <c r="D4550" s="23"/>
      <c r="E4550" s="23"/>
      <c r="F4550" s="10" t="str">
        <f aca="false">IF(D4550="","",D4550-N(E4550))</f>
        <v/>
      </c>
      <c r="G4550" s="8"/>
      <c r="H4550" s="12" t="str">
        <f aca="false">IF(AND(A4550="",C4550="",D4550=""),"",IF(A4550="","Add the order date",IF(I4550="","Date not recognised - use YYYY-MM-DD",IF(C4550="","Add the customer email",IF(D4550="","Add the order total",IF(COUNTIF(Customers!$A$2:$A$2001,C4550)=0,"Customer not on Customers tab",IF(N(E4550)&gt;D4550,"Refund is more than the order",IF(AND(B4550&lt;&gt;"",COUNTIF($B$2:$B$5001,B4550)&gt;1),"Same order # twice - keep one row",""))))))))</f>
        <v/>
      </c>
      <c r="I4550" s="11" t="str">
        <f aca="false">IF(A4550="","",IF(ISNUMBER(A4550),INT(A4550),IFERROR(IF(TEXT(DATE(VALUE(LEFT(A4550,4)),VALUE(MID(A4550,6,2)),VALUE(MID(A4550,9,2))),"yyyy-mm-dd")=LEFT(A4550,10),DATE(VALUE(LEFT(A4550,4)),VALUE(MID(A4550,6,2)),VALUE(MID(A4550,9,2))),""),"")))</f>
        <v/>
      </c>
    </row>
    <row r="4551" customFormat="false" ht="15" hidden="false" customHeight="false" outlineLevel="0" collapsed="false">
      <c r="A4551" s="13"/>
      <c r="B4551" s="8"/>
      <c r="C4551" s="8"/>
      <c r="D4551" s="23"/>
      <c r="E4551" s="23"/>
      <c r="F4551" s="10" t="str">
        <f aca="false">IF(D4551="","",D4551-N(E4551))</f>
        <v/>
      </c>
      <c r="G4551" s="8"/>
      <c r="H4551" s="12" t="str">
        <f aca="false">IF(AND(A4551="",C4551="",D4551=""),"",IF(A4551="","Add the order date",IF(I4551="","Date not recognised - use YYYY-MM-DD",IF(C4551="","Add the customer email",IF(D4551="","Add the order total",IF(COUNTIF(Customers!$A$2:$A$2001,C4551)=0,"Customer not on Customers tab",IF(N(E4551)&gt;D4551,"Refund is more than the order",IF(AND(B4551&lt;&gt;"",COUNTIF($B$2:$B$5001,B4551)&gt;1),"Same order # twice - keep one row",""))))))))</f>
        <v/>
      </c>
      <c r="I4551" s="11" t="str">
        <f aca="false">IF(A4551="","",IF(ISNUMBER(A4551),INT(A4551),IFERROR(IF(TEXT(DATE(VALUE(LEFT(A4551,4)),VALUE(MID(A4551,6,2)),VALUE(MID(A4551,9,2))),"yyyy-mm-dd")=LEFT(A4551,10),DATE(VALUE(LEFT(A4551,4)),VALUE(MID(A4551,6,2)),VALUE(MID(A4551,9,2))),""),"")))</f>
        <v/>
      </c>
    </row>
    <row r="4552" customFormat="false" ht="15" hidden="false" customHeight="false" outlineLevel="0" collapsed="false">
      <c r="A4552" s="13"/>
      <c r="B4552" s="8"/>
      <c r="C4552" s="8"/>
      <c r="D4552" s="23"/>
      <c r="E4552" s="23"/>
      <c r="F4552" s="10" t="str">
        <f aca="false">IF(D4552="","",D4552-N(E4552))</f>
        <v/>
      </c>
      <c r="G4552" s="8"/>
      <c r="H4552" s="12" t="str">
        <f aca="false">IF(AND(A4552="",C4552="",D4552=""),"",IF(A4552="","Add the order date",IF(I4552="","Date not recognised - use YYYY-MM-DD",IF(C4552="","Add the customer email",IF(D4552="","Add the order total",IF(COUNTIF(Customers!$A$2:$A$2001,C4552)=0,"Customer not on Customers tab",IF(N(E4552)&gt;D4552,"Refund is more than the order",IF(AND(B4552&lt;&gt;"",COUNTIF($B$2:$B$5001,B4552)&gt;1),"Same order # twice - keep one row",""))))))))</f>
        <v/>
      </c>
      <c r="I4552" s="11" t="str">
        <f aca="false">IF(A4552="","",IF(ISNUMBER(A4552),INT(A4552),IFERROR(IF(TEXT(DATE(VALUE(LEFT(A4552,4)),VALUE(MID(A4552,6,2)),VALUE(MID(A4552,9,2))),"yyyy-mm-dd")=LEFT(A4552,10),DATE(VALUE(LEFT(A4552,4)),VALUE(MID(A4552,6,2)),VALUE(MID(A4552,9,2))),""),"")))</f>
        <v/>
      </c>
    </row>
    <row r="4553" customFormat="false" ht="15" hidden="false" customHeight="false" outlineLevel="0" collapsed="false">
      <c r="A4553" s="13"/>
      <c r="B4553" s="8"/>
      <c r="C4553" s="8"/>
      <c r="D4553" s="23"/>
      <c r="E4553" s="23"/>
      <c r="F4553" s="10" t="str">
        <f aca="false">IF(D4553="","",D4553-N(E4553))</f>
        <v/>
      </c>
      <c r="G4553" s="8"/>
      <c r="H4553" s="12" t="str">
        <f aca="false">IF(AND(A4553="",C4553="",D4553=""),"",IF(A4553="","Add the order date",IF(I4553="","Date not recognised - use YYYY-MM-DD",IF(C4553="","Add the customer email",IF(D4553="","Add the order total",IF(COUNTIF(Customers!$A$2:$A$2001,C4553)=0,"Customer not on Customers tab",IF(N(E4553)&gt;D4553,"Refund is more than the order",IF(AND(B4553&lt;&gt;"",COUNTIF($B$2:$B$5001,B4553)&gt;1),"Same order # twice - keep one row",""))))))))</f>
        <v/>
      </c>
      <c r="I4553" s="11" t="str">
        <f aca="false">IF(A4553="","",IF(ISNUMBER(A4553),INT(A4553),IFERROR(IF(TEXT(DATE(VALUE(LEFT(A4553,4)),VALUE(MID(A4553,6,2)),VALUE(MID(A4553,9,2))),"yyyy-mm-dd")=LEFT(A4553,10),DATE(VALUE(LEFT(A4553,4)),VALUE(MID(A4553,6,2)),VALUE(MID(A4553,9,2))),""),"")))</f>
        <v/>
      </c>
    </row>
    <row r="4554" customFormat="false" ht="15" hidden="false" customHeight="false" outlineLevel="0" collapsed="false">
      <c r="A4554" s="13"/>
      <c r="B4554" s="8"/>
      <c r="C4554" s="8"/>
      <c r="D4554" s="23"/>
      <c r="E4554" s="23"/>
      <c r="F4554" s="10" t="str">
        <f aca="false">IF(D4554="","",D4554-N(E4554))</f>
        <v/>
      </c>
      <c r="G4554" s="8"/>
      <c r="H4554" s="12" t="str">
        <f aca="false">IF(AND(A4554="",C4554="",D4554=""),"",IF(A4554="","Add the order date",IF(I4554="","Date not recognised - use YYYY-MM-DD",IF(C4554="","Add the customer email",IF(D4554="","Add the order total",IF(COUNTIF(Customers!$A$2:$A$2001,C4554)=0,"Customer not on Customers tab",IF(N(E4554)&gt;D4554,"Refund is more than the order",IF(AND(B4554&lt;&gt;"",COUNTIF($B$2:$B$5001,B4554)&gt;1),"Same order # twice - keep one row",""))))))))</f>
        <v/>
      </c>
      <c r="I4554" s="11" t="str">
        <f aca="false">IF(A4554="","",IF(ISNUMBER(A4554),INT(A4554),IFERROR(IF(TEXT(DATE(VALUE(LEFT(A4554,4)),VALUE(MID(A4554,6,2)),VALUE(MID(A4554,9,2))),"yyyy-mm-dd")=LEFT(A4554,10),DATE(VALUE(LEFT(A4554,4)),VALUE(MID(A4554,6,2)),VALUE(MID(A4554,9,2))),""),"")))</f>
        <v/>
      </c>
    </row>
    <row r="4555" customFormat="false" ht="15" hidden="false" customHeight="false" outlineLevel="0" collapsed="false">
      <c r="A4555" s="13"/>
      <c r="B4555" s="8"/>
      <c r="C4555" s="8"/>
      <c r="D4555" s="23"/>
      <c r="E4555" s="23"/>
      <c r="F4555" s="10" t="str">
        <f aca="false">IF(D4555="","",D4555-N(E4555))</f>
        <v/>
      </c>
      <c r="G4555" s="8"/>
      <c r="H4555" s="12" t="str">
        <f aca="false">IF(AND(A4555="",C4555="",D4555=""),"",IF(A4555="","Add the order date",IF(I4555="","Date not recognised - use YYYY-MM-DD",IF(C4555="","Add the customer email",IF(D4555="","Add the order total",IF(COUNTIF(Customers!$A$2:$A$2001,C4555)=0,"Customer not on Customers tab",IF(N(E4555)&gt;D4555,"Refund is more than the order",IF(AND(B4555&lt;&gt;"",COUNTIF($B$2:$B$5001,B4555)&gt;1),"Same order # twice - keep one row",""))))))))</f>
        <v/>
      </c>
      <c r="I4555" s="11" t="str">
        <f aca="false">IF(A4555="","",IF(ISNUMBER(A4555),INT(A4555),IFERROR(IF(TEXT(DATE(VALUE(LEFT(A4555,4)),VALUE(MID(A4555,6,2)),VALUE(MID(A4555,9,2))),"yyyy-mm-dd")=LEFT(A4555,10),DATE(VALUE(LEFT(A4555,4)),VALUE(MID(A4555,6,2)),VALUE(MID(A4555,9,2))),""),"")))</f>
        <v/>
      </c>
    </row>
    <row r="4556" customFormat="false" ht="15" hidden="false" customHeight="false" outlineLevel="0" collapsed="false">
      <c r="A4556" s="13"/>
      <c r="B4556" s="8"/>
      <c r="C4556" s="8"/>
      <c r="D4556" s="23"/>
      <c r="E4556" s="23"/>
      <c r="F4556" s="10" t="str">
        <f aca="false">IF(D4556="","",D4556-N(E4556))</f>
        <v/>
      </c>
      <c r="G4556" s="8"/>
      <c r="H4556" s="12" t="str">
        <f aca="false">IF(AND(A4556="",C4556="",D4556=""),"",IF(A4556="","Add the order date",IF(I4556="","Date not recognised - use YYYY-MM-DD",IF(C4556="","Add the customer email",IF(D4556="","Add the order total",IF(COUNTIF(Customers!$A$2:$A$2001,C4556)=0,"Customer not on Customers tab",IF(N(E4556)&gt;D4556,"Refund is more than the order",IF(AND(B4556&lt;&gt;"",COUNTIF($B$2:$B$5001,B4556)&gt;1),"Same order # twice - keep one row",""))))))))</f>
        <v/>
      </c>
      <c r="I4556" s="11" t="str">
        <f aca="false">IF(A4556="","",IF(ISNUMBER(A4556),INT(A4556),IFERROR(IF(TEXT(DATE(VALUE(LEFT(A4556,4)),VALUE(MID(A4556,6,2)),VALUE(MID(A4556,9,2))),"yyyy-mm-dd")=LEFT(A4556,10),DATE(VALUE(LEFT(A4556,4)),VALUE(MID(A4556,6,2)),VALUE(MID(A4556,9,2))),""),"")))</f>
        <v/>
      </c>
    </row>
    <row r="4557" customFormat="false" ht="15" hidden="false" customHeight="false" outlineLevel="0" collapsed="false">
      <c r="A4557" s="13"/>
      <c r="B4557" s="8"/>
      <c r="C4557" s="8"/>
      <c r="D4557" s="23"/>
      <c r="E4557" s="23"/>
      <c r="F4557" s="10" t="str">
        <f aca="false">IF(D4557="","",D4557-N(E4557))</f>
        <v/>
      </c>
      <c r="G4557" s="8"/>
      <c r="H4557" s="12" t="str">
        <f aca="false">IF(AND(A4557="",C4557="",D4557=""),"",IF(A4557="","Add the order date",IF(I4557="","Date not recognised - use YYYY-MM-DD",IF(C4557="","Add the customer email",IF(D4557="","Add the order total",IF(COUNTIF(Customers!$A$2:$A$2001,C4557)=0,"Customer not on Customers tab",IF(N(E4557)&gt;D4557,"Refund is more than the order",IF(AND(B4557&lt;&gt;"",COUNTIF($B$2:$B$5001,B4557)&gt;1),"Same order # twice - keep one row",""))))))))</f>
        <v/>
      </c>
      <c r="I4557" s="11" t="str">
        <f aca="false">IF(A4557="","",IF(ISNUMBER(A4557),INT(A4557),IFERROR(IF(TEXT(DATE(VALUE(LEFT(A4557,4)),VALUE(MID(A4557,6,2)),VALUE(MID(A4557,9,2))),"yyyy-mm-dd")=LEFT(A4557,10),DATE(VALUE(LEFT(A4557,4)),VALUE(MID(A4557,6,2)),VALUE(MID(A4557,9,2))),""),"")))</f>
        <v/>
      </c>
    </row>
    <row r="4558" customFormat="false" ht="15" hidden="false" customHeight="false" outlineLevel="0" collapsed="false">
      <c r="A4558" s="13"/>
      <c r="B4558" s="8"/>
      <c r="C4558" s="8"/>
      <c r="D4558" s="23"/>
      <c r="E4558" s="23"/>
      <c r="F4558" s="10" t="str">
        <f aca="false">IF(D4558="","",D4558-N(E4558))</f>
        <v/>
      </c>
      <c r="G4558" s="8"/>
      <c r="H4558" s="12" t="str">
        <f aca="false">IF(AND(A4558="",C4558="",D4558=""),"",IF(A4558="","Add the order date",IF(I4558="","Date not recognised - use YYYY-MM-DD",IF(C4558="","Add the customer email",IF(D4558="","Add the order total",IF(COUNTIF(Customers!$A$2:$A$2001,C4558)=0,"Customer not on Customers tab",IF(N(E4558)&gt;D4558,"Refund is more than the order",IF(AND(B4558&lt;&gt;"",COUNTIF($B$2:$B$5001,B4558)&gt;1),"Same order # twice - keep one row",""))))))))</f>
        <v/>
      </c>
      <c r="I4558" s="11" t="str">
        <f aca="false">IF(A4558="","",IF(ISNUMBER(A4558),INT(A4558),IFERROR(IF(TEXT(DATE(VALUE(LEFT(A4558,4)),VALUE(MID(A4558,6,2)),VALUE(MID(A4558,9,2))),"yyyy-mm-dd")=LEFT(A4558,10),DATE(VALUE(LEFT(A4558,4)),VALUE(MID(A4558,6,2)),VALUE(MID(A4558,9,2))),""),"")))</f>
        <v/>
      </c>
    </row>
    <row r="4559" customFormat="false" ht="15" hidden="false" customHeight="false" outlineLevel="0" collapsed="false">
      <c r="A4559" s="13"/>
      <c r="B4559" s="8"/>
      <c r="C4559" s="8"/>
      <c r="D4559" s="23"/>
      <c r="E4559" s="23"/>
      <c r="F4559" s="10" t="str">
        <f aca="false">IF(D4559="","",D4559-N(E4559))</f>
        <v/>
      </c>
      <c r="G4559" s="8"/>
      <c r="H4559" s="12" t="str">
        <f aca="false">IF(AND(A4559="",C4559="",D4559=""),"",IF(A4559="","Add the order date",IF(I4559="","Date not recognised - use YYYY-MM-DD",IF(C4559="","Add the customer email",IF(D4559="","Add the order total",IF(COUNTIF(Customers!$A$2:$A$2001,C4559)=0,"Customer not on Customers tab",IF(N(E4559)&gt;D4559,"Refund is more than the order",IF(AND(B4559&lt;&gt;"",COUNTIF($B$2:$B$5001,B4559)&gt;1),"Same order # twice - keep one row",""))))))))</f>
        <v/>
      </c>
      <c r="I4559" s="11" t="str">
        <f aca="false">IF(A4559="","",IF(ISNUMBER(A4559),INT(A4559),IFERROR(IF(TEXT(DATE(VALUE(LEFT(A4559,4)),VALUE(MID(A4559,6,2)),VALUE(MID(A4559,9,2))),"yyyy-mm-dd")=LEFT(A4559,10),DATE(VALUE(LEFT(A4559,4)),VALUE(MID(A4559,6,2)),VALUE(MID(A4559,9,2))),""),"")))</f>
        <v/>
      </c>
    </row>
    <row r="4560" customFormat="false" ht="15" hidden="false" customHeight="false" outlineLevel="0" collapsed="false">
      <c r="A4560" s="13"/>
      <c r="B4560" s="8"/>
      <c r="C4560" s="8"/>
      <c r="D4560" s="23"/>
      <c r="E4560" s="23"/>
      <c r="F4560" s="10" t="str">
        <f aca="false">IF(D4560="","",D4560-N(E4560))</f>
        <v/>
      </c>
      <c r="G4560" s="8"/>
      <c r="H4560" s="12" t="str">
        <f aca="false">IF(AND(A4560="",C4560="",D4560=""),"",IF(A4560="","Add the order date",IF(I4560="","Date not recognised - use YYYY-MM-DD",IF(C4560="","Add the customer email",IF(D4560="","Add the order total",IF(COUNTIF(Customers!$A$2:$A$2001,C4560)=0,"Customer not on Customers tab",IF(N(E4560)&gt;D4560,"Refund is more than the order",IF(AND(B4560&lt;&gt;"",COUNTIF($B$2:$B$5001,B4560)&gt;1),"Same order # twice - keep one row",""))))))))</f>
        <v/>
      </c>
      <c r="I4560" s="11" t="str">
        <f aca="false">IF(A4560="","",IF(ISNUMBER(A4560),INT(A4560),IFERROR(IF(TEXT(DATE(VALUE(LEFT(A4560,4)),VALUE(MID(A4560,6,2)),VALUE(MID(A4560,9,2))),"yyyy-mm-dd")=LEFT(A4560,10),DATE(VALUE(LEFT(A4560,4)),VALUE(MID(A4560,6,2)),VALUE(MID(A4560,9,2))),""),"")))</f>
        <v/>
      </c>
    </row>
    <row r="4561" customFormat="false" ht="15" hidden="false" customHeight="false" outlineLevel="0" collapsed="false">
      <c r="A4561" s="13"/>
      <c r="B4561" s="8"/>
      <c r="C4561" s="8"/>
      <c r="D4561" s="23"/>
      <c r="E4561" s="23"/>
      <c r="F4561" s="10" t="str">
        <f aca="false">IF(D4561="","",D4561-N(E4561))</f>
        <v/>
      </c>
      <c r="G4561" s="8"/>
      <c r="H4561" s="12" t="str">
        <f aca="false">IF(AND(A4561="",C4561="",D4561=""),"",IF(A4561="","Add the order date",IF(I4561="","Date not recognised - use YYYY-MM-DD",IF(C4561="","Add the customer email",IF(D4561="","Add the order total",IF(COUNTIF(Customers!$A$2:$A$2001,C4561)=0,"Customer not on Customers tab",IF(N(E4561)&gt;D4561,"Refund is more than the order",IF(AND(B4561&lt;&gt;"",COUNTIF($B$2:$B$5001,B4561)&gt;1),"Same order # twice - keep one row",""))))))))</f>
        <v/>
      </c>
      <c r="I4561" s="11" t="str">
        <f aca="false">IF(A4561="","",IF(ISNUMBER(A4561),INT(A4561),IFERROR(IF(TEXT(DATE(VALUE(LEFT(A4561,4)),VALUE(MID(A4561,6,2)),VALUE(MID(A4561,9,2))),"yyyy-mm-dd")=LEFT(A4561,10),DATE(VALUE(LEFT(A4561,4)),VALUE(MID(A4561,6,2)),VALUE(MID(A4561,9,2))),""),"")))</f>
        <v/>
      </c>
    </row>
    <row r="4562" customFormat="false" ht="15" hidden="false" customHeight="false" outlineLevel="0" collapsed="false">
      <c r="A4562" s="13"/>
      <c r="B4562" s="8"/>
      <c r="C4562" s="8"/>
      <c r="D4562" s="23"/>
      <c r="E4562" s="23"/>
      <c r="F4562" s="10" t="str">
        <f aca="false">IF(D4562="","",D4562-N(E4562))</f>
        <v/>
      </c>
      <c r="G4562" s="8"/>
      <c r="H4562" s="12" t="str">
        <f aca="false">IF(AND(A4562="",C4562="",D4562=""),"",IF(A4562="","Add the order date",IF(I4562="","Date not recognised - use YYYY-MM-DD",IF(C4562="","Add the customer email",IF(D4562="","Add the order total",IF(COUNTIF(Customers!$A$2:$A$2001,C4562)=0,"Customer not on Customers tab",IF(N(E4562)&gt;D4562,"Refund is more than the order",IF(AND(B4562&lt;&gt;"",COUNTIF($B$2:$B$5001,B4562)&gt;1),"Same order # twice - keep one row",""))))))))</f>
        <v/>
      </c>
      <c r="I4562" s="11" t="str">
        <f aca="false">IF(A4562="","",IF(ISNUMBER(A4562),INT(A4562),IFERROR(IF(TEXT(DATE(VALUE(LEFT(A4562,4)),VALUE(MID(A4562,6,2)),VALUE(MID(A4562,9,2))),"yyyy-mm-dd")=LEFT(A4562,10),DATE(VALUE(LEFT(A4562,4)),VALUE(MID(A4562,6,2)),VALUE(MID(A4562,9,2))),""),"")))</f>
        <v/>
      </c>
    </row>
    <row r="4563" customFormat="false" ht="15" hidden="false" customHeight="false" outlineLevel="0" collapsed="false">
      <c r="A4563" s="13"/>
      <c r="B4563" s="8"/>
      <c r="C4563" s="8"/>
      <c r="D4563" s="23"/>
      <c r="E4563" s="23"/>
      <c r="F4563" s="10" t="str">
        <f aca="false">IF(D4563="","",D4563-N(E4563))</f>
        <v/>
      </c>
      <c r="G4563" s="8"/>
      <c r="H4563" s="12" t="str">
        <f aca="false">IF(AND(A4563="",C4563="",D4563=""),"",IF(A4563="","Add the order date",IF(I4563="","Date not recognised - use YYYY-MM-DD",IF(C4563="","Add the customer email",IF(D4563="","Add the order total",IF(COUNTIF(Customers!$A$2:$A$2001,C4563)=0,"Customer not on Customers tab",IF(N(E4563)&gt;D4563,"Refund is more than the order",IF(AND(B4563&lt;&gt;"",COUNTIF($B$2:$B$5001,B4563)&gt;1),"Same order # twice - keep one row",""))))))))</f>
        <v/>
      </c>
      <c r="I4563" s="11" t="str">
        <f aca="false">IF(A4563="","",IF(ISNUMBER(A4563),INT(A4563),IFERROR(IF(TEXT(DATE(VALUE(LEFT(A4563,4)),VALUE(MID(A4563,6,2)),VALUE(MID(A4563,9,2))),"yyyy-mm-dd")=LEFT(A4563,10),DATE(VALUE(LEFT(A4563,4)),VALUE(MID(A4563,6,2)),VALUE(MID(A4563,9,2))),""),"")))</f>
        <v/>
      </c>
    </row>
    <row r="4564" customFormat="false" ht="15" hidden="false" customHeight="false" outlineLevel="0" collapsed="false">
      <c r="A4564" s="13"/>
      <c r="B4564" s="8"/>
      <c r="C4564" s="8"/>
      <c r="D4564" s="23"/>
      <c r="E4564" s="23"/>
      <c r="F4564" s="10" t="str">
        <f aca="false">IF(D4564="","",D4564-N(E4564))</f>
        <v/>
      </c>
      <c r="G4564" s="8"/>
      <c r="H4564" s="12" t="str">
        <f aca="false">IF(AND(A4564="",C4564="",D4564=""),"",IF(A4564="","Add the order date",IF(I4564="","Date not recognised - use YYYY-MM-DD",IF(C4564="","Add the customer email",IF(D4564="","Add the order total",IF(COUNTIF(Customers!$A$2:$A$2001,C4564)=0,"Customer not on Customers tab",IF(N(E4564)&gt;D4564,"Refund is more than the order",IF(AND(B4564&lt;&gt;"",COUNTIF($B$2:$B$5001,B4564)&gt;1),"Same order # twice - keep one row",""))))))))</f>
        <v/>
      </c>
      <c r="I4564" s="11" t="str">
        <f aca="false">IF(A4564="","",IF(ISNUMBER(A4564),INT(A4564),IFERROR(IF(TEXT(DATE(VALUE(LEFT(A4564,4)),VALUE(MID(A4564,6,2)),VALUE(MID(A4564,9,2))),"yyyy-mm-dd")=LEFT(A4564,10),DATE(VALUE(LEFT(A4564,4)),VALUE(MID(A4564,6,2)),VALUE(MID(A4564,9,2))),""),"")))</f>
        <v/>
      </c>
    </row>
    <row r="4565" customFormat="false" ht="15" hidden="false" customHeight="false" outlineLevel="0" collapsed="false">
      <c r="A4565" s="13"/>
      <c r="B4565" s="8"/>
      <c r="C4565" s="8"/>
      <c r="D4565" s="23"/>
      <c r="E4565" s="23"/>
      <c r="F4565" s="10" t="str">
        <f aca="false">IF(D4565="","",D4565-N(E4565))</f>
        <v/>
      </c>
      <c r="G4565" s="8"/>
      <c r="H4565" s="12" t="str">
        <f aca="false">IF(AND(A4565="",C4565="",D4565=""),"",IF(A4565="","Add the order date",IF(I4565="","Date not recognised - use YYYY-MM-DD",IF(C4565="","Add the customer email",IF(D4565="","Add the order total",IF(COUNTIF(Customers!$A$2:$A$2001,C4565)=0,"Customer not on Customers tab",IF(N(E4565)&gt;D4565,"Refund is more than the order",IF(AND(B4565&lt;&gt;"",COUNTIF($B$2:$B$5001,B4565)&gt;1),"Same order # twice - keep one row",""))))))))</f>
        <v/>
      </c>
      <c r="I4565" s="11" t="str">
        <f aca="false">IF(A4565="","",IF(ISNUMBER(A4565),INT(A4565),IFERROR(IF(TEXT(DATE(VALUE(LEFT(A4565,4)),VALUE(MID(A4565,6,2)),VALUE(MID(A4565,9,2))),"yyyy-mm-dd")=LEFT(A4565,10),DATE(VALUE(LEFT(A4565,4)),VALUE(MID(A4565,6,2)),VALUE(MID(A4565,9,2))),""),"")))</f>
        <v/>
      </c>
    </row>
    <row r="4566" customFormat="false" ht="15" hidden="false" customHeight="false" outlineLevel="0" collapsed="false">
      <c r="A4566" s="13"/>
      <c r="B4566" s="8"/>
      <c r="C4566" s="8"/>
      <c r="D4566" s="23"/>
      <c r="E4566" s="23"/>
      <c r="F4566" s="10" t="str">
        <f aca="false">IF(D4566="","",D4566-N(E4566))</f>
        <v/>
      </c>
      <c r="G4566" s="8"/>
      <c r="H4566" s="12" t="str">
        <f aca="false">IF(AND(A4566="",C4566="",D4566=""),"",IF(A4566="","Add the order date",IF(I4566="","Date not recognised - use YYYY-MM-DD",IF(C4566="","Add the customer email",IF(D4566="","Add the order total",IF(COUNTIF(Customers!$A$2:$A$2001,C4566)=0,"Customer not on Customers tab",IF(N(E4566)&gt;D4566,"Refund is more than the order",IF(AND(B4566&lt;&gt;"",COUNTIF($B$2:$B$5001,B4566)&gt;1),"Same order # twice - keep one row",""))))))))</f>
        <v/>
      </c>
      <c r="I4566" s="11" t="str">
        <f aca="false">IF(A4566="","",IF(ISNUMBER(A4566),INT(A4566),IFERROR(IF(TEXT(DATE(VALUE(LEFT(A4566,4)),VALUE(MID(A4566,6,2)),VALUE(MID(A4566,9,2))),"yyyy-mm-dd")=LEFT(A4566,10),DATE(VALUE(LEFT(A4566,4)),VALUE(MID(A4566,6,2)),VALUE(MID(A4566,9,2))),""),"")))</f>
        <v/>
      </c>
    </row>
    <row r="4567" customFormat="false" ht="15" hidden="false" customHeight="false" outlineLevel="0" collapsed="false">
      <c r="A4567" s="13"/>
      <c r="B4567" s="8"/>
      <c r="C4567" s="8"/>
      <c r="D4567" s="23"/>
      <c r="E4567" s="23"/>
      <c r="F4567" s="10" t="str">
        <f aca="false">IF(D4567="","",D4567-N(E4567))</f>
        <v/>
      </c>
      <c r="G4567" s="8"/>
      <c r="H4567" s="12" t="str">
        <f aca="false">IF(AND(A4567="",C4567="",D4567=""),"",IF(A4567="","Add the order date",IF(I4567="","Date not recognised - use YYYY-MM-DD",IF(C4567="","Add the customer email",IF(D4567="","Add the order total",IF(COUNTIF(Customers!$A$2:$A$2001,C4567)=0,"Customer not on Customers tab",IF(N(E4567)&gt;D4567,"Refund is more than the order",IF(AND(B4567&lt;&gt;"",COUNTIF($B$2:$B$5001,B4567)&gt;1),"Same order # twice - keep one row",""))))))))</f>
        <v/>
      </c>
      <c r="I4567" s="11" t="str">
        <f aca="false">IF(A4567="","",IF(ISNUMBER(A4567),INT(A4567),IFERROR(IF(TEXT(DATE(VALUE(LEFT(A4567,4)),VALUE(MID(A4567,6,2)),VALUE(MID(A4567,9,2))),"yyyy-mm-dd")=LEFT(A4567,10),DATE(VALUE(LEFT(A4567,4)),VALUE(MID(A4567,6,2)),VALUE(MID(A4567,9,2))),""),"")))</f>
        <v/>
      </c>
    </row>
    <row r="4568" customFormat="false" ht="15" hidden="false" customHeight="false" outlineLevel="0" collapsed="false">
      <c r="A4568" s="13"/>
      <c r="B4568" s="8"/>
      <c r="C4568" s="8"/>
      <c r="D4568" s="23"/>
      <c r="E4568" s="23"/>
      <c r="F4568" s="10" t="str">
        <f aca="false">IF(D4568="","",D4568-N(E4568))</f>
        <v/>
      </c>
      <c r="G4568" s="8"/>
      <c r="H4568" s="12" t="str">
        <f aca="false">IF(AND(A4568="",C4568="",D4568=""),"",IF(A4568="","Add the order date",IF(I4568="","Date not recognised - use YYYY-MM-DD",IF(C4568="","Add the customer email",IF(D4568="","Add the order total",IF(COUNTIF(Customers!$A$2:$A$2001,C4568)=0,"Customer not on Customers tab",IF(N(E4568)&gt;D4568,"Refund is more than the order",IF(AND(B4568&lt;&gt;"",COUNTIF($B$2:$B$5001,B4568)&gt;1),"Same order # twice - keep one row",""))))))))</f>
        <v/>
      </c>
      <c r="I4568" s="11" t="str">
        <f aca="false">IF(A4568="","",IF(ISNUMBER(A4568),INT(A4568),IFERROR(IF(TEXT(DATE(VALUE(LEFT(A4568,4)),VALUE(MID(A4568,6,2)),VALUE(MID(A4568,9,2))),"yyyy-mm-dd")=LEFT(A4568,10),DATE(VALUE(LEFT(A4568,4)),VALUE(MID(A4568,6,2)),VALUE(MID(A4568,9,2))),""),"")))</f>
        <v/>
      </c>
    </row>
    <row r="4569" customFormat="false" ht="15" hidden="false" customHeight="false" outlineLevel="0" collapsed="false">
      <c r="A4569" s="13"/>
      <c r="B4569" s="8"/>
      <c r="C4569" s="8"/>
      <c r="D4569" s="23"/>
      <c r="E4569" s="23"/>
      <c r="F4569" s="10" t="str">
        <f aca="false">IF(D4569="","",D4569-N(E4569))</f>
        <v/>
      </c>
      <c r="G4569" s="8"/>
      <c r="H4569" s="12" t="str">
        <f aca="false">IF(AND(A4569="",C4569="",D4569=""),"",IF(A4569="","Add the order date",IF(I4569="","Date not recognised - use YYYY-MM-DD",IF(C4569="","Add the customer email",IF(D4569="","Add the order total",IF(COUNTIF(Customers!$A$2:$A$2001,C4569)=0,"Customer not on Customers tab",IF(N(E4569)&gt;D4569,"Refund is more than the order",IF(AND(B4569&lt;&gt;"",COUNTIF($B$2:$B$5001,B4569)&gt;1),"Same order # twice - keep one row",""))))))))</f>
        <v/>
      </c>
      <c r="I4569" s="11" t="str">
        <f aca="false">IF(A4569="","",IF(ISNUMBER(A4569),INT(A4569),IFERROR(IF(TEXT(DATE(VALUE(LEFT(A4569,4)),VALUE(MID(A4569,6,2)),VALUE(MID(A4569,9,2))),"yyyy-mm-dd")=LEFT(A4569,10),DATE(VALUE(LEFT(A4569,4)),VALUE(MID(A4569,6,2)),VALUE(MID(A4569,9,2))),""),"")))</f>
        <v/>
      </c>
    </row>
    <row r="4570" customFormat="false" ht="15" hidden="false" customHeight="false" outlineLevel="0" collapsed="false">
      <c r="A4570" s="13"/>
      <c r="B4570" s="8"/>
      <c r="C4570" s="8"/>
      <c r="D4570" s="23"/>
      <c r="E4570" s="23"/>
      <c r="F4570" s="10" t="str">
        <f aca="false">IF(D4570="","",D4570-N(E4570))</f>
        <v/>
      </c>
      <c r="G4570" s="8"/>
      <c r="H4570" s="12" t="str">
        <f aca="false">IF(AND(A4570="",C4570="",D4570=""),"",IF(A4570="","Add the order date",IF(I4570="","Date not recognised - use YYYY-MM-DD",IF(C4570="","Add the customer email",IF(D4570="","Add the order total",IF(COUNTIF(Customers!$A$2:$A$2001,C4570)=0,"Customer not on Customers tab",IF(N(E4570)&gt;D4570,"Refund is more than the order",IF(AND(B4570&lt;&gt;"",COUNTIF($B$2:$B$5001,B4570)&gt;1),"Same order # twice - keep one row",""))))))))</f>
        <v/>
      </c>
      <c r="I4570" s="11" t="str">
        <f aca="false">IF(A4570="","",IF(ISNUMBER(A4570),INT(A4570),IFERROR(IF(TEXT(DATE(VALUE(LEFT(A4570,4)),VALUE(MID(A4570,6,2)),VALUE(MID(A4570,9,2))),"yyyy-mm-dd")=LEFT(A4570,10),DATE(VALUE(LEFT(A4570,4)),VALUE(MID(A4570,6,2)),VALUE(MID(A4570,9,2))),""),"")))</f>
        <v/>
      </c>
    </row>
    <row r="4571" customFormat="false" ht="15" hidden="false" customHeight="false" outlineLevel="0" collapsed="false">
      <c r="A4571" s="13"/>
      <c r="B4571" s="8"/>
      <c r="C4571" s="8"/>
      <c r="D4571" s="23"/>
      <c r="E4571" s="23"/>
      <c r="F4571" s="10" t="str">
        <f aca="false">IF(D4571="","",D4571-N(E4571))</f>
        <v/>
      </c>
      <c r="G4571" s="8"/>
      <c r="H4571" s="12" t="str">
        <f aca="false">IF(AND(A4571="",C4571="",D4571=""),"",IF(A4571="","Add the order date",IF(I4571="","Date not recognised - use YYYY-MM-DD",IF(C4571="","Add the customer email",IF(D4571="","Add the order total",IF(COUNTIF(Customers!$A$2:$A$2001,C4571)=0,"Customer not on Customers tab",IF(N(E4571)&gt;D4571,"Refund is more than the order",IF(AND(B4571&lt;&gt;"",COUNTIF($B$2:$B$5001,B4571)&gt;1),"Same order # twice - keep one row",""))))))))</f>
        <v/>
      </c>
      <c r="I4571" s="11" t="str">
        <f aca="false">IF(A4571="","",IF(ISNUMBER(A4571),INT(A4571),IFERROR(IF(TEXT(DATE(VALUE(LEFT(A4571,4)),VALUE(MID(A4571,6,2)),VALUE(MID(A4571,9,2))),"yyyy-mm-dd")=LEFT(A4571,10),DATE(VALUE(LEFT(A4571,4)),VALUE(MID(A4571,6,2)),VALUE(MID(A4571,9,2))),""),"")))</f>
        <v/>
      </c>
    </row>
    <row r="4572" customFormat="false" ht="15" hidden="false" customHeight="false" outlineLevel="0" collapsed="false">
      <c r="A4572" s="13"/>
      <c r="B4572" s="8"/>
      <c r="C4572" s="8"/>
      <c r="D4572" s="23"/>
      <c r="E4572" s="23"/>
      <c r="F4572" s="10" t="str">
        <f aca="false">IF(D4572="","",D4572-N(E4572))</f>
        <v/>
      </c>
      <c r="G4572" s="8"/>
      <c r="H4572" s="12" t="str">
        <f aca="false">IF(AND(A4572="",C4572="",D4572=""),"",IF(A4572="","Add the order date",IF(I4572="","Date not recognised - use YYYY-MM-DD",IF(C4572="","Add the customer email",IF(D4572="","Add the order total",IF(COUNTIF(Customers!$A$2:$A$2001,C4572)=0,"Customer not on Customers tab",IF(N(E4572)&gt;D4572,"Refund is more than the order",IF(AND(B4572&lt;&gt;"",COUNTIF($B$2:$B$5001,B4572)&gt;1),"Same order # twice - keep one row",""))))))))</f>
        <v/>
      </c>
      <c r="I4572" s="11" t="str">
        <f aca="false">IF(A4572="","",IF(ISNUMBER(A4572),INT(A4572),IFERROR(IF(TEXT(DATE(VALUE(LEFT(A4572,4)),VALUE(MID(A4572,6,2)),VALUE(MID(A4572,9,2))),"yyyy-mm-dd")=LEFT(A4572,10),DATE(VALUE(LEFT(A4572,4)),VALUE(MID(A4572,6,2)),VALUE(MID(A4572,9,2))),""),"")))</f>
        <v/>
      </c>
    </row>
    <row r="4573" customFormat="false" ht="15" hidden="false" customHeight="false" outlineLevel="0" collapsed="false">
      <c r="A4573" s="13"/>
      <c r="B4573" s="8"/>
      <c r="C4573" s="8"/>
      <c r="D4573" s="23"/>
      <c r="E4573" s="23"/>
      <c r="F4573" s="10" t="str">
        <f aca="false">IF(D4573="","",D4573-N(E4573))</f>
        <v/>
      </c>
      <c r="G4573" s="8"/>
      <c r="H4573" s="12" t="str">
        <f aca="false">IF(AND(A4573="",C4573="",D4573=""),"",IF(A4573="","Add the order date",IF(I4573="","Date not recognised - use YYYY-MM-DD",IF(C4573="","Add the customer email",IF(D4573="","Add the order total",IF(COUNTIF(Customers!$A$2:$A$2001,C4573)=0,"Customer not on Customers tab",IF(N(E4573)&gt;D4573,"Refund is more than the order",IF(AND(B4573&lt;&gt;"",COUNTIF($B$2:$B$5001,B4573)&gt;1),"Same order # twice - keep one row",""))))))))</f>
        <v/>
      </c>
      <c r="I4573" s="11" t="str">
        <f aca="false">IF(A4573="","",IF(ISNUMBER(A4573),INT(A4573),IFERROR(IF(TEXT(DATE(VALUE(LEFT(A4573,4)),VALUE(MID(A4573,6,2)),VALUE(MID(A4573,9,2))),"yyyy-mm-dd")=LEFT(A4573,10),DATE(VALUE(LEFT(A4573,4)),VALUE(MID(A4573,6,2)),VALUE(MID(A4573,9,2))),""),"")))</f>
        <v/>
      </c>
    </row>
    <row r="4574" customFormat="false" ht="15" hidden="false" customHeight="false" outlineLevel="0" collapsed="false">
      <c r="A4574" s="13"/>
      <c r="B4574" s="8"/>
      <c r="C4574" s="8"/>
      <c r="D4574" s="23"/>
      <c r="E4574" s="23"/>
      <c r="F4574" s="10" t="str">
        <f aca="false">IF(D4574="","",D4574-N(E4574))</f>
        <v/>
      </c>
      <c r="G4574" s="8"/>
      <c r="H4574" s="12" t="str">
        <f aca="false">IF(AND(A4574="",C4574="",D4574=""),"",IF(A4574="","Add the order date",IF(I4574="","Date not recognised - use YYYY-MM-DD",IF(C4574="","Add the customer email",IF(D4574="","Add the order total",IF(COUNTIF(Customers!$A$2:$A$2001,C4574)=0,"Customer not on Customers tab",IF(N(E4574)&gt;D4574,"Refund is more than the order",IF(AND(B4574&lt;&gt;"",COUNTIF($B$2:$B$5001,B4574)&gt;1),"Same order # twice - keep one row",""))))))))</f>
        <v/>
      </c>
      <c r="I4574" s="11" t="str">
        <f aca="false">IF(A4574="","",IF(ISNUMBER(A4574),INT(A4574),IFERROR(IF(TEXT(DATE(VALUE(LEFT(A4574,4)),VALUE(MID(A4574,6,2)),VALUE(MID(A4574,9,2))),"yyyy-mm-dd")=LEFT(A4574,10),DATE(VALUE(LEFT(A4574,4)),VALUE(MID(A4574,6,2)),VALUE(MID(A4574,9,2))),""),"")))</f>
        <v/>
      </c>
    </row>
    <row r="4575" customFormat="false" ht="15" hidden="false" customHeight="false" outlineLevel="0" collapsed="false">
      <c r="A4575" s="13"/>
      <c r="B4575" s="8"/>
      <c r="C4575" s="8"/>
      <c r="D4575" s="23"/>
      <c r="E4575" s="23"/>
      <c r="F4575" s="10" t="str">
        <f aca="false">IF(D4575="","",D4575-N(E4575))</f>
        <v/>
      </c>
      <c r="G4575" s="8"/>
      <c r="H4575" s="12" t="str">
        <f aca="false">IF(AND(A4575="",C4575="",D4575=""),"",IF(A4575="","Add the order date",IF(I4575="","Date not recognised - use YYYY-MM-DD",IF(C4575="","Add the customer email",IF(D4575="","Add the order total",IF(COUNTIF(Customers!$A$2:$A$2001,C4575)=0,"Customer not on Customers tab",IF(N(E4575)&gt;D4575,"Refund is more than the order",IF(AND(B4575&lt;&gt;"",COUNTIF($B$2:$B$5001,B4575)&gt;1),"Same order # twice - keep one row",""))))))))</f>
        <v/>
      </c>
      <c r="I4575" s="11" t="str">
        <f aca="false">IF(A4575="","",IF(ISNUMBER(A4575),INT(A4575),IFERROR(IF(TEXT(DATE(VALUE(LEFT(A4575,4)),VALUE(MID(A4575,6,2)),VALUE(MID(A4575,9,2))),"yyyy-mm-dd")=LEFT(A4575,10),DATE(VALUE(LEFT(A4575,4)),VALUE(MID(A4575,6,2)),VALUE(MID(A4575,9,2))),""),"")))</f>
        <v/>
      </c>
    </row>
    <row r="4576" customFormat="false" ht="15" hidden="false" customHeight="false" outlineLevel="0" collapsed="false">
      <c r="A4576" s="13"/>
      <c r="B4576" s="8"/>
      <c r="C4576" s="8"/>
      <c r="D4576" s="23"/>
      <c r="E4576" s="23"/>
      <c r="F4576" s="10" t="str">
        <f aca="false">IF(D4576="","",D4576-N(E4576))</f>
        <v/>
      </c>
      <c r="G4576" s="8"/>
      <c r="H4576" s="12" t="str">
        <f aca="false">IF(AND(A4576="",C4576="",D4576=""),"",IF(A4576="","Add the order date",IF(I4576="","Date not recognised - use YYYY-MM-DD",IF(C4576="","Add the customer email",IF(D4576="","Add the order total",IF(COUNTIF(Customers!$A$2:$A$2001,C4576)=0,"Customer not on Customers tab",IF(N(E4576)&gt;D4576,"Refund is more than the order",IF(AND(B4576&lt;&gt;"",COUNTIF($B$2:$B$5001,B4576)&gt;1),"Same order # twice - keep one row",""))))))))</f>
        <v/>
      </c>
      <c r="I4576" s="11" t="str">
        <f aca="false">IF(A4576="","",IF(ISNUMBER(A4576),INT(A4576),IFERROR(IF(TEXT(DATE(VALUE(LEFT(A4576,4)),VALUE(MID(A4576,6,2)),VALUE(MID(A4576,9,2))),"yyyy-mm-dd")=LEFT(A4576,10),DATE(VALUE(LEFT(A4576,4)),VALUE(MID(A4576,6,2)),VALUE(MID(A4576,9,2))),""),"")))</f>
        <v/>
      </c>
    </row>
    <row r="4577" customFormat="false" ht="15" hidden="false" customHeight="false" outlineLevel="0" collapsed="false">
      <c r="A4577" s="13"/>
      <c r="B4577" s="8"/>
      <c r="C4577" s="8"/>
      <c r="D4577" s="23"/>
      <c r="E4577" s="23"/>
      <c r="F4577" s="10" t="str">
        <f aca="false">IF(D4577="","",D4577-N(E4577))</f>
        <v/>
      </c>
      <c r="G4577" s="8"/>
      <c r="H4577" s="12" t="str">
        <f aca="false">IF(AND(A4577="",C4577="",D4577=""),"",IF(A4577="","Add the order date",IF(I4577="","Date not recognised - use YYYY-MM-DD",IF(C4577="","Add the customer email",IF(D4577="","Add the order total",IF(COUNTIF(Customers!$A$2:$A$2001,C4577)=0,"Customer not on Customers tab",IF(N(E4577)&gt;D4577,"Refund is more than the order",IF(AND(B4577&lt;&gt;"",COUNTIF($B$2:$B$5001,B4577)&gt;1),"Same order # twice - keep one row",""))))))))</f>
        <v/>
      </c>
      <c r="I4577" s="11" t="str">
        <f aca="false">IF(A4577="","",IF(ISNUMBER(A4577),INT(A4577),IFERROR(IF(TEXT(DATE(VALUE(LEFT(A4577,4)),VALUE(MID(A4577,6,2)),VALUE(MID(A4577,9,2))),"yyyy-mm-dd")=LEFT(A4577,10),DATE(VALUE(LEFT(A4577,4)),VALUE(MID(A4577,6,2)),VALUE(MID(A4577,9,2))),""),"")))</f>
        <v/>
      </c>
    </row>
    <row r="4578" customFormat="false" ht="15" hidden="false" customHeight="false" outlineLevel="0" collapsed="false">
      <c r="A4578" s="13"/>
      <c r="B4578" s="8"/>
      <c r="C4578" s="8"/>
      <c r="D4578" s="23"/>
      <c r="E4578" s="23"/>
      <c r="F4578" s="10" t="str">
        <f aca="false">IF(D4578="","",D4578-N(E4578))</f>
        <v/>
      </c>
      <c r="G4578" s="8"/>
      <c r="H4578" s="12" t="str">
        <f aca="false">IF(AND(A4578="",C4578="",D4578=""),"",IF(A4578="","Add the order date",IF(I4578="","Date not recognised - use YYYY-MM-DD",IF(C4578="","Add the customer email",IF(D4578="","Add the order total",IF(COUNTIF(Customers!$A$2:$A$2001,C4578)=0,"Customer not on Customers tab",IF(N(E4578)&gt;D4578,"Refund is more than the order",IF(AND(B4578&lt;&gt;"",COUNTIF($B$2:$B$5001,B4578)&gt;1),"Same order # twice - keep one row",""))))))))</f>
        <v/>
      </c>
      <c r="I4578" s="11" t="str">
        <f aca="false">IF(A4578="","",IF(ISNUMBER(A4578),INT(A4578),IFERROR(IF(TEXT(DATE(VALUE(LEFT(A4578,4)),VALUE(MID(A4578,6,2)),VALUE(MID(A4578,9,2))),"yyyy-mm-dd")=LEFT(A4578,10),DATE(VALUE(LEFT(A4578,4)),VALUE(MID(A4578,6,2)),VALUE(MID(A4578,9,2))),""),"")))</f>
        <v/>
      </c>
    </row>
    <row r="4579" customFormat="false" ht="15" hidden="false" customHeight="false" outlineLevel="0" collapsed="false">
      <c r="A4579" s="13"/>
      <c r="B4579" s="8"/>
      <c r="C4579" s="8"/>
      <c r="D4579" s="23"/>
      <c r="E4579" s="23"/>
      <c r="F4579" s="10" t="str">
        <f aca="false">IF(D4579="","",D4579-N(E4579))</f>
        <v/>
      </c>
      <c r="G4579" s="8"/>
      <c r="H4579" s="12" t="str">
        <f aca="false">IF(AND(A4579="",C4579="",D4579=""),"",IF(A4579="","Add the order date",IF(I4579="","Date not recognised - use YYYY-MM-DD",IF(C4579="","Add the customer email",IF(D4579="","Add the order total",IF(COUNTIF(Customers!$A$2:$A$2001,C4579)=0,"Customer not on Customers tab",IF(N(E4579)&gt;D4579,"Refund is more than the order",IF(AND(B4579&lt;&gt;"",COUNTIF($B$2:$B$5001,B4579)&gt;1),"Same order # twice - keep one row",""))))))))</f>
        <v/>
      </c>
      <c r="I4579" s="11" t="str">
        <f aca="false">IF(A4579="","",IF(ISNUMBER(A4579),INT(A4579),IFERROR(IF(TEXT(DATE(VALUE(LEFT(A4579,4)),VALUE(MID(A4579,6,2)),VALUE(MID(A4579,9,2))),"yyyy-mm-dd")=LEFT(A4579,10),DATE(VALUE(LEFT(A4579,4)),VALUE(MID(A4579,6,2)),VALUE(MID(A4579,9,2))),""),"")))</f>
        <v/>
      </c>
    </row>
    <row r="4580" customFormat="false" ht="15" hidden="false" customHeight="false" outlineLevel="0" collapsed="false">
      <c r="A4580" s="13"/>
      <c r="B4580" s="8"/>
      <c r="C4580" s="8"/>
      <c r="D4580" s="23"/>
      <c r="E4580" s="23"/>
      <c r="F4580" s="10" t="str">
        <f aca="false">IF(D4580="","",D4580-N(E4580))</f>
        <v/>
      </c>
      <c r="G4580" s="8"/>
      <c r="H4580" s="12" t="str">
        <f aca="false">IF(AND(A4580="",C4580="",D4580=""),"",IF(A4580="","Add the order date",IF(I4580="","Date not recognised - use YYYY-MM-DD",IF(C4580="","Add the customer email",IF(D4580="","Add the order total",IF(COUNTIF(Customers!$A$2:$A$2001,C4580)=0,"Customer not on Customers tab",IF(N(E4580)&gt;D4580,"Refund is more than the order",IF(AND(B4580&lt;&gt;"",COUNTIF($B$2:$B$5001,B4580)&gt;1),"Same order # twice - keep one row",""))))))))</f>
        <v/>
      </c>
      <c r="I4580" s="11" t="str">
        <f aca="false">IF(A4580="","",IF(ISNUMBER(A4580),INT(A4580),IFERROR(IF(TEXT(DATE(VALUE(LEFT(A4580,4)),VALUE(MID(A4580,6,2)),VALUE(MID(A4580,9,2))),"yyyy-mm-dd")=LEFT(A4580,10),DATE(VALUE(LEFT(A4580,4)),VALUE(MID(A4580,6,2)),VALUE(MID(A4580,9,2))),""),"")))</f>
        <v/>
      </c>
    </row>
    <row r="4581" customFormat="false" ht="15" hidden="false" customHeight="false" outlineLevel="0" collapsed="false">
      <c r="A4581" s="13"/>
      <c r="B4581" s="8"/>
      <c r="C4581" s="8"/>
      <c r="D4581" s="23"/>
      <c r="E4581" s="23"/>
      <c r="F4581" s="10" t="str">
        <f aca="false">IF(D4581="","",D4581-N(E4581))</f>
        <v/>
      </c>
      <c r="G4581" s="8"/>
      <c r="H4581" s="12" t="str">
        <f aca="false">IF(AND(A4581="",C4581="",D4581=""),"",IF(A4581="","Add the order date",IF(I4581="","Date not recognised - use YYYY-MM-DD",IF(C4581="","Add the customer email",IF(D4581="","Add the order total",IF(COUNTIF(Customers!$A$2:$A$2001,C4581)=0,"Customer not on Customers tab",IF(N(E4581)&gt;D4581,"Refund is more than the order",IF(AND(B4581&lt;&gt;"",COUNTIF($B$2:$B$5001,B4581)&gt;1),"Same order # twice - keep one row",""))))))))</f>
        <v/>
      </c>
      <c r="I4581" s="11" t="str">
        <f aca="false">IF(A4581="","",IF(ISNUMBER(A4581),INT(A4581),IFERROR(IF(TEXT(DATE(VALUE(LEFT(A4581,4)),VALUE(MID(A4581,6,2)),VALUE(MID(A4581,9,2))),"yyyy-mm-dd")=LEFT(A4581,10),DATE(VALUE(LEFT(A4581,4)),VALUE(MID(A4581,6,2)),VALUE(MID(A4581,9,2))),""),"")))</f>
        <v/>
      </c>
    </row>
    <row r="4582" customFormat="false" ht="15" hidden="false" customHeight="false" outlineLevel="0" collapsed="false">
      <c r="A4582" s="13"/>
      <c r="B4582" s="8"/>
      <c r="C4582" s="8"/>
      <c r="D4582" s="23"/>
      <c r="E4582" s="23"/>
      <c r="F4582" s="10" t="str">
        <f aca="false">IF(D4582="","",D4582-N(E4582))</f>
        <v/>
      </c>
      <c r="G4582" s="8"/>
      <c r="H4582" s="12" t="str">
        <f aca="false">IF(AND(A4582="",C4582="",D4582=""),"",IF(A4582="","Add the order date",IF(I4582="","Date not recognised - use YYYY-MM-DD",IF(C4582="","Add the customer email",IF(D4582="","Add the order total",IF(COUNTIF(Customers!$A$2:$A$2001,C4582)=0,"Customer not on Customers tab",IF(N(E4582)&gt;D4582,"Refund is more than the order",IF(AND(B4582&lt;&gt;"",COUNTIF($B$2:$B$5001,B4582)&gt;1),"Same order # twice - keep one row",""))))))))</f>
        <v/>
      </c>
      <c r="I4582" s="11" t="str">
        <f aca="false">IF(A4582="","",IF(ISNUMBER(A4582),INT(A4582),IFERROR(IF(TEXT(DATE(VALUE(LEFT(A4582,4)),VALUE(MID(A4582,6,2)),VALUE(MID(A4582,9,2))),"yyyy-mm-dd")=LEFT(A4582,10),DATE(VALUE(LEFT(A4582,4)),VALUE(MID(A4582,6,2)),VALUE(MID(A4582,9,2))),""),"")))</f>
        <v/>
      </c>
    </row>
    <row r="4583" customFormat="false" ht="15" hidden="false" customHeight="false" outlineLevel="0" collapsed="false">
      <c r="A4583" s="13"/>
      <c r="B4583" s="8"/>
      <c r="C4583" s="8"/>
      <c r="D4583" s="23"/>
      <c r="E4583" s="23"/>
      <c r="F4583" s="10" t="str">
        <f aca="false">IF(D4583="","",D4583-N(E4583))</f>
        <v/>
      </c>
      <c r="G4583" s="8"/>
      <c r="H4583" s="12" t="str">
        <f aca="false">IF(AND(A4583="",C4583="",D4583=""),"",IF(A4583="","Add the order date",IF(I4583="","Date not recognised - use YYYY-MM-DD",IF(C4583="","Add the customer email",IF(D4583="","Add the order total",IF(COUNTIF(Customers!$A$2:$A$2001,C4583)=0,"Customer not on Customers tab",IF(N(E4583)&gt;D4583,"Refund is more than the order",IF(AND(B4583&lt;&gt;"",COUNTIF($B$2:$B$5001,B4583)&gt;1),"Same order # twice - keep one row",""))))))))</f>
        <v/>
      </c>
      <c r="I4583" s="11" t="str">
        <f aca="false">IF(A4583="","",IF(ISNUMBER(A4583),INT(A4583),IFERROR(IF(TEXT(DATE(VALUE(LEFT(A4583,4)),VALUE(MID(A4583,6,2)),VALUE(MID(A4583,9,2))),"yyyy-mm-dd")=LEFT(A4583,10),DATE(VALUE(LEFT(A4583,4)),VALUE(MID(A4583,6,2)),VALUE(MID(A4583,9,2))),""),"")))</f>
        <v/>
      </c>
    </row>
    <row r="4584" customFormat="false" ht="15" hidden="false" customHeight="false" outlineLevel="0" collapsed="false">
      <c r="A4584" s="13"/>
      <c r="B4584" s="8"/>
      <c r="C4584" s="8"/>
      <c r="D4584" s="23"/>
      <c r="E4584" s="23"/>
      <c r="F4584" s="10" t="str">
        <f aca="false">IF(D4584="","",D4584-N(E4584))</f>
        <v/>
      </c>
      <c r="G4584" s="8"/>
      <c r="H4584" s="12" t="str">
        <f aca="false">IF(AND(A4584="",C4584="",D4584=""),"",IF(A4584="","Add the order date",IF(I4584="","Date not recognised - use YYYY-MM-DD",IF(C4584="","Add the customer email",IF(D4584="","Add the order total",IF(COUNTIF(Customers!$A$2:$A$2001,C4584)=0,"Customer not on Customers tab",IF(N(E4584)&gt;D4584,"Refund is more than the order",IF(AND(B4584&lt;&gt;"",COUNTIF($B$2:$B$5001,B4584)&gt;1),"Same order # twice - keep one row",""))))))))</f>
        <v/>
      </c>
      <c r="I4584" s="11" t="str">
        <f aca="false">IF(A4584="","",IF(ISNUMBER(A4584),INT(A4584),IFERROR(IF(TEXT(DATE(VALUE(LEFT(A4584,4)),VALUE(MID(A4584,6,2)),VALUE(MID(A4584,9,2))),"yyyy-mm-dd")=LEFT(A4584,10),DATE(VALUE(LEFT(A4584,4)),VALUE(MID(A4584,6,2)),VALUE(MID(A4584,9,2))),""),"")))</f>
        <v/>
      </c>
    </row>
    <row r="4585" customFormat="false" ht="15" hidden="false" customHeight="false" outlineLevel="0" collapsed="false">
      <c r="A4585" s="13"/>
      <c r="B4585" s="8"/>
      <c r="C4585" s="8"/>
      <c r="D4585" s="23"/>
      <c r="E4585" s="23"/>
      <c r="F4585" s="10" t="str">
        <f aca="false">IF(D4585="","",D4585-N(E4585))</f>
        <v/>
      </c>
      <c r="G4585" s="8"/>
      <c r="H4585" s="12" t="str">
        <f aca="false">IF(AND(A4585="",C4585="",D4585=""),"",IF(A4585="","Add the order date",IF(I4585="","Date not recognised - use YYYY-MM-DD",IF(C4585="","Add the customer email",IF(D4585="","Add the order total",IF(COUNTIF(Customers!$A$2:$A$2001,C4585)=0,"Customer not on Customers tab",IF(N(E4585)&gt;D4585,"Refund is more than the order",IF(AND(B4585&lt;&gt;"",COUNTIF($B$2:$B$5001,B4585)&gt;1),"Same order # twice - keep one row",""))))))))</f>
        <v/>
      </c>
      <c r="I4585" s="11" t="str">
        <f aca="false">IF(A4585="","",IF(ISNUMBER(A4585),INT(A4585),IFERROR(IF(TEXT(DATE(VALUE(LEFT(A4585,4)),VALUE(MID(A4585,6,2)),VALUE(MID(A4585,9,2))),"yyyy-mm-dd")=LEFT(A4585,10),DATE(VALUE(LEFT(A4585,4)),VALUE(MID(A4585,6,2)),VALUE(MID(A4585,9,2))),""),"")))</f>
        <v/>
      </c>
    </row>
    <row r="4586" customFormat="false" ht="15" hidden="false" customHeight="false" outlineLevel="0" collapsed="false">
      <c r="A4586" s="13"/>
      <c r="B4586" s="8"/>
      <c r="C4586" s="8"/>
      <c r="D4586" s="23"/>
      <c r="E4586" s="23"/>
      <c r="F4586" s="10" t="str">
        <f aca="false">IF(D4586="","",D4586-N(E4586))</f>
        <v/>
      </c>
      <c r="G4586" s="8"/>
      <c r="H4586" s="12" t="str">
        <f aca="false">IF(AND(A4586="",C4586="",D4586=""),"",IF(A4586="","Add the order date",IF(I4586="","Date not recognised - use YYYY-MM-DD",IF(C4586="","Add the customer email",IF(D4586="","Add the order total",IF(COUNTIF(Customers!$A$2:$A$2001,C4586)=0,"Customer not on Customers tab",IF(N(E4586)&gt;D4586,"Refund is more than the order",IF(AND(B4586&lt;&gt;"",COUNTIF($B$2:$B$5001,B4586)&gt;1),"Same order # twice - keep one row",""))))))))</f>
        <v/>
      </c>
      <c r="I4586" s="11" t="str">
        <f aca="false">IF(A4586="","",IF(ISNUMBER(A4586),INT(A4586),IFERROR(IF(TEXT(DATE(VALUE(LEFT(A4586,4)),VALUE(MID(A4586,6,2)),VALUE(MID(A4586,9,2))),"yyyy-mm-dd")=LEFT(A4586,10),DATE(VALUE(LEFT(A4586,4)),VALUE(MID(A4586,6,2)),VALUE(MID(A4586,9,2))),""),"")))</f>
        <v/>
      </c>
    </row>
    <row r="4587" customFormat="false" ht="15" hidden="false" customHeight="false" outlineLevel="0" collapsed="false">
      <c r="A4587" s="13"/>
      <c r="B4587" s="8"/>
      <c r="C4587" s="8"/>
      <c r="D4587" s="23"/>
      <c r="E4587" s="23"/>
      <c r="F4587" s="10" t="str">
        <f aca="false">IF(D4587="","",D4587-N(E4587))</f>
        <v/>
      </c>
      <c r="G4587" s="8"/>
      <c r="H4587" s="12" t="str">
        <f aca="false">IF(AND(A4587="",C4587="",D4587=""),"",IF(A4587="","Add the order date",IF(I4587="","Date not recognised - use YYYY-MM-DD",IF(C4587="","Add the customer email",IF(D4587="","Add the order total",IF(COUNTIF(Customers!$A$2:$A$2001,C4587)=0,"Customer not on Customers tab",IF(N(E4587)&gt;D4587,"Refund is more than the order",IF(AND(B4587&lt;&gt;"",COUNTIF($B$2:$B$5001,B4587)&gt;1),"Same order # twice - keep one row",""))))))))</f>
        <v/>
      </c>
      <c r="I4587" s="11" t="str">
        <f aca="false">IF(A4587="","",IF(ISNUMBER(A4587),INT(A4587),IFERROR(IF(TEXT(DATE(VALUE(LEFT(A4587,4)),VALUE(MID(A4587,6,2)),VALUE(MID(A4587,9,2))),"yyyy-mm-dd")=LEFT(A4587,10),DATE(VALUE(LEFT(A4587,4)),VALUE(MID(A4587,6,2)),VALUE(MID(A4587,9,2))),""),"")))</f>
        <v/>
      </c>
    </row>
    <row r="4588" customFormat="false" ht="15" hidden="false" customHeight="false" outlineLevel="0" collapsed="false">
      <c r="A4588" s="13"/>
      <c r="B4588" s="8"/>
      <c r="C4588" s="8"/>
      <c r="D4588" s="23"/>
      <c r="E4588" s="23"/>
      <c r="F4588" s="10" t="str">
        <f aca="false">IF(D4588="","",D4588-N(E4588))</f>
        <v/>
      </c>
      <c r="G4588" s="8"/>
      <c r="H4588" s="12" t="str">
        <f aca="false">IF(AND(A4588="",C4588="",D4588=""),"",IF(A4588="","Add the order date",IF(I4588="","Date not recognised - use YYYY-MM-DD",IF(C4588="","Add the customer email",IF(D4588="","Add the order total",IF(COUNTIF(Customers!$A$2:$A$2001,C4588)=0,"Customer not on Customers tab",IF(N(E4588)&gt;D4588,"Refund is more than the order",IF(AND(B4588&lt;&gt;"",COUNTIF($B$2:$B$5001,B4588)&gt;1),"Same order # twice - keep one row",""))))))))</f>
        <v/>
      </c>
      <c r="I4588" s="11" t="str">
        <f aca="false">IF(A4588="","",IF(ISNUMBER(A4588),INT(A4588),IFERROR(IF(TEXT(DATE(VALUE(LEFT(A4588,4)),VALUE(MID(A4588,6,2)),VALUE(MID(A4588,9,2))),"yyyy-mm-dd")=LEFT(A4588,10),DATE(VALUE(LEFT(A4588,4)),VALUE(MID(A4588,6,2)),VALUE(MID(A4588,9,2))),""),"")))</f>
        <v/>
      </c>
    </row>
    <row r="4589" customFormat="false" ht="15" hidden="false" customHeight="false" outlineLevel="0" collapsed="false">
      <c r="A4589" s="13"/>
      <c r="B4589" s="8"/>
      <c r="C4589" s="8"/>
      <c r="D4589" s="23"/>
      <c r="E4589" s="23"/>
      <c r="F4589" s="10" t="str">
        <f aca="false">IF(D4589="","",D4589-N(E4589))</f>
        <v/>
      </c>
      <c r="G4589" s="8"/>
      <c r="H4589" s="12" t="str">
        <f aca="false">IF(AND(A4589="",C4589="",D4589=""),"",IF(A4589="","Add the order date",IF(I4589="","Date not recognised - use YYYY-MM-DD",IF(C4589="","Add the customer email",IF(D4589="","Add the order total",IF(COUNTIF(Customers!$A$2:$A$2001,C4589)=0,"Customer not on Customers tab",IF(N(E4589)&gt;D4589,"Refund is more than the order",IF(AND(B4589&lt;&gt;"",COUNTIF($B$2:$B$5001,B4589)&gt;1),"Same order # twice - keep one row",""))))))))</f>
        <v/>
      </c>
      <c r="I4589" s="11" t="str">
        <f aca="false">IF(A4589="","",IF(ISNUMBER(A4589),INT(A4589),IFERROR(IF(TEXT(DATE(VALUE(LEFT(A4589,4)),VALUE(MID(A4589,6,2)),VALUE(MID(A4589,9,2))),"yyyy-mm-dd")=LEFT(A4589,10),DATE(VALUE(LEFT(A4589,4)),VALUE(MID(A4589,6,2)),VALUE(MID(A4589,9,2))),""),"")))</f>
        <v/>
      </c>
    </row>
    <row r="4590" customFormat="false" ht="15" hidden="false" customHeight="false" outlineLevel="0" collapsed="false">
      <c r="A4590" s="13"/>
      <c r="B4590" s="8"/>
      <c r="C4590" s="8"/>
      <c r="D4590" s="23"/>
      <c r="E4590" s="23"/>
      <c r="F4590" s="10" t="str">
        <f aca="false">IF(D4590="","",D4590-N(E4590))</f>
        <v/>
      </c>
      <c r="G4590" s="8"/>
      <c r="H4590" s="12" t="str">
        <f aca="false">IF(AND(A4590="",C4590="",D4590=""),"",IF(A4590="","Add the order date",IF(I4590="","Date not recognised - use YYYY-MM-DD",IF(C4590="","Add the customer email",IF(D4590="","Add the order total",IF(COUNTIF(Customers!$A$2:$A$2001,C4590)=0,"Customer not on Customers tab",IF(N(E4590)&gt;D4590,"Refund is more than the order",IF(AND(B4590&lt;&gt;"",COUNTIF($B$2:$B$5001,B4590)&gt;1),"Same order # twice - keep one row",""))))))))</f>
        <v/>
      </c>
      <c r="I4590" s="11" t="str">
        <f aca="false">IF(A4590="","",IF(ISNUMBER(A4590),INT(A4590),IFERROR(IF(TEXT(DATE(VALUE(LEFT(A4590,4)),VALUE(MID(A4590,6,2)),VALUE(MID(A4590,9,2))),"yyyy-mm-dd")=LEFT(A4590,10),DATE(VALUE(LEFT(A4590,4)),VALUE(MID(A4590,6,2)),VALUE(MID(A4590,9,2))),""),"")))</f>
        <v/>
      </c>
    </row>
    <row r="4591" customFormat="false" ht="15" hidden="false" customHeight="false" outlineLevel="0" collapsed="false">
      <c r="A4591" s="13"/>
      <c r="B4591" s="8"/>
      <c r="C4591" s="8"/>
      <c r="D4591" s="23"/>
      <c r="E4591" s="23"/>
      <c r="F4591" s="10" t="str">
        <f aca="false">IF(D4591="","",D4591-N(E4591))</f>
        <v/>
      </c>
      <c r="G4591" s="8"/>
      <c r="H4591" s="12" t="str">
        <f aca="false">IF(AND(A4591="",C4591="",D4591=""),"",IF(A4591="","Add the order date",IF(I4591="","Date not recognised - use YYYY-MM-DD",IF(C4591="","Add the customer email",IF(D4591="","Add the order total",IF(COUNTIF(Customers!$A$2:$A$2001,C4591)=0,"Customer not on Customers tab",IF(N(E4591)&gt;D4591,"Refund is more than the order",IF(AND(B4591&lt;&gt;"",COUNTIF($B$2:$B$5001,B4591)&gt;1),"Same order # twice - keep one row",""))))))))</f>
        <v/>
      </c>
      <c r="I4591" s="11" t="str">
        <f aca="false">IF(A4591="","",IF(ISNUMBER(A4591),INT(A4591),IFERROR(IF(TEXT(DATE(VALUE(LEFT(A4591,4)),VALUE(MID(A4591,6,2)),VALUE(MID(A4591,9,2))),"yyyy-mm-dd")=LEFT(A4591,10),DATE(VALUE(LEFT(A4591,4)),VALUE(MID(A4591,6,2)),VALUE(MID(A4591,9,2))),""),"")))</f>
        <v/>
      </c>
    </row>
    <row r="4592" customFormat="false" ht="15" hidden="false" customHeight="false" outlineLevel="0" collapsed="false">
      <c r="A4592" s="13"/>
      <c r="B4592" s="8"/>
      <c r="C4592" s="8"/>
      <c r="D4592" s="23"/>
      <c r="E4592" s="23"/>
      <c r="F4592" s="10" t="str">
        <f aca="false">IF(D4592="","",D4592-N(E4592))</f>
        <v/>
      </c>
      <c r="G4592" s="8"/>
      <c r="H4592" s="12" t="str">
        <f aca="false">IF(AND(A4592="",C4592="",D4592=""),"",IF(A4592="","Add the order date",IF(I4592="","Date not recognised - use YYYY-MM-DD",IF(C4592="","Add the customer email",IF(D4592="","Add the order total",IF(COUNTIF(Customers!$A$2:$A$2001,C4592)=0,"Customer not on Customers tab",IF(N(E4592)&gt;D4592,"Refund is more than the order",IF(AND(B4592&lt;&gt;"",COUNTIF($B$2:$B$5001,B4592)&gt;1),"Same order # twice - keep one row",""))))))))</f>
        <v/>
      </c>
      <c r="I4592" s="11" t="str">
        <f aca="false">IF(A4592="","",IF(ISNUMBER(A4592),INT(A4592),IFERROR(IF(TEXT(DATE(VALUE(LEFT(A4592,4)),VALUE(MID(A4592,6,2)),VALUE(MID(A4592,9,2))),"yyyy-mm-dd")=LEFT(A4592,10),DATE(VALUE(LEFT(A4592,4)),VALUE(MID(A4592,6,2)),VALUE(MID(A4592,9,2))),""),"")))</f>
        <v/>
      </c>
    </row>
    <row r="4593" customFormat="false" ht="15" hidden="false" customHeight="false" outlineLevel="0" collapsed="false">
      <c r="A4593" s="13"/>
      <c r="B4593" s="8"/>
      <c r="C4593" s="8"/>
      <c r="D4593" s="23"/>
      <c r="E4593" s="23"/>
      <c r="F4593" s="10" t="str">
        <f aca="false">IF(D4593="","",D4593-N(E4593))</f>
        <v/>
      </c>
      <c r="G4593" s="8"/>
      <c r="H4593" s="12" t="str">
        <f aca="false">IF(AND(A4593="",C4593="",D4593=""),"",IF(A4593="","Add the order date",IF(I4593="","Date not recognised - use YYYY-MM-DD",IF(C4593="","Add the customer email",IF(D4593="","Add the order total",IF(COUNTIF(Customers!$A$2:$A$2001,C4593)=0,"Customer not on Customers tab",IF(N(E4593)&gt;D4593,"Refund is more than the order",IF(AND(B4593&lt;&gt;"",COUNTIF($B$2:$B$5001,B4593)&gt;1),"Same order # twice - keep one row",""))))))))</f>
        <v/>
      </c>
      <c r="I4593" s="11" t="str">
        <f aca="false">IF(A4593="","",IF(ISNUMBER(A4593),INT(A4593),IFERROR(IF(TEXT(DATE(VALUE(LEFT(A4593,4)),VALUE(MID(A4593,6,2)),VALUE(MID(A4593,9,2))),"yyyy-mm-dd")=LEFT(A4593,10),DATE(VALUE(LEFT(A4593,4)),VALUE(MID(A4593,6,2)),VALUE(MID(A4593,9,2))),""),"")))</f>
        <v/>
      </c>
    </row>
    <row r="4594" customFormat="false" ht="15" hidden="false" customHeight="false" outlineLevel="0" collapsed="false">
      <c r="A4594" s="13"/>
      <c r="B4594" s="8"/>
      <c r="C4594" s="8"/>
      <c r="D4594" s="23"/>
      <c r="E4594" s="23"/>
      <c r="F4594" s="10" t="str">
        <f aca="false">IF(D4594="","",D4594-N(E4594))</f>
        <v/>
      </c>
      <c r="G4594" s="8"/>
      <c r="H4594" s="12" t="str">
        <f aca="false">IF(AND(A4594="",C4594="",D4594=""),"",IF(A4594="","Add the order date",IF(I4594="","Date not recognised - use YYYY-MM-DD",IF(C4594="","Add the customer email",IF(D4594="","Add the order total",IF(COUNTIF(Customers!$A$2:$A$2001,C4594)=0,"Customer not on Customers tab",IF(N(E4594)&gt;D4594,"Refund is more than the order",IF(AND(B4594&lt;&gt;"",COUNTIF($B$2:$B$5001,B4594)&gt;1),"Same order # twice - keep one row",""))))))))</f>
        <v/>
      </c>
      <c r="I4594" s="11" t="str">
        <f aca="false">IF(A4594="","",IF(ISNUMBER(A4594),INT(A4594),IFERROR(IF(TEXT(DATE(VALUE(LEFT(A4594,4)),VALUE(MID(A4594,6,2)),VALUE(MID(A4594,9,2))),"yyyy-mm-dd")=LEFT(A4594,10),DATE(VALUE(LEFT(A4594,4)),VALUE(MID(A4594,6,2)),VALUE(MID(A4594,9,2))),""),"")))</f>
        <v/>
      </c>
    </row>
    <row r="4595" customFormat="false" ht="15" hidden="false" customHeight="false" outlineLevel="0" collapsed="false">
      <c r="A4595" s="13"/>
      <c r="B4595" s="8"/>
      <c r="C4595" s="8"/>
      <c r="D4595" s="23"/>
      <c r="E4595" s="23"/>
      <c r="F4595" s="10" t="str">
        <f aca="false">IF(D4595="","",D4595-N(E4595))</f>
        <v/>
      </c>
      <c r="G4595" s="8"/>
      <c r="H4595" s="12" t="str">
        <f aca="false">IF(AND(A4595="",C4595="",D4595=""),"",IF(A4595="","Add the order date",IF(I4595="","Date not recognised - use YYYY-MM-DD",IF(C4595="","Add the customer email",IF(D4595="","Add the order total",IF(COUNTIF(Customers!$A$2:$A$2001,C4595)=0,"Customer not on Customers tab",IF(N(E4595)&gt;D4595,"Refund is more than the order",IF(AND(B4595&lt;&gt;"",COUNTIF($B$2:$B$5001,B4595)&gt;1),"Same order # twice - keep one row",""))))))))</f>
        <v/>
      </c>
      <c r="I4595" s="11" t="str">
        <f aca="false">IF(A4595="","",IF(ISNUMBER(A4595),INT(A4595),IFERROR(IF(TEXT(DATE(VALUE(LEFT(A4595,4)),VALUE(MID(A4595,6,2)),VALUE(MID(A4595,9,2))),"yyyy-mm-dd")=LEFT(A4595,10),DATE(VALUE(LEFT(A4595,4)),VALUE(MID(A4595,6,2)),VALUE(MID(A4595,9,2))),""),"")))</f>
        <v/>
      </c>
    </row>
    <row r="4596" customFormat="false" ht="15" hidden="false" customHeight="false" outlineLevel="0" collapsed="false">
      <c r="A4596" s="13"/>
      <c r="B4596" s="8"/>
      <c r="C4596" s="8"/>
      <c r="D4596" s="23"/>
      <c r="E4596" s="23"/>
      <c r="F4596" s="10" t="str">
        <f aca="false">IF(D4596="","",D4596-N(E4596))</f>
        <v/>
      </c>
      <c r="G4596" s="8"/>
      <c r="H4596" s="12" t="str">
        <f aca="false">IF(AND(A4596="",C4596="",D4596=""),"",IF(A4596="","Add the order date",IF(I4596="","Date not recognised - use YYYY-MM-DD",IF(C4596="","Add the customer email",IF(D4596="","Add the order total",IF(COUNTIF(Customers!$A$2:$A$2001,C4596)=0,"Customer not on Customers tab",IF(N(E4596)&gt;D4596,"Refund is more than the order",IF(AND(B4596&lt;&gt;"",COUNTIF($B$2:$B$5001,B4596)&gt;1),"Same order # twice - keep one row",""))))))))</f>
        <v/>
      </c>
      <c r="I4596" s="11" t="str">
        <f aca="false">IF(A4596="","",IF(ISNUMBER(A4596),INT(A4596),IFERROR(IF(TEXT(DATE(VALUE(LEFT(A4596,4)),VALUE(MID(A4596,6,2)),VALUE(MID(A4596,9,2))),"yyyy-mm-dd")=LEFT(A4596,10),DATE(VALUE(LEFT(A4596,4)),VALUE(MID(A4596,6,2)),VALUE(MID(A4596,9,2))),""),"")))</f>
        <v/>
      </c>
    </row>
    <row r="4597" customFormat="false" ht="15" hidden="false" customHeight="false" outlineLevel="0" collapsed="false">
      <c r="A4597" s="13"/>
      <c r="B4597" s="8"/>
      <c r="C4597" s="8"/>
      <c r="D4597" s="23"/>
      <c r="E4597" s="23"/>
      <c r="F4597" s="10" t="str">
        <f aca="false">IF(D4597="","",D4597-N(E4597))</f>
        <v/>
      </c>
      <c r="G4597" s="8"/>
      <c r="H4597" s="12" t="str">
        <f aca="false">IF(AND(A4597="",C4597="",D4597=""),"",IF(A4597="","Add the order date",IF(I4597="","Date not recognised - use YYYY-MM-DD",IF(C4597="","Add the customer email",IF(D4597="","Add the order total",IF(COUNTIF(Customers!$A$2:$A$2001,C4597)=0,"Customer not on Customers tab",IF(N(E4597)&gt;D4597,"Refund is more than the order",IF(AND(B4597&lt;&gt;"",COUNTIF($B$2:$B$5001,B4597)&gt;1),"Same order # twice - keep one row",""))))))))</f>
        <v/>
      </c>
      <c r="I4597" s="11" t="str">
        <f aca="false">IF(A4597="","",IF(ISNUMBER(A4597),INT(A4597),IFERROR(IF(TEXT(DATE(VALUE(LEFT(A4597,4)),VALUE(MID(A4597,6,2)),VALUE(MID(A4597,9,2))),"yyyy-mm-dd")=LEFT(A4597,10),DATE(VALUE(LEFT(A4597,4)),VALUE(MID(A4597,6,2)),VALUE(MID(A4597,9,2))),""),"")))</f>
        <v/>
      </c>
    </row>
    <row r="4598" customFormat="false" ht="15" hidden="false" customHeight="false" outlineLevel="0" collapsed="false">
      <c r="A4598" s="13"/>
      <c r="B4598" s="8"/>
      <c r="C4598" s="8"/>
      <c r="D4598" s="23"/>
      <c r="E4598" s="23"/>
      <c r="F4598" s="10" t="str">
        <f aca="false">IF(D4598="","",D4598-N(E4598))</f>
        <v/>
      </c>
      <c r="G4598" s="8"/>
      <c r="H4598" s="12" t="str">
        <f aca="false">IF(AND(A4598="",C4598="",D4598=""),"",IF(A4598="","Add the order date",IF(I4598="","Date not recognised - use YYYY-MM-DD",IF(C4598="","Add the customer email",IF(D4598="","Add the order total",IF(COUNTIF(Customers!$A$2:$A$2001,C4598)=0,"Customer not on Customers tab",IF(N(E4598)&gt;D4598,"Refund is more than the order",IF(AND(B4598&lt;&gt;"",COUNTIF($B$2:$B$5001,B4598)&gt;1),"Same order # twice - keep one row",""))))))))</f>
        <v/>
      </c>
      <c r="I4598" s="11" t="str">
        <f aca="false">IF(A4598="","",IF(ISNUMBER(A4598),INT(A4598),IFERROR(IF(TEXT(DATE(VALUE(LEFT(A4598,4)),VALUE(MID(A4598,6,2)),VALUE(MID(A4598,9,2))),"yyyy-mm-dd")=LEFT(A4598,10),DATE(VALUE(LEFT(A4598,4)),VALUE(MID(A4598,6,2)),VALUE(MID(A4598,9,2))),""),"")))</f>
        <v/>
      </c>
    </row>
    <row r="4599" customFormat="false" ht="15" hidden="false" customHeight="false" outlineLevel="0" collapsed="false">
      <c r="A4599" s="13"/>
      <c r="B4599" s="8"/>
      <c r="C4599" s="8"/>
      <c r="D4599" s="23"/>
      <c r="E4599" s="23"/>
      <c r="F4599" s="10" t="str">
        <f aca="false">IF(D4599="","",D4599-N(E4599))</f>
        <v/>
      </c>
      <c r="G4599" s="8"/>
      <c r="H4599" s="12" t="str">
        <f aca="false">IF(AND(A4599="",C4599="",D4599=""),"",IF(A4599="","Add the order date",IF(I4599="","Date not recognised - use YYYY-MM-DD",IF(C4599="","Add the customer email",IF(D4599="","Add the order total",IF(COUNTIF(Customers!$A$2:$A$2001,C4599)=0,"Customer not on Customers tab",IF(N(E4599)&gt;D4599,"Refund is more than the order",IF(AND(B4599&lt;&gt;"",COUNTIF($B$2:$B$5001,B4599)&gt;1),"Same order # twice - keep one row",""))))))))</f>
        <v/>
      </c>
      <c r="I4599" s="11" t="str">
        <f aca="false">IF(A4599="","",IF(ISNUMBER(A4599),INT(A4599),IFERROR(IF(TEXT(DATE(VALUE(LEFT(A4599,4)),VALUE(MID(A4599,6,2)),VALUE(MID(A4599,9,2))),"yyyy-mm-dd")=LEFT(A4599,10),DATE(VALUE(LEFT(A4599,4)),VALUE(MID(A4599,6,2)),VALUE(MID(A4599,9,2))),""),"")))</f>
        <v/>
      </c>
    </row>
    <row r="4600" customFormat="false" ht="15" hidden="false" customHeight="false" outlineLevel="0" collapsed="false">
      <c r="A4600" s="13"/>
      <c r="B4600" s="8"/>
      <c r="C4600" s="8"/>
      <c r="D4600" s="23"/>
      <c r="E4600" s="23"/>
      <c r="F4600" s="10" t="str">
        <f aca="false">IF(D4600="","",D4600-N(E4600))</f>
        <v/>
      </c>
      <c r="G4600" s="8"/>
      <c r="H4600" s="12" t="str">
        <f aca="false">IF(AND(A4600="",C4600="",D4600=""),"",IF(A4600="","Add the order date",IF(I4600="","Date not recognised - use YYYY-MM-DD",IF(C4600="","Add the customer email",IF(D4600="","Add the order total",IF(COUNTIF(Customers!$A$2:$A$2001,C4600)=0,"Customer not on Customers tab",IF(N(E4600)&gt;D4600,"Refund is more than the order",IF(AND(B4600&lt;&gt;"",COUNTIF($B$2:$B$5001,B4600)&gt;1),"Same order # twice - keep one row",""))))))))</f>
        <v/>
      </c>
      <c r="I4600" s="11" t="str">
        <f aca="false">IF(A4600="","",IF(ISNUMBER(A4600),INT(A4600),IFERROR(IF(TEXT(DATE(VALUE(LEFT(A4600,4)),VALUE(MID(A4600,6,2)),VALUE(MID(A4600,9,2))),"yyyy-mm-dd")=LEFT(A4600,10),DATE(VALUE(LEFT(A4600,4)),VALUE(MID(A4600,6,2)),VALUE(MID(A4600,9,2))),""),"")))</f>
        <v/>
      </c>
    </row>
    <row r="4601" customFormat="false" ht="15" hidden="false" customHeight="false" outlineLevel="0" collapsed="false">
      <c r="A4601" s="13"/>
      <c r="B4601" s="8"/>
      <c r="C4601" s="8"/>
      <c r="D4601" s="23"/>
      <c r="E4601" s="23"/>
      <c r="F4601" s="10" t="str">
        <f aca="false">IF(D4601="","",D4601-N(E4601))</f>
        <v/>
      </c>
      <c r="G4601" s="8"/>
      <c r="H4601" s="12" t="str">
        <f aca="false">IF(AND(A4601="",C4601="",D4601=""),"",IF(A4601="","Add the order date",IF(I4601="","Date not recognised - use YYYY-MM-DD",IF(C4601="","Add the customer email",IF(D4601="","Add the order total",IF(COUNTIF(Customers!$A$2:$A$2001,C4601)=0,"Customer not on Customers tab",IF(N(E4601)&gt;D4601,"Refund is more than the order",IF(AND(B4601&lt;&gt;"",COUNTIF($B$2:$B$5001,B4601)&gt;1),"Same order # twice - keep one row",""))))))))</f>
        <v/>
      </c>
      <c r="I4601" s="11" t="str">
        <f aca="false">IF(A4601="","",IF(ISNUMBER(A4601),INT(A4601),IFERROR(IF(TEXT(DATE(VALUE(LEFT(A4601,4)),VALUE(MID(A4601,6,2)),VALUE(MID(A4601,9,2))),"yyyy-mm-dd")=LEFT(A4601,10),DATE(VALUE(LEFT(A4601,4)),VALUE(MID(A4601,6,2)),VALUE(MID(A4601,9,2))),""),"")))</f>
        <v/>
      </c>
    </row>
    <row r="4602" customFormat="false" ht="15" hidden="false" customHeight="false" outlineLevel="0" collapsed="false">
      <c r="A4602" s="13"/>
      <c r="B4602" s="8"/>
      <c r="C4602" s="8"/>
      <c r="D4602" s="23"/>
      <c r="E4602" s="23"/>
      <c r="F4602" s="10" t="str">
        <f aca="false">IF(D4602="","",D4602-N(E4602))</f>
        <v/>
      </c>
      <c r="G4602" s="8"/>
      <c r="H4602" s="12" t="str">
        <f aca="false">IF(AND(A4602="",C4602="",D4602=""),"",IF(A4602="","Add the order date",IF(I4602="","Date not recognised - use YYYY-MM-DD",IF(C4602="","Add the customer email",IF(D4602="","Add the order total",IF(COUNTIF(Customers!$A$2:$A$2001,C4602)=0,"Customer not on Customers tab",IF(N(E4602)&gt;D4602,"Refund is more than the order",IF(AND(B4602&lt;&gt;"",COUNTIF($B$2:$B$5001,B4602)&gt;1),"Same order # twice - keep one row",""))))))))</f>
        <v/>
      </c>
      <c r="I4602" s="11" t="str">
        <f aca="false">IF(A4602="","",IF(ISNUMBER(A4602),INT(A4602),IFERROR(IF(TEXT(DATE(VALUE(LEFT(A4602,4)),VALUE(MID(A4602,6,2)),VALUE(MID(A4602,9,2))),"yyyy-mm-dd")=LEFT(A4602,10),DATE(VALUE(LEFT(A4602,4)),VALUE(MID(A4602,6,2)),VALUE(MID(A4602,9,2))),""),"")))</f>
        <v/>
      </c>
    </row>
    <row r="4603" customFormat="false" ht="15" hidden="false" customHeight="false" outlineLevel="0" collapsed="false">
      <c r="A4603" s="13"/>
      <c r="B4603" s="8"/>
      <c r="C4603" s="8"/>
      <c r="D4603" s="23"/>
      <c r="E4603" s="23"/>
      <c r="F4603" s="10" t="str">
        <f aca="false">IF(D4603="","",D4603-N(E4603))</f>
        <v/>
      </c>
      <c r="G4603" s="8"/>
      <c r="H4603" s="12" t="str">
        <f aca="false">IF(AND(A4603="",C4603="",D4603=""),"",IF(A4603="","Add the order date",IF(I4603="","Date not recognised - use YYYY-MM-DD",IF(C4603="","Add the customer email",IF(D4603="","Add the order total",IF(COUNTIF(Customers!$A$2:$A$2001,C4603)=0,"Customer not on Customers tab",IF(N(E4603)&gt;D4603,"Refund is more than the order",IF(AND(B4603&lt;&gt;"",COUNTIF($B$2:$B$5001,B4603)&gt;1),"Same order # twice - keep one row",""))))))))</f>
        <v/>
      </c>
      <c r="I4603" s="11" t="str">
        <f aca="false">IF(A4603="","",IF(ISNUMBER(A4603),INT(A4603),IFERROR(IF(TEXT(DATE(VALUE(LEFT(A4603,4)),VALUE(MID(A4603,6,2)),VALUE(MID(A4603,9,2))),"yyyy-mm-dd")=LEFT(A4603,10),DATE(VALUE(LEFT(A4603,4)),VALUE(MID(A4603,6,2)),VALUE(MID(A4603,9,2))),""),"")))</f>
        <v/>
      </c>
    </row>
    <row r="4604" customFormat="false" ht="15" hidden="false" customHeight="false" outlineLevel="0" collapsed="false">
      <c r="A4604" s="13"/>
      <c r="B4604" s="8"/>
      <c r="C4604" s="8"/>
      <c r="D4604" s="23"/>
      <c r="E4604" s="23"/>
      <c r="F4604" s="10" t="str">
        <f aca="false">IF(D4604="","",D4604-N(E4604))</f>
        <v/>
      </c>
      <c r="G4604" s="8"/>
      <c r="H4604" s="12" t="str">
        <f aca="false">IF(AND(A4604="",C4604="",D4604=""),"",IF(A4604="","Add the order date",IF(I4604="","Date not recognised - use YYYY-MM-DD",IF(C4604="","Add the customer email",IF(D4604="","Add the order total",IF(COUNTIF(Customers!$A$2:$A$2001,C4604)=0,"Customer not on Customers tab",IF(N(E4604)&gt;D4604,"Refund is more than the order",IF(AND(B4604&lt;&gt;"",COUNTIF($B$2:$B$5001,B4604)&gt;1),"Same order # twice - keep one row",""))))))))</f>
        <v/>
      </c>
      <c r="I4604" s="11" t="str">
        <f aca="false">IF(A4604="","",IF(ISNUMBER(A4604),INT(A4604),IFERROR(IF(TEXT(DATE(VALUE(LEFT(A4604,4)),VALUE(MID(A4604,6,2)),VALUE(MID(A4604,9,2))),"yyyy-mm-dd")=LEFT(A4604,10),DATE(VALUE(LEFT(A4604,4)),VALUE(MID(A4604,6,2)),VALUE(MID(A4604,9,2))),""),"")))</f>
        <v/>
      </c>
    </row>
    <row r="4605" customFormat="false" ht="15" hidden="false" customHeight="false" outlineLevel="0" collapsed="false">
      <c r="A4605" s="13"/>
      <c r="B4605" s="8"/>
      <c r="C4605" s="8"/>
      <c r="D4605" s="23"/>
      <c r="E4605" s="23"/>
      <c r="F4605" s="10" t="str">
        <f aca="false">IF(D4605="","",D4605-N(E4605))</f>
        <v/>
      </c>
      <c r="G4605" s="8"/>
      <c r="H4605" s="12" t="str">
        <f aca="false">IF(AND(A4605="",C4605="",D4605=""),"",IF(A4605="","Add the order date",IF(I4605="","Date not recognised - use YYYY-MM-DD",IF(C4605="","Add the customer email",IF(D4605="","Add the order total",IF(COUNTIF(Customers!$A$2:$A$2001,C4605)=0,"Customer not on Customers tab",IF(N(E4605)&gt;D4605,"Refund is more than the order",IF(AND(B4605&lt;&gt;"",COUNTIF($B$2:$B$5001,B4605)&gt;1),"Same order # twice - keep one row",""))))))))</f>
        <v/>
      </c>
      <c r="I4605" s="11" t="str">
        <f aca="false">IF(A4605="","",IF(ISNUMBER(A4605),INT(A4605),IFERROR(IF(TEXT(DATE(VALUE(LEFT(A4605,4)),VALUE(MID(A4605,6,2)),VALUE(MID(A4605,9,2))),"yyyy-mm-dd")=LEFT(A4605,10),DATE(VALUE(LEFT(A4605,4)),VALUE(MID(A4605,6,2)),VALUE(MID(A4605,9,2))),""),"")))</f>
        <v/>
      </c>
    </row>
    <row r="4606" customFormat="false" ht="15" hidden="false" customHeight="false" outlineLevel="0" collapsed="false">
      <c r="A4606" s="13"/>
      <c r="B4606" s="8"/>
      <c r="C4606" s="8"/>
      <c r="D4606" s="23"/>
      <c r="E4606" s="23"/>
      <c r="F4606" s="10" t="str">
        <f aca="false">IF(D4606="","",D4606-N(E4606))</f>
        <v/>
      </c>
      <c r="G4606" s="8"/>
      <c r="H4606" s="12" t="str">
        <f aca="false">IF(AND(A4606="",C4606="",D4606=""),"",IF(A4606="","Add the order date",IF(I4606="","Date not recognised - use YYYY-MM-DD",IF(C4606="","Add the customer email",IF(D4606="","Add the order total",IF(COUNTIF(Customers!$A$2:$A$2001,C4606)=0,"Customer not on Customers tab",IF(N(E4606)&gt;D4606,"Refund is more than the order",IF(AND(B4606&lt;&gt;"",COUNTIF($B$2:$B$5001,B4606)&gt;1),"Same order # twice - keep one row",""))))))))</f>
        <v/>
      </c>
      <c r="I4606" s="11" t="str">
        <f aca="false">IF(A4606="","",IF(ISNUMBER(A4606),INT(A4606),IFERROR(IF(TEXT(DATE(VALUE(LEFT(A4606,4)),VALUE(MID(A4606,6,2)),VALUE(MID(A4606,9,2))),"yyyy-mm-dd")=LEFT(A4606,10),DATE(VALUE(LEFT(A4606,4)),VALUE(MID(A4606,6,2)),VALUE(MID(A4606,9,2))),""),"")))</f>
        <v/>
      </c>
    </row>
    <row r="4607" customFormat="false" ht="15" hidden="false" customHeight="false" outlineLevel="0" collapsed="false">
      <c r="A4607" s="13"/>
      <c r="B4607" s="8"/>
      <c r="C4607" s="8"/>
      <c r="D4607" s="23"/>
      <c r="E4607" s="23"/>
      <c r="F4607" s="10" t="str">
        <f aca="false">IF(D4607="","",D4607-N(E4607))</f>
        <v/>
      </c>
      <c r="G4607" s="8"/>
      <c r="H4607" s="12" t="str">
        <f aca="false">IF(AND(A4607="",C4607="",D4607=""),"",IF(A4607="","Add the order date",IF(I4607="","Date not recognised - use YYYY-MM-DD",IF(C4607="","Add the customer email",IF(D4607="","Add the order total",IF(COUNTIF(Customers!$A$2:$A$2001,C4607)=0,"Customer not on Customers tab",IF(N(E4607)&gt;D4607,"Refund is more than the order",IF(AND(B4607&lt;&gt;"",COUNTIF($B$2:$B$5001,B4607)&gt;1),"Same order # twice - keep one row",""))))))))</f>
        <v/>
      </c>
      <c r="I4607" s="11" t="str">
        <f aca="false">IF(A4607="","",IF(ISNUMBER(A4607),INT(A4607),IFERROR(IF(TEXT(DATE(VALUE(LEFT(A4607,4)),VALUE(MID(A4607,6,2)),VALUE(MID(A4607,9,2))),"yyyy-mm-dd")=LEFT(A4607,10),DATE(VALUE(LEFT(A4607,4)),VALUE(MID(A4607,6,2)),VALUE(MID(A4607,9,2))),""),"")))</f>
        <v/>
      </c>
    </row>
    <row r="4608" customFormat="false" ht="15" hidden="false" customHeight="false" outlineLevel="0" collapsed="false">
      <c r="A4608" s="13"/>
      <c r="B4608" s="8"/>
      <c r="C4608" s="8"/>
      <c r="D4608" s="23"/>
      <c r="E4608" s="23"/>
      <c r="F4608" s="10" t="str">
        <f aca="false">IF(D4608="","",D4608-N(E4608))</f>
        <v/>
      </c>
      <c r="G4608" s="8"/>
      <c r="H4608" s="12" t="str">
        <f aca="false">IF(AND(A4608="",C4608="",D4608=""),"",IF(A4608="","Add the order date",IF(I4608="","Date not recognised - use YYYY-MM-DD",IF(C4608="","Add the customer email",IF(D4608="","Add the order total",IF(COUNTIF(Customers!$A$2:$A$2001,C4608)=0,"Customer not on Customers tab",IF(N(E4608)&gt;D4608,"Refund is more than the order",IF(AND(B4608&lt;&gt;"",COUNTIF($B$2:$B$5001,B4608)&gt;1),"Same order # twice - keep one row",""))))))))</f>
        <v/>
      </c>
      <c r="I4608" s="11" t="str">
        <f aca="false">IF(A4608="","",IF(ISNUMBER(A4608),INT(A4608),IFERROR(IF(TEXT(DATE(VALUE(LEFT(A4608,4)),VALUE(MID(A4608,6,2)),VALUE(MID(A4608,9,2))),"yyyy-mm-dd")=LEFT(A4608,10),DATE(VALUE(LEFT(A4608,4)),VALUE(MID(A4608,6,2)),VALUE(MID(A4608,9,2))),""),"")))</f>
        <v/>
      </c>
    </row>
    <row r="4609" customFormat="false" ht="15" hidden="false" customHeight="false" outlineLevel="0" collapsed="false">
      <c r="A4609" s="13"/>
      <c r="B4609" s="8"/>
      <c r="C4609" s="8"/>
      <c r="D4609" s="23"/>
      <c r="E4609" s="23"/>
      <c r="F4609" s="10" t="str">
        <f aca="false">IF(D4609="","",D4609-N(E4609))</f>
        <v/>
      </c>
      <c r="G4609" s="8"/>
      <c r="H4609" s="12" t="str">
        <f aca="false">IF(AND(A4609="",C4609="",D4609=""),"",IF(A4609="","Add the order date",IF(I4609="","Date not recognised - use YYYY-MM-DD",IF(C4609="","Add the customer email",IF(D4609="","Add the order total",IF(COUNTIF(Customers!$A$2:$A$2001,C4609)=0,"Customer not on Customers tab",IF(N(E4609)&gt;D4609,"Refund is more than the order",IF(AND(B4609&lt;&gt;"",COUNTIF($B$2:$B$5001,B4609)&gt;1),"Same order # twice - keep one row",""))))))))</f>
        <v/>
      </c>
      <c r="I4609" s="11" t="str">
        <f aca="false">IF(A4609="","",IF(ISNUMBER(A4609),INT(A4609),IFERROR(IF(TEXT(DATE(VALUE(LEFT(A4609,4)),VALUE(MID(A4609,6,2)),VALUE(MID(A4609,9,2))),"yyyy-mm-dd")=LEFT(A4609,10),DATE(VALUE(LEFT(A4609,4)),VALUE(MID(A4609,6,2)),VALUE(MID(A4609,9,2))),""),"")))</f>
        <v/>
      </c>
    </row>
    <row r="4610" customFormat="false" ht="15" hidden="false" customHeight="false" outlineLevel="0" collapsed="false">
      <c r="A4610" s="13"/>
      <c r="B4610" s="8"/>
      <c r="C4610" s="8"/>
      <c r="D4610" s="23"/>
      <c r="E4610" s="23"/>
      <c r="F4610" s="10" t="str">
        <f aca="false">IF(D4610="","",D4610-N(E4610))</f>
        <v/>
      </c>
      <c r="G4610" s="8"/>
      <c r="H4610" s="12" t="str">
        <f aca="false">IF(AND(A4610="",C4610="",D4610=""),"",IF(A4610="","Add the order date",IF(I4610="","Date not recognised - use YYYY-MM-DD",IF(C4610="","Add the customer email",IF(D4610="","Add the order total",IF(COUNTIF(Customers!$A$2:$A$2001,C4610)=0,"Customer not on Customers tab",IF(N(E4610)&gt;D4610,"Refund is more than the order",IF(AND(B4610&lt;&gt;"",COUNTIF($B$2:$B$5001,B4610)&gt;1),"Same order # twice - keep one row",""))))))))</f>
        <v/>
      </c>
      <c r="I4610" s="11" t="str">
        <f aca="false">IF(A4610="","",IF(ISNUMBER(A4610),INT(A4610),IFERROR(IF(TEXT(DATE(VALUE(LEFT(A4610,4)),VALUE(MID(A4610,6,2)),VALUE(MID(A4610,9,2))),"yyyy-mm-dd")=LEFT(A4610,10),DATE(VALUE(LEFT(A4610,4)),VALUE(MID(A4610,6,2)),VALUE(MID(A4610,9,2))),""),"")))</f>
        <v/>
      </c>
    </row>
    <row r="4611" customFormat="false" ht="15" hidden="false" customHeight="false" outlineLevel="0" collapsed="false">
      <c r="A4611" s="13"/>
      <c r="B4611" s="8"/>
      <c r="C4611" s="8"/>
      <c r="D4611" s="23"/>
      <c r="E4611" s="23"/>
      <c r="F4611" s="10" t="str">
        <f aca="false">IF(D4611="","",D4611-N(E4611))</f>
        <v/>
      </c>
      <c r="G4611" s="8"/>
      <c r="H4611" s="12" t="str">
        <f aca="false">IF(AND(A4611="",C4611="",D4611=""),"",IF(A4611="","Add the order date",IF(I4611="","Date not recognised - use YYYY-MM-DD",IF(C4611="","Add the customer email",IF(D4611="","Add the order total",IF(COUNTIF(Customers!$A$2:$A$2001,C4611)=0,"Customer not on Customers tab",IF(N(E4611)&gt;D4611,"Refund is more than the order",IF(AND(B4611&lt;&gt;"",COUNTIF($B$2:$B$5001,B4611)&gt;1),"Same order # twice - keep one row",""))))))))</f>
        <v/>
      </c>
      <c r="I4611" s="11" t="str">
        <f aca="false">IF(A4611="","",IF(ISNUMBER(A4611),INT(A4611),IFERROR(IF(TEXT(DATE(VALUE(LEFT(A4611,4)),VALUE(MID(A4611,6,2)),VALUE(MID(A4611,9,2))),"yyyy-mm-dd")=LEFT(A4611,10),DATE(VALUE(LEFT(A4611,4)),VALUE(MID(A4611,6,2)),VALUE(MID(A4611,9,2))),""),"")))</f>
        <v/>
      </c>
    </row>
    <row r="4612" customFormat="false" ht="15" hidden="false" customHeight="false" outlineLevel="0" collapsed="false">
      <c r="A4612" s="13"/>
      <c r="B4612" s="8"/>
      <c r="C4612" s="8"/>
      <c r="D4612" s="23"/>
      <c r="E4612" s="23"/>
      <c r="F4612" s="10" t="str">
        <f aca="false">IF(D4612="","",D4612-N(E4612))</f>
        <v/>
      </c>
      <c r="G4612" s="8"/>
      <c r="H4612" s="12" t="str">
        <f aca="false">IF(AND(A4612="",C4612="",D4612=""),"",IF(A4612="","Add the order date",IF(I4612="","Date not recognised - use YYYY-MM-DD",IF(C4612="","Add the customer email",IF(D4612="","Add the order total",IF(COUNTIF(Customers!$A$2:$A$2001,C4612)=0,"Customer not on Customers tab",IF(N(E4612)&gt;D4612,"Refund is more than the order",IF(AND(B4612&lt;&gt;"",COUNTIF($B$2:$B$5001,B4612)&gt;1),"Same order # twice - keep one row",""))))))))</f>
        <v/>
      </c>
      <c r="I4612" s="11" t="str">
        <f aca="false">IF(A4612="","",IF(ISNUMBER(A4612),INT(A4612),IFERROR(IF(TEXT(DATE(VALUE(LEFT(A4612,4)),VALUE(MID(A4612,6,2)),VALUE(MID(A4612,9,2))),"yyyy-mm-dd")=LEFT(A4612,10),DATE(VALUE(LEFT(A4612,4)),VALUE(MID(A4612,6,2)),VALUE(MID(A4612,9,2))),""),"")))</f>
        <v/>
      </c>
    </row>
    <row r="4613" customFormat="false" ht="15" hidden="false" customHeight="false" outlineLevel="0" collapsed="false">
      <c r="A4613" s="13"/>
      <c r="B4613" s="8"/>
      <c r="C4613" s="8"/>
      <c r="D4613" s="23"/>
      <c r="E4613" s="23"/>
      <c r="F4613" s="10" t="str">
        <f aca="false">IF(D4613="","",D4613-N(E4613))</f>
        <v/>
      </c>
      <c r="G4613" s="8"/>
      <c r="H4613" s="12" t="str">
        <f aca="false">IF(AND(A4613="",C4613="",D4613=""),"",IF(A4613="","Add the order date",IF(I4613="","Date not recognised - use YYYY-MM-DD",IF(C4613="","Add the customer email",IF(D4613="","Add the order total",IF(COUNTIF(Customers!$A$2:$A$2001,C4613)=0,"Customer not on Customers tab",IF(N(E4613)&gt;D4613,"Refund is more than the order",IF(AND(B4613&lt;&gt;"",COUNTIF($B$2:$B$5001,B4613)&gt;1),"Same order # twice - keep one row",""))))))))</f>
        <v/>
      </c>
      <c r="I4613" s="11" t="str">
        <f aca="false">IF(A4613="","",IF(ISNUMBER(A4613),INT(A4613),IFERROR(IF(TEXT(DATE(VALUE(LEFT(A4613,4)),VALUE(MID(A4613,6,2)),VALUE(MID(A4613,9,2))),"yyyy-mm-dd")=LEFT(A4613,10),DATE(VALUE(LEFT(A4613,4)),VALUE(MID(A4613,6,2)),VALUE(MID(A4613,9,2))),""),"")))</f>
        <v/>
      </c>
    </row>
    <row r="4614" customFormat="false" ht="15" hidden="false" customHeight="false" outlineLevel="0" collapsed="false">
      <c r="A4614" s="13"/>
      <c r="B4614" s="8"/>
      <c r="C4614" s="8"/>
      <c r="D4614" s="23"/>
      <c r="E4614" s="23"/>
      <c r="F4614" s="10" t="str">
        <f aca="false">IF(D4614="","",D4614-N(E4614))</f>
        <v/>
      </c>
      <c r="G4614" s="8"/>
      <c r="H4614" s="12" t="str">
        <f aca="false">IF(AND(A4614="",C4614="",D4614=""),"",IF(A4614="","Add the order date",IF(I4614="","Date not recognised - use YYYY-MM-DD",IF(C4614="","Add the customer email",IF(D4614="","Add the order total",IF(COUNTIF(Customers!$A$2:$A$2001,C4614)=0,"Customer not on Customers tab",IF(N(E4614)&gt;D4614,"Refund is more than the order",IF(AND(B4614&lt;&gt;"",COUNTIF($B$2:$B$5001,B4614)&gt;1),"Same order # twice - keep one row",""))))))))</f>
        <v/>
      </c>
      <c r="I4614" s="11" t="str">
        <f aca="false">IF(A4614="","",IF(ISNUMBER(A4614),INT(A4614),IFERROR(IF(TEXT(DATE(VALUE(LEFT(A4614,4)),VALUE(MID(A4614,6,2)),VALUE(MID(A4614,9,2))),"yyyy-mm-dd")=LEFT(A4614,10),DATE(VALUE(LEFT(A4614,4)),VALUE(MID(A4614,6,2)),VALUE(MID(A4614,9,2))),""),"")))</f>
        <v/>
      </c>
    </row>
    <row r="4615" customFormat="false" ht="15" hidden="false" customHeight="false" outlineLevel="0" collapsed="false">
      <c r="A4615" s="13"/>
      <c r="B4615" s="8"/>
      <c r="C4615" s="8"/>
      <c r="D4615" s="23"/>
      <c r="E4615" s="23"/>
      <c r="F4615" s="10" t="str">
        <f aca="false">IF(D4615="","",D4615-N(E4615))</f>
        <v/>
      </c>
      <c r="G4615" s="8"/>
      <c r="H4615" s="12" t="str">
        <f aca="false">IF(AND(A4615="",C4615="",D4615=""),"",IF(A4615="","Add the order date",IF(I4615="","Date not recognised - use YYYY-MM-DD",IF(C4615="","Add the customer email",IF(D4615="","Add the order total",IF(COUNTIF(Customers!$A$2:$A$2001,C4615)=0,"Customer not on Customers tab",IF(N(E4615)&gt;D4615,"Refund is more than the order",IF(AND(B4615&lt;&gt;"",COUNTIF($B$2:$B$5001,B4615)&gt;1),"Same order # twice - keep one row",""))))))))</f>
        <v/>
      </c>
      <c r="I4615" s="11" t="str">
        <f aca="false">IF(A4615="","",IF(ISNUMBER(A4615),INT(A4615),IFERROR(IF(TEXT(DATE(VALUE(LEFT(A4615,4)),VALUE(MID(A4615,6,2)),VALUE(MID(A4615,9,2))),"yyyy-mm-dd")=LEFT(A4615,10),DATE(VALUE(LEFT(A4615,4)),VALUE(MID(A4615,6,2)),VALUE(MID(A4615,9,2))),""),"")))</f>
        <v/>
      </c>
    </row>
    <row r="4616" customFormat="false" ht="15" hidden="false" customHeight="false" outlineLevel="0" collapsed="false">
      <c r="A4616" s="13"/>
      <c r="B4616" s="8"/>
      <c r="C4616" s="8"/>
      <c r="D4616" s="23"/>
      <c r="E4616" s="23"/>
      <c r="F4616" s="10" t="str">
        <f aca="false">IF(D4616="","",D4616-N(E4616))</f>
        <v/>
      </c>
      <c r="G4616" s="8"/>
      <c r="H4616" s="12" t="str">
        <f aca="false">IF(AND(A4616="",C4616="",D4616=""),"",IF(A4616="","Add the order date",IF(I4616="","Date not recognised - use YYYY-MM-DD",IF(C4616="","Add the customer email",IF(D4616="","Add the order total",IF(COUNTIF(Customers!$A$2:$A$2001,C4616)=0,"Customer not on Customers tab",IF(N(E4616)&gt;D4616,"Refund is more than the order",IF(AND(B4616&lt;&gt;"",COUNTIF($B$2:$B$5001,B4616)&gt;1),"Same order # twice - keep one row",""))))))))</f>
        <v/>
      </c>
      <c r="I4616" s="11" t="str">
        <f aca="false">IF(A4616="","",IF(ISNUMBER(A4616),INT(A4616),IFERROR(IF(TEXT(DATE(VALUE(LEFT(A4616,4)),VALUE(MID(A4616,6,2)),VALUE(MID(A4616,9,2))),"yyyy-mm-dd")=LEFT(A4616,10),DATE(VALUE(LEFT(A4616,4)),VALUE(MID(A4616,6,2)),VALUE(MID(A4616,9,2))),""),"")))</f>
        <v/>
      </c>
    </row>
    <row r="4617" customFormat="false" ht="15" hidden="false" customHeight="false" outlineLevel="0" collapsed="false">
      <c r="A4617" s="13"/>
      <c r="B4617" s="8"/>
      <c r="C4617" s="8"/>
      <c r="D4617" s="23"/>
      <c r="E4617" s="23"/>
      <c r="F4617" s="10" t="str">
        <f aca="false">IF(D4617="","",D4617-N(E4617))</f>
        <v/>
      </c>
      <c r="G4617" s="8"/>
      <c r="H4617" s="12" t="str">
        <f aca="false">IF(AND(A4617="",C4617="",D4617=""),"",IF(A4617="","Add the order date",IF(I4617="","Date not recognised - use YYYY-MM-DD",IF(C4617="","Add the customer email",IF(D4617="","Add the order total",IF(COUNTIF(Customers!$A$2:$A$2001,C4617)=0,"Customer not on Customers tab",IF(N(E4617)&gt;D4617,"Refund is more than the order",IF(AND(B4617&lt;&gt;"",COUNTIF($B$2:$B$5001,B4617)&gt;1),"Same order # twice - keep one row",""))))))))</f>
        <v/>
      </c>
      <c r="I4617" s="11" t="str">
        <f aca="false">IF(A4617="","",IF(ISNUMBER(A4617),INT(A4617),IFERROR(IF(TEXT(DATE(VALUE(LEFT(A4617,4)),VALUE(MID(A4617,6,2)),VALUE(MID(A4617,9,2))),"yyyy-mm-dd")=LEFT(A4617,10),DATE(VALUE(LEFT(A4617,4)),VALUE(MID(A4617,6,2)),VALUE(MID(A4617,9,2))),""),"")))</f>
        <v/>
      </c>
    </row>
    <row r="4618" customFormat="false" ht="15" hidden="false" customHeight="false" outlineLevel="0" collapsed="false">
      <c r="A4618" s="13"/>
      <c r="B4618" s="8"/>
      <c r="C4618" s="8"/>
      <c r="D4618" s="23"/>
      <c r="E4618" s="23"/>
      <c r="F4618" s="10" t="str">
        <f aca="false">IF(D4618="","",D4618-N(E4618))</f>
        <v/>
      </c>
      <c r="G4618" s="8"/>
      <c r="H4618" s="12" t="str">
        <f aca="false">IF(AND(A4618="",C4618="",D4618=""),"",IF(A4618="","Add the order date",IF(I4618="","Date not recognised - use YYYY-MM-DD",IF(C4618="","Add the customer email",IF(D4618="","Add the order total",IF(COUNTIF(Customers!$A$2:$A$2001,C4618)=0,"Customer not on Customers tab",IF(N(E4618)&gt;D4618,"Refund is more than the order",IF(AND(B4618&lt;&gt;"",COUNTIF($B$2:$B$5001,B4618)&gt;1),"Same order # twice - keep one row",""))))))))</f>
        <v/>
      </c>
      <c r="I4618" s="11" t="str">
        <f aca="false">IF(A4618="","",IF(ISNUMBER(A4618),INT(A4618),IFERROR(IF(TEXT(DATE(VALUE(LEFT(A4618,4)),VALUE(MID(A4618,6,2)),VALUE(MID(A4618,9,2))),"yyyy-mm-dd")=LEFT(A4618,10),DATE(VALUE(LEFT(A4618,4)),VALUE(MID(A4618,6,2)),VALUE(MID(A4618,9,2))),""),"")))</f>
        <v/>
      </c>
    </row>
    <row r="4619" customFormat="false" ht="15" hidden="false" customHeight="false" outlineLevel="0" collapsed="false">
      <c r="A4619" s="13"/>
      <c r="B4619" s="8"/>
      <c r="C4619" s="8"/>
      <c r="D4619" s="23"/>
      <c r="E4619" s="23"/>
      <c r="F4619" s="10" t="str">
        <f aca="false">IF(D4619="","",D4619-N(E4619))</f>
        <v/>
      </c>
      <c r="G4619" s="8"/>
      <c r="H4619" s="12" t="str">
        <f aca="false">IF(AND(A4619="",C4619="",D4619=""),"",IF(A4619="","Add the order date",IF(I4619="","Date not recognised - use YYYY-MM-DD",IF(C4619="","Add the customer email",IF(D4619="","Add the order total",IF(COUNTIF(Customers!$A$2:$A$2001,C4619)=0,"Customer not on Customers tab",IF(N(E4619)&gt;D4619,"Refund is more than the order",IF(AND(B4619&lt;&gt;"",COUNTIF($B$2:$B$5001,B4619)&gt;1),"Same order # twice - keep one row",""))))))))</f>
        <v/>
      </c>
      <c r="I4619" s="11" t="str">
        <f aca="false">IF(A4619="","",IF(ISNUMBER(A4619),INT(A4619),IFERROR(IF(TEXT(DATE(VALUE(LEFT(A4619,4)),VALUE(MID(A4619,6,2)),VALUE(MID(A4619,9,2))),"yyyy-mm-dd")=LEFT(A4619,10),DATE(VALUE(LEFT(A4619,4)),VALUE(MID(A4619,6,2)),VALUE(MID(A4619,9,2))),""),"")))</f>
        <v/>
      </c>
    </row>
    <row r="4620" customFormat="false" ht="15" hidden="false" customHeight="false" outlineLevel="0" collapsed="false">
      <c r="A4620" s="13"/>
      <c r="B4620" s="8"/>
      <c r="C4620" s="8"/>
      <c r="D4620" s="23"/>
      <c r="E4620" s="23"/>
      <c r="F4620" s="10" t="str">
        <f aca="false">IF(D4620="","",D4620-N(E4620))</f>
        <v/>
      </c>
      <c r="G4620" s="8"/>
      <c r="H4620" s="12" t="str">
        <f aca="false">IF(AND(A4620="",C4620="",D4620=""),"",IF(A4620="","Add the order date",IF(I4620="","Date not recognised - use YYYY-MM-DD",IF(C4620="","Add the customer email",IF(D4620="","Add the order total",IF(COUNTIF(Customers!$A$2:$A$2001,C4620)=0,"Customer not on Customers tab",IF(N(E4620)&gt;D4620,"Refund is more than the order",IF(AND(B4620&lt;&gt;"",COUNTIF($B$2:$B$5001,B4620)&gt;1),"Same order # twice - keep one row",""))))))))</f>
        <v/>
      </c>
      <c r="I4620" s="11" t="str">
        <f aca="false">IF(A4620="","",IF(ISNUMBER(A4620),INT(A4620),IFERROR(IF(TEXT(DATE(VALUE(LEFT(A4620,4)),VALUE(MID(A4620,6,2)),VALUE(MID(A4620,9,2))),"yyyy-mm-dd")=LEFT(A4620,10),DATE(VALUE(LEFT(A4620,4)),VALUE(MID(A4620,6,2)),VALUE(MID(A4620,9,2))),""),"")))</f>
        <v/>
      </c>
    </row>
    <row r="4621" customFormat="false" ht="15" hidden="false" customHeight="false" outlineLevel="0" collapsed="false">
      <c r="A4621" s="13"/>
      <c r="B4621" s="8"/>
      <c r="C4621" s="8"/>
      <c r="D4621" s="23"/>
      <c r="E4621" s="23"/>
      <c r="F4621" s="10" t="str">
        <f aca="false">IF(D4621="","",D4621-N(E4621))</f>
        <v/>
      </c>
      <c r="G4621" s="8"/>
      <c r="H4621" s="12" t="str">
        <f aca="false">IF(AND(A4621="",C4621="",D4621=""),"",IF(A4621="","Add the order date",IF(I4621="","Date not recognised - use YYYY-MM-DD",IF(C4621="","Add the customer email",IF(D4621="","Add the order total",IF(COUNTIF(Customers!$A$2:$A$2001,C4621)=0,"Customer not on Customers tab",IF(N(E4621)&gt;D4621,"Refund is more than the order",IF(AND(B4621&lt;&gt;"",COUNTIF($B$2:$B$5001,B4621)&gt;1),"Same order # twice - keep one row",""))))))))</f>
        <v/>
      </c>
      <c r="I4621" s="11" t="str">
        <f aca="false">IF(A4621="","",IF(ISNUMBER(A4621),INT(A4621),IFERROR(IF(TEXT(DATE(VALUE(LEFT(A4621,4)),VALUE(MID(A4621,6,2)),VALUE(MID(A4621,9,2))),"yyyy-mm-dd")=LEFT(A4621,10),DATE(VALUE(LEFT(A4621,4)),VALUE(MID(A4621,6,2)),VALUE(MID(A4621,9,2))),""),"")))</f>
        <v/>
      </c>
    </row>
    <row r="4622" customFormat="false" ht="15" hidden="false" customHeight="false" outlineLevel="0" collapsed="false">
      <c r="A4622" s="13"/>
      <c r="B4622" s="8"/>
      <c r="C4622" s="8"/>
      <c r="D4622" s="23"/>
      <c r="E4622" s="23"/>
      <c r="F4622" s="10" t="str">
        <f aca="false">IF(D4622="","",D4622-N(E4622))</f>
        <v/>
      </c>
      <c r="G4622" s="8"/>
      <c r="H4622" s="12" t="str">
        <f aca="false">IF(AND(A4622="",C4622="",D4622=""),"",IF(A4622="","Add the order date",IF(I4622="","Date not recognised - use YYYY-MM-DD",IF(C4622="","Add the customer email",IF(D4622="","Add the order total",IF(COUNTIF(Customers!$A$2:$A$2001,C4622)=0,"Customer not on Customers tab",IF(N(E4622)&gt;D4622,"Refund is more than the order",IF(AND(B4622&lt;&gt;"",COUNTIF($B$2:$B$5001,B4622)&gt;1),"Same order # twice - keep one row",""))))))))</f>
        <v/>
      </c>
      <c r="I4622" s="11" t="str">
        <f aca="false">IF(A4622="","",IF(ISNUMBER(A4622),INT(A4622),IFERROR(IF(TEXT(DATE(VALUE(LEFT(A4622,4)),VALUE(MID(A4622,6,2)),VALUE(MID(A4622,9,2))),"yyyy-mm-dd")=LEFT(A4622,10),DATE(VALUE(LEFT(A4622,4)),VALUE(MID(A4622,6,2)),VALUE(MID(A4622,9,2))),""),"")))</f>
        <v/>
      </c>
    </row>
    <row r="4623" customFormat="false" ht="15" hidden="false" customHeight="false" outlineLevel="0" collapsed="false">
      <c r="A4623" s="13"/>
      <c r="B4623" s="8"/>
      <c r="C4623" s="8"/>
      <c r="D4623" s="23"/>
      <c r="E4623" s="23"/>
      <c r="F4623" s="10" t="str">
        <f aca="false">IF(D4623="","",D4623-N(E4623))</f>
        <v/>
      </c>
      <c r="G4623" s="8"/>
      <c r="H4623" s="12" t="str">
        <f aca="false">IF(AND(A4623="",C4623="",D4623=""),"",IF(A4623="","Add the order date",IF(I4623="","Date not recognised - use YYYY-MM-DD",IF(C4623="","Add the customer email",IF(D4623="","Add the order total",IF(COUNTIF(Customers!$A$2:$A$2001,C4623)=0,"Customer not on Customers tab",IF(N(E4623)&gt;D4623,"Refund is more than the order",IF(AND(B4623&lt;&gt;"",COUNTIF($B$2:$B$5001,B4623)&gt;1),"Same order # twice - keep one row",""))))))))</f>
        <v/>
      </c>
      <c r="I4623" s="11" t="str">
        <f aca="false">IF(A4623="","",IF(ISNUMBER(A4623),INT(A4623),IFERROR(IF(TEXT(DATE(VALUE(LEFT(A4623,4)),VALUE(MID(A4623,6,2)),VALUE(MID(A4623,9,2))),"yyyy-mm-dd")=LEFT(A4623,10),DATE(VALUE(LEFT(A4623,4)),VALUE(MID(A4623,6,2)),VALUE(MID(A4623,9,2))),""),"")))</f>
        <v/>
      </c>
    </row>
    <row r="4624" customFormat="false" ht="15" hidden="false" customHeight="false" outlineLevel="0" collapsed="false">
      <c r="A4624" s="13"/>
      <c r="B4624" s="8"/>
      <c r="C4624" s="8"/>
      <c r="D4624" s="23"/>
      <c r="E4624" s="23"/>
      <c r="F4624" s="10" t="str">
        <f aca="false">IF(D4624="","",D4624-N(E4624))</f>
        <v/>
      </c>
      <c r="G4624" s="8"/>
      <c r="H4624" s="12" t="str">
        <f aca="false">IF(AND(A4624="",C4624="",D4624=""),"",IF(A4624="","Add the order date",IF(I4624="","Date not recognised - use YYYY-MM-DD",IF(C4624="","Add the customer email",IF(D4624="","Add the order total",IF(COUNTIF(Customers!$A$2:$A$2001,C4624)=0,"Customer not on Customers tab",IF(N(E4624)&gt;D4624,"Refund is more than the order",IF(AND(B4624&lt;&gt;"",COUNTIF($B$2:$B$5001,B4624)&gt;1),"Same order # twice - keep one row",""))))))))</f>
        <v/>
      </c>
      <c r="I4624" s="11" t="str">
        <f aca="false">IF(A4624="","",IF(ISNUMBER(A4624),INT(A4624),IFERROR(IF(TEXT(DATE(VALUE(LEFT(A4624,4)),VALUE(MID(A4624,6,2)),VALUE(MID(A4624,9,2))),"yyyy-mm-dd")=LEFT(A4624,10),DATE(VALUE(LEFT(A4624,4)),VALUE(MID(A4624,6,2)),VALUE(MID(A4624,9,2))),""),"")))</f>
        <v/>
      </c>
    </row>
    <row r="4625" customFormat="false" ht="15" hidden="false" customHeight="false" outlineLevel="0" collapsed="false">
      <c r="A4625" s="13"/>
      <c r="B4625" s="8"/>
      <c r="C4625" s="8"/>
      <c r="D4625" s="23"/>
      <c r="E4625" s="23"/>
      <c r="F4625" s="10" t="str">
        <f aca="false">IF(D4625="","",D4625-N(E4625))</f>
        <v/>
      </c>
      <c r="G4625" s="8"/>
      <c r="H4625" s="12" t="str">
        <f aca="false">IF(AND(A4625="",C4625="",D4625=""),"",IF(A4625="","Add the order date",IF(I4625="","Date not recognised - use YYYY-MM-DD",IF(C4625="","Add the customer email",IF(D4625="","Add the order total",IF(COUNTIF(Customers!$A$2:$A$2001,C4625)=0,"Customer not on Customers tab",IF(N(E4625)&gt;D4625,"Refund is more than the order",IF(AND(B4625&lt;&gt;"",COUNTIF($B$2:$B$5001,B4625)&gt;1),"Same order # twice - keep one row",""))))))))</f>
        <v/>
      </c>
      <c r="I4625" s="11" t="str">
        <f aca="false">IF(A4625="","",IF(ISNUMBER(A4625),INT(A4625),IFERROR(IF(TEXT(DATE(VALUE(LEFT(A4625,4)),VALUE(MID(A4625,6,2)),VALUE(MID(A4625,9,2))),"yyyy-mm-dd")=LEFT(A4625,10),DATE(VALUE(LEFT(A4625,4)),VALUE(MID(A4625,6,2)),VALUE(MID(A4625,9,2))),""),"")))</f>
        <v/>
      </c>
    </row>
    <row r="4626" customFormat="false" ht="15" hidden="false" customHeight="false" outlineLevel="0" collapsed="false">
      <c r="A4626" s="13"/>
      <c r="B4626" s="8"/>
      <c r="C4626" s="8"/>
      <c r="D4626" s="23"/>
      <c r="E4626" s="23"/>
      <c r="F4626" s="10" t="str">
        <f aca="false">IF(D4626="","",D4626-N(E4626))</f>
        <v/>
      </c>
      <c r="G4626" s="8"/>
      <c r="H4626" s="12" t="str">
        <f aca="false">IF(AND(A4626="",C4626="",D4626=""),"",IF(A4626="","Add the order date",IF(I4626="","Date not recognised - use YYYY-MM-DD",IF(C4626="","Add the customer email",IF(D4626="","Add the order total",IF(COUNTIF(Customers!$A$2:$A$2001,C4626)=0,"Customer not on Customers tab",IF(N(E4626)&gt;D4626,"Refund is more than the order",IF(AND(B4626&lt;&gt;"",COUNTIF($B$2:$B$5001,B4626)&gt;1),"Same order # twice - keep one row",""))))))))</f>
        <v/>
      </c>
      <c r="I4626" s="11" t="str">
        <f aca="false">IF(A4626="","",IF(ISNUMBER(A4626),INT(A4626),IFERROR(IF(TEXT(DATE(VALUE(LEFT(A4626,4)),VALUE(MID(A4626,6,2)),VALUE(MID(A4626,9,2))),"yyyy-mm-dd")=LEFT(A4626,10),DATE(VALUE(LEFT(A4626,4)),VALUE(MID(A4626,6,2)),VALUE(MID(A4626,9,2))),""),"")))</f>
        <v/>
      </c>
    </row>
    <row r="4627" customFormat="false" ht="15" hidden="false" customHeight="false" outlineLevel="0" collapsed="false">
      <c r="A4627" s="13"/>
      <c r="B4627" s="8"/>
      <c r="C4627" s="8"/>
      <c r="D4627" s="23"/>
      <c r="E4627" s="23"/>
      <c r="F4627" s="10" t="str">
        <f aca="false">IF(D4627="","",D4627-N(E4627))</f>
        <v/>
      </c>
      <c r="G4627" s="8"/>
      <c r="H4627" s="12" t="str">
        <f aca="false">IF(AND(A4627="",C4627="",D4627=""),"",IF(A4627="","Add the order date",IF(I4627="","Date not recognised - use YYYY-MM-DD",IF(C4627="","Add the customer email",IF(D4627="","Add the order total",IF(COUNTIF(Customers!$A$2:$A$2001,C4627)=0,"Customer not on Customers tab",IF(N(E4627)&gt;D4627,"Refund is more than the order",IF(AND(B4627&lt;&gt;"",COUNTIF($B$2:$B$5001,B4627)&gt;1),"Same order # twice - keep one row",""))))))))</f>
        <v/>
      </c>
      <c r="I4627" s="11" t="str">
        <f aca="false">IF(A4627="","",IF(ISNUMBER(A4627),INT(A4627),IFERROR(IF(TEXT(DATE(VALUE(LEFT(A4627,4)),VALUE(MID(A4627,6,2)),VALUE(MID(A4627,9,2))),"yyyy-mm-dd")=LEFT(A4627,10),DATE(VALUE(LEFT(A4627,4)),VALUE(MID(A4627,6,2)),VALUE(MID(A4627,9,2))),""),"")))</f>
        <v/>
      </c>
    </row>
    <row r="4628" customFormat="false" ht="15" hidden="false" customHeight="false" outlineLevel="0" collapsed="false">
      <c r="A4628" s="13"/>
      <c r="B4628" s="8"/>
      <c r="C4628" s="8"/>
      <c r="D4628" s="23"/>
      <c r="E4628" s="23"/>
      <c r="F4628" s="10" t="str">
        <f aca="false">IF(D4628="","",D4628-N(E4628))</f>
        <v/>
      </c>
      <c r="G4628" s="8"/>
      <c r="H4628" s="12" t="str">
        <f aca="false">IF(AND(A4628="",C4628="",D4628=""),"",IF(A4628="","Add the order date",IF(I4628="","Date not recognised - use YYYY-MM-DD",IF(C4628="","Add the customer email",IF(D4628="","Add the order total",IF(COUNTIF(Customers!$A$2:$A$2001,C4628)=0,"Customer not on Customers tab",IF(N(E4628)&gt;D4628,"Refund is more than the order",IF(AND(B4628&lt;&gt;"",COUNTIF($B$2:$B$5001,B4628)&gt;1),"Same order # twice - keep one row",""))))))))</f>
        <v/>
      </c>
      <c r="I4628" s="11" t="str">
        <f aca="false">IF(A4628="","",IF(ISNUMBER(A4628),INT(A4628),IFERROR(IF(TEXT(DATE(VALUE(LEFT(A4628,4)),VALUE(MID(A4628,6,2)),VALUE(MID(A4628,9,2))),"yyyy-mm-dd")=LEFT(A4628,10),DATE(VALUE(LEFT(A4628,4)),VALUE(MID(A4628,6,2)),VALUE(MID(A4628,9,2))),""),"")))</f>
        <v/>
      </c>
    </row>
    <row r="4629" customFormat="false" ht="15" hidden="false" customHeight="false" outlineLevel="0" collapsed="false">
      <c r="A4629" s="13"/>
      <c r="B4629" s="8"/>
      <c r="C4629" s="8"/>
      <c r="D4629" s="23"/>
      <c r="E4629" s="23"/>
      <c r="F4629" s="10" t="str">
        <f aca="false">IF(D4629="","",D4629-N(E4629))</f>
        <v/>
      </c>
      <c r="G4629" s="8"/>
      <c r="H4629" s="12" t="str">
        <f aca="false">IF(AND(A4629="",C4629="",D4629=""),"",IF(A4629="","Add the order date",IF(I4629="","Date not recognised - use YYYY-MM-DD",IF(C4629="","Add the customer email",IF(D4629="","Add the order total",IF(COUNTIF(Customers!$A$2:$A$2001,C4629)=0,"Customer not on Customers tab",IF(N(E4629)&gt;D4629,"Refund is more than the order",IF(AND(B4629&lt;&gt;"",COUNTIF($B$2:$B$5001,B4629)&gt;1),"Same order # twice - keep one row",""))))))))</f>
        <v/>
      </c>
      <c r="I4629" s="11" t="str">
        <f aca="false">IF(A4629="","",IF(ISNUMBER(A4629),INT(A4629),IFERROR(IF(TEXT(DATE(VALUE(LEFT(A4629,4)),VALUE(MID(A4629,6,2)),VALUE(MID(A4629,9,2))),"yyyy-mm-dd")=LEFT(A4629,10),DATE(VALUE(LEFT(A4629,4)),VALUE(MID(A4629,6,2)),VALUE(MID(A4629,9,2))),""),"")))</f>
        <v/>
      </c>
    </row>
    <row r="4630" customFormat="false" ht="15" hidden="false" customHeight="false" outlineLevel="0" collapsed="false">
      <c r="A4630" s="13"/>
      <c r="B4630" s="8"/>
      <c r="C4630" s="8"/>
      <c r="D4630" s="23"/>
      <c r="E4630" s="23"/>
      <c r="F4630" s="10" t="str">
        <f aca="false">IF(D4630="","",D4630-N(E4630))</f>
        <v/>
      </c>
      <c r="G4630" s="8"/>
      <c r="H4630" s="12" t="str">
        <f aca="false">IF(AND(A4630="",C4630="",D4630=""),"",IF(A4630="","Add the order date",IF(I4630="","Date not recognised - use YYYY-MM-DD",IF(C4630="","Add the customer email",IF(D4630="","Add the order total",IF(COUNTIF(Customers!$A$2:$A$2001,C4630)=0,"Customer not on Customers tab",IF(N(E4630)&gt;D4630,"Refund is more than the order",IF(AND(B4630&lt;&gt;"",COUNTIF($B$2:$B$5001,B4630)&gt;1),"Same order # twice - keep one row",""))))))))</f>
        <v/>
      </c>
      <c r="I4630" s="11" t="str">
        <f aca="false">IF(A4630="","",IF(ISNUMBER(A4630),INT(A4630),IFERROR(IF(TEXT(DATE(VALUE(LEFT(A4630,4)),VALUE(MID(A4630,6,2)),VALUE(MID(A4630,9,2))),"yyyy-mm-dd")=LEFT(A4630,10),DATE(VALUE(LEFT(A4630,4)),VALUE(MID(A4630,6,2)),VALUE(MID(A4630,9,2))),""),"")))</f>
        <v/>
      </c>
    </row>
    <row r="4631" customFormat="false" ht="15" hidden="false" customHeight="false" outlineLevel="0" collapsed="false">
      <c r="A4631" s="13"/>
      <c r="B4631" s="8"/>
      <c r="C4631" s="8"/>
      <c r="D4631" s="23"/>
      <c r="E4631" s="23"/>
      <c r="F4631" s="10" t="str">
        <f aca="false">IF(D4631="","",D4631-N(E4631))</f>
        <v/>
      </c>
      <c r="G4631" s="8"/>
      <c r="H4631" s="12" t="str">
        <f aca="false">IF(AND(A4631="",C4631="",D4631=""),"",IF(A4631="","Add the order date",IF(I4631="","Date not recognised - use YYYY-MM-DD",IF(C4631="","Add the customer email",IF(D4631="","Add the order total",IF(COUNTIF(Customers!$A$2:$A$2001,C4631)=0,"Customer not on Customers tab",IF(N(E4631)&gt;D4631,"Refund is more than the order",IF(AND(B4631&lt;&gt;"",COUNTIF($B$2:$B$5001,B4631)&gt;1),"Same order # twice - keep one row",""))))))))</f>
        <v/>
      </c>
      <c r="I4631" s="11" t="str">
        <f aca="false">IF(A4631="","",IF(ISNUMBER(A4631),INT(A4631),IFERROR(IF(TEXT(DATE(VALUE(LEFT(A4631,4)),VALUE(MID(A4631,6,2)),VALUE(MID(A4631,9,2))),"yyyy-mm-dd")=LEFT(A4631,10),DATE(VALUE(LEFT(A4631,4)),VALUE(MID(A4631,6,2)),VALUE(MID(A4631,9,2))),""),"")))</f>
        <v/>
      </c>
    </row>
    <row r="4632" customFormat="false" ht="15" hidden="false" customHeight="false" outlineLevel="0" collapsed="false">
      <c r="A4632" s="13"/>
      <c r="B4632" s="8"/>
      <c r="C4632" s="8"/>
      <c r="D4632" s="23"/>
      <c r="E4632" s="23"/>
      <c r="F4632" s="10" t="str">
        <f aca="false">IF(D4632="","",D4632-N(E4632))</f>
        <v/>
      </c>
      <c r="G4632" s="8"/>
      <c r="H4632" s="12" t="str">
        <f aca="false">IF(AND(A4632="",C4632="",D4632=""),"",IF(A4632="","Add the order date",IF(I4632="","Date not recognised - use YYYY-MM-DD",IF(C4632="","Add the customer email",IF(D4632="","Add the order total",IF(COUNTIF(Customers!$A$2:$A$2001,C4632)=0,"Customer not on Customers tab",IF(N(E4632)&gt;D4632,"Refund is more than the order",IF(AND(B4632&lt;&gt;"",COUNTIF($B$2:$B$5001,B4632)&gt;1),"Same order # twice - keep one row",""))))))))</f>
        <v/>
      </c>
      <c r="I4632" s="11" t="str">
        <f aca="false">IF(A4632="","",IF(ISNUMBER(A4632),INT(A4632),IFERROR(IF(TEXT(DATE(VALUE(LEFT(A4632,4)),VALUE(MID(A4632,6,2)),VALUE(MID(A4632,9,2))),"yyyy-mm-dd")=LEFT(A4632,10),DATE(VALUE(LEFT(A4632,4)),VALUE(MID(A4632,6,2)),VALUE(MID(A4632,9,2))),""),"")))</f>
        <v/>
      </c>
    </row>
    <row r="4633" customFormat="false" ht="15" hidden="false" customHeight="false" outlineLevel="0" collapsed="false">
      <c r="A4633" s="13"/>
      <c r="B4633" s="8"/>
      <c r="C4633" s="8"/>
      <c r="D4633" s="23"/>
      <c r="E4633" s="23"/>
      <c r="F4633" s="10" t="str">
        <f aca="false">IF(D4633="","",D4633-N(E4633))</f>
        <v/>
      </c>
      <c r="G4633" s="8"/>
      <c r="H4633" s="12" t="str">
        <f aca="false">IF(AND(A4633="",C4633="",D4633=""),"",IF(A4633="","Add the order date",IF(I4633="","Date not recognised - use YYYY-MM-DD",IF(C4633="","Add the customer email",IF(D4633="","Add the order total",IF(COUNTIF(Customers!$A$2:$A$2001,C4633)=0,"Customer not on Customers tab",IF(N(E4633)&gt;D4633,"Refund is more than the order",IF(AND(B4633&lt;&gt;"",COUNTIF($B$2:$B$5001,B4633)&gt;1),"Same order # twice - keep one row",""))))))))</f>
        <v/>
      </c>
      <c r="I4633" s="11" t="str">
        <f aca="false">IF(A4633="","",IF(ISNUMBER(A4633),INT(A4633),IFERROR(IF(TEXT(DATE(VALUE(LEFT(A4633,4)),VALUE(MID(A4633,6,2)),VALUE(MID(A4633,9,2))),"yyyy-mm-dd")=LEFT(A4633,10),DATE(VALUE(LEFT(A4633,4)),VALUE(MID(A4633,6,2)),VALUE(MID(A4633,9,2))),""),"")))</f>
        <v/>
      </c>
    </row>
    <row r="4634" customFormat="false" ht="15" hidden="false" customHeight="false" outlineLevel="0" collapsed="false">
      <c r="A4634" s="13"/>
      <c r="B4634" s="8"/>
      <c r="C4634" s="8"/>
      <c r="D4634" s="23"/>
      <c r="E4634" s="23"/>
      <c r="F4634" s="10" t="str">
        <f aca="false">IF(D4634="","",D4634-N(E4634))</f>
        <v/>
      </c>
      <c r="G4634" s="8"/>
      <c r="H4634" s="12" t="str">
        <f aca="false">IF(AND(A4634="",C4634="",D4634=""),"",IF(A4634="","Add the order date",IF(I4634="","Date not recognised - use YYYY-MM-DD",IF(C4634="","Add the customer email",IF(D4634="","Add the order total",IF(COUNTIF(Customers!$A$2:$A$2001,C4634)=0,"Customer not on Customers tab",IF(N(E4634)&gt;D4634,"Refund is more than the order",IF(AND(B4634&lt;&gt;"",COUNTIF($B$2:$B$5001,B4634)&gt;1),"Same order # twice - keep one row",""))))))))</f>
        <v/>
      </c>
      <c r="I4634" s="11" t="str">
        <f aca="false">IF(A4634="","",IF(ISNUMBER(A4634),INT(A4634),IFERROR(IF(TEXT(DATE(VALUE(LEFT(A4634,4)),VALUE(MID(A4634,6,2)),VALUE(MID(A4634,9,2))),"yyyy-mm-dd")=LEFT(A4634,10),DATE(VALUE(LEFT(A4634,4)),VALUE(MID(A4634,6,2)),VALUE(MID(A4634,9,2))),""),"")))</f>
        <v/>
      </c>
    </row>
    <row r="4635" customFormat="false" ht="15" hidden="false" customHeight="false" outlineLevel="0" collapsed="false">
      <c r="A4635" s="13"/>
      <c r="B4635" s="8"/>
      <c r="C4635" s="8"/>
      <c r="D4635" s="23"/>
      <c r="E4635" s="23"/>
      <c r="F4635" s="10" t="str">
        <f aca="false">IF(D4635="","",D4635-N(E4635))</f>
        <v/>
      </c>
      <c r="G4635" s="8"/>
      <c r="H4635" s="12" t="str">
        <f aca="false">IF(AND(A4635="",C4635="",D4635=""),"",IF(A4635="","Add the order date",IF(I4635="","Date not recognised - use YYYY-MM-DD",IF(C4635="","Add the customer email",IF(D4635="","Add the order total",IF(COUNTIF(Customers!$A$2:$A$2001,C4635)=0,"Customer not on Customers tab",IF(N(E4635)&gt;D4635,"Refund is more than the order",IF(AND(B4635&lt;&gt;"",COUNTIF($B$2:$B$5001,B4635)&gt;1),"Same order # twice - keep one row",""))))))))</f>
        <v/>
      </c>
      <c r="I4635" s="11" t="str">
        <f aca="false">IF(A4635="","",IF(ISNUMBER(A4635),INT(A4635),IFERROR(IF(TEXT(DATE(VALUE(LEFT(A4635,4)),VALUE(MID(A4635,6,2)),VALUE(MID(A4635,9,2))),"yyyy-mm-dd")=LEFT(A4635,10),DATE(VALUE(LEFT(A4635,4)),VALUE(MID(A4635,6,2)),VALUE(MID(A4635,9,2))),""),"")))</f>
        <v/>
      </c>
    </row>
    <row r="4636" customFormat="false" ht="15" hidden="false" customHeight="false" outlineLevel="0" collapsed="false">
      <c r="A4636" s="13"/>
      <c r="B4636" s="8"/>
      <c r="C4636" s="8"/>
      <c r="D4636" s="23"/>
      <c r="E4636" s="23"/>
      <c r="F4636" s="10" t="str">
        <f aca="false">IF(D4636="","",D4636-N(E4636))</f>
        <v/>
      </c>
      <c r="G4636" s="8"/>
      <c r="H4636" s="12" t="str">
        <f aca="false">IF(AND(A4636="",C4636="",D4636=""),"",IF(A4636="","Add the order date",IF(I4636="","Date not recognised - use YYYY-MM-DD",IF(C4636="","Add the customer email",IF(D4636="","Add the order total",IF(COUNTIF(Customers!$A$2:$A$2001,C4636)=0,"Customer not on Customers tab",IF(N(E4636)&gt;D4636,"Refund is more than the order",IF(AND(B4636&lt;&gt;"",COUNTIF($B$2:$B$5001,B4636)&gt;1),"Same order # twice - keep one row",""))))))))</f>
        <v/>
      </c>
      <c r="I4636" s="11" t="str">
        <f aca="false">IF(A4636="","",IF(ISNUMBER(A4636),INT(A4636),IFERROR(IF(TEXT(DATE(VALUE(LEFT(A4636,4)),VALUE(MID(A4636,6,2)),VALUE(MID(A4636,9,2))),"yyyy-mm-dd")=LEFT(A4636,10),DATE(VALUE(LEFT(A4636,4)),VALUE(MID(A4636,6,2)),VALUE(MID(A4636,9,2))),""),"")))</f>
        <v/>
      </c>
    </row>
    <row r="4637" customFormat="false" ht="15" hidden="false" customHeight="false" outlineLevel="0" collapsed="false">
      <c r="A4637" s="13"/>
      <c r="B4637" s="8"/>
      <c r="C4637" s="8"/>
      <c r="D4637" s="23"/>
      <c r="E4637" s="23"/>
      <c r="F4637" s="10" t="str">
        <f aca="false">IF(D4637="","",D4637-N(E4637))</f>
        <v/>
      </c>
      <c r="G4637" s="8"/>
      <c r="H4637" s="12" t="str">
        <f aca="false">IF(AND(A4637="",C4637="",D4637=""),"",IF(A4637="","Add the order date",IF(I4637="","Date not recognised - use YYYY-MM-DD",IF(C4637="","Add the customer email",IF(D4637="","Add the order total",IF(COUNTIF(Customers!$A$2:$A$2001,C4637)=0,"Customer not on Customers tab",IF(N(E4637)&gt;D4637,"Refund is more than the order",IF(AND(B4637&lt;&gt;"",COUNTIF($B$2:$B$5001,B4637)&gt;1),"Same order # twice - keep one row",""))))))))</f>
        <v/>
      </c>
      <c r="I4637" s="11" t="str">
        <f aca="false">IF(A4637="","",IF(ISNUMBER(A4637),INT(A4637),IFERROR(IF(TEXT(DATE(VALUE(LEFT(A4637,4)),VALUE(MID(A4637,6,2)),VALUE(MID(A4637,9,2))),"yyyy-mm-dd")=LEFT(A4637,10),DATE(VALUE(LEFT(A4637,4)),VALUE(MID(A4637,6,2)),VALUE(MID(A4637,9,2))),""),"")))</f>
        <v/>
      </c>
    </row>
    <row r="4638" customFormat="false" ht="15" hidden="false" customHeight="false" outlineLevel="0" collapsed="false">
      <c r="A4638" s="13"/>
      <c r="B4638" s="8"/>
      <c r="C4638" s="8"/>
      <c r="D4638" s="23"/>
      <c r="E4638" s="23"/>
      <c r="F4638" s="10" t="str">
        <f aca="false">IF(D4638="","",D4638-N(E4638))</f>
        <v/>
      </c>
      <c r="G4638" s="8"/>
      <c r="H4638" s="12" t="str">
        <f aca="false">IF(AND(A4638="",C4638="",D4638=""),"",IF(A4638="","Add the order date",IF(I4638="","Date not recognised - use YYYY-MM-DD",IF(C4638="","Add the customer email",IF(D4638="","Add the order total",IF(COUNTIF(Customers!$A$2:$A$2001,C4638)=0,"Customer not on Customers tab",IF(N(E4638)&gt;D4638,"Refund is more than the order",IF(AND(B4638&lt;&gt;"",COUNTIF($B$2:$B$5001,B4638)&gt;1),"Same order # twice - keep one row",""))))))))</f>
        <v/>
      </c>
      <c r="I4638" s="11" t="str">
        <f aca="false">IF(A4638="","",IF(ISNUMBER(A4638),INT(A4638),IFERROR(IF(TEXT(DATE(VALUE(LEFT(A4638,4)),VALUE(MID(A4638,6,2)),VALUE(MID(A4638,9,2))),"yyyy-mm-dd")=LEFT(A4638,10),DATE(VALUE(LEFT(A4638,4)),VALUE(MID(A4638,6,2)),VALUE(MID(A4638,9,2))),""),"")))</f>
        <v/>
      </c>
    </row>
    <row r="4639" customFormat="false" ht="15" hidden="false" customHeight="false" outlineLevel="0" collapsed="false">
      <c r="A4639" s="13"/>
      <c r="B4639" s="8"/>
      <c r="C4639" s="8"/>
      <c r="D4639" s="23"/>
      <c r="E4639" s="23"/>
      <c r="F4639" s="10" t="str">
        <f aca="false">IF(D4639="","",D4639-N(E4639))</f>
        <v/>
      </c>
      <c r="G4639" s="8"/>
      <c r="H4639" s="12" t="str">
        <f aca="false">IF(AND(A4639="",C4639="",D4639=""),"",IF(A4639="","Add the order date",IF(I4639="","Date not recognised - use YYYY-MM-DD",IF(C4639="","Add the customer email",IF(D4639="","Add the order total",IF(COUNTIF(Customers!$A$2:$A$2001,C4639)=0,"Customer not on Customers tab",IF(N(E4639)&gt;D4639,"Refund is more than the order",IF(AND(B4639&lt;&gt;"",COUNTIF($B$2:$B$5001,B4639)&gt;1),"Same order # twice - keep one row",""))))))))</f>
        <v/>
      </c>
      <c r="I4639" s="11" t="str">
        <f aca="false">IF(A4639="","",IF(ISNUMBER(A4639),INT(A4639),IFERROR(IF(TEXT(DATE(VALUE(LEFT(A4639,4)),VALUE(MID(A4639,6,2)),VALUE(MID(A4639,9,2))),"yyyy-mm-dd")=LEFT(A4639,10),DATE(VALUE(LEFT(A4639,4)),VALUE(MID(A4639,6,2)),VALUE(MID(A4639,9,2))),""),"")))</f>
        <v/>
      </c>
    </row>
    <row r="4640" customFormat="false" ht="15" hidden="false" customHeight="false" outlineLevel="0" collapsed="false">
      <c r="A4640" s="13"/>
      <c r="B4640" s="8"/>
      <c r="C4640" s="8"/>
      <c r="D4640" s="23"/>
      <c r="E4640" s="23"/>
      <c r="F4640" s="10" t="str">
        <f aca="false">IF(D4640="","",D4640-N(E4640))</f>
        <v/>
      </c>
      <c r="G4640" s="8"/>
      <c r="H4640" s="12" t="str">
        <f aca="false">IF(AND(A4640="",C4640="",D4640=""),"",IF(A4640="","Add the order date",IF(I4640="","Date not recognised - use YYYY-MM-DD",IF(C4640="","Add the customer email",IF(D4640="","Add the order total",IF(COUNTIF(Customers!$A$2:$A$2001,C4640)=0,"Customer not on Customers tab",IF(N(E4640)&gt;D4640,"Refund is more than the order",IF(AND(B4640&lt;&gt;"",COUNTIF($B$2:$B$5001,B4640)&gt;1),"Same order # twice - keep one row",""))))))))</f>
        <v/>
      </c>
      <c r="I4640" s="11" t="str">
        <f aca="false">IF(A4640="","",IF(ISNUMBER(A4640),INT(A4640),IFERROR(IF(TEXT(DATE(VALUE(LEFT(A4640,4)),VALUE(MID(A4640,6,2)),VALUE(MID(A4640,9,2))),"yyyy-mm-dd")=LEFT(A4640,10),DATE(VALUE(LEFT(A4640,4)),VALUE(MID(A4640,6,2)),VALUE(MID(A4640,9,2))),""),"")))</f>
        <v/>
      </c>
    </row>
    <row r="4641" customFormat="false" ht="15" hidden="false" customHeight="false" outlineLevel="0" collapsed="false">
      <c r="A4641" s="13"/>
      <c r="B4641" s="8"/>
      <c r="C4641" s="8"/>
      <c r="D4641" s="23"/>
      <c r="E4641" s="23"/>
      <c r="F4641" s="10" t="str">
        <f aca="false">IF(D4641="","",D4641-N(E4641))</f>
        <v/>
      </c>
      <c r="G4641" s="8"/>
      <c r="H4641" s="12" t="str">
        <f aca="false">IF(AND(A4641="",C4641="",D4641=""),"",IF(A4641="","Add the order date",IF(I4641="","Date not recognised - use YYYY-MM-DD",IF(C4641="","Add the customer email",IF(D4641="","Add the order total",IF(COUNTIF(Customers!$A$2:$A$2001,C4641)=0,"Customer not on Customers tab",IF(N(E4641)&gt;D4641,"Refund is more than the order",IF(AND(B4641&lt;&gt;"",COUNTIF($B$2:$B$5001,B4641)&gt;1),"Same order # twice - keep one row",""))))))))</f>
        <v/>
      </c>
      <c r="I4641" s="11" t="str">
        <f aca="false">IF(A4641="","",IF(ISNUMBER(A4641),INT(A4641),IFERROR(IF(TEXT(DATE(VALUE(LEFT(A4641,4)),VALUE(MID(A4641,6,2)),VALUE(MID(A4641,9,2))),"yyyy-mm-dd")=LEFT(A4641,10),DATE(VALUE(LEFT(A4641,4)),VALUE(MID(A4641,6,2)),VALUE(MID(A4641,9,2))),""),"")))</f>
        <v/>
      </c>
    </row>
    <row r="4642" customFormat="false" ht="15" hidden="false" customHeight="false" outlineLevel="0" collapsed="false">
      <c r="A4642" s="13"/>
      <c r="B4642" s="8"/>
      <c r="C4642" s="8"/>
      <c r="D4642" s="23"/>
      <c r="E4642" s="23"/>
      <c r="F4642" s="10" t="str">
        <f aca="false">IF(D4642="","",D4642-N(E4642))</f>
        <v/>
      </c>
      <c r="G4642" s="8"/>
      <c r="H4642" s="12" t="str">
        <f aca="false">IF(AND(A4642="",C4642="",D4642=""),"",IF(A4642="","Add the order date",IF(I4642="","Date not recognised - use YYYY-MM-DD",IF(C4642="","Add the customer email",IF(D4642="","Add the order total",IF(COUNTIF(Customers!$A$2:$A$2001,C4642)=0,"Customer not on Customers tab",IF(N(E4642)&gt;D4642,"Refund is more than the order",IF(AND(B4642&lt;&gt;"",COUNTIF($B$2:$B$5001,B4642)&gt;1),"Same order # twice - keep one row",""))))))))</f>
        <v/>
      </c>
      <c r="I4642" s="11" t="str">
        <f aca="false">IF(A4642="","",IF(ISNUMBER(A4642),INT(A4642),IFERROR(IF(TEXT(DATE(VALUE(LEFT(A4642,4)),VALUE(MID(A4642,6,2)),VALUE(MID(A4642,9,2))),"yyyy-mm-dd")=LEFT(A4642,10),DATE(VALUE(LEFT(A4642,4)),VALUE(MID(A4642,6,2)),VALUE(MID(A4642,9,2))),""),"")))</f>
        <v/>
      </c>
    </row>
    <row r="4643" customFormat="false" ht="15" hidden="false" customHeight="false" outlineLevel="0" collapsed="false">
      <c r="A4643" s="13"/>
      <c r="B4643" s="8"/>
      <c r="C4643" s="8"/>
      <c r="D4643" s="23"/>
      <c r="E4643" s="23"/>
      <c r="F4643" s="10" t="str">
        <f aca="false">IF(D4643="","",D4643-N(E4643))</f>
        <v/>
      </c>
      <c r="G4643" s="8"/>
      <c r="H4643" s="12" t="str">
        <f aca="false">IF(AND(A4643="",C4643="",D4643=""),"",IF(A4643="","Add the order date",IF(I4643="","Date not recognised - use YYYY-MM-DD",IF(C4643="","Add the customer email",IF(D4643="","Add the order total",IF(COUNTIF(Customers!$A$2:$A$2001,C4643)=0,"Customer not on Customers tab",IF(N(E4643)&gt;D4643,"Refund is more than the order",IF(AND(B4643&lt;&gt;"",COUNTIF($B$2:$B$5001,B4643)&gt;1),"Same order # twice - keep one row",""))))))))</f>
        <v/>
      </c>
      <c r="I4643" s="11" t="str">
        <f aca="false">IF(A4643="","",IF(ISNUMBER(A4643),INT(A4643),IFERROR(IF(TEXT(DATE(VALUE(LEFT(A4643,4)),VALUE(MID(A4643,6,2)),VALUE(MID(A4643,9,2))),"yyyy-mm-dd")=LEFT(A4643,10),DATE(VALUE(LEFT(A4643,4)),VALUE(MID(A4643,6,2)),VALUE(MID(A4643,9,2))),""),"")))</f>
        <v/>
      </c>
    </row>
    <row r="4644" customFormat="false" ht="15" hidden="false" customHeight="false" outlineLevel="0" collapsed="false">
      <c r="A4644" s="13"/>
      <c r="B4644" s="8"/>
      <c r="C4644" s="8"/>
      <c r="D4644" s="23"/>
      <c r="E4644" s="23"/>
      <c r="F4644" s="10" t="str">
        <f aca="false">IF(D4644="","",D4644-N(E4644))</f>
        <v/>
      </c>
      <c r="G4644" s="8"/>
      <c r="H4644" s="12" t="str">
        <f aca="false">IF(AND(A4644="",C4644="",D4644=""),"",IF(A4644="","Add the order date",IF(I4644="","Date not recognised - use YYYY-MM-DD",IF(C4644="","Add the customer email",IF(D4644="","Add the order total",IF(COUNTIF(Customers!$A$2:$A$2001,C4644)=0,"Customer not on Customers tab",IF(N(E4644)&gt;D4644,"Refund is more than the order",IF(AND(B4644&lt;&gt;"",COUNTIF($B$2:$B$5001,B4644)&gt;1),"Same order # twice - keep one row",""))))))))</f>
        <v/>
      </c>
      <c r="I4644" s="11" t="str">
        <f aca="false">IF(A4644="","",IF(ISNUMBER(A4644),INT(A4644),IFERROR(IF(TEXT(DATE(VALUE(LEFT(A4644,4)),VALUE(MID(A4644,6,2)),VALUE(MID(A4644,9,2))),"yyyy-mm-dd")=LEFT(A4644,10),DATE(VALUE(LEFT(A4644,4)),VALUE(MID(A4644,6,2)),VALUE(MID(A4644,9,2))),""),"")))</f>
        <v/>
      </c>
    </row>
    <row r="4645" customFormat="false" ht="15" hidden="false" customHeight="false" outlineLevel="0" collapsed="false">
      <c r="A4645" s="13"/>
      <c r="B4645" s="8"/>
      <c r="C4645" s="8"/>
      <c r="D4645" s="23"/>
      <c r="E4645" s="23"/>
      <c r="F4645" s="10" t="str">
        <f aca="false">IF(D4645="","",D4645-N(E4645))</f>
        <v/>
      </c>
      <c r="G4645" s="8"/>
      <c r="H4645" s="12" t="str">
        <f aca="false">IF(AND(A4645="",C4645="",D4645=""),"",IF(A4645="","Add the order date",IF(I4645="","Date not recognised - use YYYY-MM-DD",IF(C4645="","Add the customer email",IF(D4645="","Add the order total",IF(COUNTIF(Customers!$A$2:$A$2001,C4645)=0,"Customer not on Customers tab",IF(N(E4645)&gt;D4645,"Refund is more than the order",IF(AND(B4645&lt;&gt;"",COUNTIF($B$2:$B$5001,B4645)&gt;1),"Same order # twice - keep one row",""))))))))</f>
        <v/>
      </c>
      <c r="I4645" s="11" t="str">
        <f aca="false">IF(A4645="","",IF(ISNUMBER(A4645),INT(A4645),IFERROR(IF(TEXT(DATE(VALUE(LEFT(A4645,4)),VALUE(MID(A4645,6,2)),VALUE(MID(A4645,9,2))),"yyyy-mm-dd")=LEFT(A4645,10),DATE(VALUE(LEFT(A4645,4)),VALUE(MID(A4645,6,2)),VALUE(MID(A4645,9,2))),""),"")))</f>
        <v/>
      </c>
    </row>
    <row r="4646" customFormat="false" ht="15" hidden="false" customHeight="false" outlineLevel="0" collapsed="false">
      <c r="A4646" s="13"/>
      <c r="B4646" s="8"/>
      <c r="C4646" s="8"/>
      <c r="D4646" s="23"/>
      <c r="E4646" s="23"/>
      <c r="F4646" s="10" t="str">
        <f aca="false">IF(D4646="","",D4646-N(E4646))</f>
        <v/>
      </c>
      <c r="G4646" s="8"/>
      <c r="H4646" s="12" t="str">
        <f aca="false">IF(AND(A4646="",C4646="",D4646=""),"",IF(A4646="","Add the order date",IF(I4646="","Date not recognised - use YYYY-MM-DD",IF(C4646="","Add the customer email",IF(D4646="","Add the order total",IF(COUNTIF(Customers!$A$2:$A$2001,C4646)=0,"Customer not on Customers tab",IF(N(E4646)&gt;D4646,"Refund is more than the order",IF(AND(B4646&lt;&gt;"",COUNTIF($B$2:$B$5001,B4646)&gt;1),"Same order # twice - keep one row",""))))))))</f>
        <v/>
      </c>
      <c r="I4646" s="11" t="str">
        <f aca="false">IF(A4646="","",IF(ISNUMBER(A4646),INT(A4646),IFERROR(IF(TEXT(DATE(VALUE(LEFT(A4646,4)),VALUE(MID(A4646,6,2)),VALUE(MID(A4646,9,2))),"yyyy-mm-dd")=LEFT(A4646,10),DATE(VALUE(LEFT(A4646,4)),VALUE(MID(A4646,6,2)),VALUE(MID(A4646,9,2))),""),"")))</f>
        <v/>
      </c>
    </row>
    <row r="4647" customFormat="false" ht="15" hidden="false" customHeight="false" outlineLevel="0" collapsed="false">
      <c r="A4647" s="13"/>
      <c r="B4647" s="8"/>
      <c r="C4647" s="8"/>
      <c r="D4647" s="23"/>
      <c r="E4647" s="23"/>
      <c r="F4647" s="10" t="str">
        <f aca="false">IF(D4647="","",D4647-N(E4647))</f>
        <v/>
      </c>
      <c r="G4647" s="8"/>
      <c r="H4647" s="12" t="str">
        <f aca="false">IF(AND(A4647="",C4647="",D4647=""),"",IF(A4647="","Add the order date",IF(I4647="","Date not recognised - use YYYY-MM-DD",IF(C4647="","Add the customer email",IF(D4647="","Add the order total",IF(COUNTIF(Customers!$A$2:$A$2001,C4647)=0,"Customer not on Customers tab",IF(N(E4647)&gt;D4647,"Refund is more than the order",IF(AND(B4647&lt;&gt;"",COUNTIF($B$2:$B$5001,B4647)&gt;1),"Same order # twice - keep one row",""))))))))</f>
        <v/>
      </c>
      <c r="I4647" s="11" t="str">
        <f aca="false">IF(A4647="","",IF(ISNUMBER(A4647),INT(A4647),IFERROR(IF(TEXT(DATE(VALUE(LEFT(A4647,4)),VALUE(MID(A4647,6,2)),VALUE(MID(A4647,9,2))),"yyyy-mm-dd")=LEFT(A4647,10),DATE(VALUE(LEFT(A4647,4)),VALUE(MID(A4647,6,2)),VALUE(MID(A4647,9,2))),""),"")))</f>
        <v/>
      </c>
    </row>
    <row r="4648" customFormat="false" ht="15" hidden="false" customHeight="false" outlineLevel="0" collapsed="false">
      <c r="A4648" s="13"/>
      <c r="B4648" s="8"/>
      <c r="C4648" s="8"/>
      <c r="D4648" s="23"/>
      <c r="E4648" s="23"/>
      <c r="F4648" s="10" t="str">
        <f aca="false">IF(D4648="","",D4648-N(E4648))</f>
        <v/>
      </c>
      <c r="G4648" s="8"/>
      <c r="H4648" s="12" t="str">
        <f aca="false">IF(AND(A4648="",C4648="",D4648=""),"",IF(A4648="","Add the order date",IF(I4648="","Date not recognised - use YYYY-MM-DD",IF(C4648="","Add the customer email",IF(D4648="","Add the order total",IF(COUNTIF(Customers!$A$2:$A$2001,C4648)=0,"Customer not on Customers tab",IF(N(E4648)&gt;D4648,"Refund is more than the order",IF(AND(B4648&lt;&gt;"",COUNTIF($B$2:$B$5001,B4648)&gt;1),"Same order # twice - keep one row",""))))))))</f>
        <v/>
      </c>
      <c r="I4648" s="11" t="str">
        <f aca="false">IF(A4648="","",IF(ISNUMBER(A4648),INT(A4648),IFERROR(IF(TEXT(DATE(VALUE(LEFT(A4648,4)),VALUE(MID(A4648,6,2)),VALUE(MID(A4648,9,2))),"yyyy-mm-dd")=LEFT(A4648,10),DATE(VALUE(LEFT(A4648,4)),VALUE(MID(A4648,6,2)),VALUE(MID(A4648,9,2))),""),"")))</f>
        <v/>
      </c>
    </row>
    <row r="4649" customFormat="false" ht="15" hidden="false" customHeight="false" outlineLevel="0" collapsed="false">
      <c r="A4649" s="13"/>
      <c r="B4649" s="8"/>
      <c r="C4649" s="8"/>
      <c r="D4649" s="23"/>
      <c r="E4649" s="23"/>
      <c r="F4649" s="10" t="str">
        <f aca="false">IF(D4649="","",D4649-N(E4649))</f>
        <v/>
      </c>
      <c r="G4649" s="8"/>
      <c r="H4649" s="12" t="str">
        <f aca="false">IF(AND(A4649="",C4649="",D4649=""),"",IF(A4649="","Add the order date",IF(I4649="","Date not recognised - use YYYY-MM-DD",IF(C4649="","Add the customer email",IF(D4649="","Add the order total",IF(COUNTIF(Customers!$A$2:$A$2001,C4649)=0,"Customer not on Customers tab",IF(N(E4649)&gt;D4649,"Refund is more than the order",IF(AND(B4649&lt;&gt;"",COUNTIF($B$2:$B$5001,B4649)&gt;1),"Same order # twice - keep one row",""))))))))</f>
        <v/>
      </c>
      <c r="I4649" s="11" t="str">
        <f aca="false">IF(A4649="","",IF(ISNUMBER(A4649),INT(A4649),IFERROR(IF(TEXT(DATE(VALUE(LEFT(A4649,4)),VALUE(MID(A4649,6,2)),VALUE(MID(A4649,9,2))),"yyyy-mm-dd")=LEFT(A4649,10),DATE(VALUE(LEFT(A4649,4)),VALUE(MID(A4649,6,2)),VALUE(MID(A4649,9,2))),""),"")))</f>
        <v/>
      </c>
    </row>
    <row r="4650" customFormat="false" ht="15" hidden="false" customHeight="false" outlineLevel="0" collapsed="false">
      <c r="A4650" s="13"/>
      <c r="B4650" s="8"/>
      <c r="C4650" s="8"/>
      <c r="D4650" s="23"/>
      <c r="E4650" s="23"/>
      <c r="F4650" s="10" t="str">
        <f aca="false">IF(D4650="","",D4650-N(E4650))</f>
        <v/>
      </c>
      <c r="G4650" s="8"/>
      <c r="H4650" s="12" t="str">
        <f aca="false">IF(AND(A4650="",C4650="",D4650=""),"",IF(A4650="","Add the order date",IF(I4650="","Date not recognised - use YYYY-MM-DD",IF(C4650="","Add the customer email",IF(D4650="","Add the order total",IF(COUNTIF(Customers!$A$2:$A$2001,C4650)=0,"Customer not on Customers tab",IF(N(E4650)&gt;D4650,"Refund is more than the order",IF(AND(B4650&lt;&gt;"",COUNTIF($B$2:$B$5001,B4650)&gt;1),"Same order # twice - keep one row",""))))))))</f>
        <v/>
      </c>
      <c r="I4650" s="11" t="str">
        <f aca="false">IF(A4650="","",IF(ISNUMBER(A4650),INT(A4650),IFERROR(IF(TEXT(DATE(VALUE(LEFT(A4650,4)),VALUE(MID(A4650,6,2)),VALUE(MID(A4650,9,2))),"yyyy-mm-dd")=LEFT(A4650,10),DATE(VALUE(LEFT(A4650,4)),VALUE(MID(A4650,6,2)),VALUE(MID(A4650,9,2))),""),"")))</f>
        <v/>
      </c>
    </row>
    <row r="4651" customFormat="false" ht="15" hidden="false" customHeight="false" outlineLevel="0" collapsed="false">
      <c r="A4651" s="13"/>
      <c r="B4651" s="8"/>
      <c r="C4651" s="8"/>
      <c r="D4651" s="23"/>
      <c r="E4651" s="23"/>
      <c r="F4651" s="10" t="str">
        <f aca="false">IF(D4651="","",D4651-N(E4651))</f>
        <v/>
      </c>
      <c r="G4651" s="8"/>
      <c r="H4651" s="12" t="str">
        <f aca="false">IF(AND(A4651="",C4651="",D4651=""),"",IF(A4651="","Add the order date",IF(I4651="","Date not recognised - use YYYY-MM-DD",IF(C4651="","Add the customer email",IF(D4651="","Add the order total",IF(COUNTIF(Customers!$A$2:$A$2001,C4651)=0,"Customer not on Customers tab",IF(N(E4651)&gt;D4651,"Refund is more than the order",IF(AND(B4651&lt;&gt;"",COUNTIF($B$2:$B$5001,B4651)&gt;1),"Same order # twice - keep one row",""))))))))</f>
        <v/>
      </c>
      <c r="I4651" s="11" t="str">
        <f aca="false">IF(A4651="","",IF(ISNUMBER(A4651),INT(A4651),IFERROR(IF(TEXT(DATE(VALUE(LEFT(A4651,4)),VALUE(MID(A4651,6,2)),VALUE(MID(A4651,9,2))),"yyyy-mm-dd")=LEFT(A4651,10),DATE(VALUE(LEFT(A4651,4)),VALUE(MID(A4651,6,2)),VALUE(MID(A4651,9,2))),""),"")))</f>
        <v/>
      </c>
    </row>
    <row r="4652" customFormat="false" ht="15" hidden="false" customHeight="false" outlineLevel="0" collapsed="false">
      <c r="A4652" s="13"/>
      <c r="B4652" s="8"/>
      <c r="C4652" s="8"/>
      <c r="D4652" s="23"/>
      <c r="E4652" s="23"/>
      <c r="F4652" s="10" t="str">
        <f aca="false">IF(D4652="","",D4652-N(E4652))</f>
        <v/>
      </c>
      <c r="G4652" s="8"/>
      <c r="H4652" s="12" t="str">
        <f aca="false">IF(AND(A4652="",C4652="",D4652=""),"",IF(A4652="","Add the order date",IF(I4652="","Date not recognised - use YYYY-MM-DD",IF(C4652="","Add the customer email",IF(D4652="","Add the order total",IF(COUNTIF(Customers!$A$2:$A$2001,C4652)=0,"Customer not on Customers tab",IF(N(E4652)&gt;D4652,"Refund is more than the order",IF(AND(B4652&lt;&gt;"",COUNTIF($B$2:$B$5001,B4652)&gt;1),"Same order # twice - keep one row",""))))))))</f>
        <v/>
      </c>
      <c r="I4652" s="11" t="str">
        <f aca="false">IF(A4652="","",IF(ISNUMBER(A4652),INT(A4652),IFERROR(IF(TEXT(DATE(VALUE(LEFT(A4652,4)),VALUE(MID(A4652,6,2)),VALUE(MID(A4652,9,2))),"yyyy-mm-dd")=LEFT(A4652,10),DATE(VALUE(LEFT(A4652,4)),VALUE(MID(A4652,6,2)),VALUE(MID(A4652,9,2))),""),"")))</f>
        <v/>
      </c>
    </row>
    <row r="4653" customFormat="false" ht="15" hidden="false" customHeight="false" outlineLevel="0" collapsed="false">
      <c r="A4653" s="13"/>
      <c r="B4653" s="8"/>
      <c r="C4653" s="8"/>
      <c r="D4653" s="23"/>
      <c r="E4653" s="23"/>
      <c r="F4653" s="10" t="str">
        <f aca="false">IF(D4653="","",D4653-N(E4653))</f>
        <v/>
      </c>
      <c r="G4653" s="8"/>
      <c r="H4653" s="12" t="str">
        <f aca="false">IF(AND(A4653="",C4653="",D4653=""),"",IF(A4653="","Add the order date",IF(I4653="","Date not recognised - use YYYY-MM-DD",IF(C4653="","Add the customer email",IF(D4653="","Add the order total",IF(COUNTIF(Customers!$A$2:$A$2001,C4653)=0,"Customer not on Customers tab",IF(N(E4653)&gt;D4653,"Refund is more than the order",IF(AND(B4653&lt;&gt;"",COUNTIF($B$2:$B$5001,B4653)&gt;1),"Same order # twice - keep one row",""))))))))</f>
        <v/>
      </c>
      <c r="I4653" s="11" t="str">
        <f aca="false">IF(A4653="","",IF(ISNUMBER(A4653),INT(A4653),IFERROR(IF(TEXT(DATE(VALUE(LEFT(A4653,4)),VALUE(MID(A4653,6,2)),VALUE(MID(A4653,9,2))),"yyyy-mm-dd")=LEFT(A4653,10),DATE(VALUE(LEFT(A4653,4)),VALUE(MID(A4653,6,2)),VALUE(MID(A4653,9,2))),""),"")))</f>
        <v/>
      </c>
    </row>
    <row r="4654" customFormat="false" ht="15" hidden="false" customHeight="false" outlineLevel="0" collapsed="false">
      <c r="A4654" s="13"/>
      <c r="B4654" s="8"/>
      <c r="C4654" s="8"/>
      <c r="D4654" s="23"/>
      <c r="E4654" s="23"/>
      <c r="F4654" s="10" t="str">
        <f aca="false">IF(D4654="","",D4654-N(E4654))</f>
        <v/>
      </c>
      <c r="G4654" s="8"/>
      <c r="H4654" s="12" t="str">
        <f aca="false">IF(AND(A4654="",C4654="",D4654=""),"",IF(A4654="","Add the order date",IF(I4654="","Date not recognised - use YYYY-MM-DD",IF(C4654="","Add the customer email",IF(D4654="","Add the order total",IF(COUNTIF(Customers!$A$2:$A$2001,C4654)=0,"Customer not on Customers tab",IF(N(E4654)&gt;D4654,"Refund is more than the order",IF(AND(B4654&lt;&gt;"",COUNTIF($B$2:$B$5001,B4654)&gt;1),"Same order # twice - keep one row",""))))))))</f>
        <v/>
      </c>
      <c r="I4654" s="11" t="str">
        <f aca="false">IF(A4654="","",IF(ISNUMBER(A4654),INT(A4654),IFERROR(IF(TEXT(DATE(VALUE(LEFT(A4654,4)),VALUE(MID(A4654,6,2)),VALUE(MID(A4654,9,2))),"yyyy-mm-dd")=LEFT(A4654,10),DATE(VALUE(LEFT(A4654,4)),VALUE(MID(A4654,6,2)),VALUE(MID(A4654,9,2))),""),"")))</f>
        <v/>
      </c>
    </row>
    <row r="4655" customFormat="false" ht="15" hidden="false" customHeight="false" outlineLevel="0" collapsed="false">
      <c r="A4655" s="13"/>
      <c r="B4655" s="8"/>
      <c r="C4655" s="8"/>
      <c r="D4655" s="23"/>
      <c r="E4655" s="23"/>
      <c r="F4655" s="10" t="str">
        <f aca="false">IF(D4655="","",D4655-N(E4655))</f>
        <v/>
      </c>
      <c r="G4655" s="8"/>
      <c r="H4655" s="12" t="str">
        <f aca="false">IF(AND(A4655="",C4655="",D4655=""),"",IF(A4655="","Add the order date",IF(I4655="","Date not recognised - use YYYY-MM-DD",IF(C4655="","Add the customer email",IF(D4655="","Add the order total",IF(COUNTIF(Customers!$A$2:$A$2001,C4655)=0,"Customer not on Customers tab",IF(N(E4655)&gt;D4655,"Refund is more than the order",IF(AND(B4655&lt;&gt;"",COUNTIF($B$2:$B$5001,B4655)&gt;1),"Same order # twice - keep one row",""))))))))</f>
        <v/>
      </c>
      <c r="I4655" s="11" t="str">
        <f aca="false">IF(A4655="","",IF(ISNUMBER(A4655),INT(A4655),IFERROR(IF(TEXT(DATE(VALUE(LEFT(A4655,4)),VALUE(MID(A4655,6,2)),VALUE(MID(A4655,9,2))),"yyyy-mm-dd")=LEFT(A4655,10),DATE(VALUE(LEFT(A4655,4)),VALUE(MID(A4655,6,2)),VALUE(MID(A4655,9,2))),""),"")))</f>
        <v/>
      </c>
    </row>
    <row r="4656" customFormat="false" ht="15" hidden="false" customHeight="false" outlineLevel="0" collapsed="false">
      <c r="A4656" s="13"/>
      <c r="B4656" s="8"/>
      <c r="C4656" s="8"/>
      <c r="D4656" s="23"/>
      <c r="E4656" s="23"/>
      <c r="F4656" s="10" t="str">
        <f aca="false">IF(D4656="","",D4656-N(E4656))</f>
        <v/>
      </c>
      <c r="G4656" s="8"/>
      <c r="H4656" s="12" t="str">
        <f aca="false">IF(AND(A4656="",C4656="",D4656=""),"",IF(A4656="","Add the order date",IF(I4656="","Date not recognised - use YYYY-MM-DD",IF(C4656="","Add the customer email",IF(D4656="","Add the order total",IF(COUNTIF(Customers!$A$2:$A$2001,C4656)=0,"Customer not on Customers tab",IF(N(E4656)&gt;D4656,"Refund is more than the order",IF(AND(B4656&lt;&gt;"",COUNTIF($B$2:$B$5001,B4656)&gt;1),"Same order # twice - keep one row",""))))))))</f>
        <v/>
      </c>
      <c r="I4656" s="11" t="str">
        <f aca="false">IF(A4656="","",IF(ISNUMBER(A4656),INT(A4656),IFERROR(IF(TEXT(DATE(VALUE(LEFT(A4656,4)),VALUE(MID(A4656,6,2)),VALUE(MID(A4656,9,2))),"yyyy-mm-dd")=LEFT(A4656,10),DATE(VALUE(LEFT(A4656,4)),VALUE(MID(A4656,6,2)),VALUE(MID(A4656,9,2))),""),"")))</f>
        <v/>
      </c>
    </row>
    <row r="4657" customFormat="false" ht="15" hidden="false" customHeight="false" outlineLevel="0" collapsed="false">
      <c r="A4657" s="13"/>
      <c r="B4657" s="8"/>
      <c r="C4657" s="8"/>
      <c r="D4657" s="23"/>
      <c r="E4657" s="23"/>
      <c r="F4657" s="10" t="str">
        <f aca="false">IF(D4657="","",D4657-N(E4657))</f>
        <v/>
      </c>
      <c r="G4657" s="8"/>
      <c r="H4657" s="12" t="str">
        <f aca="false">IF(AND(A4657="",C4657="",D4657=""),"",IF(A4657="","Add the order date",IF(I4657="","Date not recognised - use YYYY-MM-DD",IF(C4657="","Add the customer email",IF(D4657="","Add the order total",IF(COUNTIF(Customers!$A$2:$A$2001,C4657)=0,"Customer not on Customers tab",IF(N(E4657)&gt;D4657,"Refund is more than the order",IF(AND(B4657&lt;&gt;"",COUNTIF($B$2:$B$5001,B4657)&gt;1),"Same order # twice - keep one row",""))))))))</f>
        <v/>
      </c>
      <c r="I4657" s="11" t="str">
        <f aca="false">IF(A4657="","",IF(ISNUMBER(A4657),INT(A4657),IFERROR(IF(TEXT(DATE(VALUE(LEFT(A4657,4)),VALUE(MID(A4657,6,2)),VALUE(MID(A4657,9,2))),"yyyy-mm-dd")=LEFT(A4657,10),DATE(VALUE(LEFT(A4657,4)),VALUE(MID(A4657,6,2)),VALUE(MID(A4657,9,2))),""),"")))</f>
        <v/>
      </c>
    </row>
    <row r="4658" customFormat="false" ht="15" hidden="false" customHeight="false" outlineLevel="0" collapsed="false">
      <c r="A4658" s="13"/>
      <c r="B4658" s="8"/>
      <c r="C4658" s="8"/>
      <c r="D4658" s="23"/>
      <c r="E4658" s="23"/>
      <c r="F4658" s="10" t="str">
        <f aca="false">IF(D4658="","",D4658-N(E4658))</f>
        <v/>
      </c>
      <c r="G4658" s="8"/>
      <c r="H4658" s="12" t="str">
        <f aca="false">IF(AND(A4658="",C4658="",D4658=""),"",IF(A4658="","Add the order date",IF(I4658="","Date not recognised - use YYYY-MM-DD",IF(C4658="","Add the customer email",IF(D4658="","Add the order total",IF(COUNTIF(Customers!$A$2:$A$2001,C4658)=0,"Customer not on Customers tab",IF(N(E4658)&gt;D4658,"Refund is more than the order",IF(AND(B4658&lt;&gt;"",COUNTIF($B$2:$B$5001,B4658)&gt;1),"Same order # twice - keep one row",""))))))))</f>
        <v/>
      </c>
      <c r="I4658" s="11" t="str">
        <f aca="false">IF(A4658="","",IF(ISNUMBER(A4658),INT(A4658),IFERROR(IF(TEXT(DATE(VALUE(LEFT(A4658,4)),VALUE(MID(A4658,6,2)),VALUE(MID(A4658,9,2))),"yyyy-mm-dd")=LEFT(A4658,10),DATE(VALUE(LEFT(A4658,4)),VALUE(MID(A4658,6,2)),VALUE(MID(A4658,9,2))),""),"")))</f>
        <v/>
      </c>
    </row>
    <row r="4659" customFormat="false" ht="15" hidden="false" customHeight="false" outlineLevel="0" collapsed="false">
      <c r="A4659" s="13"/>
      <c r="B4659" s="8"/>
      <c r="C4659" s="8"/>
      <c r="D4659" s="23"/>
      <c r="E4659" s="23"/>
      <c r="F4659" s="10" t="str">
        <f aca="false">IF(D4659="","",D4659-N(E4659))</f>
        <v/>
      </c>
      <c r="G4659" s="8"/>
      <c r="H4659" s="12" t="str">
        <f aca="false">IF(AND(A4659="",C4659="",D4659=""),"",IF(A4659="","Add the order date",IF(I4659="","Date not recognised - use YYYY-MM-DD",IF(C4659="","Add the customer email",IF(D4659="","Add the order total",IF(COUNTIF(Customers!$A$2:$A$2001,C4659)=0,"Customer not on Customers tab",IF(N(E4659)&gt;D4659,"Refund is more than the order",IF(AND(B4659&lt;&gt;"",COUNTIF($B$2:$B$5001,B4659)&gt;1),"Same order # twice - keep one row",""))))))))</f>
        <v/>
      </c>
      <c r="I4659" s="11" t="str">
        <f aca="false">IF(A4659="","",IF(ISNUMBER(A4659),INT(A4659),IFERROR(IF(TEXT(DATE(VALUE(LEFT(A4659,4)),VALUE(MID(A4659,6,2)),VALUE(MID(A4659,9,2))),"yyyy-mm-dd")=LEFT(A4659,10),DATE(VALUE(LEFT(A4659,4)),VALUE(MID(A4659,6,2)),VALUE(MID(A4659,9,2))),""),"")))</f>
        <v/>
      </c>
    </row>
    <row r="4660" customFormat="false" ht="15" hidden="false" customHeight="false" outlineLevel="0" collapsed="false">
      <c r="A4660" s="13"/>
      <c r="B4660" s="8"/>
      <c r="C4660" s="8"/>
      <c r="D4660" s="23"/>
      <c r="E4660" s="23"/>
      <c r="F4660" s="10" t="str">
        <f aca="false">IF(D4660="","",D4660-N(E4660))</f>
        <v/>
      </c>
      <c r="G4660" s="8"/>
      <c r="H4660" s="12" t="str">
        <f aca="false">IF(AND(A4660="",C4660="",D4660=""),"",IF(A4660="","Add the order date",IF(I4660="","Date not recognised - use YYYY-MM-DD",IF(C4660="","Add the customer email",IF(D4660="","Add the order total",IF(COUNTIF(Customers!$A$2:$A$2001,C4660)=0,"Customer not on Customers tab",IF(N(E4660)&gt;D4660,"Refund is more than the order",IF(AND(B4660&lt;&gt;"",COUNTIF($B$2:$B$5001,B4660)&gt;1),"Same order # twice - keep one row",""))))))))</f>
        <v/>
      </c>
      <c r="I4660" s="11" t="str">
        <f aca="false">IF(A4660="","",IF(ISNUMBER(A4660),INT(A4660),IFERROR(IF(TEXT(DATE(VALUE(LEFT(A4660,4)),VALUE(MID(A4660,6,2)),VALUE(MID(A4660,9,2))),"yyyy-mm-dd")=LEFT(A4660,10),DATE(VALUE(LEFT(A4660,4)),VALUE(MID(A4660,6,2)),VALUE(MID(A4660,9,2))),""),"")))</f>
        <v/>
      </c>
    </row>
    <row r="4661" customFormat="false" ht="15" hidden="false" customHeight="false" outlineLevel="0" collapsed="false">
      <c r="A4661" s="13"/>
      <c r="B4661" s="8"/>
      <c r="C4661" s="8"/>
      <c r="D4661" s="23"/>
      <c r="E4661" s="23"/>
      <c r="F4661" s="10" t="str">
        <f aca="false">IF(D4661="","",D4661-N(E4661))</f>
        <v/>
      </c>
      <c r="G4661" s="8"/>
      <c r="H4661" s="12" t="str">
        <f aca="false">IF(AND(A4661="",C4661="",D4661=""),"",IF(A4661="","Add the order date",IF(I4661="","Date not recognised - use YYYY-MM-DD",IF(C4661="","Add the customer email",IF(D4661="","Add the order total",IF(COUNTIF(Customers!$A$2:$A$2001,C4661)=0,"Customer not on Customers tab",IF(N(E4661)&gt;D4661,"Refund is more than the order",IF(AND(B4661&lt;&gt;"",COUNTIF($B$2:$B$5001,B4661)&gt;1),"Same order # twice - keep one row",""))))))))</f>
        <v/>
      </c>
      <c r="I4661" s="11" t="str">
        <f aca="false">IF(A4661="","",IF(ISNUMBER(A4661),INT(A4661),IFERROR(IF(TEXT(DATE(VALUE(LEFT(A4661,4)),VALUE(MID(A4661,6,2)),VALUE(MID(A4661,9,2))),"yyyy-mm-dd")=LEFT(A4661,10),DATE(VALUE(LEFT(A4661,4)),VALUE(MID(A4661,6,2)),VALUE(MID(A4661,9,2))),""),"")))</f>
        <v/>
      </c>
    </row>
    <row r="4662" customFormat="false" ht="15" hidden="false" customHeight="false" outlineLevel="0" collapsed="false">
      <c r="A4662" s="13"/>
      <c r="B4662" s="8"/>
      <c r="C4662" s="8"/>
      <c r="D4662" s="23"/>
      <c r="E4662" s="23"/>
      <c r="F4662" s="10" t="str">
        <f aca="false">IF(D4662="","",D4662-N(E4662))</f>
        <v/>
      </c>
      <c r="G4662" s="8"/>
      <c r="H4662" s="12" t="str">
        <f aca="false">IF(AND(A4662="",C4662="",D4662=""),"",IF(A4662="","Add the order date",IF(I4662="","Date not recognised - use YYYY-MM-DD",IF(C4662="","Add the customer email",IF(D4662="","Add the order total",IF(COUNTIF(Customers!$A$2:$A$2001,C4662)=0,"Customer not on Customers tab",IF(N(E4662)&gt;D4662,"Refund is more than the order",IF(AND(B4662&lt;&gt;"",COUNTIF($B$2:$B$5001,B4662)&gt;1),"Same order # twice - keep one row",""))))))))</f>
        <v/>
      </c>
      <c r="I4662" s="11" t="str">
        <f aca="false">IF(A4662="","",IF(ISNUMBER(A4662),INT(A4662),IFERROR(IF(TEXT(DATE(VALUE(LEFT(A4662,4)),VALUE(MID(A4662,6,2)),VALUE(MID(A4662,9,2))),"yyyy-mm-dd")=LEFT(A4662,10),DATE(VALUE(LEFT(A4662,4)),VALUE(MID(A4662,6,2)),VALUE(MID(A4662,9,2))),""),"")))</f>
        <v/>
      </c>
    </row>
    <row r="4663" customFormat="false" ht="15" hidden="false" customHeight="false" outlineLevel="0" collapsed="false">
      <c r="A4663" s="13"/>
      <c r="B4663" s="8"/>
      <c r="C4663" s="8"/>
      <c r="D4663" s="23"/>
      <c r="E4663" s="23"/>
      <c r="F4663" s="10" t="str">
        <f aca="false">IF(D4663="","",D4663-N(E4663))</f>
        <v/>
      </c>
      <c r="G4663" s="8"/>
      <c r="H4663" s="12" t="str">
        <f aca="false">IF(AND(A4663="",C4663="",D4663=""),"",IF(A4663="","Add the order date",IF(I4663="","Date not recognised - use YYYY-MM-DD",IF(C4663="","Add the customer email",IF(D4663="","Add the order total",IF(COUNTIF(Customers!$A$2:$A$2001,C4663)=0,"Customer not on Customers tab",IF(N(E4663)&gt;D4663,"Refund is more than the order",IF(AND(B4663&lt;&gt;"",COUNTIF($B$2:$B$5001,B4663)&gt;1),"Same order # twice - keep one row",""))))))))</f>
        <v/>
      </c>
      <c r="I4663" s="11" t="str">
        <f aca="false">IF(A4663="","",IF(ISNUMBER(A4663),INT(A4663),IFERROR(IF(TEXT(DATE(VALUE(LEFT(A4663,4)),VALUE(MID(A4663,6,2)),VALUE(MID(A4663,9,2))),"yyyy-mm-dd")=LEFT(A4663,10),DATE(VALUE(LEFT(A4663,4)),VALUE(MID(A4663,6,2)),VALUE(MID(A4663,9,2))),""),"")))</f>
        <v/>
      </c>
    </row>
    <row r="4664" customFormat="false" ht="15" hidden="false" customHeight="false" outlineLevel="0" collapsed="false">
      <c r="A4664" s="13"/>
      <c r="B4664" s="8"/>
      <c r="C4664" s="8"/>
      <c r="D4664" s="23"/>
      <c r="E4664" s="23"/>
      <c r="F4664" s="10" t="str">
        <f aca="false">IF(D4664="","",D4664-N(E4664))</f>
        <v/>
      </c>
      <c r="G4664" s="8"/>
      <c r="H4664" s="12" t="str">
        <f aca="false">IF(AND(A4664="",C4664="",D4664=""),"",IF(A4664="","Add the order date",IF(I4664="","Date not recognised - use YYYY-MM-DD",IF(C4664="","Add the customer email",IF(D4664="","Add the order total",IF(COUNTIF(Customers!$A$2:$A$2001,C4664)=0,"Customer not on Customers tab",IF(N(E4664)&gt;D4664,"Refund is more than the order",IF(AND(B4664&lt;&gt;"",COUNTIF($B$2:$B$5001,B4664)&gt;1),"Same order # twice - keep one row",""))))))))</f>
        <v/>
      </c>
      <c r="I4664" s="11" t="str">
        <f aca="false">IF(A4664="","",IF(ISNUMBER(A4664),INT(A4664),IFERROR(IF(TEXT(DATE(VALUE(LEFT(A4664,4)),VALUE(MID(A4664,6,2)),VALUE(MID(A4664,9,2))),"yyyy-mm-dd")=LEFT(A4664,10),DATE(VALUE(LEFT(A4664,4)),VALUE(MID(A4664,6,2)),VALUE(MID(A4664,9,2))),""),"")))</f>
        <v/>
      </c>
    </row>
    <row r="4665" customFormat="false" ht="15" hidden="false" customHeight="false" outlineLevel="0" collapsed="false">
      <c r="A4665" s="13"/>
      <c r="B4665" s="8"/>
      <c r="C4665" s="8"/>
      <c r="D4665" s="23"/>
      <c r="E4665" s="23"/>
      <c r="F4665" s="10" t="str">
        <f aca="false">IF(D4665="","",D4665-N(E4665))</f>
        <v/>
      </c>
      <c r="G4665" s="8"/>
      <c r="H4665" s="12" t="str">
        <f aca="false">IF(AND(A4665="",C4665="",D4665=""),"",IF(A4665="","Add the order date",IF(I4665="","Date not recognised - use YYYY-MM-DD",IF(C4665="","Add the customer email",IF(D4665="","Add the order total",IF(COUNTIF(Customers!$A$2:$A$2001,C4665)=0,"Customer not on Customers tab",IF(N(E4665)&gt;D4665,"Refund is more than the order",IF(AND(B4665&lt;&gt;"",COUNTIF($B$2:$B$5001,B4665)&gt;1),"Same order # twice - keep one row",""))))))))</f>
        <v/>
      </c>
      <c r="I4665" s="11" t="str">
        <f aca="false">IF(A4665="","",IF(ISNUMBER(A4665),INT(A4665),IFERROR(IF(TEXT(DATE(VALUE(LEFT(A4665,4)),VALUE(MID(A4665,6,2)),VALUE(MID(A4665,9,2))),"yyyy-mm-dd")=LEFT(A4665,10),DATE(VALUE(LEFT(A4665,4)),VALUE(MID(A4665,6,2)),VALUE(MID(A4665,9,2))),""),"")))</f>
        <v/>
      </c>
    </row>
    <row r="4666" customFormat="false" ht="15" hidden="false" customHeight="false" outlineLevel="0" collapsed="false">
      <c r="A4666" s="13"/>
      <c r="B4666" s="8"/>
      <c r="C4666" s="8"/>
      <c r="D4666" s="23"/>
      <c r="E4666" s="23"/>
      <c r="F4666" s="10" t="str">
        <f aca="false">IF(D4666="","",D4666-N(E4666))</f>
        <v/>
      </c>
      <c r="G4666" s="8"/>
      <c r="H4666" s="12" t="str">
        <f aca="false">IF(AND(A4666="",C4666="",D4666=""),"",IF(A4666="","Add the order date",IF(I4666="","Date not recognised - use YYYY-MM-DD",IF(C4666="","Add the customer email",IF(D4666="","Add the order total",IF(COUNTIF(Customers!$A$2:$A$2001,C4666)=0,"Customer not on Customers tab",IF(N(E4666)&gt;D4666,"Refund is more than the order",IF(AND(B4666&lt;&gt;"",COUNTIF($B$2:$B$5001,B4666)&gt;1),"Same order # twice - keep one row",""))))))))</f>
        <v/>
      </c>
      <c r="I4666" s="11" t="str">
        <f aca="false">IF(A4666="","",IF(ISNUMBER(A4666),INT(A4666),IFERROR(IF(TEXT(DATE(VALUE(LEFT(A4666,4)),VALUE(MID(A4666,6,2)),VALUE(MID(A4666,9,2))),"yyyy-mm-dd")=LEFT(A4666,10),DATE(VALUE(LEFT(A4666,4)),VALUE(MID(A4666,6,2)),VALUE(MID(A4666,9,2))),""),"")))</f>
        <v/>
      </c>
    </row>
    <row r="4667" customFormat="false" ht="15" hidden="false" customHeight="false" outlineLevel="0" collapsed="false">
      <c r="A4667" s="13"/>
      <c r="B4667" s="8"/>
      <c r="C4667" s="8"/>
      <c r="D4667" s="23"/>
      <c r="E4667" s="23"/>
      <c r="F4667" s="10" t="str">
        <f aca="false">IF(D4667="","",D4667-N(E4667))</f>
        <v/>
      </c>
      <c r="G4667" s="8"/>
      <c r="H4667" s="12" t="str">
        <f aca="false">IF(AND(A4667="",C4667="",D4667=""),"",IF(A4667="","Add the order date",IF(I4667="","Date not recognised - use YYYY-MM-DD",IF(C4667="","Add the customer email",IF(D4667="","Add the order total",IF(COUNTIF(Customers!$A$2:$A$2001,C4667)=0,"Customer not on Customers tab",IF(N(E4667)&gt;D4667,"Refund is more than the order",IF(AND(B4667&lt;&gt;"",COUNTIF($B$2:$B$5001,B4667)&gt;1),"Same order # twice - keep one row",""))))))))</f>
        <v/>
      </c>
      <c r="I4667" s="11" t="str">
        <f aca="false">IF(A4667="","",IF(ISNUMBER(A4667),INT(A4667),IFERROR(IF(TEXT(DATE(VALUE(LEFT(A4667,4)),VALUE(MID(A4667,6,2)),VALUE(MID(A4667,9,2))),"yyyy-mm-dd")=LEFT(A4667,10),DATE(VALUE(LEFT(A4667,4)),VALUE(MID(A4667,6,2)),VALUE(MID(A4667,9,2))),""),"")))</f>
        <v/>
      </c>
    </row>
    <row r="4668" customFormat="false" ht="15" hidden="false" customHeight="false" outlineLevel="0" collapsed="false">
      <c r="A4668" s="13"/>
      <c r="B4668" s="8"/>
      <c r="C4668" s="8"/>
      <c r="D4668" s="23"/>
      <c r="E4668" s="23"/>
      <c r="F4668" s="10" t="str">
        <f aca="false">IF(D4668="","",D4668-N(E4668))</f>
        <v/>
      </c>
      <c r="G4668" s="8"/>
      <c r="H4668" s="12" t="str">
        <f aca="false">IF(AND(A4668="",C4668="",D4668=""),"",IF(A4668="","Add the order date",IF(I4668="","Date not recognised - use YYYY-MM-DD",IF(C4668="","Add the customer email",IF(D4668="","Add the order total",IF(COUNTIF(Customers!$A$2:$A$2001,C4668)=0,"Customer not on Customers tab",IF(N(E4668)&gt;D4668,"Refund is more than the order",IF(AND(B4668&lt;&gt;"",COUNTIF($B$2:$B$5001,B4668)&gt;1),"Same order # twice - keep one row",""))))))))</f>
        <v/>
      </c>
      <c r="I4668" s="11" t="str">
        <f aca="false">IF(A4668="","",IF(ISNUMBER(A4668),INT(A4668),IFERROR(IF(TEXT(DATE(VALUE(LEFT(A4668,4)),VALUE(MID(A4668,6,2)),VALUE(MID(A4668,9,2))),"yyyy-mm-dd")=LEFT(A4668,10),DATE(VALUE(LEFT(A4668,4)),VALUE(MID(A4668,6,2)),VALUE(MID(A4668,9,2))),""),"")))</f>
        <v/>
      </c>
    </row>
    <row r="4669" customFormat="false" ht="15" hidden="false" customHeight="false" outlineLevel="0" collapsed="false">
      <c r="A4669" s="13"/>
      <c r="B4669" s="8"/>
      <c r="C4669" s="8"/>
      <c r="D4669" s="23"/>
      <c r="E4669" s="23"/>
      <c r="F4669" s="10" t="str">
        <f aca="false">IF(D4669="","",D4669-N(E4669))</f>
        <v/>
      </c>
      <c r="G4669" s="8"/>
      <c r="H4669" s="12" t="str">
        <f aca="false">IF(AND(A4669="",C4669="",D4669=""),"",IF(A4669="","Add the order date",IF(I4669="","Date not recognised - use YYYY-MM-DD",IF(C4669="","Add the customer email",IF(D4669="","Add the order total",IF(COUNTIF(Customers!$A$2:$A$2001,C4669)=0,"Customer not on Customers tab",IF(N(E4669)&gt;D4669,"Refund is more than the order",IF(AND(B4669&lt;&gt;"",COUNTIF($B$2:$B$5001,B4669)&gt;1),"Same order # twice - keep one row",""))))))))</f>
        <v/>
      </c>
      <c r="I4669" s="11" t="str">
        <f aca="false">IF(A4669="","",IF(ISNUMBER(A4669),INT(A4669),IFERROR(IF(TEXT(DATE(VALUE(LEFT(A4669,4)),VALUE(MID(A4669,6,2)),VALUE(MID(A4669,9,2))),"yyyy-mm-dd")=LEFT(A4669,10),DATE(VALUE(LEFT(A4669,4)),VALUE(MID(A4669,6,2)),VALUE(MID(A4669,9,2))),""),"")))</f>
        <v/>
      </c>
    </row>
    <row r="4670" customFormat="false" ht="15" hidden="false" customHeight="false" outlineLevel="0" collapsed="false">
      <c r="A4670" s="13"/>
      <c r="B4670" s="8"/>
      <c r="C4670" s="8"/>
      <c r="D4670" s="23"/>
      <c r="E4670" s="23"/>
      <c r="F4670" s="10" t="str">
        <f aca="false">IF(D4670="","",D4670-N(E4670))</f>
        <v/>
      </c>
      <c r="G4670" s="8"/>
      <c r="H4670" s="12" t="str">
        <f aca="false">IF(AND(A4670="",C4670="",D4670=""),"",IF(A4670="","Add the order date",IF(I4670="","Date not recognised - use YYYY-MM-DD",IF(C4670="","Add the customer email",IF(D4670="","Add the order total",IF(COUNTIF(Customers!$A$2:$A$2001,C4670)=0,"Customer not on Customers tab",IF(N(E4670)&gt;D4670,"Refund is more than the order",IF(AND(B4670&lt;&gt;"",COUNTIF($B$2:$B$5001,B4670)&gt;1),"Same order # twice - keep one row",""))))))))</f>
        <v/>
      </c>
      <c r="I4670" s="11" t="str">
        <f aca="false">IF(A4670="","",IF(ISNUMBER(A4670),INT(A4670),IFERROR(IF(TEXT(DATE(VALUE(LEFT(A4670,4)),VALUE(MID(A4670,6,2)),VALUE(MID(A4670,9,2))),"yyyy-mm-dd")=LEFT(A4670,10),DATE(VALUE(LEFT(A4670,4)),VALUE(MID(A4670,6,2)),VALUE(MID(A4670,9,2))),""),"")))</f>
        <v/>
      </c>
    </row>
    <row r="4671" customFormat="false" ht="15" hidden="false" customHeight="false" outlineLevel="0" collapsed="false">
      <c r="A4671" s="13"/>
      <c r="B4671" s="8"/>
      <c r="C4671" s="8"/>
      <c r="D4671" s="23"/>
      <c r="E4671" s="23"/>
      <c r="F4671" s="10" t="str">
        <f aca="false">IF(D4671="","",D4671-N(E4671))</f>
        <v/>
      </c>
      <c r="G4671" s="8"/>
      <c r="H4671" s="12" t="str">
        <f aca="false">IF(AND(A4671="",C4671="",D4671=""),"",IF(A4671="","Add the order date",IF(I4671="","Date not recognised - use YYYY-MM-DD",IF(C4671="","Add the customer email",IF(D4671="","Add the order total",IF(COUNTIF(Customers!$A$2:$A$2001,C4671)=0,"Customer not on Customers tab",IF(N(E4671)&gt;D4671,"Refund is more than the order",IF(AND(B4671&lt;&gt;"",COUNTIF($B$2:$B$5001,B4671)&gt;1),"Same order # twice - keep one row",""))))))))</f>
        <v/>
      </c>
      <c r="I4671" s="11" t="str">
        <f aca="false">IF(A4671="","",IF(ISNUMBER(A4671),INT(A4671),IFERROR(IF(TEXT(DATE(VALUE(LEFT(A4671,4)),VALUE(MID(A4671,6,2)),VALUE(MID(A4671,9,2))),"yyyy-mm-dd")=LEFT(A4671,10),DATE(VALUE(LEFT(A4671,4)),VALUE(MID(A4671,6,2)),VALUE(MID(A4671,9,2))),""),"")))</f>
        <v/>
      </c>
    </row>
    <row r="4672" customFormat="false" ht="15" hidden="false" customHeight="false" outlineLevel="0" collapsed="false">
      <c r="A4672" s="13"/>
      <c r="B4672" s="8"/>
      <c r="C4672" s="8"/>
      <c r="D4672" s="23"/>
      <c r="E4672" s="23"/>
      <c r="F4672" s="10" t="str">
        <f aca="false">IF(D4672="","",D4672-N(E4672))</f>
        <v/>
      </c>
      <c r="G4672" s="8"/>
      <c r="H4672" s="12" t="str">
        <f aca="false">IF(AND(A4672="",C4672="",D4672=""),"",IF(A4672="","Add the order date",IF(I4672="","Date not recognised - use YYYY-MM-DD",IF(C4672="","Add the customer email",IF(D4672="","Add the order total",IF(COUNTIF(Customers!$A$2:$A$2001,C4672)=0,"Customer not on Customers tab",IF(N(E4672)&gt;D4672,"Refund is more than the order",IF(AND(B4672&lt;&gt;"",COUNTIF($B$2:$B$5001,B4672)&gt;1),"Same order # twice - keep one row",""))))))))</f>
        <v/>
      </c>
      <c r="I4672" s="11" t="str">
        <f aca="false">IF(A4672="","",IF(ISNUMBER(A4672),INT(A4672),IFERROR(IF(TEXT(DATE(VALUE(LEFT(A4672,4)),VALUE(MID(A4672,6,2)),VALUE(MID(A4672,9,2))),"yyyy-mm-dd")=LEFT(A4672,10),DATE(VALUE(LEFT(A4672,4)),VALUE(MID(A4672,6,2)),VALUE(MID(A4672,9,2))),""),"")))</f>
        <v/>
      </c>
    </row>
    <row r="4673" customFormat="false" ht="15" hidden="false" customHeight="false" outlineLevel="0" collapsed="false">
      <c r="A4673" s="13"/>
      <c r="B4673" s="8"/>
      <c r="C4673" s="8"/>
      <c r="D4673" s="23"/>
      <c r="E4673" s="23"/>
      <c r="F4673" s="10" t="str">
        <f aca="false">IF(D4673="","",D4673-N(E4673))</f>
        <v/>
      </c>
      <c r="G4673" s="8"/>
      <c r="H4673" s="12" t="str">
        <f aca="false">IF(AND(A4673="",C4673="",D4673=""),"",IF(A4673="","Add the order date",IF(I4673="","Date not recognised - use YYYY-MM-DD",IF(C4673="","Add the customer email",IF(D4673="","Add the order total",IF(COUNTIF(Customers!$A$2:$A$2001,C4673)=0,"Customer not on Customers tab",IF(N(E4673)&gt;D4673,"Refund is more than the order",IF(AND(B4673&lt;&gt;"",COUNTIF($B$2:$B$5001,B4673)&gt;1),"Same order # twice - keep one row",""))))))))</f>
        <v/>
      </c>
      <c r="I4673" s="11" t="str">
        <f aca="false">IF(A4673="","",IF(ISNUMBER(A4673),INT(A4673),IFERROR(IF(TEXT(DATE(VALUE(LEFT(A4673,4)),VALUE(MID(A4673,6,2)),VALUE(MID(A4673,9,2))),"yyyy-mm-dd")=LEFT(A4673,10),DATE(VALUE(LEFT(A4673,4)),VALUE(MID(A4673,6,2)),VALUE(MID(A4673,9,2))),""),"")))</f>
        <v/>
      </c>
    </row>
    <row r="4674" customFormat="false" ht="15" hidden="false" customHeight="false" outlineLevel="0" collapsed="false">
      <c r="A4674" s="13"/>
      <c r="B4674" s="8"/>
      <c r="C4674" s="8"/>
      <c r="D4674" s="23"/>
      <c r="E4674" s="23"/>
      <c r="F4674" s="10" t="str">
        <f aca="false">IF(D4674="","",D4674-N(E4674))</f>
        <v/>
      </c>
      <c r="G4674" s="8"/>
      <c r="H4674" s="12" t="str">
        <f aca="false">IF(AND(A4674="",C4674="",D4674=""),"",IF(A4674="","Add the order date",IF(I4674="","Date not recognised - use YYYY-MM-DD",IF(C4674="","Add the customer email",IF(D4674="","Add the order total",IF(COUNTIF(Customers!$A$2:$A$2001,C4674)=0,"Customer not on Customers tab",IF(N(E4674)&gt;D4674,"Refund is more than the order",IF(AND(B4674&lt;&gt;"",COUNTIF($B$2:$B$5001,B4674)&gt;1),"Same order # twice - keep one row",""))))))))</f>
        <v/>
      </c>
      <c r="I4674" s="11" t="str">
        <f aca="false">IF(A4674="","",IF(ISNUMBER(A4674),INT(A4674),IFERROR(IF(TEXT(DATE(VALUE(LEFT(A4674,4)),VALUE(MID(A4674,6,2)),VALUE(MID(A4674,9,2))),"yyyy-mm-dd")=LEFT(A4674,10),DATE(VALUE(LEFT(A4674,4)),VALUE(MID(A4674,6,2)),VALUE(MID(A4674,9,2))),""),"")))</f>
        <v/>
      </c>
    </row>
    <row r="4675" customFormat="false" ht="15" hidden="false" customHeight="false" outlineLevel="0" collapsed="false">
      <c r="A4675" s="13"/>
      <c r="B4675" s="8"/>
      <c r="C4675" s="8"/>
      <c r="D4675" s="23"/>
      <c r="E4675" s="23"/>
      <c r="F4675" s="10" t="str">
        <f aca="false">IF(D4675="","",D4675-N(E4675))</f>
        <v/>
      </c>
      <c r="G4675" s="8"/>
      <c r="H4675" s="12" t="str">
        <f aca="false">IF(AND(A4675="",C4675="",D4675=""),"",IF(A4675="","Add the order date",IF(I4675="","Date not recognised - use YYYY-MM-DD",IF(C4675="","Add the customer email",IF(D4675="","Add the order total",IF(COUNTIF(Customers!$A$2:$A$2001,C4675)=0,"Customer not on Customers tab",IF(N(E4675)&gt;D4675,"Refund is more than the order",IF(AND(B4675&lt;&gt;"",COUNTIF($B$2:$B$5001,B4675)&gt;1),"Same order # twice - keep one row",""))))))))</f>
        <v/>
      </c>
      <c r="I4675" s="11" t="str">
        <f aca="false">IF(A4675="","",IF(ISNUMBER(A4675),INT(A4675),IFERROR(IF(TEXT(DATE(VALUE(LEFT(A4675,4)),VALUE(MID(A4675,6,2)),VALUE(MID(A4675,9,2))),"yyyy-mm-dd")=LEFT(A4675,10),DATE(VALUE(LEFT(A4675,4)),VALUE(MID(A4675,6,2)),VALUE(MID(A4675,9,2))),""),"")))</f>
        <v/>
      </c>
    </row>
    <row r="4676" customFormat="false" ht="15" hidden="false" customHeight="false" outlineLevel="0" collapsed="false">
      <c r="A4676" s="13"/>
      <c r="B4676" s="8"/>
      <c r="C4676" s="8"/>
      <c r="D4676" s="23"/>
      <c r="E4676" s="23"/>
      <c r="F4676" s="10" t="str">
        <f aca="false">IF(D4676="","",D4676-N(E4676))</f>
        <v/>
      </c>
      <c r="G4676" s="8"/>
      <c r="H4676" s="12" t="str">
        <f aca="false">IF(AND(A4676="",C4676="",D4676=""),"",IF(A4676="","Add the order date",IF(I4676="","Date not recognised - use YYYY-MM-DD",IF(C4676="","Add the customer email",IF(D4676="","Add the order total",IF(COUNTIF(Customers!$A$2:$A$2001,C4676)=0,"Customer not on Customers tab",IF(N(E4676)&gt;D4676,"Refund is more than the order",IF(AND(B4676&lt;&gt;"",COUNTIF($B$2:$B$5001,B4676)&gt;1),"Same order # twice - keep one row",""))))))))</f>
        <v/>
      </c>
      <c r="I4676" s="11" t="str">
        <f aca="false">IF(A4676="","",IF(ISNUMBER(A4676),INT(A4676),IFERROR(IF(TEXT(DATE(VALUE(LEFT(A4676,4)),VALUE(MID(A4676,6,2)),VALUE(MID(A4676,9,2))),"yyyy-mm-dd")=LEFT(A4676,10),DATE(VALUE(LEFT(A4676,4)),VALUE(MID(A4676,6,2)),VALUE(MID(A4676,9,2))),""),"")))</f>
        <v/>
      </c>
    </row>
    <row r="4677" customFormat="false" ht="15" hidden="false" customHeight="false" outlineLevel="0" collapsed="false">
      <c r="A4677" s="13"/>
      <c r="B4677" s="8"/>
      <c r="C4677" s="8"/>
      <c r="D4677" s="23"/>
      <c r="E4677" s="23"/>
      <c r="F4677" s="10" t="str">
        <f aca="false">IF(D4677="","",D4677-N(E4677))</f>
        <v/>
      </c>
      <c r="G4677" s="8"/>
      <c r="H4677" s="12" t="str">
        <f aca="false">IF(AND(A4677="",C4677="",D4677=""),"",IF(A4677="","Add the order date",IF(I4677="","Date not recognised - use YYYY-MM-DD",IF(C4677="","Add the customer email",IF(D4677="","Add the order total",IF(COUNTIF(Customers!$A$2:$A$2001,C4677)=0,"Customer not on Customers tab",IF(N(E4677)&gt;D4677,"Refund is more than the order",IF(AND(B4677&lt;&gt;"",COUNTIF($B$2:$B$5001,B4677)&gt;1),"Same order # twice - keep one row",""))))))))</f>
        <v/>
      </c>
      <c r="I4677" s="11" t="str">
        <f aca="false">IF(A4677="","",IF(ISNUMBER(A4677),INT(A4677),IFERROR(IF(TEXT(DATE(VALUE(LEFT(A4677,4)),VALUE(MID(A4677,6,2)),VALUE(MID(A4677,9,2))),"yyyy-mm-dd")=LEFT(A4677,10),DATE(VALUE(LEFT(A4677,4)),VALUE(MID(A4677,6,2)),VALUE(MID(A4677,9,2))),""),"")))</f>
        <v/>
      </c>
    </row>
    <row r="4678" customFormat="false" ht="15" hidden="false" customHeight="false" outlineLevel="0" collapsed="false">
      <c r="A4678" s="13"/>
      <c r="B4678" s="8"/>
      <c r="C4678" s="8"/>
      <c r="D4678" s="23"/>
      <c r="E4678" s="23"/>
      <c r="F4678" s="10" t="str">
        <f aca="false">IF(D4678="","",D4678-N(E4678))</f>
        <v/>
      </c>
      <c r="G4678" s="8"/>
      <c r="H4678" s="12" t="str">
        <f aca="false">IF(AND(A4678="",C4678="",D4678=""),"",IF(A4678="","Add the order date",IF(I4678="","Date not recognised - use YYYY-MM-DD",IF(C4678="","Add the customer email",IF(D4678="","Add the order total",IF(COUNTIF(Customers!$A$2:$A$2001,C4678)=0,"Customer not on Customers tab",IF(N(E4678)&gt;D4678,"Refund is more than the order",IF(AND(B4678&lt;&gt;"",COUNTIF($B$2:$B$5001,B4678)&gt;1),"Same order # twice - keep one row",""))))))))</f>
        <v/>
      </c>
      <c r="I4678" s="11" t="str">
        <f aca="false">IF(A4678="","",IF(ISNUMBER(A4678),INT(A4678),IFERROR(IF(TEXT(DATE(VALUE(LEFT(A4678,4)),VALUE(MID(A4678,6,2)),VALUE(MID(A4678,9,2))),"yyyy-mm-dd")=LEFT(A4678,10),DATE(VALUE(LEFT(A4678,4)),VALUE(MID(A4678,6,2)),VALUE(MID(A4678,9,2))),""),"")))</f>
        <v/>
      </c>
    </row>
    <row r="4679" customFormat="false" ht="15" hidden="false" customHeight="false" outlineLevel="0" collapsed="false">
      <c r="A4679" s="13"/>
      <c r="B4679" s="8"/>
      <c r="C4679" s="8"/>
      <c r="D4679" s="23"/>
      <c r="E4679" s="23"/>
      <c r="F4679" s="10" t="str">
        <f aca="false">IF(D4679="","",D4679-N(E4679))</f>
        <v/>
      </c>
      <c r="G4679" s="8"/>
      <c r="H4679" s="12" t="str">
        <f aca="false">IF(AND(A4679="",C4679="",D4679=""),"",IF(A4679="","Add the order date",IF(I4679="","Date not recognised - use YYYY-MM-DD",IF(C4679="","Add the customer email",IF(D4679="","Add the order total",IF(COUNTIF(Customers!$A$2:$A$2001,C4679)=0,"Customer not on Customers tab",IF(N(E4679)&gt;D4679,"Refund is more than the order",IF(AND(B4679&lt;&gt;"",COUNTIF($B$2:$B$5001,B4679)&gt;1),"Same order # twice - keep one row",""))))))))</f>
        <v/>
      </c>
      <c r="I4679" s="11" t="str">
        <f aca="false">IF(A4679="","",IF(ISNUMBER(A4679),INT(A4679),IFERROR(IF(TEXT(DATE(VALUE(LEFT(A4679,4)),VALUE(MID(A4679,6,2)),VALUE(MID(A4679,9,2))),"yyyy-mm-dd")=LEFT(A4679,10),DATE(VALUE(LEFT(A4679,4)),VALUE(MID(A4679,6,2)),VALUE(MID(A4679,9,2))),""),"")))</f>
        <v/>
      </c>
    </row>
    <row r="4680" customFormat="false" ht="15" hidden="false" customHeight="false" outlineLevel="0" collapsed="false">
      <c r="A4680" s="13"/>
      <c r="B4680" s="8"/>
      <c r="C4680" s="8"/>
      <c r="D4680" s="23"/>
      <c r="E4680" s="23"/>
      <c r="F4680" s="10" t="str">
        <f aca="false">IF(D4680="","",D4680-N(E4680))</f>
        <v/>
      </c>
      <c r="G4680" s="8"/>
      <c r="H4680" s="12" t="str">
        <f aca="false">IF(AND(A4680="",C4680="",D4680=""),"",IF(A4680="","Add the order date",IF(I4680="","Date not recognised - use YYYY-MM-DD",IF(C4680="","Add the customer email",IF(D4680="","Add the order total",IF(COUNTIF(Customers!$A$2:$A$2001,C4680)=0,"Customer not on Customers tab",IF(N(E4680)&gt;D4680,"Refund is more than the order",IF(AND(B4680&lt;&gt;"",COUNTIF($B$2:$B$5001,B4680)&gt;1),"Same order # twice - keep one row",""))))))))</f>
        <v/>
      </c>
      <c r="I4680" s="11" t="str">
        <f aca="false">IF(A4680="","",IF(ISNUMBER(A4680),INT(A4680),IFERROR(IF(TEXT(DATE(VALUE(LEFT(A4680,4)),VALUE(MID(A4680,6,2)),VALUE(MID(A4680,9,2))),"yyyy-mm-dd")=LEFT(A4680,10),DATE(VALUE(LEFT(A4680,4)),VALUE(MID(A4680,6,2)),VALUE(MID(A4680,9,2))),""),"")))</f>
        <v/>
      </c>
    </row>
    <row r="4681" customFormat="false" ht="15" hidden="false" customHeight="false" outlineLevel="0" collapsed="false">
      <c r="A4681" s="13"/>
      <c r="B4681" s="8"/>
      <c r="C4681" s="8"/>
      <c r="D4681" s="23"/>
      <c r="E4681" s="23"/>
      <c r="F4681" s="10" t="str">
        <f aca="false">IF(D4681="","",D4681-N(E4681))</f>
        <v/>
      </c>
      <c r="G4681" s="8"/>
      <c r="H4681" s="12" t="str">
        <f aca="false">IF(AND(A4681="",C4681="",D4681=""),"",IF(A4681="","Add the order date",IF(I4681="","Date not recognised - use YYYY-MM-DD",IF(C4681="","Add the customer email",IF(D4681="","Add the order total",IF(COUNTIF(Customers!$A$2:$A$2001,C4681)=0,"Customer not on Customers tab",IF(N(E4681)&gt;D4681,"Refund is more than the order",IF(AND(B4681&lt;&gt;"",COUNTIF($B$2:$B$5001,B4681)&gt;1),"Same order # twice - keep one row",""))))))))</f>
        <v/>
      </c>
      <c r="I4681" s="11" t="str">
        <f aca="false">IF(A4681="","",IF(ISNUMBER(A4681),INT(A4681),IFERROR(IF(TEXT(DATE(VALUE(LEFT(A4681,4)),VALUE(MID(A4681,6,2)),VALUE(MID(A4681,9,2))),"yyyy-mm-dd")=LEFT(A4681,10),DATE(VALUE(LEFT(A4681,4)),VALUE(MID(A4681,6,2)),VALUE(MID(A4681,9,2))),""),"")))</f>
        <v/>
      </c>
    </row>
    <row r="4682" customFormat="false" ht="15" hidden="false" customHeight="false" outlineLevel="0" collapsed="false">
      <c r="A4682" s="13"/>
      <c r="B4682" s="8"/>
      <c r="C4682" s="8"/>
      <c r="D4682" s="23"/>
      <c r="E4682" s="23"/>
      <c r="F4682" s="10" t="str">
        <f aca="false">IF(D4682="","",D4682-N(E4682))</f>
        <v/>
      </c>
      <c r="G4682" s="8"/>
      <c r="H4682" s="12" t="str">
        <f aca="false">IF(AND(A4682="",C4682="",D4682=""),"",IF(A4682="","Add the order date",IF(I4682="","Date not recognised - use YYYY-MM-DD",IF(C4682="","Add the customer email",IF(D4682="","Add the order total",IF(COUNTIF(Customers!$A$2:$A$2001,C4682)=0,"Customer not on Customers tab",IF(N(E4682)&gt;D4682,"Refund is more than the order",IF(AND(B4682&lt;&gt;"",COUNTIF($B$2:$B$5001,B4682)&gt;1),"Same order # twice - keep one row",""))))))))</f>
        <v/>
      </c>
      <c r="I4682" s="11" t="str">
        <f aca="false">IF(A4682="","",IF(ISNUMBER(A4682),INT(A4682),IFERROR(IF(TEXT(DATE(VALUE(LEFT(A4682,4)),VALUE(MID(A4682,6,2)),VALUE(MID(A4682,9,2))),"yyyy-mm-dd")=LEFT(A4682,10),DATE(VALUE(LEFT(A4682,4)),VALUE(MID(A4682,6,2)),VALUE(MID(A4682,9,2))),""),"")))</f>
        <v/>
      </c>
    </row>
    <row r="4683" customFormat="false" ht="15" hidden="false" customHeight="false" outlineLevel="0" collapsed="false">
      <c r="A4683" s="13"/>
      <c r="B4683" s="8"/>
      <c r="C4683" s="8"/>
      <c r="D4683" s="23"/>
      <c r="E4683" s="23"/>
      <c r="F4683" s="10" t="str">
        <f aca="false">IF(D4683="","",D4683-N(E4683))</f>
        <v/>
      </c>
      <c r="G4683" s="8"/>
      <c r="H4683" s="12" t="str">
        <f aca="false">IF(AND(A4683="",C4683="",D4683=""),"",IF(A4683="","Add the order date",IF(I4683="","Date not recognised - use YYYY-MM-DD",IF(C4683="","Add the customer email",IF(D4683="","Add the order total",IF(COUNTIF(Customers!$A$2:$A$2001,C4683)=0,"Customer not on Customers tab",IF(N(E4683)&gt;D4683,"Refund is more than the order",IF(AND(B4683&lt;&gt;"",COUNTIF($B$2:$B$5001,B4683)&gt;1),"Same order # twice - keep one row",""))))))))</f>
        <v/>
      </c>
      <c r="I4683" s="11" t="str">
        <f aca="false">IF(A4683="","",IF(ISNUMBER(A4683),INT(A4683),IFERROR(IF(TEXT(DATE(VALUE(LEFT(A4683,4)),VALUE(MID(A4683,6,2)),VALUE(MID(A4683,9,2))),"yyyy-mm-dd")=LEFT(A4683,10),DATE(VALUE(LEFT(A4683,4)),VALUE(MID(A4683,6,2)),VALUE(MID(A4683,9,2))),""),"")))</f>
        <v/>
      </c>
    </row>
    <row r="4684" customFormat="false" ht="15" hidden="false" customHeight="false" outlineLevel="0" collapsed="false">
      <c r="A4684" s="13"/>
      <c r="B4684" s="8"/>
      <c r="C4684" s="8"/>
      <c r="D4684" s="23"/>
      <c r="E4684" s="23"/>
      <c r="F4684" s="10" t="str">
        <f aca="false">IF(D4684="","",D4684-N(E4684))</f>
        <v/>
      </c>
      <c r="G4684" s="8"/>
      <c r="H4684" s="12" t="str">
        <f aca="false">IF(AND(A4684="",C4684="",D4684=""),"",IF(A4684="","Add the order date",IF(I4684="","Date not recognised - use YYYY-MM-DD",IF(C4684="","Add the customer email",IF(D4684="","Add the order total",IF(COUNTIF(Customers!$A$2:$A$2001,C4684)=0,"Customer not on Customers tab",IF(N(E4684)&gt;D4684,"Refund is more than the order",IF(AND(B4684&lt;&gt;"",COUNTIF($B$2:$B$5001,B4684)&gt;1),"Same order # twice - keep one row",""))))))))</f>
        <v/>
      </c>
      <c r="I4684" s="11" t="str">
        <f aca="false">IF(A4684="","",IF(ISNUMBER(A4684),INT(A4684),IFERROR(IF(TEXT(DATE(VALUE(LEFT(A4684,4)),VALUE(MID(A4684,6,2)),VALUE(MID(A4684,9,2))),"yyyy-mm-dd")=LEFT(A4684,10),DATE(VALUE(LEFT(A4684,4)),VALUE(MID(A4684,6,2)),VALUE(MID(A4684,9,2))),""),"")))</f>
        <v/>
      </c>
    </row>
    <row r="4685" customFormat="false" ht="15" hidden="false" customHeight="false" outlineLevel="0" collapsed="false">
      <c r="A4685" s="13"/>
      <c r="B4685" s="8"/>
      <c r="C4685" s="8"/>
      <c r="D4685" s="23"/>
      <c r="E4685" s="23"/>
      <c r="F4685" s="10" t="str">
        <f aca="false">IF(D4685="","",D4685-N(E4685))</f>
        <v/>
      </c>
      <c r="G4685" s="8"/>
      <c r="H4685" s="12" t="str">
        <f aca="false">IF(AND(A4685="",C4685="",D4685=""),"",IF(A4685="","Add the order date",IF(I4685="","Date not recognised - use YYYY-MM-DD",IF(C4685="","Add the customer email",IF(D4685="","Add the order total",IF(COUNTIF(Customers!$A$2:$A$2001,C4685)=0,"Customer not on Customers tab",IF(N(E4685)&gt;D4685,"Refund is more than the order",IF(AND(B4685&lt;&gt;"",COUNTIF($B$2:$B$5001,B4685)&gt;1),"Same order # twice - keep one row",""))))))))</f>
        <v/>
      </c>
      <c r="I4685" s="11" t="str">
        <f aca="false">IF(A4685="","",IF(ISNUMBER(A4685),INT(A4685),IFERROR(IF(TEXT(DATE(VALUE(LEFT(A4685,4)),VALUE(MID(A4685,6,2)),VALUE(MID(A4685,9,2))),"yyyy-mm-dd")=LEFT(A4685,10),DATE(VALUE(LEFT(A4685,4)),VALUE(MID(A4685,6,2)),VALUE(MID(A4685,9,2))),""),"")))</f>
        <v/>
      </c>
    </row>
    <row r="4686" customFormat="false" ht="15" hidden="false" customHeight="false" outlineLevel="0" collapsed="false">
      <c r="A4686" s="13"/>
      <c r="B4686" s="8"/>
      <c r="C4686" s="8"/>
      <c r="D4686" s="23"/>
      <c r="E4686" s="23"/>
      <c r="F4686" s="10" t="str">
        <f aca="false">IF(D4686="","",D4686-N(E4686))</f>
        <v/>
      </c>
      <c r="G4686" s="8"/>
      <c r="H4686" s="12" t="str">
        <f aca="false">IF(AND(A4686="",C4686="",D4686=""),"",IF(A4686="","Add the order date",IF(I4686="","Date not recognised - use YYYY-MM-DD",IF(C4686="","Add the customer email",IF(D4686="","Add the order total",IF(COUNTIF(Customers!$A$2:$A$2001,C4686)=0,"Customer not on Customers tab",IF(N(E4686)&gt;D4686,"Refund is more than the order",IF(AND(B4686&lt;&gt;"",COUNTIF($B$2:$B$5001,B4686)&gt;1),"Same order # twice - keep one row",""))))))))</f>
        <v/>
      </c>
      <c r="I4686" s="11" t="str">
        <f aca="false">IF(A4686="","",IF(ISNUMBER(A4686),INT(A4686),IFERROR(IF(TEXT(DATE(VALUE(LEFT(A4686,4)),VALUE(MID(A4686,6,2)),VALUE(MID(A4686,9,2))),"yyyy-mm-dd")=LEFT(A4686,10),DATE(VALUE(LEFT(A4686,4)),VALUE(MID(A4686,6,2)),VALUE(MID(A4686,9,2))),""),"")))</f>
        <v/>
      </c>
    </row>
    <row r="4687" customFormat="false" ht="15" hidden="false" customHeight="false" outlineLevel="0" collapsed="false">
      <c r="A4687" s="13"/>
      <c r="B4687" s="8"/>
      <c r="C4687" s="8"/>
      <c r="D4687" s="23"/>
      <c r="E4687" s="23"/>
      <c r="F4687" s="10" t="str">
        <f aca="false">IF(D4687="","",D4687-N(E4687))</f>
        <v/>
      </c>
      <c r="G4687" s="8"/>
      <c r="H4687" s="12" t="str">
        <f aca="false">IF(AND(A4687="",C4687="",D4687=""),"",IF(A4687="","Add the order date",IF(I4687="","Date not recognised - use YYYY-MM-DD",IF(C4687="","Add the customer email",IF(D4687="","Add the order total",IF(COUNTIF(Customers!$A$2:$A$2001,C4687)=0,"Customer not on Customers tab",IF(N(E4687)&gt;D4687,"Refund is more than the order",IF(AND(B4687&lt;&gt;"",COUNTIF($B$2:$B$5001,B4687)&gt;1),"Same order # twice - keep one row",""))))))))</f>
        <v/>
      </c>
      <c r="I4687" s="11" t="str">
        <f aca="false">IF(A4687="","",IF(ISNUMBER(A4687),INT(A4687),IFERROR(IF(TEXT(DATE(VALUE(LEFT(A4687,4)),VALUE(MID(A4687,6,2)),VALUE(MID(A4687,9,2))),"yyyy-mm-dd")=LEFT(A4687,10),DATE(VALUE(LEFT(A4687,4)),VALUE(MID(A4687,6,2)),VALUE(MID(A4687,9,2))),""),"")))</f>
        <v/>
      </c>
    </row>
    <row r="4688" customFormat="false" ht="15" hidden="false" customHeight="false" outlineLevel="0" collapsed="false">
      <c r="A4688" s="13"/>
      <c r="B4688" s="8"/>
      <c r="C4688" s="8"/>
      <c r="D4688" s="23"/>
      <c r="E4688" s="23"/>
      <c r="F4688" s="10" t="str">
        <f aca="false">IF(D4688="","",D4688-N(E4688))</f>
        <v/>
      </c>
      <c r="G4688" s="8"/>
      <c r="H4688" s="12" t="str">
        <f aca="false">IF(AND(A4688="",C4688="",D4688=""),"",IF(A4688="","Add the order date",IF(I4688="","Date not recognised - use YYYY-MM-DD",IF(C4688="","Add the customer email",IF(D4688="","Add the order total",IF(COUNTIF(Customers!$A$2:$A$2001,C4688)=0,"Customer not on Customers tab",IF(N(E4688)&gt;D4688,"Refund is more than the order",IF(AND(B4688&lt;&gt;"",COUNTIF($B$2:$B$5001,B4688)&gt;1),"Same order # twice - keep one row",""))))))))</f>
        <v/>
      </c>
      <c r="I4688" s="11" t="str">
        <f aca="false">IF(A4688="","",IF(ISNUMBER(A4688),INT(A4688),IFERROR(IF(TEXT(DATE(VALUE(LEFT(A4688,4)),VALUE(MID(A4688,6,2)),VALUE(MID(A4688,9,2))),"yyyy-mm-dd")=LEFT(A4688,10),DATE(VALUE(LEFT(A4688,4)),VALUE(MID(A4688,6,2)),VALUE(MID(A4688,9,2))),""),"")))</f>
        <v/>
      </c>
    </row>
    <row r="4689" customFormat="false" ht="15" hidden="false" customHeight="false" outlineLevel="0" collapsed="false">
      <c r="A4689" s="13"/>
      <c r="B4689" s="8"/>
      <c r="C4689" s="8"/>
      <c r="D4689" s="23"/>
      <c r="E4689" s="23"/>
      <c r="F4689" s="10" t="str">
        <f aca="false">IF(D4689="","",D4689-N(E4689))</f>
        <v/>
      </c>
      <c r="G4689" s="8"/>
      <c r="H4689" s="12" t="str">
        <f aca="false">IF(AND(A4689="",C4689="",D4689=""),"",IF(A4689="","Add the order date",IF(I4689="","Date not recognised - use YYYY-MM-DD",IF(C4689="","Add the customer email",IF(D4689="","Add the order total",IF(COUNTIF(Customers!$A$2:$A$2001,C4689)=0,"Customer not on Customers tab",IF(N(E4689)&gt;D4689,"Refund is more than the order",IF(AND(B4689&lt;&gt;"",COUNTIF($B$2:$B$5001,B4689)&gt;1),"Same order # twice - keep one row",""))))))))</f>
        <v/>
      </c>
      <c r="I4689" s="11" t="str">
        <f aca="false">IF(A4689="","",IF(ISNUMBER(A4689),INT(A4689),IFERROR(IF(TEXT(DATE(VALUE(LEFT(A4689,4)),VALUE(MID(A4689,6,2)),VALUE(MID(A4689,9,2))),"yyyy-mm-dd")=LEFT(A4689,10),DATE(VALUE(LEFT(A4689,4)),VALUE(MID(A4689,6,2)),VALUE(MID(A4689,9,2))),""),"")))</f>
        <v/>
      </c>
    </row>
    <row r="4690" customFormat="false" ht="15" hidden="false" customHeight="false" outlineLevel="0" collapsed="false">
      <c r="A4690" s="13"/>
      <c r="B4690" s="8"/>
      <c r="C4690" s="8"/>
      <c r="D4690" s="23"/>
      <c r="E4690" s="23"/>
      <c r="F4690" s="10" t="str">
        <f aca="false">IF(D4690="","",D4690-N(E4690))</f>
        <v/>
      </c>
      <c r="G4690" s="8"/>
      <c r="H4690" s="12" t="str">
        <f aca="false">IF(AND(A4690="",C4690="",D4690=""),"",IF(A4690="","Add the order date",IF(I4690="","Date not recognised - use YYYY-MM-DD",IF(C4690="","Add the customer email",IF(D4690="","Add the order total",IF(COUNTIF(Customers!$A$2:$A$2001,C4690)=0,"Customer not on Customers tab",IF(N(E4690)&gt;D4690,"Refund is more than the order",IF(AND(B4690&lt;&gt;"",COUNTIF($B$2:$B$5001,B4690)&gt;1),"Same order # twice - keep one row",""))))))))</f>
        <v/>
      </c>
      <c r="I4690" s="11" t="str">
        <f aca="false">IF(A4690="","",IF(ISNUMBER(A4690),INT(A4690),IFERROR(IF(TEXT(DATE(VALUE(LEFT(A4690,4)),VALUE(MID(A4690,6,2)),VALUE(MID(A4690,9,2))),"yyyy-mm-dd")=LEFT(A4690,10),DATE(VALUE(LEFT(A4690,4)),VALUE(MID(A4690,6,2)),VALUE(MID(A4690,9,2))),""),"")))</f>
        <v/>
      </c>
    </row>
    <row r="4691" customFormat="false" ht="15" hidden="false" customHeight="false" outlineLevel="0" collapsed="false">
      <c r="A4691" s="13"/>
      <c r="B4691" s="8"/>
      <c r="C4691" s="8"/>
      <c r="D4691" s="23"/>
      <c r="E4691" s="23"/>
      <c r="F4691" s="10" t="str">
        <f aca="false">IF(D4691="","",D4691-N(E4691))</f>
        <v/>
      </c>
      <c r="G4691" s="8"/>
      <c r="H4691" s="12" t="str">
        <f aca="false">IF(AND(A4691="",C4691="",D4691=""),"",IF(A4691="","Add the order date",IF(I4691="","Date not recognised - use YYYY-MM-DD",IF(C4691="","Add the customer email",IF(D4691="","Add the order total",IF(COUNTIF(Customers!$A$2:$A$2001,C4691)=0,"Customer not on Customers tab",IF(N(E4691)&gt;D4691,"Refund is more than the order",IF(AND(B4691&lt;&gt;"",COUNTIF($B$2:$B$5001,B4691)&gt;1),"Same order # twice - keep one row",""))))))))</f>
        <v/>
      </c>
      <c r="I4691" s="11" t="str">
        <f aca="false">IF(A4691="","",IF(ISNUMBER(A4691),INT(A4691),IFERROR(IF(TEXT(DATE(VALUE(LEFT(A4691,4)),VALUE(MID(A4691,6,2)),VALUE(MID(A4691,9,2))),"yyyy-mm-dd")=LEFT(A4691,10),DATE(VALUE(LEFT(A4691,4)),VALUE(MID(A4691,6,2)),VALUE(MID(A4691,9,2))),""),"")))</f>
        <v/>
      </c>
    </row>
    <row r="4692" customFormat="false" ht="15" hidden="false" customHeight="false" outlineLevel="0" collapsed="false">
      <c r="A4692" s="13"/>
      <c r="B4692" s="8"/>
      <c r="C4692" s="8"/>
      <c r="D4692" s="23"/>
      <c r="E4692" s="23"/>
      <c r="F4692" s="10" t="str">
        <f aca="false">IF(D4692="","",D4692-N(E4692))</f>
        <v/>
      </c>
      <c r="G4692" s="8"/>
      <c r="H4692" s="12" t="str">
        <f aca="false">IF(AND(A4692="",C4692="",D4692=""),"",IF(A4692="","Add the order date",IF(I4692="","Date not recognised - use YYYY-MM-DD",IF(C4692="","Add the customer email",IF(D4692="","Add the order total",IF(COUNTIF(Customers!$A$2:$A$2001,C4692)=0,"Customer not on Customers tab",IF(N(E4692)&gt;D4692,"Refund is more than the order",IF(AND(B4692&lt;&gt;"",COUNTIF($B$2:$B$5001,B4692)&gt;1),"Same order # twice - keep one row",""))))))))</f>
        <v/>
      </c>
      <c r="I4692" s="11" t="str">
        <f aca="false">IF(A4692="","",IF(ISNUMBER(A4692),INT(A4692),IFERROR(IF(TEXT(DATE(VALUE(LEFT(A4692,4)),VALUE(MID(A4692,6,2)),VALUE(MID(A4692,9,2))),"yyyy-mm-dd")=LEFT(A4692,10),DATE(VALUE(LEFT(A4692,4)),VALUE(MID(A4692,6,2)),VALUE(MID(A4692,9,2))),""),"")))</f>
        <v/>
      </c>
    </row>
    <row r="4693" customFormat="false" ht="15" hidden="false" customHeight="false" outlineLevel="0" collapsed="false">
      <c r="A4693" s="13"/>
      <c r="B4693" s="8"/>
      <c r="C4693" s="8"/>
      <c r="D4693" s="23"/>
      <c r="E4693" s="23"/>
      <c r="F4693" s="10" t="str">
        <f aca="false">IF(D4693="","",D4693-N(E4693))</f>
        <v/>
      </c>
      <c r="G4693" s="8"/>
      <c r="H4693" s="12" t="str">
        <f aca="false">IF(AND(A4693="",C4693="",D4693=""),"",IF(A4693="","Add the order date",IF(I4693="","Date not recognised - use YYYY-MM-DD",IF(C4693="","Add the customer email",IF(D4693="","Add the order total",IF(COUNTIF(Customers!$A$2:$A$2001,C4693)=0,"Customer not on Customers tab",IF(N(E4693)&gt;D4693,"Refund is more than the order",IF(AND(B4693&lt;&gt;"",COUNTIF($B$2:$B$5001,B4693)&gt;1),"Same order # twice - keep one row",""))))))))</f>
        <v/>
      </c>
      <c r="I4693" s="11" t="str">
        <f aca="false">IF(A4693="","",IF(ISNUMBER(A4693),INT(A4693),IFERROR(IF(TEXT(DATE(VALUE(LEFT(A4693,4)),VALUE(MID(A4693,6,2)),VALUE(MID(A4693,9,2))),"yyyy-mm-dd")=LEFT(A4693,10),DATE(VALUE(LEFT(A4693,4)),VALUE(MID(A4693,6,2)),VALUE(MID(A4693,9,2))),""),"")))</f>
        <v/>
      </c>
    </row>
    <row r="4694" customFormat="false" ht="15" hidden="false" customHeight="false" outlineLevel="0" collapsed="false">
      <c r="A4694" s="13"/>
      <c r="B4694" s="8"/>
      <c r="C4694" s="8"/>
      <c r="D4694" s="23"/>
      <c r="E4694" s="23"/>
      <c r="F4694" s="10" t="str">
        <f aca="false">IF(D4694="","",D4694-N(E4694))</f>
        <v/>
      </c>
      <c r="G4694" s="8"/>
      <c r="H4694" s="12" t="str">
        <f aca="false">IF(AND(A4694="",C4694="",D4694=""),"",IF(A4694="","Add the order date",IF(I4694="","Date not recognised - use YYYY-MM-DD",IF(C4694="","Add the customer email",IF(D4694="","Add the order total",IF(COUNTIF(Customers!$A$2:$A$2001,C4694)=0,"Customer not on Customers tab",IF(N(E4694)&gt;D4694,"Refund is more than the order",IF(AND(B4694&lt;&gt;"",COUNTIF($B$2:$B$5001,B4694)&gt;1),"Same order # twice - keep one row",""))))))))</f>
        <v/>
      </c>
      <c r="I4694" s="11" t="str">
        <f aca="false">IF(A4694="","",IF(ISNUMBER(A4694),INT(A4694),IFERROR(IF(TEXT(DATE(VALUE(LEFT(A4694,4)),VALUE(MID(A4694,6,2)),VALUE(MID(A4694,9,2))),"yyyy-mm-dd")=LEFT(A4694,10),DATE(VALUE(LEFT(A4694,4)),VALUE(MID(A4694,6,2)),VALUE(MID(A4694,9,2))),""),"")))</f>
        <v/>
      </c>
    </row>
    <row r="4695" customFormat="false" ht="15" hidden="false" customHeight="false" outlineLevel="0" collapsed="false">
      <c r="A4695" s="13"/>
      <c r="B4695" s="8"/>
      <c r="C4695" s="8"/>
      <c r="D4695" s="23"/>
      <c r="E4695" s="23"/>
      <c r="F4695" s="10" t="str">
        <f aca="false">IF(D4695="","",D4695-N(E4695))</f>
        <v/>
      </c>
      <c r="G4695" s="8"/>
      <c r="H4695" s="12" t="str">
        <f aca="false">IF(AND(A4695="",C4695="",D4695=""),"",IF(A4695="","Add the order date",IF(I4695="","Date not recognised - use YYYY-MM-DD",IF(C4695="","Add the customer email",IF(D4695="","Add the order total",IF(COUNTIF(Customers!$A$2:$A$2001,C4695)=0,"Customer not on Customers tab",IF(N(E4695)&gt;D4695,"Refund is more than the order",IF(AND(B4695&lt;&gt;"",COUNTIF($B$2:$B$5001,B4695)&gt;1),"Same order # twice - keep one row",""))))))))</f>
        <v/>
      </c>
      <c r="I4695" s="11" t="str">
        <f aca="false">IF(A4695="","",IF(ISNUMBER(A4695),INT(A4695),IFERROR(IF(TEXT(DATE(VALUE(LEFT(A4695,4)),VALUE(MID(A4695,6,2)),VALUE(MID(A4695,9,2))),"yyyy-mm-dd")=LEFT(A4695,10),DATE(VALUE(LEFT(A4695,4)),VALUE(MID(A4695,6,2)),VALUE(MID(A4695,9,2))),""),"")))</f>
        <v/>
      </c>
    </row>
    <row r="4696" customFormat="false" ht="15" hidden="false" customHeight="false" outlineLevel="0" collapsed="false">
      <c r="A4696" s="13"/>
      <c r="B4696" s="8"/>
      <c r="C4696" s="8"/>
      <c r="D4696" s="23"/>
      <c r="E4696" s="23"/>
      <c r="F4696" s="10" t="str">
        <f aca="false">IF(D4696="","",D4696-N(E4696))</f>
        <v/>
      </c>
      <c r="G4696" s="8"/>
      <c r="H4696" s="12" t="str">
        <f aca="false">IF(AND(A4696="",C4696="",D4696=""),"",IF(A4696="","Add the order date",IF(I4696="","Date not recognised - use YYYY-MM-DD",IF(C4696="","Add the customer email",IF(D4696="","Add the order total",IF(COUNTIF(Customers!$A$2:$A$2001,C4696)=0,"Customer not on Customers tab",IF(N(E4696)&gt;D4696,"Refund is more than the order",IF(AND(B4696&lt;&gt;"",COUNTIF($B$2:$B$5001,B4696)&gt;1),"Same order # twice - keep one row",""))))))))</f>
        <v/>
      </c>
      <c r="I4696" s="11" t="str">
        <f aca="false">IF(A4696="","",IF(ISNUMBER(A4696),INT(A4696),IFERROR(IF(TEXT(DATE(VALUE(LEFT(A4696,4)),VALUE(MID(A4696,6,2)),VALUE(MID(A4696,9,2))),"yyyy-mm-dd")=LEFT(A4696,10),DATE(VALUE(LEFT(A4696,4)),VALUE(MID(A4696,6,2)),VALUE(MID(A4696,9,2))),""),"")))</f>
        <v/>
      </c>
    </row>
    <row r="4697" customFormat="false" ht="15" hidden="false" customHeight="false" outlineLevel="0" collapsed="false">
      <c r="A4697" s="13"/>
      <c r="B4697" s="8"/>
      <c r="C4697" s="8"/>
      <c r="D4697" s="23"/>
      <c r="E4697" s="23"/>
      <c r="F4697" s="10" t="str">
        <f aca="false">IF(D4697="","",D4697-N(E4697))</f>
        <v/>
      </c>
      <c r="G4697" s="8"/>
      <c r="H4697" s="12" t="str">
        <f aca="false">IF(AND(A4697="",C4697="",D4697=""),"",IF(A4697="","Add the order date",IF(I4697="","Date not recognised - use YYYY-MM-DD",IF(C4697="","Add the customer email",IF(D4697="","Add the order total",IF(COUNTIF(Customers!$A$2:$A$2001,C4697)=0,"Customer not on Customers tab",IF(N(E4697)&gt;D4697,"Refund is more than the order",IF(AND(B4697&lt;&gt;"",COUNTIF($B$2:$B$5001,B4697)&gt;1),"Same order # twice - keep one row",""))))))))</f>
        <v/>
      </c>
      <c r="I4697" s="11" t="str">
        <f aca="false">IF(A4697="","",IF(ISNUMBER(A4697),INT(A4697),IFERROR(IF(TEXT(DATE(VALUE(LEFT(A4697,4)),VALUE(MID(A4697,6,2)),VALUE(MID(A4697,9,2))),"yyyy-mm-dd")=LEFT(A4697,10),DATE(VALUE(LEFT(A4697,4)),VALUE(MID(A4697,6,2)),VALUE(MID(A4697,9,2))),""),"")))</f>
        <v/>
      </c>
    </row>
    <row r="4698" customFormat="false" ht="15" hidden="false" customHeight="false" outlineLevel="0" collapsed="false">
      <c r="A4698" s="13"/>
      <c r="B4698" s="8"/>
      <c r="C4698" s="8"/>
      <c r="D4698" s="23"/>
      <c r="E4698" s="23"/>
      <c r="F4698" s="10" t="str">
        <f aca="false">IF(D4698="","",D4698-N(E4698))</f>
        <v/>
      </c>
      <c r="G4698" s="8"/>
      <c r="H4698" s="12" t="str">
        <f aca="false">IF(AND(A4698="",C4698="",D4698=""),"",IF(A4698="","Add the order date",IF(I4698="","Date not recognised - use YYYY-MM-DD",IF(C4698="","Add the customer email",IF(D4698="","Add the order total",IF(COUNTIF(Customers!$A$2:$A$2001,C4698)=0,"Customer not on Customers tab",IF(N(E4698)&gt;D4698,"Refund is more than the order",IF(AND(B4698&lt;&gt;"",COUNTIF($B$2:$B$5001,B4698)&gt;1),"Same order # twice - keep one row",""))))))))</f>
        <v/>
      </c>
      <c r="I4698" s="11" t="str">
        <f aca="false">IF(A4698="","",IF(ISNUMBER(A4698),INT(A4698),IFERROR(IF(TEXT(DATE(VALUE(LEFT(A4698,4)),VALUE(MID(A4698,6,2)),VALUE(MID(A4698,9,2))),"yyyy-mm-dd")=LEFT(A4698,10),DATE(VALUE(LEFT(A4698,4)),VALUE(MID(A4698,6,2)),VALUE(MID(A4698,9,2))),""),"")))</f>
        <v/>
      </c>
    </row>
    <row r="4699" customFormat="false" ht="15" hidden="false" customHeight="false" outlineLevel="0" collapsed="false">
      <c r="A4699" s="13"/>
      <c r="B4699" s="8"/>
      <c r="C4699" s="8"/>
      <c r="D4699" s="23"/>
      <c r="E4699" s="23"/>
      <c r="F4699" s="10" t="str">
        <f aca="false">IF(D4699="","",D4699-N(E4699))</f>
        <v/>
      </c>
      <c r="G4699" s="8"/>
      <c r="H4699" s="12" t="str">
        <f aca="false">IF(AND(A4699="",C4699="",D4699=""),"",IF(A4699="","Add the order date",IF(I4699="","Date not recognised - use YYYY-MM-DD",IF(C4699="","Add the customer email",IF(D4699="","Add the order total",IF(COUNTIF(Customers!$A$2:$A$2001,C4699)=0,"Customer not on Customers tab",IF(N(E4699)&gt;D4699,"Refund is more than the order",IF(AND(B4699&lt;&gt;"",COUNTIF($B$2:$B$5001,B4699)&gt;1),"Same order # twice - keep one row",""))))))))</f>
        <v/>
      </c>
      <c r="I4699" s="11" t="str">
        <f aca="false">IF(A4699="","",IF(ISNUMBER(A4699),INT(A4699),IFERROR(IF(TEXT(DATE(VALUE(LEFT(A4699,4)),VALUE(MID(A4699,6,2)),VALUE(MID(A4699,9,2))),"yyyy-mm-dd")=LEFT(A4699,10),DATE(VALUE(LEFT(A4699,4)),VALUE(MID(A4699,6,2)),VALUE(MID(A4699,9,2))),""),"")))</f>
        <v/>
      </c>
    </row>
    <row r="4700" customFormat="false" ht="15" hidden="false" customHeight="false" outlineLevel="0" collapsed="false">
      <c r="A4700" s="13"/>
      <c r="B4700" s="8"/>
      <c r="C4700" s="8"/>
      <c r="D4700" s="23"/>
      <c r="E4700" s="23"/>
      <c r="F4700" s="10" t="str">
        <f aca="false">IF(D4700="","",D4700-N(E4700))</f>
        <v/>
      </c>
      <c r="G4700" s="8"/>
      <c r="H4700" s="12" t="str">
        <f aca="false">IF(AND(A4700="",C4700="",D4700=""),"",IF(A4700="","Add the order date",IF(I4700="","Date not recognised - use YYYY-MM-DD",IF(C4700="","Add the customer email",IF(D4700="","Add the order total",IF(COUNTIF(Customers!$A$2:$A$2001,C4700)=0,"Customer not on Customers tab",IF(N(E4700)&gt;D4700,"Refund is more than the order",IF(AND(B4700&lt;&gt;"",COUNTIF($B$2:$B$5001,B4700)&gt;1),"Same order # twice - keep one row",""))))))))</f>
        <v/>
      </c>
      <c r="I4700" s="11" t="str">
        <f aca="false">IF(A4700="","",IF(ISNUMBER(A4700),INT(A4700),IFERROR(IF(TEXT(DATE(VALUE(LEFT(A4700,4)),VALUE(MID(A4700,6,2)),VALUE(MID(A4700,9,2))),"yyyy-mm-dd")=LEFT(A4700,10),DATE(VALUE(LEFT(A4700,4)),VALUE(MID(A4700,6,2)),VALUE(MID(A4700,9,2))),""),"")))</f>
        <v/>
      </c>
    </row>
    <row r="4701" customFormat="false" ht="15" hidden="false" customHeight="false" outlineLevel="0" collapsed="false">
      <c r="A4701" s="13"/>
      <c r="B4701" s="8"/>
      <c r="C4701" s="8"/>
      <c r="D4701" s="23"/>
      <c r="E4701" s="23"/>
      <c r="F4701" s="10" t="str">
        <f aca="false">IF(D4701="","",D4701-N(E4701))</f>
        <v/>
      </c>
      <c r="G4701" s="8"/>
      <c r="H4701" s="12" t="str">
        <f aca="false">IF(AND(A4701="",C4701="",D4701=""),"",IF(A4701="","Add the order date",IF(I4701="","Date not recognised - use YYYY-MM-DD",IF(C4701="","Add the customer email",IF(D4701="","Add the order total",IF(COUNTIF(Customers!$A$2:$A$2001,C4701)=0,"Customer not on Customers tab",IF(N(E4701)&gt;D4701,"Refund is more than the order",IF(AND(B4701&lt;&gt;"",COUNTIF($B$2:$B$5001,B4701)&gt;1),"Same order # twice - keep one row",""))))))))</f>
        <v/>
      </c>
      <c r="I4701" s="11" t="str">
        <f aca="false">IF(A4701="","",IF(ISNUMBER(A4701),INT(A4701),IFERROR(IF(TEXT(DATE(VALUE(LEFT(A4701,4)),VALUE(MID(A4701,6,2)),VALUE(MID(A4701,9,2))),"yyyy-mm-dd")=LEFT(A4701,10),DATE(VALUE(LEFT(A4701,4)),VALUE(MID(A4701,6,2)),VALUE(MID(A4701,9,2))),""),"")))</f>
        <v/>
      </c>
    </row>
    <row r="4702" customFormat="false" ht="15" hidden="false" customHeight="false" outlineLevel="0" collapsed="false">
      <c r="A4702" s="13"/>
      <c r="B4702" s="8"/>
      <c r="C4702" s="8"/>
      <c r="D4702" s="23"/>
      <c r="E4702" s="23"/>
      <c r="F4702" s="10" t="str">
        <f aca="false">IF(D4702="","",D4702-N(E4702))</f>
        <v/>
      </c>
      <c r="G4702" s="8"/>
      <c r="H4702" s="12" t="str">
        <f aca="false">IF(AND(A4702="",C4702="",D4702=""),"",IF(A4702="","Add the order date",IF(I4702="","Date not recognised - use YYYY-MM-DD",IF(C4702="","Add the customer email",IF(D4702="","Add the order total",IF(COUNTIF(Customers!$A$2:$A$2001,C4702)=0,"Customer not on Customers tab",IF(N(E4702)&gt;D4702,"Refund is more than the order",IF(AND(B4702&lt;&gt;"",COUNTIF($B$2:$B$5001,B4702)&gt;1),"Same order # twice - keep one row",""))))))))</f>
        <v/>
      </c>
      <c r="I4702" s="11" t="str">
        <f aca="false">IF(A4702="","",IF(ISNUMBER(A4702),INT(A4702),IFERROR(IF(TEXT(DATE(VALUE(LEFT(A4702,4)),VALUE(MID(A4702,6,2)),VALUE(MID(A4702,9,2))),"yyyy-mm-dd")=LEFT(A4702,10),DATE(VALUE(LEFT(A4702,4)),VALUE(MID(A4702,6,2)),VALUE(MID(A4702,9,2))),""),"")))</f>
        <v/>
      </c>
    </row>
    <row r="4703" customFormat="false" ht="15" hidden="false" customHeight="false" outlineLevel="0" collapsed="false">
      <c r="A4703" s="13"/>
      <c r="B4703" s="8"/>
      <c r="C4703" s="8"/>
      <c r="D4703" s="23"/>
      <c r="E4703" s="23"/>
      <c r="F4703" s="10" t="str">
        <f aca="false">IF(D4703="","",D4703-N(E4703))</f>
        <v/>
      </c>
      <c r="G4703" s="8"/>
      <c r="H4703" s="12" t="str">
        <f aca="false">IF(AND(A4703="",C4703="",D4703=""),"",IF(A4703="","Add the order date",IF(I4703="","Date not recognised - use YYYY-MM-DD",IF(C4703="","Add the customer email",IF(D4703="","Add the order total",IF(COUNTIF(Customers!$A$2:$A$2001,C4703)=0,"Customer not on Customers tab",IF(N(E4703)&gt;D4703,"Refund is more than the order",IF(AND(B4703&lt;&gt;"",COUNTIF($B$2:$B$5001,B4703)&gt;1),"Same order # twice - keep one row",""))))))))</f>
        <v/>
      </c>
      <c r="I4703" s="11" t="str">
        <f aca="false">IF(A4703="","",IF(ISNUMBER(A4703),INT(A4703),IFERROR(IF(TEXT(DATE(VALUE(LEFT(A4703,4)),VALUE(MID(A4703,6,2)),VALUE(MID(A4703,9,2))),"yyyy-mm-dd")=LEFT(A4703,10),DATE(VALUE(LEFT(A4703,4)),VALUE(MID(A4703,6,2)),VALUE(MID(A4703,9,2))),""),"")))</f>
        <v/>
      </c>
    </row>
    <row r="4704" customFormat="false" ht="15" hidden="false" customHeight="false" outlineLevel="0" collapsed="false">
      <c r="A4704" s="13"/>
      <c r="B4704" s="8"/>
      <c r="C4704" s="8"/>
      <c r="D4704" s="23"/>
      <c r="E4704" s="23"/>
      <c r="F4704" s="10" t="str">
        <f aca="false">IF(D4704="","",D4704-N(E4704))</f>
        <v/>
      </c>
      <c r="G4704" s="8"/>
      <c r="H4704" s="12" t="str">
        <f aca="false">IF(AND(A4704="",C4704="",D4704=""),"",IF(A4704="","Add the order date",IF(I4704="","Date not recognised - use YYYY-MM-DD",IF(C4704="","Add the customer email",IF(D4704="","Add the order total",IF(COUNTIF(Customers!$A$2:$A$2001,C4704)=0,"Customer not on Customers tab",IF(N(E4704)&gt;D4704,"Refund is more than the order",IF(AND(B4704&lt;&gt;"",COUNTIF($B$2:$B$5001,B4704)&gt;1),"Same order # twice - keep one row",""))))))))</f>
        <v/>
      </c>
      <c r="I4704" s="11" t="str">
        <f aca="false">IF(A4704="","",IF(ISNUMBER(A4704),INT(A4704),IFERROR(IF(TEXT(DATE(VALUE(LEFT(A4704,4)),VALUE(MID(A4704,6,2)),VALUE(MID(A4704,9,2))),"yyyy-mm-dd")=LEFT(A4704,10),DATE(VALUE(LEFT(A4704,4)),VALUE(MID(A4704,6,2)),VALUE(MID(A4704,9,2))),""),"")))</f>
        <v/>
      </c>
    </row>
    <row r="4705" customFormat="false" ht="15" hidden="false" customHeight="false" outlineLevel="0" collapsed="false">
      <c r="A4705" s="13"/>
      <c r="B4705" s="8"/>
      <c r="C4705" s="8"/>
      <c r="D4705" s="23"/>
      <c r="E4705" s="23"/>
      <c r="F4705" s="10" t="str">
        <f aca="false">IF(D4705="","",D4705-N(E4705))</f>
        <v/>
      </c>
      <c r="G4705" s="8"/>
      <c r="H4705" s="12" t="str">
        <f aca="false">IF(AND(A4705="",C4705="",D4705=""),"",IF(A4705="","Add the order date",IF(I4705="","Date not recognised - use YYYY-MM-DD",IF(C4705="","Add the customer email",IF(D4705="","Add the order total",IF(COUNTIF(Customers!$A$2:$A$2001,C4705)=0,"Customer not on Customers tab",IF(N(E4705)&gt;D4705,"Refund is more than the order",IF(AND(B4705&lt;&gt;"",COUNTIF($B$2:$B$5001,B4705)&gt;1),"Same order # twice - keep one row",""))))))))</f>
        <v/>
      </c>
      <c r="I4705" s="11" t="str">
        <f aca="false">IF(A4705="","",IF(ISNUMBER(A4705),INT(A4705),IFERROR(IF(TEXT(DATE(VALUE(LEFT(A4705,4)),VALUE(MID(A4705,6,2)),VALUE(MID(A4705,9,2))),"yyyy-mm-dd")=LEFT(A4705,10),DATE(VALUE(LEFT(A4705,4)),VALUE(MID(A4705,6,2)),VALUE(MID(A4705,9,2))),""),"")))</f>
        <v/>
      </c>
    </row>
    <row r="4706" customFormat="false" ht="15" hidden="false" customHeight="false" outlineLevel="0" collapsed="false">
      <c r="A4706" s="13"/>
      <c r="B4706" s="8"/>
      <c r="C4706" s="8"/>
      <c r="D4706" s="23"/>
      <c r="E4706" s="23"/>
      <c r="F4706" s="10" t="str">
        <f aca="false">IF(D4706="","",D4706-N(E4706))</f>
        <v/>
      </c>
      <c r="G4706" s="8"/>
      <c r="H4706" s="12" t="str">
        <f aca="false">IF(AND(A4706="",C4706="",D4706=""),"",IF(A4706="","Add the order date",IF(I4706="","Date not recognised - use YYYY-MM-DD",IF(C4706="","Add the customer email",IF(D4706="","Add the order total",IF(COUNTIF(Customers!$A$2:$A$2001,C4706)=0,"Customer not on Customers tab",IF(N(E4706)&gt;D4706,"Refund is more than the order",IF(AND(B4706&lt;&gt;"",COUNTIF($B$2:$B$5001,B4706)&gt;1),"Same order # twice - keep one row",""))))))))</f>
        <v/>
      </c>
      <c r="I4706" s="11" t="str">
        <f aca="false">IF(A4706="","",IF(ISNUMBER(A4706),INT(A4706),IFERROR(IF(TEXT(DATE(VALUE(LEFT(A4706,4)),VALUE(MID(A4706,6,2)),VALUE(MID(A4706,9,2))),"yyyy-mm-dd")=LEFT(A4706,10),DATE(VALUE(LEFT(A4706,4)),VALUE(MID(A4706,6,2)),VALUE(MID(A4706,9,2))),""),"")))</f>
        <v/>
      </c>
    </row>
    <row r="4707" customFormat="false" ht="15" hidden="false" customHeight="false" outlineLevel="0" collapsed="false">
      <c r="A4707" s="13"/>
      <c r="B4707" s="8"/>
      <c r="C4707" s="8"/>
      <c r="D4707" s="23"/>
      <c r="E4707" s="23"/>
      <c r="F4707" s="10" t="str">
        <f aca="false">IF(D4707="","",D4707-N(E4707))</f>
        <v/>
      </c>
      <c r="G4707" s="8"/>
      <c r="H4707" s="12" t="str">
        <f aca="false">IF(AND(A4707="",C4707="",D4707=""),"",IF(A4707="","Add the order date",IF(I4707="","Date not recognised - use YYYY-MM-DD",IF(C4707="","Add the customer email",IF(D4707="","Add the order total",IF(COUNTIF(Customers!$A$2:$A$2001,C4707)=0,"Customer not on Customers tab",IF(N(E4707)&gt;D4707,"Refund is more than the order",IF(AND(B4707&lt;&gt;"",COUNTIF($B$2:$B$5001,B4707)&gt;1),"Same order # twice - keep one row",""))))))))</f>
        <v/>
      </c>
      <c r="I4707" s="11" t="str">
        <f aca="false">IF(A4707="","",IF(ISNUMBER(A4707),INT(A4707),IFERROR(IF(TEXT(DATE(VALUE(LEFT(A4707,4)),VALUE(MID(A4707,6,2)),VALUE(MID(A4707,9,2))),"yyyy-mm-dd")=LEFT(A4707,10),DATE(VALUE(LEFT(A4707,4)),VALUE(MID(A4707,6,2)),VALUE(MID(A4707,9,2))),""),"")))</f>
        <v/>
      </c>
    </row>
    <row r="4708" customFormat="false" ht="15" hidden="false" customHeight="false" outlineLevel="0" collapsed="false">
      <c r="A4708" s="13"/>
      <c r="B4708" s="8"/>
      <c r="C4708" s="8"/>
      <c r="D4708" s="23"/>
      <c r="E4708" s="23"/>
      <c r="F4708" s="10" t="str">
        <f aca="false">IF(D4708="","",D4708-N(E4708))</f>
        <v/>
      </c>
      <c r="G4708" s="8"/>
      <c r="H4708" s="12" t="str">
        <f aca="false">IF(AND(A4708="",C4708="",D4708=""),"",IF(A4708="","Add the order date",IF(I4708="","Date not recognised - use YYYY-MM-DD",IF(C4708="","Add the customer email",IF(D4708="","Add the order total",IF(COUNTIF(Customers!$A$2:$A$2001,C4708)=0,"Customer not on Customers tab",IF(N(E4708)&gt;D4708,"Refund is more than the order",IF(AND(B4708&lt;&gt;"",COUNTIF($B$2:$B$5001,B4708)&gt;1),"Same order # twice - keep one row",""))))))))</f>
        <v/>
      </c>
      <c r="I4708" s="11" t="str">
        <f aca="false">IF(A4708="","",IF(ISNUMBER(A4708),INT(A4708),IFERROR(IF(TEXT(DATE(VALUE(LEFT(A4708,4)),VALUE(MID(A4708,6,2)),VALUE(MID(A4708,9,2))),"yyyy-mm-dd")=LEFT(A4708,10),DATE(VALUE(LEFT(A4708,4)),VALUE(MID(A4708,6,2)),VALUE(MID(A4708,9,2))),""),"")))</f>
        <v/>
      </c>
    </row>
    <row r="4709" customFormat="false" ht="15" hidden="false" customHeight="false" outlineLevel="0" collapsed="false">
      <c r="A4709" s="13"/>
      <c r="B4709" s="8"/>
      <c r="C4709" s="8"/>
      <c r="D4709" s="23"/>
      <c r="E4709" s="23"/>
      <c r="F4709" s="10" t="str">
        <f aca="false">IF(D4709="","",D4709-N(E4709))</f>
        <v/>
      </c>
      <c r="G4709" s="8"/>
      <c r="H4709" s="12" t="str">
        <f aca="false">IF(AND(A4709="",C4709="",D4709=""),"",IF(A4709="","Add the order date",IF(I4709="","Date not recognised - use YYYY-MM-DD",IF(C4709="","Add the customer email",IF(D4709="","Add the order total",IF(COUNTIF(Customers!$A$2:$A$2001,C4709)=0,"Customer not on Customers tab",IF(N(E4709)&gt;D4709,"Refund is more than the order",IF(AND(B4709&lt;&gt;"",COUNTIF($B$2:$B$5001,B4709)&gt;1),"Same order # twice - keep one row",""))))))))</f>
        <v/>
      </c>
      <c r="I4709" s="11" t="str">
        <f aca="false">IF(A4709="","",IF(ISNUMBER(A4709),INT(A4709),IFERROR(IF(TEXT(DATE(VALUE(LEFT(A4709,4)),VALUE(MID(A4709,6,2)),VALUE(MID(A4709,9,2))),"yyyy-mm-dd")=LEFT(A4709,10),DATE(VALUE(LEFT(A4709,4)),VALUE(MID(A4709,6,2)),VALUE(MID(A4709,9,2))),""),"")))</f>
        <v/>
      </c>
    </row>
    <row r="4710" customFormat="false" ht="15" hidden="false" customHeight="false" outlineLevel="0" collapsed="false">
      <c r="A4710" s="13"/>
      <c r="B4710" s="8"/>
      <c r="C4710" s="8"/>
      <c r="D4710" s="23"/>
      <c r="E4710" s="23"/>
      <c r="F4710" s="10" t="str">
        <f aca="false">IF(D4710="","",D4710-N(E4710))</f>
        <v/>
      </c>
      <c r="G4710" s="8"/>
      <c r="H4710" s="12" t="str">
        <f aca="false">IF(AND(A4710="",C4710="",D4710=""),"",IF(A4710="","Add the order date",IF(I4710="","Date not recognised - use YYYY-MM-DD",IF(C4710="","Add the customer email",IF(D4710="","Add the order total",IF(COUNTIF(Customers!$A$2:$A$2001,C4710)=0,"Customer not on Customers tab",IF(N(E4710)&gt;D4710,"Refund is more than the order",IF(AND(B4710&lt;&gt;"",COUNTIF($B$2:$B$5001,B4710)&gt;1),"Same order # twice - keep one row",""))))))))</f>
        <v/>
      </c>
      <c r="I4710" s="11" t="str">
        <f aca="false">IF(A4710="","",IF(ISNUMBER(A4710),INT(A4710),IFERROR(IF(TEXT(DATE(VALUE(LEFT(A4710,4)),VALUE(MID(A4710,6,2)),VALUE(MID(A4710,9,2))),"yyyy-mm-dd")=LEFT(A4710,10),DATE(VALUE(LEFT(A4710,4)),VALUE(MID(A4710,6,2)),VALUE(MID(A4710,9,2))),""),"")))</f>
        <v/>
      </c>
    </row>
    <row r="4711" customFormat="false" ht="15" hidden="false" customHeight="false" outlineLevel="0" collapsed="false">
      <c r="A4711" s="13"/>
      <c r="B4711" s="8"/>
      <c r="C4711" s="8"/>
      <c r="D4711" s="23"/>
      <c r="E4711" s="23"/>
      <c r="F4711" s="10" t="str">
        <f aca="false">IF(D4711="","",D4711-N(E4711))</f>
        <v/>
      </c>
      <c r="G4711" s="8"/>
      <c r="H4711" s="12" t="str">
        <f aca="false">IF(AND(A4711="",C4711="",D4711=""),"",IF(A4711="","Add the order date",IF(I4711="","Date not recognised - use YYYY-MM-DD",IF(C4711="","Add the customer email",IF(D4711="","Add the order total",IF(COUNTIF(Customers!$A$2:$A$2001,C4711)=0,"Customer not on Customers tab",IF(N(E4711)&gt;D4711,"Refund is more than the order",IF(AND(B4711&lt;&gt;"",COUNTIF($B$2:$B$5001,B4711)&gt;1),"Same order # twice - keep one row",""))))))))</f>
        <v/>
      </c>
      <c r="I4711" s="11" t="str">
        <f aca="false">IF(A4711="","",IF(ISNUMBER(A4711),INT(A4711),IFERROR(IF(TEXT(DATE(VALUE(LEFT(A4711,4)),VALUE(MID(A4711,6,2)),VALUE(MID(A4711,9,2))),"yyyy-mm-dd")=LEFT(A4711,10),DATE(VALUE(LEFT(A4711,4)),VALUE(MID(A4711,6,2)),VALUE(MID(A4711,9,2))),""),"")))</f>
        <v/>
      </c>
    </row>
    <row r="4712" customFormat="false" ht="15" hidden="false" customHeight="false" outlineLevel="0" collapsed="false">
      <c r="A4712" s="13"/>
      <c r="B4712" s="8"/>
      <c r="C4712" s="8"/>
      <c r="D4712" s="23"/>
      <c r="E4712" s="23"/>
      <c r="F4712" s="10" t="str">
        <f aca="false">IF(D4712="","",D4712-N(E4712))</f>
        <v/>
      </c>
      <c r="G4712" s="8"/>
      <c r="H4712" s="12" t="str">
        <f aca="false">IF(AND(A4712="",C4712="",D4712=""),"",IF(A4712="","Add the order date",IF(I4712="","Date not recognised - use YYYY-MM-DD",IF(C4712="","Add the customer email",IF(D4712="","Add the order total",IF(COUNTIF(Customers!$A$2:$A$2001,C4712)=0,"Customer not on Customers tab",IF(N(E4712)&gt;D4712,"Refund is more than the order",IF(AND(B4712&lt;&gt;"",COUNTIF($B$2:$B$5001,B4712)&gt;1),"Same order # twice - keep one row",""))))))))</f>
        <v/>
      </c>
      <c r="I4712" s="11" t="str">
        <f aca="false">IF(A4712="","",IF(ISNUMBER(A4712),INT(A4712),IFERROR(IF(TEXT(DATE(VALUE(LEFT(A4712,4)),VALUE(MID(A4712,6,2)),VALUE(MID(A4712,9,2))),"yyyy-mm-dd")=LEFT(A4712,10),DATE(VALUE(LEFT(A4712,4)),VALUE(MID(A4712,6,2)),VALUE(MID(A4712,9,2))),""),"")))</f>
        <v/>
      </c>
    </row>
    <row r="4713" customFormat="false" ht="15" hidden="false" customHeight="false" outlineLevel="0" collapsed="false">
      <c r="A4713" s="13"/>
      <c r="B4713" s="8"/>
      <c r="C4713" s="8"/>
      <c r="D4713" s="23"/>
      <c r="E4713" s="23"/>
      <c r="F4713" s="10" t="str">
        <f aca="false">IF(D4713="","",D4713-N(E4713))</f>
        <v/>
      </c>
      <c r="G4713" s="8"/>
      <c r="H4713" s="12" t="str">
        <f aca="false">IF(AND(A4713="",C4713="",D4713=""),"",IF(A4713="","Add the order date",IF(I4713="","Date not recognised - use YYYY-MM-DD",IF(C4713="","Add the customer email",IF(D4713="","Add the order total",IF(COUNTIF(Customers!$A$2:$A$2001,C4713)=0,"Customer not on Customers tab",IF(N(E4713)&gt;D4713,"Refund is more than the order",IF(AND(B4713&lt;&gt;"",COUNTIF($B$2:$B$5001,B4713)&gt;1),"Same order # twice - keep one row",""))))))))</f>
        <v/>
      </c>
      <c r="I4713" s="11" t="str">
        <f aca="false">IF(A4713="","",IF(ISNUMBER(A4713),INT(A4713),IFERROR(IF(TEXT(DATE(VALUE(LEFT(A4713,4)),VALUE(MID(A4713,6,2)),VALUE(MID(A4713,9,2))),"yyyy-mm-dd")=LEFT(A4713,10),DATE(VALUE(LEFT(A4713,4)),VALUE(MID(A4713,6,2)),VALUE(MID(A4713,9,2))),""),"")))</f>
        <v/>
      </c>
    </row>
    <row r="4714" customFormat="false" ht="15" hidden="false" customHeight="false" outlineLevel="0" collapsed="false">
      <c r="A4714" s="13"/>
      <c r="B4714" s="8"/>
      <c r="C4714" s="8"/>
      <c r="D4714" s="23"/>
      <c r="E4714" s="23"/>
      <c r="F4714" s="10" t="str">
        <f aca="false">IF(D4714="","",D4714-N(E4714))</f>
        <v/>
      </c>
      <c r="G4714" s="8"/>
      <c r="H4714" s="12" t="str">
        <f aca="false">IF(AND(A4714="",C4714="",D4714=""),"",IF(A4714="","Add the order date",IF(I4714="","Date not recognised - use YYYY-MM-DD",IF(C4714="","Add the customer email",IF(D4714="","Add the order total",IF(COUNTIF(Customers!$A$2:$A$2001,C4714)=0,"Customer not on Customers tab",IF(N(E4714)&gt;D4714,"Refund is more than the order",IF(AND(B4714&lt;&gt;"",COUNTIF($B$2:$B$5001,B4714)&gt;1),"Same order # twice - keep one row",""))))))))</f>
        <v/>
      </c>
      <c r="I4714" s="11" t="str">
        <f aca="false">IF(A4714="","",IF(ISNUMBER(A4714),INT(A4714),IFERROR(IF(TEXT(DATE(VALUE(LEFT(A4714,4)),VALUE(MID(A4714,6,2)),VALUE(MID(A4714,9,2))),"yyyy-mm-dd")=LEFT(A4714,10),DATE(VALUE(LEFT(A4714,4)),VALUE(MID(A4714,6,2)),VALUE(MID(A4714,9,2))),""),"")))</f>
        <v/>
      </c>
    </row>
    <row r="4715" customFormat="false" ht="15" hidden="false" customHeight="false" outlineLevel="0" collapsed="false">
      <c r="A4715" s="13"/>
      <c r="B4715" s="8"/>
      <c r="C4715" s="8"/>
      <c r="D4715" s="23"/>
      <c r="E4715" s="23"/>
      <c r="F4715" s="10" t="str">
        <f aca="false">IF(D4715="","",D4715-N(E4715))</f>
        <v/>
      </c>
      <c r="G4715" s="8"/>
      <c r="H4715" s="12" t="str">
        <f aca="false">IF(AND(A4715="",C4715="",D4715=""),"",IF(A4715="","Add the order date",IF(I4715="","Date not recognised - use YYYY-MM-DD",IF(C4715="","Add the customer email",IF(D4715="","Add the order total",IF(COUNTIF(Customers!$A$2:$A$2001,C4715)=0,"Customer not on Customers tab",IF(N(E4715)&gt;D4715,"Refund is more than the order",IF(AND(B4715&lt;&gt;"",COUNTIF($B$2:$B$5001,B4715)&gt;1),"Same order # twice - keep one row",""))))))))</f>
        <v/>
      </c>
      <c r="I4715" s="11" t="str">
        <f aca="false">IF(A4715="","",IF(ISNUMBER(A4715),INT(A4715),IFERROR(IF(TEXT(DATE(VALUE(LEFT(A4715,4)),VALUE(MID(A4715,6,2)),VALUE(MID(A4715,9,2))),"yyyy-mm-dd")=LEFT(A4715,10),DATE(VALUE(LEFT(A4715,4)),VALUE(MID(A4715,6,2)),VALUE(MID(A4715,9,2))),""),"")))</f>
        <v/>
      </c>
    </row>
    <row r="4716" customFormat="false" ht="15" hidden="false" customHeight="false" outlineLevel="0" collapsed="false">
      <c r="A4716" s="13"/>
      <c r="B4716" s="8"/>
      <c r="C4716" s="8"/>
      <c r="D4716" s="23"/>
      <c r="E4716" s="23"/>
      <c r="F4716" s="10" t="str">
        <f aca="false">IF(D4716="","",D4716-N(E4716))</f>
        <v/>
      </c>
      <c r="G4716" s="8"/>
      <c r="H4716" s="12" t="str">
        <f aca="false">IF(AND(A4716="",C4716="",D4716=""),"",IF(A4716="","Add the order date",IF(I4716="","Date not recognised - use YYYY-MM-DD",IF(C4716="","Add the customer email",IF(D4716="","Add the order total",IF(COUNTIF(Customers!$A$2:$A$2001,C4716)=0,"Customer not on Customers tab",IF(N(E4716)&gt;D4716,"Refund is more than the order",IF(AND(B4716&lt;&gt;"",COUNTIF($B$2:$B$5001,B4716)&gt;1),"Same order # twice - keep one row",""))))))))</f>
        <v/>
      </c>
      <c r="I4716" s="11" t="str">
        <f aca="false">IF(A4716="","",IF(ISNUMBER(A4716),INT(A4716),IFERROR(IF(TEXT(DATE(VALUE(LEFT(A4716,4)),VALUE(MID(A4716,6,2)),VALUE(MID(A4716,9,2))),"yyyy-mm-dd")=LEFT(A4716,10),DATE(VALUE(LEFT(A4716,4)),VALUE(MID(A4716,6,2)),VALUE(MID(A4716,9,2))),""),"")))</f>
        <v/>
      </c>
    </row>
    <row r="4717" customFormat="false" ht="15" hidden="false" customHeight="false" outlineLevel="0" collapsed="false">
      <c r="A4717" s="13"/>
      <c r="B4717" s="8"/>
      <c r="C4717" s="8"/>
      <c r="D4717" s="23"/>
      <c r="E4717" s="23"/>
      <c r="F4717" s="10" t="str">
        <f aca="false">IF(D4717="","",D4717-N(E4717))</f>
        <v/>
      </c>
      <c r="G4717" s="8"/>
      <c r="H4717" s="12" t="str">
        <f aca="false">IF(AND(A4717="",C4717="",D4717=""),"",IF(A4717="","Add the order date",IF(I4717="","Date not recognised - use YYYY-MM-DD",IF(C4717="","Add the customer email",IF(D4717="","Add the order total",IF(COUNTIF(Customers!$A$2:$A$2001,C4717)=0,"Customer not on Customers tab",IF(N(E4717)&gt;D4717,"Refund is more than the order",IF(AND(B4717&lt;&gt;"",COUNTIF($B$2:$B$5001,B4717)&gt;1),"Same order # twice - keep one row",""))))))))</f>
        <v/>
      </c>
      <c r="I4717" s="11" t="str">
        <f aca="false">IF(A4717="","",IF(ISNUMBER(A4717),INT(A4717),IFERROR(IF(TEXT(DATE(VALUE(LEFT(A4717,4)),VALUE(MID(A4717,6,2)),VALUE(MID(A4717,9,2))),"yyyy-mm-dd")=LEFT(A4717,10),DATE(VALUE(LEFT(A4717,4)),VALUE(MID(A4717,6,2)),VALUE(MID(A4717,9,2))),""),"")))</f>
        <v/>
      </c>
    </row>
    <row r="4718" customFormat="false" ht="15" hidden="false" customHeight="false" outlineLevel="0" collapsed="false">
      <c r="A4718" s="13"/>
      <c r="B4718" s="8"/>
      <c r="C4718" s="8"/>
      <c r="D4718" s="23"/>
      <c r="E4718" s="23"/>
      <c r="F4718" s="10" t="str">
        <f aca="false">IF(D4718="","",D4718-N(E4718))</f>
        <v/>
      </c>
      <c r="G4718" s="8"/>
      <c r="H4718" s="12" t="str">
        <f aca="false">IF(AND(A4718="",C4718="",D4718=""),"",IF(A4718="","Add the order date",IF(I4718="","Date not recognised - use YYYY-MM-DD",IF(C4718="","Add the customer email",IF(D4718="","Add the order total",IF(COUNTIF(Customers!$A$2:$A$2001,C4718)=0,"Customer not on Customers tab",IF(N(E4718)&gt;D4718,"Refund is more than the order",IF(AND(B4718&lt;&gt;"",COUNTIF($B$2:$B$5001,B4718)&gt;1),"Same order # twice - keep one row",""))))))))</f>
        <v/>
      </c>
      <c r="I4718" s="11" t="str">
        <f aca="false">IF(A4718="","",IF(ISNUMBER(A4718),INT(A4718),IFERROR(IF(TEXT(DATE(VALUE(LEFT(A4718,4)),VALUE(MID(A4718,6,2)),VALUE(MID(A4718,9,2))),"yyyy-mm-dd")=LEFT(A4718,10),DATE(VALUE(LEFT(A4718,4)),VALUE(MID(A4718,6,2)),VALUE(MID(A4718,9,2))),""),"")))</f>
        <v/>
      </c>
    </row>
    <row r="4719" customFormat="false" ht="15" hidden="false" customHeight="false" outlineLevel="0" collapsed="false">
      <c r="A4719" s="13"/>
      <c r="B4719" s="8"/>
      <c r="C4719" s="8"/>
      <c r="D4719" s="23"/>
      <c r="E4719" s="23"/>
      <c r="F4719" s="10" t="str">
        <f aca="false">IF(D4719="","",D4719-N(E4719))</f>
        <v/>
      </c>
      <c r="G4719" s="8"/>
      <c r="H4719" s="12" t="str">
        <f aca="false">IF(AND(A4719="",C4719="",D4719=""),"",IF(A4719="","Add the order date",IF(I4719="","Date not recognised - use YYYY-MM-DD",IF(C4719="","Add the customer email",IF(D4719="","Add the order total",IF(COUNTIF(Customers!$A$2:$A$2001,C4719)=0,"Customer not on Customers tab",IF(N(E4719)&gt;D4719,"Refund is more than the order",IF(AND(B4719&lt;&gt;"",COUNTIF($B$2:$B$5001,B4719)&gt;1),"Same order # twice - keep one row",""))))))))</f>
        <v/>
      </c>
      <c r="I4719" s="11" t="str">
        <f aca="false">IF(A4719="","",IF(ISNUMBER(A4719),INT(A4719),IFERROR(IF(TEXT(DATE(VALUE(LEFT(A4719,4)),VALUE(MID(A4719,6,2)),VALUE(MID(A4719,9,2))),"yyyy-mm-dd")=LEFT(A4719,10),DATE(VALUE(LEFT(A4719,4)),VALUE(MID(A4719,6,2)),VALUE(MID(A4719,9,2))),""),"")))</f>
        <v/>
      </c>
    </row>
    <row r="4720" customFormat="false" ht="15" hidden="false" customHeight="false" outlineLevel="0" collapsed="false">
      <c r="A4720" s="13"/>
      <c r="B4720" s="8"/>
      <c r="C4720" s="8"/>
      <c r="D4720" s="23"/>
      <c r="E4720" s="23"/>
      <c r="F4720" s="10" t="str">
        <f aca="false">IF(D4720="","",D4720-N(E4720))</f>
        <v/>
      </c>
      <c r="G4720" s="8"/>
      <c r="H4720" s="12" t="str">
        <f aca="false">IF(AND(A4720="",C4720="",D4720=""),"",IF(A4720="","Add the order date",IF(I4720="","Date not recognised - use YYYY-MM-DD",IF(C4720="","Add the customer email",IF(D4720="","Add the order total",IF(COUNTIF(Customers!$A$2:$A$2001,C4720)=0,"Customer not on Customers tab",IF(N(E4720)&gt;D4720,"Refund is more than the order",IF(AND(B4720&lt;&gt;"",COUNTIF($B$2:$B$5001,B4720)&gt;1),"Same order # twice - keep one row",""))))))))</f>
        <v/>
      </c>
      <c r="I4720" s="11" t="str">
        <f aca="false">IF(A4720="","",IF(ISNUMBER(A4720),INT(A4720),IFERROR(IF(TEXT(DATE(VALUE(LEFT(A4720,4)),VALUE(MID(A4720,6,2)),VALUE(MID(A4720,9,2))),"yyyy-mm-dd")=LEFT(A4720,10),DATE(VALUE(LEFT(A4720,4)),VALUE(MID(A4720,6,2)),VALUE(MID(A4720,9,2))),""),"")))</f>
        <v/>
      </c>
    </row>
    <row r="4721" customFormat="false" ht="15" hidden="false" customHeight="false" outlineLevel="0" collapsed="false">
      <c r="A4721" s="13"/>
      <c r="B4721" s="8"/>
      <c r="C4721" s="8"/>
      <c r="D4721" s="23"/>
      <c r="E4721" s="23"/>
      <c r="F4721" s="10" t="str">
        <f aca="false">IF(D4721="","",D4721-N(E4721))</f>
        <v/>
      </c>
      <c r="G4721" s="8"/>
      <c r="H4721" s="12" t="str">
        <f aca="false">IF(AND(A4721="",C4721="",D4721=""),"",IF(A4721="","Add the order date",IF(I4721="","Date not recognised - use YYYY-MM-DD",IF(C4721="","Add the customer email",IF(D4721="","Add the order total",IF(COUNTIF(Customers!$A$2:$A$2001,C4721)=0,"Customer not on Customers tab",IF(N(E4721)&gt;D4721,"Refund is more than the order",IF(AND(B4721&lt;&gt;"",COUNTIF($B$2:$B$5001,B4721)&gt;1),"Same order # twice - keep one row",""))))))))</f>
        <v/>
      </c>
      <c r="I4721" s="11" t="str">
        <f aca="false">IF(A4721="","",IF(ISNUMBER(A4721),INT(A4721),IFERROR(IF(TEXT(DATE(VALUE(LEFT(A4721,4)),VALUE(MID(A4721,6,2)),VALUE(MID(A4721,9,2))),"yyyy-mm-dd")=LEFT(A4721,10),DATE(VALUE(LEFT(A4721,4)),VALUE(MID(A4721,6,2)),VALUE(MID(A4721,9,2))),""),"")))</f>
        <v/>
      </c>
    </row>
    <row r="4722" customFormat="false" ht="15" hidden="false" customHeight="false" outlineLevel="0" collapsed="false">
      <c r="A4722" s="13"/>
      <c r="B4722" s="8"/>
      <c r="C4722" s="8"/>
      <c r="D4722" s="23"/>
      <c r="E4722" s="23"/>
      <c r="F4722" s="10" t="str">
        <f aca="false">IF(D4722="","",D4722-N(E4722))</f>
        <v/>
      </c>
      <c r="G4722" s="8"/>
      <c r="H4722" s="12" t="str">
        <f aca="false">IF(AND(A4722="",C4722="",D4722=""),"",IF(A4722="","Add the order date",IF(I4722="","Date not recognised - use YYYY-MM-DD",IF(C4722="","Add the customer email",IF(D4722="","Add the order total",IF(COUNTIF(Customers!$A$2:$A$2001,C4722)=0,"Customer not on Customers tab",IF(N(E4722)&gt;D4722,"Refund is more than the order",IF(AND(B4722&lt;&gt;"",COUNTIF($B$2:$B$5001,B4722)&gt;1),"Same order # twice - keep one row",""))))))))</f>
        <v/>
      </c>
      <c r="I4722" s="11" t="str">
        <f aca="false">IF(A4722="","",IF(ISNUMBER(A4722),INT(A4722),IFERROR(IF(TEXT(DATE(VALUE(LEFT(A4722,4)),VALUE(MID(A4722,6,2)),VALUE(MID(A4722,9,2))),"yyyy-mm-dd")=LEFT(A4722,10),DATE(VALUE(LEFT(A4722,4)),VALUE(MID(A4722,6,2)),VALUE(MID(A4722,9,2))),""),"")))</f>
        <v/>
      </c>
    </row>
    <row r="4723" customFormat="false" ht="15" hidden="false" customHeight="false" outlineLevel="0" collapsed="false">
      <c r="A4723" s="13"/>
      <c r="B4723" s="8"/>
      <c r="C4723" s="8"/>
      <c r="D4723" s="23"/>
      <c r="E4723" s="23"/>
      <c r="F4723" s="10" t="str">
        <f aca="false">IF(D4723="","",D4723-N(E4723))</f>
        <v/>
      </c>
      <c r="G4723" s="8"/>
      <c r="H4723" s="12" t="str">
        <f aca="false">IF(AND(A4723="",C4723="",D4723=""),"",IF(A4723="","Add the order date",IF(I4723="","Date not recognised - use YYYY-MM-DD",IF(C4723="","Add the customer email",IF(D4723="","Add the order total",IF(COUNTIF(Customers!$A$2:$A$2001,C4723)=0,"Customer not on Customers tab",IF(N(E4723)&gt;D4723,"Refund is more than the order",IF(AND(B4723&lt;&gt;"",COUNTIF($B$2:$B$5001,B4723)&gt;1),"Same order # twice - keep one row",""))))))))</f>
        <v/>
      </c>
      <c r="I4723" s="11" t="str">
        <f aca="false">IF(A4723="","",IF(ISNUMBER(A4723),INT(A4723),IFERROR(IF(TEXT(DATE(VALUE(LEFT(A4723,4)),VALUE(MID(A4723,6,2)),VALUE(MID(A4723,9,2))),"yyyy-mm-dd")=LEFT(A4723,10),DATE(VALUE(LEFT(A4723,4)),VALUE(MID(A4723,6,2)),VALUE(MID(A4723,9,2))),""),"")))</f>
        <v/>
      </c>
    </row>
    <row r="4724" customFormat="false" ht="15" hidden="false" customHeight="false" outlineLevel="0" collapsed="false">
      <c r="A4724" s="13"/>
      <c r="B4724" s="8"/>
      <c r="C4724" s="8"/>
      <c r="D4724" s="23"/>
      <c r="E4724" s="23"/>
      <c r="F4724" s="10" t="str">
        <f aca="false">IF(D4724="","",D4724-N(E4724))</f>
        <v/>
      </c>
      <c r="G4724" s="8"/>
      <c r="H4724" s="12" t="str">
        <f aca="false">IF(AND(A4724="",C4724="",D4724=""),"",IF(A4724="","Add the order date",IF(I4724="","Date not recognised - use YYYY-MM-DD",IF(C4724="","Add the customer email",IF(D4724="","Add the order total",IF(COUNTIF(Customers!$A$2:$A$2001,C4724)=0,"Customer not on Customers tab",IF(N(E4724)&gt;D4724,"Refund is more than the order",IF(AND(B4724&lt;&gt;"",COUNTIF($B$2:$B$5001,B4724)&gt;1),"Same order # twice - keep one row",""))))))))</f>
        <v/>
      </c>
      <c r="I4724" s="11" t="str">
        <f aca="false">IF(A4724="","",IF(ISNUMBER(A4724),INT(A4724),IFERROR(IF(TEXT(DATE(VALUE(LEFT(A4724,4)),VALUE(MID(A4724,6,2)),VALUE(MID(A4724,9,2))),"yyyy-mm-dd")=LEFT(A4724,10),DATE(VALUE(LEFT(A4724,4)),VALUE(MID(A4724,6,2)),VALUE(MID(A4724,9,2))),""),"")))</f>
        <v/>
      </c>
    </row>
    <row r="4725" customFormat="false" ht="15" hidden="false" customHeight="false" outlineLevel="0" collapsed="false">
      <c r="A4725" s="13"/>
      <c r="B4725" s="8"/>
      <c r="C4725" s="8"/>
      <c r="D4725" s="23"/>
      <c r="E4725" s="23"/>
      <c r="F4725" s="10" t="str">
        <f aca="false">IF(D4725="","",D4725-N(E4725))</f>
        <v/>
      </c>
      <c r="G4725" s="8"/>
      <c r="H4725" s="12" t="str">
        <f aca="false">IF(AND(A4725="",C4725="",D4725=""),"",IF(A4725="","Add the order date",IF(I4725="","Date not recognised - use YYYY-MM-DD",IF(C4725="","Add the customer email",IF(D4725="","Add the order total",IF(COUNTIF(Customers!$A$2:$A$2001,C4725)=0,"Customer not on Customers tab",IF(N(E4725)&gt;D4725,"Refund is more than the order",IF(AND(B4725&lt;&gt;"",COUNTIF($B$2:$B$5001,B4725)&gt;1),"Same order # twice - keep one row",""))))))))</f>
        <v/>
      </c>
      <c r="I4725" s="11" t="str">
        <f aca="false">IF(A4725="","",IF(ISNUMBER(A4725),INT(A4725),IFERROR(IF(TEXT(DATE(VALUE(LEFT(A4725,4)),VALUE(MID(A4725,6,2)),VALUE(MID(A4725,9,2))),"yyyy-mm-dd")=LEFT(A4725,10),DATE(VALUE(LEFT(A4725,4)),VALUE(MID(A4725,6,2)),VALUE(MID(A4725,9,2))),""),"")))</f>
        <v/>
      </c>
    </row>
    <row r="4726" customFormat="false" ht="15" hidden="false" customHeight="false" outlineLevel="0" collapsed="false">
      <c r="A4726" s="13"/>
      <c r="B4726" s="8"/>
      <c r="C4726" s="8"/>
      <c r="D4726" s="23"/>
      <c r="E4726" s="23"/>
      <c r="F4726" s="10" t="str">
        <f aca="false">IF(D4726="","",D4726-N(E4726))</f>
        <v/>
      </c>
      <c r="G4726" s="8"/>
      <c r="H4726" s="12" t="str">
        <f aca="false">IF(AND(A4726="",C4726="",D4726=""),"",IF(A4726="","Add the order date",IF(I4726="","Date not recognised - use YYYY-MM-DD",IF(C4726="","Add the customer email",IF(D4726="","Add the order total",IF(COUNTIF(Customers!$A$2:$A$2001,C4726)=0,"Customer not on Customers tab",IF(N(E4726)&gt;D4726,"Refund is more than the order",IF(AND(B4726&lt;&gt;"",COUNTIF($B$2:$B$5001,B4726)&gt;1),"Same order # twice - keep one row",""))))))))</f>
        <v/>
      </c>
      <c r="I4726" s="11" t="str">
        <f aca="false">IF(A4726="","",IF(ISNUMBER(A4726),INT(A4726),IFERROR(IF(TEXT(DATE(VALUE(LEFT(A4726,4)),VALUE(MID(A4726,6,2)),VALUE(MID(A4726,9,2))),"yyyy-mm-dd")=LEFT(A4726,10),DATE(VALUE(LEFT(A4726,4)),VALUE(MID(A4726,6,2)),VALUE(MID(A4726,9,2))),""),"")))</f>
        <v/>
      </c>
    </row>
    <row r="4727" customFormat="false" ht="15" hidden="false" customHeight="false" outlineLevel="0" collapsed="false">
      <c r="A4727" s="13"/>
      <c r="B4727" s="8"/>
      <c r="C4727" s="8"/>
      <c r="D4727" s="23"/>
      <c r="E4727" s="23"/>
      <c r="F4727" s="10" t="str">
        <f aca="false">IF(D4727="","",D4727-N(E4727))</f>
        <v/>
      </c>
      <c r="G4727" s="8"/>
      <c r="H4727" s="12" t="str">
        <f aca="false">IF(AND(A4727="",C4727="",D4727=""),"",IF(A4727="","Add the order date",IF(I4727="","Date not recognised - use YYYY-MM-DD",IF(C4727="","Add the customer email",IF(D4727="","Add the order total",IF(COUNTIF(Customers!$A$2:$A$2001,C4727)=0,"Customer not on Customers tab",IF(N(E4727)&gt;D4727,"Refund is more than the order",IF(AND(B4727&lt;&gt;"",COUNTIF($B$2:$B$5001,B4727)&gt;1),"Same order # twice - keep one row",""))))))))</f>
        <v/>
      </c>
      <c r="I4727" s="11" t="str">
        <f aca="false">IF(A4727="","",IF(ISNUMBER(A4727),INT(A4727),IFERROR(IF(TEXT(DATE(VALUE(LEFT(A4727,4)),VALUE(MID(A4727,6,2)),VALUE(MID(A4727,9,2))),"yyyy-mm-dd")=LEFT(A4727,10),DATE(VALUE(LEFT(A4727,4)),VALUE(MID(A4727,6,2)),VALUE(MID(A4727,9,2))),""),"")))</f>
        <v/>
      </c>
    </row>
    <row r="4728" customFormat="false" ht="15" hidden="false" customHeight="false" outlineLevel="0" collapsed="false">
      <c r="A4728" s="13"/>
      <c r="B4728" s="8"/>
      <c r="C4728" s="8"/>
      <c r="D4728" s="23"/>
      <c r="E4728" s="23"/>
      <c r="F4728" s="10" t="str">
        <f aca="false">IF(D4728="","",D4728-N(E4728))</f>
        <v/>
      </c>
      <c r="G4728" s="8"/>
      <c r="H4728" s="12" t="str">
        <f aca="false">IF(AND(A4728="",C4728="",D4728=""),"",IF(A4728="","Add the order date",IF(I4728="","Date not recognised - use YYYY-MM-DD",IF(C4728="","Add the customer email",IF(D4728="","Add the order total",IF(COUNTIF(Customers!$A$2:$A$2001,C4728)=0,"Customer not on Customers tab",IF(N(E4728)&gt;D4728,"Refund is more than the order",IF(AND(B4728&lt;&gt;"",COUNTIF($B$2:$B$5001,B4728)&gt;1),"Same order # twice - keep one row",""))))))))</f>
        <v/>
      </c>
      <c r="I4728" s="11" t="str">
        <f aca="false">IF(A4728="","",IF(ISNUMBER(A4728),INT(A4728),IFERROR(IF(TEXT(DATE(VALUE(LEFT(A4728,4)),VALUE(MID(A4728,6,2)),VALUE(MID(A4728,9,2))),"yyyy-mm-dd")=LEFT(A4728,10),DATE(VALUE(LEFT(A4728,4)),VALUE(MID(A4728,6,2)),VALUE(MID(A4728,9,2))),""),"")))</f>
        <v/>
      </c>
    </row>
    <row r="4729" customFormat="false" ht="15" hidden="false" customHeight="false" outlineLevel="0" collapsed="false">
      <c r="A4729" s="13"/>
      <c r="B4729" s="8"/>
      <c r="C4729" s="8"/>
      <c r="D4729" s="23"/>
      <c r="E4729" s="23"/>
      <c r="F4729" s="10" t="str">
        <f aca="false">IF(D4729="","",D4729-N(E4729))</f>
        <v/>
      </c>
      <c r="G4729" s="8"/>
      <c r="H4729" s="12" t="str">
        <f aca="false">IF(AND(A4729="",C4729="",D4729=""),"",IF(A4729="","Add the order date",IF(I4729="","Date not recognised - use YYYY-MM-DD",IF(C4729="","Add the customer email",IF(D4729="","Add the order total",IF(COUNTIF(Customers!$A$2:$A$2001,C4729)=0,"Customer not on Customers tab",IF(N(E4729)&gt;D4729,"Refund is more than the order",IF(AND(B4729&lt;&gt;"",COUNTIF($B$2:$B$5001,B4729)&gt;1),"Same order # twice - keep one row",""))))))))</f>
        <v/>
      </c>
      <c r="I4729" s="11" t="str">
        <f aca="false">IF(A4729="","",IF(ISNUMBER(A4729),INT(A4729),IFERROR(IF(TEXT(DATE(VALUE(LEFT(A4729,4)),VALUE(MID(A4729,6,2)),VALUE(MID(A4729,9,2))),"yyyy-mm-dd")=LEFT(A4729,10),DATE(VALUE(LEFT(A4729,4)),VALUE(MID(A4729,6,2)),VALUE(MID(A4729,9,2))),""),"")))</f>
        <v/>
      </c>
    </row>
    <row r="4730" customFormat="false" ht="15" hidden="false" customHeight="false" outlineLevel="0" collapsed="false">
      <c r="A4730" s="13"/>
      <c r="B4730" s="8"/>
      <c r="C4730" s="8"/>
      <c r="D4730" s="23"/>
      <c r="E4730" s="23"/>
      <c r="F4730" s="10" t="str">
        <f aca="false">IF(D4730="","",D4730-N(E4730))</f>
        <v/>
      </c>
      <c r="G4730" s="8"/>
      <c r="H4730" s="12" t="str">
        <f aca="false">IF(AND(A4730="",C4730="",D4730=""),"",IF(A4730="","Add the order date",IF(I4730="","Date not recognised - use YYYY-MM-DD",IF(C4730="","Add the customer email",IF(D4730="","Add the order total",IF(COUNTIF(Customers!$A$2:$A$2001,C4730)=0,"Customer not on Customers tab",IF(N(E4730)&gt;D4730,"Refund is more than the order",IF(AND(B4730&lt;&gt;"",COUNTIF($B$2:$B$5001,B4730)&gt;1),"Same order # twice - keep one row",""))))))))</f>
        <v/>
      </c>
      <c r="I4730" s="11" t="str">
        <f aca="false">IF(A4730="","",IF(ISNUMBER(A4730),INT(A4730),IFERROR(IF(TEXT(DATE(VALUE(LEFT(A4730,4)),VALUE(MID(A4730,6,2)),VALUE(MID(A4730,9,2))),"yyyy-mm-dd")=LEFT(A4730,10),DATE(VALUE(LEFT(A4730,4)),VALUE(MID(A4730,6,2)),VALUE(MID(A4730,9,2))),""),"")))</f>
        <v/>
      </c>
    </row>
    <row r="4731" customFormat="false" ht="15" hidden="false" customHeight="false" outlineLevel="0" collapsed="false">
      <c r="A4731" s="13"/>
      <c r="B4731" s="8"/>
      <c r="C4731" s="8"/>
      <c r="D4731" s="23"/>
      <c r="E4731" s="23"/>
      <c r="F4731" s="10" t="str">
        <f aca="false">IF(D4731="","",D4731-N(E4731))</f>
        <v/>
      </c>
      <c r="G4731" s="8"/>
      <c r="H4731" s="12" t="str">
        <f aca="false">IF(AND(A4731="",C4731="",D4731=""),"",IF(A4731="","Add the order date",IF(I4731="","Date not recognised - use YYYY-MM-DD",IF(C4731="","Add the customer email",IF(D4731="","Add the order total",IF(COUNTIF(Customers!$A$2:$A$2001,C4731)=0,"Customer not on Customers tab",IF(N(E4731)&gt;D4731,"Refund is more than the order",IF(AND(B4731&lt;&gt;"",COUNTIF($B$2:$B$5001,B4731)&gt;1),"Same order # twice - keep one row",""))))))))</f>
        <v/>
      </c>
      <c r="I4731" s="11" t="str">
        <f aca="false">IF(A4731="","",IF(ISNUMBER(A4731),INT(A4731),IFERROR(IF(TEXT(DATE(VALUE(LEFT(A4731,4)),VALUE(MID(A4731,6,2)),VALUE(MID(A4731,9,2))),"yyyy-mm-dd")=LEFT(A4731,10),DATE(VALUE(LEFT(A4731,4)),VALUE(MID(A4731,6,2)),VALUE(MID(A4731,9,2))),""),"")))</f>
        <v/>
      </c>
    </row>
    <row r="4732" customFormat="false" ht="15" hidden="false" customHeight="false" outlineLevel="0" collapsed="false">
      <c r="A4732" s="13"/>
      <c r="B4732" s="8"/>
      <c r="C4732" s="8"/>
      <c r="D4732" s="23"/>
      <c r="E4732" s="23"/>
      <c r="F4732" s="10" t="str">
        <f aca="false">IF(D4732="","",D4732-N(E4732))</f>
        <v/>
      </c>
      <c r="G4732" s="8"/>
      <c r="H4732" s="12" t="str">
        <f aca="false">IF(AND(A4732="",C4732="",D4732=""),"",IF(A4732="","Add the order date",IF(I4732="","Date not recognised - use YYYY-MM-DD",IF(C4732="","Add the customer email",IF(D4732="","Add the order total",IF(COUNTIF(Customers!$A$2:$A$2001,C4732)=0,"Customer not on Customers tab",IF(N(E4732)&gt;D4732,"Refund is more than the order",IF(AND(B4732&lt;&gt;"",COUNTIF($B$2:$B$5001,B4732)&gt;1),"Same order # twice - keep one row",""))))))))</f>
        <v/>
      </c>
      <c r="I4732" s="11" t="str">
        <f aca="false">IF(A4732="","",IF(ISNUMBER(A4732),INT(A4732),IFERROR(IF(TEXT(DATE(VALUE(LEFT(A4732,4)),VALUE(MID(A4732,6,2)),VALUE(MID(A4732,9,2))),"yyyy-mm-dd")=LEFT(A4732,10),DATE(VALUE(LEFT(A4732,4)),VALUE(MID(A4732,6,2)),VALUE(MID(A4732,9,2))),""),"")))</f>
        <v/>
      </c>
    </row>
    <row r="4733" customFormat="false" ht="15" hidden="false" customHeight="false" outlineLevel="0" collapsed="false">
      <c r="A4733" s="13"/>
      <c r="B4733" s="8"/>
      <c r="C4733" s="8"/>
      <c r="D4733" s="23"/>
      <c r="E4733" s="23"/>
      <c r="F4733" s="10" t="str">
        <f aca="false">IF(D4733="","",D4733-N(E4733))</f>
        <v/>
      </c>
      <c r="G4733" s="8"/>
      <c r="H4733" s="12" t="str">
        <f aca="false">IF(AND(A4733="",C4733="",D4733=""),"",IF(A4733="","Add the order date",IF(I4733="","Date not recognised - use YYYY-MM-DD",IF(C4733="","Add the customer email",IF(D4733="","Add the order total",IF(COUNTIF(Customers!$A$2:$A$2001,C4733)=0,"Customer not on Customers tab",IF(N(E4733)&gt;D4733,"Refund is more than the order",IF(AND(B4733&lt;&gt;"",COUNTIF($B$2:$B$5001,B4733)&gt;1),"Same order # twice - keep one row",""))))))))</f>
        <v/>
      </c>
      <c r="I4733" s="11" t="str">
        <f aca="false">IF(A4733="","",IF(ISNUMBER(A4733),INT(A4733),IFERROR(IF(TEXT(DATE(VALUE(LEFT(A4733,4)),VALUE(MID(A4733,6,2)),VALUE(MID(A4733,9,2))),"yyyy-mm-dd")=LEFT(A4733,10),DATE(VALUE(LEFT(A4733,4)),VALUE(MID(A4733,6,2)),VALUE(MID(A4733,9,2))),""),"")))</f>
        <v/>
      </c>
    </row>
    <row r="4734" customFormat="false" ht="15" hidden="false" customHeight="false" outlineLevel="0" collapsed="false">
      <c r="A4734" s="13"/>
      <c r="B4734" s="8"/>
      <c r="C4734" s="8"/>
      <c r="D4734" s="23"/>
      <c r="E4734" s="23"/>
      <c r="F4734" s="10" t="str">
        <f aca="false">IF(D4734="","",D4734-N(E4734))</f>
        <v/>
      </c>
      <c r="G4734" s="8"/>
      <c r="H4734" s="12" t="str">
        <f aca="false">IF(AND(A4734="",C4734="",D4734=""),"",IF(A4734="","Add the order date",IF(I4734="","Date not recognised - use YYYY-MM-DD",IF(C4734="","Add the customer email",IF(D4734="","Add the order total",IF(COUNTIF(Customers!$A$2:$A$2001,C4734)=0,"Customer not on Customers tab",IF(N(E4734)&gt;D4734,"Refund is more than the order",IF(AND(B4734&lt;&gt;"",COUNTIF($B$2:$B$5001,B4734)&gt;1),"Same order # twice - keep one row",""))))))))</f>
        <v/>
      </c>
      <c r="I4734" s="11" t="str">
        <f aca="false">IF(A4734="","",IF(ISNUMBER(A4734),INT(A4734),IFERROR(IF(TEXT(DATE(VALUE(LEFT(A4734,4)),VALUE(MID(A4734,6,2)),VALUE(MID(A4734,9,2))),"yyyy-mm-dd")=LEFT(A4734,10),DATE(VALUE(LEFT(A4734,4)),VALUE(MID(A4734,6,2)),VALUE(MID(A4734,9,2))),""),"")))</f>
        <v/>
      </c>
    </row>
    <row r="4735" customFormat="false" ht="15" hidden="false" customHeight="false" outlineLevel="0" collapsed="false">
      <c r="A4735" s="13"/>
      <c r="B4735" s="8"/>
      <c r="C4735" s="8"/>
      <c r="D4735" s="23"/>
      <c r="E4735" s="23"/>
      <c r="F4735" s="10" t="str">
        <f aca="false">IF(D4735="","",D4735-N(E4735))</f>
        <v/>
      </c>
      <c r="G4735" s="8"/>
      <c r="H4735" s="12" t="str">
        <f aca="false">IF(AND(A4735="",C4735="",D4735=""),"",IF(A4735="","Add the order date",IF(I4735="","Date not recognised - use YYYY-MM-DD",IF(C4735="","Add the customer email",IF(D4735="","Add the order total",IF(COUNTIF(Customers!$A$2:$A$2001,C4735)=0,"Customer not on Customers tab",IF(N(E4735)&gt;D4735,"Refund is more than the order",IF(AND(B4735&lt;&gt;"",COUNTIF($B$2:$B$5001,B4735)&gt;1),"Same order # twice - keep one row",""))))))))</f>
        <v/>
      </c>
      <c r="I4735" s="11" t="str">
        <f aca="false">IF(A4735="","",IF(ISNUMBER(A4735),INT(A4735),IFERROR(IF(TEXT(DATE(VALUE(LEFT(A4735,4)),VALUE(MID(A4735,6,2)),VALUE(MID(A4735,9,2))),"yyyy-mm-dd")=LEFT(A4735,10),DATE(VALUE(LEFT(A4735,4)),VALUE(MID(A4735,6,2)),VALUE(MID(A4735,9,2))),""),"")))</f>
        <v/>
      </c>
    </row>
    <row r="4736" customFormat="false" ht="15" hidden="false" customHeight="false" outlineLevel="0" collapsed="false">
      <c r="A4736" s="13"/>
      <c r="B4736" s="8"/>
      <c r="C4736" s="8"/>
      <c r="D4736" s="23"/>
      <c r="E4736" s="23"/>
      <c r="F4736" s="10" t="str">
        <f aca="false">IF(D4736="","",D4736-N(E4736))</f>
        <v/>
      </c>
      <c r="G4736" s="8"/>
      <c r="H4736" s="12" t="str">
        <f aca="false">IF(AND(A4736="",C4736="",D4736=""),"",IF(A4736="","Add the order date",IF(I4736="","Date not recognised - use YYYY-MM-DD",IF(C4736="","Add the customer email",IF(D4736="","Add the order total",IF(COUNTIF(Customers!$A$2:$A$2001,C4736)=0,"Customer not on Customers tab",IF(N(E4736)&gt;D4736,"Refund is more than the order",IF(AND(B4736&lt;&gt;"",COUNTIF($B$2:$B$5001,B4736)&gt;1),"Same order # twice - keep one row",""))))))))</f>
        <v/>
      </c>
      <c r="I4736" s="11" t="str">
        <f aca="false">IF(A4736="","",IF(ISNUMBER(A4736),INT(A4736),IFERROR(IF(TEXT(DATE(VALUE(LEFT(A4736,4)),VALUE(MID(A4736,6,2)),VALUE(MID(A4736,9,2))),"yyyy-mm-dd")=LEFT(A4736,10),DATE(VALUE(LEFT(A4736,4)),VALUE(MID(A4736,6,2)),VALUE(MID(A4736,9,2))),""),"")))</f>
        <v/>
      </c>
    </row>
    <row r="4737" customFormat="false" ht="15" hidden="false" customHeight="false" outlineLevel="0" collapsed="false">
      <c r="A4737" s="13"/>
      <c r="B4737" s="8"/>
      <c r="C4737" s="8"/>
      <c r="D4737" s="23"/>
      <c r="E4737" s="23"/>
      <c r="F4737" s="10" t="str">
        <f aca="false">IF(D4737="","",D4737-N(E4737))</f>
        <v/>
      </c>
      <c r="G4737" s="8"/>
      <c r="H4737" s="12" t="str">
        <f aca="false">IF(AND(A4737="",C4737="",D4737=""),"",IF(A4737="","Add the order date",IF(I4737="","Date not recognised - use YYYY-MM-DD",IF(C4737="","Add the customer email",IF(D4737="","Add the order total",IF(COUNTIF(Customers!$A$2:$A$2001,C4737)=0,"Customer not on Customers tab",IF(N(E4737)&gt;D4737,"Refund is more than the order",IF(AND(B4737&lt;&gt;"",COUNTIF($B$2:$B$5001,B4737)&gt;1),"Same order # twice - keep one row",""))))))))</f>
        <v/>
      </c>
      <c r="I4737" s="11" t="str">
        <f aca="false">IF(A4737="","",IF(ISNUMBER(A4737),INT(A4737),IFERROR(IF(TEXT(DATE(VALUE(LEFT(A4737,4)),VALUE(MID(A4737,6,2)),VALUE(MID(A4737,9,2))),"yyyy-mm-dd")=LEFT(A4737,10),DATE(VALUE(LEFT(A4737,4)),VALUE(MID(A4737,6,2)),VALUE(MID(A4737,9,2))),""),"")))</f>
        <v/>
      </c>
    </row>
    <row r="4738" customFormat="false" ht="15" hidden="false" customHeight="false" outlineLevel="0" collapsed="false">
      <c r="A4738" s="13"/>
      <c r="B4738" s="8"/>
      <c r="C4738" s="8"/>
      <c r="D4738" s="23"/>
      <c r="E4738" s="23"/>
      <c r="F4738" s="10" t="str">
        <f aca="false">IF(D4738="","",D4738-N(E4738))</f>
        <v/>
      </c>
      <c r="G4738" s="8"/>
      <c r="H4738" s="12" t="str">
        <f aca="false">IF(AND(A4738="",C4738="",D4738=""),"",IF(A4738="","Add the order date",IF(I4738="","Date not recognised - use YYYY-MM-DD",IF(C4738="","Add the customer email",IF(D4738="","Add the order total",IF(COUNTIF(Customers!$A$2:$A$2001,C4738)=0,"Customer not on Customers tab",IF(N(E4738)&gt;D4738,"Refund is more than the order",IF(AND(B4738&lt;&gt;"",COUNTIF($B$2:$B$5001,B4738)&gt;1),"Same order # twice - keep one row",""))))))))</f>
        <v/>
      </c>
      <c r="I4738" s="11" t="str">
        <f aca="false">IF(A4738="","",IF(ISNUMBER(A4738),INT(A4738),IFERROR(IF(TEXT(DATE(VALUE(LEFT(A4738,4)),VALUE(MID(A4738,6,2)),VALUE(MID(A4738,9,2))),"yyyy-mm-dd")=LEFT(A4738,10),DATE(VALUE(LEFT(A4738,4)),VALUE(MID(A4738,6,2)),VALUE(MID(A4738,9,2))),""),"")))</f>
        <v/>
      </c>
    </row>
    <row r="4739" customFormat="false" ht="15" hidden="false" customHeight="false" outlineLevel="0" collapsed="false">
      <c r="A4739" s="13"/>
      <c r="B4739" s="8"/>
      <c r="C4739" s="8"/>
      <c r="D4739" s="23"/>
      <c r="E4739" s="23"/>
      <c r="F4739" s="10" t="str">
        <f aca="false">IF(D4739="","",D4739-N(E4739))</f>
        <v/>
      </c>
      <c r="G4739" s="8"/>
      <c r="H4739" s="12" t="str">
        <f aca="false">IF(AND(A4739="",C4739="",D4739=""),"",IF(A4739="","Add the order date",IF(I4739="","Date not recognised - use YYYY-MM-DD",IF(C4739="","Add the customer email",IF(D4739="","Add the order total",IF(COUNTIF(Customers!$A$2:$A$2001,C4739)=0,"Customer not on Customers tab",IF(N(E4739)&gt;D4739,"Refund is more than the order",IF(AND(B4739&lt;&gt;"",COUNTIF($B$2:$B$5001,B4739)&gt;1),"Same order # twice - keep one row",""))))))))</f>
        <v/>
      </c>
      <c r="I4739" s="11" t="str">
        <f aca="false">IF(A4739="","",IF(ISNUMBER(A4739),INT(A4739),IFERROR(IF(TEXT(DATE(VALUE(LEFT(A4739,4)),VALUE(MID(A4739,6,2)),VALUE(MID(A4739,9,2))),"yyyy-mm-dd")=LEFT(A4739,10),DATE(VALUE(LEFT(A4739,4)),VALUE(MID(A4739,6,2)),VALUE(MID(A4739,9,2))),""),"")))</f>
        <v/>
      </c>
    </row>
    <row r="4740" customFormat="false" ht="15" hidden="false" customHeight="false" outlineLevel="0" collapsed="false">
      <c r="A4740" s="13"/>
      <c r="B4740" s="8"/>
      <c r="C4740" s="8"/>
      <c r="D4740" s="23"/>
      <c r="E4740" s="23"/>
      <c r="F4740" s="10" t="str">
        <f aca="false">IF(D4740="","",D4740-N(E4740))</f>
        <v/>
      </c>
      <c r="G4740" s="8"/>
      <c r="H4740" s="12" t="str">
        <f aca="false">IF(AND(A4740="",C4740="",D4740=""),"",IF(A4740="","Add the order date",IF(I4740="","Date not recognised - use YYYY-MM-DD",IF(C4740="","Add the customer email",IF(D4740="","Add the order total",IF(COUNTIF(Customers!$A$2:$A$2001,C4740)=0,"Customer not on Customers tab",IF(N(E4740)&gt;D4740,"Refund is more than the order",IF(AND(B4740&lt;&gt;"",COUNTIF($B$2:$B$5001,B4740)&gt;1),"Same order # twice - keep one row",""))))))))</f>
        <v/>
      </c>
      <c r="I4740" s="11" t="str">
        <f aca="false">IF(A4740="","",IF(ISNUMBER(A4740),INT(A4740),IFERROR(IF(TEXT(DATE(VALUE(LEFT(A4740,4)),VALUE(MID(A4740,6,2)),VALUE(MID(A4740,9,2))),"yyyy-mm-dd")=LEFT(A4740,10),DATE(VALUE(LEFT(A4740,4)),VALUE(MID(A4740,6,2)),VALUE(MID(A4740,9,2))),""),"")))</f>
        <v/>
      </c>
    </row>
    <row r="4741" customFormat="false" ht="15" hidden="false" customHeight="false" outlineLevel="0" collapsed="false">
      <c r="A4741" s="13"/>
      <c r="B4741" s="8"/>
      <c r="C4741" s="8"/>
      <c r="D4741" s="23"/>
      <c r="E4741" s="23"/>
      <c r="F4741" s="10" t="str">
        <f aca="false">IF(D4741="","",D4741-N(E4741))</f>
        <v/>
      </c>
      <c r="G4741" s="8"/>
      <c r="H4741" s="12" t="str">
        <f aca="false">IF(AND(A4741="",C4741="",D4741=""),"",IF(A4741="","Add the order date",IF(I4741="","Date not recognised - use YYYY-MM-DD",IF(C4741="","Add the customer email",IF(D4741="","Add the order total",IF(COUNTIF(Customers!$A$2:$A$2001,C4741)=0,"Customer not on Customers tab",IF(N(E4741)&gt;D4741,"Refund is more than the order",IF(AND(B4741&lt;&gt;"",COUNTIF($B$2:$B$5001,B4741)&gt;1),"Same order # twice - keep one row",""))))))))</f>
        <v/>
      </c>
      <c r="I4741" s="11" t="str">
        <f aca="false">IF(A4741="","",IF(ISNUMBER(A4741),INT(A4741),IFERROR(IF(TEXT(DATE(VALUE(LEFT(A4741,4)),VALUE(MID(A4741,6,2)),VALUE(MID(A4741,9,2))),"yyyy-mm-dd")=LEFT(A4741,10),DATE(VALUE(LEFT(A4741,4)),VALUE(MID(A4741,6,2)),VALUE(MID(A4741,9,2))),""),"")))</f>
        <v/>
      </c>
    </row>
    <row r="4742" customFormat="false" ht="15" hidden="false" customHeight="false" outlineLevel="0" collapsed="false">
      <c r="A4742" s="13"/>
      <c r="B4742" s="8"/>
      <c r="C4742" s="8"/>
      <c r="D4742" s="23"/>
      <c r="E4742" s="23"/>
      <c r="F4742" s="10" t="str">
        <f aca="false">IF(D4742="","",D4742-N(E4742))</f>
        <v/>
      </c>
      <c r="G4742" s="8"/>
      <c r="H4742" s="12" t="str">
        <f aca="false">IF(AND(A4742="",C4742="",D4742=""),"",IF(A4742="","Add the order date",IF(I4742="","Date not recognised - use YYYY-MM-DD",IF(C4742="","Add the customer email",IF(D4742="","Add the order total",IF(COUNTIF(Customers!$A$2:$A$2001,C4742)=0,"Customer not on Customers tab",IF(N(E4742)&gt;D4742,"Refund is more than the order",IF(AND(B4742&lt;&gt;"",COUNTIF($B$2:$B$5001,B4742)&gt;1),"Same order # twice - keep one row",""))))))))</f>
        <v/>
      </c>
      <c r="I4742" s="11" t="str">
        <f aca="false">IF(A4742="","",IF(ISNUMBER(A4742),INT(A4742),IFERROR(IF(TEXT(DATE(VALUE(LEFT(A4742,4)),VALUE(MID(A4742,6,2)),VALUE(MID(A4742,9,2))),"yyyy-mm-dd")=LEFT(A4742,10),DATE(VALUE(LEFT(A4742,4)),VALUE(MID(A4742,6,2)),VALUE(MID(A4742,9,2))),""),"")))</f>
        <v/>
      </c>
    </row>
    <row r="4743" customFormat="false" ht="15" hidden="false" customHeight="false" outlineLevel="0" collapsed="false">
      <c r="A4743" s="13"/>
      <c r="B4743" s="8"/>
      <c r="C4743" s="8"/>
      <c r="D4743" s="23"/>
      <c r="E4743" s="23"/>
      <c r="F4743" s="10" t="str">
        <f aca="false">IF(D4743="","",D4743-N(E4743))</f>
        <v/>
      </c>
      <c r="G4743" s="8"/>
      <c r="H4743" s="12" t="str">
        <f aca="false">IF(AND(A4743="",C4743="",D4743=""),"",IF(A4743="","Add the order date",IF(I4743="","Date not recognised - use YYYY-MM-DD",IF(C4743="","Add the customer email",IF(D4743="","Add the order total",IF(COUNTIF(Customers!$A$2:$A$2001,C4743)=0,"Customer not on Customers tab",IF(N(E4743)&gt;D4743,"Refund is more than the order",IF(AND(B4743&lt;&gt;"",COUNTIF($B$2:$B$5001,B4743)&gt;1),"Same order # twice - keep one row",""))))))))</f>
        <v/>
      </c>
      <c r="I4743" s="11" t="str">
        <f aca="false">IF(A4743="","",IF(ISNUMBER(A4743),INT(A4743),IFERROR(IF(TEXT(DATE(VALUE(LEFT(A4743,4)),VALUE(MID(A4743,6,2)),VALUE(MID(A4743,9,2))),"yyyy-mm-dd")=LEFT(A4743,10),DATE(VALUE(LEFT(A4743,4)),VALUE(MID(A4743,6,2)),VALUE(MID(A4743,9,2))),""),"")))</f>
        <v/>
      </c>
    </row>
    <row r="4744" customFormat="false" ht="15" hidden="false" customHeight="false" outlineLevel="0" collapsed="false">
      <c r="A4744" s="13"/>
      <c r="B4744" s="8"/>
      <c r="C4744" s="8"/>
      <c r="D4744" s="23"/>
      <c r="E4744" s="23"/>
      <c r="F4744" s="10" t="str">
        <f aca="false">IF(D4744="","",D4744-N(E4744))</f>
        <v/>
      </c>
      <c r="G4744" s="8"/>
      <c r="H4744" s="12" t="str">
        <f aca="false">IF(AND(A4744="",C4744="",D4744=""),"",IF(A4744="","Add the order date",IF(I4744="","Date not recognised - use YYYY-MM-DD",IF(C4744="","Add the customer email",IF(D4744="","Add the order total",IF(COUNTIF(Customers!$A$2:$A$2001,C4744)=0,"Customer not on Customers tab",IF(N(E4744)&gt;D4744,"Refund is more than the order",IF(AND(B4744&lt;&gt;"",COUNTIF($B$2:$B$5001,B4744)&gt;1),"Same order # twice - keep one row",""))))))))</f>
        <v/>
      </c>
      <c r="I4744" s="11" t="str">
        <f aca="false">IF(A4744="","",IF(ISNUMBER(A4744),INT(A4744),IFERROR(IF(TEXT(DATE(VALUE(LEFT(A4744,4)),VALUE(MID(A4744,6,2)),VALUE(MID(A4744,9,2))),"yyyy-mm-dd")=LEFT(A4744,10),DATE(VALUE(LEFT(A4744,4)),VALUE(MID(A4744,6,2)),VALUE(MID(A4744,9,2))),""),"")))</f>
        <v/>
      </c>
    </row>
    <row r="4745" customFormat="false" ht="15" hidden="false" customHeight="false" outlineLevel="0" collapsed="false">
      <c r="A4745" s="13"/>
      <c r="B4745" s="8"/>
      <c r="C4745" s="8"/>
      <c r="D4745" s="23"/>
      <c r="E4745" s="23"/>
      <c r="F4745" s="10" t="str">
        <f aca="false">IF(D4745="","",D4745-N(E4745))</f>
        <v/>
      </c>
      <c r="G4745" s="8"/>
      <c r="H4745" s="12" t="str">
        <f aca="false">IF(AND(A4745="",C4745="",D4745=""),"",IF(A4745="","Add the order date",IF(I4745="","Date not recognised - use YYYY-MM-DD",IF(C4745="","Add the customer email",IF(D4745="","Add the order total",IF(COUNTIF(Customers!$A$2:$A$2001,C4745)=0,"Customer not on Customers tab",IF(N(E4745)&gt;D4745,"Refund is more than the order",IF(AND(B4745&lt;&gt;"",COUNTIF($B$2:$B$5001,B4745)&gt;1),"Same order # twice - keep one row",""))))))))</f>
        <v/>
      </c>
      <c r="I4745" s="11" t="str">
        <f aca="false">IF(A4745="","",IF(ISNUMBER(A4745),INT(A4745),IFERROR(IF(TEXT(DATE(VALUE(LEFT(A4745,4)),VALUE(MID(A4745,6,2)),VALUE(MID(A4745,9,2))),"yyyy-mm-dd")=LEFT(A4745,10),DATE(VALUE(LEFT(A4745,4)),VALUE(MID(A4745,6,2)),VALUE(MID(A4745,9,2))),""),"")))</f>
        <v/>
      </c>
    </row>
    <row r="4746" customFormat="false" ht="15" hidden="false" customHeight="false" outlineLevel="0" collapsed="false">
      <c r="A4746" s="13"/>
      <c r="B4746" s="8"/>
      <c r="C4746" s="8"/>
      <c r="D4746" s="23"/>
      <c r="E4746" s="23"/>
      <c r="F4746" s="10" t="str">
        <f aca="false">IF(D4746="","",D4746-N(E4746))</f>
        <v/>
      </c>
      <c r="G4746" s="8"/>
      <c r="H4746" s="12" t="str">
        <f aca="false">IF(AND(A4746="",C4746="",D4746=""),"",IF(A4746="","Add the order date",IF(I4746="","Date not recognised - use YYYY-MM-DD",IF(C4746="","Add the customer email",IF(D4746="","Add the order total",IF(COUNTIF(Customers!$A$2:$A$2001,C4746)=0,"Customer not on Customers tab",IF(N(E4746)&gt;D4746,"Refund is more than the order",IF(AND(B4746&lt;&gt;"",COUNTIF($B$2:$B$5001,B4746)&gt;1),"Same order # twice - keep one row",""))))))))</f>
        <v/>
      </c>
      <c r="I4746" s="11" t="str">
        <f aca="false">IF(A4746="","",IF(ISNUMBER(A4746),INT(A4746),IFERROR(IF(TEXT(DATE(VALUE(LEFT(A4746,4)),VALUE(MID(A4746,6,2)),VALUE(MID(A4746,9,2))),"yyyy-mm-dd")=LEFT(A4746,10),DATE(VALUE(LEFT(A4746,4)),VALUE(MID(A4746,6,2)),VALUE(MID(A4746,9,2))),""),"")))</f>
        <v/>
      </c>
    </row>
    <row r="4747" customFormat="false" ht="15" hidden="false" customHeight="false" outlineLevel="0" collapsed="false">
      <c r="A4747" s="13"/>
      <c r="B4747" s="8"/>
      <c r="C4747" s="8"/>
      <c r="D4747" s="23"/>
      <c r="E4747" s="23"/>
      <c r="F4747" s="10" t="str">
        <f aca="false">IF(D4747="","",D4747-N(E4747))</f>
        <v/>
      </c>
      <c r="G4747" s="8"/>
      <c r="H4747" s="12" t="str">
        <f aca="false">IF(AND(A4747="",C4747="",D4747=""),"",IF(A4747="","Add the order date",IF(I4747="","Date not recognised - use YYYY-MM-DD",IF(C4747="","Add the customer email",IF(D4747="","Add the order total",IF(COUNTIF(Customers!$A$2:$A$2001,C4747)=0,"Customer not on Customers tab",IF(N(E4747)&gt;D4747,"Refund is more than the order",IF(AND(B4747&lt;&gt;"",COUNTIF($B$2:$B$5001,B4747)&gt;1),"Same order # twice - keep one row",""))))))))</f>
        <v/>
      </c>
      <c r="I4747" s="11" t="str">
        <f aca="false">IF(A4747="","",IF(ISNUMBER(A4747),INT(A4747),IFERROR(IF(TEXT(DATE(VALUE(LEFT(A4747,4)),VALUE(MID(A4747,6,2)),VALUE(MID(A4747,9,2))),"yyyy-mm-dd")=LEFT(A4747,10),DATE(VALUE(LEFT(A4747,4)),VALUE(MID(A4747,6,2)),VALUE(MID(A4747,9,2))),""),"")))</f>
        <v/>
      </c>
    </row>
    <row r="4748" customFormat="false" ht="15" hidden="false" customHeight="false" outlineLevel="0" collapsed="false">
      <c r="A4748" s="13"/>
      <c r="B4748" s="8"/>
      <c r="C4748" s="8"/>
      <c r="D4748" s="23"/>
      <c r="E4748" s="23"/>
      <c r="F4748" s="10" t="str">
        <f aca="false">IF(D4748="","",D4748-N(E4748))</f>
        <v/>
      </c>
      <c r="G4748" s="8"/>
      <c r="H4748" s="12" t="str">
        <f aca="false">IF(AND(A4748="",C4748="",D4748=""),"",IF(A4748="","Add the order date",IF(I4748="","Date not recognised - use YYYY-MM-DD",IF(C4748="","Add the customer email",IF(D4748="","Add the order total",IF(COUNTIF(Customers!$A$2:$A$2001,C4748)=0,"Customer not on Customers tab",IF(N(E4748)&gt;D4748,"Refund is more than the order",IF(AND(B4748&lt;&gt;"",COUNTIF($B$2:$B$5001,B4748)&gt;1),"Same order # twice - keep one row",""))))))))</f>
        <v/>
      </c>
      <c r="I4748" s="11" t="str">
        <f aca="false">IF(A4748="","",IF(ISNUMBER(A4748),INT(A4748),IFERROR(IF(TEXT(DATE(VALUE(LEFT(A4748,4)),VALUE(MID(A4748,6,2)),VALUE(MID(A4748,9,2))),"yyyy-mm-dd")=LEFT(A4748,10),DATE(VALUE(LEFT(A4748,4)),VALUE(MID(A4748,6,2)),VALUE(MID(A4748,9,2))),""),"")))</f>
        <v/>
      </c>
    </row>
    <row r="4749" customFormat="false" ht="15" hidden="false" customHeight="false" outlineLevel="0" collapsed="false">
      <c r="A4749" s="13"/>
      <c r="B4749" s="8"/>
      <c r="C4749" s="8"/>
      <c r="D4749" s="23"/>
      <c r="E4749" s="23"/>
      <c r="F4749" s="10" t="str">
        <f aca="false">IF(D4749="","",D4749-N(E4749))</f>
        <v/>
      </c>
      <c r="G4749" s="8"/>
      <c r="H4749" s="12" t="str">
        <f aca="false">IF(AND(A4749="",C4749="",D4749=""),"",IF(A4749="","Add the order date",IF(I4749="","Date not recognised - use YYYY-MM-DD",IF(C4749="","Add the customer email",IF(D4749="","Add the order total",IF(COUNTIF(Customers!$A$2:$A$2001,C4749)=0,"Customer not on Customers tab",IF(N(E4749)&gt;D4749,"Refund is more than the order",IF(AND(B4749&lt;&gt;"",COUNTIF($B$2:$B$5001,B4749)&gt;1),"Same order # twice - keep one row",""))))))))</f>
        <v/>
      </c>
      <c r="I4749" s="11" t="str">
        <f aca="false">IF(A4749="","",IF(ISNUMBER(A4749),INT(A4749),IFERROR(IF(TEXT(DATE(VALUE(LEFT(A4749,4)),VALUE(MID(A4749,6,2)),VALUE(MID(A4749,9,2))),"yyyy-mm-dd")=LEFT(A4749,10),DATE(VALUE(LEFT(A4749,4)),VALUE(MID(A4749,6,2)),VALUE(MID(A4749,9,2))),""),"")))</f>
        <v/>
      </c>
    </row>
    <row r="4750" customFormat="false" ht="15" hidden="false" customHeight="false" outlineLevel="0" collapsed="false">
      <c r="A4750" s="13"/>
      <c r="B4750" s="8"/>
      <c r="C4750" s="8"/>
      <c r="D4750" s="23"/>
      <c r="E4750" s="23"/>
      <c r="F4750" s="10" t="str">
        <f aca="false">IF(D4750="","",D4750-N(E4750))</f>
        <v/>
      </c>
      <c r="G4750" s="8"/>
      <c r="H4750" s="12" t="str">
        <f aca="false">IF(AND(A4750="",C4750="",D4750=""),"",IF(A4750="","Add the order date",IF(I4750="","Date not recognised - use YYYY-MM-DD",IF(C4750="","Add the customer email",IF(D4750="","Add the order total",IF(COUNTIF(Customers!$A$2:$A$2001,C4750)=0,"Customer not on Customers tab",IF(N(E4750)&gt;D4750,"Refund is more than the order",IF(AND(B4750&lt;&gt;"",COUNTIF($B$2:$B$5001,B4750)&gt;1),"Same order # twice - keep one row",""))))))))</f>
        <v/>
      </c>
      <c r="I4750" s="11" t="str">
        <f aca="false">IF(A4750="","",IF(ISNUMBER(A4750),INT(A4750),IFERROR(IF(TEXT(DATE(VALUE(LEFT(A4750,4)),VALUE(MID(A4750,6,2)),VALUE(MID(A4750,9,2))),"yyyy-mm-dd")=LEFT(A4750,10),DATE(VALUE(LEFT(A4750,4)),VALUE(MID(A4750,6,2)),VALUE(MID(A4750,9,2))),""),"")))</f>
        <v/>
      </c>
    </row>
    <row r="4751" customFormat="false" ht="15" hidden="false" customHeight="false" outlineLevel="0" collapsed="false">
      <c r="A4751" s="13"/>
      <c r="B4751" s="8"/>
      <c r="C4751" s="8"/>
      <c r="D4751" s="23"/>
      <c r="E4751" s="23"/>
      <c r="F4751" s="10" t="str">
        <f aca="false">IF(D4751="","",D4751-N(E4751))</f>
        <v/>
      </c>
      <c r="G4751" s="8"/>
      <c r="H4751" s="12" t="str">
        <f aca="false">IF(AND(A4751="",C4751="",D4751=""),"",IF(A4751="","Add the order date",IF(I4751="","Date not recognised - use YYYY-MM-DD",IF(C4751="","Add the customer email",IF(D4751="","Add the order total",IF(COUNTIF(Customers!$A$2:$A$2001,C4751)=0,"Customer not on Customers tab",IF(N(E4751)&gt;D4751,"Refund is more than the order",IF(AND(B4751&lt;&gt;"",COUNTIF($B$2:$B$5001,B4751)&gt;1),"Same order # twice - keep one row",""))))))))</f>
        <v/>
      </c>
      <c r="I4751" s="11" t="str">
        <f aca="false">IF(A4751="","",IF(ISNUMBER(A4751),INT(A4751),IFERROR(IF(TEXT(DATE(VALUE(LEFT(A4751,4)),VALUE(MID(A4751,6,2)),VALUE(MID(A4751,9,2))),"yyyy-mm-dd")=LEFT(A4751,10),DATE(VALUE(LEFT(A4751,4)),VALUE(MID(A4751,6,2)),VALUE(MID(A4751,9,2))),""),"")))</f>
        <v/>
      </c>
    </row>
    <row r="4752" customFormat="false" ht="15" hidden="false" customHeight="false" outlineLevel="0" collapsed="false">
      <c r="A4752" s="13"/>
      <c r="B4752" s="8"/>
      <c r="C4752" s="8"/>
      <c r="D4752" s="23"/>
      <c r="E4752" s="23"/>
      <c r="F4752" s="10" t="str">
        <f aca="false">IF(D4752="","",D4752-N(E4752))</f>
        <v/>
      </c>
      <c r="G4752" s="8"/>
      <c r="H4752" s="12" t="str">
        <f aca="false">IF(AND(A4752="",C4752="",D4752=""),"",IF(A4752="","Add the order date",IF(I4752="","Date not recognised - use YYYY-MM-DD",IF(C4752="","Add the customer email",IF(D4752="","Add the order total",IF(COUNTIF(Customers!$A$2:$A$2001,C4752)=0,"Customer not on Customers tab",IF(N(E4752)&gt;D4752,"Refund is more than the order",IF(AND(B4752&lt;&gt;"",COUNTIF($B$2:$B$5001,B4752)&gt;1),"Same order # twice - keep one row",""))))))))</f>
        <v/>
      </c>
      <c r="I4752" s="11" t="str">
        <f aca="false">IF(A4752="","",IF(ISNUMBER(A4752),INT(A4752),IFERROR(IF(TEXT(DATE(VALUE(LEFT(A4752,4)),VALUE(MID(A4752,6,2)),VALUE(MID(A4752,9,2))),"yyyy-mm-dd")=LEFT(A4752,10),DATE(VALUE(LEFT(A4752,4)),VALUE(MID(A4752,6,2)),VALUE(MID(A4752,9,2))),""),"")))</f>
        <v/>
      </c>
    </row>
    <row r="4753" customFormat="false" ht="15" hidden="false" customHeight="false" outlineLevel="0" collapsed="false">
      <c r="A4753" s="13"/>
      <c r="B4753" s="8"/>
      <c r="C4753" s="8"/>
      <c r="D4753" s="23"/>
      <c r="E4753" s="23"/>
      <c r="F4753" s="10" t="str">
        <f aca="false">IF(D4753="","",D4753-N(E4753))</f>
        <v/>
      </c>
      <c r="G4753" s="8"/>
      <c r="H4753" s="12" t="str">
        <f aca="false">IF(AND(A4753="",C4753="",D4753=""),"",IF(A4753="","Add the order date",IF(I4753="","Date not recognised - use YYYY-MM-DD",IF(C4753="","Add the customer email",IF(D4753="","Add the order total",IF(COUNTIF(Customers!$A$2:$A$2001,C4753)=0,"Customer not on Customers tab",IF(N(E4753)&gt;D4753,"Refund is more than the order",IF(AND(B4753&lt;&gt;"",COUNTIF($B$2:$B$5001,B4753)&gt;1),"Same order # twice - keep one row",""))))))))</f>
        <v/>
      </c>
      <c r="I4753" s="11" t="str">
        <f aca="false">IF(A4753="","",IF(ISNUMBER(A4753),INT(A4753),IFERROR(IF(TEXT(DATE(VALUE(LEFT(A4753,4)),VALUE(MID(A4753,6,2)),VALUE(MID(A4753,9,2))),"yyyy-mm-dd")=LEFT(A4753,10),DATE(VALUE(LEFT(A4753,4)),VALUE(MID(A4753,6,2)),VALUE(MID(A4753,9,2))),""),"")))</f>
        <v/>
      </c>
    </row>
    <row r="4754" customFormat="false" ht="15" hidden="false" customHeight="false" outlineLevel="0" collapsed="false">
      <c r="A4754" s="13"/>
      <c r="B4754" s="8"/>
      <c r="C4754" s="8"/>
      <c r="D4754" s="23"/>
      <c r="E4754" s="23"/>
      <c r="F4754" s="10" t="str">
        <f aca="false">IF(D4754="","",D4754-N(E4754))</f>
        <v/>
      </c>
      <c r="G4754" s="8"/>
      <c r="H4754" s="12" t="str">
        <f aca="false">IF(AND(A4754="",C4754="",D4754=""),"",IF(A4754="","Add the order date",IF(I4754="","Date not recognised - use YYYY-MM-DD",IF(C4754="","Add the customer email",IF(D4754="","Add the order total",IF(COUNTIF(Customers!$A$2:$A$2001,C4754)=0,"Customer not on Customers tab",IF(N(E4754)&gt;D4754,"Refund is more than the order",IF(AND(B4754&lt;&gt;"",COUNTIF($B$2:$B$5001,B4754)&gt;1),"Same order # twice - keep one row",""))))))))</f>
        <v/>
      </c>
      <c r="I4754" s="11" t="str">
        <f aca="false">IF(A4754="","",IF(ISNUMBER(A4754),INT(A4754),IFERROR(IF(TEXT(DATE(VALUE(LEFT(A4754,4)),VALUE(MID(A4754,6,2)),VALUE(MID(A4754,9,2))),"yyyy-mm-dd")=LEFT(A4754,10),DATE(VALUE(LEFT(A4754,4)),VALUE(MID(A4754,6,2)),VALUE(MID(A4754,9,2))),""),"")))</f>
        <v/>
      </c>
    </row>
    <row r="4755" customFormat="false" ht="15" hidden="false" customHeight="false" outlineLevel="0" collapsed="false">
      <c r="A4755" s="13"/>
      <c r="B4755" s="8"/>
      <c r="C4755" s="8"/>
      <c r="D4755" s="23"/>
      <c r="E4755" s="23"/>
      <c r="F4755" s="10" t="str">
        <f aca="false">IF(D4755="","",D4755-N(E4755))</f>
        <v/>
      </c>
      <c r="G4755" s="8"/>
      <c r="H4755" s="12" t="str">
        <f aca="false">IF(AND(A4755="",C4755="",D4755=""),"",IF(A4755="","Add the order date",IF(I4755="","Date not recognised - use YYYY-MM-DD",IF(C4755="","Add the customer email",IF(D4755="","Add the order total",IF(COUNTIF(Customers!$A$2:$A$2001,C4755)=0,"Customer not on Customers tab",IF(N(E4755)&gt;D4755,"Refund is more than the order",IF(AND(B4755&lt;&gt;"",COUNTIF($B$2:$B$5001,B4755)&gt;1),"Same order # twice - keep one row",""))))))))</f>
        <v/>
      </c>
      <c r="I4755" s="11" t="str">
        <f aca="false">IF(A4755="","",IF(ISNUMBER(A4755),INT(A4755),IFERROR(IF(TEXT(DATE(VALUE(LEFT(A4755,4)),VALUE(MID(A4755,6,2)),VALUE(MID(A4755,9,2))),"yyyy-mm-dd")=LEFT(A4755,10),DATE(VALUE(LEFT(A4755,4)),VALUE(MID(A4755,6,2)),VALUE(MID(A4755,9,2))),""),"")))</f>
        <v/>
      </c>
    </row>
    <row r="4756" customFormat="false" ht="15" hidden="false" customHeight="false" outlineLevel="0" collapsed="false">
      <c r="A4756" s="13"/>
      <c r="B4756" s="8"/>
      <c r="C4756" s="8"/>
      <c r="D4756" s="23"/>
      <c r="E4756" s="23"/>
      <c r="F4756" s="10" t="str">
        <f aca="false">IF(D4756="","",D4756-N(E4756))</f>
        <v/>
      </c>
      <c r="G4756" s="8"/>
      <c r="H4756" s="12" t="str">
        <f aca="false">IF(AND(A4756="",C4756="",D4756=""),"",IF(A4756="","Add the order date",IF(I4756="","Date not recognised - use YYYY-MM-DD",IF(C4756="","Add the customer email",IF(D4756="","Add the order total",IF(COUNTIF(Customers!$A$2:$A$2001,C4756)=0,"Customer not on Customers tab",IF(N(E4756)&gt;D4756,"Refund is more than the order",IF(AND(B4756&lt;&gt;"",COUNTIF($B$2:$B$5001,B4756)&gt;1),"Same order # twice - keep one row",""))))))))</f>
        <v/>
      </c>
      <c r="I4756" s="11" t="str">
        <f aca="false">IF(A4756="","",IF(ISNUMBER(A4756),INT(A4756),IFERROR(IF(TEXT(DATE(VALUE(LEFT(A4756,4)),VALUE(MID(A4756,6,2)),VALUE(MID(A4756,9,2))),"yyyy-mm-dd")=LEFT(A4756,10),DATE(VALUE(LEFT(A4756,4)),VALUE(MID(A4756,6,2)),VALUE(MID(A4756,9,2))),""),"")))</f>
        <v/>
      </c>
    </row>
    <row r="4757" customFormat="false" ht="15" hidden="false" customHeight="false" outlineLevel="0" collapsed="false">
      <c r="A4757" s="13"/>
      <c r="B4757" s="8"/>
      <c r="C4757" s="8"/>
      <c r="D4757" s="23"/>
      <c r="E4757" s="23"/>
      <c r="F4757" s="10" t="str">
        <f aca="false">IF(D4757="","",D4757-N(E4757))</f>
        <v/>
      </c>
      <c r="G4757" s="8"/>
      <c r="H4757" s="12" t="str">
        <f aca="false">IF(AND(A4757="",C4757="",D4757=""),"",IF(A4757="","Add the order date",IF(I4757="","Date not recognised - use YYYY-MM-DD",IF(C4757="","Add the customer email",IF(D4757="","Add the order total",IF(COUNTIF(Customers!$A$2:$A$2001,C4757)=0,"Customer not on Customers tab",IF(N(E4757)&gt;D4757,"Refund is more than the order",IF(AND(B4757&lt;&gt;"",COUNTIF($B$2:$B$5001,B4757)&gt;1),"Same order # twice - keep one row",""))))))))</f>
        <v/>
      </c>
      <c r="I4757" s="11" t="str">
        <f aca="false">IF(A4757="","",IF(ISNUMBER(A4757),INT(A4757),IFERROR(IF(TEXT(DATE(VALUE(LEFT(A4757,4)),VALUE(MID(A4757,6,2)),VALUE(MID(A4757,9,2))),"yyyy-mm-dd")=LEFT(A4757,10),DATE(VALUE(LEFT(A4757,4)),VALUE(MID(A4757,6,2)),VALUE(MID(A4757,9,2))),""),"")))</f>
        <v/>
      </c>
    </row>
    <row r="4758" customFormat="false" ht="15" hidden="false" customHeight="false" outlineLevel="0" collapsed="false">
      <c r="A4758" s="13"/>
      <c r="B4758" s="8"/>
      <c r="C4758" s="8"/>
      <c r="D4758" s="23"/>
      <c r="E4758" s="23"/>
      <c r="F4758" s="10" t="str">
        <f aca="false">IF(D4758="","",D4758-N(E4758))</f>
        <v/>
      </c>
      <c r="G4758" s="8"/>
      <c r="H4758" s="12" t="str">
        <f aca="false">IF(AND(A4758="",C4758="",D4758=""),"",IF(A4758="","Add the order date",IF(I4758="","Date not recognised - use YYYY-MM-DD",IF(C4758="","Add the customer email",IF(D4758="","Add the order total",IF(COUNTIF(Customers!$A$2:$A$2001,C4758)=0,"Customer not on Customers tab",IF(N(E4758)&gt;D4758,"Refund is more than the order",IF(AND(B4758&lt;&gt;"",COUNTIF($B$2:$B$5001,B4758)&gt;1),"Same order # twice - keep one row",""))))))))</f>
        <v/>
      </c>
      <c r="I4758" s="11" t="str">
        <f aca="false">IF(A4758="","",IF(ISNUMBER(A4758),INT(A4758),IFERROR(IF(TEXT(DATE(VALUE(LEFT(A4758,4)),VALUE(MID(A4758,6,2)),VALUE(MID(A4758,9,2))),"yyyy-mm-dd")=LEFT(A4758,10),DATE(VALUE(LEFT(A4758,4)),VALUE(MID(A4758,6,2)),VALUE(MID(A4758,9,2))),""),"")))</f>
        <v/>
      </c>
    </row>
    <row r="4759" customFormat="false" ht="15" hidden="false" customHeight="false" outlineLevel="0" collapsed="false">
      <c r="A4759" s="13"/>
      <c r="B4759" s="8"/>
      <c r="C4759" s="8"/>
      <c r="D4759" s="23"/>
      <c r="E4759" s="23"/>
      <c r="F4759" s="10" t="str">
        <f aca="false">IF(D4759="","",D4759-N(E4759))</f>
        <v/>
      </c>
      <c r="G4759" s="8"/>
      <c r="H4759" s="12" t="str">
        <f aca="false">IF(AND(A4759="",C4759="",D4759=""),"",IF(A4759="","Add the order date",IF(I4759="","Date not recognised - use YYYY-MM-DD",IF(C4759="","Add the customer email",IF(D4759="","Add the order total",IF(COUNTIF(Customers!$A$2:$A$2001,C4759)=0,"Customer not on Customers tab",IF(N(E4759)&gt;D4759,"Refund is more than the order",IF(AND(B4759&lt;&gt;"",COUNTIF($B$2:$B$5001,B4759)&gt;1),"Same order # twice - keep one row",""))))))))</f>
        <v/>
      </c>
      <c r="I4759" s="11" t="str">
        <f aca="false">IF(A4759="","",IF(ISNUMBER(A4759),INT(A4759),IFERROR(IF(TEXT(DATE(VALUE(LEFT(A4759,4)),VALUE(MID(A4759,6,2)),VALUE(MID(A4759,9,2))),"yyyy-mm-dd")=LEFT(A4759,10),DATE(VALUE(LEFT(A4759,4)),VALUE(MID(A4759,6,2)),VALUE(MID(A4759,9,2))),""),"")))</f>
        <v/>
      </c>
    </row>
    <row r="4760" customFormat="false" ht="15" hidden="false" customHeight="false" outlineLevel="0" collapsed="false">
      <c r="A4760" s="13"/>
      <c r="B4760" s="8"/>
      <c r="C4760" s="8"/>
      <c r="D4760" s="23"/>
      <c r="E4760" s="23"/>
      <c r="F4760" s="10" t="str">
        <f aca="false">IF(D4760="","",D4760-N(E4760))</f>
        <v/>
      </c>
      <c r="G4760" s="8"/>
      <c r="H4760" s="12" t="str">
        <f aca="false">IF(AND(A4760="",C4760="",D4760=""),"",IF(A4760="","Add the order date",IF(I4760="","Date not recognised - use YYYY-MM-DD",IF(C4760="","Add the customer email",IF(D4760="","Add the order total",IF(COUNTIF(Customers!$A$2:$A$2001,C4760)=0,"Customer not on Customers tab",IF(N(E4760)&gt;D4760,"Refund is more than the order",IF(AND(B4760&lt;&gt;"",COUNTIF($B$2:$B$5001,B4760)&gt;1),"Same order # twice - keep one row",""))))))))</f>
        <v/>
      </c>
      <c r="I4760" s="11" t="str">
        <f aca="false">IF(A4760="","",IF(ISNUMBER(A4760),INT(A4760),IFERROR(IF(TEXT(DATE(VALUE(LEFT(A4760,4)),VALUE(MID(A4760,6,2)),VALUE(MID(A4760,9,2))),"yyyy-mm-dd")=LEFT(A4760,10),DATE(VALUE(LEFT(A4760,4)),VALUE(MID(A4760,6,2)),VALUE(MID(A4760,9,2))),""),"")))</f>
        <v/>
      </c>
    </row>
    <row r="4761" customFormat="false" ht="15" hidden="false" customHeight="false" outlineLevel="0" collapsed="false">
      <c r="A4761" s="13"/>
      <c r="B4761" s="8"/>
      <c r="C4761" s="8"/>
      <c r="D4761" s="23"/>
      <c r="E4761" s="23"/>
      <c r="F4761" s="10" t="str">
        <f aca="false">IF(D4761="","",D4761-N(E4761))</f>
        <v/>
      </c>
      <c r="G4761" s="8"/>
      <c r="H4761" s="12" t="str">
        <f aca="false">IF(AND(A4761="",C4761="",D4761=""),"",IF(A4761="","Add the order date",IF(I4761="","Date not recognised - use YYYY-MM-DD",IF(C4761="","Add the customer email",IF(D4761="","Add the order total",IF(COUNTIF(Customers!$A$2:$A$2001,C4761)=0,"Customer not on Customers tab",IF(N(E4761)&gt;D4761,"Refund is more than the order",IF(AND(B4761&lt;&gt;"",COUNTIF($B$2:$B$5001,B4761)&gt;1),"Same order # twice - keep one row",""))))))))</f>
        <v/>
      </c>
      <c r="I4761" s="11" t="str">
        <f aca="false">IF(A4761="","",IF(ISNUMBER(A4761),INT(A4761),IFERROR(IF(TEXT(DATE(VALUE(LEFT(A4761,4)),VALUE(MID(A4761,6,2)),VALUE(MID(A4761,9,2))),"yyyy-mm-dd")=LEFT(A4761,10),DATE(VALUE(LEFT(A4761,4)),VALUE(MID(A4761,6,2)),VALUE(MID(A4761,9,2))),""),"")))</f>
        <v/>
      </c>
    </row>
    <row r="4762" customFormat="false" ht="15" hidden="false" customHeight="false" outlineLevel="0" collapsed="false">
      <c r="A4762" s="13"/>
      <c r="B4762" s="8"/>
      <c r="C4762" s="8"/>
      <c r="D4762" s="23"/>
      <c r="E4762" s="23"/>
      <c r="F4762" s="10" t="str">
        <f aca="false">IF(D4762="","",D4762-N(E4762))</f>
        <v/>
      </c>
      <c r="G4762" s="8"/>
      <c r="H4762" s="12" t="str">
        <f aca="false">IF(AND(A4762="",C4762="",D4762=""),"",IF(A4762="","Add the order date",IF(I4762="","Date not recognised - use YYYY-MM-DD",IF(C4762="","Add the customer email",IF(D4762="","Add the order total",IF(COUNTIF(Customers!$A$2:$A$2001,C4762)=0,"Customer not on Customers tab",IF(N(E4762)&gt;D4762,"Refund is more than the order",IF(AND(B4762&lt;&gt;"",COUNTIF($B$2:$B$5001,B4762)&gt;1),"Same order # twice - keep one row",""))))))))</f>
        <v/>
      </c>
      <c r="I4762" s="11" t="str">
        <f aca="false">IF(A4762="","",IF(ISNUMBER(A4762),INT(A4762),IFERROR(IF(TEXT(DATE(VALUE(LEFT(A4762,4)),VALUE(MID(A4762,6,2)),VALUE(MID(A4762,9,2))),"yyyy-mm-dd")=LEFT(A4762,10),DATE(VALUE(LEFT(A4762,4)),VALUE(MID(A4762,6,2)),VALUE(MID(A4762,9,2))),""),"")))</f>
        <v/>
      </c>
    </row>
    <row r="4763" customFormat="false" ht="15" hidden="false" customHeight="false" outlineLevel="0" collapsed="false">
      <c r="A4763" s="13"/>
      <c r="B4763" s="8"/>
      <c r="C4763" s="8"/>
      <c r="D4763" s="23"/>
      <c r="E4763" s="23"/>
      <c r="F4763" s="10" t="str">
        <f aca="false">IF(D4763="","",D4763-N(E4763))</f>
        <v/>
      </c>
      <c r="G4763" s="8"/>
      <c r="H4763" s="12" t="str">
        <f aca="false">IF(AND(A4763="",C4763="",D4763=""),"",IF(A4763="","Add the order date",IF(I4763="","Date not recognised - use YYYY-MM-DD",IF(C4763="","Add the customer email",IF(D4763="","Add the order total",IF(COUNTIF(Customers!$A$2:$A$2001,C4763)=0,"Customer not on Customers tab",IF(N(E4763)&gt;D4763,"Refund is more than the order",IF(AND(B4763&lt;&gt;"",COUNTIF($B$2:$B$5001,B4763)&gt;1),"Same order # twice - keep one row",""))))))))</f>
        <v/>
      </c>
      <c r="I4763" s="11" t="str">
        <f aca="false">IF(A4763="","",IF(ISNUMBER(A4763),INT(A4763),IFERROR(IF(TEXT(DATE(VALUE(LEFT(A4763,4)),VALUE(MID(A4763,6,2)),VALUE(MID(A4763,9,2))),"yyyy-mm-dd")=LEFT(A4763,10),DATE(VALUE(LEFT(A4763,4)),VALUE(MID(A4763,6,2)),VALUE(MID(A4763,9,2))),""),"")))</f>
        <v/>
      </c>
    </row>
    <row r="4764" customFormat="false" ht="15" hidden="false" customHeight="false" outlineLevel="0" collapsed="false">
      <c r="A4764" s="13"/>
      <c r="B4764" s="8"/>
      <c r="C4764" s="8"/>
      <c r="D4764" s="23"/>
      <c r="E4764" s="23"/>
      <c r="F4764" s="10" t="str">
        <f aca="false">IF(D4764="","",D4764-N(E4764))</f>
        <v/>
      </c>
      <c r="G4764" s="8"/>
      <c r="H4764" s="12" t="str">
        <f aca="false">IF(AND(A4764="",C4764="",D4764=""),"",IF(A4764="","Add the order date",IF(I4764="","Date not recognised - use YYYY-MM-DD",IF(C4764="","Add the customer email",IF(D4764="","Add the order total",IF(COUNTIF(Customers!$A$2:$A$2001,C4764)=0,"Customer not on Customers tab",IF(N(E4764)&gt;D4764,"Refund is more than the order",IF(AND(B4764&lt;&gt;"",COUNTIF($B$2:$B$5001,B4764)&gt;1),"Same order # twice - keep one row",""))))))))</f>
        <v/>
      </c>
      <c r="I4764" s="11" t="str">
        <f aca="false">IF(A4764="","",IF(ISNUMBER(A4764),INT(A4764),IFERROR(IF(TEXT(DATE(VALUE(LEFT(A4764,4)),VALUE(MID(A4764,6,2)),VALUE(MID(A4764,9,2))),"yyyy-mm-dd")=LEFT(A4764,10),DATE(VALUE(LEFT(A4764,4)),VALUE(MID(A4764,6,2)),VALUE(MID(A4764,9,2))),""),"")))</f>
        <v/>
      </c>
    </row>
    <row r="4765" customFormat="false" ht="15" hidden="false" customHeight="false" outlineLevel="0" collapsed="false">
      <c r="A4765" s="13"/>
      <c r="B4765" s="8"/>
      <c r="C4765" s="8"/>
      <c r="D4765" s="23"/>
      <c r="E4765" s="23"/>
      <c r="F4765" s="10" t="str">
        <f aca="false">IF(D4765="","",D4765-N(E4765))</f>
        <v/>
      </c>
      <c r="G4765" s="8"/>
      <c r="H4765" s="12" t="str">
        <f aca="false">IF(AND(A4765="",C4765="",D4765=""),"",IF(A4765="","Add the order date",IF(I4765="","Date not recognised - use YYYY-MM-DD",IF(C4765="","Add the customer email",IF(D4765="","Add the order total",IF(COUNTIF(Customers!$A$2:$A$2001,C4765)=0,"Customer not on Customers tab",IF(N(E4765)&gt;D4765,"Refund is more than the order",IF(AND(B4765&lt;&gt;"",COUNTIF($B$2:$B$5001,B4765)&gt;1),"Same order # twice - keep one row",""))))))))</f>
        <v/>
      </c>
      <c r="I4765" s="11" t="str">
        <f aca="false">IF(A4765="","",IF(ISNUMBER(A4765),INT(A4765),IFERROR(IF(TEXT(DATE(VALUE(LEFT(A4765,4)),VALUE(MID(A4765,6,2)),VALUE(MID(A4765,9,2))),"yyyy-mm-dd")=LEFT(A4765,10),DATE(VALUE(LEFT(A4765,4)),VALUE(MID(A4765,6,2)),VALUE(MID(A4765,9,2))),""),"")))</f>
        <v/>
      </c>
    </row>
    <row r="4766" customFormat="false" ht="15" hidden="false" customHeight="false" outlineLevel="0" collapsed="false">
      <c r="A4766" s="13"/>
      <c r="B4766" s="8"/>
      <c r="C4766" s="8"/>
      <c r="D4766" s="23"/>
      <c r="E4766" s="23"/>
      <c r="F4766" s="10" t="str">
        <f aca="false">IF(D4766="","",D4766-N(E4766))</f>
        <v/>
      </c>
      <c r="G4766" s="8"/>
      <c r="H4766" s="12" t="str">
        <f aca="false">IF(AND(A4766="",C4766="",D4766=""),"",IF(A4766="","Add the order date",IF(I4766="","Date not recognised - use YYYY-MM-DD",IF(C4766="","Add the customer email",IF(D4766="","Add the order total",IF(COUNTIF(Customers!$A$2:$A$2001,C4766)=0,"Customer not on Customers tab",IF(N(E4766)&gt;D4766,"Refund is more than the order",IF(AND(B4766&lt;&gt;"",COUNTIF($B$2:$B$5001,B4766)&gt;1),"Same order # twice - keep one row",""))))))))</f>
        <v/>
      </c>
      <c r="I4766" s="11" t="str">
        <f aca="false">IF(A4766="","",IF(ISNUMBER(A4766),INT(A4766),IFERROR(IF(TEXT(DATE(VALUE(LEFT(A4766,4)),VALUE(MID(A4766,6,2)),VALUE(MID(A4766,9,2))),"yyyy-mm-dd")=LEFT(A4766,10),DATE(VALUE(LEFT(A4766,4)),VALUE(MID(A4766,6,2)),VALUE(MID(A4766,9,2))),""),"")))</f>
        <v/>
      </c>
    </row>
    <row r="4767" customFormat="false" ht="15" hidden="false" customHeight="false" outlineLevel="0" collapsed="false">
      <c r="A4767" s="13"/>
      <c r="B4767" s="8"/>
      <c r="C4767" s="8"/>
      <c r="D4767" s="23"/>
      <c r="E4767" s="23"/>
      <c r="F4767" s="10" t="str">
        <f aca="false">IF(D4767="","",D4767-N(E4767))</f>
        <v/>
      </c>
      <c r="G4767" s="8"/>
      <c r="H4767" s="12" t="str">
        <f aca="false">IF(AND(A4767="",C4767="",D4767=""),"",IF(A4767="","Add the order date",IF(I4767="","Date not recognised - use YYYY-MM-DD",IF(C4767="","Add the customer email",IF(D4767="","Add the order total",IF(COUNTIF(Customers!$A$2:$A$2001,C4767)=0,"Customer not on Customers tab",IF(N(E4767)&gt;D4767,"Refund is more than the order",IF(AND(B4767&lt;&gt;"",COUNTIF($B$2:$B$5001,B4767)&gt;1),"Same order # twice - keep one row",""))))))))</f>
        <v/>
      </c>
      <c r="I4767" s="11" t="str">
        <f aca="false">IF(A4767="","",IF(ISNUMBER(A4767),INT(A4767),IFERROR(IF(TEXT(DATE(VALUE(LEFT(A4767,4)),VALUE(MID(A4767,6,2)),VALUE(MID(A4767,9,2))),"yyyy-mm-dd")=LEFT(A4767,10),DATE(VALUE(LEFT(A4767,4)),VALUE(MID(A4767,6,2)),VALUE(MID(A4767,9,2))),""),"")))</f>
        <v/>
      </c>
    </row>
    <row r="4768" customFormat="false" ht="15" hidden="false" customHeight="false" outlineLevel="0" collapsed="false">
      <c r="A4768" s="13"/>
      <c r="B4768" s="8"/>
      <c r="C4768" s="8"/>
      <c r="D4768" s="23"/>
      <c r="E4768" s="23"/>
      <c r="F4768" s="10" t="str">
        <f aca="false">IF(D4768="","",D4768-N(E4768))</f>
        <v/>
      </c>
      <c r="G4768" s="8"/>
      <c r="H4768" s="12" t="str">
        <f aca="false">IF(AND(A4768="",C4768="",D4768=""),"",IF(A4768="","Add the order date",IF(I4768="","Date not recognised - use YYYY-MM-DD",IF(C4768="","Add the customer email",IF(D4768="","Add the order total",IF(COUNTIF(Customers!$A$2:$A$2001,C4768)=0,"Customer not on Customers tab",IF(N(E4768)&gt;D4768,"Refund is more than the order",IF(AND(B4768&lt;&gt;"",COUNTIF($B$2:$B$5001,B4768)&gt;1),"Same order # twice - keep one row",""))))))))</f>
        <v/>
      </c>
      <c r="I4768" s="11" t="str">
        <f aca="false">IF(A4768="","",IF(ISNUMBER(A4768),INT(A4768),IFERROR(IF(TEXT(DATE(VALUE(LEFT(A4768,4)),VALUE(MID(A4768,6,2)),VALUE(MID(A4768,9,2))),"yyyy-mm-dd")=LEFT(A4768,10),DATE(VALUE(LEFT(A4768,4)),VALUE(MID(A4768,6,2)),VALUE(MID(A4768,9,2))),""),"")))</f>
        <v/>
      </c>
    </row>
    <row r="4769" customFormat="false" ht="15" hidden="false" customHeight="false" outlineLevel="0" collapsed="false">
      <c r="A4769" s="13"/>
      <c r="B4769" s="8"/>
      <c r="C4769" s="8"/>
      <c r="D4769" s="23"/>
      <c r="E4769" s="23"/>
      <c r="F4769" s="10" t="str">
        <f aca="false">IF(D4769="","",D4769-N(E4769))</f>
        <v/>
      </c>
      <c r="G4769" s="8"/>
      <c r="H4769" s="12" t="str">
        <f aca="false">IF(AND(A4769="",C4769="",D4769=""),"",IF(A4769="","Add the order date",IF(I4769="","Date not recognised - use YYYY-MM-DD",IF(C4769="","Add the customer email",IF(D4769="","Add the order total",IF(COUNTIF(Customers!$A$2:$A$2001,C4769)=0,"Customer not on Customers tab",IF(N(E4769)&gt;D4769,"Refund is more than the order",IF(AND(B4769&lt;&gt;"",COUNTIF($B$2:$B$5001,B4769)&gt;1),"Same order # twice - keep one row",""))))))))</f>
        <v/>
      </c>
      <c r="I4769" s="11" t="str">
        <f aca="false">IF(A4769="","",IF(ISNUMBER(A4769),INT(A4769),IFERROR(IF(TEXT(DATE(VALUE(LEFT(A4769,4)),VALUE(MID(A4769,6,2)),VALUE(MID(A4769,9,2))),"yyyy-mm-dd")=LEFT(A4769,10),DATE(VALUE(LEFT(A4769,4)),VALUE(MID(A4769,6,2)),VALUE(MID(A4769,9,2))),""),"")))</f>
        <v/>
      </c>
    </row>
    <row r="4770" customFormat="false" ht="15" hidden="false" customHeight="false" outlineLevel="0" collapsed="false">
      <c r="A4770" s="13"/>
      <c r="B4770" s="8"/>
      <c r="C4770" s="8"/>
      <c r="D4770" s="23"/>
      <c r="E4770" s="23"/>
      <c r="F4770" s="10" t="str">
        <f aca="false">IF(D4770="","",D4770-N(E4770))</f>
        <v/>
      </c>
      <c r="G4770" s="8"/>
      <c r="H4770" s="12" t="str">
        <f aca="false">IF(AND(A4770="",C4770="",D4770=""),"",IF(A4770="","Add the order date",IF(I4770="","Date not recognised - use YYYY-MM-DD",IF(C4770="","Add the customer email",IF(D4770="","Add the order total",IF(COUNTIF(Customers!$A$2:$A$2001,C4770)=0,"Customer not on Customers tab",IF(N(E4770)&gt;D4770,"Refund is more than the order",IF(AND(B4770&lt;&gt;"",COUNTIF($B$2:$B$5001,B4770)&gt;1),"Same order # twice - keep one row",""))))))))</f>
        <v/>
      </c>
      <c r="I4770" s="11" t="str">
        <f aca="false">IF(A4770="","",IF(ISNUMBER(A4770),INT(A4770),IFERROR(IF(TEXT(DATE(VALUE(LEFT(A4770,4)),VALUE(MID(A4770,6,2)),VALUE(MID(A4770,9,2))),"yyyy-mm-dd")=LEFT(A4770,10),DATE(VALUE(LEFT(A4770,4)),VALUE(MID(A4770,6,2)),VALUE(MID(A4770,9,2))),""),"")))</f>
        <v/>
      </c>
    </row>
    <row r="4771" customFormat="false" ht="15" hidden="false" customHeight="false" outlineLevel="0" collapsed="false">
      <c r="A4771" s="13"/>
      <c r="B4771" s="8"/>
      <c r="C4771" s="8"/>
      <c r="D4771" s="23"/>
      <c r="E4771" s="23"/>
      <c r="F4771" s="10" t="str">
        <f aca="false">IF(D4771="","",D4771-N(E4771))</f>
        <v/>
      </c>
      <c r="G4771" s="8"/>
      <c r="H4771" s="12" t="str">
        <f aca="false">IF(AND(A4771="",C4771="",D4771=""),"",IF(A4771="","Add the order date",IF(I4771="","Date not recognised - use YYYY-MM-DD",IF(C4771="","Add the customer email",IF(D4771="","Add the order total",IF(COUNTIF(Customers!$A$2:$A$2001,C4771)=0,"Customer not on Customers tab",IF(N(E4771)&gt;D4771,"Refund is more than the order",IF(AND(B4771&lt;&gt;"",COUNTIF($B$2:$B$5001,B4771)&gt;1),"Same order # twice - keep one row",""))))))))</f>
        <v/>
      </c>
      <c r="I4771" s="11" t="str">
        <f aca="false">IF(A4771="","",IF(ISNUMBER(A4771),INT(A4771),IFERROR(IF(TEXT(DATE(VALUE(LEFT(A4771,4)),VALUE(MID(A4771,6,2)),VALUE(MID(A4771,9,2))),"yyyy-mm-dd")=LEFT(A4771,10),DATE(VALUE(LEFT(A4771,4)),VALUE(MID(A4771,6,2)),VALUE(MID(A4771,9,2))),""),"")))</f>
        <v/>
      </c>
    </row>
    <row r="4772" customFormat="false" ht="15" hidden="false" customHeight="false" outlineLevel="0" collapsed="false">
      <c r="A4772" s="13"/>
      <c r="B4772" s="8"/>
      <c r="C4772" s="8"/>
      <c r="D4772" s="23"/>
      <c r="E4772" s="23"/>
      <c r="F4772" s="10" t="str">
        <f aca="false">IF(D4772="","",D4772-N(E4772))</f>
        <v/>
      </c>
      <c r="G4772" s="8"/>
      <c r="H4772" s="12" t="str">
        <f aca="false">IF(AND(A4772="",C4772="",D4772=""),"",IF(A4772="","Add the order date",IF(I4772="","Date not recognised - use YYYY-MM-DD",IF(C4772="","Add the customer email",IF(D4772="","Add the order total",IF(COUNTIF(Customers!$A$2:$A$2001,C4772)=0,"Customer not on Customers tab",IF(N(E4772)&gt;D4772,"Refund is more than the order",IF(AND(B4772&lt;&gt;"",COUNTIF($B$2:$B$5001,B4772)&gt;1),"Same order # twice - keep one row",""))))))))</f>
        <v/>
      </c>
      <c r="I4772" s="11" t="str">
        <f aca="false">IF(A4772="","",IF(ISNUMBER(A4772),INT(A4772),IFERROR(IF(TEXT(DATE(VALUE(LEFT(A4772,4)),VALUE(MID(A4772,6,2)),VALUE(MID(A4772,9,2))),"yyyy-mm-dd")=LEFT(A4772,10),DATE(VALUE(LEFT(A4772,4)),VALUE(MID(A4772,6,2)),VALUE(MID(A4772,9,2))),""),"")))</f>
        <v/>
      </c>
    </row>
    <row r="4773" customFormat="false" ht="15" hidden="false" customHeight="false" outlineLevel="0" collapsed="false">
      <c r="A4773" s="13"/>
      <c r="B4773" s="8"/>
      <c r="C4773" s="8"/>
      <c r="D4773" s="23"/>
      <c r="E4773" s="23"/>
      <c r="F4773" s="10" t="str">
        <f aca="false">IF(D4773="","",D4773-N(E4773))</f>
        <v/>
      </c>
      <c r="G4773" s="8"/>
      <c r="H4773" s="12" t="str">
        <f aca="false">IF(AND(A4773="",C4773="",D4773=""),"",IF(A4773="","Add the order date",IF(I4773="","Date not recognised - use YYYY-MM-DD",IF(C4773="","Add the customer email",IF(D4773="","Add the order total",IF(COUNTIF(Customers!$A$2:$A$2001,C4773)=0,"Customer not on Customers tab",IF(N(E4773)&gt;D4773,"Refund is more than the order",IF(AND(B4773&lt;&gt;"",COUNTIF($B$2:$B$5001,B4773)&gt;1),"Same order # twice - keep one row",""))))))))</f>
        <v/>
      </c>
      <c r="I4773" s="11" t="str">
        <f aca="false">IF(A4773="","",IF(ISNUMBER(A4773),INT(A4773),IFERROR(IF(TEXT(DATE(VALUE(LEFT(A4773,4)),VALUE(MID(A4773,6,2)),VALUE(MID(A4773,9,2))),"yyyy-mm-dd")=LEFT(A4773,10),DATE(VALUE(LEFT(A4773,4)),VALUE(MID(A4773,6,2)),VALUE(MID(A4773,9,2))),""),"")))</f>
        <v/>
      </c>
    </row>
    <row r="4774" customFormat="false" ht="15" hidden="false" customHeight="false" outlineLevel="0" collapsed="false">
      <c r="A4774" s="13"/>
      <c r="B4774" s="8"/>
      <c r="C4774" s="8"/>
      <c r="D4774" s="23"/>
      <c r="E4774" s="23"/>
      <c r="F4774" s="10" t="str">
        <f aca="false">IF(D4774="","",D4774-N(E4774))</f>
        <v/>
      </c>
      <c r="G4774" s="8"/>
      <c r="H4774" s="12" t="str">
        <f aca="false">IF(AND(A4774="",C4774="",D4774=""),"",IF(A4774="","Add the order date",IF(I4774="","Date not recognised - use YYYY-MM-DD",IF(C4774="","Add the customer email",IF(D4774="","Add the order total",IF(COUNTIF(Customers!$A$2:$A$2001,C4774)=0,"Customer not on Customers tab",IF(N(E4774)&gt;D4774,"Refund is more than the order",IF(AND(B4774&lt;&gt;"",COUNTIF($B$2:$B$5001,B4774)&gt;1),"Same order # twice - keep one row",""))))))))</f>
        <v/>
      </c>
      <c r="I4774" s="11" t="str">
        <f aca="false">IF(A4774="","",IF(ISNUMBER(A4774),INT(A4774),IFERROR(IF(TEXT(DATE(VALUE(LEFT(A4774,4)),VALUE(MID(A4774,6,2)),VALUE(MID(A4774,9,2))),"yyyy-mm-dd")=LEFT(A4774,10),DATE(VALUE(LEFT(A4774,4)),VALUE(MID(A4774,6,2)),VALUE(MID(A4774,9,2))),""),"")))</f>
        <v/>
      </c>
    </row>
    <row r="4775" customFormat="false" ht="15" hidden="false" customHeight="false" outlineLevel="0" collapsed="false">
      <c r="A4775" s="13"/>
      <c r="B4775" s="8"/>
      <c r="C4775" s="8"/>
      <c r="D4775" s="23"/>
      <c r="E4775" s="23"/>
      <c r="F4775" s="10" t="str">
        <f aca="false">IF(D4775="","",D4775-N(E4775))</f>
        <v/>
      </c>
      <c r="G4775" s="8"/>
      <c r="H4775" s="12" t="str">
        <f aca="false">IF(AND(A4775="",C4775="",D4775=""),"",IF(A4775="","Add the order date",IF(I4775="","Date not recognised - use YYYY-MM-DD",IF(C4775="","Add the customer email",IF(D4775="","Add the order total",IF(COUNTIF(Customers!$A$2:$A$2001,C4775)=0,"Customer not on Customers tab",IF(N(E4775)&gt;D4775,"Refund is more than the order",IF(AND(B4775&lt;&gt;"",COUNTIF($B$2:$B$5001,B4775)&gt;1),"Same order # twice - keep one row",""))))))))</f>
        <v/>
      </c>
      <c r="I4775" s="11" t="str">
        <f aca="false">IF(A4775="","",IF(ISNUMBER(A4775),INT(A4775),IFERROR(IF(TEXT(DATE(VALUE(LEFT(A4775,4)),VALUE(MID(A4775,6,2)),VALUE(MID(A4775,9,2))),"yyyy-mm-dd")=LEFT(A4775,10),DATE(VALUE(LEFT(A4775,4)),VALUE(MID(A4775,6,2)),VALUE(MID(A4775,9,2))),""),"")))</f>
        <v/>
      </c>
    </row>
    <row r="4776" customFormat="false" ht="15" hidden="false" customHeight="false" outlineLevel="0" collapsed="false">
      <c r="A4776" s="13"/>
      <c r="B4776" s="8"/>
      <c r="C4776" s="8"/>
      <c r="D4776" s="23"/>
      <c r="E4776" s="23"/>
      <c r="F4776" s="10" t="str">
        <f aca="false">IF(D4776="","",D4776-N(E4776))</f>
        <v/>
      </c>
      <c r="G4776" s="8"/>
      <c r="H4776" s="12" t="str">
        <f aca="false">IF(AND(A4776="",C4776="",D4776=""),"",IF(A4776="","Add the order date",IF(I4776="","Date not recognised - use YYYY-MM-DD",IF(C4776="","Add the customer email",IF(D4776="","Add the order total",IF(COUNTIF(Customers!$A$2:$A$2001,C4776)=0,"Customer not on Customers tab",IF(N(E4776)&gt;D4776,"Refund is more than the order",IF(AND(B4776&lt;&gt;"",COUNTIF($B$2:$B$5001,B4776)&gt;1),"Same order # twice - keep one row",""))))))))</f>
        <v/>
      </c>
      <c r="I4776" s="11" t="str">
        <f aca="false">IF(A4776="","",IF(ISNUMBER(A4776),INT(A4776),IFERROR(IF(TEXT(DATE(VALUE(LEFT(A4776,4)),VALUE(MID(A4776,6,2)),VALUE(MID(A4776,9,2))),"yyyy-mm-dd")=LEFT(A4776,10),DATE(VALUE(LEFT(A4776,4)),VALUE(MID(A4776,6,2)),VALUE(MID(A4776,9,2))),""),"")))</f>
        <v/>
      </c>
    </row>
    <row r="4777" customFormat="false" ht="15" hidden="false" customHeight="false" outlineLevel="0" collapsed="false">
      <c r="A4777" s="13"/>
      <c r="B4777" s="8"/>
      <c r="C4777" s="8"/>
      <c r="D4777" s="23"/>
      <c r="E4777" s="23"/>
      <c r="F4777" s="10" t="str">
        <f aca="false">IF(D4777="","",D4777-N(E4777))</f>
        <v/>
      </c>
      <c r="G4777" s="8"/>
      <c r="H4777" s="12" t="str">
        <f aca="false">IF(AND(A4777="",C4777="",D4777=""),"",IF(A4777="","Add the order date",IF(I4777="","Date not recognised - use YYYY-MM-DD",IF(C4777="","Add the customer email",IF(D4777="","Add the order total",IF(COUNTIF(Customers!$A$2:$A$2001,C4777)=0,"Customer not on Customers tab",IF(N(E4777)&gt;D4777,"Refund is more than the order",IF(AND(B4777&lt;&gt;"",COUNTIF($B$2:$B$5001,B4777)&gt;1),"Same order # twice - keep one row",""))))))))</f>
        <v/>
      </c>
      <c r="I4777" s="11" t="str">
        <f aca="false">IF(A4777="","",IF(ISNUMBER(A4777),INT(A4777),IFERROR(IF(TEXT(DATE(VALUE(LEFT(A4777,4)),VALUE(MID(A4777,6,2)),VALUE(MID(A4777,9,2))),"yyyy-mm-dd")=LEFT(A4777,10),DATE(VALUE(LEFT(A4777,4)),VALUE(MID(A4777,6,2)),VALUE(MID(A4777,9,2))),""),"")))</f>
        <v/>
      </c>
    </row>
    <row r="4778" customFormat="false" ht="15" hidden="false" customHeight="false" outlineLevel="0" collapsed="false">
      <c r="A4778" s="13"/>
      <c r="B4778" s="8"/>
      <c r="C4778" s="8"/>
      <c r="D4778" s="23"/>
      <c r="E4778" s="23"/>
      <c r="F4778" s="10" t="str">
        <f aca="false">IF(D4778="","",D4778-N(E4778))</f>
        <v/>
      </c>
      <c r="G4778" s="8"/>
      <c r="H4778" s="12" t="str">
        <f aca="false">IF(AND(A4778="",C4778="",D4778=""),"",IF(A4778="","Add the order date",IF(I4778="","Date not recognised - use YYYY-MM-DD",IF(C4778="","Add the customer email",IF(D4778="","Add the order total",IF(COUNTIF(Customers!$A$2:$A$2001,C4778)=0,"Customer not on Customers tab",IF(N(E4778)&gt;D4778,"Refund is more than the order",IF(AND(B4778&lt;&gt;"",COUNTIF($B$2:$B$5001,B4778)&gt;1),"Same order # twice - keep one row",""))))))))</f>
        <v/>
      </c>
      <c r="I4778" s="11" t="str">
        <f aca="false">IF(A4778="","",IF(ISNUMBER(A4778),INT(A4778),IFERROR(IF(TEXT(DATE(VALUE(LEFT(A4778,4)),VALUE(MID(A4778,6,2)),VALUE(MID(A4778,9,2))),"yyyy-mm-dd")=LEFT(A4778,10),DATE(VALUE(LEFT(A4778,4)),VALUE(MID(A4778,6,2)),VALUE(MID(A4778,9,2))),""),"")))</f>
        <v/>
      </c>
    </row>
    <row r="4779" customFormat="false" ht="15" hidden="false" customHeight="false" outlineLevel="0" collapsed="false">
      <c r="A4779" s="13"/>
      <c r="B4779" s="8"/>
      <c r="C4779" s="8"/>
      <c r="D4779" s="23"/>
      <c r="E4779" s="23"/>
      <c r="F4779" s="10" t="str">
        <f aca="false">IF(D4779="","",D4779-N(E4779))</f>
        <v/>
      </c>
      <c r="G4779" s="8"/>
      <c r="H4779" s="12" t="str">
        <f aca="false">IF(AND(A4779="",C4779="",D4779=""),"",IF(A4779="","Add the order date",IF(I4779="","Date not recognised - use YYYY-MM-DD",IF(C4779="","Add the customer email",IF(D4779="","Add the order total",IF(COUNTIF(Customers!$A$2:$A$2001,C4779)=0,"Customer not on Customers tab",IF(N(E4779)&gt;D4779,"Refund is more than the order",IF(AND(B4779&lt;&gt;"",COUNTIF($B$2:$B$5001,B4779)&gt;1),"Same order # twice - keep one row",""))))))))</f>
        <v/>
      </c>
      <c r="I4779" s="11" t="str">
        <f aca="false">IF(A4779="","",IF(ISNUMBER(A4779),INT(A4779),IFERROR(IF(TEXT(DATE(VALUE(LEFT(A4779,4)),VALUE(MID(A4779,6,2)),VALUE(MID(A4779,9,2))),"yyyy-mm-dd")=LEFT(A4779,10),DATE(VALUE(LEFT(A4779,4)),VALUE(MID(A4779,6,2)),VALUE(MID(A4779,9,2))),""),"")))</f>
        <v/>
      </c>
    </row>
    <row r="4780" customFormat="false" ht="15" hidden="false" customHeight="false" outlineLevel="0" collapsed="false">
      <c r="A4780" s="13"/>
      <c r="B4780" s="8"/>
      <c r="C4780" s="8"/>
      <c r="D4780" s="23"/>
      <c r="E4780" s="23"/>
      <c r="F4780" s="10" t="str">
        <f aca="false">IF(D4780="","",D4780-N(E4780))</f>
        <v/>
      </c>
      <c r="G4780" s="8"/>
      <c r="H4780" s="12" t="str">
        <f aca="false">IF(AND(A4780="",C4780="",D4780=""),"",IF(A4780="","Add the order date",IF(I4780="","Date not recognised - use YYYY-MM-DD",IF(C4780="","Add the customer email",IF(D4780="","Add the order total",IF(COUNTIF(Customers!$A$2:$A$2001,C4780)=0,"Customer not on Customers tab",IF(N(E4780)&gt;D4780,"Refund is more than the order",IF(AND(B4780&lt;&gt;"",COUNTIF($B$2:$B$5001,B4780)&gt;1),"Same order # twice - keep one row",""))))))))</f>
        <v/>
      </c>
      <c r="I4780" s="11" t="str">
        <f aca="false">IF(A4780="","",IF(ISNUMBER(A4780),INT(A4780),IFERROR(IF(TEXT(DATE(VALUE(LEFT(A4780,4)),VALUE(MID(A4780,6,2)),VALUE(MID(A4780,9,2))),"yyyy-mm-dd")=LEFT(A4780,10),DATE(VALUE(LEFT(A4780,4)),VALUE(MID(A4780,6,2)),VALUE(MID(A4780,9,2))),""),"")))</f>
        <v/>
      </c>
    </row>
    <row r="4781" customFormat="false" ht="15" hidden="false" customHeight="false" outlineLevel="0" collapsed="false">
      <c r="A4781" s="13"/>
      <c r="B4781" s="8"/>
      <c r="C4781" s="8"/>
      <c r="D4781" s="23"/>
      <c r="E4781" s="23"/>
      <c r="F4781" s="10" t="str">
        <f aca="false">IF(D4781="","",D4781-N(E4781))</f>
        <v/>
      </c>
      <c r="G4781" s="8"/>
      <c r="H4781" s="12" t="str">
        <f aca="false">IF(AND(A4781="",C4781="",D4781=""),"",IF(A4781="","Add the order date",IF(I4781="","Date not recognised - use YYYY-MM-DD",IF(C4781="","Add the customer email",IF(D4781="","Add the order total",IF(COUNTIF(Customers!$A$2:$A$2001,C4781)=0,"Customer not on Customers tab",IF(N(E4781)&gt;D4781,"Refund is more than the order",IF(AND(B4781&lt;&gt;"",COUNTIF($B$2:$B$5001,B4781)&gt;1),"Same order # twice - keep one row",""))))))))</f>
        <v/>
      </c>
      <c r="I4781" s="11" t="str">
        <f aca="false">IF(A4781="","",IF(ISNUMBER(A4781),INT(A4781),IFERROR(IF(TEXT(DATE(VALUE(LEFT(A4781,4)),VALUE(MID(A4781,6,2)),VALUE(MID(A4781,9,2))),"yyyy-mm-dd")=LEFT(A4781,10),DATE(VALUE(LEFT(A4781,4)),VALUE(MID(A4781,6,2)),VALUE(MID(A4781,9,2))),""),"")))</f>
        <v/>
      </c>
    </row>
    <row r="4782" customFormat="false" ht="15" hidden="false" customHeight="false" outlineLevel="0" collapsed="false">
      <c r="A4782" s="13"/>
      <c r="B4782" s="8"/>
      <c r="C4782" s="8"/>
      <c r="D4782" s="23"/>
      <c r="E4782" s="23"/>
      <c r="F4782" s="10" t="str">
        <f aca="false">IF(D4782="","",D4782-N(E4782))</f>
        <v/>
      </c>
      <c r="G4782" s="8"/>
      <c r="H4782" s="12" t="str">
        <f aca="false">IF(AND(A4782="",C4782="",D4782=""),"",IF(A4782="","Add the order date",IF(I4782="","Date not recognised - use YYYY-MM-DD",IF(C4782="","Add the customer email",IF(D4782="","Add the order total",IF(COUNTIF(Customers!$A$2:$A$2001,C4782)=0,"Customer not on Customers tab",IF(N(E4782)&gt;D4782,"Refund is more than the order",IF(AND(B4782&lt;&gt;"",COUNTIF($B$2:$B$5001,B4782)&gt;1),"Same order # twice - keep one row",""))))))))</f>
        <v/>
      </c>
      <c r="I4782" s="11" t="str">
        <f aca="false">IF(A4782="","",IF(ISNUMBER(A4782),INT(A4782),IFERROR(IF(TEXT(DATE(VALUE(LEFT(A4782,4)),VALUE(MID(A4782,6,2)),VALUE(MID(A4782,9,2))),"yyyy-mm-dd")=LEFT(A4782,10),DATE(VALUE(LEFT(A4782,4)),VALUE(MID(A4782,6,2)),VALUE(MID(A4782,9,2))),""),"")))</f>
        <v/>
      </c>
    </row>
    <row r="4783" customFormat="false" ht="15" hidden="false" customHeight="false" outlineLevel="0" collapsed="false">
      <c r="A4783" s="13"/>
      <c r="B4783" s="8"/>
      <c r="C4783" s="8"/>
      <c r="D4783" s="23"/>
      <c r="E4783" s="23"/>
      <c r="F4783" s="10" t="str">
        <f aca="false">IF(D4783="","",D4783-N(E4783))</f>
        <v/>
      </c>
      <c r="G4783" s="8"/>
      <c r="H4783" s="12" t="str">
        <f aca="false">IF(AND(A4783="",C4783="",D4783=""),"",IF(A4783="","Add the order date",IF(I4783="","Date not recognised - use YYYY-MM-DD",IF(C4783="","Add the customer email",IF(D4783="","Add the order total",IF(COUNTIF(Customers!$A$2:$A$2001,C4783)=0,"Customer not on Customers tab",IF(N(E4783)&gt;D4783,"Refund is more than the order",IF(AND(B4783&lt;&gt;"",COUNTIF($B$2:$B$5001,B4783)&gt;1),"Same order # twice - keep one row",""))))))))</f>
        <v/>
      </c>
      <c r="I4783" s="11" t="str">
        <f aca="false">IF(A4783="","",IF(ISNUMBER(A4783),INT(A4783),IFERROR(IF(TEXT(DATE(VALUE(LEFT(A4783,4)),VALUE(MID(A4783,6,2)),VALUE(MID(A4783,9,2))),"yyyy-mm-dd")=LEFT(A4783,10),DATE(VALUE(LEFT(A4783,4)),VALUE(MID(A4783,6,2)),VALUE(MID(A4783,9,2))),""),"")))</f>
        <v/>
      </c>
    </row>
    <row r="4784" customFormat="false" ht="15" hidden="false" customHeight="false" outlineLevel="0" collapsed="false">
      <c r="A4784" s="13"/>
      <c r="B4784" s="8"/>
      <c r="C4784" s="8"/>
      <c r="D4784" s="23"/>
      <c r="E4784" s="23"/>
      <c r="F4784" s="10" t="str">
        <f aca="false">IF(D4784="","",D4784-N(E4784))</f>
        <v/>
      </c>
      <c r="G4784" s="8"/>
      <c r="H4784" s="12" t="str">
        <f aca="false">IF(AND(A4784="",C4784="",D4784=""),"",IF(A4784="","Add the order date",IF(I4784="","Date not recognised - use YYYY-MM-DD",IF(C4784="","Add the customer email",IF(D4784="","Add the order total",IF(COUNTIF(Customers!$A$2:$A$2001,C4784)=0,"Customer not on Customers tab",IF(N(E4784)&gt;D4784,"Refund is more than the order",IF(AND(B4784&lt;&gt;"",COUNTIF($B$2:$B$5001,B4784)&gt;1),"Same order # twice - keep one row",""))))))))</f>
        <v/>
      </c>
      <c r="I4784" s="11" t="str">
        <f aca="false">IF(A4784="","",IF(ISNUMBER(A4784),INT(A4784),IFERROR(IF(TEXT(DATE(VALUE(LEFT(A4784,4)),VALUE(MID(A4784,6,2)),VALUE(MID(A4784,9,2))),"yyyy-mm-dd")=LEFT(A4784,10),DATE(VALUE(LEFT(A4784,4)),VALUE(MID(A4784,6,2)),VALUE(MID(A4784,9,2))),""),"")))</f>
        <v/>
      </c>
    </row>
    <row r="4785" customFormat="false" ht="15" hidden="false" customHeight="false" outlineLevel="0" collapsed="false">
      <c r="A4785" s="13"/>
      <c r="B4785" s="8"/>
      <c r="C4785" s="8"/>
      <c r="D4785" s="23"/>
      <c r="E4785" s="23"/>
      <c r="F4785" s="10" t="str">
        <f aca="false">IF(D4785="","",D4785-N(E4785))</f>
        <v/>
      </c>
      <c r="G4785" s="8"/>
      <c r="H4785" s="12" t="str">
        <f aca="false">IF(AND(A4785="",C4785="",D4785=""),"",IF(A4785="","Add the order date",IF(I4785="","Date not recognised - use YYYY-MM-DD",IF(C4785="","Add the customer email",IF(D4785="","Add the order total",IF(COUNTIF(Customers!$A$2:$A$2001,C4785)=0,"Customer not on Customers tab",IF(N(E4785)&gt;D4785,"Refund is more than the order",IF(AND(B4785&lt;&gt;"",COUNTIF($B$2:$B$5001,B4785)&gt;1),"Same order # twice - keep one row",""))))))))</f>
        <v/>
      </c>
      <c r="I4785" s="11" t="str">
        <f aca="false">IF(A4785="","",IF(ISNUMBER(A4785),INT(A4785),IFERROR(IF(TEXT(DATE(VALUE(LEFT(A4785,4)),VALUE(MID(A4785,6,2)),VALUE(MID(A4785,9,2))),"yyyy-mm-dd")=LEFT(A4785,10),DATE(VALUE(LEFT(A4785,4)),VALUE(MID(A4785,6,2)),VALUE(MID(A4785,9,2))),""),"")))</f>
        <v/>
      </c>
    </row>
    <row r="4786" customFormat="false" ht="15" hidden="false" customHeight="false" outlineLevel="0" collapsed="false">
      <c r="A4786" s="13"/>
      <c r="B4786" s="8"/>
      <c r="C4786" s="8"/>
      <c r="D4786" s="23"/>
      <c r="E4786" s="23"/>
      <c r="F4786" s="10" t="str">
        <f aca="false">IF(D4786="","",D4786-N(E4786))</f>
        <v/>
      </c>
      <c r="G4786" s="8"/>
      <c r="H4786" s="12" t="str">
        <f aca="false">IF(AND(A4786="",C4786="",D4786=""),"",IF(A4786="","Add the order date",IF(I4786="","Date not recognised - use YYYY-MM-DD",IF(C4786="","Add the customer email",IF(D4786="","Add the order total",IF(COUNTIF(Customers!$A$2:$A$2001,C4786)=0,"Customer not on Customers tab",IF(N(E4786)&gt;D4786,"Refund is more than the order",IF(AND(B4786&lt;&gt;"",COUNTIF($B$2:$B$5001,B4786)&gt;1),"Same order # twice - keep one row",""))))))))</f>
        <v/>
      </c>
      <c r="I4786" s="11" t="str">
        <f aca="false">IF(A4786="","",IF(ISNUMBER(A4786),INT(A4786),IFERROR(IF(TEXT(DATE(VALUE(LEFT(A4786,4)),VALUE(MID(A4786,6,2)),VALUE(MID(A4786,9,2))),"yyyy-mm-dd")=LEFT(A4786,10),DATE(VALUE(LEFT(A4786,4)),VALUE(MID(A4786,6,2)),VALUE(MID(A4786,9,2))),""),"")))</f>
        <v/>
      </c>
    </row>
    <row r="4787" customFormat="false" ht="15" hidden="false" customHeight="false" outlineLevel="0" collapsed="false">
      <c r="A4787" s="13"/>
      <c r="B4787" s="8"/>
      <c r="C4787" s="8"/>
      <c r="D4787" s="23"/>
      <c r="E4787" s="23"/>
      <c r="F4787" s="10" t="str">
        <f aca="false">IF(D4787="","",D4787-N(E4787))</f>
        <v/>
      </c>
      <c r="G4787" s="8"/>
      <c r="H4787" s="12" t="str">
        <f aca="false">IF(AND(A4787="",C4787="",D4787=""),"",IF(A4787="","Add the order date",IF(I4787="","Date not recognised - use YYYY-MM-DD",IF(C4787="","Add the customer email",IF(D4787="","Add the order total",IF(COUNTIF(Customers!$A$2:$A$2001,C4787)=0,"Customer not on Customers tab",IF(N(E4787)&gt;D4787,"Refund is more than the order",IF(AND(B4787&lt;&gt;"",COUNTIF($B$2:$B$5001,B4787)&gt;1),"Same order # twice - keep one row",""))))))))</f>
        <v/>
      </c>
      <c r="I4787" s="11" t="str">
        <f aca="false">IF(A4787="","",IF(ISNUMBER(A4787),INT(A4787),IFERROR(IF(TEXT(DATE(VALUE(LEFT(A4787,4)),VALUE(MID(A4787,6,2)),VALUE(MID(A4787,9,2))),"yyyy-mm-dd")=LEFT(A4787,10),DATE(VALUE(LEFT(A4787,4)),VALUE(MID(A4787,6,2)),VALUE(MID(A4787,9,2))),""),"")))</f>
        <v/>
      </c>
    </row>
    <row r="4788" customFormat="false" ht="15" hidden="false" customHeight="false" outlineLevel="0" collapsed="false">
      <c r="A4788" s="13"/>
      <c r="B4788" s="8"/>
      <c r="C4788" s="8"/>
      <c r="D4788" s="23"/>
      <c r="E4788" s="23"/>
      <c r="F4788" s="10" t="str">
        <f aca="false">IF(D4788="","",D4788-N(E4788))</f>
        <v/>
      </c>
      <c r="G4788" s="8"/>
      <c r="H4788" s="12" t="str">
        <f aca="false">IF(AND(A4788="",C4788="",D4788=""),"",IF(A4788="","Add the order date",IF(I4788="","Date not recognised - use YYYY-MM-DD",IF(C4788="","Add the customer email",IF(D4788="","Add the order total",IF(COUNTIF(Customers!$A$2:$A$2001,C4788)=0,"Customer not on Customers tab",IF(N(E4788)&gt;D4788,"Refund is more than the order",IF(AND(B4788&lt;&gt;"",COUNTIF($B$2:$B$5001,B4788)&gt;1),"Same order # twice - keep one row",""))))))))</f>
        <v/>
      </c>
      <c r="I4788" s="11" t="str">
        <f aca="false">IF(A4788="","",IF(ISNUMBER(A4788),INT(A4788),IFERROR(IF(TEXT(DATE(VALUE(LEFT(A4788,4)),VALUE(MID(A4788,6,2)),VALUE(MID(A4788,9,2))),"yyyy-mm-dd")=LEFT(A4788,10),DATE(VALUE(LEFT(A4788,4)),VALUE(MID(A4788,6,2)),VALUE(MID(A4788,9,2))),""),"")))</f>
        <v/>
      </c>
    </row>
    <row r="4789" customFormat="false" ht="15" hidden="false" customHeight="false" outlineLevel="0" collapsed="false">
      <c r="A4789" s="13"/>
      <c r="B4789" s="8"/>
      <c r="C4789" s="8"/>
      <c r="D4789" s="23"/>
      <c r="E4789" s="23"/>
      <c r="F4789" s="10" t="str">
        <f aca="false">IF(D4789="","",D4789-N(E4789))</f>
        <v/>
      </c>
      <c r="G4789" s="8"/>
      <c r="H4789" s="12" t="str">
        <f aca="false">IF(AND(A4789="",C4789="",D4789=""),"",IF(A4789="","Add the order date",IF(I4789="","Date not recognised - use YYYY-MM-DD",IF(C4789="","Add the customer email",IF(D4789="","Add the order total",IF(COUNTIF(Customers!$A$2:$A$2001,C4789)=0,"Customer not on Customers tab",IF(N(E4789)&gt;D4789,"Refund is more than the order",IF(AND(B4789&lt;&gt;"",COUNTIF($B$2:$B$5001,B4789)&gt;1),"Same order # twice - keep one row",""))))))))</f>
        <v/>
      </c>
      <c r="I4789" s="11" t="str">
        <f aca="false">IF(A4789="","",IF(ISNUMBER(A4789),INT(A4789),IFERROR(IF(TEXT(DATE(VALUE(LEFT(A4789,4)),VALUE(MID(A4789,6,2)),VALUE(MID(A4789,9,2))),"yyyy-mm-dd")=LEFT(A4789,10),DATE(VALUE(LEFT(A4789,4)),VALUE(MID(A4789,6,2)),VALUE(MID(A4789,9,2))),""),"")))</f>
        <v/>
      </c>
    </row>
    <row r="4790" customFormat="false" ht="15" hidden="false" customHeight="false" outlineLevel="0" collapsed="false">
      <c r="A4790" s="13"/>
      <c r="B4790" s="8"/>
      <c r="C4790" s="8"/>
      <c r="D4790" s="23"/>
      <c r="E4790" s="23"/>
      <c r="F4790" s="10" t="str">
        <f aca="false">IF(D4790="","",D4790-N(E4790))</f>
        <v/>
      </c>
      <c r="G4790" s="8"/>
      <c r="H4790" s="12" t="str">
        <f aca="false">IF(AND(A4790="",C4790="",D4790=""),"",IF(A4790="","Add the order date",IF(I4790="","Date not recognised - use YYYY-MM-DD",IF(C4790="","Add the customer email",IF(D4790="","Add the order total",IF(COUNTIF(Customers!$A$2:$A$2001,C4790)=0,"Customer not on Customers tab",IF(N(E4790)&gt;D4790,"Refund is more than the order",IF(AND(B4790&lt;&gt;"",COUNTIF($B$2:$B$5001,B4790)&gt;1),"Same order # twice - keep one row",""))))))))</f>
        <v/>
      </c>
      <c r="I4790" s="11" t="str">
        <f aca="false">IF(A4790="","",IF(ISNUMBER(A4790),INT(A4790),IFERROR(IF(TEXT(DATE(VALUE(LEFT(A4790,4)),VALUE(MID(A4790,6,2)),VALUE(MID(A4790,9,2))),"yyyy-mm-dd")=LEFT(A4790,10),DATE(VALUE(LEFT(A4790,4)),VALUE(MID(A4790,6,2)),VALUE(MID(A4790,9,2))),""),"")))</f>
        <v/>
      </c>
    </row>
    <row r="4791" customFormat="false" ht="15" hidden="false" customHeight="false" outlineLevel="0" collapsed="false">
      <c r="A4791" s="13"/>
      <c r="B4791" s="8"/>
      <c r="C4791" s="8"/>
      <c r="D4791" s="23"/>
      <c r="E4791" s="23"/>
      <c r="F4791" s="10" t="str">
        <f aca="false">IF(D4791="","",D4791-N(E4791))</f>
        <v/>
      </c>
      <c r="G4791" s="8"/>
      <c r="H4791" s="12" t="str">
        <f aca="false">IF(AND(A4791="",C4791="",D4791=""),"",IF(A4791="","Add the order date",IF(I4791="","Date not recognised - use YYYY-MM-DD",IF(C4791="","Add the customer email",IF(D4791="","Add the order total",IF(COUNTIF(Customers!$A$2:$A$2001,C4791)=0,"Customer not on Customers tab",IF(N(E4791)&gt;D4791,"Refund is more than the order",IF(AND(B4791&lt;&gt;"",COUNTIF($B$2:$B$5001,B4791)&gt;1),"Same order # twice - keep one row",""))))))))</f>
        <v/>
      </c>
      <c r="I4791" s="11" t="str">
        <f aca="false">IF(A4791="","",IF(ISNUMBER(A4791),INT(A4791),IFERROR(IF(TEXT(DATE(VALUE(LEFT(A4791,4)),VALUE(MID(A4791,6,2)),VALUE(MID(A4791,9,2))),"yyyy-mm-dd")=LEFT(A4791,10),DATE(VALUE(LEFT(A4791,4)),VALUE(MID(A4791,6,2)),VALUE(MID(A4791,9,2))),""),"")))</f>
        <v/>
      </c>
    </row>
    <row r="4792" customFormat="false" ht="15" hidden="false" customHeight="false" outlineLevel="0" collapsed="false">
      <c r="A4792" s="13"/>
      <c r="B4792" s="8"/>
      <c r="C4792" s="8"/>
      <c r="D4792" s="23"/>
      <c r="E4792" s="23"/>
      <c r="F4792" s="10" t="str">
        <f aca="false">IF(D4792="","",D4792-N(E4792))</f>
        <v/>
      </c>
      <c r="G4792" s="8"/>
      <c r="H4792" s="12" t="str">
        <f aca="false">IF(AND(A4792="",C4792="",D4792=""),"",IF(A4792="","Add the order date",IF(I4792="","Date not recognised - use YYYY-MM-DD",IF(C4792="","Add the customer email",IF(D4792="","Add the order total",IF(COUNTIF(Customers!$A$2:$A$2001,C4792)=0,"Customer not on Customers tab",IF(N(E4792)&gt;D4792,"Refund is more than the order",IF(AND(B4792&lt;&gt;"",COUNTIF($B$2:$B$5001,B4792)&gt;1),"Same order # twice - keep one row",""))))))))</f>
        <v/>
      </c>
      <c r="I4792" s="11" t="str">
        <f aca="false">IF(A4792="","",IF(ISNUMBER(A4792),INT(A4792),IFERROR(IF(TEXT(DATE(VALUE(LEFT(A4792,4)),VALUE(MID(A4792,6,2)),VALUE(MID(A4792,9,2))),"yyyy-mm-dd")=LEFT(A4792,10),DATE(VALUE(LEFT(A4792,4)),VALUE(MID(A4792,6,2)),VALUE(MID(A4792,9,2))),""),"")))</f>
        <v/>
      </c>
    </row>
    <row r="4793" customFormat="false" ht="15" hidden="false" customHeight="false" outlineLevel="0" collapsed="false">
      <c r="A4793" s="13"/>
      <c r="B4793" s="8"/>
      <c r="C4793" s="8"/>
      <c r="D4793" s="23"/>
      <c r="E4793" s="23"/>
      <c r="F4793" s="10" t="str">
        <f aca="false">IF(D4793="","",D4793-N(E4793))</f>
        <v/>
      </c>
      <c r="G4793" s="8"/>
      <c r="H4793" s="12" t="str">
        <f aca="false">IF(AND(A4793="",C4793="",D4793=""),"",IF(A4793="","Add the order date",IF(I4793="","Date not recognised - use YYYY-MM-DD",IF(C4793="","Add the customer email",IF(D4793="","Add the order total",IF(COUNTIF(Customers!$A$2:$A$2001,C4793)=0,"Customer not on Customers tab",IF(N(E4793)&gt;D4793,"Refund is more than the order",IF(AND(B4793&lt;&gt;"",COUNTIF($B$2:$B$5001,B4793)&gt;1),"Same order # twice - keep one row",""))))))))</f>
        <v/>
      </c>
      <c r="I4793" s="11" t="str">
        <f aca="false">IF(A4793="","",IF(ISNUMBER(A4793),INT(A4793),IFERROR(IF(TEXT(DATE(VALUE(LEFT(A4793,4)),VALUE(MID(A4793,6,2)),VALUE(MID(A4793,9,2))),"yyyy-mm-dd")=LEFT(A4793,10),DATE(VALUE(LEFT(A4793,4)),VALUE(MID(A4793,6,2)),VALUE(MID(A4793,9,2))),""),"")))</f>
        <v/>
      </c>
    </row>
    <row r="4794" customFormat="false" ht="15" hidden="false" customHeight="false" outlineLevel="0" collapsed="false">
      <c r="A4794" s="13"/>
      <c r="B4794" s="8"/>
      <c r="C4794" s="8"/>
      <c r="D4794" s="23"/>
      <c r="E4794" s="23"/>
      <c r="F4794" s="10" t="str">
        <f aca="false">IF(D4794="","",D4794-N(E4794))</f>
        <v/>
      </c>
      <c r="G4794" s="8"/>
      <c r="H4794" s="12" t="str">
        <f aca="false">IF(AND(A4794="",C4794="",D4794=""),"",IF(A4794="","Add the order date",IF(I4794="","Date not recognised - use YYYY-MM-DD",IF(C4794="","Add the customer email",IF(D4794="","Add the order total",IF(COUNTIF(Customers!$A$2:$A$2001,C4794)=0,"Customer not on Customers tab",IF(N(E4794)&gt;D4794,"Refund is more than the order",IF(AND(B4794&lt;&gt;"",COUNTIF($B$2:$B$5001,B4794)&gt;1),"Same order # twice - keep one row",""))))))))</f>
        <v/>
      </c>
      <c r="I4794" s="11" t="str">
        <f aca="false">IF(A4794="","",IF(ISNUMBER(A4794),INT(A4794),IFERROR(IF(TEXT(DATE(VALUE(LEFT(A4794,4)),VALUE(MID(A4794,6,2)),VALUE(MID(A4794,9,2))),"yyyy-mm-dd")=LEFT(A4794,10),DATE(VALUE(LEFT(A4794,4)),VALUE(MID(A4794,6,2)),VALUE(MID(A4794,9,2))),""),"")))</f>
        <v/>
      </c>
    </row>
    <row r="4795" customFormat="false" ht="15" hidden="false" customHeight="false" outlineLevel="0" collapsed="false">
      <c r="A4795" s="13"/>
      <c r="B4795" s="8"/>
      <c r="C4795" s="8"/>
      <c r="D4795" s="23"/>
      <c r="E4795" s="23"/>
      <c r="F4795" s="10" t="str">
        <f aca="false">IF(D4795="","",D4795-N(E4795))</f>
        <v/>
      </c>
      <c r="G4795" s="8"/>
      <c r="H4795" s="12" t="str">
        <f aca="false">IF(AND(A4795="",C4795="",D4795=""),"",IF(A4795="","Add the order date",IF(I4795="","Date not recognised - use YYYY-MM-DD",IF(C4795="","Add the customer email",IF(D4795="","Add the order total",IF(COUNTIF(Customers!$A$2:$A$2001,C4795)=0,"Customer not on Customers tab",IF(N(E4795)&gt;D4795,"Refund is more than the order",IF(AND(B4795&lt;&gt;"",COUNTIF($B$2:$B$5001,B4795)&gt;1),"Same order # twice - keep one row",""))))))))</f>
        <v/>
      </c>
      <c r="I4795" s="11" t="str">
        <f aca="false">IF(A4795="","",IF(ISNUMBER(A4795),INT(A4795),IFERROR(IF(TEXT(DATE(VALUE(LEFT(A4795,4)),VALUE(MID(A4795,6,2)),VALUE(MID(A4795,9,2))),"yyyy-mm-dd")=LEFT(A4795,10),DATE(VALUE(LEFT(A4795,4)),VALUE(MID(A4795,6,2)),VALUE(MID(A4795,9,2))),""),"")))</f>
        <v/>
      </c>
    </row>
    <row r="4796" customFormat="false" ht="15" hidden="false" customHeight="false" outlineLevel="0" collapsed="false">
      <c r="A4796" s="13"/>
      <c r="B4796" s="8"/>
      <c r="C4796" s="8"/>
      <c r="D4796" s="23"/>
      <c r="E4796" s="23"/>
      <c r="F4796" s="10" t="str">
        <f aca="false">IF(D4796="","",D4796-N(E4796))</f>
        <v/>
      </c>
      <c r="G4796" s="8"/>
      <c r="H4796" s="12" t="str">
        <f aca="false">IF(AND(A4796="",C4796="",D4796=""),"",IF(A4796="","Add the order date",IF(I4796="","Date not recognised - use YYYY-MM-DD",IF(C4796="","Add the customer email",IF(D4796="","Add the order total",IF(COUNTIF(Customers!$A$2:$A$2001,C4796)=0,"Customer not on Customers tab",IF(N(E4796)&gt;D4796,"Refund is more than the order",IF(AND(B4796&lt;&gt;"",COUNTIF($B$2:$B$5001,B4796)&gt;1),"Same order # twice - keep one row",""))))))))</f>
        <v/>
      </c>
      <c r="I4796" s="11" t="str">
        <f aca="false">IF(A4796="","",IF(ISNUMBER(A4796),INT(A4796),IFERROR(IF(TEXT(DATE(VALUE(LEFT(A4796,4)),VALUE(MID(A4796,6,2)),VALUE(MID(A4796,9,2))),"yyyy-mm-dd")=LEFT(A4796,10),DATE(VALUE(LEFT(A4796,4)),VALUE(MID(A4796,6,2)),VALUE(MID(A4796,9,2))),""),"")))</f>
        <v/>
      </c>
    </row>
    <row r="4797" customFormat="false" ht="15" hidden="false" customHeight="false" outlineLevel="0" collapsed="false">
      <c r="A4797" s="13"/>
      <c r="B4797" s="8"/>
      <c r="C4797" s="8"/>
      <c r="D4797" s="23"/>
      <c r="E4797" s="23"/>
      <c r="F4797" s="10" t="str">
        <f aca="false">IF(D4797="","",D4797-N(E4797))</f>
        <v/>
      </c>
      <c r="G4797" s="8"/>
      <c r="H4797" s="12" t="str">
        <f aca="false">IF(AND(A4797="",C4797="",D4797=""),"",IF(A4797="","Add the order date",IF(I4797="","Date not recognised - use YYYY-MM-DD",IF(C4797="","Add the customer email",IF(D4797="","Add the order total",IF(COUNTIF(Customers!$A$2:$A$2001,C4797)=0,"Customer not on Customers tab",IF(N(E4797)&gt;D4797,"Refund is more than the order",IF(AND(B4797&lt;&gt;"",COUNTIF($B$2:$B$5001,B4797)&gt;1),"Same order # twice - keep one row",""))))))))</f>
        <v/>
      </c>
      <c r="I4797" s="11" t="str">
        <f aca="false">IF(A4797="","",IF(ISNUMBER(A4797),INT(A4797),IFERROR(IF(TEXT(DATE(VALUE(LEFT(A4797,4)),VALUE(MID(A4797,6,2)),VALUE(MID(A4797,9,2))),"yyyy-mm-dd")=LEFT(A4797,10),DATE(VALUE(LEFT(A4797,4)),VALUE(MID(A4797,6,2)),VALUE(MID(A4797,9,2))),""),"")))</f>
        <v/>
      </c>
    </row>
    <row r="4798" customFormat="false" ht="15" hidden="false" customHeight="false" outlineLevel="0" collapsed="false">
      <c r="A4798" s="13"/>
      <c r="B4798" s="8"/>
      <c r="C4798" s="8"/>
      <c r="D4798" s="23"/>
      <c r="E4798" s="23"/>
      <c r="F4798" s="10" t="str">
        <f aca="false">IF(D4798="","",D4798-N(E4798))</f>
        <v/>
      </c>
      <c r="G4798" s="8"/>
      <c r="H4798" s="12" t="str">
        <f aca="false">IF(AND(A4798="",C4798="",D4798=""),"",IF(A4798="","Add the order date",IF(I4798="","Date not recognised - use YYYY-MM-DD",IF(C4798="","Add the customer email",IF(D4798="","Add the order total",IF(COUNTIF(Customers!$A$2:$A$2001,C4798)=0,"Customer not on Customers tab",IF(N(E4798)&gt;D4798,"Refund is more than the order",IF(AND(B4798&lt;&gt;"",COUNTIF($B$2:$B$5001,B4798)&gt;1),"Same order # twice - keep one row",""))))))))</f>
        <v/>
      </c>
      <c r="I4798" s="11" t="str">
        <f aca="false">IF(A4798="","",IF(ISNUMBER(A4798),INT(A4798),IFERROR(IF(TEXT(DATE(VALUE(LEFT(A4798,4)),VALUE(MID(A4798,6,2)),VALUE(MID(A4798,9,2))),"yyyy-mm-dd")=LEFT(A4798,10),DATE(VALUE(LEFT(A4798,4)),VALUE(MID(A4798,6,2)),VALUE(MID(A4798,9,2))),""),"")))</f>
        <v/>
      </c>
    </row>
    <row r="4799" customFormat="false" ht="15" hidden="false" customHeight="false" outlineLevel="0" collapsed="false">
      <c r="A4799" s="13"/>
      <c r="B4799" s="8"/>
      <c r="C4799" s="8"/>
      <c r="D4799" s="23"/>
      <c r="E4799" s="23"/>
      <c r="F4799" s="10" t="str">
        <f aca="false">IF(D4799="","",D4799-N(E4799))</f>
        <v/>
      </c>
      <c r="G4799" s="8"/>
      <c r="H4799" s="12" t="str">
        <f aca="false">IF(AND(A4799="",C4799="",D4799=""),"",IF(A4799="","Add the order date",IF(I4799="","Date not recognised - use YYYY-MM-DD",IF(C4799="","Add the customer email",IF(D4799="","Add the order total",IF(COUNTIF(Customers!$A$2:$A$2001,C4799)=0,"Customer not on Customers tab",IF(N(E4799)&gt;D4799,"Refund is more than the order",IF(AND(B4799&lt;&gt;"",COUNTIF($B$2:$B$5001,B4799)&gt;1),"Same order # twice - keep one row",""))))))))</f>
        <v/>
      </c>
      <c r="I4799" s="11" t="str">
        <f aca="false">IF(A4799="","",IF(ISNUMBER(A4799),INT(A4799),IFERROR(IF(TEXT(DATE(VALUE(LEFT(A4799,4)),VALUE(MID(A4799,6,2)),VALUE(MID(A4799,9,2))),"yyyy-mm-dd")=LEFT(A4799,10),DATE(VALUE(LEFT(A4799,4)),VALUE(MID(A4799,6,2)),VALUE(MID(A4799,9,2))),""),"")))</f>
        <v/>
      </c>
    </row>
    <row r="4800" customFormat="false" ht="15" hidden="false" customHeight="false" outlineLevel="0" collapsed="false">
      <c r="A4800" s="13"/>
      <c r="B4800" s="8"/>
      <c r="C4800" s="8"/>
      <c r="D4800" s="23"/>
      <c r="E4800" s="23"/>
      <c r="F4800" s="10" t="str">
        <f aca="false">IF(D4800="","",D4800-N(E4800))</f>
        <v/>
      </c>
      <c r="G4800" s="8"/>
      <c r="H4800" s="12" t="str">
        <f aca="false">IF(AND(A4800="",C4800="",D4800=""),"",IF(A4800="","Add the order date",IF(I4800="","Date not recognised - use YYYY-MM-DD",IF(C4800="","Add the customer email",IF(D4800="","Add the order total",IF(COUNTIF(Customers!$A$2:$A$2001,C4800)=0,"Customer not on Customers tab",IF(N(E4800)&gt;D4800,"Refund is more than the order",IF(AND(B4800&lt;&gt;"",COUNTIF($B$2:$B$5001,B4800)&gt;1),"Same order # twice - keep one row",""))))))))</f>
        <v/>
      </c>
      <c r="I4800" s="11" t="str">
        <f aca="false">IF(A4800="","",IF(ISNUMBER(A4800),INT(A4800),IFERROR(IF(TEXT(DATE(VALUE(LEFT(A4800,4)),VALUE(MID(A4800,6,2)),VALUE(MID(A4800,9,2))),"yyyy-mm-dd")=LEFT(A4800,10),DATE(VALUE(LEFT(A4800,4)),VALUE(MID(A4800,6,2)),VALUE(MID(A4800,9,2))),""),"")))</f>
        <v/>
      </c>
    </row>
    <row r="4801" customFormat="false" ht="15" hidden="false" customHeight="false" outlineLevel="0" collapsed="false">
      <c r="A4801" s="13"/>
      <c r="B4801" s="8"/>
      <c r="C4801" s="8"/>
      <c r="D4801" s="23"/>
      <c r="E4801" s="23"/>
      <c r="F4801" s="10" t="str">
        <f aca="false">IF(D4801="","",D4801-N(E4801))</f>
        <v/>
      </c>
      <c r="G4801" s="8"/>
      <c r="H4801" s="12" t="str">
        <f aca="false">IF(AND(A4801="",C4801="",D4801=""),"",IF(A4801="","Add the order date",IF(I4801="","Date not recognised - use YYYY-MM-DD",IF(C4801="","Add the customer email",IF(D4801="","Add the order total",IF(COUNTIF(Customers!$A$2:$A$2001,C4801)=0,"Customer not on Customers tab",IF(N(E4801)&gt;D4801,"Refund is more than the order",IF(AND(B4801&lt;&gt;"",COUNTIF($B$2:$B$5001,B4801)&gt;1),"Same order # twice - keep one row",""))))))))</f>
        <v/>
      </c>
      <c r="I4801" s="11" t="str">
        <f aca="false">IF(A4801="","",IF(ISNUMBER(A4801),INT(A4801),IFERROR(IF(TEXT(DATE(VALUE(LEFT(A4801,4)),VALUE(MID(A4801,6,2)),VALUE(MID(A4801,9,2))),"yyyy-mm-dd")=LEFT(A4801,10),DATE(VALUE(LEFT(A4801,4)),VALUE(MID(A4801,6,2)),VALUE(MID(A4801,9,2))),""),"")))</f>
        <v/>
      </c>
    </row>
    <row r="4802" customFormat="false" ht="15" hidden="false" customHeight="false" outlineLevel="0" collapsed="false">
      <c r="A4802" s="13"/>
      <c r="B4802" s="8"/>
      <c r="C4802" s="8"/>
      <c r="D4802" s="23"/>
      <c r="E4802" s="23"/>
      <c r="F4802" s="10" t="str">
        <f aca="false">IF(D4802="","",D4802-N(E4802))</f>
        <v/>
      </c>
      <c r="G4802" s="8"/>
      <c r="H4802" s="12" t="str">
        <f aca="false">IF(AND(A4802="",C4802="",D4802=""),"",IF(A4802="","Add the order date",IF(I4802="","Date not recognised - use YYYY-MM-DD",IF(C4802="","Add the customer email",IF(D4802="","Add the order total",IF(COUNTIF(Customers!$A$2:$A$2001,C4802)=0,"Customer not on Customers tab",IF(N(E4802)&gt;D4802,"Refund is more than the order",IF(AND(B4802&lt;&gt;"",COUNTIF($B$2:$B$5001,B4802)&gt;1),"Same order # twice - keep one row",""))))))))</f>
        <v/>
      </c>
      <c r="I4802" s="11" t="str">
        <f aca="false">IF(A4802="","",IF(ISNUMBER(A4802),INT(A4802),IFERROR(IF(TEXT(DATE(VALUE(LEFT(A4802,4)),VALUE(MID(A4802,6,2)),VALUE(MID(A4802,9,2))),"yyyy-mm-dd")=LEFT(A4802,10),DATE(VALUE(LEFT(A4802,4)),VALUE(MID(A4802,6,2)),VALUE(MID(A4802,9,2))),""),"")))</f>
        <v/>
      </c>
    </row>
    <row r="4803" customFormat="false" ht="15" hidden="false" customHeight="false" outlineLevel="0" collapsed="false">
      <c r="A4803" s="13"/>
      <c r="B4803" s="8"/>
      <c r="C4803" s="8"/>
      <c r="D4803" s="23"/>
      <c r="E4803" s="23"/>
      <c r="F4803" s="10" t="str">
        <f aca="false">IF(D4803="","",D4803-N(E4803))</f>
        <v/>
      </c>
      <c r="G4803" s="8"/>
      <c r="H4803" s="12" t="str">
        <f aca="false">IF(AND(A4803="",C4803="",D4803=""),"",IF(A4803="","Add the order date",IF(I4803="","Date not recognised - use YYYY-MM-DD",IF(C4803="","Add the customer email",IF(D4803="","Add the order total",IF(COUNTIF(Customers!$A$2:$A$2001,C4803)=0,"Customer not on Customers tab",IF(N(E4803)&gt;D4803,"Refund is more than the order",IF(AND(B4803&lt;&gt;"",COUNTIF($B$2:$B$5001,B4803)&gt;1),"Same order # twice - keep one row",""))))))))</f>
        <v/>
      </c>
      <c r="I4803" s="11" t="str">
        <f aca="false">IF(A4803="","",IF(ISNUMBER(A4803),INT(A4803),IFERROR(IF(TEXT(DATE(VALUE(LEFT(A4803,4)),VALUE(MID(A4803,6,2)),VALUE(MID(A4803,9,2))),"yyyy-mm-dd")=LEFT(A4803,10),DATE(VALUE(LEFT(A4803,4)),VALUE(MID(A4803,6,2)),VALUE(MID(A4803,9,2))),""),"")))</f>
        <v/>
      </c>
    </row>
    <row r="4804" customFormat="false" ht="15" hidden="false" customHeight="false" outlineLevel="0" collapsed="false">
      <c r="A4804" s="13"/>
      <c r="B4804" s="8"/>
      <c r="C4804" s="8"/>
      <c r="D4804" s="23"/>
      <c r="E4804" s="23"/>
      <c r="F4804" s="10" t="str">
        <f aca="false">IF(D4804="","",D4804-N(E4804))</f>
        <v/>
      </c>
      <c r="G4804" s="8"/>
      <c r="H4804" s="12" t="str">
        <f aca="false">IF(AND(A4804="",C4804="",D4804=""),"",IF(A4804="","Add the order date",IF(I4804="","Date not recognised - use YYYY-MM-DD",IF(C4804="","Add the customer email",IF(D4804="","Add the order total",IF(COUNTIF(Customers!$A$2:$A$2001,C4804)=0,"Customer not on Customers tab",IF(N(E4804)&gt;D4804,"Refund is more than the order",IF(AND(B4804&lt;&gt;"",COUNTIF($B$2:$B$5001,B4804)&gt;1),"Same order # twice - keep one row",""))))))))</f>
        <v/>
      </c>
      <c r="I4804" s="11" t="str">
        <f aca="false">IF(A4804="","",IF(ISNUMBER(A4804),INT(A4804),IFERROR(IF(TEXT(DATE(VALUE(LEFT(A4804,4)),VALUE(MID(A4804,6,2)),VALUE(MID(A4804,9,2))),"yyyy-mm-dd")=LEFT(A4804,10),DATE(VALUE(LEFT(A4804,4)),VALUE(MID(A4804,6,2)),VALUE(MID(A4804,9,2))),""),"")))</f>
        <v/>
      </c>
    </row>
    <row r="4805" customFormat="false" ht="15" hidden="false" customHeight="false" outlineLevel="0" collapsed="false">
      <c r="A4805" s="13"/>
      <c r="B4805" s="8"/>
      <c r="C4805" s="8"/>
      <c r="D4805" s="23"/>
      <c r="E4805" s="23"/>
      <c r="F4805" s="10" t="str">
        <f aca="false">IF(D4805="","",D4805-N(E4805))</f>
        <v/>
      </c>
      <c r="G4805" s="8"/>
      <c r="H4805" s="12" t="str">
        <f aca="false">IF(AND(A4805="",C4805="",D4805=""),"",IF(A4805="","Add the order date",IF(I4805="","Date not recognised - use YYYY-MM-DD",IF(C4805="","Add the customer email",IF(D4805="","Add the order total",IF(COUNTIF(Customers!$A$2:$A$2001,C4805)=0,"Customer not on Customers tab",IF(N(E4805)&gt;D4805,"Refund is more than the order",IF(AND(B4805&lt;&gt;"",COUNTIF($B$2:$B$5001,B4805)&gt;1),"Same order # twice - keep one row",""))))))))</f>
        <v/>
      </c>
      <c r="I4805" s="11" t="str">
        <f aca="false">IF(A4805="","",IF(ISNUMBER(A4805),INT(A4805),IFERROR(IF(TEXT(DATE(VALUE(LEFT(A4805,4)),VALUE(MID(A4805,6,2)),VALUE(MID(A4805,9,2))),"yyyy-mm-dd")=LEFT(A4805,10),DATE(VALUE(LEFT(A4805,4)),VALUE(MID(A4805,6,2)),VALUE(MID(A4805,9,2))),""),"")))</f>
        <v/>
      </c>
    </row>
    <row r="4806" customFormat="false" ht="15" hidden="false" customHeight="false" outlineLevel="0" collapsed="false">
      <c r="A4806" s="13"/>
      <c r="B4806" s="8"/>
      <c r="C4806" s="8"/>
      <c r="D4806" s="23"/>
      <c r="E4806" s="23"/>
      <c r="F4806" s="10" t="str">
        <f aca="false">IF(D4806="","",D4806-N(E4806))</f>
        <v/>
      </c>
      <c r="G4806" s="8"/>
      <c r="H4806" s="12" t="str">
        <f aca="false">IF(AND(A4806="",C4806="",D4806=""),"",IF(A4806="","Add the order date",IF(I4806="","Date not recognised - use YYYY-MM-DD",IF(C4806="","Add the customer email",IF(D4806="","Add the order total",IF(COUNTIF(Customers!$A$2:$A$2001,C4806)=0,"Customer not on Customers tab",IF(N(E4806)&gt;D4806,"Refund is more than the order",IF(AND(B4806&lt;&gt;"",COUNTIF($B$2:$B$5001,B4806)&gt;1),"Same order # twice - keep one row",""))))))))</f>
        <v/>
      </c>
      <c r="I4806" s="11" t="str">
        <f aca="false">IF(A4806="","",IF(ISNUMBER(A4806),INT(A4806),IFERROR(IF(TEXT(DATE(VALUE(LEFT(A4806,4)),VALUE(MID(A4806,6,2)),VALUE(MID(A4806,9,2))),"yyyy-mm-dd")=LEFT(A4806,10),DATE(VALUE(LEFT(A4806,4)),VALUE(MID(A4806,6,2)),VALUE(MID(A4806,9,2))),""),"")))</f>
        <v/>
      </c>
    </row>
    <row r="4807" customFormat="false" ht="15" hidden="false" customHeight="false" outlineLevel="0" collapsed="false">
      <c r="A4807" s="13"/>
      <c r="B4807" s="8"/>
      <c r="C4807" s="8"/>
      <c r="D4807" s="23"/>
      <c r="E4807" s="23"/>
      <c r="F4807" s="10" t="str">
        <f aca="false">IF(D4807="","",D4807-N(E4807))</f>
        <v/>
      </c>
      <c r="G4807" s="8"/>
      <c r="H4807" s="12" t="str">
        <f aca="false">IF(AND(A4807="",C4807="",D4807=""),"",IF(A4807="","Add the order date",IF(I4807="","Date not recognised - use YYYY-MM-DD",IF(C4807="","Add the customer email",IF(D4807="","Add the order total",IF(COUNTIF(Customers!$A$2:$A$2001,C4807)=0,"Customer not on Customers tab",IF(N(E4807)&gt;D4807,"Refund is more than the order",IF(AND(B4807&lt;&gt;"",COUNTIF($B$2:$B$5001,B4807)&gt;1),"Same order # twice - keep one row",""))))))))</f>
        <v/>
      </c>
      <c r="I4807" s="11" t="str">
        <f aca="false">IF(A4807="","",IF(ISNUMBER(A4807),INT(A4807),IFERROR(IF(TEXT(DATE(VALUE(LEFT(A4807,4)),VALUE(MID(A4807,6,2)),VALUE(MID(A4807,9,2))),"yyyy-mm-dd")=LEFT(A4807,10),DATE(VALUE(LEFT(A4807,4)),VALUE(MID(A4807,6,2)),VALUE(MID(A4807,9,2))),""),"")))</f>
        <v/>
      </c>
    </row>
    <row r="4808" customFormat="false" ht="15" hidden="false" customHeight="false" outlineLevel="0" collapsed="false">
      <c r="A4808" s="13"/>
      <c r="B4808" s="8"/>
      <c r="C4808" s="8"/>
      <c r="D4808" s="23"/>
      <c r="E4808" s="23"/>
      <c r="F4808" s="10" t="str">
        <f aca="false">IF(D4808="","",D4808-N(E4808))</f>
        <v/>
      </c>
      <c r="G4808" s="8"/>
      <c r="H4808" s="12" t="str">
        <f aca="false">IF(AND(A4808="",C4808="",D4808=""),"",IF(A4808="","Add the order date",IF(I4808="","Date not recognised - use YYYY-MM-DD",IF(C4808="","Add the customer email",IF(D4808="","Add the order total",IF(COUNTIF(Customers!$A$2:$A$2001,C4808)=0,"Customer not on Customers tab",IF(N(E4808)&gt;D4808,"Refund is more than the order",IF(AND(B4808&lt;&gt;"",COUNTIF($B$2:$B$5001,B4808)&gt;1),"Same order # twice - keep one row",""))))))))</f>
        <v/>
      </c>
      <c r="I4808" s="11" t="str">
        <f aca="false">IF(A4808="","",IF(ISNUMBER(A4808),INT(A4808),IFERROR(IF(TEXT(DATE(VALUE(LEFT(A4808,4)),VALUE(MID(A4808,6,2)),VALUE(MID(A4808,9,2))),"yyyy-mm-dd")=LEFT(A4808,10),DATE(VALUE(LEFT(A4808,4)),VALUE(MID(A4808,6,2)),VALUE(MID(A4808,9,2))),""),"")))</f>
        <v/>
      </c>
    </row>
    <row r="4809" customFormat="false" ht="15" hidden="false" customHeight="false" outlineLevel="0" collapsed="false">
      <c r="A4809" s="13"/>
      <c r="B4809" s="8"/>
      <c r="C4809" s="8"/>
      <c r="D4809" s="23"/>
      <c r="E4809" s="23"/>
      <c r="F4809" s="10" t="str">
        <f aca="false">IF(D4809="","",D4809-N(E4809))</f>
        <v/>
      </c>
      <c r="G4809" s="8"/>
      <c r="H4809" s="12" t="str">
        <f aca="false">IF(AND(A4809="",C4809="",D4809=""),"",IF(A4809="","Add the order date",IF(I4809="","Date not recognised - use YYYY-MM-DD",IF(C4809="","Add the customer email",IF(D4809="","Add the order total",IF(COUNTIF(Customers!$A$2:$A$2001,C4809)=0,"Customer not on Customers tab",IF(N(E4809)&gt;D4809,"Refund is more than the order",IF(AND(B4809&lt;&gt;"",COUNTIF($B$2:$B$5001,B4809)&gt;1),"Same order # twice - keep one row",""))))))))</f>
        <v/>
      </c>
      <c r="I4809" s="11" t="str">
        <f aca="false">IF(A4809="","",IF(ISNUMBER(A4809),INT(A4809),IFERROR(IF(TEXT(DATE(VALUE(LEFT(A4809,4)),VALUE(MID(A4809,6,2)),VALUE(MID(A4809,9,2))),"yyyy-mm-dd")=LEFT(A4809,10),DATE(VALUE(LEFT(A4809,4)),VALUE(MID(A4809,6,2)),VALUE(MID(A4809,9,2))),""),"")))</f>
        <v/>
      </c>
    </row>
    <row r="4810" customFormat="false" ht="15" hidden="false" customHeight="false" outlineLevel="0" collapsed="false">
      <c r="A4810" s="13"/>
      <c r="B4810" s="8"/>
      <c r="C4810" s="8"/>
      <c r="D4810" s="23"/>
      <c r="E4810" s="23"/>
      <c r="F4810" s="10" t="str">
        <f aca="false">IF(D4810="","",D4810-N(E4810))</f>
        <v/>
      </c>
      <c r="G4810" s="8"/>
      <c r="H4810" s="12" t="str">
        <f aca="false">IF(AND(A4810="",C4810="",D4810=""),"",IF(A4810="","Add the order date",IF(I4810="","Date not recognised - use YYYY-MM-DD",IF(C4810="","Add the customer email",IF(D4810="","Add the order total",IF(COUNTIF(Customers!$A$2:$A$2001,C4810)=0,"Customer not on Customers tab",IF(N(E4810)&gt;D4810,"Refund is more than the order",IF(AND(B4810&lt;&gt;"",COUNTIF($B$2:$B$5001,B4810)&gt;1),"Same order # twice - keep one row",""))))))))</f>
        <v/>
      </c>
      <c r="I4810" s="11" t="str">
        <f aca="false">IF(A4810="","",IF(ISNUMBER(A4810),INT(A4810),IFERROR(IF(TEXT(DATE(VALUE(LEFT(A4810,4)),VALUE(MID(A4810,6,2)),VALUE(MID(A4810,9,2))),"yyyy-mm-dd")=LEFT(A4810,10),DATE(VALUE(LEFT(A4810,4)),VALUE(MID(A4810,6,2)),VALUE(MID(A4810,9,2))),""),"")))</f>
        <v/>
      </c>
    </row>
    <row r="4811" customFormat="false" ht="15" hidden="false" customHeight="false" outlineLevel="0" collapsed="false">
      <c r="A4811" s="13"/>
      <c r="B4811" s="8"/>
      <c r="C4811" s="8"/>
      <c r="D4811" s="23"/>
      <c r="E4811" s="23"/>
      <c r="F4811" s="10" t="str">
        <f aca="false">IF(D4811="","",D4811-N(E4811))</f>
        <v/>
      </c>
      <c r="G4811" s="8"/>
      <c r="H4811" s="12" t="str">
        <f aca="false">IF(AND(A4811="",C4811="",D4811=""),"",IF(A4811="","Add the order date",IF(I4811="","Date not recognised - use YYYY-MM-DD",IF(C4811="","Add the customer email",IF(D4811="","Add the order total",IF(COUNTIF(Customers!$A$2:$A$2001,C4811)=0,"Customer not on Customers tab",IF(N(E4811)&gt;D4811,"Refund is more than the order",IF(AND(B4811&lt;&gt;"",COUNTIF($B$2:$B$5001,B4811)&gt;1),"Same order # twice - keep one row",""))))))))</f>
        <v/>
      </c>
      <c r="I4811" s="11" t="str">
        <f aca="false">IF(A4811="","",IF(ISNUMBER(A4811),INT(A4811),IFERROR(IF(TEXT(DATE(VALUE(LEFT(A4811,4)),VALUE(MID(A4811,6,2)),VALUE(MID(A4811,9,2))),"yyyy-mm-dd")=LEFT(A4811,10),DATE(VALUE(LEFT(A4811,4)),VALUE(MID(A4811,6,2)),VALUE(MID(A4811,9,2))),""),"")))</f>
        <v/>
      </c>
    </row>
    <row r="4812" customFormat="false" ht="15" hidden="false" customHeight="false" outlineLevel="0" collapsed="false">
      <c r="A4812" s="13"/>
      <c r="B4812" s="8"/>
      <c r="C4812" s="8"/>
      <c r="D4812" s="23"/>
      <c r="E4812" s="23"/>
      <c r="F4812" s="10" t="str">
        <f aca="false">IF(D4812="","",D4812-N(E4812))</f>
        <v/>
      </c>
      <c r="G4812" s="8"/>
      <c r="H4812" s="12" t="str">
        <f aca="false">IF(AND(A4812="",C4812="",D4812=""),"",IF(A4812="","Add the order date",IF(I4812="","Date not recognised - use YYYY-MM-DD",IF(C4812="","Add the customer email",IF(D4812="","Add the order total",IF(COUNTIF(Customers!$A$2:$A$2001,C4812)=0,"Customer not on Customers tab",IF(N(E4812)&gt;D4812,"Refund is more than the order",IF(AND(B4812&lt;&gt;"",COUNTIF($B$2:$B$5001,B4812)&gt;1),"Same order # twice - keep one row",""))))))))</f>
        <v/>
      </c>
      <c r="I4812" s="11" t="str">
        <f aca="false">IF(A4812="","",IF(ISNUMBER(A4812),INT(A4812),IFERROR(IF(TEXT(DATE(VALUE(LEFT(A4812,4)),VALUE(MID(A4812,6,2)),VALUE(MID(A4812,9,2))),"yyyy-mm-dd")=LEFT(A4812,10),DATE(VALUE(LEFT(A4812,4)),VALUE(MID(A4812,6,2)),VALUE(MID(A4812,9,2))),""),"")))</f>
        <v/>
      </c>
    </row>
    <row r="4813" customFormat="false" ht="15" hidden="false" customHeight="false" outlineLevel="0" collapsed="false">
      <c r="A4813" s="13"/>
      <c r="B4813" s="8"/>
      <c r="C4813" s="8"/>
      <c r="D4813" s="23"/>
      <c r="E4813" s="23"/>
      <c r="F4813" s="10" t="str">
        <f aca="false">IF(D4813="","",D4813-N(E4813))</f>
        <v/>
      </c>
      <c r="G4813" s="8"/>
      <c r="H4813" s="12" t="str">
        <f aca="false">IF(AND(A4813="",C4813="",D4813=""),"",IF(A4813="","Add the order date",IF(I4813="","Date not recognised - use YYYY-MM-DD",IF(C4813="","Add the customer email",IF(D4813="","Add the order total",IF(COUNTIF(Customers!$A$2:$A$2001,C4813)=0,"Customer not on Customers tab",IF(N(E4813)&gt;D4813,"Refund is more than the order",IF(AND(B4813&lt;&gt;"",COUNTIF($B$2:$B$5001,B4813)&gt;1),"Same order # twice - keep one row",""))))))))</f>
        <v/>
      </c>
      <c r="I4813" s="11" t="str">
        <f aca="false">IF(A4813="","",IF(ISNUMBER(A4813),INT(A4813),IFERROR(IF(TEXT(DATE(VALUE(LEFT(A4813,4)),VALUE(MID(A4813,6,2)),VALUE(MID(A4813,9,2))),"yyyy-mm-dd")=LEFT(A4813,10),DATE(VALUE(LEFT(A4813,4)),VALUE(MID(A4813,6,2)),VALUE(MID(A4813,9,2))),""),"")))</f>
        <v/>
      </c>
    </row>
    <row r="4814" customFormat="false" ht="15" hidden="false" customHeight="false" outlineLevel="0" collapsed="false">
      <c r="A4814" s="13"/>
      <c r="B4814" s="8"/>
      <c r="C4814" s="8"/>
      <c r="D4814" s="23"/>
      <c r="E4814" s="23"/>
      <c r="F4814" s="10" t="str">
        <f aca="false">IF(D4814="","",D4814-N(E4814))</f>
        <v/>
      </c>
      <c r="G4814" s="8"/>
      <c r="H4814" s="12" t="str">
        <f aca="false">IF(AND(A4814="",C4814="",D4814=""),"",IF(A4814="","Add the order date",IF(I4814="","Date not recognised - use YYYY-MM-DD",IF(C4814="","Add the customer email",IF(D4814="","Add the order total",IF(COUNTIF(Customers!$A$2:$A$2001,C4814)=0,"Customer not on Customers tab",IF(N(E4814)&gt;D4814,"Refund is more than the order",IF(AND(B4814&lt;&gt;"",COUNTIF($B$2:$B$5001,B4814)&gt;1),"Same order # twice - keep one row",""))))))))</f>
        <v/>
      </c>
      <c r="I4814" s="11" t="str">
        <f aca="false">IF(A4814="","",IF(ISNUMBER(A4814),INT(A4814),IFERROR(IF(TEXT(DATE(VALUE(LEFT(A4814,4)),VALUE(MID(A4814,6,2)),VALUE(MID(A4814,9,2))),"yyyy-mm-dd")=LEFT(A4814,10),DATE(VALUE(LEFT(A4814,4)),VALUE(MID(A4814,6,2)),VALUE(MID(A4814,9,2))),""),"")))</f>
        <v/>
      </c>
    </row>
    <row r="4815" customFormat="false" ht="15" hidden="false" customHeight="false" outlineLevel="0" collapsed="false">
      <c r="A4815" s="13"/>
      <c r="B4815" s="8"/>
      <c r="C4815" s="8"/>
      <c r="D4815" s="23"/>
      <c r="E4815" s="23"/>
      <c r="F4815" s="10" t="str">
        <f aca="false">IF(D4815="","",D4815-N(E4815))</f>
        <v/>
      </c>
      <c r="G4815" s="8"/>
      <c r="H4815" s="12" t="str">
        <f aca="false">IF(AND(A4815="",C4815="",D4815=""),"",IF(A4815="","Add the order date",IF(I4815="","Date not recognised - use YYYY-MM-DD",IF(C4815="","Add the customer email",IF(D4815="","Add the order total",IF(COUNTIF(Customers!$A$2:$A$2001,C4815)=0,"Customer not on Customers tab",IF(N(E4815)&gt;D4815,"Refund is more than the order",IF(AND(B4815&lt;&gt;"",COUNTIF($B$2:$B$5001,B4815)&gt;1),"Same order # twice - keep one row",""))))))))</f>
        <v/>
      </c>
      <c r="I4815" s="11" t="str">
        <f aca="false">IF(A4815="","",IF(ISNUMBER(A4815),INT(A4815),IFERROR(IF(TEXT(DATE(VALUE(LEFT(A4815,4)),VALUE(MID(A4815,6,2)),VALUE(MID(A4815,9,2))),"yyyy-mm-dd")=LEFT(A4815,10),DATE(VALUE(LEFT(A4815,4)),VALUE(MID(A4815,6,2)),VALUE(MID(A4815,9,2))),""),"")))</f>
        <v/>
      </c>
    </row>
    <row r="4816" customFormat="false" ht="15" hidden="false" customHeight="false" outlineLevel="0" collapsed="false">
      <c r="A4816" s="13"/>
      <c r="B4816" s="8"/>
      <c r="C4816" s="8"/>
      <c r="D4816" s="23"/>
      <c r="E4816" s="23"/>
      <c r="F4816" s="10" t="str">
        <f aca="false">IF(D4816="","",D4816-N(E4816))</f>
        <v/>
      </c>
      <c r="G4816" s="8"/>
      <c r="H4816" s="12" t="str">
        <f aca="false">IF(AND(A4816="",C4816="",D4816=""),"",IF(A4816="","Add the order date",IF(I4816="","Date not recognised - use YYYY-MM-DD",IF(C4816="","Add the customer email",IF(D4816="","Add the order total",IF(COUNTIF(Customers!$A$2:$A$2001,C4816)=0,"Customer not on Customers tab",IF(N(E4816)&gt;D4816,"Refund is more than the order",IF(AND(B4816&lt;&gt;"",COUNTIF($B$2:$B$5001,B4816)&gt;1),"Same order # twice - keep one row",""))))))))</f>
        <v/>
      </c>
      <c r="I4816" s="11" t="str">
        <f aca="false">IF(A4816="","",IF(ISNUMBER(A4816),INT(A4816),IFERROR(IF(TEXT(DATE(VALUE(LEFT(A4816,4)),VALUE(MID(A4816,6,2)),VALUE(MID(A4816,9,2))),"yyyy-mm-dd")=LEFT(A4816,10),DATE(VALUE(LEFT(A4816,4)),VALUE(MID(A4816,6,2)),VALUE(MID(A4816,9,2))),""),"")))</f>
        <v/>
      </c>
    </row>
    <row r="4817" customFormat="false" ht="15" hidden="false" customHeight="false" outlineLevel="0" collapsed="false">
      <c r="A4817" s="13"/>
      <c r="B4817" s="8"/>
      <c r="C4817" s="8"/>
      <c r="D4817" s="23"/>
      <c r="E4817" s="23"/>
      <c r="F4817" s="10" t="str">
        <f aca="false">IF(D4817="","",D4817-N(E4817))</f>
        <v/>
      </c>
      <c r="G4817" s="8"/>
      <c r="H4817" s="12" t="str">
        <f aca="false">IF(AND(A4817="",C4817="",D4817=""),"",IF(A4817="","Add the order date",IF(I4817="","Date not recognised - use YYYY-MM-DD",IF(C4817="","Add the customer email",IF(D4817="","Add the order total",IF(COUNTIF(Customers!$A$2:$A$2001,C4817)=0,"Customer not on Customers tab",IF(N(E4817)&gt;D4817,"Refund is more than the order",IF(AND(B4817&lt;&gt;"",COUNTIF($B$2:$B$5001,B4817)&gt;1),"Same order # twice - keep one row",""))))))))</f>
        <v/>
      </c>
      <c r="I4817" s="11" t="str">
        <f aca="false">IF(A4817="","",IF(ISNUMBER(A4817),INT(A4817),IFERROR(IF(TEXT(DATE(VALUE(LEFT(A4817,4)),VALUE(MID(A4817,6,2)),VALUE(MID(A4817,9,2))),"yyyy-mm-dd")=LEFT(A4817,10),DATE(VALUE(LEFT(A4817,4)),VALUE(MID(A4817,6,2)),VALUE(MID(A4817,9,2))),""),"")))</f>
        <v/>
      </c>
    </row>
    <row r="4818" customFormat="false" ht="15" hidden="false" customHeight="false" outlineLevel="0" collapsed="false">
      <c r="A4818" s="13"/>
      <c r="B4818" s="8"/>
      <c r="C4818" s="8"/>
      <c r="D4818" s="23"/>
      <c r="E4818" s="23"/>
      <c r="F4818" s="10" t="str">
        <f aca="false">IF(D4818="","",D4818-N(E4818))</f>
        <v/>
      </c>
      <c r="G4818" s="8"/>
      <c r="H4818" s="12" t="str">
        <f aca="false">IF(AND(A4818="",C4818="",D4818=""),"",IF(A4818="","Add the order date",IF(I4818="","Date not recognised - use YYYY-MM-DD",IF(C4818="","Add the customer email",IF(D4818="","Add the order total",IF(COUNTIF(Customers!$A$2:$A$2001,C4818)=0,"Customer not on Customers tab",IF(N(E4818)&gt;D4818,"Refund is more than the order",IF(AND(B4818&lt;&gt;"",COUNTIF($B$2:$B$5001,B4818)&gt;1),"Same order # twice - keep one row",""))))))))</f>
        <v/>
      </c>
      <c r="I4818" s="11" t="str">
        <f aca="false">IF(A4818="","",IF(ISNUMBER(A4818),INT(A4818),IFERROR(IF(TEXT(DATE(VALUE(LEFT(A4818,4)),VALUE(MID(A4818,6,2)),VALUE(MID(A4818,9,2))),"yyyy-mm-dd")=LEFT(A4818,10),DATE(VALUE(LEFT(A4818,4)),VALUE(MID(A4818,6,2)),VALUE(MID(A4818,9,2))),""),"")))</f>
        <v/>
      </c>
    </row>
    <row r="4819" customFormat="false" ht="15" hidden="false" customHeight="false" outlineLevel="0" collapsed="false">
      <c r="A4819" s="13"/>
      <c r="B4819" s="8"/>
      <c r="C4819" s="8"/>
      <c r="D4819" s="23"/>
      <c r="E4819" s="23"/>
      <c r="F4819" s="10" t="str">
        <f aca="false">IF(D4819="","",D4819-N(E4819))</f>
        <v/>
      </c>
      <c r="G4819" s="8"/>
      <c r="H4819" s="12" t="str">
        <f aca="false">IF(AND(A4819="",C4819="",D4819=""),"",IF(A4819="","Add the order date",IF(I4819="","Date not recognised - use YYYY-MM-DD",IF(C4819="","Add the customer email",IF(D4819="","Add the order total",IF(COUNTIF(Customers!$A$2:$A$2001,C4819)=0,"Customer not on Customers tab",IF(N(E4819)&gt;D4819,"Refund is more than the order",IF(AND(B4819&lt;&gt;"",COUNTIF($B$2:$B$5001,B4819)&gt;1),"Same order # twice - keep one row",""))))))))</f>
        <v/>
      </c>
      <c r="I4819" s="11" t="str">
        <f aca="false">IF(A4819="","",IF(ISNUMBER(A4819),INT(A4819),IFERROR(IF(TEXT(DATE(VALUE(LEFT(A4819,4)),VALUE(MID(A4819,6,2)),VALUE(MID(A4819,9,2))),"yyyy-mm-dd")=LEFT(A4819,10),DATE(VALUE(LEFT(A4819,4)),VALUE(MID(A4819,6,2)),VALUE(MID(A4819,9,2))),""),"")))</f>
        <v/>
      </c>
    </row>
    <row r="4820" customFormat="false" ht="15" hidden="false" customHeight="false" outlineLevel="0" collapsed="false">
      <c r="A4820" s="13"/>
      <c r="B4820" s="8"/>
      <c r="C4820" s="8"/>
      <c r="D4820" s="23"/>
      <c r="E4820" s="23"/>
      <c r="F4820" s="10" t="str">
        <f aca="false">IF(D4820="","",D4820-N(E4820))</f>
        <v/>
      </c>
      <c r="G4820" s="8"/>
      <c r="H4820" s="12" t="str">
        <f aca="false">IF(AND(A4820="",C4820="",D4820=""),"",IF(A4820="","Add the order date",IF(I4820="","Date not recognised - use YYYY-MM-DD",IF(C4820="","Add the customer email",IF(D4820="","Add the order total",IF(COUNTIF(Customers!$A$2:$A$2001,C4820)=0,"Customer not on Customers tab",IF(N(E4820)&gt;D4820,"Refund is more than the order",IF(AND(B4820&lt;&gt;"",COUNTIF($B$2:$B$5001,B4820)&gt;1),"Same order # twice - keep one row",""))))))))</f>
        <v/>
      </c>
      <c r="I4820" s="11" t="str">
        <f aca="false">IF(A4820="","",IF(ISNUMBER(A4820),INT(A4820),IFERROR(IF(TEXT(DATE(VALUE(LEFT(A4820,4)),VALUE(MID(A4820,6,2)),VALUE(MID(A4820,9,2))),"yyyy-mm-dd")=LEFT(A4820,10),DATE(VALUE(LEFT(A4820,4)),VALUE(MID(A4820,6,2)),VALUE(MID(A4820,9,2))),""),"")))</f>
        <v/>
      </c>
    </row>
    <row r="4821" customFormat="false" ht="15" hidden="false" customHeight="false" outlineLevel="0" collapsed="false">
      <c r="A4821" s="13"/>
      <c r="B4821" s="8"/>
      <c r="C4821" s="8"/>
      <c r="D4821" s="23"/>
      <c r="E4821" s="23"/>
      <c r="F4821" s="10" t="str">
        <f aca="false">IF(D4821="","",D4821-N(E4821))</f>
        <v/>
      </c>
      <c r="G4821" s="8"/>
      <c r="H4821" s="12" t="str">
        <f aca="false">IF(AND(A4821="",C4821="",D4821=""),"",IF(A4821="","Add the order date",IF(I4821="","Date not recognised - use YYYY-MM-DD",IF(C4821="","Add the customer email",IF(D4821="","Add the order total",IF(COUNTIF(Customers!$A$2:$A$2001,C4821)=0,"Customer not on Customers tab",IF(N(E4821)&gt;D4821,"Refund is more than the order",IF(AND(B4821&lt;&gt;"",COUNTIF($B$2:$B$5001,B4821)&gt;1),"Same order # twice - keep one row",""))))))))</f>
        <v/>
      </c>
      <c r="I4821" s="11" t="str">
        <f aca="false">IF(A4821="","",IF(ISNUMBER(A4821),INT(A4821),IFERROR(IF(TEXT(DATE(VALUE(LEFT(A4821,4)),VALUE(MID(A4821,6,2)),VALUE(MID(A4821,9,2))),"yyyy-mm-dd")=LEFT(A4821,10),DATE(VALUE(LEFT(A4821,4)),VALUE(MID(A4821,6,2)),VALUE(MID(A4821,9,2))),""),"")))</f>
        <v/>
      </c>
    </row>
    <row r="4822" customFormat="false" ht="15" hidden="false" customHeight="false" outlineLevel="0" collapsed="false">
      <c r="A4822" s="13"/>
      <c r="B4822" s="8"/>
      <c r="C4822" s="8"/>
      <c r="D4822" s="23"/>
      <c r="E4822" s="23"/>
      <c r="F4822" s="10" t="str">
        <f aca="false">IF(D4822="","",D4822-N(E4822))</f>
        <v/>
      </c>
      <c r="G4822" s="8"/>
      <c r="H4822" s="12" t="str">
        <f aca="false">IF(AND(A4822="",C4822="",D4822=""),"",IF(A4822="","Add the order date",IF(I4822="","Date not recognised - use YYYY-MM-DD",IF(C4822="","Add the customer email",IF(D4822="","Add the order total",IF(COUNTIF(Customers!$A$2:$A$2001,C4822)=0,"Customer not on Customers tab",IF(N(E4822)&gt;D4822,"Refund is more than the order",IF(AND(B4822&lt;&gt;"",COUNTIF($B$2:$B$5001,B4822)&gt;1),"Same order # twice - keep one row",""))))))))</f>
        <v/>
      </c>
      <c r="I4822" s="11" t="str">
        <f aca="false">IF(A4822="","",IF(ISNUMBER(A4822),INT(A4822),IFERROR(IF(TEXT(DATE(VALUE(LEFT(A4822,4)),VALUE(MID(A4822,6,2)),VALUE(MID(A4822,9,2))),"yyyy-mm-dd")=LEFT(A4822,10),DATE(VALUE(LEFT(A4822,4)),VALUE(MID(A4822,6,2)),VALUE(MID(A4822,9,2))),""),"")))</f>
        <v/>
      </c>
    </row>
    <row r="4823" customFormat="false" ht="15" hidden="false" customHeight="false" outlineLevel="0" collapsed="false">
      <c r="A4823" s="13"/>
      <c r="B4823" s="8"/>
      <c r="C4823" s="8"/>
      <c r="D4823" s="23"/>
      <c r="E4823" s="23"/>
      <c r="F4823" s="10" t="str">
        <f aca="false">IF(D4823="","",D4823-N(E4823))</f>
        <v/>
      </c>
      <c r="G4823" s="8"/>
      <c r="H4823" s="12" t="str">
        <f aca="false">IF(AND(A4823="",C4823="",D4823=""),"",IF(A4823="","Add the order date",IF(I4823="","Date not recognised - use YYYY-MM-DD",IF(C4823="","Add the customer email",IF(D4823="","Add the order total",IF(COUNTIF(Customers!$A$2:$A$2001,C4823)=0,"Customer not on Customers tab",IF(N(E4823)&gt;D4823,"Refund is more than the order",IF(AND(B4823&lt;&gt;"",COUNTIF($B$2:$B$5001,B4823)&gt;1),"Same order # twice - keep one row",""))))))))</f>
        <v/>
      </c>
      <c r="I4823" s="11" t="str">
        <f aca="false">IF(A4823="","",IF(ISNUMBER(A4823),INT(A4823),IFERROR(IF(TEXT(DATE(VALUE(LEFT(A4823,4)),VALUE(MID(A4823,6,2)),VALUE(MID(A4823,9,2))),"yyyy-mm-dd")=LEFT(A4823,10),DATE(VALUE(LEFT(A4823,4)),VALUE(MID(A4823,6,2)),VALUE(MID(A4823,9,2))),""),"")))</f>
        <v/>
      </c>
    </row>
    <row r="4824" customFormat="false" ht="15" hidden="false" customHeight="false" outlineLevel="0" collapsed="false">
      <c r="A4824" s="13"/>
      <c r="B4824" s="8"/>
      <c r="C4824" s="8"/>
      <c r="D4824" s="23"/>
      <c r="E4824" s="23"/>
      <c r="F4824" s="10" t="str">
        <f aca="false">IF(D4824="","",D4824-N(E4824))</f>
        <v/>
      </c>
      <c r="G4824" s="8"/>
      <c r="H4824" s="12" t="str">
        <f aca="false">IF(AND(A4824="",C4824="",D4824=""),"",IF(A4824="","Add the order date",IF(I4824="","Date not recognised - use YYYY-MM-DD",IF(C4824="","Add the customer email",IF(D4824="","Add the order total",IF(COUNTIF(Customers!$A$2:$A$2001,C4824)=0,"Customer not on Customers tab",IF(N(E4824)&gt;D4824,"Refund is more than the order",IF(AND(B4824&lt;&gt;"",COUNTIF($B$2:$B$5001,B4824)&gt;1),"Same order # twice - keep one row",""))))))))</f>
        <v/>
      </c>
      <c r="I4824" s="11" t="str">
        <f aca="false">IF(A4824="","",IF(ISNUMBER(A4824),INT(A4824),IFERROR(IF(TEXT(DATE(VALUE(LEFT(A4824,4)),VALUE(MID(A4824,6,2)),VALUE(MID(A4824,9,2))),"yyyy-mm-dd")=LEFT(A4824,10),DATE(VALUE(LEFT(A4824,4)),VALUE(MID(A4824,6,2)),VALUE(MID(A4824,9,2))),""),"")))</f>
        <v/>
      </c>
    </row>
    <row r="4825" customFormat="false" ht="15" hidden="false" customHeight="false" outlineLevel="0" collapsed="false">
      <c r="A4825" s="13"/>
      <c r="B4825" s="8"/>
      <c r="C4825" s="8"/>
      <c r="D4825" s="23"/>
      <c r="E4825" s="23"/>
      <c r="F4825" s="10" t="str">
        <f aca="false">IF(D4825="","",D4825-N(E4825))</f>
        <v/>
      </c>
      <c r="G4825" s="8"/>
      <c r="H4825" s="12" t="str">
        <f aca="false">IF(AND(A4825="",C4825="",D4825=""),"",IF(A4825="","Add the order date",IF(I4825="","Date not recognised - use YYYY-MM-DD",IF(C4825="","Add the customer email",IF(D4825="","Add the order total",IF(COUNTIF(Customers!$A$2:$A$2001,C4825)=0,"Customer not on Customers tab",IF(N(E4825)&gt;D4825,"Refund is more than the order",IF(AND(B4825&lt;&gt;"",COUNTIF($B$2:$B$5001,B4825)&gt;1),"Same order # twice - keep one row",""))))))))</f>
        <v/>
      </c>
      <c r="I4825" s="11" t="str">
        <f aca="false">IF(A4825="","",IF(ISNUMBER(A4825),INT(A4825),IFERROR(IF(TEXT(DATE(VALUE(LEFT(A4825,4)),VALUE(MID(A4825,6,2)),VALUE(MID(A4825,9,2))),"yyyy-mm-dd")=LEFT(A4825,10),DATE(VALUE(LEFT(A4825,4)),VALUE(MID(A4825,6,2)),VALUE(MID(A4825,9,2))),""),"")))</f>
        <v/>
      </c>
    </row>
    <row r="4826" customFormat="false" ht="15" hidden="false" customHeight="false" outlineLevel="0" collapsed="false">
      <c r="A4826" s="13"/>
      <c r="B4826" s="8"/>
      <c r="C4826" s="8"/>
      <c r="D4826" s="23"/>
      <c r="E4826" s="23"/>
      <c r="F4826" s="10" t="str">
        <f aca="false">IF(D4826="","",D4826-N(E4826))</f>
        <v/>
      </c>
      <c r="G4826" s="8"/>
      <c r="H4826" s="12" t="str">
        <f aca="false">IF(AND(A4826="",C4826="",D4826=""),"",IF(A4826="","Add the order date",IF(I4826="","Date not recognised - use YYYY-MM-DD",IF(C4826="","Add the customer email",IF(D4826="","Add the order total",IF(COUNTIF(Customers!$A$2:$A$2001,C4826)=0,"Customer not on Customers tab",IF(N(E4826)&gt;D4826,"Refund is more than the order",IF(AND(B4826&lt;&gt;"",COUNTIF($B$2:$B$5001,B4826)&gt;1),"Same order # twice - keep one row",""))))))))</f>
        <v/>
      </c>
      <c r="I4826" s="11" t="str">
        <f aca="false">IF(A4826="","",IF(ISNUMBER(A4826),INT(A4826),IFERROR(IF(TEXT(DATE(VALUE(LEFT(A4826,4)),VALUE(MID(A4826,6,2)),VALUE(MID(A4826,9,2))),"yyyy-mm-dd")=LEFT(A4826,10),DATE(VALUE(LEFT(A4826,4)),VALUE(MID(A4826,6,2)),VALUE(MID(A4826,9,2))),""),"")))</f>
        <v/>
      </c>
    </row>
    <row r="4827" customFormat="false" ht="15" hidden="false" customHeight="false" outlineLevel="0" collapsed="false">
      <c r="A4827" s="13"/>
      <c r="B4827" s="8"/>
      <c r="C4827" s="8"/>
      <c r="D4827" s="23"/>
      <c r="E4827" s="23"/>
      <c r="F4827" s="10" t="str">
        <f aca="false">IF(D4827="","",D4827-N(E4827))</f>
        <v/>
      </c>
      <c r="G4827" s="8"/>
      <c r="H4827" s="12" t="str">
        <f aca="false">IF(AND(A4827="",C4827="",D4827=""),"",IF(A4827="","Add the order date",IF(I4827="","Date not recognised - use YYYY-MM-DD",IF(C4827="","Add the customer email",IF(D4827="","Add the order total",IF(COUNTIF(Customers!$A$2:$A$2001,C4827)=0,"Customer not on Customers tab",IF(N(E4827)&gt;D4827,"Refund is more than the order",IF(AND(B4827&lt;&gt;"",COUNTIF($B$2:$B$5001,B4827)&gt;1),"Same order # twice - keep one row",""))))))))</f>
        <v/>
      </c>
      <c r="I4827" s="11" t="str">
        <f aca="false">IF(A4827="","",IF(ISNUMBER(A4827),INT(A4827),IFERROR(IF(TEXT(DATE(VALUE(LEFT(A4827,4)),VALUE(MID(A4827,6,2)),VALUE(MID(A4827,9,2))),"yyyy-mm-dd")=LEFT(A4827,10),DATE(VALUE(LEFT(A4827,4)),VALUE(MID(A4827,6,2)),VALUE(MID(A4827,9,2))),""),"")))</f>
        <v/>
      </c>
    </row>
    <row r="4828" customFormat="false" ht="15" hidden="false" customHeight="false" outlineLevel="0" collapsed="false">
      <c r="A4828" s="13"/>
      <c r="B4828" s="8"/>
      <c r="C4828" s="8"/>
      <c r="D4828" s="23"/>
      <c r="E4828" s="23"/>
      <c r="F4828" s="10" t="str">
        <f aca="false">IF(D4828="","",D4828-N(E4828))</f>
        <v/>
      </c>
      <c r="G4828" s="8"/>
      <c r="H4828" s="12" t="str">
        <f aca="false">IF(AND(A4828="",C4828="",D4828=""),"",IF(A4828="","Add the order date",IF(I4828="","Date not recognised - use YYYY-MM-DD",IF(C4828="","Add the customer email",IF(D4828="","Add the order total",IF(COUNTIF(Customers!$A$2:$A$2001,C4828)=0,"Customer not on Customers tab",IF(N(E4828)&gt;D4828,"Refund is more than the order",IF(AND(B4828&lt;&gt;"",COUNTIF($B$2:$B$5001,B4828)&gt;1),"Same order # twice - keep one row",""))))))))</f>
        <v/>
      </c>
      <c r="I4828" s="11" t="str">
        <f aca="false">IF(A4828="","",IF(ISNUMBER(A4828),INT(A4828),IFERROR(IF(TEXT(DATE(VALUE(LEFT(A4828,4)),VALUE(MID(A4828,6,2)),VALUE(MID(A4828,9,2))),"yyyy-mm-dd")=LEFT(A4828,10),DATE(VALUE(LEFT(A4828,4)),VALUE(MID(A4828,6,2)),VALUE(MID(A4828,9,2))),""),"")))</f>
        <v/>
      </c>
    </row>
    <row r="4829" customFormat="false" ht="15" hidden="false" customHeight="false" outlineLevel="0" collapsed="false">
      <c r="A4829" s="13"/>
      <c r="B4829" s="8"/>
      <c r="C4829" s="8"/>
      <c r="D4829" s="23"/>
      <c r="E4829" s="23"/>
      <c r="F4829" s="10" t="str">
        <f aca="false">IF(D4829="","",D4829-N(E4829))</f>
        <v/>
      </c>
      <c r="G4829" s="8"/>
      <c r="H4829" s="12" t="str">
        <f aca="false">IF(AND(A4829="",C4829="",D4829=""),"",IF(A4829="","Add the order date",IF(I4829="","Date not recognised - use YYYY-MM-DD",IF(C4829="","Add the customer email",IF(D4829="","Add the order total",IF(COUNTIF(Customers!$A$2:$A$2001,C4829)=0,"Customer not on Customers tab",IF(N(E4829)&gt;D4829,"Refund is more than the order",IF(AND(B4829&lt;&gt;"",COUNTIF($B$2:$B$5001,B4829)&gt;1),"Same order # twice - keep one row",""))))))))</f>
        <v/>
      </c>
      <c r="I4829" s="11" t="str">
        <f aca="false">IF(A4829="","",IF(ISNUMBER(A4829),INT(A4829),IFERROR(IF(TEXT(DATE(VALUE(LEFT(A4829,4)),VALUE(MID(A4829,6,2)),VALUE(MID(A4829,9,2))),"yyyy-mm-dd")=LEFT(A4829,10),DATE(VALUE(LEFT(A4829,4)),VALUE(MID(A4829,6,2)),VALUE(MID(A4829,9,2))),""),"")))</f>
        <v/>
      </c>
    </row>
    <row r="4830" customFormat="false" ht="15" hidden="false" customHeight="false" outlineLevel="0" collapsed="false">
      <c r="A4830" s="13"/>
      <c r="B4830" s="8"/>
      <c r="C4830" s="8"/>
      <c r="D4830" s="23"/>
      <c r="E4830" s="23"/>
      <c r="F4830" s="10" t="str">
        <f aca="false">IF(D4830="","",D4830-N(E4830))</f>
        <v/>
      </c>
      <c r="G4830" s="8"/>
      <c r="H4830" s="12" t="str">
        <f aca="false">IF(AND(A4830="",C4830="",D4830=""),"",IF(A4830="","Add the order date",IF(I4830="","Date not recognised - use YYYY-MM-DD",IF(C4830="","Add the customer email",IF(D4830="","Add the order total",IF(COUNTIF(Customers!$A$2:$A$2001,C4830)=0,"Customer not on Customers tab",IF(N(E4830)&gt;D4830,"Refund is more than the order",IF(AND(B4830&lt;&gt;"",COUNTIF($B$2:$B$5001,B4830)&gt;1),"Same order # twice - keep one row",""))))))))</f>
        <v/>
      </c>
      <c r="I4830" s="11" t="str">
        <f aca="false">IF(A4830="","",IF(ISNUMBER(A4830),INT(A4830),IFERROR(IF(TEXT(DATE(VALUE(LEFT(A4830,4)),VALUE(MID(A4830,6,2)),VALUE(MID(A4830,9,2))),"yyyy-mm-dd")=LEFT(A4830,10),DATE(VALUE(LEFT(A4830,4)),VALUE(MID(A4830,6,2)),VALUE(MID(A4830,9,2))),""),"")))</f>
        <v/>
      </c>
    </row>
    <row r="4831" customFormat="false" ht="15" hidden="false" customHeight="false" outlineLevel="0" collapsed="false">
      <c r="A4831" s="13"/>
      <c r="B4831" s="8"/>
      <c r="C4831" s="8"/>
      <c r="D4831" s="23"/>
      <c r="E4831" s="23"/>
      <c r="F4831" s="10" t="str">
        <f aca="false">IF(D4831="","",D4831-N(E4831))</f>
        <v/>
      </c>
      <c r="G4831" s="8"/>
      <c r="H4831" s="12" t="str">
        <f aca="false">IF(AND(A4831="",C4831="",D4831=""),"",IF(A4831="","Add the order date",IF(I4831="","Date not recognised - use YYYY-MM-DD",IF(C4831="","Add the customer email",IF(D4831="","Add the order total",IF(COUNTIF(Customers!$A$2:$A$2001,C4831)=0,"Customer not on Customers tab",IF(N(E4831)&gt;D4831,"Refund is more than the order",IF(AND(B4831&lt;&gt;"",COUNTIF($B$2:$B$5001,B4831)&gt;1),"Same order # twice - keep one row",""))))))))</f>
        <v/>
      </c>
      <c r="I4831" s="11" t="str">
        <f aca="false">IF(A4831="","",IF(ISNUMBER(A4831),INT(A4831),IFERROR(IF(TEXT(DATE(VALUE(LEFT(A4831,4)),VALUE(MID(A4831,6,2)),VALUE(MID(A4831,9,2))),"yyyy-mm-dd")=LEFT(A4831,10),DATE(VALUE(LEFT(A4831,4)),VALUE(MID(A4831,6,2)),VALUE(MID(A4831,9,2))),""),"")))</f>
        <v/>
      </c>
    </row>
    <row r="4832" customFormat="false" ht="15" hidden="false" customHeight="false" outlineLevel="0" collapsed="false">
      <c r="A4832" s="13"/>
      <c r="B4832" s="8"/>
      <c r="C4832" s="8"/>
      <c r="D4832" s="23"/>
      <c r="E4832" s="23"/>
      <c r="F4832" s="10" t="str">
        <f aca="false">IF(D4832="","",D4832-N(E4832))</f>
        <v/>
      </c>
      <c r="G4832" s="8"/>
      <c r="H4832" s="12" t="str">
        <f aca="false">IF(AND(A4832="",C4832="",D4832=""),"",IF(A4832="","Add the order date",IF(I4832="","Date not recognised - use YYYY-MM-DD",IF(C4832="","Add the customer email",IF(D4832="","Add the order total",IF(COUNTIF(Customers!$A$2:$A$2001,C4832)=0,"Customer not on Customers tab",IF(N(E4832)&gt;D4832,"Refund is more than the order",IF(AND(B4832&lt;&gt;"",COUNTIF($B$2:$B$5001,B4832)&gt;1),"Same order # twice - keep one row",""))))))))</f>
        <v/>
      </c>
      <c r="I4832" s="11" t="str">
        <f aca="false">IF(A4832="","",IF(ISNUMBER(A4832),INT(A4832),IFERROR(IF(TEXT(DATE(VALUE(LEFT(A4832,4)),VALUE(MID(A4832,6,2)),VALUE(MID(A4832,9,2))),"yyyy-mm-dd")=LEFT(A4832,10),DATE(VALUE(LEFT(A4832,4)),VALUE(MID(A4832,6,2)),VALUE(MID(A4832,9,2))),""),"")))</f>
        <v/>
      </c>
    </row>
    <row r="4833" customFormat="false" ht="15" hidden="false" customHeight="false" outlineLevel="0" collapsed="false">
      <c r="A4833" s="13"/>
      <c r="B4833" s="8"/>
      <c r="C4833" s="8"/>
      <c r="D4833" s="23"/>
      <c r="E4833" s="23"/>
      <c r="F4833" s="10" t="str">
        <f aca="false">IF(D4833="","",D4833-N(E4833))</f>
        <v/>
      </c>
      <c r="G4833" s="8"/>
      <c r="H4833" s="12" t="str">
        <f aca="false">IF(AND(A4833="",C4833="",D4833=""),"",IF(A4833="","Add the order date",IF(I4833="","Date not recognised - use YYYY-MM-DD",IF(C4833="","Add the customer email",IF(D4833="","Add the order total",IF(COUNTIF(Customers!$A$2:$A$2001,C4833)=0,"Customer not on Customers tab",IF(N(E4833)&gt;D4833,"Refund is more than the order",IF(AND(B4833&lt;&gt;"",COUNTIF($B$2:$B$5001,B4833)&gt;1),"Same order # twice - keep one row",""))))))))</f>
        <v/>
      </c>
      <c r="I4833" s="11" t="str">
        <f aca="false">IF(A4833="","",IF(ISNUMBER(A4833),INT(A4833),IFERROR(IF(TEXT(DATE(VALUE(LEFT(A4833,4)),VALUE(MID(A4833,6,2)),VALUE(MID(A4833,9,2))),"yyyy-mm-dd")=LEFT(A4833,10),DATE(VALUE(LEFT(A4833,4)),VALUE(MID(A4833,6,2)),VALUE(MID(A4833,9,2))),""),"")))</f>
        <v/>
      </c>
    </row>
    <row r="4834" customFormat="false" ht="15" hidden="false" customHeight="false" outlineLevel="0" collapsed="false">
      <c r="A4834" s="13"/>
      <c r="B4834" s="8"/>
      <c r="C4834" s="8"/>
      <c r="D4834" s="23"/>
      <c r="E4834" s="23"/>
      <c r="F4834" s="10" t="str">
        <f aca="false">IF(D4834="","",D4834-N(E4834))</f>
        <v/>
      </c>
      <c r="G4834" s="8"/>
      <c r="H4834" s="12" t="str">
        <f aca="false">IF(AND(A4834="",C4834="",D4834=""),"",IF(A4834="","Add the order date",IF(I4834="","Date not recognised - use YYYY-MM-DD",IF(C4834="","Add the customer email",IF(D4834="","Add the order total",IF(COUNTIF(Customers!$A$2:$A$2001,C4834)=0,"Customer not on Customers tab",IF(N(E4834)&gt;D4834,"Refund is more than the order",IF(AND(B4834&lt;&gt;"",COUNTIF($B$2:$B$5001,B4834)&gt;1),"Same order # twice - keep one row",""))))))))</f>
        <v/>
      </c>
      <c r="I4834" s="11" t="str">
        <f aca="false">IF(A4834="","",IF(ISNUMBER(A4834),INT(A4834),IFERROR(IF(TEXT(DATE(VALUE(LEFT(A4834,4)),VALUE(MID(A4834,6,2)),VALUE(MID(A4834,9,2))),"yyyy-mm-dd")=LEFT(A4834,10),DATE(VALUE(LEFT(A4834,4)),VALUE(MID(A4834,6,2)),VALUE(MID(A4834,9,2))),""),"")))</f>
        <v/>
      </c>
    </row>
    <row r="4835" customFormat="false" ht="15" hidden="false" customHeight="false" outlineLevel="0" collapsed="false">
      <c r="A4835" s="13"/>
      <c r="B4835" s="8"/>
      <c r="C4835" s="8"/>
      <c r="D4835" s="23"/>
      <c r="E4835" s="23"/>
      <c r="F4835" s="10" t="str">
        <f aca="false">IF(D4835="","",D4835-N(E4835))</f>
        <v/>
      </c>
      <c r="G4835" s="8"/>
      <c r="H4835" s="12" t="str">
        <f aca="false">IF(AND(A4835="",C4835="",D4835=""),"",IF(A4835="","Add the order date",IF(I4835="","Date not recognised - use YYYY-MM-DD",IF(C4835="","Add the customer email",IF(D4835="","Add the order total",IF(COUNTIF(Customers!$A$2:$A$2001,C4835)=0,"Customer not on Customers tab",IF(N(E4835)&gt;D4835,"Refund is more than the order",IF(AND(B4835&lt;&gt;"",COUNTIF($B$2:$B$5001,B4835)&gt;1),"Same order # twice - keep one row",""))))))))</f>
        <v/>
      </c>
      <c r="I4835" s="11" t="str">
        <f aca="false">IF(A4835="","",IF(ISNUMBER(A4835),INT(A4835),IFERROR(IF(TEXT(DATE(VALUE(LEFT(A4835,4)),VALUE(MID(A4835,6,2)),VALUE(MID(A4835,9,2))),"yyyy-mm-dd")=LEFT(A4835,10),DATE(VALUE(LEFT(A4835,4)),VALUE(MID(A4835,6,2)),VALUE(MID(A4835,9,2))),""),"")))</f>
        <v/>
      </c>
    </row>
    <row r="4836" customFormat="false" ht="15" hidden="false" customHeight="false" outlineLevel="0" collapsed="false">
      <c r="A4836" s="13"/>
      <c r="B4836" s="8"/>
      <c r="C4836" s="8"/>
      <c r="D4836" s="23"/>
      <c r="E4836" s="23"/>
      <c r="F4836" s="10" t="str">
        <f aca="false">IF(D4836="","",D4836-N(E4836))</f>
        <v/>
      </c>
      <c r="G4836" s="8"/>
      <c r="H4836" s="12" t="str">
        <f aca="false">IF(AND(A4836="",C4836="",D4836=""),"",IF(A4836="","Add the order date",IF(I4836="","Date not recognised - use YYYY-MM-DD",IF(C4836="","Add the customer email",IF(D4836="","Add the order total",IF(COUNTIF(Customers!$A$2:$A$2001,C4836)=0,"Customer not on Customers tab",IF(N(E4836)&gt;D4836,"Refund is more than the order",IF(AND(B4836&lt;&gt;"",COUNTIF($B$2:$B$5001,B4836)&gt;1),"Same order # twice - keep one row",""))))))))</f>
        <v/>
      </c>
      <c r="I4836" s="11" t="str">
        <f aca="false">IF(A4836="","",IF(ISNUMBER(A4836),INT(A4836),IFERROR(IF(TEXT(DATE(VALUE(LEFT(A4836,4)),VALUE(MID(A4836,6,2)),VALUE(MID(A4836,9,2))),"yyyy-mm-dd")=LEFT(A4836,10),DATE(VALUE(LEFT(A4836,4)),VALUE(MID(A4836,6,2)),VALUE(MID(A4836,9,2))),""),"")))</f>
        <v/>
      </c>
    </row>
    <row r="4837" customFormat="false" ht="15" hidden="false" customHeight="false" outlineLevel="0" collapsed="false">
      <c r="A4837" s="13"/>
      <c r="B4837" s="8"/>
      <c r="C4837" s="8"/>
      <c r="D4837" s="23"/>
      <c r="E4837" s="23"/>
      <c r="F4837" s="10" t="str">
        <f aca="false">IF(D4837="","",D4837-N(E4837))</f>
        <v/>
      </c>
      <c r="G4837" s="8"/>
      <c r="H4837" s="12" t="str">
        <f aca="false">IF(AND(A4837="",C4837="",D4837=""),"",IF(A4837="","Add the order date",IF(I4837="","Date not recognised - use YYYY-MM-DD",IF(C4837="","Add the customer email",IF(D4837="","Add the order total",IF(COUNTIF(Customers!$A$2:$A$2001,C4837)=0,"Customer not on Customers tab",IF(N(E4837)&gt;D4837,"Refund is more than the order",IF(AND(B4837&lt;&gt;"",COUNTIF($B$2:$B$5001,B4837)&gt;1),"Same order # twice - keep one row",""))))))))</f>
        <v/>
      </c>
      <c r="I4837" s="11" t="str">
        <f aca="false">IF(A4837="","",IF(ISNUMBER(A4837),INT(A4837),IFERROR(IF(TEXT(DATE(VALUE(LEFT(A4837,4)),VALUE(MID(A4837,6,2)),VALUE(MID(A4837,9,2))),"yyyy-mm-dd")=LEFT(A4837,10),DATE(VALUE(LEFT(A4837,4)),VALUE(MID(A4837,6,2)),VALUE(MID(A4837,9,2))),""),"")))</f>
        <v/>
      </c>
    </row>
    <row r="4838" customFormat="false" ht="15" hidden="false" customHeight="false" outlineLevel="0" collapsed="false">
      <c r="A4838" s="13"/>
      <c r="B4838" s="8"/>
      <c r="C4838" s="8"/>
      <c r="D4838" s="23"/>
      <c r="E4838" s="23"/>
      <c r="F4838" s="10" t="str">
        <f aca="false">IF(D4838="","",D4838-N(E4838))</f>
        <v/>
      </c>
      <c r="G4838" s="8"/>
      <c r="H4838" s="12" t="str">
        <f aca="false">IF(AND(A4838="",C4838="",D4838=""),"",IF(A4838="","Add the order date",IF(I4838="","Date not recognised - use YYYY-MM-DD",IF(C4838="","Add the customer email",IF(D4838="","Add the order total",IF(COUNTIF(Customers!$A$2:$A$2001,C4838)=0,"Customer not on Customers tab",IF(N(E4838)&gt;D4838,"Refund is more than the order",IF(AND(B4838&lt;&gt;"",COUNTIF($B$2:$B$5001,B4838)&gt;1),"Same order # twice - keep one row",""))))))))</f>
        <v/>
      </c>
      <c r="I4838" s="11" t="str">
        <f aca="false">IF(A4838="","",IF(ISNUMBER(A4838),INT(A4838),IFERROR(IF(TEXT(DATE(VALUE(LEFT(A4838,4)),VALUE(MID(A4838,6,2)),VALUE(MID(A4838,9,2))),"yyyy-mm-dd")=LEFT(A4838,10),DATE(VALUE(LEFT(A4838,4)),VALUE(MID(A4838,6,2)),VALUE(MID(A4838,9,2))),""),"")))</f>
        <v/>
      </c>
    </row>
    <row r="4839" customFormat="false" ht="15" hidden="false" customHeight="false" outlineLevel="0" collapsed="false">
      <c r="A4839" s="13"/>
      <c r="B4839" s="8"/>
      <c r="C4839" s="8"/>
      <c r="D4839" s="23"/>
      <c r="E4839" s="23"/>
      <c r="F4839" s="10" t="str">
        <f aca="false">IF(D4839="","",D4839-N(E4839))</f>
        <v/>
      </c>
      <c r="G4839" s="8"/>
      <c r="H4839" s="12" t="str">
        <f aca="false">IF(AND(A4839="",C4839="",D4839=""),"",IF(A4839="","Add the order date",IF(I4839="","Date not recognised - use YYYY-MM-DD",IF(C4839="","Add the customer email",IF(D4839="","Add the order total",IF(COUNTIF(Customers!$A$2:$A$2001,C4839)=0,"Customer not on Customers tab",IF(N(E4839)&gt;D4839,"Refund is more than the order",IF(AND(B4839&lt;&gt;"",COUNTIF($B$2:$B$5001,B4839)&gt;1),"Same order # twice - keep one row",""))))))))</f>
        <v/>
      </c>
      <c r="I4839" s="11" t="str">
        <f aca="false">IF(A4839="","",IF(ISNUMBER(A4839),INT(A4839),IFERROR(IF(TEXT(DATE(VALUE(LEFT(A4839,4)),VALUE(MID(A4839,6,2)),VALUE(MID(A4839,9,2))),"yyyy-mm-dd")=LEFT(A4839,10),DATE(VALUE(LEFT(A4839,4)),VALUE(MID(A4839,6,2)),VALUE(MID(A4839,9,2))),""),"")))</f>
        <v/>
      </c>
    </row>
    <row r="4840" customFormat="false" ht="15" hidden="false" customHeight="false" outlineLevel="0" collapsed="false">
      <c r="A4840" s="13"/>
      <c r="B4840" s="8"/>
      <c r="C4840" s="8"/>
      <c r="D4840" s="23"/>
      <c r="E4840" s="23"/>
      <c r="F4840" s="10" t="str">
        <f aca="false">IF(D4840="","",D4840-N(E4840))</f>
        <v/>
      </c>
      <c r="G4840" s="8"/>
      <c r="H4840" s="12" t="str">
        <f aca="false">IF(AND(A4840="",C4840="",D4840=""),"",IF(A4840="","Add the order date",IF(I4840="","Date not recognised - use YYYY-MM-DD",IF(C4840="","Add the customer email",IF(D4840="","Add the order total",IF(COUNTIF(Customers!$A$2:$A$2001,C4840)=0,"Customer not on Customers tab",IF(N(E4840)&gt;D4840,"Refund is more than the order",IF(AND(B4840&lt;&gt;"",COUNTIF($B$2:$B$5001,B4840)&gt;1),"Same order # twice - keep one row",""))))))))</f>
        <v/>
      </c>
      <c r="I4840" s="11" t="str">
        <f aca="false">IF(A4840="","",IF(ISNUMBER(A4840),INT(A4840),IFERROR(IF(TEXT(DATE(VALUE(LEFT(A4840,4)),VALUE(MID(A4840,6,2)),VALUE(MID(A4840,9,2))),"yyyy-mm-dd")=LEFT(A4840,10),DATE(VALUE(LEFT(A4840,4)),VALUE(MID(A4840,6,2)),VALUE(MID(A4840,9,2))),""),"")))</f>
        <v/>
      </c>
    </row>
    <row r="4841" customFormat="false" ht="15" hidden="false" customHeight="false" outlineLevel="0" collapsed="false">
      <c r="A4841" s="13"/>
      <c r="B4841" s="8"/>
      <c r="C4841" s="8"/>
      <c r="D4841" s="23"/>
      <c r="E4841" s="23"/>
      <c r="F4841" s="10" t="str">
        <f aca="false">IF(D4841="","",D4841-N(E4841))</f>
        <v/>
      </c>
      <c r="G4841" s="8"/>
      <c r="H4841" s="12" t="str">
        <f aca="false">IF(AND(A4841="",C4841="",D4841=""),"",IF(A4841="","Add the order date",IF(I4841="","Date not recognised - use YYYY-MM-DD",IF(C4841="","Add the customer email",IF(D4841="","Add the order total",IF(COUNTIF(Customers!$A$2:$A$2001,C4841)=0,"Customer not on Customers tab",IF(N(E4841)&gt;D4841,"Refund is more than the order",IF(AND(B4841&lt;&gt;"",COUNTIF($B$2:$B$5001,B4841)&gt;1),"Same order # twice - keep one row",""))))))))</f>
        <v/>
      </c>
      <c r="I4841" s="11" t="str">
        <f aca="false">IF(A4841="","",IF(ISNUMBER(A4841),INT(A4841),IFERROR(IF(TEXT(DATE(VALUE(LEFT(A4841,4)),VALUE(MID(A4841,6,2)),VALUE(MID(A4841,9,2))),"yyyy-mm-dd")=LEFT(A4841,10),DATE(VALUE(LEFT(A4841,4)),VALUE(MID(A4841,6,2)),VALUE(MID(A4841,9,2))),""),"")))</f>
        <v/>
      </c>
    </row>
    <row r="4842" customFormat="false" ht="15" hidden="false" customHeight="false" outlineLevel="0" collapsed="false">
      <c r="A4842" s="13"/>
      <c r="B4842" s="8"/>
      <c r="C4842" s="8"/>
      <c r="D4842" s="23"/>
      <c r="E4842" s="23"/>
      <c r="F4842" s="10" t="str">
        <f aca="false">IF(D4842="","",D4842-N(E4842))</f>
        <v/>
      </c>
      <c r="G4842" s="8"/>
      <c r="H4842" s="12" t="str">
        <f aca="false">IF(AND(A4842="",C4842="",D4842=""),"",IF(A4842="","Add the order date",IF(I4842="","Date not recognised - use YYYY-MM-DD",IF(C4842="","Add the customer email",IF(D4842="","Add the order total",IF(COUNTIF(Customers!$A$2:$A$2001,C4842)=0,"Customer not on Customers tab",IF(N(E4842)&gt;D4842,"Refund is more than the order",IF(AND(B4842&lt;&gt;"",COUNTIF($B$2:$B$5001,B4842)&gt;1),"Same order # twice - keep one row",""))))))))</f>
        <v/>
      </c>
      <c r="I4842" s="11" t="str">
        <f aca="false">IF(A4842="","",IF(ISNUMBER(A4842),INT(A4842),IFERROR(IF(TEXT(DATE(VALUE(LEFT(A4842,4)),VALUE(MID(A4842,6,2)),VALUE(MID(A4842,9,2))),"yyyy-mm-dd")=LEFT(A4842,10),DATE(VALUE(LEFT(A4842,4)),VALUE(MID(A4842,6,2)),VALUE(MID(A4842,9,2))),""),"")))</f>
        <v/>
      </c>
    </row>
    <row r="4843" customFormat="false" ht="15" hidden="false" customHeight="false" outlineLevel="0" collapsed="false">
      <c r="A4843" s="13"/>
      <c r="B4843" s="8"/>
      <c r="C4843" s="8"/>
      <c r="D4843" s="23"/>
      <c r="E4843" s="23"/>
      <c r="F4843" s="10" t="str">
        <f aca="false">IF(D4843="","",D4843-N(E4843))</f>
        <v/>
      </c>
      <c r="G4843" s="8"/>
      <c r="H4843" s="12" t="str">
        <f aca="false">IF(AND(A4843="",C4843="",D4843=""),"",IF(A4843="","Add the order date",IF(I4843="","Date not recognised - use YYYY-MM-DD",IF(C4843="","Add the customer email",IF(D4843="","Add the order total",IF(COUNTIF(Customers!$A$2:$A$2001,C4843)=0,"Customer not on Customers tab",IF(N(E4843)&gt;D4843,"Refund is more than the order",IF(AND(B4843&lt;&gt;"",COUNTIF($B$2:$B$5001,B4843)&gt;1),"Same order # twice - keep one row",""))))))))</f>
        <v/>
      </c>
      <c r="I4843" s="11" t="str">
        <f aca="false">IF(A4843="","",IF(ISNUMBER(A4843),INT(A4843),IFERROR(IF(TEXT(DATE(VALUE(LEFT(A4843,4)),VALUE(MID(A4843,6,2)),VALUE(MID(A4843,9,2))),"yyyy-mm-dd")=LEFT(A4843,10),DATE(VALUE(LEFT(A4843,4)),VALUE(MID(A4843,6,2)),VALUE(MID(A4843,9,2))),""),"")))</f>
        <v/>
      </c>
    </row>
    <row r="4844" customFormat="false" ht="15" hidden="false" customHeight="false" outlineLevel="0" collapsed="false">
      <c r="A4844" s="13"/>
      <c r="B4844" s="8"/>
      <c r="C4844" s="8"/>
      <c r="D4844" s="23"/>
      <c r="E4844" s="23"/>
      <c r="F4844" s="10" t="str">
        <f aca="false">IF(D4844="","",D4844-N(E4844))</f>
        <v/>
      </c>
      <c r="G4844" s="8"/>
      <c r="H4844" s="12" t="str">
        <f aca="false">IF(AND(A4844="",C4844="",D4844=""),"",IF(A4844="","Add the order date",IF(I4844="","Date not recognised - use YYYY-MM-DD",IF(C4844="","Add the customer email",IF(D4844="","Add the order total",IF(COUNTIF(Customers!$A$2:$A$2001,C4844)=0,"Customer not on Customers tab",IF(N(E4844)&gt;D4844,"Refund is more than the order",IF(AND(B4844&lt;&gt;"",COUNTIF($B$2:$B$5001,B4844)&gt;1),"Same order # twice - keep one row",""))))))))</f>
        <v/>
      </c>
      <c r="I4844" s="11" t="str">
        <f aca="false">IF(A4844="","",IF(ISNUMBER(A4844),INT(A4844),IFERROR(IF(TEXT(DATE(VALUE(LEFT(A4844,4)),VALUE(MID(A4844,6,2)),VALUE(MID(A4844,9,2))),"yyyy-mm-dd")=LEFT(A4844,10),DATE(VALUE(LEFT(A4844,4)),VALUE(MID(A4844,6,2)),VALUE(MID(A4844,9,2))),""),"")))</f>
        <v/>
      </c>
    </row>
    <row r="4845" customFormat="false" ht="15" hidden="false" customHeight="false" outlineLevel="0" collapsed="false">
      <c r="A4845" s="13"/>
      <c r="B4845" s="8"/>
      <c r="C4845" s="8"/>
      <c r="D4845" s="23"/>
      <c r="E4845" s="23"/>
      <c r="F4845" s="10" t="str">
        <f aca="false">IF(D4845="","",D4845-N(E4845))</f>
        <v/>
      </c>
      <c r="G4845" s="8"/>
      <c r="H4845" s="12" t="str">
        <f aca="false">IF(AND(A4845="",C4845="",D4845=""),"",IF(A4845="","Add the order date",IF(I4845="","Date not recognised - use YYYY-MM-DD",IF(C4845="","Add the customer email",IF(D4845="","Add the order total",IF(COUNTIF(Customers!$A$2:$A$2001,C4845)=0,"Customer not on Customers tab",IF(N(E4845)&gt;D4845,"Refund is more than the order",IF(AND(B4845&lt;&gt;"",COUNTIF($B$2:$B$5001,B4845)&gt;1),"Same order # twice - keep one row",""))))))))</f>
        <v/>
      </c>
      <c r="I4845" s="11" t="str">
        <f aca="false">IF(A4845="","",IF(ISNUMBER(A4845),INT(A4845),IFERROR(IF(TEXT(DATE(VALUE(LEFT(A4845,4)),VALUE(MID(A4845,6,2)),VALUE(MID(A4845,9,2))),"yyyy-mm-dd")=LEFT(A4845,10),DATE(VALUE(LEFT(A4845,4)),VALUE(MID(A4845,6,2)),VALUE(MID(A4845,9,2))),""),"")))</f>
        <v/>
      </c>
    </row>
    <row r="4846" customFormat="false" ht="15" hidden="false" customHeight="false" outlineLevel="0" collapsed="false">
      <c r="A4846" s="13"/>
      <c r="B4846" s="8"/>
      <c r="C4846" s="8"/>
      <c r="D4846" s="23"/>
      <c r="E4846" s="23"/>
      <c r="F4846" s="10" t="str">
        <f aca="false">IF(D4846="","",D4846-N(E4846))</f>
        <v/>
      </c>
      <c r="G4846" s="8"/>
      <c r="H4846" s="12" t="str">
        <f aca="false">IF(AND(A4846="",C4846="",D4846=""),"",IF(A4846="","Add the order date",IF(I4846="","Date not recognised - use YYYY-MM-DD",IF(C4846="","Add the customer email",IF(D4846="","Add the order total",IF(COUNTIF(Customers!$A$2:$A$2001,C4846)=0,"Customer not on Customers tab",IF(N(E4846)&gt;D4846,"Refund is more than the order",IF(AND(B4846&lt;&gt;"",COUNTIF($B$2:$B$5001,B4846)&gt;1),"Same order # twice - keep one row",""))))))))</f>
        <v/>
      </c>
      <c r="I4846" s="11" t="str">
        <f aca="false">IF(A4846="","",IF(ISNUMBER(A4846),INT(A4846),IFERROR(IF(TEXT(DATE(VALUE(LEFT(A4846,4)),VALUE(MID(A4846,6,2)),VALUE(MID(A4846,9,2))),"yyyy-mm-dd")=LEFT(A4846,10),DATE(VALUE(LEFT(A4846,4)),VALUE(MID(A4846,6,2)),VALUE(MID(A4846,9,2))),""),"")))</f>
        <v/>
      </c>
    </row>
    <row r="4847" customFormat="false" ht="15" hidden="false" customHeight="false" outlineLevel="0" collapsed="false">
      <c r="A4847" s="13"/>
      <c r="B4847" s="8"/>
      <c r="C4847" s="8"/>
      <c r="D4847" s="23"/>
      <c r="E4847" s="23"/>
      <c r="F4847" s="10" t="str">
        <f aca="false">IF(D4847="","",D4847-N(E4847))</f>
        <v/>
      </c>
      <c r="G4847" s="8"/>
      <c r="H4847" s="12" t="str">
        <f aca="false">IF(AND(A4847="",C4847="",D4847=""),"",IF(A4847="","Add the order date",IF(I4847="","Date not recognised - use YYYY-MM-DD",IF(C4847="","Add the customer email",IF(D4847="","Add the order total",IF(COUNTIF(Customers!$A$2:$A$2001,C4847)=0,"Customer not on Customers tab",IF(N(E4847)&gt;D4847,"Refund is more than the order",IF(AND(B4847&lt;&gt;"",COUNTIF($B$2:$B$5001,B4847)&gt;1),"Same order # twice - keep one row",""))))))))</f>
        <v/>
      </c>
      <c r="I4847" s="11" t="str">
        <f aca="false">IF(A4847="","",IF(ISNUMBER(A4847),INT(A4847),IFERROR(IF(TEXT(DATE(VALUE(LEFT(A4847,4)),VALUE(MID(A4847,6,2)),VALUE(MID(A4847,9,2))),"yyyy-mm-dd")=LEFT(A4847,10),DATE(VALUE(LEFT(A4847,4)),VALUE(MID(A4847,6,2)),VALUE(MID(A4847,9,2))),""),"")))</f>
        <v/>
      </c>
    </row>
    <row r="4848" customFormat="false" ht="15" hidden="false" customHeight="false" outlineLevel="0" collapsed="false">
      <c r="A4848" s="13"/>
      <c r="B4848" s="8"/>
      <c r="C4848" s="8"/>
      <c r="D4848" s="23"/>
      <c r="E4848" s="23"/>
      <c r="F4848" s="10" t="str">
        <f aca="false">IF(D4848="","",D4848-N(E4848))</f>
        <v/>
      </c>
      <c r="G4848" s="8"/>
      <c r="H4848" s="12" t="str">
        <f aca="false">IF(AND(A4848="",C4848="",D4848=""),"",IF(A4848="","Add the order date",IF(I4848="","Date not recognised - use YYYY-MM-DD",IF(C4848="","Add the customer email",IF(D4848="","Add the order total",IF(COUNTIF(Customers!$A$2:$A$2001,C4848)=0,"Customer not on Customers tab",IF(N(E4848)&gt;D4848,"Refund is more than the order",IF(AND(B4848&lt;&gt;"",COUNTIF($B$2:$B$5001,B4848)&gt;1),"Same order # twice - keep one row",""))))))))</f>
        <v/>
      </c>
      <c r="I4848" s="11" t="str">
        <f aca="false">IF(A4848="","",IF(ISNUMBER(A4848),INT(A4848),IFERROR(IF(TEXT(DATE(VALUE(LEFT(A4848,4)),VALUE(MID(A4848,6,2)),VALUE(MID(A4848,9,2))),"yyyy-mm-dd")=LEFT(A4848,10),DATE(VALUE(LEFT(A4848,4)),VALUE(MID(A4848,6,2)),VALUE(MID(A4848,9,2))),""),"")))</f>
        <v/>
      </c>
    </row>
    <row r="4849" customFormat="false" ht="15" hidden="false" customHeight="false" outlineLevel="0" collapsed="false">
      <c r="A4849" s="13"/>
      <c r="B4849" s="8"/>
      <c r="C4849" s="8"/>
      <c r="D4849" s="23"/>
      <c r="E4849" s="23"/>
      <c r="F4849" s="10" t="str">
        <f aca="false">IF(D4849="","",D4849-N(E4849))</f>
        <v/>
      </c>
      <c r="G4849" s="8"/>
      <c r="H4849" s="12" t="str">
        <f aca="false">IF(AND(A4849="",C4849="",D4849=""),"",IF(A4849="","Add the order date",IF(I4849="","Date not recognised - use YYYY-MM-DD",IF(C4849="","Add the customer email",IF(D4849="","Add the order total",IF(COUNTIF(Customers!$A$2:$A$2001,C4849)=0,"Customer not on Customers tab",IF(N(E4849)&gt;D4849,"Refund is more than the order",IF(AND(B4849&lt;&gt;"",COUNTIF($B$2:$B$5001,B4849)&gt;1),"Same order # twice - keep one row",""))))))))</f>
        <v/>
      </c>
      <c r="I4849" s="11" t="str">
        <f aca="false">IF(A4849="","",IF(ISNUMBER(A4849),INT(A4849),IFERROR(IF(TEXT(DATE(VALUE(LEFT(A4849,4)),VALUE(MID(A4849,6,2)),VALUE(MID(A4849,9,2))),"yyyy-mm-dd")=LEFT(A4849,10),DATE(VALUE(LEFT(A4849,4)),VALUE(MID(A4849,6,2)),VALUE(MID(A4849,9,2))),""),"")))</f>
        <v/>
      </c>
    </row>
    <row r="4850" customFormat="false" ht="15" hidden="false" customHeight="false" outlineLevel="0" collapsed="false">
      <c r="A4850" s="13"/>
      <c r="B4850" s="8"/>
      <c r="C4850" s="8"/>
      <c r="D4850" s="23"/>
      <c r="E4850" s="23"/>
      <c r="F4850" s="10" t="str">
        <f aca="false">IF(D4850="","",D4850-N(E4850))</f>
        <v/>
      </c>
      <c r="G4850" s="8"/>
      <c r="H4850" s="12" t="str">
        <f aca="false">IF(AND(A4850="",C4850="",D4850=""),"",IF(A4850="","Add the order date",IF(I4850="","Date not recognised - use YYYY-MM-DD",IF(C4850="","Add the customer email",IF(D4850="","Add the order total",IF(COUNTIF(Customers!$A$2:$A$2001,C4850)=0,"Customer not on Customers tab",IF(N(E4850)&gt;D4850,"Refund is more than the order",IF(AND(B4850&lt;&gt;"",COUNTIF($B$2:$B$5001,B4850)&gt;1),"Same order # twice - keep one row",""))))))))</f>
        <v/>
      </c>
      <c r="I4850" s="11" t="str">
        <f aca="false">IF(A4850="","",IF(ISNUMBER(A4850),INT(A4850),IFERROR(IF(TEXT(DATE(VALUE(LEFT(A4850,4)),VALUE(MID(A4850,6,2)),VALUE(MID(A4850,9,2))),"yyyy-mm-dd")=LEFT(A4850,10),DATE(VALUE(LEFT(A4850,4)),VALUE(MID(A4850,6,2)),VALUE(MID(A4850,9,2))),""),"")))</f>
        <v/>
      </c>
    </row>
    <row r="4851" customFormat="false" ht="15" hidden="false" customHeight="false" outlineLevel="0" collapsed="false">
      <c r="A4851" s="13"/>
      <c r="B4851" s="8"/>
      <c r="C4851" s="8"/>
      <c r="D4851" s="23"/>
      <c r="E4851" s="23"/>
      <c r="F4851" s="10" t="str">
        <f aca="false">IF(D4851="","",D4851-N(E4851))</f>
        <v/>
      </c>
      <c r="G4851" s="8"/>
      <c r="H4851" s="12" t="str">
        <f aca="false">IF(AND(A4851="",C4851="",D4851=""),"",IF(A4851="","Add the order date",IF(I4851="","Date not recognised - use YYYY-MM-DD",IF(C4851="","Add the customer email",IF(D4851="","Add the order total",IF(COUNTIF(Customers!$A$2:$A$2001,C4851)=0,"Customer not on Customers tab",IF(N(E4851)&gt;D4851,"Refund is more than the order",IF(AND(B4851&lt;&gt;"",COUNTIF($B$2:$B$5001,B4851)&gt;1),"Same order # twice - keep one row",""))))))))</f>
        <v/>
      </c>
      <c r="I4851" s="11" t="str">
        <f aca="false">IF(A4851="","",IF(ISNUMBER(A4851),INT(A4851),IFERROR(IF(TEXT(DATE(VALUE(LEFT(A4851,4)),VALUE(MID(A4851,6,2)),VALUE(MID(A4851,9,2))),"yyyy-mm-dd")=LEFT(A4851,10),DATE(VALUE(LEFT(A4851,4)),VALUE(MID(A4851,6,2)),VALUE(MID(A4851,9,2))),""),"")))</f>
        <v/>
      </c>
    </row>
    <row r="4852" customFormat="false" ht="15" hidden="false" customHeight="false" outlineLevel="0" collapsed="false">
      <c r="A4852" s="13"/>
      <c r="B4852" s="8"/>
      <c r="C4852" s="8"/>
      <c r="D4852" s="23"/>
      <c r="E4852" s="23"/>
      <c r="F4852" s="10" t="str">
        <f aca="false">IF(D4852="","",D4852-N(E4852))</f>
        <v/>
      </c>
      <c r="G4852" s="8"/>
      <c r="H4852" s="12" t="str">
        <f aca="false">IF(AND(A4852="",C4852="",D4852=""),"",IF(A4852="","Add the order date",IF(I4852="","Date not recognised - use YYYY-MM-DD",IF(C4852="","Add the customer email",IF(D4852="","Add the order total",IF(COUNTIF(Customers!$A$2:$A$2001,C4852)=0,"Customer not on Customers tab",IF(N(E4852)&gt;D4852,"Refund is more than the order",IF(AND(B4852&lt;&gt;"",COUNTIF($B$2:$B$5001,B4852)&gt;1),"Same order # twice - keep one row",""))))))))</f>
        <v/>
      </c>
      <c r="I4852" s="11" t="str">
        <f aca="false">IF(A4852="","",IF(ISNUMBER(A4852),INT(A4852),IFERROR(IF(TEXT(DATE(VALUE(LEFT(A4852,4)),VALUE(MID(A4852,6,2)),VALUE(MID(A4852,9,2))),"yyyy-mm-dd")=LEFT(A4852,10),DATE(VALUE(LEFT(A4852,4)),VALUE(MID(A4852,6,2)),VALUE(MID(A4852,9,2))),""),"")))</f>
        <v/>
      </c>
    </row>
    <row r="4853" customFormat="false" ht="15" hidden="false" customHeight="false" outlineLevel="0" collapsed="false">
      <c r="A4853" s="13"/>
      <c r="B4853" s="8"/>
      <c r="C4853" s="8"/>
      <c r="D4853" s="23"/>
      <c r="E4853" s="23"/>
      <c r="F4853" s="10" t="str">
        <f aca="false">IF(D4853="","",D4853-N(E4853))</f>
        <v/>
      </c>
      <c r="G4853" s="8"/>
      <c r="H4853" s="12" t="str">
        <f aca="false">IF(AND(A4853="",C4853="",D4853=""),"",IF(A4853="","Add the order date",IF(I4853="","Date not recognised - use YYYY-MM-DD",IF(C4853="","Add the customer email",IF(D4853="","Add the order total",IF(COUNTIF(Customers!$A$2:$A$2001,C4853)=0,"Customer not on Customers tab",IF(N(E4853)&gt;D4853,"Refund is more than the order",IF(AND(B4853&lt;&gt;"",COUNTIF($B$2:$B$5001,B4853)&gt;1),"Same order # twice - keep one row",""))))))))</f>
        <v/>
      </c>
      <c r="I4853" s="11" t="str">
        <f aca="false">IF(A4853="","",IF(ISNUMBER(A4853),INT(A4853),IFERROR(IF(TEXT(DATE(VALUE(LEFT(A4853,4)),VALUE(MID(A4853,6,2)),VALUE(MID(A4853,9,2))),"yyyy-mm-dd")=LEFT(A4853,10),DATE(VALUE(LEFT(A4853,4)),VALUE(MID(A4853,6,2)),VALUE(MID(A4853,9,2))),""),"")))</f>
        <v/>
      </c>
    </row>
    <row r="4854" customFormat="false" ht="15" hidden="false" customHeight="false" outlineLevel="0" collapsed="false">
      <c r="A4854" s="13"/>
      <c r="B4854" s="8"/>
      <c r="C4854" s="8"/>
      <c r="D4854" s="23"/>
      <c r="E4854" s="23"/>
      <c r="F4854" s="10" t="str">
        <f aca="false">IF(D4854="","",D4854-N(E4854))</f>
        <v/>
      </c>
      <c r="G4854" s="8"/>
      <c r="H4854" s="12" t="str">
        <f aca="false">IF(AND(A4854="",C4854="",D4854=""),"",IF(A4854="","Add the order date",IF(I4854="","Date not recognised - use YYYY-MM-DD",IF(C4854="","Add the customer email",IF(D4854="","Add the order total",IF(COUNTIF(Customers!$A$2:$A$2001,C4854)=0,"Customer not on Customers tab",IF(N(E4854)&gt;D4854,"Refund is more than the order",IF(AND(B4854&lt;&gt;"",COUNTIF($B$2:$B$5001,B4854)&gt;1),"Same order # twice - keep one row",""))))))))</f>
        <v/>
      </c>
      <c r="I4854" s="11" t="str">
        <f aca="false">IF(A4854="","",IF(ISNUMBER(A4854),INT(A4854),IFERROR(IF(TEXT(DATE(VALUE(LEFT(A4854,4)),VALUE(MID(A4854,6,2)),VALUE(MID(A4854,9,2))),"yyyy-mm-dd")=LEFT(A4854,10),DATE(VALUE(LEFT(A4854,4)),VALUE(MID(A4854,6,2)),VALUE(MID(A4854,9,2))),""),"")))</f>
        <v/>
      </c>
    </row>
    <row r="4855" customFormat="false" ht="15" hidden="false" customHeight="false" outlineLevel="0" collapsed="false">
      <c r="A4855" s="13"/>
      <c r="B4855" s="8"/>
      <c r="C4855" s="8"/>
      <c r="D4855" s="23"/>
      <c r="E4855" s="23"/>
      <c r="F4855" s="10" t="str">
        <f aca="false">IF(D4855="","",D4855-N(E4855))</f>
        <v/>
      </c>
      <c r="G4855" s="8"/>
      <c r="H4855" s="12" t="str">
        <f aca="false">IF(AND(A4855="",C4855="",D4855=""),"",IF(A4855="","Add the order date",IF(I4855="","Date not recognised - use YYYY-MM-DD",IF(C4855="","Add the customer email",IF(D4855="","Add the order total",IF(COUNTIF(Customers!$A$2:$A$2001,C4855)=0,"Customer not on Customers tab",IF(N(E4855)&gt;D4855,"Refund is more than the order",IF(AND(B4855&lt;&gt;"",COUNTIF($B$2:$B$5001,B4855)&gt;1),"Same order # twice - keep one row",""))))))))</f>
        <v/>
      </c>
      <c r="I4855" s="11" t="str">
        <f aca="false">IF(A4855="","",IF(ISNUMBER(A4855),INT(A4855),IFERROR(IF(TEXT(DATE(VALUE(LEFT(A4855,4)),VALUE(MID(A4855,6,2)),VALUE(MID(A4855,9,2))),"yyyy-mm-dd")=LEFT(A4855,10),DATE(VALUE(LEFT(A4855,4)),VALUE(MID(A4855,6,2)),VALUE(MID(A4855,9,2))),""),"")))</f>
        <v/>
      </c>
    </row>
    <row r="4856" customFormat="false" ht="15" hidden="false" customHeight="false" outlineLevel="0" collapsed="false">
      <c r="A4856" s="13"/>
      <c r="B4856" s="8"/>
      <c r="C4856" s="8"/>
      <c r="D4856" s="23"/>
      <c r="E4856" s="23"/>
      <c r="F4856" s="10" t="str">
        <f aca="false">IF(D4856="","",D4856-N(E4856))</f>
        <v/>
      </c>
      <c r="G4856" s="8"/>
      <c r="H4856" s="12" t="str">
        <f aca="false">IF(AND(A4856="",C4856="",D4856=""),"",IF(A4856="","Add the order date",IF(I4856="","Date not recognised - use YYYY-MM-DD",IF(C4856="","Add the customer email",IF(D4856="","Add the order total",IF(COUNTIF(Customers!$A$2:$A$2001,C4856)=0,"Customer not on Customers tab",IF(N(E4856)&gt;D4856,"Refund is more than the order",IF(AND(B4856&lt;&gt;"",COUNTIF($B$2:$B$5001,B4856)&gt;1),"Same order # twice - keep one row",""))))))))</f>
        <v/>
      </c>
      <c r="I4856" s="11" t="str">
        <f aca="false">IF(A4856="","",IF(ISNUMBER(A4856),INT(A4856),IFERROR(IF(TEXT(DATE(VALUE(LEFT(A4856,4)),VALUE(MID(A4856,6,2)),VALUE(MID(A4856,9,2))),"yyyy-mm-dd")=LEFT(A4856,10),DATE(VALUE(LEFT(A4856,4)),VALUE(MID(A4856,6,2)),VALUE(MID(A4856,9,2))),""),"")))</f>
        <v/>
      </c>
    </row>
    <row r="4857" customFormat="false" ht="15" hidden="false" customHeight="false" outlineLevel="0" collapsed="false">
      <c r="A4857" s="13"/>
      <c r="B4857" s="8"/>
      <c r="C4857" s="8"/>
      <c r="D4857" s="23"/>
      <c r="E4857" s="23"/>
      <c r="F4857" s="10" t="str">
        <f aca="false">IF(D4857="","",D4857-N(E4857))</f>
        <v/>
      </c>
      <c r="G4857" s="8"/>
      <c r="H4857" s="12" t="str">
        <f aca="false">IF(AND(A4857="",C4857="",D4857=""),"",IF(A4857="","Add the order date",IF(I4857="","Date not recognised - use YYYY-MM-DD",IF(C4857="","Add the customer email",IF(D4857="","Add the order total",IF(COUNTIF(Customers!$A$2:$A$2001,C4857)=0,"Customer not on Customers tab",IF(N(E4857)&gt;D4857,"Refund is more than the order",IF(AND(B4857&lt;&gt;"",COUNTIF($B$2:$B$5001,B4857)&gt;1),"Same order # twice - keep one row",""))))))))</f>
        <v/>
      </c>
      <c r="I4857" s="11" t="str">
        <f aca="false">IF(A4857="","",IF(ISNUMBER(A4857),INT(A4857),IFERROR(IF(TEXT(DATE(VALUE(LEFT(A4857,4)),VALUE(MID(A4857,6,2)),VALUE(MID(A4857,9,2))),"yyyy-mm-dd")=LEFT(A4857,10),DATE(VALUE(LEFT(A4857,4)),VALUE(MID(A4857,6,2)),VALUE(MID(A4857,9,2))),""),"")))</f>
        <v/>
      </c>
    </row>
    <row r="4858" customFormat="false" ht="15" hidden="false" customHeight="false" outlineLevel="0" collapsed="false">
      <c r="A4858" s="13"/>
      <c r="B4858" s="8"/>
      <c r="C4858" s="8"/>
      <c r="D4858" s="23"/>
      <c r="E4858" s="23"/>
      <c r="F4858" s="10" t="str">
        <f aca="false">IF(D4858="","",D4858-N(E4858))</f>
        <v/>
      </c>
      <c r="G4858" s="8"/>
      <c r="H4858" s="12" t="str">
        <f aca="false">IF(AND(A4858="",C4858="",D4858=""),"",IF(A4858="","Add the order date",IF(I4858="","Date not recognised - use YYYY-MM-DD",IF(C4858="","Add the customer email",IF(D4858="","Add the order total",IF(COUNTIF(Customers!$A$2:$A$2001,C4858)=0,"Customer not on Customers tab",IF(N(E4858)&gt;D4858,"Refund is more than the order",IF(AND(B4858&lt;&gt;"",COUNTIF($B$2:$B$5001,B4858)&gt;1),"Same order # twice - keep one row",""))))))))</f>
        <v/>
      </c>
      <c r="I4858" s="11" t="str">
        <f aca="false">IF(A4858="","",IF(ISNUMBER(A4858),INT(A4858),IFERROR(IF(TEXT(DATE(VALUE(LEFT(A4858,4)),VALUE(MID(A4858,6,2)),VALUE(MID(A4858,9,2))),"yyyy-mm-dd")=LEFT(A4858,10),DATE(VALUE(LEFT(A4858,4)),VALUE(MID(A4858,6,2)),VALUE(MID(A4858,9,2))),""),"")))</f>
        <v/>
      </c>
    </row>
    <row r="4859" customFormat="false" ht="15" hidden="false" customHeight="false" outlineLevel="0" collapsed="false">
      <c r="A4859" s="13"/>
      <c r="B4859" s="8"/>
      <c r="C4859" s="8"/>
      <c r="D4859" s="23"/>
      <c r="E4859" s="23"/>
      <c r="F4859" s="10" t="str">
        <f aca="false">IF(D4859="","",D4859-N(E4859))</f>
        <v/>
      </c>
      <c r="G4859" s="8"/>
      <c r="H4859" s="12" t="str">
        <f aca="false">IF(AND(A4859="",C4859="",D4859=""),"",IF(A4859="","Add the order date",IF(I4859="","Date not recognised - use YYYY-MM-DD",IF(C4859="","Add the customer email",IF(D4859="","Add the order total",IF(COUNTIF(Customers!$A$2:$A$2001,C4859)=0,"Customer not on Customers tab",IF(N(E4859)&gt;D4859,"Refund is more than the order",IF(AND(B4859&lt;&gt;"",COUNTIF($B$2:$B$5001,B4859)&gt;1),"Same order # twice - keep one row",""))))))))</f>
        <v/>
      </c>
      <c r="I4859" s="11" t="str">
        <f aca="false">IF(A4859="","",IF(ISNUMBER(A4859),INT(A4859),IFERROR(IF(TEXT(DATE(VALUE(LEFT(A4859,4)),VALUE(MID(A4859,6,2)),VALUE(MID(A4859,9,2))),"yyyy-mm-dd")=LEFT(A4859,10),DATE(VALUE(LEFT(A4859,4)),VALUE(MID(A4859,6,2)),VALUE(MID(A4859,9,2))),""),"")))</f>
        <v/>
      </c>
    </row>
    <row r="4860" customFormat="false" ht="15" hidden="false" customHeight="false" outlineLevel="0" collapsed="false">
      <c r="A4860" s="13"/>
      <c r="B4860" s="8"/>
      <c r="C4860" s="8"/>
      <c r="D4860" s="23"/>
      <c r="E4860" s="23"/>
      <c r="F4860" s="10" t="str">
        <f aca="false">IF(D4860="","",D4860-N(E4860))</f>
        <v/>
      </c>
      <c r="G4860" s="8"/>
      <c r="H4860" s="12" t="str">
        <f aca="false">IF(AND(A4860="",C4860="",D4860=""),"",IF(A4860="","Add the order date",IF(I4860="","Date not recognised - use YYYY-MM-DD",IF(C4860="","Add the customer email",IF(D4860="","Add the order total",IF(COUNTIF(Customers!$A$2:$A$2001,C4860)=0,"Customer not on Customers tab",IF(N(E4860)&gt;D4860,"Refund is more than the order",IF(AND(B4860&lt;&gt;"",COUNTIF($B$2:$B$5001,B4860)&gt;1),"Same order # twice - keep one row",""))))))))</f>
        <v/>
      </c>
      <c r="I4860" s="11" t="str">
        <f aca="false">IF(A4860="","",IF(ISNUMBER(A4860),INT(A4860),IFERROR(IF(TEXT(DATE(VALUE(LEFT(A4860,4)),VALUE(MID(A4860,6,2)),VALUE(MID(A4860,9,2))),"yyyy-mm-dd")=LEFT(A4860,10),DATE(VALUE(LEFT(A4860,4)),VALUE(MID(A4860,6,2)),VALUE(MID(A4860,9,2))),""),"")))</f>
        <v/>
      </c>
    </row>
    <row r="4861" customFormat="false" ht="15" hidden="false" customHeight="false" outlineLevel="0" collapsed="false">
      <c r="A4861" s="13"/>
      <c r="B4861" s="8"/>
      <c r="C4861" s="8"/>
      <c r="D4861" s="23"/>
      <c r="E4861" s="23"/>
      <c r="F4861" s="10" t="str">
        <f aca="false">IF(D4861="","",D4861-N(E4861))</f>
        <v/>
      </c>
      <c r="G4861" s="8"/>
      <c r="H4861" s="12" t="str">
        <f aca="false">IF(AND(A4861="",C4861="",D4861=""),"",IF(A4861="","Add the order date",IF(I4861="","Date not recognised - use YYYY-MM-DD",IF(C4861="","Add the customer email",IF(D4861="","Add the order total",IF(COUNTIF(Customers!$A$2:$A$2001,C4861)=0,"Customer not on Customers tab",IF(N(E4861)&gt;D4861,"Refund is more than the order",IF(AND(B4861&lt;&gt;"",COUNTIF($B$2:$B$5001,B4861)&gt;1),"Same order # twice - keep one row",""))))))))</f>
        <v/>
      </c>
      <c r="I4861" s="11" t="str">
        <f aca="false">IF(A4861="","",IF(ISNUMBER(A4861),INT(A4861),IFERROR(IF(TEXT(DATE(VALUE(LEFT(A4861,4)),VALUE(MID(A4861,6,2)),VALUE(MID(A4861,9,2))),"yyyy-mm-dd")=LEFT(A4861,10),DATE(VALUE(LEFT(A4861,4)),VALUE(MID(A4861,6,2)),VALUE(MID(A4861,9,2))),""),"")))</f>
        <v/>
      </c>
    </row>
    <row r="4862" customFormat="false" ht="15" hidden="false" customHeight="false" outlineLevel="0" collapsed="false">
      <c r="A4862" s="13"/>
      <c r="B4862" s="8"/>
      <c r="C4862" s="8"/>
      <c r="D4862" s="23"/>
      <c r="E4862" s="23"/>
      <c r="F4862" s="10" t="str">
        <f aca="false">IF(D4862="","",D4862-N(E4862))</f>
        <v/>
      </c>
      <c r="G4862" s="8"/>
      <c r="H4862" s="12" t="str">
        <f aca="false">IF(AND(A4862="",C4862="",D4862=""),"",IF(A4862="","Add the order date",IF(I4862="","Date not recognised - use YYYY-MM-DD",IF(C4862="","Add the customer email",IF(D4862="","Add the order total",IF(COUNTIF(Customers!$A$2:$A$2001,C4862)=0,"Customer not on Customers tab",IF(N(E4862)&gt;D4862,"Refund is more than the order",IF(AND(B4862&lt;&gt;"",COUNTIF($B$2:$B$5001,B4862)&gt;1),"Same order # twice - keep one row",""))))))))</f>
        <v/>
      </c>
      <c r="I4862" s="11" t="str">
        <f aca="false">IF(A4862="","",IF(ISNUMBER(A4862),INT(A4862),IFERROR(IF(TEXT(DATE(VALUE(LEFT(A4862,4)),VALUE(MID(A4862,6,2)),VALUE(MID(A4862,9,2))),"yyyy-mm-dd")=LEFT(A4862,10),DATE(VALUE(LEFT(A4862,4)),VALUE(MID(A4862,6,2)),VALUE(MID(A4862,9,2))),""),"")))</f>
        <v/>
      </c>
    </row>
    <row r="4863" customFormat="false" ht="15" hidden="false" customHeight="false" outlineLevel="0" collapsed="false">
      <c r="A4863" s="13"/>
      <c r="B4863" s="8"/>
      <c r="C4863" s="8"/>
      <c r="D4863" s="23"/>
      <c r="E4863" s="23"/>
      <c r="F4863" s="10" t="str">
        <f aca="false">IF(D4863="","",D4863-N(E4863))</f>
        <v/>
      </c>
      <c r="G4863" s="8"/>
      <c r="H4863" s="12" t="str">
        <f aca="false">IF(AND(A4863="",C4863="",D4863=""),"",IF(A4863="","Add the order date",IF(I4863="","Date not recognised - use YYYY-MM-DD",IF(C4863="","Add the customer email",IF(D4863="","Add the order total",IF(COUNTIF(Customers!$A$2:$A$2001,C4863)=0,"Customer not on Customers tab",IF(N(E4863)&gt;D4863,"Refund is more than the order",IF(AND(B4863&lt;&gt;"",COUNTIF($B$2:$B$5001,B4863)&gt;1),"Same order # twice - keep one row",""))))))))</f>
        <v/>
      </c>
      <c r="I4863" s="11" t="str">
        <f aca="false">IF(A4863="","",IF(ISNUMBER(A4863),INT(A4863),IFERROR(IF(TEXT(DATE(VALUE(LEFT(A4863,4)),VALUE(MID(A4863,6,2)),VALUE(MID(A4863,9,2))),"yyyy-mm-dd")=LEFT(A4863,10),DATE(VALUE(LEFT(A4863,4)),VALUE(MID(A4863,6,2)),VALUE(MID(A4863,9,2))),""),"")))</f>
        <v/>
      </c>
    </row>
    <row r="4864" customFormat="false" ht="15" hidden="false" customHeight="false" outlineLevel="0" collapsed="false">
      <c r="A4864" s="13"/>
      <c r="B4864" s="8"/>
      <c r="C4864" s="8"/>
      <c r="D4864" s="23"/>
      <c r="E4864" s="23"/>
      <c r="F4864" s="10" t="str">
        <f aca="false">IF(D4864="","",D4864-N(E4864))</f>
        <v/>
      </c>
      <c r="G4864" s="8"/>
      <c r="H4864" s="12" t="str">
        <f aca="false">IF(AND(A4864="",C4864="",D4864=""),"",IF(A4864="","Add the order date",IF(I4864="","Date not recognised - use YYYY-MM-DD",IF(C4864="","Add the customer email",IF(D4864="","Add the order total",IF(COUNTIF(Customers!$A$2:$A$2001,C4864)=0,"Customer not on Customers tab",IF(N(E4864)&gt;D4864,"Refund is more than the order",IF(AND(B4864&lt;&gt;"",COUNTIF($B$2:$B$5001,B4864)&gt;1),"Same order # twice - keep one row",""))))))))</f>
        <v/>
      </c>
      <c r="I4864" s="11" t="str">
        <f aca="false">IF(A4864="","",IF(ISNUMBER(A4864),INT(A4864),IFERROR(IF(TEXT(DATE(VALUE(LEFT(A4864,4)),VALUE(MID(A4864,6,2)),VALUE(MID(A4864,9,2))),"yyyy-mm-dd")=LEFT(A4864,10),DATE(VALUE(LEFT(A4864,4)),VALUE(MID(A4864,6,2)),VALUE(MID(A4864,9,2))),""),"")))</f>
        <v/>
      </c>
    </row>
    <row r="4865" customFormat="false" ht="15" hidden="false" customHeight="false" outlineLevel="0" collapsed="false">
      <c r="A4865" s="13"/>
      <c r="B4865" s="8"/>
      <c r="C4865" s="8"/>
      <c r="D4865" s="23"/>
      <c r="E4865" s="23"/>
      <c r="F4865" s="10" t="str">
        <f aca="false">IF(D4865="","",D4865-N(E4865))</f>
        <v/>
      </c>
      <c r="G4865" s="8"/>
      <c r="H4865" s="12" t="str">
        <f aca="false">IF(AND(A4865="",C4865="",D4865=""),"",IF(A4865="","Add the order date",IF(I4865="","Date not recognised - use YYYY-MM-DD",IF(C4865="","Add the customer email",IF(D4865="","Add the order total",IF(COUNTIF(Customers!$A$2:$A$2001,C4865)=0,"Customer not on Customers tab",IF(N(E4865)&gt;D4865,"Refund is more than the order",IF(AND(B4865&lt;&gt;"",COUNTIF($B$2:$B$5001,B4865)&gt;1),"Same order # twice - keep one row",""))))))))</f>
        <v/>
      </c>
      <c r="I4865" s="11" t="str">
        <f aca="false">IF(A4865="","",IF(ISNUMBER(A4865),INT(A4865),IFERROR(IF(TEXT(DATE(VALUE(LEFT(A4865,4)),VALUE(MID(A4865,6,2)),VALUE(MID(A4865,9,2))),"yyyy-mm-dd")=LEFT(A4865,10),DATE(VALUE(LEFT(A4865,4)),VALUE(MID(A4865,6,2)),VALUE(MID(A4865,9,2))),""),"")))</f>
        <v/>
      </c>
    </row>
    <row r="4866" customFormat="false" ht="15" hidden="false" customHeight="false" outlineLevel="0" collapsed="false">
      <c r="A4866" s="13"/>
      <c r="B4866" s="8"/>
      <c r="C4866" s="8"/>
      <c r="D4866" s="23"/>
      <c r="E4866" s="23"/>
      <c r="F4866" s="10" t="str">
        <f aca="false">IF(D4866="","",D4866-N(E4866))</f>
        <v/>
      </c>
      <c r="G4866" s="8"/>
      <c r="H4866" s="12" t="str">
        <f aca="false">IF(AND(A4866="",C4866="",D4866=""),"",IF(A4866="","Add the order date",IF(I4866="","Date not recognised - use YYYY-MM-DD",IF(C4866="","Add the customer email",IF(D4866="","Add the order total",IF(COUNTIF(Customers!$A$2:$A$2001,C4866)=0,"Customer not on Customers tab",IF(N(E4866)&gt;D4866,"Refund is more than the order",IF(AND(B4866&lt;&gt;"",COUNTIF($B$2:$B$5001,B4866)&gt;1),"Same order # twice - keep one row",""))))))))</f>
        <v/>
      </c>
      <c r="I4866" s="11" t="str">
        <f aca="false">IF(A4866="","",IF(ISNUMBER(A4866),INT(A4866),IFERROR(IF(TEXT(DATE(VALUE(LEFT(A4866,4)),VALUE(MID(A4866,6,2)),VALUE(MID(A4866,9,2))),"yyyy-mm-dd")=LEFT(A4866,10),DATE(VALUE(LEFT(A4866,4)),VALUE(MID(A4866,6,2)),VALUE(MID(A4866,9,2))),""),"")))</f>
        <v/>
      </c>
    </row>
    <row r="4867" customFormat="false" ht="15" hidden="false" customHeight="false" outlineLevel="0" collapsed="false">
      <c r="A4867" s="13"/>
      <c r="B4867" s="8"/>
      <c r="C4867" s="8"/>
      <c r="D4867" s="23"/>
      <c r="E4867" s="23"/>
      <c r="F4867" s="10" t="str">
        <f aca="false">IF(D4867="","",D4867-N(E4867))</f>
        <v/>
      </c>
      <c r="G4867" s="8"/>
      <c r="H4867" s="12" t="str">
        <f aca="false">IF(AND(A4867="",C4867="",D4867=""),"",IF(A4867="","Add the order date",IF(I4867="","Date not recognised - use YYYY-MM-DD",IF(C4867="","Add the customer email",IF(D4867="","Add the order total",IF(COUNTIF(Customers!$A$2:$A$2001,C4867)=0,"Customer not on Customers tab",IF(N(E4867)&gt;D4867,"Refund is more than the order",IF(AND(B4867&lt;&gt;"",COUNTIF($B$2:$B$5001,B4867)&gt;1),"Same order # twice - keep one row",""))))))))</f>
        <v/>
      </c>
      <c r="I4867" s="11" t="str">
        <f aca="false">IF(A4867="","",IF(ISNUMBER(A4867),INT(A4867),IFERROR(IF(TEXT(DATE(VALUE(LEFT(A4867,4)),VALUE(MID(A4867,6,2)),VALUE(MID(A4867,9,2))),"yyyy-mm-dd")=LEFT(A4867,10),DATE(VALUE(LEFT(A4867,4)),VALUE(MID(A4867,6,2)),VALUE(MID(A4867,9,2))),""),"")))</f>
        <v/>
      </c>
    </row>
    <row r="4868" customFormat="false" ht="15" hidden="false" customHeight="false" outlineLevel="0" collapsed="false">
      <c r="A4868" s="13"/>
      <c r="B4868" s="8"/>
      <c r="C4868" s="8"/>
      <c r="D4868" s="23"/>
      <c r="E4868" s="23"/>
      <c r="F4868" s="10" t="str">
        <f aca="false">IF(D4868="","",D4868-N(E4868))</f>
        <v/>
      </c>
      <c r="G4868" s="8"/>
      <c r="H4868" s="12" t="str">
        <f aca="false">IF(AND(A4868="",C4868="",D4868=""),"",IF(A4868="","Add the order date",IF(I4868="","Date not recognised - use YYYY-MM-DD",IF(C4868="","Add the customer email",IF(D4868="","Add the order total",IF(COUNTIF(Customers!$A$2:$A$2001,C4868)=0,"Customer not on Customers tab",IF(N(E4868)&gt;D4868,"Refund is more than the order",IF(AND(B4868&lt;&gt;"",COUNTIF($B$2:$B$5001,B4868)&gt;1),"Same order # twice - keep one row",""))))))))</f>
        <v/>
      </c>
      <c r="I4868" s="11" t="str">
        <f aca="false">IF(A4868="","",IF(ISNUMBER(A4868),INT(A4868),IFERROR(IF(TEXT(DATE(VALUE(LEFT(A4868,4)),VALUE(MID(A4868,6,2)),VALUE(MID(A4868,9,2))),"yyyy-mm-dd")=LEFT(A4868,10),DATE(VALUE(LEFT(A4868,4)),VALUE(MID(A4868,6,2)),VALUE(MID(A4868,9,2))),""),"")))</f>
        <v/>
      </c>
    </row>
    <row r="4869" customFormat="false" ht="15" hidden="false" customHeight="false" outlineLevel="0" collapsed="false">
      <c r="A4869" s="13"/>
      <c r="B4869" s="8"/>
      <c r="C4869" s="8"/>
      <c r="D4869" s="23"/>
      <c r="E4869" s="23"/>
      <c r="F4869" s="10" t="str">
        <f aca="false">IF(D4869="","",D4869-N(E4869))</f>
        <v/>
      </c>
      <c r="G4869" s="8"/>
      <c r="H4869" s="12" t="str">
        <f aca="false">IF(AND(A4869="",C4869="",D4869=""),"",IF(A4869="","Add the order date",IF(I4869="","Date not recognised - use YYYY-MM-DD",IF(C4869="","Add the customer email",IF(D4869="","Add the order total",IF(COUNTIF(Customers!$A$2:$A$2001,C4869)=0,"Customer not on Customers tab",IF(N(E4869)&gt;D4869,"Refund is more than the order",IF(AND(B4869&lt;&gt;"",COUNTIF($B$2:$B$5001,B4869)&gt;1),"Same order # twice - keep one row",""))))))))</f>
        <v/>
      </c>
      <c r="I4869" s="11" t="str">
        <f aca="false">IF(A4869="","",IF(ISNUMBER(A4869),INT(A4869),IFERROR(IF(TEXT(DATE(VALUE(LEFT(A4869,4)),VALUE(MID(A4869,6,2)),VALUE(MID(A4869,9,2))),"yyyy-mm-dd")=LEFT(A4869,10),DATE(VALUE(LEFT(A4869,4)),VALUE(MID(A4869,6,2)),VALUE(MID(A4869,9,2))),""),"")))</f>
        <v/>
      </c>
    </row>
    <row r="4870" customFormat="false" ht="15" hidden="false" customHeight="false" outlineLevel="0" collapsed="false">
      <c r="A4870" s="13"/>
      <c r="B4870" s="8"/>
      <c r="C4870" s="8"/>
      <c r="D4870" s="23"/>
      <c r="E4870" s="23"/>
      <c r="F4870" s="10" t="str">
        <f aca="false">IF(D4870="","",D4870-N(E4870))</f>
        <v/>
      </c>
      <c r="G4870" s="8"/>
      <c r="H4870" s="12" t="str">
        <f aca="false">IF(AND(A4870="",C4870="",D4870=""),"",IF(A4870="","Add the order date",IF(I4870="","Date not recognised - use YYYY-MM-DD",IF(C4870="","Add the customer email",IF(D4870="","Add the order total",IF(COUNTIF(Customers!$A$2:$A$2001,C4870)=0,"Customer not on Customers tab",IF(N(E4870)&gt;D4870,"Refund is more than the order",IF(AND(B4870&lt;&gt;"",COUNTIF($B$2:$B$5001,B4870)&gt;1),"Same order # twice - keep one row",""))))))))</f>
        <v/>
      </c>
      <c r="I4870" s="11" t="str">
        <f aca="false">IF(A4870="","",IF(ISNUMBER(A4870),INT(A4870),IFERROR(IF(TEXT(DATE(VALUE(LEFT(A4870,4)),VALUE(MID(A4870,6,2)),VALUE(MID(A4870,9,2))),"yyyy-mm-dd")=LEFT(A4870,10),DATE(VALUE(LEFT(A4870,4)),VALUE(MID(A4870,6,2)),VALUE(MID(A4870,9,2))),""),"")))</f>
        <v/>
      </c>
    </row>
    <row r="4871" customFormat="false" ht="15" hidden="false" customHeight="false" outlineLevel="0" collapsed="false">
      <c r="A4871" s="13"/>
      <c r="B4871" s="8"/>
      <c r="C4871" s="8"/>
      <c r="D4871" s="23"/>
      <c r="E4871" s="23"/>
      <c r="F4871" s="10" t="str">
        <f aca="false">IF(D4871="","",D4871-N(E4871))</f>
        <v/>
      </c>
      <c r="G4871" s="8"/>
      <c r="H4871" s="12" t="str">
        <f aca="false">IF(AND(A4871="",C4871="",D4871=""),"",IF(A4871="","Add the order date",IF(I4871="","Date not recognised - use YYYY-MM-DD",IF(C4871="","Add the customer email",IF(D4871="","Add the order total",IF(COUNTIF(Customers!$A$2:$A$2001,C4871)=0,"Customer not on Customers tab",IF(N(E4871)&gt;D4871,"Refund is more than the order",IF(AND(B4871&lt;&gt;"",COUNTIF($B$2:$B$5001,B4871)&gt;1),"Same order # twice - keep one row",""))))))))</f>
        <v/>
      </c>
      <c r="I4871" s="11" t="str">
        <f aca="false">IF(A4871="","",IF(ISNUMBER(A4871),INT(A4871),IFERROR(IF(TEXT(DATE(VALUE(LEFT(A4871,4)),VALUE(MID(A4871,6,2)),VALUE(MID(A4871,9,2))),"yyyy-mm-dd")=LEFT(A4871,10),DATE(VALUE(LEFT(A4871,4)),VALUE(MID(A4871,6,2)),VALUE(MID(A4871,9,2))),""),"")))</f>
        <v/>
      </c>
    </row>
    <row r="4872" customFormat="false" ht="15" hidden="false" customHeight="false" outlineLevel="0" collapsed="false">
      <c r="A4872" s="13"/>
      <c r="B4872" s="8"/>
      <c r="C4872" s="8"/>
      <c r="D4872" s="23"/>
      <c r="E4872" s="23"/>
      <c r="F4872" s="10" t="str">
        <f aca="false">IF(D4872="","",D4872-N(E4872))</f>
        <v/>
      </c>
      <c r="G4872" s="8"/>
      <c r="H4872" s="12" t="str">
        <f aca="false">IF(AND(A4872="",C4872="",D4872=""),"",IF(A4872="","Add the order date",IF(I4872="","Date not recognised - use YYYY-MM-DD",IF(C4872="","Add the customer email",IF(D4872="","Add the order total",IF(COUNTIF(Customers!$A$2:$A$2001,C4872)=0,"Customer not on Customers tab",IF(N(E4872)&gt;D4872,"Refund is more than the order",IF(AND(B4872&lt;&gt;"",COUNTIF($B$2:$B$5001,B4872)&gt;1),"Same order # twice - keep one row",""))))))))</f>
        <v/>
      </c>
      <c r="I4872" s="11" t="str">
        <f aca="false">IF(A4872="","",IF(ISNUMBER(A4872),INT(A4872),IFERROR(IF(TEXT(DATE(VALUE(LEFT(A4872,4)),VALUE(MID(A4872,6,2)),VALUE(MID(A4872,9,2))),"yyyy-mm-dd")=LEFT(A4872,10),DATE(VALUE(LEFT(A4872,4)),VALUE(MID(A4872,6,2)),VALUE(MID(A4872,9,2))),""),"")))</f>
        <v/>
      </c>
    </row>
    <row r="4873" customFormat="false" ht="15" hidden="false" customHeight="false" outlineLevel="0" collapsed="false">
      <c r="A4873" s="13"/>
      <c r="B4873" s="8"/>
      <c r="C4873" s="8"/>
      <c r="D4873" s="23"/>
      <c r="E4873" s="23"/>
      <c r="F4873" s="10" t="str">
        <f aca="false">IF(D4873="","",D4873-N(E4873))</f>
        <v/>
      </c>
      <c r="G4873" s="8"/>
      <c r="H4873" s="12" t="str">
        <f aca="false">IF(AND(A4873="",C4873="",D4873=""),"",IF(A4873="","Add the order date",IF(I4873="","Date not recognised - use YYYY-MM-DD",IF(C4873="","Add the customer email",IF(D4873="","Add the order total",IF(COUNTIF(Customers!$A$2:$A$2001,C4873)=0,"Customer not on Customers tab",IF(N(E4873)&gt;D4873,"Refund is more than the order",IF(AND(B4873&lt;&gt;"",COUNTIF($B$2:$B$5001,B4873)&gt;1),"Same order # twice - keep one row",""))))))))</f>
        <v/>
      </c>
      <c r="I4873" s="11" t="str">
        <f aca="false">IF(A4873="","",IF(ISNUMBER(A4873),INT(A4873),IFERROR(IF(TEXT(DATE(VALUE(LEFT(A4873,4)),VALUE(MID(A4873,6,2)),VALUE(MID(A4873,9,2))),"yyyy-mm-dd")=LEFT(A4873,10),DATE(VALUE(LEFT(A4873,4)),VALUE(MID(A4873,6,2)),VALUE(MID(A4873,9,2))),""),"")))</f>
        <v/>
      </c>
    </row>
    <row r="4874" customFormat="false" ht="15" hidden="false" customHeight="false" outlineLevel="0" collapsed="false">
      <c r="A4874" s="13"/>
      <c r="B4874" s="8"/>
      <c r="C4874" s="8"/>
      <c r="D4874" s="23"/>
      <c r="E4874" s="23"/>
      <c r="F4874" s="10" t="str">
        <f aca="false">IF(D4874="","",D4874-N(E4874))</f>
        <v/>
      </c>
      <c r="G4874" s="8"/>
      <c r="H4874" s="12" t="str">
        <f aca="false">IF(AND(A4874="",C4874="",D4874=""),"",IF(A4874="","Add the order date",IF(I4874="","Date not recognised - use YYYY-MM-DD",IF(C4874="","Add the customer email",IF(D4874="","Add the order total",IF(COUNTIF(Customers!$A$2:$A$2001,C4874)=0,"Customer not on Customers tab",IF(N(E4874)&gt;D4874,"Refund is more than the order",IF(AND(B4874&lt;&gt;"",COUNTIF($B$2:$B$5001,B4874)&gt;1),"Same order # twice - keep one row",""))))))))</f>
        <v/>
      </c>
      <c r="I4874" s="11" t="str">
        <f aca="false">IF(A4874="","",IF(ISNUMBER(A4874),INT(A4874),IFERROR(IF(TEXT(DATE(VALUE(LEFT(A4874,4)),VALUE(MID(A4874,6,2)),VALUE(MID(A4874,9,2))),"yyyy-mm-dd")=LEFT(A4874,10),DATE(VALUE(LEFT(A4874,4)),VALUE(MID(A4874,6,2)),VALUE(MID(A4874,9,2))),""),"")))</f>
        <v/>
      </c>
    </row>
    <row r="4875" customFormat="false" ht="15" hidden="false" customHeight="false" outlineLevel="0" collapsed="false">
      <c r="A4875" s="13"/>
      <c r="B4875" s="8"/>
      <c r="C4875" s="8"/>
      <c r="D4875" s="23"/>
      <c r="E4875" s="23"/>
      <c r="F4875" s="10" t="str">
        <f aca="false">IF(D4875="","",D4875-N(E4875))</f>
        <v/>
      </c>
      <c r="G4875" s="8"/>
      <c r="H4875" s="12" t="str">
        <f aca="false">IF(AND(A4875="",C4875="",D4875=""),"",IF(A4875="","Add the order date",IF(I4875="","Date not recognised - use YYYY-MM-DD",IF(C4875="","Add the customer email",IF(D4875="","Add the order total",IF(COUNTIF(Customers!$A$2:$A$2001,C4875)=0,"Customer not on Customers tab",IF(N(E4875)&gt;D4875,"Refund is more than the order",IF(AND(B4875&lt;&gt;"",COUNTIF($B$2:$B$5001,B4875)&gt;1),"Same order # twice - keep one row",""))))))))</f>
        <v/>
      </c>
      <c r="I4875" s="11" t="str">
        <f aca="false">IF(A4875="","",IF(ISNUMBER(A4875),INT(A4875),IFERROR(IF(TEXT(DATE(VALUE(LEFT(A4875,4)),VALUE(MID(A4875,6,2)),VALUE(MID(A4875,9,2))),"yyyy-mm-dd")=LEFT(A4875,10),DATE(VALUE(LEFT(A4875,4)),VALUE(MID(A4875,6,2)),VALUE(MID(A4875,9,2))),""),"")))</f>
        <v/>
      </c>
    </row>
    <row r="4876" customFormat="false" ht="15" hidden="false" customHeight="false" outlineLevel="0" collapsed="false">
      <c r="A4876" s="13"/>
      <c r="B4876" s="8"/>
      <c r="C4876" s="8"/>
      <c r="D4876" s="23"/>
      <c r="E4876" s="23"/>
      <c r="F4876" s="10" t="str">
        <f aca="false">IF(D4876="","",D4876-N(E4876))</f>
        <v/>
      </c>
      <c r="G4876" s="8"/>
      <c r="H4876" s="12" t="str">
        <f aca="false">IF(AND(A4876="",C4876="",D4876=""),"",IF(A4876="","Add the order date",IF(I4876="","Date not recognised - use YYYY-MM-DD",IF(C4876="","Add the customer email",IF(D4876="","Add the order total",IF(COUNTIF(Customers!$A$2:$A$2001,C4876)=0,"Customer not on Customers tab",IF(N(E4876)&gt;D4876,"Refund is more than the order",IF(AND(B4876&lt;&gt;"",COUNTIF($B$2:$B$5001,B4876)&gt;1),"Same order # twice - keep one row",""))))))))</f>
        <v/>
      </c>
      <c r="I4876" s="11" t="str">
        <f aca="false">IF(A4876="","",IF(ISNUMBER(A4876),INT(A4876),IFERROR(IF(TEXT(DATE(VALUE(LEFT(A4876,4)),VALUE(MID(A4876,6,2)),VALUE(MID(A4876,9,2))),"yyyy-mm-dd")=LEFT(A4876,10),DATE(VALUE(LEFT(A4876,4)),VALUE(MID(A4876,6,2)),VALUE(MID(A4876,9,2))),""),"")))</f>
        <v/>
      </c>
    </row>
    <row r="4877" customFormat="false" ht="15" hidden="false" customHeight="false" outlineLevel="0" collapsed="false">
      <c r="A4877" s="13"/>
      <c r="B4877" s="8"/>
      <c r="C4877" s="8"/>
      <c r="D4877" s="23"/>
      <c r="E4877" s="23"/>
      <c r="F4877" s="10" t="str">
        <f aca="false">IF(D4877="","",D4877-N(E4877))</f>
        <v/>
      </c>
      <c r="G4877" s="8"/>
      <c r="H4877" s="12" t="str">
        <f aca="false">IF(AND(A4877="",C4877="",D4877=""),"",IF(A4877="","Add the order date",IF(I4877="","Date not recognised - use YYYY-MM-DD",IF(C4877="","Add the customer email",IF(D4877="","Add the order total",IF(COUNTIF(Customers!$A$2:$A$2001,C4877)=0,"Customer not on Customers tab",IF(N(E4877)&gt;D4877,"Refund is more than the order",IF(AND(B4877&lt;&gt;"",COUNTIF($B$2:$B$5001,B4877)&gt;1),"Same order # twice - keep one row",""))))))))</f>
        <v/>
      </c>
      <c r="I4877" s="11" t="str">
        <f aca="false">IF(A4877="","",IF(ISNUMBER(A4877),INT(A4877),IFERROR(IF(TEXT(DATE(VALUE(LEFT(A4877,4)),VALUE(MID(A4877,6,2)),VALUE(MID(A4877,9,2))),"yyyy-mm-dd")=LEFT(A4877,10),DATE(VALUE(LEFT(A4877,4)),VALUE(MID(A4877,6,2)),VALUE(MID(A4877,9,2))),""),"")))</f>
        <v/>
      </c>
    </row>
    <row r="4878" customFormat="false" ht="15" hidden="false" customHeight="false" outlineLevel="0" collapsed="false">
      <c r="A4878" s="13"/>
      <c r="B4878" s="8"/>
      <c r="C4878" s="8"/>
      <c r="D4878" s="23"/>
      <c r="E4878" s="23"/>
      <c r="F4878" s="10" t="str">
        <f aca="false">IF(D4878="","",D4878-N(E4878))</f>
        <v/>
      </c>
      <c r="G4878" s="8"/>
      <c r="H4878" s="12" t="str">
        <f aca="false">IF(AND(A4878="",C4878="",D4878=""),"",IF(A4878="","Add the order date",IF(I4878="","Date not recognised - use YYYY-MM-DD",IF(C4878="","Add the customer email",IF(D4878="","Add the order total",IF(COUNTIF(Customers!$A$2:$A$2001,C4878)=0,"Customer not on Customers tab",IF(N(E4878)&gt;D4878,"Refund is more than the order",IF(AND(B4878&lt;&gt;"",COUNTIF($B$2:$B$5001,B4878)&gt;1),"Same order # twice - keep one row",""))))))))</f>
        <v/>
      </c>
      <c r="I4878" s="11" t="str">
        <f aca="false">IF(A4878="","",IF(ISNUMBER(A4878),INT(A4878),IFERROR(IF(TEXT(DATE(VALUE(LEFT(A4878,4)),VALUE(MID(A4878,6,2)),VALUE(MID(A4878,9,2))),"yyyy-mm-dd")=LEFT(A4878,10),DATE(VALUE(LEFT(A4878,4)),VALUE(MID(A4878,6,2)),VALUE(MID(A4878,9,2))),""),"")))</f>
        <v/>
      </c>
    </row>
    <row r="4879" customFormat="false" ht="15" hidden="false" customHeight="false" outlineLevel="0" collapsed="false">
      <c r="A4879" s="13"/>
      <c r="B4879" s="8"/>
      <c r="C4879" s="8"/>
      <c r="D4879" s="23"/>
      <c r="E4879" s="23"/>
      <c r="F4879" s="10" t="str">
        <f aca="false">IF(D4879="","",D4879-N(E4879))</f>
        <v/>
      </c>
      <c r="G4879" s="8"/>
      <c r="H4879" s="12" t="str">
        <f aca="false">IF(AND(A4879="",C4879="",D4879=""),"",IF(A4879="","Add the order date",IF(I4879="","Date not recognised - use YYYY-MM-DD",IF(C4879="","Add the customer email",IF(D4879="","Add the order total",IF(COUNTIF(Customers!$A$2:$A$2001,C4879)=0,"Customer not on Customers tab",IF(N(E4879)&gt;D4879,"Refund is more than the order",IF(AND(B4879&lt;&gt;"",COUNTIF($B$2:$B$5001,B4879)&gt;1),"Same order # twice - keep one row",""))))))))</f>
        <v/>
      </c>
      <c r="I4879" s="11" t="str">
        <f aca="false">IF(A4879="","",IF(ISNUMBER(A4879),INT(A4879),IFERROR(IF(TEXT(DATE(VALUE(LEFT(A4879,4)),VALUE(MID(A4879,6,2)),VALUE(MID(A4879,9,2))),"yyyy-mm-dd")=LEFT(A4879,10),DATE(VALUE(LEFT(A4879,4)),VALUE(MID(A4879,6,2)),VALUE(MID(A4879,9,2))),""),"")))</f>
        <v/>
      </c>
    </row>
    <row r="4880" customFormat="false" ht="15" hidden="false" customHeight="false" outlineLevel="0" collapsed="false">
      <c r="A4880" s="13"/>
      <c r="B4880" s="8"/>
      <c r="C4880" s="8"/>
      <c r="D4880" s="23"/>
      <c r="E4880" s="23"/>
      <c r="F4880" s="10" t="str">
        <f aca="false">IF(D4880="","",D4880-N(E4880))</f>
        <v/>
      </c>
      <c r="G4880" s="8"/>
      <c r="H4880" s="12" t="str">
        <f aca="false">IF(AND(A4880="",C4880="",D4880=""),"",IF(A4880="","Add the order date",IF(I4880="","Date not recognised - use YYYY-MM-DD",IF(C4880="","Add the customer email",IF(D4880="","Add the order total",IF(COUNTIF(Customers!$A$2:$A$2001,C4880)=0,"Customer not on Customers tab",IF(N(E4880)&gt;D4880,"Refund is more than the order",IF(AND(B4880&lt;&gt;"",COUNTIF($B$2:$B$5001,B4880)&gt;1),"Same order # twice - keep one row",""))))))))</f>
        <v/>
      </c>
      <c r="I4880" s="11" t="str">
        <f aca="false">IF(A4880="","",IF(ISNUMBER(A4880),INT(A4880),IFERROR(IF(TEXT(DATE(VALUE(LEFT(A4880,4)),VALUE(MID(A4880,6,2)),VALUE(MID(A4880,9,2))),"yyyy-mm-dd")=LEFT(A4880,10),DATE(VALUE(LEFT(A4880,4)),VALUE(MID(A4880,6,2)),VALUE(MID(A4880,9,2))),""),"")))</f>
        <v/>
      </c>
    </row>
    <row r="4881" customFormat="false" ht="15" hidden="false" customHeight="false" outlineLevel="0" collapsed="false">
      <c r="A4881" s="13"/>
      <c r="B4881" s="8"/>
      <c r="C4881" s="8"/>
      <c r="D4881" s="23"/>
      <c r="E4881" s="23"/>
      <c r="F4881" s="10" t="str">
        <f aca="false">IF(D4881="","",D4881-N(E4881))</f>
        <v/>
      </c>
      <c r="G4881" s="8"/>
      <c r="H4881" s="12" t="str">
        <f aca="false">IF(AND(A4881="",C4881="",D4881=""),"",IF(A4881="","Add the order date",IF(I4881="","Date not recognised - use YYYY-MM-DD",IF(C4881="","Add the customer email",IF(D4881="","Add the order total",IF(COUNTIF(Customers!$A$2:$A$2001,C4881)=0,"Customer not on Customers tab",IF(N(E4881)&gt;D4881,"Refund is more than the order",IF(AND(B4881&lt;&gt;"",COUNTIF($B$2:$B$5001,B4881)&gt;1),"Same order # twice - keep one row",""))))))))</f>
        <v/>
      </c>
      <c r="I4881" s="11" t="str">
        <f aca="false">IF(A4881="","",IF(ISNUMBER(A4881),INT(A4881),IFERROR(IF(TEXT(DATE(VALUE(LEFT(A4881,4)),VALUE(MID(A4881,6,2)),VALUE(MID(A4881,9,2))),"yyyy-mm-dd")=LEFT(A4881,10),DATE(VALUE(LEFT(A4881,4)),VALUE(MID(A4881,6,2)),VALUE(MID(A4881,9,2))),""),"")))</f>
        <v/>
      </c>
    </row>
    <row r="4882" customFormat="false" ht="15" hidden="false" customHeight="false" outlineLevel="0" collapsed="false">
      <c r="A4882" s="13"/>
      <c r="B4882" s="8"/>
      <c r="C4882" s="8"/>
      <c r="D4882" s="23"/>
      <c r="E4882" s="23"/>
      <c r="F4882" s="10" t="str">
        <f aca="false">IF(D4882="","",D4882-N(E4882))</f>
        <v/>
      </c>
      <c r="G4882" s="8"/>
      <c r="H4882" s="12" t="str">
        <f aca="false">IF(AND(A4882="",C4882="",D4882=""),"",IF(A4882="","Add the order date",IF(I4882="","Date not recognised - use YYYY-MM-DD",IF(C4882="","Add the customer email",IF(D4882="","Add the order total",IF(COUNTIF(Customers!$A$2:$A$2001,C4882)=0,"Customer not on Customers tab",IF(N(E4882)&gt;D4882,"Refund is more than the order",IF(AND(B4882&lt;&gt;"",COUNTIF($B$2:$B$5001,B4882)&gt;1),"Same order # twice - keep one row",""))))))))</f>
        <v/>
      </c>
      <c r="I4882" s="11" t="str">
        <f aca="false">IF(A4882="","",IF(ISNUMBER(A4882),INT(A4882),IFERROR(IF(TEXT(DATE(VALUE(LEFT(A4882,4)),VALUE(MID(A4882,6,2)),VALUE(MID(A4882,9,2))),"yyyy-mm-dd")=LEFT(A4882,10),DATE(VALUE(LEFT(A4882,4)),VALUE(MID(A4882,6,2)),VALUE(MID(A4882,9,2))),""),"")))</f>
        <v/>
      </c>
    </row>
    <row r="4883" customFormat="false" ht="15" hidden="false" customHeight="false" outlineLevel="0" collapsed="false">
      <c r="A4883" s="13"/>
      <c r="B4883" s="8"/>
      <c r="C4883" s="8"/>
      <c r="D4883" s="23"/>
      <c r="E4883" s="23"/>
      <c r="F4883" s="10" t="str">
        <f aca="false">IF(D4883="","",D4883-N(E4883))</f>
        <v/>
      </c>
      <c r="G4883" s="8"/>
      <c r="H4883" s="12" t="str">
        <f aca="false">IF(AND(A4883="",C4883="",D4883=""),"",IF(A4883="","Add the order date",IF(I4883="","Date not recognised - use YYYY-MM-DD",IF(C4883="","Add the customer email",IF(D4883="","Add the order total",IF(COUNTIF(Customers!$A$2:$A$2001,C4883)=0,"Customer not on Customers tab",IF(N(E4883)&gt;D4883,"Refund is more than the order",IF(AND(B4883&lt;&gt;"",COUNTIF($B$2:$B$5001,B4883)&gt;1),"Same order # twice - keep one row",""))))))))</f>
        <v/>
      </c>
      <c r="I4883" s="11" t="str">
        <f aca="false">IF(A4883="","",IF(ISNUMBER(A4883),INT(A4883),IFERROR(IF(TEXT(DATE(VALUE(LEFT(A4883,4)),VALUE(MID(A4883,6,2)),VALUE(MID(A4883,9,2))),"yyyy-mm-dd")=LEFT(A4883,10),DATE(VALUE(LEFT(A4883,4)),VALUE(MID(A4883,6,2)),VALUE(MID(A4883,9,2))),""),"")))</f>
        <v/>
      </c>
    </row>
    <row r="4884" customFormat="false" ht="15" hidden="false" customHeight="false" outlineLevel="0" collapsed="false">
      <c r="A4884" s="13"/>
      <c r="B4884" s="8"/>
      <c r="C4884" s="8"/>
      <c r="D4884" s="23"/>
      <c r="E4884" s="23"/>
      <c r="F4884" s="10" t="str">
        <f aca="false">IF(D4884="","",D4884-N(E4884))</f>
        <v/>
      </c>
      <c r="G4884" s="8"/>
      <c r="H4884" s="12" t="str">
        <f aca="false">IF(AND(A4884="",C4884="",D4884=""),"",IF(A4884="","Add the order date",IF(I4884="","Date not recognised - use YYYY-MM-DD",IF(C4884="","Add the customer email",IF(D4884="","Add the order total",IF(COUNTIF(Customers!$A$2:$A$2001,C4884)=0,"Customer not on Customers tab",IF(N(E4884)&gt;D4884,"Refund is more than the order",IF(AND(B4884&lt;&gt;"",COUNTIF($B$2:$B$5001,B4884)&gt;1),"Same order # twice - keep one row",""))))))))</f>
        <v/>
      </c>
      <c r="I4884" s="11" t="str">
        <f aca="false">IF(A4884="","",IF(ISNUMBER(A4884),INT(A4884),IFERROR(IF(TEXT(DATE(VALUE(LEFT(A4884,4)),VALUE(MID(A4884,6,2)),VALUE(MID(A4884,9,2))),"yyyy-mm-dd")=LEFT(A4884,10),DATE(VALUE(LEFT(A4884,4)),VALUE(MID(A4884,6,2)),VALUE(MID(A4884,9,2))),""),"")))</f>
        <v/>
      </c>
    </row>
    <row r="4885" customFormat="false" ht="15" hidden="false" customHeight="false" outlineLevel="0" collapsed="false">
      <c r="A4885" s="13"/>
      <c r="B4885" s="8"/>
      <c r="C4885" s="8"/>
      <c r="D4885" s="23"/>
      <c r="E4885" s="23"/>
      <c r="F4885" s="10" t="str">
        <f aca="false">IF(D4885="","",D4885-N(E4885))</f>
        <v/>
      </c>
      <c r="G4885" s="8"/>
      <c r="H4885" s="12" t="str">
        <f aca="false">IF(AND(A4885="",C4885="",D4885=""),"",IF(A4885="","Add the order date",IF(I4885="","Date not recognised - use YYYY-MM-DD",IF(C4885="","Add the customer email",IF(D4885="","Add the order total",IF(COUNTIF(Customers!$A$2:$A$2001,C4885)=0,"Customer not on Customers tab",IF(N(E4885)&gt;D4885,"Refund is more than the order",IF(AND(B4885&lt;&gt;"",COUNTIF($B$2:$B$5001,B4885)&gt;1),"Same order # twice - keep one row",""))))))))</f>
        <v/>
      </c>
      <c r="I4885" s="11" t="str">
        <f aca="false">IF(A4885="","",IF(ISNUMBER(A4885),INT(A4885),IFERROR(IF(TEXT(DATE(VALUE(LEFT(A4885,4)),VALUE(MID(A4885,6,2)),VALUE(MID(A4885,9,2))),"yyyy-mm-dd")=LEFT(A4885,10),DATE(VALUE(LEFT(A4885,4)),VALUE(MID(A4885,6,2)),VALUE(MID(A4885,9,2))),""),"")))</f>
        <v/>
      </c>
    </row>
    <row r="4886" customFormat="false" ht="15" hidden="false" customHeight="false" outlineLevel="0" collapsed="false">
      <c r="A4886" s="13"/>
      <c r="B4886" s="8"/>
      <c r="C4886" s="8"/>
      <c r="D4886" s="23"/>
      <c r="E4886" s="23"/>
      <c r="F4886" s="10" t="str">
        <f aca="false">IF(D4886="","",D4886-N(E4886))</f>
        <v/>
      </c>
      <c r="G4886" s="8"/>
      <c r="H4886" s="12" t="str">
        <f aca="false">IF(AND(A4886="",C4886="",D4886=""),"",IF(A4886="","Add the order date",IF(I4886="","Date not recognised - use YYYY-MM-DD",IF(C4886="","Add the customer email",IF(D4886="","Add the order total",IF(COUNTIF(Customers!$A$2:$A$2001,C4886)=0,"Customer not on Customers tab",IF(N(E4886)&gt;D4886,"Refund is more than the order",IF(AND(B4886&lt;&gt;"",COUNTIF($B$2:$B$5001,B4886)&gt;1),"Same order # twice - keep one row",""))))))))</f>
        <v/>
      </c>
      <c r="I4886" s="11" t="str">
        <f aca="false">IF(A4886="","",IF(ISNUMBER(A4886),INT(A4886),IFERROR(IF(TEXT(DATE(VALUE(LEFT(A4886,4)),VALUE(MID(A4886,6,2)),VALUE(MID(A4886,9,2))),"yyyy-mm-dd")=LEFT(A4886,10),DATE(VALUE(LEFT(A4886,4)),VALUE(MID(A4886,6,2)),VALUE(MID(A4886,9,2))),""),"")))</f>
        <v/>
      </c>
    </row>
    <row r="4887" customFormat="false" ht="15" hidden="false" customHeight="false" outlineLevel="0" collapsed="false">
      <c r="A4887" s="13"/>
      <c r="B4887" s="8"/>
      <c r="C4887" s="8"/>
      <c r="D4887" s="23"/>
      <c r="E4887" s="23"/>
      <c r="F4887" s="10" t="str">
        <f aca="false">IF(D4887="","",D4887-N(E4887))</f>
        <v/>
      </c>
      <c r="G4887" s="8"/>
      <c r="H4887" s="12" t="str">
        <f aca="false">IF(AND(A4887="",C4887="",D4887=""),"",IF(A4887="","Add the order date",IF(I4887="","Date not recognised - use YYYY-MM-DD",IF(C4887="","Add the customer email",IF(D4887="","Add the order total",IF(COUNTIF(Customers!$A$2:$A$2001,C4887)=0,"Customer not on Customers tab",IF(N(E4887)&gt;D4887,"Refund is more than the order",IF(AND(B4887&lt;&gt;"",COUNTIF($B$2:$B$5001,B4887)&gt;1),"Same order # twice - keep one row",""))))))))</f>
        <v/>
      </c>
      <c r="I4887" s="11" t="str">
        <f aca="false">IF(A4887="","",IF(ISNUMBER(A4887),INT(A4887),IFERROR(IF(TEXT(DATE(VALUE(LEFT(A4887,4)),VALUE(MID(A4887,6,2)),VALUE(MID(A4887,9,2))),"yyyy-mm-dd")=LEFT(A4887,10),DATE(VALUE(LEFT(A4887,4)),VALUE(MID(A4887,6,2)),VALUE(MID(A4887,9,2))),""),"")))</f>
        <v/>
      </c>
    </row>
    <row r="4888" customFormat="false" ht="15" hidden="false" customHeight="false" outlineLevel="0" collapsed="false">
      <c r="A4888" s="13"/>
      <c r="B4888" s="8"/>
      <c r="C4888" s="8"/>
      <c r="D4888" s="23"/>
      <c r="E4888" s="23"/>
      <c r="F4888" s="10" t="str">
        <f aca="false">IF(D4888="","",D4888-N(E4888))</f>
        <v/>
      </c>
      <c r="G4888" s="8"/>
      <c r="H4888" s="12" t="str">
        <f aca="false">IF(AND(A4888="",C4888="",D4888=""),"",IF(A4888="","Add the order date",IF(I4888="","Date not recognised - use YYYY-MM-DD",IF(C4888="","Add the customer email",IF(D4888="","Add the order total",IF(COUNTIF(Customers!$A$2:$A$2001,C4888)=0,"Customer not on Customers tab",IF(N(E4888)&gt;D4888,"Refund is more than the order",IF(AND(B4888&lt;&gt;"",COUNTIF($B$2:$B$5001,B4888)&gt;1),"Same order # twice - keep one row",""))))))))</f>
        <v/>
      </c>
      <c r="I4888" s="11" t="str">
        <f aca="false">IF(A4888="","",IF(ISNUMBER(A4888),INT(A4888),IFERROR(IF(TEXT(DATE(VALUE(LEFT(A4888,4)),VALUE(MID(A4888,6,2)),VALUE(MID(A4888,9,2))),"yyyy-mm-dd")=LEFT(A4888,10),DATE(VALUE(LEFT(A4888,4)),VALUE(MID(A4888,6,2)),VALUE(MID(A4888,9,2))),""),"")))</f>
        <v/>
      </c>
    </row>
    <row r="4889" customFormat="false" ht="15" hidden="false" customHeight="false" outlineLevel="0" collapsed="false">
      <c r="A4889" s="13"/>
      <c r="B4889" s="8"/>
      <c r="C4889" s="8"/>
      <c r="D4889" s="23"/>
      <c r="E4889" s="23"/>
      <c r="F4889" s="10" t="str">
        <f aca="false">IF(D4889="","",D4889-N(E4889))</f>
        <v/>
      </c>
      <c r="G4889" s="8"/>
      <c r="H4889" s="12" t="str">
        <f aca="false">IF(AND(A4889="",C4889="",D4889=""),"",IF(A4889="","Add the order date",IF(I4889="","Date not recognised - use YYYY-MM-DD",IF(C4889="","Add the customer email",IF(D4889="","Add the order total",IF(COUNTIF(Customers!$A$2:$A$2001,C4889)=0,"Customer not on Customers tab",IF(N(E4889)&gt;D4889,"Refund is more than the order",IF(AND(B4889&lt;&gt;"",COUNTIF($B$2:$B$5001,B4889)&gt;1),"Same order # twice - keep one row",""))))))))</f>
        <v/>
      </c>
      <c r="I4889" s="11" t="str">
        <f aca="false">IF(A4889="","",IF(ISNUMBER(A4889),INT(A4889),IFERROR(IF(TEXT(DATE(VALUE(LEFT(A4889,4)),VALUE(MID(A4889,6,2)),VALUE(MID(A4889,9,2))),"yyyy-mm-dd")=LEFT(A4889,10),DATE(VALUE(LEFT(A4889,4)),VALUE(MID(A4889,6,2)),VALUE(MID(A4889,9,2))),""),"")))</f>
        <v/>
      </c>
    </row>
    <row r="4890" customFormat="false" ht="15" hidden="false" customHeight="false" outlineLevel="0" collapsed="false">
      <c r="A4890" s="13"/>
      <c r="B4890" s="8"/>
      <c r="C4890" s="8"/>
      <c r="D4890" s="23"/>
      <c r="E4890" s="23"/>
      <c r="F4890" s="10" t="str">
        <f aca="false">IF(D4890="","",D4890-N(E4890))</f>
        <v/>
      </c>
      <c r="G4890" s="8"/>
      <c r="H4890" s="12" t="str">
        <f aca="false">IF(AND(A4890="",C4890="",D4890=""),"",IF(A4890="","Add the order date",IF(I4890="","Date not recognised - use YYYY-MM-DD",IF(C4890="","Add the customer email",IF(D4890="","Add the order total",IF(COUNTIF(Customers!$A$2:$A$2001,C4890)=0,"Customer not on Customers tab",IF(N(E4890)&gt;D4890,"Refund is more than the order",IF(AND(B4890&lt;&gt;"",COUNTIF($B$2:$B$5001,B4890)&gt;1),"Same order # twice - keep one row",""))))))))</f>
        <v/>
      </c>
      <c r="I4890" s="11" t="str">
        <f aca="false">IF(A4890="","",IF(ISNUMBER(A4890),INT(A4890),IFERROR(IF(TEXT(DATE(VALUE(LEFT(A4890,4)),VALUE(MID(A4890,6,2)),VALUE(MID(A4890,9,2))),"yyyy-mm-dd")=LEFT(A4890,10),DATE(VALUE(LEFT(A4890,4)),VALUE(MID(A4890,6,2)),VALUE(MID(A4890,9,2))),""),"")))</f>
        <v/>
      </c>
    </row>
    <row r="4891" customFormat="false" ht="15" hidden="false" customHeight="false" outlineLevel="0" collapsed="false">
      <c r="A4891" s="13"/>
      <c r="B4891" s="8"/>
      <c r="C4891" s="8"/>
      <c r="D4891" s="23"/>
      <c r="E4891" s="23"/>
      <c r="F4891" s="10" t="str">
        <f aca="false">IF(D4891="","",D4891-N(E4891))</f>
        <v/>
      </c>
      <c r="G4891" s="8"/>
      <c r="H4891" s="12" t="str">
        <f aca="false">IF(AND(A4891="",C4891="",D4891=""),"",IF(A4891="","Add the order date",IF(I4891="","Date not recognised - use YYYY-MM-DD",IF(C4891="","Add the customer email",IF(D4891="","Add the order total",IF(COUNTIF(Customers!$A$2:$A$2001,C4891)=0,"Customer not on Customers tab",IF(N(E4891)&gt;D4891,"Refund is more than the order",IF(AND(B4891&lt;&gt;"",COUNTIF($B$2:$B$5001,B4891)&gt;1),"Same order # twice - keep one row",""))))))))</f>
        <v/>
      </c>
      <c r="I4891" s="11" t="str">
        <f aca="false">IF(A4891="","",IF(ISNUMBER(A4891),INT(A4891),IFERROR(IF(TEXT(DATE(VALUE(LEFT(A4891,4)),VALUE(MID(A4891,6,2)),VALUE(MID(A4891,9,2))),"yyyy-mm-dd")=LEFT(A4891,10),DATE(VALUE(LEFT(A4891,4)),VALUE(MID(A4891,6,2)),VALUE(MID(A4891,9,2))),""),"")))</f>
        <v/>
      </c>
    </row>
    <row r="4892" customFormat="false" ht="15" hidden="false" customHeight="false" outlineLevel="0" collapsed="false">
      <c r="A4892" s="13"/>
      <c r="B4892" s="8"/>
      <c r="C4892" s="8"/>
      <c r="D4892" s="23"/>
      <c r="E4892" s="23"/>
      <c r="F4892" s="10" t="str">
        <f aca="false">IF(D4892="","",D4892-N(E4892))</f>
        <v/>
      </c>
      <c r="G4892" s="8"/>
      <c r="H4892" s="12" t="str">
        <f aca="false">IF(AND(A4892="",C4892="",D4892=""),"",IF(A4892="","Add the order date",IF(I4892="","Date not recognised - use YYYY-MM-DD",IF(C4892="","Add the customer email",IF(D4892="","Add the order total",IF(COUNTIF(Customers!$A$2:$A$2001,C4892)=0,"Customer not on Customers tab",IF(N(E4892)&gt;D4892,"Refund is more than the order",IF(AND(B4892&lt;&gt;"",COUNTIF($B$2:$B$5001,B4892)&gt;1),"Same order # twice - keep one row",""))))))))</f>
        <v/>
      </c>
      <c r="I4892" s="11" t="str">
        <f aca="false">IF(A4892="","",IF(ISNUMBER(A4892),INT(A4892),IFERROR(IF(TEXT(DATE(VALUE(LEFT(A4892,4)),VALUE(MID(A4892,6,2)),VALUE(MID(A4892,9,2))),"yyyy-mm-dd")=LEFT(A4892,10),DATE(VALUE(LEFT(A4892,4)),VALUE(MID(A4892,6,2)),VALUE(MID(A4892,9,2))),""),"")))</f>
        <v/>
      </c>
    </row>
    <row r="4893" customFormat="false" ht="15" hidden="false" customHeight="false" outlineLevel="0" collapsed="false">
      <c r="A4893" s="13"/>
      <c r="B4893" s="8"/>
      <c r="C4893" s="8"/>
      <c r="D4893" s="23"/>
      <c r="E4893" s="23"/>
      <c r="F4893" s="10" t="str">
        <f aca="false">IF(D4893="","",D4893-N(E4893))</f>
        <v/>
      </c>
      <c r="G4893" s="8"/>
      <c r="H4893" s="12" t="str">
        <f aca="false">IF(AND(A4893="",C4893="",D4893=""),"",IF(A4893="","Add the order date",IF(I4893="","Date not recognised - use YYYY-MM-DD",IF(C4893="","Add the customer email",IF(D4893="","Add the order total",IF(COUNTIF(Customers!$A$2:$A$2001,C4893)=0,"Customer not on Customers tab",IF(N(E4893)&gt;D4893,"Refund is more than the order",IF(AND(B4893&lt;&gt;"",COUNTIF($B$2:$B$5001,B4893)&gt;1),"Same order # twice - keep one row",""))))))))</f>
        <v/>
      </c>
      <c r="I4893" s="11" t="str">
        <f aca="false">IF(A4893="","",IF(ISNUMBER(A4893),INT(A4893),IFERROR(IF(TEXT(DATE(VALUE(LEFT(A4893,4)),VALUE(MID(A4893,6,2)),VALUE(MID(A4893,9,2))),"yyyy-mm-dd")=LEFT(A4893,10),DATE(VALUE(LEFT(A4893,4)),VALUE(MID(A4893,6,2)),VALUE(MID(A4893,9,2))),""),"")))</f>
        <v/>
      </c>
    </row>
    <row r="4894" customFormat="false" ht="15" hidden="false" customHeight="false" outlineLevel="0" collapsed="false">
      <c r="A4894" s="13"/>
      <c r="B4894" s="8"/>
      <c r="C4894" s="8"/>
      <c r="D4894" s="23"/>
      <c r="E4894" s="23"/>
      <c r="F4894" s="10" t="str">
        <f aca="false">IF(D4894="","",D4894-N(E4894))</f>
        <v/>
      </c>
      <c r="G4894" s="8"/>
      <c r="H4894" s="12" t="str">
        <f aca="false">IF(AND(A4894="",C4894="",D4894=""),"",IF(A4894="","Add the order date",IF(I4894="","Date not recognised - use YYYY-MM-DD",IF(C4894="","Add the customer email",IF(D4894="","Add the order total",IF(COUNTIF(Customers!$A$2:$A$2001,C4894)=0,"Customer not on Customers tab",IF(N(E4894)&gt;D4894,"Refund is more than the order",IF(AND(B4894&lt;&gt;"",COUNTIF($B$2:$B$5001,B4894)&gt;1),"Same order # twice - keep one row",""))))))))</f>
        <v/>
      </c>
      <c r="I4894" s="11" t="str">
        <f aca="false">IF(A4894="","",IF(ISNUMBER(A4894),INT(A4894),IFERROR(IF(TEXT(DATE(VALUE(LEFT(A4894,4)),VALUE(MID(A4894,6,2)),VALUE(MID(A4894,9,2))),"yyyy-mm-dd")=LEFT(A4894,10),DATE(VALUE(LEFT(A4894,4)),VALUE(MID(A4894,6,2)),VALUE(MID(A4894,9,2))),""),"")))</f>
        <v/>
      </c>
    </row>
    <row r="4895" customFormat="false" ht="15" hidden="false" customHeight="false" outlineLevel="0" collapsed="false">
      <c r="A4895" s="13"/>
      <c r="B4895" s="8"/>
      <c r="C4895" s="8"/>
      <c r="D4895" s="23"/>
      <c r="E4895" s="23"/>
      <c r="F4895" s="10" t="str">
        <f aca="false">IF(D4895="","",D4895-N(E4895))</f>
        <v/>
      </c>
      <c r="G4895" s="8"/>
      <c r="H4895" s="12" t="str">
        <f aca="false">IF(AND(A4895="",C4895="",D4895=""),"",IF(A4895="","Add the order date",IF(I4895="","Date not recognised - use YYYY-MM-DD",IF(C4895="","Add the customer email",IF(D4895="","Add the order total",IF(COUNTIF(Customers!$A$2:$A$2001,C4895)=0,"Customer not on Customers tab",IF(N(E4895)&gt;D4895,"Refund is more than the order",IF(AND(B4895&lt;&gt;"",COUNTIF($B$2:$B$5001,B4895)&gt;1),"Same order # twice - keep one row",""))))))))</f>
        <v/>
      </c>
      <c r="I4895" s="11" t="str">
        <f aca="false">IF(A4895="","",IF(ISNUMBER(A4895),INT(A4895),IFERROR(IF(TEXT(DATE(VALUE(LEFT(A4895,4)),VALUE(MID(A4895,6,2)),VALUE(MID(A4895,9,2))),"yyyy-mm-dd")=LEFT(A4895,10),DATE(VALUE(LEFT(A4895,4)),VALUE(MID(A4895,6,2)),VALUE(MID(A4895,9,2))),""),"")))</f>
        <v/>
      </c>
    </row>
    <row r="4896" customFormat="false" ht="15" hidden="false" customHeight="false" outlineLevel="0" collapsed="false">
      <c r="A4896" s="13"/>
      <c r="B4896" s="8"/>
      <c r="C4896" s="8"/>
      <c r="D4896" s="23"/>
      <c r="E4896" s="23"/>
      <c r="F4896" s="10" t="str">
        <f aca="false">IF(D4896="","",D4896-N(E4896))</f>
        <v/>
      </c>
      <c r="G4896" s="8"/>
      <c r="H4896" s="12" t="str">
        <f aca="false">IF(AND(A4896="",C4896="",D4896=""),"",IF(A4896="","Add the order date",IF(I4896="","Date not recognised - use YYYY-MM-DD",IF(C4896="","Add the customer email",IF(D4896="","Add the order total",IF(COUNTIF(Customers!$A$2:$A$2001,C4896)=0,"Customer not on Customers tab",IF(N(E4896)&gt;D4896,"Refund is more than the order",IF(AND(B4896&lt;&gt;"",COUNTIF($B$2:$B$5001,B4896)&gt;1),"Same order # twice - keep one row",""))))))))</f>
        <v/>
      </c>
      <c r="I4896" s="11" t="str">
        <f aca="false">IF(A4896="","",IF(ISNUMBER(A4896),INT(A4896),IFERROR(IF(TEXT(DATE(VALUE(LEFT(A4896,4)),VALUE(MID(A4896,6,2)),VALUE(MID(A4896,9,2))),"yyyy-mm-dd")=LEFT(A4896,10),DATE(VALUE(LEFT(A4896,4)),VALUE(MID(A4896,6,2)),VALUE(MID(A4896,9,2))),""),"")))</f>
        <v/>
      </c>
    </row>
    <row r="4897" customFormat="false" ht="15" hidden="false" customHeight="false" outlineLevel="0" collapsed="false">
      <c r="A4897" s="13"/>
      <c r="B4897" s="8"/>
      <c r="C4897" s="8"/>
      <c r="D4897" s="23"/>
      <c r="E4897" s="23"/>
      <c r="F4897" s="10" t="str">
        <f aca="false">IF(D4897="","",D4897-N(E4897))</f>
        <v/>
      </c>
      <c r="G4897" s="8"/>
      <c r="H4897" s="12" t="str">
        <f aca="false">IF(AND(A4897="",C4897="",D4897=""),"",IF(A4897="","Add the order date",IF(I4897="","Date not recognised - use YYYY-MM-DD",IF(C4897="","Add the customer email",IF(D4897="","Add the order total",IF(COUNTIF(Customers!$A$2:$A$2001,C4897)=0,"Customer not on Customers tab",IF(N(E4897)&gt;D4897,"Refund is more than the order",IF(AND(B4897&lt;&gt;"",COUNTIF($B$2:$B$5001,B4897)&gt;1),"Same order # twice - keep one row",""))))))))</f>
        <v/>
      </c>
      <c r="I4897" s="11" t="str">
        <f aca="false">IF(A4897="","",IF(ISNUMBER(A4897),INT(A4897),IFERROR(IF(TEXT(DATE(VALUE(LEFT(A4897,4)),VALUE(MID(A4897,6,2)),VALUE(MID(A4897,9,2))),"yyyy-mm-dd")=LEFT(A4897,10),DATE(VALUE(LEFT(A4897,4)),VALUE(MID(A4897,6,2)),VALUE(MID(A4897,9,2))),""),"")))</f>
        <v/>
      </c>
    </row>
    <row r="4898" customFormat="false" ht="15" hidden="false" customHeight="false" outlineLevel="0" collapsed="false">
      <c r="A4898" s="13"/>
      <c r="B4898" s="8"/>
      <c r="C4898" s="8"/>
      <c r="D4898" s="23"/>
      <c r="E4898" s="23"/>
      <c r="F4898" s="10" t="str">
        <f aca="false">IF(D4898="","",D4898-N(E4898))</f>
        <v/>
      </c>
      <c r="G4898" s="8"/>
      <c r="H4898" s="12" t="str">
        <f aca="false">IF(AND(A4898="",C4898="",D4898=""),"",IF(A4898="","Add the order date",IF(I4898="","Date not recognised - use YYYY-MM-DD",IF(C4898="","Add the customer email",IF(D4898="","Add the order total",IF(COUNTIF(Customers!$A$2:$A$2001,C4898)=0,"Customer not on Customers tab",IF(N(E4898)&gt;D4898,"Refund is more than the order",IF(AND(B4898&lt;&gt;"",COUNTIF($B$2:$B$5001,B4898)&gt;1),"Same order # twice - keep one row",""))))))))</f>
        <v/>
      </c>
      <c r="I4898" s="11" t="str">
        <f aca="false">IF(A4898="","",IF(ISNUMBER(A4898),INT(A4898),IFERROR(IF(TEXT(DATE(VALUE(LEFT(A4898,4)),VALUE(MID(A4898,6,2)),VALUE(MID(A4898,9,2))),"yyyy-mm-dd")=LEFT(A4898,10),DATE(VALUE(LEFT(A4898,4)),VALUE(MID(A4898,6,2)),VALUE(MID(A4898,9,2))),""),"")))</f>
        <v/>
      </c>
    </row>
    <row r="4899" customFormat="false" ht="15" hidden="false" customHeight="false" outlineLevel="0" collapsed="false">
      <c r="A4899" s="13"/>
      <c r="B4899" s="8"/>
      <c r="C4899" s="8"/>
      <c r="D4899" s="23"/>
      <c r="E4899" s="23"/>
      <c r="F4899" s="10" t="str">
        <f aca="false">IF(D4899="","",D4899-N(E4899))</f>
        <v/>
      </c>
      <c r="G4899" s="8"/>
      <c r="H4899" s="12" t="str">
        <f aca="false">IF(AND(A4899="",C4899="",D4899=""),"",IF(A4899="","Add the order date",IF(I4899="","Date not recognised - use YYYY-MM-DD",IF(C4899="","Add the customer email",IF(D4899="","Add the order total",IF(COUNTIF(Customers!$A$2:$A$2001,C4899)=0,"Customer not on Customers tab",IF(N(E4899)&gt;D4899,"Refund is more than the order",IF(AND(B4899&lt;&gt;"",COUNTIF($B$2:$B$5001,B4899)&gt;1),"Same order # twice - keep one row",""))))))))</f>
        <v/>
      </c>
      <c r="I4899" s="11" t="str">
        <f aca="false">IF(A4899="","",IF(ISNUMBER(A4899),INT(A4899),IFERROR(IF(TEXT(DATE(VALUE(LEFT(A4899,4)),VALUE(MID(A4899,6,2)),VALUE(MID(A4899,9,2))),"yyyy-mm-dd")=LEFT(A4899,10),DATE(VALUE(LEFT(A4899,4)),VALUE(MID(A4899,6,2)),VALUE(MID(A4899,9,2))),""),"")))</f>
        <v/>
      </c>
    </row>
    <row r="4900" customFormat="false" ht="15" hidden="false" customHeight="false" outlineLevel="0" collapsed="false">
      <c r="A4900" s="13"/>
      <c r="B4900" s="8"/>
      <c r="C4900" s="8"/>
      <c r="D4900" s="23"/>
      <c r="E4900" s="23"/>
      <c r="F4900" s="10" t="str">
        <f aca="false">IF(D4900="","",D4900-N(E4900))</f>
        <v/>
      </c>
      <c r="G4900" s="8"/>
      <c r="H4900" s="12" t="str">
        <f aca="false">IF(AND(A4900="",C4900="",D4900=""),"",IF(A4900="","Add the order date",IF(I4900="","Date not recognised - use YYYY-MM-DD",IF(C4900="","Add the customer email",IF(D4900="","Add the order total",IF(COUNTIF(Customers!$A$2:$A$2001,C4900)=0,"Customer not on Customers tab",IF(N(E4900)&gt;D4900,"Refund is more than the order",IF(AND(B4900&lt;&gt;"",COUNTIF($B$2:$B$5001,B4900)&gt;1),"Same order # twice - keep one row",""))))))))</f>
        <v/>
      </c>
      <c r="I4900" s="11" t="str">
        <f aca="false">IF(A4900="","",IF(ISNUMBER(A4900),INT(A4900),IFERROR(IF(TEXT(DATE(VALUE(LEFT(A4900,4)),VALUE(MID(A4900,6,2)),VALUE(MID(A4900,9,2))),"yyyy-mm-dd")=LEFT(A4900,10),DATE(VALUE(LEFT(A4900,4)),VALUE(MID(A4900,6,2)),VALUE(MID(A4900,9,2))),""),"")))</f>
        <v/>
      </c>
    </row>
    <row r="4901" customFormat="false" ht="15" hidden="false" customHeight="false" outlineLevel="0" collapsed="false">
      <c r="A4901" s="13"/>
      <c r="B4901" s="8"/>
      <c r="C4901" s="8"/>
      <c r="D4901" s="23"/>
      <c r="E4901" s="23"/>
      <c r="F4901" s="10" t="str">
        <f aca="false">IF(D4901="","",D4901-N(E4901))</f>
        <v/>
      </c>
      <c r="G4901" s="8"/>
      <c r="H4901" s="12" t="str">
        <f aca="false">IF(AND(A4901="",C4901="",D4901=""),"",IF(A4901="","Add the order date",IF(I4901="","Date not recognised - use YYYY-MM-DD",IF(C4901="","Add the customer email",IF(D4901="","Add the order total",IF(COUNTIF(Customers!$A$2:$A$2001,C4901)=0,"Customer not on Customers tab",IF(N(E4901)&gt;D4901,"Refund is more than the order",IF(AND(B4901&lt;&gt;"",COUNTIF($B$2:$B$5001,B4901)&gt;1),"Same order # twice - keep one row",""))))))))</f>
        <v/>
      </c>
      <c r="I4901" s="11" t="str">
        <f aca="false">IF(A4901="","",IF(ISNUMBER(A4901),INT(A4901),IFERROR(IF(TEXT(DATE(VALUE(LEFT(A4901,4)),VALUE(MID(A4901,6,2)),VALUE(MID(A4901,9,2))),"yyyy-mm-dd")=LEFT(A4901,10),DATE(VALUE(LEFT(A4901,4)),VALUE(MID(A4901,6,2)),VALUE(MID(A4901,9,2))),""),"")))</f>
        <v/>
      </c>
    </row>
    <row r="4902" customFormat="false" ht="15" hidden="false" customHeight="false" outlineLevel="0" collapsed="false">
      <c r="A4902" s="13"/>
      <c r="B4902" s="8"/>
      <c r="C4902" s="8"/>
      <c r="D4902" s="23"/>
      <c r="E4902" s="23"/>
      <c r="F4902" s="10" t="str">
        <f aca="false">IF(D4902="","",D4902-N(E4902))</f>
        <v/>
      </c>
      <c r="G4902" s="8"/>
      <c r="H4902" s="12" t="str">
        <f aca="false">IF(AND(A4902="",C4902="",D4902=""),"",IF(A4902="","Add the order date",IF(I4902="","Date not recognised - use YYYY-MM-DD",IF(C4902="","Add the customer email",IF(D4902="","Add the order total",IF(COUNTIF(Customers!$A$2:$A$2001,C4902)=0,"Customer not on Customers tab",IF(N(E4902)&gt;D4902,"Refund is more than the order",IF(AND(B4902&lt;&gt;"",COUNTIF($B$2:$B$5001,B4902)&gt;1),"Same order # twice - keep one row",""))))))))</f>
        <v/>
      </c>
      <c r="I4902" s="11" t="str">
        <f aca="false">IF(A4902="","",IF(ISNUMBER(A4902),INT(A4902),IFERROR(IF(TEXT(DATE(VALUE(LEFT(A4902,4)),VALUE(MID(A4902,6,2)),VALUE(MID(A4902,9,2))),"yyyy-mm-dd")=LEFT(A4902,10),DATE(VALUE(LEFT(A4902,4)),VALUE(MID(A4902,6,2)),VALUE(MID(A4902,9,2))),""),"")))</f>
        <v/>
      </c>
    </row>
    <row r="4903" customFormat="false" ht="15" hidden="false" customHeight="false" outlineLevel="0" collapsed="false">
      <c r="A4903" s="13"/>
      <c r="B4903" s="8"/>
      <c r="C4903" s="8"/>
      <c r="D4903" s="23"/>
      <c r="E4903" s="23"/>
      <c r="F4903" s="10" t="str">
        <f aca="false">IF(D4903="","",D4903-N(E4903))</f>
        <v/>
      </c>
      <c r="G4903" s="8"/>
      <c r="H4903" s="12" t="str">
        <f aca="false">IF(AND(A4903="",C4903="",D4903=""),"",IF(A4903="","Add the order date",IF(I4903="","Date not recognised - use YYYY-MM-DD",IF(C4903="","Add the customer email",IF(D4903="","Add the order total",IF(COUNTIF(Customers!$A$2:$A$2001,C4903)=0,"Customer not on Customers tab",IF(N(E4903)&gt;D4903,"Refund is more than the order",IF(AND(B4903&lt;&gt;"",COUNTIF($B$2:$B$5001,B4903)&gt;1),"Same order # twice - keep one row",""))))))))</f>
        <v/>
      </c>
      <c r="I4903" s="11" t="str">
        <f aca="false">IF(A4903="","",IF(ISNUMBER(A4903),INT(A4903),IFERROR(IF(TEXT(DATE(VALUE(LEFT(A4903,4)),VALUE(MID(A4903,6,2)),VALUE(MID(A4903,9,2))),"yyyy-mm-dd")=LEFT(A4903,10),DATE(VALUE(LEFT(A4903,4)),VALUE(MID(A4903,6,2)),VALUE(MID(A4903,9,2))),""),"")))</f>
        <v/>
      </c>
    </row>
    <row r="4904" customFormat="false" ht="15" hidden="false" customHeight="false" outlineLevel="0" collapsed="false">
      <c r="A4904" s="13"/>
      <c r="B4904" s="8"/>
      <c r="C4904" s="8"/>
      <c r="D4904" s="23"/>
      <c r="E4904" s="23"/>
      <c r="F4904" s="10" t="str">
        <f aca="false">IF(D4904="","",D4904-N(E4904))</f>
        <v/>
      </c>
      <c r="G4904" s="8"/>
      <c r="H4904" s="12" t="str">
        <f aca="false">IF(AND(A4904="",C4904="",D4904=""),"",IF(A4904="","Add the order date",IF(I4904="","Date not recognised - use YYYY-MM-DD",IF(C4904="","Add the customer email",IF(D4904="","Add the order total",IF(COUNTIF(Customers!$A$2:$A$2001,C4904)=0,"Customer not on Customers tab",IF(N(E4904)&gt;D4904,"Refund is more than the order",IF(AND(B4904&lt;&gt;"",COUNTIF($B$2:$B$5001,B4904)&gt;1),"Same order # twice - keep one row",""))))))))</f>
        <v/>
      </c>
      <c r="I4904" s="11" t="str">
        <f aca="false">IF(A4904="","",IF(ISNUMBER(A4904),INT(A4904),IFERROR(IF(TEXT(DATE(VALUE(LEFT(A4904,4)),VALUE(MID(A4904,6,2)),VALUE(MID(A4904,9,2))),"yyyy-mm-dd")=LEFT(A4904,10),DATE(VALUE(LEFT(A4904,4)),VALUE(MID(A4904,6,2)),VALUE(MID(A4904,9,2))),""),"")))</f>
        <v/>
      </c>
    </row>
    <row r="4905" customFormat="false" ht="15" hidden="false" customHeight="false" outlineLevel="0" collapsed="false">
      <c r="A4905" s="13"/>
      <c r="B4905" s="8"/>
      <c r="C4905" s="8"/>
      <c r="D4905" s="23"/>
      <c r="E4905" s="23"/>
      <c r="F4905" s="10" t="str">
        <f aca="false">IF(D4905="","",D4905-N(E4905))</f>
        <v/>
      </c>
      <c r="G4905" s="8"/>
      <c r="H4905" s="12" t="str">
        <f aca="false">IF(AND(A4905="",C4905="",D4905=""),"",IF(A4905="","Add the order date",IF(I4905="","Date not recognised - use YYYY-MM-DD",IF(C4905="","Add the customer email",IF(D4905="","Add the order total",IF(COUNTIF(Customers!$A$2:$A$2001,C4905)=0,"Customer not on Customers tab",IF(N(E4905)&gt;D4905,"Refund is more than the order",IF(AND(B4905&lt;&gt;"",COUNTIF($B$2:$B$5001,B4905)&gt;1),"Same order # twice - keep one row",""))))))))</f>
        <v/>
      </c>
      <c r="I4905" s="11" t="str">
        <f aca="false">IF(A4905="","",IF(ISNUMBER(A4905),INT(A4905),IFERROR(IF(TEXT(DATE(VALUE(LEFT(A4905,4)),VALUE(MID(A4905,6,2)),VALUE(MID(A4905,9,2))),"yyyy-mm-dd")=LEFT(A4905,10),DATE(VALUE(LEFT(A4905,4)),VALUE(MID(A4905,6,2)),VALUE(MID(A4905,9,2))),""),"")))</f>
        <v/>
      </c>
    </row>
    <row r="4906" customFormat="false" ht="15" hidden="false" customHeight="false" outlineLevel="0" collapsed="false">
      <c r="A4906" s="13"/>
      <c r="B4906" s="8"/>
      <c r="C4906" s="8"/>
      <c r="D4906" s="23"/>
      <c r="E4906" s="23"/>
      <c r="F4906" s="10" t="str">
        <f aca="false">IF(D4906="","",D4906-N(E4906))</f>
        <v/>
      </c>
      <c r="G4906" s="8"/>
      <c r="H4906" s="12" t="str">
        <f aca="false">IF(AND(A4906="",C4906="",D4906=""),"",IF(A4906="","Add the order date",IF(I4906="","Date not recognised - use YYYY-MM-DD",IF(C4906="","Add the customer email",IF(D4906="","Add the order total",IF(COUNTIF(Customers!$A$2:$A$2001,C4906)=0,"Customer not on Customers tab",IF(N(E4906)&gt;D4906,"Refund is more than the order",IF(AND(B4906&lt;&gt;"",COUNTIF($B$2:$B$5001,B4906)&gt;1),"Same order # twice - keep one row",""))))))))</f>
        <v/>
      </c>
      <c r="I4906" s="11" t="str">
        <f aca="false">IF(A4906="","",IF(ISNUMBER(A4906),INT(A4906),IFERROR(IF(TEXT(DATE(VALUE(LEFT(A4906,4)),VALUE(MID(A4906,6,2)),VALUE(MID(A4906,9,2))),"yyyy-mm-dd")=LEFT(A4906,10),DATE(VALUE(LEFT(A4906,4)),VALUE(MID(A4906,6,2)),VALUE(MID(A4906,9,2))),""),"")))</f>
        <v/>
      </c>
    </row>
    <row r="4907" customFormat="false" ht="15" hidden="false" customHeight="false" outlineLevel="0" collapsed="false">
      <c r="A4907" s="13"/>
      <c r="B4907" s="8"/>
      <c r="C4907" s="8"/>
      <c r="D4907" s="23"/>
      <c r="E4907" s="23"/>
      <c r="F4907" s="10" t="str">
        <f aca="false">IF(D4907="","",D4907-N(E4907))</f>
        <v/>
      </c>
      <c r="G4907" s="8"/>
      <c r="H4907" s="12" t="str">
        <f aca="false">IF(AND(A4907="",C4907="",D4907=""),"",IF(A4907="","Add the order date",IF(I4907="","Date not recognised - use YYYY-MM-DD",IF(C4907="","Add the customer email",IF(D4907="","Add the order total",IF(COUNTIF(Customers!$A$2:$A$2001,C4907)=0,"Customer not on Customers tab",IF(N(E4907)&gt;D4907,"Refund is more than the order",IF(AND(B4907&lt;&gt;"",COUNTIF($B$2:$B$5001,B4907)&gt;1),"Same order # twice - keep one row",""))))))))</f>
        <v/>
      </c>
      <c r="I4907" s="11" t="str">
        <f aca="false">IF(A4907="","",IF(ISNUMBER(A4907),INT(A4907),IFERROR(IF(TEXT(DATE(VALUE(LEFT(A4907,4)),VALUE(MID(A4907,6,2)),VALUE(MID(A4907,9,2))),"yyyy-mm-dd")=LEFT(A4907,10),DATE(VALUE(LEFT(A4907,4)),VALUE(MID(A4907,6,2)),VALUE(MID(A4907,9,2))),""),"")))</f>
        <v/>
      </c>
    </row>
    <row r="4908" customFormat="false" ht="15" hidden="false" customHeight="false" outlineLevel="0" collapsed="false">
      <c r="A4908" s="13"/>
      <c r="B4908" s="8"/>
      <c r="C4908" s="8"/>
      <c r="D4908" s="23"/>
      <c r="E4908" s="23"/>
      <c r="F4908" s="10" t="str">
        <f aca="false">IF(D4908="","",D4908-N(E4908))</f>
        <v/>
      </c>
      <c r="G4908" s="8"/>
      <c r="H4908" s="12" t="str">
        <f aca="false">IF(AND(A4908="",C4908="",D4908=""),"",IF(A4908="","Add the order date",IF(I4908="","Date not recognised - use YYYY-MM-DD",IF(C4908="","Add the customer email",IF(D4908="","Add the order total",IF(COUNTIF(Customers!$A$2:$A$2001,C4908)=0,"Customer not on Customers tab",IF(N(E4908)&gt;D4908,"Refund is more than the order",IF(AND(B4908&lt;&gt;"",COUNTIF($B$2:$B$5001,B4908)&gt;1),"Same order # twice - keep one row",""))))))))</f>
        <v/>
      </c>
      <c r="I4908" s="11" t="str">
        <f aca="false">IF(A4908="","",IF(ISNUMBER(A4908),INT(A4908),IFERROR(IF(TEXT(DATE(VALUE(LEFT(A4908,4)),VALUE(MID(A4908,6,2)),VALUE(MID(A4908,9,2))),"yyyy-mm-dd")=LEFT(A4908,10),DATE(VALUE(LEFT(A4908,4)),VALUE(MID(A4908,6,2)),VALUE(MID(A4908,9,2))),""),"")))</f>
        <v/>
      </c>
    </row>
    <row r="4909" customFormat="false" ht="15" hidden="false" customHeight="false" outlineLevel="0" collapsed="false">
      <c r="A4909" s="13"/>
      <c r="B4909" s="8"/>
      <c r="C4909" s="8"/>
      <c r="D4909" s="23"/>
      <c r="E4909" s="23"/>
      <c r="F4909" s="10" t="str">
        <f aca="false">IF(D4909="","",D4909-N(E4909))</f>
        <v/>
      </c>
      <c r="G4909" s="8"/>
      <c r="H4909" s="12" t="str">
        <f aca="false">IF(AND(A4909="",C4909="",D4909=""),"",IF(A4909="","Add the order date",IF(I4909="","Date not recognised - use YYYY-MM-DD",IF(C4909="","Add the customer email",IF(D4909="","Add the order total",IF(COUNTIF(Customers!$A$2:$A$2001,C4909)=0,"Customer not on Customers tab",IF(N(E4909)&gt;D4909,"Refund is more than the order",IF(AND(B4909&lt;&gt;"",COUNTIF($B$2:$B$5001,B4909)&gt;1),"Same order # twice - keep one row",""))))))))</f>
        <v/>
      </c>
      <c r="I4909" s="11" t="str">
        <f aca="false">IF(A4909="","",IF(ISNUMBER(A4909),INT(A4909),IFERROR(IF(TEXT(DATE(VALUE(LEFT(A4909,4)),VALUE(MID(A4909,6,2)),VALUE(MID(A4909,9,2))),"yyyy-mm-dd")=LEFT(A4909,10),DATE(VALUE(LEFT(A4909,4)),VALUE(MID(A4909,6,2)),VALUE(MID(A4909,9,2))),""),"")))</f>
        <v/>
      </c>
    </row>
    <row r="4910" customFormat="false" ht="15" hidden="false" customHeight="false" outlineLevel="0" collapsed="false">
      <c r="A4910" s="13"/>
      <c r="B4910" s="8"/>
      <c r="C4910" s="8"/>
      <c r="D4910" s="23"/>
      <c r="E4910" s="23"/>
      <c r="F4910" s="10" t="str">
        <f aca="false">IF(D4910="","",D4910-N(E4910))</f>
        <v/>
      </c>
      <c r="G4910" s="8"/>
      <c r="H4910" s="12" t="str">
        <f aca="false">IF(AND(A4910="",C4910="",D4910=""),"",IF(A4910="","Add the order date",IF(I4910="","Date not recognised - use YYYY-MM-DD",IF(C4910="","Add the customer email",IF(D4910="","Add the order total",IF(COUNTIF(Customers!$A$2:$A$2001,C4910)=0,"Customer not on Customers tab",IF(N(E4910)&gt;D4910,"Refund is more than the order",IF(AND(B4910&lt;&gt;"",COUNTIF($B$2:$B$5001,B4910)&gt;1),"Same order # twice - keep one row",""))))))))</f>
        <v/>
      </c>
      <c r="I4910" s="11" t="str">
        <f aca="false">IF(A4910="","",IF(ISNUMBER(A4910),INT(A4910),IFERROR(IF(TEXT(DATE(VALUE(LEFT(A4910,4)),VALUE(MID(A4910,6,2)),VALUE(MID(A4910,9,2))),"yyyy-mm-dd")=LEFT(A4910,10),DATE(VALUE(LEFT(A4910,4)),VALUE(MID(A4910,6,2)),VALUE(MID(A4910,9,2))),""),"")))</f>
        <v/>
      </c>
    </row>
    <row r="4911" customFormat="false" ht="15" hidden="false" customHeight="false" outlineLevel="0" collapsed="false">
      <c r="A4911" s="13"/>
      <c r="B4911" s="8"/>
      <c r="C4911" s="8"/>
      <c r="D4911" s="23"/>
      <c r="E4911" s="23"/>
      <c r="F4911" s="10" t="str">
        <f aca="false">IF(D4911="","",D4911-N(E4911))</f>
        <v/>
      </c>
      <c r="G4911" s="8"/>
      <c r="H4911" s="12" t="str">
        <f aca="false">IF(AND(A4911="",C4911="",D4911=""),"",IF(A4911="","Add the order date",IF(I4911="","Date not recognised - use YYYY-MM-DD",IF(C4911="","Add the customer email",IF(D4911="","Add the order total",IF(COUNTIF(Customers!$A$2:$A$2001,C4911)=0,"Customer not on Customers tab",IF(N(E4911)&gt;D4911,"Refund is more than the order",IF(AND(B4911&lt;&gt;"",COUNTIF($B$2:$B$5001,B4911)&gt;1),"Same order # twice - keep one row",""))))))))</f>
        <v/>
      </c>
      <c r="I4911" s="11" t="str">
        <f aca="false">IF(A4911="","",IF(ISNUMBER(A4911),INT(A4911),IFERROR(IF(TEXT(DATE(VALUE(LEFT(A4911,4)),VALUE(MID(A4911,6,2)),VALUE(MID(A4911,9,2))),"yyyy-mm-dd")=LEFT(A4911,10),DATE(VALUE(LEFT(A4911,4)),VALUE(MID(A4911,6,2)),VALUE(MID(A4911,9,2))),""),"")))</f>
        <v/>
      </c>
    </row>
    <row r="4912" customFormat="false" ht="15" hidden="false" customHeight="false" outlineLevel="0" collapsed="false">
      <c r="A4912" s="13"/>
      <c r="B4912" s="8"/>
      <c r="C4912" s="8"/>
      <c r="D4912" s="23"/>
      <c r="E4912" s="23"/>
      <c r="F4912" s="10" t="str">
        <f aca="false">IF(D4912="","",D4912-N(E4912))</f>
        <v/>
      </c>
      <c r="G4912" s="8"/>
      <c r="H4912" s="12" t="str">
        <f aca="false">IF(AND(A4912="",C4912="",D4912=""),"",IF(A4912="","Add the order date",IF(I4912="","Date not recognised - use YYYY-MM-DD",IF(C4912="","Add the customer email",IF(D4912="","Add the order total",IF(COUNTIF(Customers!$A$2:$A$2001,C4912)=0,"Customer not on Customers tab",IF(N(E4912)&gt;D4912,"Refund is more than the order",IF(AND(B4912&lt;&gt;"",COUNTIF($B$2:$B$5001,B4912)&gt;1),"Same order # twice - keep one row",""))))))))</f>
        <v/>
      </c>
      <c r="I4912" s="11" t="str">
        <f aca="false">IF(A4912="","",IF(ISNUMBER(A4912),INT(A4912),IFERROR(IF(TEXT(DATE(VALUE(LEFT(A4912,4)),VALUE(MID(A4912,6,2)),VALUE(MID(A4912,9,2))),"yyyy-mm-dd")=LEFT(A4912,10),DATE(VALUE(LEFT(A4912,4)),VALUE(MID(A4912,6,2)),VALUE(MID(A4912,9,2))),""),"")))</f>
        <v/>
      </c>
    </row>
    <row r="4913" customFormat="false" ht="15" hidden="false" customHeight="false" outlineLevel="0" collapsed="false">
      <c r="A4913" s="13"/>
      <c r="B4913" s="8"/>
      <c r="C4913" s="8"/>
      <c r="D4913" s="23"/>
      <c r="E4913" s="23"/>
      <c r="F4913" s="10" t="str">
        <f aca="false">IF(D4913="","",D4913-N(E4913))</f>
        <v/>
      </c>
      <c r="G4913" s="8"/>
      <c r="H4913" s="12" t="str">
        <f aca="false">IF(AND(A4913="",C4913="",D4913=""),"",IF(A4913="","Add the order date",IF(I4913="","Date not recognised - use YYYY-MM-DD",IF(C4913="","Add the customer email",IF(D4913="","Add the order total",IF(COUNTIF(Customers!$A$2:$A$2001,C4913)=0,"Customer not on Customers tab",IF(N(E4913)&gt;D4913,"Refund is more than the order",IF(AND(B4913&lt;&gt;"",COUNTIF($B$2:$B$5001,B4913)&gt;1),"Same order # twice - keep one row",""))))))))</f>
        <v/>
      </c>
      <c r="I4913" s="11" t="str">
        <f aca="false">IF(A4913="","",IF(ISNUMBER(A4913),INT(A4913),IFERROR(IF(TEXT(DATE(VALUE(LEFT(A4913,4)),VALUE(MID(A4913,6,2)),VALUE(MID(A4913,9,2))),"yyyy-mm-dd")=LEFT(A4913,10),DATE(VALUE(LEFT(A4913,4)),VALUE(MID(A4913,6,2)),VALUE(MID(A4913,9,2))),""),"")))</f>
        <v/>
      </c>
    </row>
    <row r="4914" customFormat="false" ht="15" hidden="false" customHeight="false" outlineLevel="0" collapsed="false">
      <c r="A4914" s="13"/>
      <c r="B4914" s="8"/>
      <c r="C4914" s="8"/>
      <c r="D4914" s="23"/>
      <c r="E4914" s="23"/>
      <c r="F4914" s="10" t="str">
        <f aca="false">IF(D4914="","",D4914-N(E4914))</f>
        <v/>
      </c>
      <c r="G4914" s="8"/>
      <c r="H4914" s="12" t="str">
        <f aca="false">IF(AND(A4914="",C4914="",D4914=""),"",IF(A4914="","Add the order date",IF(I4914="","Date not recognised - use YYYY-MM-DD",IF(C4914="","Add the customer email",IF(D4914="","Add the order total",IF(COUNTIF(Customers!$A$2:$A$2001,C4914)=0,"Customer not on Customers tab",IF(N(E4914)&gt;D4914,"Refund is more than the order",IF(AND(B4914&lt;&gt;"",COUNTIF($B$2:$B$5001,B4914)&gt;1),"Same order # twice - keep one row",""))))))))</f>
        <v/>
      </c>
      <c r="I4914" s="11" t="str">
        <f aca="false">IF(A4914="","",IF(ISNUMBER(A4914),INT(A4914),IFERROR(IF(TEXT(DATE(VALUE(LEFT(A4914,4)),VALUE(MID(A4914,6,2)),VALUE(MID(A4914,9,2))),"yyyy-mm-dd")=LEFT(A4914,10),DATE(VALUE(LEFT(A4914,4)),VALUE(MID(A4914,6,2)),VALUE(MID(A4914,9,2))),""),"")))</f>
        <v/>
      </c>
    </row>
    <row r="4915" customFormat="false" ht="15" hidden="false" customHeight="false" outlineLevel="0" collapsed="false">
      <c r="A4915" s="13"/>
      <c r="B4915" s="8"/>
      <c r="C4915" s="8"/>
      <c r="D4915" s="23"/>
      <c r="E4915" s="23"/>
      <c r="F4915" s="10" t="str">
        <f aca="false">IF(D4915="","",D4915-N(E4915))</f>
        <v/>
      </c>
      <c r="G4915" s="8"/>
      <c r="H4915" s="12" t="str">
        <f aca="false">IF(AND(A4915="",C4915="",D4915=""),"",IF(A4915="","Add the order date",IF(I4915="","Date not recognised - use YYYY-MM-DD",IF(C4915="","Add the customer email",IF(D4915="","Add the order total",IF(COUNTIF(Customers!$A$2:$A$2001,C4915)=0,"Customer not on Customers tab",IF(N(E4915)&gt;D4915,"Refund is more than the order",IF(AND(B4915&lt;&gt;"",COUNTIF($B$2:$B$5001,B4915)&gt;1),"Same order # twice - keep one row",""))))))))</f>
        <v/>
      </c>
      <c r="I4915" s="11" t="str">
        <f aca="false">IF(A4915="","",IF(ISNUMBER(A4915),INT(A4915),IFERROR(IF(TEXT(DATE(VALUE(LEFT(A4915,4)),VALUE(MID(A4915,6,2)),VALUE(MID(A4915,9,2))),"yyyy-mm-dd")=LEFT(A4915,10),DATE(VALUE(LEFT(A4915,4)),VALUE(MID(A4915,6,2)),VALUE(MID(A4915,9,2))),""),"")))</f>
        <v/>
      </c>
    </row>
    <row r="4916" customFormat="false" ht="15" hidden="false" customHeight="false" outlineLevel="0" collapsed="false">
      <c r="A4916" s="13"/>
      <c r="B4916" s="8"/>
      <c r="C4916" s="8"/>
      <c r="D4916" s="23"/>
      <c r="E4916" s="23"/>
      <c r="F4916" s="10" t="str">
        <f aca="false">IF(D4916="","",D4916-N(E4916))</f>
        <v/>
      </c>
      <c r="G4916" s="8"/>
      <c r="H4916" s="12" t="str">
        <f aca="false">IF(AND(A4916="",C4916="",D4916=""),"",IF(A4916="","Add the order date",IF(I4916="","Date not recognised - use YYYY-MM-DD",IF(C4916="","Add the customer email",IF(D4916="","Add the order total",IF(COUNTIF(Customers!$A$2:$A$2001,C4916)=0,"Customer not on Customers tab",IF(N(E4916)&gt;D4916,"Refund is more than the order",IF(AND(B4916&lt;&gt;"",COUNTIF($B$2:$B$5001,B4916)&gt;1),"Same order # twice - keep one row",""))))))))</f>
        <v/>
      </c>
      <c r="I4916" s="11" t="str">
        <f aca="false">IF(A4916="","",IF(ISNUMBER(A4916),INT(A4916),IFERROR(IF(TEXT(DATE(VALUE(LEFT(A4916,4)),VALUE(MID(A4916,6,2)),VALUE(MID(A4916,9,2))),"yyyy-mm-dd")=LEFT(A4916,10),DATE(VALUE(LEFT(A4916,4)),VALUE(MID(A4916,6,2)),VALUE(MID(A4916,9,2))),""),"")))</f>
        <v/>
      </c>
    </row>
    <row r="4917" customFormat="false" ht="15" hidden="false" customHeight="false" outlineLevel="0" collapsed="false">
      <c r="A4917" s="13"/>
      <c r="B4917" s="8"/>
      <c r="C4917" s="8"/>
      <c r="D4917" s="23"/>
      <c r="E4917" s="23"/>
      <c r="F4917" s="10" t="str">
        <f aca="false">IF(D4917="","",D4917-N(E4917))</f>
        <v/>
      </c>
      <c r="G4917" s="8"/>
      <c r="H4917" s="12" t="str">
        <f aca="false">IF(AND(A4917="",C4917="",D4917=""),"",IF(A4917="","Add the order date",IF(I4917="","Date not recognised - use YYYY-MM-DD",IF(C4917="","Add the customer email",IF(D4917="","Add the order total",IF(COUNTIF(Customers!$A$2:$A$2001,C4917)=0,"Customer not on Customers tab",IF(N(E4917)&gt;D4917,"Refund is more than the order",IF(AND(B4917&lt;&gt;"",COUNTIF($B$2:$B$5001,B4917)&gt;1),"Same order # twice - keep one row",""))))))))</f>
        <v/>
      </c>
      <c r="I4917" s="11" t="str">
        <f aca="false">IF(A4917="","",IF(ISNUMBER(A4917),INT(A4917),IFERROR(IF(TEXT(DATE(VALUE(LEFT(A4917,4)),VALUE(MID(A4917,6,2)),VALUE(MID(A4917,9,2))),"yyyy-mm-dd")=LEFT(A4917,10),DATE(VALUE(LEFT(A4917,4)),VALUE(MID(A4917,6,2)),VALUE(MID(A4917,9,2))),""),"")))</f>
        <v/>
      </c>
    </row>
    <row r="4918" customFormat="false" ht="15" hidden="false" customHeight="false" outlineLevel="0" collapsed="false">
      <c r="A4918" s="13"/>
      <c r="B4918" s="8"/>
      <c r="C4918" s="8"/>
      <c r="D4918" s="23"/>
      <c r="E4918" s="23"/>
      <c r="F4918" s="10" t="str">
        <f aca="false">IF(D4918="","",D4918-N(E4918))</f>
        <v/>
      </c>
      <c r="G4918" s="8"/>
      <c r="H4918" s="12" t="str">
        <f aca="false">IF(AND(A4918="",C4918="",D4918=""),"",IF(A4918="","Add the order date",IF(I4918="","Date not recognised - use YYYY-MM-DD",IF(C4918="","Add the customer email",IF(D4918="","Add the order total",IF(COUNTIF(Customers!$A$2:$A$2001,C4918)=0,"Customer not on Customers tab",IF(N(E4918)&gt;D4918,"Refund is more than the order",IF(AND(B4918&lt;&gt;"",COUNTIF($B$2:$B$5001,B4918)&gt;1),"Same order # twice - keep one row",""))))))))</f>
        <v/>
      </c>
      <c r="I4918" s="11" t="str">
        <f aca="false">IF(A4918="","",IF(ISNUMBER(A4918),INT(A4918),IFERROR(IF(TEXT(DATE(VALUE(LEFT(A4918,4)),VALUE(MID(A4918,6,2)),VALUE(MID(A4918,9,2))),"yyyy-mm-dd")=LEFT(A4918,10),DATE(VALUE(LEFT(A4918,4)),VALUE(MID(A4918,6,2)),VALUE(MID(A4918,9,2))),""),"")))</f>
        <v/>
      </c>
    </row>
    <row r="4919" customFormat="false" ht="15" hidden="false" customHeight="false" outlineLevel="0" collapsed="false">
      <c r="A4919" s="13"/>
      <c r="B4919" s="8"/>
      <c r="C4919" s="8"/>
      <c r="D4919" s="23"/>
      <c r="E4919" s="23"/>
      <c r="F4919" s="10" t="str">
        <f aca="false">IF(D4919="","",D4919-N(E4919))</f>
        <v/>
      </c>
      <c r="G4919" s="8"/>
      <c r="H4919" s="12" t="str">
        <f aca="false">IF(AND(A4919="",C4919="",D4919=""),"",IF(A4919="","Add the order date",IF(I4919="","Date not recognised - use YYYY-MM-DD",IF(C4919="","Add the customer email",IF(D4919="","Add the order total",IF(COUNTIF(Customers!$A$2:$A$2001,C4919)=0,"Customer not on Customers tab",IF(N(E4919)&gt;D4919,"Refund is more than the order",IF(AND(B4919&lt;&gt;"",COUNTIF($B$2:$B$5001,B4919)&gt;1),"Same order # twice - keep one row",""))))))))</f>
        <v/>
      </c>
      <c r="I4919" s="11" t="str">
        <f aca="false">IF(A4919="","",IF(ISNUMBER(A4919),INT(A4919),IFERROR(IF(TEXT(DATE(VALUE(LEFT(A4919,4)),VALUE(MID(A4919,6,2)),VALUE(MID(A4919,9,2))),"yyyy-mm-dd")=LEFT(A4919,10),DATE(VALUE(LEFT(A4919,4)),VALUE(MID(A4919,6,2)),VALUE(MID(A4919,9,2))),""),"")))</f>
        <v/>
      </c>
    </row>
    <row r="4920" customFormat="false" ht="15" hidden="false" customHeight="false" outlineLevel="0" collapsed="false">
      <c r="A4920" s="13"/>
      <c r="B4920" s="8"/>
      <c r="C4920" s="8"/>
      <c r="D4920" s="23"/>
      <c r="E4920" s="23"/>
      <c r="F4920" s="10" t="str">
        <f aca="false">IF(D4920="","",D4920-N(E4920))</f>
        <v/>
      </c>
      <c r="G4920" s="8"/>
      <c r="H4920" s="12" t="str">
        <f aca="false">IF(AND(A4920="",C4920="",D4920=""),"",IF(A4920="","Add the order date",IF(I4920="","Date not recognised - use YYYY-MM-DD",IF(C4920="","Add the customer email",IF(D4920="","Add the order total",IF(COUNTIF(Customers!$A$2:$A$2001,C4920)=0,"Customer not on Customers tab",IF(N(E4920)&gt;D4920,"Refund is more than the order",IF(AND(B4920&lt;&gt;"",COUNTIF($B$2:$B$5001,B4920)&gt;1),"Same order # twice - keep one row",""))))))))</f>
        <v/>
      </c>
      <c r="I4920" s="11" t="str">
        <f aca="false">IF(A4920="","",IF(ISNUMBER(A4920),INT(A4920),IFERROR(IF(TEXT(DATE(VALUE(LEFT(A4920,4)),VALUE(MID(A4920,6,2)),VALUE(MID(A4920,9,2))),"yyyy-mm-dd")=LEFT(A4920,10),DATE(VALUE(LEFT(A4920,4)),VALUE(MID(A4920,6,2)),VALUE(MID(A4920,9,2))),""),"")))</f>
        <v/>
      </c>
    </row>
    <row r="4921" customFormat="false" ht="15" hidden="false" customHeight="false" outlineLevel="0" collapsed="false">
      <c r="A4921" s="13"/>
      <c r="B4921" s="8"/>
      <c r="C4921" s="8"/>
      <c r="D4921" s="23"/>
      <c r="E4921" s="23"/>
      <c r="F4921" s="10" t="str">
        <f aca="false">IF(D4921="","",D4921-N(E4921))</f>
        <v/>
      </c>
      <c r="G4921" s="8"/>
      <c r="H4921" s="12" t="str">
        <f aca="false">IF(AND(A4921="",C4921="",D4921=""),"",IF(A4921="","Add the order date",IF(I4921="","Date not recognised - use YYYY-MM-DD",IF(C4921="","Add the customer email",IF(D4921="","Add the order total",IF(COUNTIF(Customers!$A$2:$A$2001,C4921)=0,"Customer not on Customers tab",IF(N(E4921)&gt;D4921,"Refund is more than the order",IF(AND(B4921&lt;&gt;"",COUNTIF($B$2:$B$5001,B4921)&gt;1),"Same order # twice - keep one row",""))))))))</f>
        <v/>
      </c>
      <c r="I4921" s="11" t="str">
        <f aca="false">IF(A4921="","",IF(ISNUMBER(A4921),INT(A4921),IFERROR(IF(TEXT(DATE(VALUE(LEFT(A4921,4)),VALUE(MID(A4921,6,2)),VALUE(MID(A4921,9,2))),"yyyy-mm-dd")=LEFT(A4921,10),DATE(VALUE(LEFT(A4921,4)),VALUE(MID(A4921,6,2)),VALUE(MID(A4921,9,2))),""),"")))</f>
        <v/>
      </c>
    </row>
    <row r="4922" customFormat="false" ht="15" hidden="false" customHeight="false" outlineLevel="0" collapsed="false">
      <c r="A4922" s="13"/>
      <c r="B4922" s="8"/>
      <c r="C4922" s="8"/>
      <c r="D4922" s="23"/>
      <c r="E4922" s="23"/>
      <c r="F4922" s="10" t="str">
        <f aca="false">IF(D4922="","",D4922-N(E4922))</f>
        <v/>
      </c>
      <c r="G4922" s="8"/>
      <c r="H4922" s="12" t="str">
        <f aca="false">IF(AND(A4922="",C4922="",D4922=""),"",IF(A4922="","Add the order date",IF(I4922="","Date not recognised - use YYYY-MM-DD",IF(C4922="","Add the customer email",IF(D4922="","Add the order total",IF(COUNTIF(Customers!$A$2:$A$2001,C4922)=0,"Customer not on Customers tab",IF(N(E4922)&gt;D4922,"Refund is more than the order",IF(AND(B4922&lt;&gt;"",COUNTIF($B$2:$B$5001,B4922)&gt;1),"Same order # twice - keep one row",""))))))))</f>
        <v/>
      </c>
      <c r="I4922" s="11" t="str">
        <f aca="false">IF(A4922="","",IF(ISNUMBER(A4922),INT(A4922),IFERROR(IF(TEXT(DATE(VALUE(LEFT(A4922,4)),VALUE(MID(A4922,6,2)),VALUE(MID(A4922,9,2))),"yyyy-mm-dd")=LEFT(A4922,10),DATE(VALUE(LEFT(A4922,4)),VALUE(MID(A4922,6,2)),VALUE(MID(A4922,9,2))),""),"")))</f>
        <v/>
      </c>
    </row>
    <row r="4923" customFormat="false" ht="15" hidden="false" customHeight="false" outlineLevel="0" collapsed="false">
      <c r="A4923" s="13"/>
      <c r="B4923" s="8"/>
      <c r="C4923" s="8"/>
      <c r="D4923" s="23"/>
      <c r="E4923" s="23"/>
      <c r="F4923" s="10" t="str">
        <f aca="false">IF(D4923="","",D4923-N(E4923))</f>
        <v/>
      </c>
      <c r="G4923" s="8"/>
      <c r="H4923" s="12" t="str">
        <f aca="false">IF(AND(A4923="",C4923="",D4923=""),"",IF(A4923="","Add the order date",IF(I4923="","Date not recognised - use YYYY-MM-DD",IF(C4923="","Add the customer email",IF(D4923="","Add the order total",IF(COUNTIF(Customers!$A$2:$A$2001,C4923)=0,"Customer not on Customers tab",IF(N(E4923)&gt;D4923,"Refund is more than the order",IF(AND(B4923&lt;&gt;"",COUNTIF($B$2:$B$5001,B4923)&gt;1),"Same order # twice - keep one row",""))))))))</f>
        <v/>
      </c>
      <c r="I4923" s="11" t="str">
        <f aca="false">IF(A4923="","",IF(ISNUMBER(A4923),INT(A4923),IFERROR(IF(TEXT(DATE(VALUE(LEFT(A4923,4)),VALUE(MID(A4923,6,2)),VALUE(MID(A4923,9,2))),"yyyy-mm-dd")=LEFT(A4923,10),DATE(VALUE(LEFT(A4923,4)),VALUE(MID(A4923,6,2)),VALUE(MID(A4923,9,2))),""),"")))</f>
        <v/>
      </c>
    </row>
    <row r="4924" customFormat="false" ht="15" hidden="false" customHeight="false" outlineLevel="0" collapsed="false">
      <c r="A4924" s="13"/>
      <c r="B4924" s="8"/>
      <c r="C4924" s="8"/>
      <c r="D4924" s="23"/>
      <c r="E4924" s="23"/>
      <c r="F4924" s="10" t="str">
        <f aca="false">IF(D4924="","",D4924-N(E4924))</f>
        <v/>
      </c>
      <c r="G4924" s="8"/>
      <c r="H4924" s="12" t="str">
        <f aca="false">IF(AND(A4924="",C4924="",D4924=""),"",IF(A4924="","Add the order date",IF(I4924="","Date not recognised - use YYYY-MM-DD",IF(C4924="","Add the customer email",IF(D4924="","Add the order total",IF(COUNTIF(Customers!$A$2:$A$2001,C4924)=0,"Customer not on Customers tab",IF(N(E4924)&gt;D4924,"Refund is more than the order",IF(AND(B4924&lt;&gt;"",COUNTIF($B$2:$B$5001,B4924)&gt;1),"Same order # twice - keep one row",""))))))))</f>
        <v/>
      </c>
      <c r="I4924" s="11" t="str">
        <f aca="false">IF(A4924="","",IF(ISNUMBER(A4924),INT(A4924),IFERROR(IF(TEXT(DATE(VALUE(LEFT(A4924,4)),VALUE(MID(A4924,6,2)),VALUE(MID(A4924,9,2))),"yyyy-mm-dd")=LEFT(A4924,10),DATE(VALUE(LEFT(A4924,4)),VALUE(MID(A4924,6,2)),VALUE(MID(A4924,9,2))),""),"")))</f>
        <v/>
      </c>
    </row>
    <row r="4925" customFormat="false" ht="15" hidden="false" customHeight="false" outlineLevel="0" collapsed="false">
      <c r="A4925" s="13"/>
      <c r="B4925" s="8"/>
      <c r="C4925" s="8"/>
      <c r="D4925" s="23"/>
      <c r="E4925" s="23"/>
      <c r="F4925" s="10" t="str">
        <f aca="false">IF(D4925="","",D4925-N(E4925))</f>
        <v/>
      </c>
      <c r="G4925" s="8"/>
      <c r="H4925" s="12" t="str">
        <f aca="false">IF(AND(A4925="",C4925="",D4925=""),"",IF(A4925="","Add the order date",IF(I4925="","Date not recognised - use YYYY-MM-DD",IF(C4925="","Add the customer email",IF(D4925="","Add the order total",IF(COUNTIF(Customers!$A$2:$A$2001,C4925)=0,"Customer not on Customers tab",IF(N(E4925)&gt;D4925,"Refund is more than the order",IF(AND(B4925&lt;&gt;"",COUNTIF($B$2:$B$5001,B4925)&gt;1),"Same order # twice - keep one row",""))))))))</f>
        <v/>
      </c>
      <c r="I4925" s="11" t="str">
        <f aca="false">IF(A4925="","",IF(ISNUMBER(A4925),INT(A4925),IFERROR(IF(TEXT(DATE(VALUE(LEFT(A4925,4)),VALUE(MID(A4925,6,2)),VALUE(MID(A4925,9,2))),"yyyy-mm-dd")=LEFT(A4925,10),DATE(VALUE(LEFT(A4925,4)),VALUE(MID(A4925,6,2)),VALUE(MID(A4925,9,2))),""),"")))</f>
        <v/>
      </c>
    </row>
    <row r="4926" customFormat="false" ht="15" hidden="false" customHeight="false" outlineLevel="0" collapsed="false">
      <c r="A4926" s="13"/>
      <c r="B4926" s="8"/>
      <c r="C4926" s="8"/>
      <c r="D4926" s="23"/>
      <c r="E4926" s="23"/>
      <c r="F4926" s="10" t="str">
        <f aca="false">IF(D4926="","",D4926-N(E4926))</f>
        <v/>
      </c>
      <c r="G4926" s="8"/>
      <c r="H4926" s="12" t="str">
        <f aca="false">IF(AND(A4926="",C4926="",D4926=""),"",IF(A4926="","Add the order date",IF(I4926="","Date not recognised - use YYYY-MM-DD",IF(C4926="","Add the customer email",IF(D4926="","Add the order total",IF(COUNTIF(Customers!$A$2:$A$2001,C4926)=0,"Customer not on Customers tab",IF(N(E4926)&gt;D4926,"Refund is more than the order",IF(AND(B4926&lt;&gt;"",COUNTIF($B$2:$B$5001,B4926)&gt;1),"Same order # twice - keep one row",""))))))))</f>
        <v/>
      </c>
      <c r="I4926" s="11" t="str">
        <f aca="false">IF(A4926="","",IF(ISNUMBER(A4926),INT(A4926),IFERROR(IF(TEXT(DATE(VALUE(LEFT(A4926,4)),VALUE(MID(A4926,6,2)),VALUE(MID(A4926,9,2))),"yyyy-mm-dd")=LEFT(A4926,10),DATE(VALUE(LEFT(A4926,4)),VALUE(MID(A4926,6,2)),VALUE(MID(A4926,9,2))),""),"")))</f>
        <v/>
      </c>
    </row>
    <row r="4927" customFormat="false" ht="15" hidden="false" customHeight="false" outlineLevel="0" collapsed="false">
      <c r="A4927" s="13"/>
      <c r="B4927" s="8"/>
      <c r="C4927" s="8"/>
      <c r="D4927" s="23"/>
      <c r="E4927" s="23"/>
      <c r="F4927" s="10" t="str">
        <f aca="false">IF(D4927="","",D4927-N(E4927))</f>
        <v/>
      </c>
      <c r="G4927" s="8"/>
      <c r="H4927" s="12" t="str">
        <f aca="false">IF(AND(A4927="",C4927="",D4927=""),"",IF(A4927="","Add the order date",IF(I4927="","Date not recognised - use YYYY-MM-DD",IF(C4927="","Add the customer email",IF(D4927="","Add the order total",IF(COUNTIF(Customers!$A$2:$A$2001,C4927)=0,"Customer not on Customers tab",IF(N(E4927)&gt;D4927,"Refund is more than the order",IF(AND(B4927&lt;&gt;"",COUNTIF($B$2:$B$5001,B4927)&gt;1),"Same order # twice - keep one row",""))))))))</f>
        <v/>
      </c>
      <c r="I4927" s="11" t="str">
        <f aca="false">IF(A4927="","",IF(ISNUMBER(A4927),INT(A4927),IFERROR(IF(TEXT(DATE(VALUE(LEFT(A4927,4)),VALUE(MID(A4927,6,2)),VALUE(MID(A4927,9,2))),"yyyy-mm-dd")=LEFT(A4927,10),DATE(VALUE(LEFT(A4927,4)),VALUE(MID(A4927,6,2)),VALUE(MID(A4927,9,2))),""),"")))</f>
        <v/>
      </c>
    </row>
    <row r="4928" customFormat="false" ht="15" hidden="false" customHeight="false" outlineLevel="0" collapsed="false">
      <c r="A4928" s="13"/>
      <c r="B4928" s="8"/>
      <c r="C4928" s="8"/>
      <c r="D4928" s="23"/>
      <c r="E4928" s="23"/>
      <c r="F4928" s="10" t="str">
        <f aca="false">IF(D4928="","",D4928-N(E4928))</f>
        <v/>
      </c>
      <c r="G4928" s="8"/>
      <c r="H4928" s="12" t="str">
        <f aca="false">IF(AND(A4928="",C4928="",D4928=""),"",IF(A4928="","Add the order date",IF(I4928="","Date not recognised - use YYYY-MM-DD",IF(C4928="","Add the customer email",IF(D4928="","Add the order total",IF(COUNTIF(Customers!$A$2:$A$2001,C4928)=0,"Customer not on Customers tab",IF(N(E4928)&gt;D4928,"Refund is more than the order",IF(AND(B4928&lt;&gt;"",COUNTIF($B$2:$B$5001,B4928)&gt;1),"Same order # twice - keep one row",""))))))))</f>
        <v/>
      </c>
      <c r="I4928" s="11" t="str">
        <f aca="false">IF(A4928="","",IF(ISNUMBER(A4928),INT(A4928),IFERROR(IF(TEXT(DATE(VALUE(LEFT(A4928,4)),VALUE(MID(A4928,6,2)),VALUE(MID(A4928,9,2))),"yyyy-mm-dd")=LEFT(A4928,10),DATE(VALUE(LEFT(A4928,4)),VALUE(MID(A4928,6,2)),VALUE(MID(A4928,9,2))),""),"")))</f>
        <v/>
      </c>
    </row>
    <row r="4929" customFormat="false" ht="15" hidden="false" customHeight="false" outlineLevel="0" collapsed="false">
      <c r="A4929" s="13"/>
      <c r="B4929" s="8"/>
      <c r="C4929" s="8"/>
      <c r="D4929" s="23"/>
      <c r="E4929" s="23"/>
      <c r="F4929" s="10" t="str">
        <f aca="false">IF(D4929="","",D4929-N(E4929))</f>
        <v/>
      </c>
      <c r="G4929" s="8"/>
      <c r="H4929" s="12" t="str">
        <f aca="false">IF(AND(A4929="",C4929="",D4929=""),"",IF(A4929="","Add the order date",IF(I4929="","Date not recognised - use YYYY-MM-DD",IF(C4929="","Add the customer email",IF(D4929="","Add the order total",IF(COUNTIF(Customers!$A$2:$A$2001,C4929)=0,"Customer not on Customers tab",IF(N(E4929)&gt;D4929,"Refund is more than the order",IF(AND(B4929&lt;&gt;"",COUNTIF($B$2:$B$5001,B4929)&gt;1),"Same order # twice - keep one row",""))))))))</f>
        <v/>
      </c>
      <c r="I4929" s="11" t="str">
        <f aca="false">IF(A4929="","",IF(ISNUMBER(A4929),INT(A4929),IFERROR(IF(TEXT(DATE(VALUE(LEFT(A4929,4)),VALUE(MID(A4929,6,2)),VALUE(MID(A4929,9,2))),"yyyy-mm-dd")=LEFT(A4929,10),DATE(VALUE(LEFT(A4929,4)),VALUE(MID(A4929,6,2)),VALUE(MID(A4929,9,2))),""),"")))</f>
        <v/>
      </c>
    </row>
    <row r="4930" customFormat="false" ht="15" hidden="false" customHeight="false" outlineLevel="0" collapsed="false">
      <c r="A4930" s="13"/>
      <c r="B4930" s="8"/>
      <c r="C4930" s="8"/>
      <c r="D4930" s="23"/>
      <c r="E4930" s="23"/>
      <c r="F4930" s="10" t="str">
        <f aca="false">IF(D4930="","",D4930-N(E4930))</f>
        <v/>
      </c>
      <c r="G4930" s="8"/>
      <c r="H4930" s="12" t="str">
        <f aca="false">IF(AND(A4930="",C4930="",D4930=""),"",IF(A4930="","Add the order date",IF(I4930="","Date not recognised - use YYYY-MM-DD",IF(C4930="","Add the customer email",IF(D4930="","Add the order total",IF(COUNTIF(Customers!$A$2:$A$2001,C4930)=0,"Customer not on Customers tab",IF(N(E4930)&gt;D4930,"Refund is more than the order",IF(AND(B4930&lt;&gt;"",COUNTIF($B$2:$B$5001,B4930)&gt;1),"Same order # twice - keep one row",""))))))))</f>
        <v/>
      </c>
      <c r="I4930" s="11" t="str">
        <f aca="false">IF(A4930="","",IF(ISNUMBER(A4930),INT(A4930),IFERROR(IF(TEXT(DATE(VALUE(LEFT(A4930,4)),VALUE(MID(A4930,6,2)),VALUE(MID(A4930,9,2))),"yyyy-mm-dd")=LEFT(A4930,10),DATE(VALUE(LEFT(A4930,4)),VALUE(MID(A4930,6,2)),VALUE(MID(A4930,9,2))),""),"")))</f>
        <v/>
      </c>
    </row>
    <row r="4931" customFormat="false" ht="15" hidden="false" customHeight="false" outlineLevel="0" collapsed="false">
      <c r="A4931" s="13"/>
      <c r="B4931" s="8"/>
      <c r="C4931" s="8"/>
      <c r="D4931" s="23"/>
      <c r="E4931" s="23"/>
      <c r="F4931" s="10" t="str">
        <f aca="false">IF(D4931="","",D4931-N(E4931))</f>
        <v/>
      </c>
      <c r="G4931" s="8"/>
      <c r="H4931" s="12" t="str">
        <f aca="false">IF(AND(A4931="",C4931="",D4931=""),"",IF(A4931="","Add the order date",IF(I4931="","Date not recognised - use YYYY-MM-DD",IF(C4931="","Add the customer email",IF(D4931="","Add the order total",IF(COUNTIF(Customers!$A$2:$A$2001,C4931)=0,"Customer not on Customers tab",IF(N(E4931)&gt;D4931,"Refund is more than the order",IF(AND(B4931&lt;&gt;"",COUNTIF($B$2:$B$5001,B4931)&gt;1),"Same order # twice - keep one row",""))))))))</f>
        <v/>
      </c>
      <c r="I4931" s="11" t="str">
        <f aca="false">IF(A4931="","",IF(ISNUMBER(A4931),INT(A4931),IFERROR(IF(TEXT(DATE(VALUE(LEFT(A4931,4)),VALUE(MID(A4931,6,2)),VALUE(MID(A4931,9,2))),"yyyy-mm-dd")=LEFT(A4931,10),DATE(VALUE(LEFT(A4931,4)),VALUE(MID(A4931,6,2)),VALUE(MID(A4931,9,2))),""),"")))</f>
        <v/>
      </c>
    </row>
    <row r="4932" customFormat="false" ht="15" hidden="false" customHeight="false" outlineLevel="0" collapsed="false">
      <c r="A4932" s="13"/>
      <c r="B4932" s="8"/>
      <c r="C4932" s="8"/>
      <c r="D4932" s="23"/>
      <c r="E4932" s="23"/>
      <c r="F4932" s="10" t="str">
        <f aca="false">IF(D4932="","",D4932-N(E4932))</f>
        <v/>
      </c>
      <c r="G4932" s="8"/>
      <c r="H4932" s="12" t="str">
        <f aca="false">IF(AND(A4932="",C4932="",D4932=""),"",IF(A4932="","Add the order date",IF(I4932="","Date not recognised - use YYYY-MM-DD",IF(C4932="","Add the customer email",IF(D4932="","Add the order total",IF(COUNTIF(Customers!$A$2:$A$2001,C4932)=0,"Customer not on Customers tab",IF(N(E4932)&gt;D4932,"Refund is more than the order",IF(AND(B4932&lt;&gt;"",COUNTIF($B$2:$B$5001,B4932)&gt;1),"Same order # twice - keep one row",""))))))))</f>
        <v/>
      </c>
      <c r="I4932" s="11" t="str">
        <f aca="false">IF(A4932="","",IF(ISNUMBER(A4932),INT(A4932),IFERROR(IF(TEXT(DATE(VALUE(LEFT(A4932,4)),VALUE(MID(A4932,6,2)),VALUE(MID(A4932,9,2))),"yyyy-mm-dd")=LEFT(A4932,10),DATE(VALUE(LEFT(A4932,4)),VALUE(MID(A4932,6,2)),VALUE(MID(A4932,9,2))),""),"")))</f>
        <v/>
      </c>
    </row>
    <row r="4933" customFormat="false" ht="15" hidden="false" customHeight="false" outlineLevel="0" collapsed="false">
      <c r="A4933" s="13"/>
      <c r="B4933" s="8"/>
      <c r="C4933" s="8"/>
      <c r="D4933" s="23"/>
      <c r="E4933" s="23"/>
      <c r="F4933" s="10" t="str">
        <f aca="false">IF(D4933="","",D4933-N(E4933))</f>
        <v/>
      </c>
      <c r="G4933" s="8"/>
      <c r="H4933" s="12" t="str">
        <f aca="false">IF(AND(A4933="",C4933="",D4933=""),"",IF(A4933="","Add the order date",IF(I4933="","Date not recognised - use YYYY-MM-DD",IF(C4933="","Add the customer email",IF(D4933="","Add the order total",IF(COUNTIF(Customers!$A$2:$A$2001,C4933)=0,"Customer not on Customers tab",IF(N(E4933)&gt;D4933,"Refund is more than the order",IF(AND(B4933&lt;&gt;"",COUNTIF($B$2:$B$5001,B4933)&gt;1),"Same order # twice - keep one row",""))))))))</f>
        <v/>
      </c>
      <c r="I4933" s="11" t="str">
        <f aca="false">IF(A4933="","",IF(ISNUMBER(A4933),INT(A4933),IFERROR(IF(TEXT(DATE(VALUE(LEFT(A4933,4)),VALUE(MID(A4933,6,2)),VALUE(MID(A4933,9,2))),"yyyy-mm-dd")=LEFT(A4933,10),DATE(VALUE(LEFT(A4933,4)),VALUE(MID(A4933,6,2)),VALUE(MID(A4933,9,2))),""),"")))</f>
        <v/>
      </c>
    </row>
    <row r="4934" customFormat="false" ht="15" hidden="false" customHeight="false" outlineLevel="0" collapsed="false">
      <c r="A4934" s="13"/>
      <c r="B4934" s="8"/>
      <c r="C4934" s="8"/>
      <c r="D4934" s="23"/>
      <c r="E4934" s="23"/>
      <c r="F4934" s="10" t="str">
        <f aca="false">IF(D4934="","",D4934-N(E4934))</f>
        <v/>
      </c>
      <c r="G4934" s="8"/>
      <c r="H4934" s="12" t="str">
        <f aca="false">IF(AND(A4934="",C4934="",D4934=""),"",IF(A4934="","Add the order date",IF(I4934="","Date not recognised - use YYYY-MM-DD",IF(C4934="","Add the customer email",IF(D4934="","Add the order total",IF(COUNTIF(Customers!$A$2:$A$2001,C4934)=0,"Customer not on Customers tab",IF(N(E4934)&gt;D4934,"Refund is more than the order",IF(AND(B4934&lt;&gt;"",COUNTIF($B$2:$B$5001,B4934)&gt;1),"Same order # twice - keep one row",""))))))))</f>
        <v/>
      </c>
      <c r="I4934" s="11" t="str">
        <f aca="false">IF(A4934="","",IF(ISNUMBER(A4934),INT(A4934),IFERROR(IF(TEXT(DATE(VALUE(LEFT(A4934,4)),VALUE(MID(A4934,6,2)),VALUE(MID(A4934,9,2))),"yyyy-mm-dd")=LEFT(A4934,10),DATE(VALUE(LEFT(A4934,4)),VALUE(MID(A4934,6,2)),VALUE(MID(A4934,9,2))),""),"")))</f>
        <v/>
      </c>
    </row>
    <row r="4935" customFormat="false" ht="15" hidden="false" customHeight="false" outlineLevel="0" collapsed="false">
      <c r="A4935" s="13"/>
      <c r="B4935" s="8"/>
      <c r="C4935" s="8"/>
      <c r="D4935" s="23"/>
      <c r="E4935" s="23"/>
      <c r="F4935" s="10" t="str">
        <f aca="false">IF(D4935="","",D4935-N(E4935))</f>
        <v/>
      </c>
      <c r="G4935" s="8"/>
      <c r="H4935" s="12" t="str">
        <f aca="false">IF(AND(A4935="",C4935="",D4935=""),"",IF(A4935="","Add the order date",IF(I4935="","Date not recognised - use YYYY-MM-DD",IF(C4935="","Add the customer email",IF(D4935="","Add the order total",IF(COUNTIF(Customers!$A$2:$A$2001,C4935)=0,"Customer not on Customers tab",IF(N(E4935)&gt;D4935,"Refund is more than the order",IF(AND(B4935&lt;&gt;"",COUNTIF($B$2:$B$5001,B4935)&gt;1),"Same order # twice - keep one row",""))))))))</f>
        <v/>
      </c>
      <c r="I4935" s="11" t="str">
        <f aca="false">IF(A4935="","",IF(ISNUMBER(A4935),INT(A4935),IFERROR(IF(TEXT(DATE(VALUE(LEFT(A4935,4)),VALUE(MID(A4935,6,2)),VALUE(MID(A4935,9,2))),"yyyy-mm-dd")=LEFT(A4935,10),DATE(VALUE(LEFT(A4935,4)),VALUE(MID(A4935,6,2)),VALUE(MID(A4935,9,2))),""),"")))</f>
        <v/>
      </c>
    </row>
    <row r="4936" customFormat="false" ht="15" hidden="false" customHeight="false" outlineLevel="0" collapsed="false">
      <c r="A4936" s="13"/>
      <c r="B4936" s="8"/>
      <c r="C4936" s="8"/>
      <c r="D4936" s="23"/>
      <c r="E4936" s="23"/>
      <c r="F4936" s="10" t="str">
        <f aca="false">IF(D4936="","",D4936-N(E4936))</f>
        <v/>
      </c>
      <c r="G4936" s="8"/>
      <c r="H4936" s="12" t="str">
        <f aca="false">IF(AND(A4936="",C4936="",D4936=""),"",IF(A4936="","Add the order date",IF(I4936="","Date not recognised - use YYYY-MM-DD",IF(C4936="","Add the customer email",IF(D4936="","Add the order total",IF(COUNTIF(Customers!$A$2:$A$2001,C4936)=0,"Customer not on Customers tab",IF(N(E4936)&gt;D4936,"Refund is more than the order",IF(AND(B4936&lt;&gt;"",COUNTIF($B$2:$B$5001,B4936)&gt;1),"Same order # twice - keep one row",""))))))))</f>
        <v/>
      </c>
      <c r="I4936" s="11" t="str">
        <f aca="false">IF(A4936="","",IF(ISNUMBER(A4936),INT(A4936),IFERROR(IF(TEXT(DATE(VALUE(LEFT(A4936,4)),VALUE(MID(A4936,6,2)),VALUE(MID(A4936,9,2))),"yyyy-mm-dd")=LEFT(A4936,10),DATE(VALUE(LEFT(A4936,4)),VALUE(MID(A4936,6,2)),VALUE(MID(A4936,9,2))),""),"")))</f>
        <v/>
      </c>
    </row>
    <row r="4937" customFormat="false" ht="15" hidden="false" customHeight="false" outlineLevel="0" collapsed="false">
      <c r="A4937" s="13"/>
      <c r="B4937" s="8"/>
      <c r="C4937" s="8"/>
      <c r="D4937" s="23"/>
      <c r="E4937" s="23"/>
      <c r="F4937" s="10" t="str">
        <f aca="false">IF(D4937="","",D4937-N(E4937))</f>
        <v/>
      </c>
      <c r="G4937" s="8"/>
      <c r="H4937" s="12" t="str">
        <f aca="false">IF(AND(A4937="",C4937="",D4937=""),"",IF(A4937="","Add the order date",IF(I4937="","Date not recognised - use YYYY-MM-DD",IF(C4937="","Add the customer email",IF(D4937="","Add the order total",IF(COUNTIF(Customers!$A$2:$A$2001,C4937)=0,"Customer not on Customers tab",IF(N(E4937)&gt;D4937,"Refund is more than the order",IF(AND(B4937&lt;&gt;"",COUNTIF($B$2:$B$5001,B4937)&gt;1),"Same order # twice - keep one row",""))))))))</f>
        <v/>
      </c>
      <c r="I4937" s="11" t="str">
        <f aca="false">IF(A4937="","",IF(ISNUMBER(A4937),INT(A4937),IFERROR(IF(TEXT(DATE(VALUE(LEFT(A4937,4)),VALUE(MID(A4937,6,2)),VALUE(MID(A4937,9,2))),"yyyy-mm-dd")=LEFT(A4937,10),DATE(VALUE(LEFT(A4937,4)),VALUE(MID(A4937,6,2)),VALUE(MID(A4937,9,2))),""),"")))</f>
        <v/>
      </c>
    </row>
    <row r="4938" customFormat="false" ht="15" hidden="false" customHeight="false" outlineLevel="0" collapsed="false">
      <c r="A4938" s="13"/>
      <c r="B4938" s="8"/>
      <c r="C4938" s="8"/>
      <c r="D4938" s="23"/>
      <c r="E4938" s="23"/>
      <c r="F4938" s="10" t="str">
        <f aca="false">IF(D4938="","",D4938-N(E4938))</f>
        <v/>
      </c>
      <c r="G4938" s="8"/>
      <c r="H4938" s="12" t="str">
        <f aca="false">IF(AND(A4938="",C4938="",D4938=""),"",IF(A4938="","Add the order date",IF(I4938="","Date not recognised - use YYYY-MM-DD",IF(C4938="","Add the customer email",IF(D4938="","Add the order total",IF(COUNTIF(Customers!$A$2:$A$2001,C4938)=0,"Customer not on Customers tab",IF(N(E4938)&gt;D4938,"Refund is more than the order",IF(AND(B4938&lt;&gt;"",COUNTIF($B$2:$B$5001,B4938)&gt;1),"Same order # twice - keep one row",""))))))))</f>
        <v/>
      </c>
      <c r="I4938" s="11" t="str">
        <f aca="false">IF(A4938="","",IF(ISNUMBER(A4938),INT(A4938),IFERROR(IF(TEXT(DATE(VALUE(LEFT(A4938,4)),VALUE(MID(A4938,6,2)),VALUE(MID(A4938,9,2))),"yyyy-mm-dd")=LEFT(A4938,10),DATE(VALUE(LEFT(A4938,4)),VALUE(MID(A4938,6,2)),VALUE(MID(A4938,9,2))),""),"")))</f>
        <v/>
      </c>
    </row>
    <row r="4939" customFormat="false" ht="15" hidden="false" customHeight="false" outlineLevel="0" collapsed="false">
      <c r="A4939" s="13"/>
      <c r="B4939" s="8"/>
      <c r="C4939" s="8"/>
      <c r="D4939" s="23"/>
      <c r="E4939" s="23"/>
      <c r="F4939" s="10" t="str">
        <f aca="false">IF(D4939="","",D4939-N(E4939))</f>
        <v/>
      </c>
      <c r="G4939" s="8"/>
      <c r="H4939" s="12" t="str">
        <f aca="false">IF(AND(A4939="",C4939="",D4939=""),"",IF(A4939="","Add the order date",IF(I4939="","Date not recognised - use YYYY-MM-DD",IF(C4939="","Add the customer email",IF(D4939="","Add the order total",IF(COUNTIF(Customers!$A$2:$A$2001,C4939)=0,"Customer not on Customers tab",IF(N(E4939)&gt;D4939,"Refund is more than the order",IF(AND(B4939&lt;&gt;"",COUNTIF($B$2:$B$5001,B4939)&gt;1),"Same order # twice - keep one row",""))))))))</f>
        <v/>
      </c>
      <c r="I4939" s="11" t="str">
        <f aca="false">IF(A4939="","",IF(ISNUMBER(A4939),INT(A4939),IFERROR(IF(TEXT(DATE(VALUE(LEFT(A4939,4)),VALUE(MID(A4939,6,2)),VALUE(MID(A4939,9,2))),"yyyy-mm-dd")=LEFT(A4939,10),DATE(VALUE(LEFT(A4939,4)),VALUE(MID(A4939,6,2)),VALUE(MID(A4939,9,2))),""),"")))</f>
        <v/>
      </c>
    </row>
    <row r="4940" customFormat="false" ht="15" hidden="false" customHeight="false" outlineLevel="0" collapsed="false">
      <c r="A4940" s="13"/>
      <c r="B4940" s="8"/>
      <c r="C4940" s="8"/>
      <c r="D4940" s="23"/>
      <c r="E4940" s="23"/>
      <c r="F4940" s="10" t="str">
        <f aca="false">IF(D4940="","",D4940-N(E4940))</f>
        <v/>
      </c>
      <c r="G4940" s="8"/>
      <c r="H4940" s="12" t="str">
        <f aca="false">IF(AND(A4940="",C4940="",D4940=""),"",IF(A4940="","Add the order date",IF(I4940="","Date not recognised - use YYYY-MM-DD",IF(C4940="","Add the customer email",IF(D4940="","Add the order total",IF(COUNTIF(Customers!$A$2:$A$2001,C4940)=0,"Customer not on Customers tab",IF(N(E4940)&gt;D4940,"Refund is more than the order",IF(AND(B4940&lt;&gt;"",COUNTIF($B$2:$B$5001,B4940)&gt;1),"Same order # twice - keep one row",""))))))))</f>
        <v/>
      </c>
      <c r="I4940" s="11" t="str">
        <f aca="false">IF(A4940="","",IF(ISNUMBER(A4940),INT(A4940),IFERROR(IF(TEXT(DATE(VALUE(LEFT(A4940,4)),VALUE(MID(A4940,6,2)),VALUE(MID(A4940,9,2))),"yyyy-mm-dd")=LEFT(A4940,10),DATE(VALUE(LEFT(A4940,4)),VALUE(MID(A4940,6,2)),VALUE(MID(A4940,9,2))),""),"")))</f>
        <v/>
      </c>
    </row>
    <row r="4941" customFormat="false" ht="15" hidden="false" customHeight="false" outlineLevel="0" collapsed="false">
      <c r="A4941" s="13"/>
      <c r="B4941" s="8"/>
      <c r="C4941" s="8"/>
      <c r="D4941" s="23"/>
      <c r="E4941" s="23"/>
      <c r="F4941" s="10" t="str">
        <f aca="false">IF(D4941="","",D4941-N(E4941))</f>
        <v/>
      </c>
      <c r="G4941" s="8"/>
      <c r="H4941" s="12" t="str">
        <f aca="false">IF(AND(A4941="",C4941="",D4941=""),"",IF(A4941="","Add the order date",IF(I4941="","Date not recognised - use YYYY-MM-DD",IF(C4941="","Add the customer email",IF(D4941="","Add the order total",IF(COUNTIF(Customers!$A$2:$A$2001,C4941)=0,"Customer not on Customers tab",IF(N(E4941)&gt;D4941,"Refund is more than the order",IF(AND(B4941&lt;&gt;"",COUNTIF($B$2:$B$5001,B4941)&gt;1),"Same order # twice - keep one row",""))))))))</f>
        <v/>
      </c>
      <c r="I4941" s="11" t="str">
        <f aca="false">IF(A4941="","",IF(ISNUMBER(A4941),INT(A4941),IFERROR(IF(TEXT(DATE(VALUE(LEFT(A4941,4)),VALUE(MID(A4941,6,2)),VALUE(MID(A4941,9,2))),"yyyy-mm-dd")=LEFT(A4941,10),DATE(VALUE(LEFT(A4941,4)),VALUE(MID(A4941,6,2)),VALUE(MID(A4941,9,2))),""),"")))</f>
        <v/>
      </c>
    </row>
    <row r="4942" customFormat="false" ht="15" hidden="false" customHeight="false" outlineLevel="0" collapsed="false">
      <c r="A4942" s="13"/>
      <c r="B4942" s="8"/>
      <c r="C4942" s="8"/>
      <c r="D4942" s="23"/>
      <c r="E4942" s="23"/>
      <c r="F4942" s="10" t="str">
        <f aca="false">IF(D4942="","",D4942-N(E4942))</f>
        <v/>
      </c>
      <c r="G4942" s="8"/>
      <c r="H4942" s="12" t="str">
        <f aca="false">IF(AND(A4942="",C4942="",D4942=""),"",IF(A4942="","Add the order date",IF(I4942="","Date not recognised - use YYYY-MM-DD",IF(C4942="","Add the customer email",IF(D4942="","Add the order total",IF(COUNTIF(Customers!$A$2:$A$2001,C4942)=0,"Customer not on Customers tab",IF(N(E4942)&gt;D4942,"Refund is more than the order",IF(AND(B4942&lt;&gt;"",COUNTIF($B$2:$B$5001,B4942)&gt;1),"Same order # twice - keep one row",""))))))))</f>
        <v/>
      </c>
      <c r="I4942" s="11" t="str">
        <f aca="false">IF(A4942="","",IF(ISNUMBER(A4942),INT(A4942),IFERROR(IF(TEXT(DATE(VALUE(LEFT(A4942,4)),VALUE(MID(A4942,6,2)),VALUE(MID(A4942,9,2))),"yyyy-mm-dd")=LEFT(A4942,10),DATE(VALUE(LEFT(A4942,4)),VALUE(MID(A4942,6,2)),VALUE(MID(A4942,9,2))),""),"")))</f>
        <v/>
      </c>
    </row>
    <row r="4943" customFormat="false" ht="15" hidden="false" customHeight="false" outlineLevel="0" collapsed="false">
      <c r="A4943" s="13"/>
      <c r="B4943" s="8"/>
      <c r="C4943" s="8"/>
      <c r="D4943" s="23"/>
      <c r="E4943" s="23"/>
      <c r="F4943" s="10" t="str">
        <f aca="false">IF(D4943="","",D4943-N(E4943))</f>
        <v/>
      </c>
      <c r="G4943" s="8"/>
      <c r="H4943" s="12" t="str">
        <f aca="false">IF(AND(A4943="",C4943="",D4943=""),"",IF(A4943="","Add the order date",IF(I4943="","Date not recognised - use YYYY-MM-DD",IF(C4943="","Add the customer email",IF(D4943="","Add the order total",IF(COUNTIF(Customers!$A$2:$A$2001,C4943)=0,"Customer not on Customers tab",IF(N(E4943)&gt;D4943,"Refund is more than the order",IF(AND(B4943&lt;&gt;"",COUNTIF($B$2:$B$5001,B4943)&gt;1),"Same order # twice - keep one row",""))))))))</f>
        <v/>
      </c>
      <c r="I4943" s="11" t="str">
        <f aca="false">IF(A4943="","",IF(ISNUMBER(A4943),INT(A4943),IFERROR(IF(TEXT(DATE(VALUE(LEFT(A4943,4)),VALUE(MID(A4943,6,2)),VALUE(MID(A4943,9,2))),"yyyy-mm-dd")=LEFT(A4943,10),DATE(VALUE(LEFT(A4943,4)),VALUE(MID(A4943,6,2)),VALUE(MID(A4943,9,2))),""),"")))</f>
        <v/>
      </c>
    </row>
    <row r="4944" customFormat="false" ht="15" hidden="false" customHeight="false" outlineLevel="0" collapsed="false">
      <c r="A4944" s="13"/>
      <c r="B4944" s="8"/>
      <c r="C4944" s="8"/>
      <c r="D4944" s="23"/>
      <c r="E4944" s="23"/>
      <c r="F4944" s="10" t="str">
        <f aca="false">IF(D4944="","",D4944-N(E4944))</f>
        <v/>
      </c>
      <c r="G4944" s="8"/>
      <c r="H4944" s="12" t="str">
        <f aca="false">IF(AND(A4944="",C4944="",D4944=""),"",IF(A4944="","Add the order date",IF(I4944="","Date not recognised - use YYYY-MM-DD",IF(C4944="","Add the customer email",IF(D4944="","Add the order total",IF(COUNTIF(Customers!$A$2:$A$2001,C4944)=0,"Customer not on Customers tab",IF(N(E4944)&gt;D4944,"Refund is more than the order",IF(AND(B4944&lt;&gt;"",COUNTIF($B$2:$B$5001,B4944)&gt;1),"Same order # twice - keep one row",""))))))))</f>
        <v/>
      </c>
      <c r="I4944" s="11" t="str">
        <f aca="false">IF(A4944="","",IF(ISNUMBER(A4944),INT(A4944),IFERROR(IF(TEXT(DATE(VALUE(LEFT(A4944,4)),VALUE(MID(A4944,6,2)),VALUE(MID(A4944,9,2))),"yyyy-mm-dd")=LEFT(A4944,10),DATE(VALUE(LEFT(A4944,4)),VALUE(MID(A4944,6,2)),VALUE(MID(A4944,9,2))),""),"")))</f>
        <v/>
      </c>
    </row>
    <row r="4945" customFormat="false" ht="15" hidden="false" customHeight="false" outlineLevel="0" collapsed="false">
      <c r="A4945" s="13"/>
      <c r="B4945" s="8"/>
      <c r="C4945" s="8"/>
      <c r="D4945" s="23"/>
      <c r="E4945" s="23"/>
      <c r="F4945" s="10" t="str">
        <f aca="false">IF(D4945="","",D4945-N(E4945))</f>
        <v/>
      </c>
      <c r="G4945" s="8"/>
      <c r="H4945" s="12" t="str">
        <f aca="false">IF(AND(A4945="",C4945="",D4945=""),"",IF(A4945="","Add the order date",IF(I4945="","Date not recognised - use YYYY-MM-DD",IF(C4945="","Add the customer email",IF(D4945="","Add the order total",IF(COUNTIF(Customers!$A$2:$A$2001,C4945)=0,"Customer not on Customers tab",IF(N(E4945)&gt;D4945,"Refund is more than the order",IF(AND(B4945&lt;&gt;"",COUNTIF($B$2:$B$5001,B4945)&gt;1),"Same order # twice - keep one row",""))))))))</f>
        <v/>
      </c>
      <c r="I4945" s="11" t="str">
        <f aca="false">IF(A4945="","",IF(ISNUMBER(A4945),INT(A4945),IFERROR(IF(TEXT(DATE(VALUE(LEFT(A4945,4)),VALUE(MID(A4945,6,2)),VALUE(MID(A4945,9,2))),"yyyy-mm-dd")=LEFT(A4945,10),DATE(VALUE(LEFT(A4945,4)),VALUE(MID(A4945,6,2)),VALUE(MID(A4945,9,2))),""),"")))</f>
        <v/>
      </c>
    </row>
    <row r="4946" customFormat="false" ht="15" hidden="false" customHeight="false" outlineLevel="0" collapsed="false">
      <c r="A4946" s="13"/>
      <c r="B4946" s="8"/>
      <c r="C4946" s="8"/>
      <c r="D4946" s="23"/>
      <c r="E4946" s="23"/>
      <c r="F4946" s="10" t="str">
        <f aca="false">IF(D4946="","",D4946-N(E4946))</f>
        <v/>
      </c>
      <c r="G4946" s="8"/>
      <c r="H4946" s="12" t="str">
        <f aca="false">IF(AND(A4946="",C4946="",D4946=""),"",IF(A4946="","Add the order date",IF(I4946="","Date not recognised - use YYYY-MM-DD",IF(C4946="","Add the customer email",IF(D4946="","Add the order total",IF(COUNTIF(Customers!$A$2:$A$2001,C4946)=0,"Customer not on Customers tab",IF(N(E4946)&gt;D4946,"Refund is more than the order",IF(AND(B4946&lt;&gt;"",COUNTIF($B$2:$B$5001,B4946)&gt;1),"Same order # twice - keep one row",""))))))))</f>
        <v/>
      </c>
      <c r="I4946" s="11" t="str">
        <f aca="false">IF(A4946="","",IF(ISNUMBER(A4946),INT(A4946),IFERROR(IF(TEXT(DATE(VALUE(LEFT(A4946,4)),VALUE(MID(A4946,6,2)),VALUE(MID(A4946,9,2))),"yyyy-mm-dd")=LEFT(A4946,10),DATE(VALUE(LEFT(A4946,4)),VALUE(MID(A4946,6,2)),VALUE(MID(A4946,9,2))),""),"")))</f>
        <v/>
      </c>
    </row>
    <row r="4947" customFormat="false" ht="15" hidden="false" customHeight="false" outlineLevel="0" collapsed="false">
      <c r="A4947" s="13"/>
      <c r="B4947" s="8"/>
      <c r="C4947" s="8"/>
      <c r="D4947" s="23"/>
      <c r="E4947" s="23"/>
      <c r="F4947" s="10" t="str">
        <f aca="false">IF(D4947="","",D4947-N(E4947))</f>
        <v/>
      </c>
      <c r="G4947" s="8"/>
      <c r="H4947" s="12" t="str">
        <f aca="false">IF(AND(A4947="",C4947="",D4947=""),"",IF(A4947="","Add the order date",IF(I4947="","Date not recognised - use YYYY-MM-DD",IF(C4947="","Add the customer email",IF(D4947="","Add the order total",IF(COUNTIF(Customers!$A$2:$A$2001,C4947)=0,"Customer not on Customers tab",IF(N(E4947)&gt;D4947,"Refund is more than the order",IF(AND(B4947&lt;&gt;"",COUNTIF($B$2:$B$5001,B4947)&gt;1),"Same order # twice - keep one row",""))))))))</f>
        <v/>
      </c>
      <c r="I4947" s="11" t="str">
        <f aca="false">IF(A4947="","",IF(ISNUMBER(A4947),INT(A4947),IFERROR(IF(TEXT(DATE(VALUE(LEFT(A4947,4)),VALUE(MID(A4947,6,2)),VALUE(MID(A4947,9,2))),"yyyy-mm-dd")=LEFT(A4947,10),DATE(VALUE(LEFT(A4947,4)),VALUE(MID(A4947,6,2)),VALUE(MID(A4947,9,2))),""),"")))</f>
        <v/>
      </c>
    </row>
    <row r="4948" customFormat="false" ht="15" hidden="false" customHeight="false" outlineLevel="0" collapsed="false">
      <c r="A4948" s="13"/>
      <c r="B4948" s="8"/>
      <c r="C4948" s="8"/>
      <c r="D4948" s="23"/>
      <c r="E4948" s="23"/>
      <c r="F4948" s="10" t="str">
        <f aca="false">IF(D4948="","",D4948-N(E4948))</f>
        <v/>
      </c>
      <c r="G4948" s="8"/>
      <c r="H4948" s="12" t="str">
        <f aca="false">IF(AND(A4948="",C4948="",D4948=""),"",IF(A4948="","Add the order date",IF(I4948="","Date not recognised - use YYYY-MM-DD",IF(C4948="","Add the customer email",IF(D4948="","Add the order total",IF(COUNTIF(Customers!$A$2:$A$2001,C4948)=0,"Customer not on Customers tab",IF(N(E4948)&gt;D4948,"Refund is more than the order",IF(AND(B4948&lt;&gt;"",COUNTIF($B$2:$B$5001,B4948)&gt;1),"Same order # twice - keep one row",""))))))))</f>
        <v/>
      </c>
      <c r="I4948" s="11" t="str">
        <f aca="false">IF(A4948="","",IF(ISNUMBER(A4948),INT(A4948),IFERROR(IF(TEXT(DATE(VALUE(LEFT(A4948,4)),VALUE(MID(A4948,6,2)),VALUE(MID(A4948,9,2))),"yyyy-mm-dd")=LEFT(A4948,10),DATE(VALUE(LEFT(A4948,4)),VALUE(MID(A4948,6,2)),VALUE(MID(A4948,9,2))),""),"")))</f>
        <v/>
      </c>
    </row>
    <row r="4949" customFormat="false" ht="15" hidden="false" customHeight="false" outlineLevel="0" collapsed="false">
      <c r="A4949" s="13"/>
      <c r="B4949" s="8"/>
      <c r="C4949" s="8"/>
      <c r="D4949" s="23"/>
      <c r="E4949" s="23"/>
      <c r="F4949" s="10" t="str">
        <f aca="false">IF(D4949="","",D4949-N(E4949))</f>
        <v/>
      </c>
      <c r="G4949" s="8"/>
      <c r="H4949" s="12" t="str">
        <f aca="false">IF(AND(A4949="",C4949="",D4949=""),"",IF(A4949="","Add the order date",IF(I4949="","Date not recognised - use YYYY-MM-DD",IF(C4949="","Add the customer email",IF(D4949="","Add the order total",IF(COUNTIF(Customers!$A$2:$A$2001,C4949)=0,"Customer not on Customers tab",IF(N(E4949)&gt;D4949,"Refund is more than the order",IF(AND(B4949&lt;&gt;"",COUNTIF($B$2:$B$5001,B4949)&gt;1),"Same order # twice - keep one row",""))))))))</f>
        <v/>
      </c>
      <c r="I4949" s="11" t="str">
        <f aca="false">IF(A4949="","",IF(ISNUMBER(A4949),INT(A4949),IFERROR(IF(TEXT(DATE(VALUE(LEFT(A4949,4)),VALUE(MID(A4949,6,2)),VALUE(MID(A4949,9,2))),"yyyy-mm-dd")=LEFT(A4949,10),DATE(VALUE(LEFT(A4949,4)),VALUE(MID(A4949,6,2)),VALUE(MID(A4949,9,2))),""),"")))</f>
        <v/>
      </c>
    </row>
    <row r="4950" customFormat="false" ht="15" hidden="false" customHeight="false" outlineLevel="0" collapsed="false">
      <c r="A4950" s="13"/>
      <c r="B4950" s="8"/>
      <c r="C4950" s="8"/>
      <c r="D4950" s="23"/>
      <c r="E4950" s="23"/>
      <c r="F4950" s="10" t="str">
        <f aca="false">IF(D4950="","",D4950-N(E4950))</f>
        <v/>
      </c>
      <c r="G4950" s="8"/>
      <c r="H4950" s="12" t="str">
        <f aca="false">IF(AND(A4950="",C4950="",D4950=""),"",IF(A4950="","Add the order date",IF(I4950="","Date not recognised - use YYYY-MM-DD",IF(C4950="","Add the customer email",IF(D4950="","Add the order total",IF(COUNTIF(Customers!$A$2:$A$2001,C4950)=0,"Customer not on Customers tab",IF(N(E4950)&gt;D4950,"Refund is more than the order",IF(AND(B4950&lt;&gt;"",COUNTIF($B$2:$B$5001,B4950)&gt;1),"Same order # twice - keep one row",""))))))))</f>
        <v/>
      </c>
      <c r="I4950" s="11" t="str">
        <f aca="false">IF(A4950="","",IF(ISNUMBER(A4950),INT(A4950),IFERROR(IF(TEXT(DATE(VALUE(LEFT(A4950,4)),VALUE(MID(A4950,6,2)),VALUE(MID(A4950,9,2))),"yyyy-mm-dd")=LEFT(A4950,10),DATE(VALUE(LEFT(A4950,4)),VALUE(MID(A4950,6,2)),VALUE(MID(A4950,9,2))),""),"")))</f>
        <v/>
      </c>
    </row>
    <row r="4951" customFormat="false" ht="15" hidden="false" customHeight="false" outlineLevel="0" collapsed="false">
      <c r="A4951" s="13"/>
      <c r="B4951" s="8"/>
      <c r="C4951" s="8"/>
      <c r="D4951" s="23"/>
      <c r="E4951" s="23"/>
      <c r="F4951" s="10" t="str">
        <f aca="false">IF(D4951="","",D4951-N(E4951))</f>
        <v/>
      </c>
      <c r="G4951" s="8"/>
      <c r="H4951" s="12" t="str">
        <f aca="false">IF(AND(A4951="",C4951="",D4951=""),"",IF(A4951="","Add the order date",IF(I4951="","Date not recognised - use YYYY-MM-DD",IF(C4951="","Add the customer email",IF(D4951="","Add the order total",IF(COUNTIF(Customers!$A$2:$A$2001,C4951)=0,"Customer not on Customers tab",IF(N(E4951)&gt;D4951,"Refund is more than the order",IF(AND(B4951&lt;&gt;"",COUNTIF($B$2:$B$5001,B4951)&gt;1),"Same order # twice - keep one row",""))))))))</f>
        <v/>
      </c>
      <c r="I4951" s="11" t="str">
        <f aca="false">IF(A4951="","",IF(ISNUMBER(A4951),INT(A4951),IFERROR(IF(TEXT(DATE(VALUE(LEFT(A4951,4)),VALUE(MID(A4951,6,2)),VALUE(MID(A4951,9,2))),"yyyy-mm-dd")=LEFT(A4951,10),DATE(VALUE(LEFT(A4951,4)),VALUE(MID(A4951,6,2)),VALUE(MID(A4951,9,2))),""),"")))</f>
        <v/>
      </c>
    </row>
    <row r="4952" customFormat="false" ht="15" hidden="false" customHeight="false" outlineLevel="0" collapsed="false">
      <c r="A4952" s="13"/>
      <c r="B4952" s="8"/>
      <c r="C4952" s="8"/>
      <c r="D4952" s="23"/>
      <c r="E4952" s="23"/>
      <c r="F4952" s="10" t="str">
        <f aca="false">IF(D4952="","",D4952-N(E4952))</f>
        <v/>
      </c>
      <c r="G4952" s="8"/>
      <c r="H4952" s="12" t="str">
        <f aca="false">IF(AND(A4952="",C4952="",D4952=""),"",IF(A4952="","Add the order date",IF(I4952="","Date not recognised - use YYYY-MM-DD",IF(C4952="","Add the customer email",IF(D4952="","Add the order total",IF(COUNTIF(Customers!$A$2:$A$2001,C4952)=0,"Customer not on Customers tab",IF(N(E4952)&gt;D4952,"Refund is more than the order",IF(AND(B4952&lt;&gt;"",COUNTIF($B$2:$B$5001,B4952)&gt;1),"Same order # twice - keep one row",""))))))))</f>
        <v/>
      </c>
      <c r="I4952" s="11" t="str">
        <f aca="false">IF(A4952="","",IF(ISNUMBER(A4952),INT(A4952),IFERROR(IF(TEXT(DATE(VALUE(LEFT(A4952,4)),VALUE(MID(A4952,6,2)),VALUE(MID(A4952,9,2))),"yyyy-mm-dd")=LEFT(A4952,10),DATE(VALUE(LEFT(A4952,4)),VALUE(MID(A4952,6,2)),VALUE(MID(A4952,9,2))),""),"")))</f>
        <v/>
      </c>
    </row>
    <row r="4953" customFormat="false" ht="15" hidden="false" customHeight="false" outlineLevel="0" collapsed="false">
      <c r="A4953" s="13"/>
      <c r="B4953" s="8"/>
      <c r="C4953" s="8"/>
      <c r="D4953" s="23"/>
      <c r="E4953" s="23"/>
      <c r="F4953" s="10" t="str">
        <f aca="false">IF(D4953="","",D4953-N(E4953))</f>
        <v/>
      </c>
      <c r="G4953" s="8"/>
      <c r="H4953" s="12" t="str">
        <f aca="false">IF(AND(A4953="",C4953="",D4953=""),"",IF(A4953="","Add the order date",IF(I4953="","Date not recognised - use YYYY-MM-DD",IF(C4953="","Add the customer email",IF(D4953="","Add the order total",IF(COUNTIF(Customers!$A$2:$A$2001,C4953)=0,"Customer not on Customers tab",IF(N(E4953)&gt;D4953,"Refund is more than the order",IF(AND(B4953&lt;&gt;"",COUNTIF($B$2:$B$5001,B4953)&gt;1),"Same order # twice - keep one row",""))))))))</f>
        <v/>
      </c>
      <c r="I4953" s="11" t="str">
        <f aca="false">IF(A4953="","",IF(ISNUMBER(A4953),INT(A4953),IFERROR(IF(TEXT(DATE(VALUE(LEFT(A4953,4)),VALUE(MID(A4953,6,2)),VALUE(MID(A4953,9,2))),"yyyy-mm-dd")=LEFT(A4953,10),DATE(VALUE(LEFT(A4953,4)),VALUE(MID(A4953,6,2)),VALUE(MID(A4953,9,2))),""),"")))</f>
        <v/>
      </c>
    </row>
    <row r="4954" customFormat="false" ht="15" hidden="false" customHeight="false" outlineLevel="0" collapsed="false">
      <c r="A4954" s="13"/>
      <c r="B4954" s="8"/>
      <c r="C4954" s="8"/>
      <c r="D4954" s="23"/>
      <c r="E4954" s="23"/>
      <c r="F4954" s="10" t="str">
        <f aca="false">IF(D4954="","",D4954-N(E4954))</f>
        <v/>
      </c>
      <c r="G4954" s="8"/>
      <c r="H4954" s="12" t="str">
        <f aca="false">IF(AND(A4954="",C4954="",D4954=""),"",IF(A4954="","Add the order date",IF(I4954="","Date not recognised - use YYYY-MM-DD",IF(C4954="","Add the customer email",IF(D4954="","Add the order total",IF(COUNTIF(Customers!$A$2:$A$2001,C4954)=0,"Customer not on Customers tab",IF(N(E4954)&gt;D4954,"Refund is more than the order",IF(AND(B4954&lt;&gt;"",COUNTIF($B$2:$B$5001,B4954)&gt;1),"Same order # twice - keep one row",""))))))))</f>
        <v/>
      </c>
      <c r="I4954" s="11" t="str">
        <f aca="false">IF(A4954="","",IF(ISNUMBER(A4954),INT(A4954),IFERROR(IF(TEXT(DATE(VALUE(LEFT(A4954,4)),VALUE(MID(A4954,6,2)),VALUE(MID(A4954,9,2))),"yyyy-mm-dd")=LEFT(A4954,10),DATE(VALUE(LEFT(A4954,4)),VALUE(MID(A4954,6,2)),VALUE(MID(A4954,9,2))),""),"")))</f>
        <v/>
      </c>
    </row>
    <row r="4955" customFormat="false" ht="15" hidden="false" customHeight="false" outlineLevel="0" collapsed="false">
      <c r="A4955" s="13"/>
      <c r="B4955" s="8"/>
      <c r="C4955" s="8"/>
      <c r="D4955" s="23"/>
      <c r="E4955" s="23"/>
      <c r="F4955" s="10" t="str">
        <f aca="false">IF(D4955="","",D4955-N(E4955))</f>
        <v/>
      </c>
      <c r="G4955" s="8"/>
      <c r="H4955" s="12" t="str">
        <f aca="false">IF(AND(A4955="",C4955="",D4955=""),"",IF(A4955="","Add the order date",IF(I4955="","Date not recognised - use YYYY-MM-DD",IF(C4955="","Add the customer email",IF(D4955="","Add the order total",IF(COUNTIF(Customers!$A$2:$A$2001,C4955)=0,"Customer not on Customers tab",IF(N(E4955)&gt;D4955,"Refund is more than the order",IF(AND(B4955&lt;&gt;"",COUNTIF($B$2:$B$5001,B4955)&gt;1),"Same order # twice - keep one row",""))))))))</f>
        <v/>
      </c>
      <c r="I4955" s="11" t="str">
        <f aca="false">IF(A4955="","",IF(ISNUMBER(A4955),INT(A4955),IFERROR(IF(TEXT(DATE(VALUE(LEFT(A4955,4)),VALUE(MID(A4955,6,2)),VALUE(MID(A4955,9,2))),"yyyy-mm-dd")=LEFT(A4955,10),DATE(VALUE(LEFT(A4955,4)),VALUE(MID(A4955,6,2)),VALUE(MID(A4955,9,2))),""),"")))</f>
        <v/>
      </c>
    </row>
    <row r="4956" customFormat="false" ht="15" hidden="false" customHeight="false" outlineLevel="0" collapsed="false">
      <c r="A4956" s="13"/>
      <c r="B4956" s="8"/>
      <c r="C4956" s="8"/>
      <c r="D4956" s="23"/>
      <c r="E4956" s="23"/>
      <c r="F4956" s="10" t="str">
        <f aca="false">IF(D4956="","",D4956-N(E4956))</f>
        <v/>
      </c>
      <c r="G4956" s="8"/>
      <c r="H4956" s="12" t="str">
        <f aca="false">IF(AND(A4956="",C4956="",D4956=""),"",IF(A4956="","Add the order date",IF(I4956="","Date not recognised - use YYYY-MM-DD",IF(C4956="","Add the customer email",IF(D4956="","Add the order total",IF(COUNTIF(Customers!$A$2:$A$2001,C4956)=0,"Customer not on Customers tab",IF(N(E4956)&gt;D4956,"Refund is more than the order",IF(AND(B4956&lt;&gt;"",COUNTIF($B$2:$B$5001,B4956)&gt;1),"Same order # twice - keep one row",""))))))))</f>
        <v/>
      </c>
      <c r="I4956" s="11" t="str">
        <f aca="false">IF(A4956="","",IF(ISNUMBER(A4956),INT(A4956),IFERROR(IF(TEXT(DATE(VALUE(LEFT(A4956,4)),VALUE(MID(A4956,6,2)),VALUE(MID(A4956,9,2))),"yyyy-mm-dd")=LEFT(A4956,10),DATE(VALUE(LEFT(A4956,4)),VALUE(MID(A4956,6,2)),VALUE(MID(A4956,9,2))),""),"")))</f>
        <v/>
      </c>
    </row>
    <row r="4957" customFormat="false" ht="15" hidden="false" customHeight="false" outlineLevel="0" collapsed="false">
      <c r="A4957" s="13"/>
      <c r="B4957" s="8"/>
      <c r="C4957" s="8"/>
      <c r="D4957" s="23"/>
      <c r="E4957" s="23"/>
      <c r="F4957" s="10" t="str">
        <f aca="false">IF(D4957="","",D4957-N(E4957))</f>
        <v/>
      </c>
      <c r="G4957" s="8"/>
      <c r="H4957" s="12" t="str">
        <f aca="false">IF(AND(A4957="",C4957="",D4957=""),"",IF(A4957="","Add the order date",IF(I4957="","Date not recognised - use YYYY-MM-DD",IF(C4957="","Add the customer email",IF(D4957="","Add the order total",IF(COUNTIF(Customers!$A$2:$A$2001,C4957)=0,"Customer not on Customers tab",IF(N(E4957)&gt;D4957,"Refund is more than the order",IF(AND(B4957&lt;&gt;"",COUNTIF($B$2:$B$5001,B4957)&gt;1),"Same order # twice - keep one row",""))))))))</f>
        <v/>
      </c>
      <c r="I4957" s="11" t="str">
        <f aca="false">IF(A4957="","",IF(ISNUMBER(A4957),INT(A4957),IFERROR(IF(TEXT(DATE(VALUE(LEFT(A4957,4)),VALUE(MID(A4957,6,2)),VALUE(MID(A4957,9,2))),"yyyy-mm-dd")=LEFT(A4957,10),DATE(VALUE(LEFT(A4957,4)),VALUE(MID(A4957,6,2)),VALUE(MID(A4957,9,2))),""),"")))</f>
        <v/>
      </c>
    </row>
    <row r="4958" customFormat="false" ht="15" hidden="false" customHeight="false" outlineLevel="0" collapsed="false">
      <c r="A4958" s="13"/>
      <c r="B4958" s="8"/>
      <c r="C4958" s="8"/>
      <c r="D4958" s="23"/>
      <c r="E4958" s="23"/>
      <c r="F4958" s="10" t="str">
        <f aca="false">IF(D4958="","",D4958-N(E4958))</f>
        <v/>
      </c>
      <c r="G4958" s="8"/>
      <c r="H4958" s="12" t="str">
        <f aca="false">IF(AND(A4958="",C4958="",D4958=""),"",IF(A4958="","Add the order date",IF(I4958="","Date not recognised - use YYYY-MM-DD",IF(C4958="","Add the customer email",IF(D4958="","Add the order total",IF(COUNTIF(Customers!$A$2:$A$2001,C4958)=0,"Customer not on Customers tab",IF(N(E4958)&gt;D4958,"Refund is more than the order",IF(AND(B4958&lt;&gt;"",COUNTIF($B$2:$B$5001,B4958)&gt;1),"Same order # twice - keep one row",""))))))))</f>
        <v/>
      </c>
      <c r="I4958" s="11" t="str">
        <f aca="false">IF(A4958="","",IF(ISNUMBER(A4958),INT(A4958),IFERROR(IF(TEXT(DATE(VALUE(LEFT(A4958,4)),VALUE(MID(A4958,6,2)),VALUE(MID(A4958,9,2))),"yyyy-mm-dd")=LEFT(A4958,10),DATE(VALUE(LEFT(A4958,4)),VALUE(MID(A4958,6,2)),VALUE(MID(A4958,9,2))),""),"")))</f>
        <v/>
      </c>
    </row>
    <row r="4959" customFormat="false" ht="15" hidden="false" customHeight="false" outlineLevel="0" collapsed="false">
      <c r="A4959" s="13"/>
      <c r="B4959" s="8"/>
      <c r="C4959" s="8"/>
      <c r="D4959" s="23"/>
      <c r="E4959" s="23"/>
      <c r="F4959" s="10" t="str">
        <f aca="false">IF(D4959="","",D4959-N(E4959))</f>
        <v/>
      </c>
      <c r="G4959" s="8"/>
      <c r="H4959" s="12" t="str">
        <f aca="false">IF(AND(A4959="",C4959="",D4959=""),"",IF(A4959="","Add the order date",IF(I4959="","Date not recognised - use YYYY-MM-DD",IF(C4959="","Add the customer email",IF(D4959="","Add the order total",IF(COUNTIF(Customers!$A$2:$A$2001,C4959)=0,"Customer not on Customers tab",IF(N(E4959)&gt;D4959,"Refund is more than the order",IF(AND(B4959&lt;&gt;"",COUNTIF($B$2:$B$5001,B4959)&gt;1),"Same order # twice - keep one row",""))))))))</f>
        <v/>
      </c>
      <c r="I4959" s="11" t="str">
        <f aca="false">IF(A4959="","",IF(ISNUMBER(A4959),INT(A4959),IFERROR(IF(TEXT(DATE(VALUE(LEFT(A4959,4)),VALUE(MID(A4959,6,2)),VALUE(MID(A4959,9,2))),"yyyy-mm-dd")=LEFT(A4959,10),DATE(VALUE(LEFT(A4959,4)),VALUE(MID(A4959,6,2)),VALUE(MID(A4959,9,2))),""),"")))</f>
        <v/>
      </c>
    </row>
    <row r="4960" customFormat="false" ht="15" hidden="false" customHeight="false" outlineLevel="0" collapsed="false">
      <c r="A4960" s="13"/>
      <c r="B4960" s="8"/>
      <c r="C4960" s="8"/>
      <c r="D4960" s="23"/>
      <c r="E4960" s="23"/>
      <c r="F4960" s="10" t="str">
        <f aca="false">IF(D4960="","",D4960-N(E4960))</f>
        <v/>
      </c>
      <c r="G4960" s="8"/>
      <c r="H4960" s="12" t="str">
        <f aca="false">IF(AND(A4960="",C4960="",D4960=""),"",IF(A4960="","Add the order date",IF(I4960="","Date not recognised - use YYYY-MM-DD",IF(C4960="","Add the customer email",IF(D4960="","Add the order total",IF(COUNTIF(Customers!$A$2:$A$2001,C4960)=0,"Customer not on Customers tab",IF(N(E4960)&gt;D4960,"Refund is more than the order",IF(AND(B4960&lt;&gt;"",COUNTIF($B$2:$B$5001,B4960)&gt;1),"Same order # twice - keep one row",""))))))))</f>
        <v/>
      </c>
      <c r="I4960" s="11" t="str">
        <f aca="false">IF(A4960="","",IF(ISNUMBER(A4960),INT(A4960),IFERROR(IF(TEXT(DATE(VALUE(LEFT(A4960,4)),VALUE(MID(A4960,6,2)),VALUE(MID(A4960,9,2))),"yyyy-mm-dd")=LEFT(A4960,10),DATE(VALUE(LEFT(A4960,4)),VALUE(MID(A4960,6,2)),VALUE(MID(A4960,9,2))),""),"")))</f>
        <v/>
      </c>
    </row>
    <row r="4961" customFormat="false" ht="15" hidden="false" customHeight="false" outlineLevel="0" collapsed="false">
      <c r="A4961" s="13"/>
      <c r="B4961" s="8"/>
      <c r="C4961" s="8"/>
      <c r="D4961" s="23"/>
      <c r="E4961" s="23"/>
      <c r="F4961" s="10" t="str">
        <f aca="false">IF(D4961="","",D4961-N(E4961))</f>
        <v/>
      </c>
      <c r="G4961" s="8"/>
      <c r="H4961" s="12" t="str">
        <f aca="false">IF(AND(A4961="",C4961="",D4961=""),"",IF(A4961="","Add the order date",IF(I4961="","Date not recognised - use YYYY-MM-DD",IF(C4961="","Add the customer email",IF(D4961="","Add the order total",IF(COUNTIF(Customers!$A$2:$A$2001,C4961)=0,"Customer not on Customers tab",IF(N(E4961)&gt;D4961,"Refund is more than the order",IF(AND(B4961&lt;&gt;"",COUNTIF($B$2:$B$5001,B4961)&gt;1),"Same order # twice - keep one row",""))))))))</f>
        <v/>
      </c>
      <c r="I4961" s="11" t="str">
        <f aca="false">IF(A4961="","",IF(ISNUMBER(A4961),INT(A4961),IFERROR(IF(TEXT(DATE(VALUE(LEFT(A4961,4)),VALUE(MID(A4961,6,2)),VALUE(MID(A4961,9,2))),"yyyy-mm-dd")=LEFT(A4961,10),DATE(VALUE(LEFT(A4961,4)),VALUE(MID(A4961,6,2)),VALUE(MID(A4961,9,2))),""),"")))</f>
        <v/>
      </c>
    </row>
    <row r="4962" customFormat="false" ht="15" hidden="false" customHeight="false" outlineLevel="0" collapsed="false">
      <c r="A4962" s="13"/>
      <c r="B4962" s="8"/>
      <c r="C4962" s="8"/>
      <c r="D4962" s="23"/>
      <c r="E4962" s="23"/>
      <c r="F4962" s="10" t="str">
        <f aca="false">IF(D4962="","",D4962-N(E4962))</f>
        <v/>
      </c>
      <c r="G4962" s="8"/>
      <c r="H4962" s="12" t="str">
        <f aca="false">IF(AND(A4962="",C4962="",D4962=""),"",IF(A4962="","Add the order date",IF(I4962="","Date not recognised - use YYYY-MM-DD",IF(C4962="","Add the customer email",IF(D4962="","Add the order total",IF(COUNTIF(Customers!$A$2:$A$2001,C4962)=0,"Customer not on Customers tab",IF(N(E4962)&gt;D4962,"Refund is more than the order",IF(AND(B4962&lt;&gt;"",COUNTIF($B$2:$B$5001,B4962)&gt;1),"Same order # twice - keep one row",""))))))))</f>
        <v/>
      </c>
      <c r="I4962" s="11" t="str">
        <f aca="false">IF(A4962="","",IF(ISNUMBER(A4962),INT(A4962),IFERROR(IF(TEXT(DATE(VALUE(LEFT(A4962,4)),VALUE(MID(A4962,6,2)),VALUE(MID(A4962,9,2))),"yyyy-mm-dd")=LEFT(A4962,10),DATE(VALUE(LEFT(A4962,4)),VALUE(MID(A4962,6,2)),VALUE(MID(A4962,9,2))),""),"")))</f>
        <v/>
      </c>
    </row>
    <row r="4963" customFormat="false" ht="15" hidden="false" customHeight="false" outlineLevel="0" collapsed="false">
      <c r="A4963" s="13"/>
      <c r="B4963" s="8"/>
      <c r="C4963" s="8"/>
      <c r="D4963" s="23"/>
      <c r="E4963" s="23"/>
      <c r="F4963" s="10" t="str">
        <f aca="false">IF(D4963="","",D4963-N(E4963))</f>
        <v/>
      </c>
      <c r="G4963" s="8"/>
      <c r="H4963" s="12" t="str">
        <f aca="false">IF(AND(A4963="",C4963="",D4963=""),"",IF(A4963="","Add the order date",IF(I4963="","Date not recognised - use YYYY-MM-DD",IF(C4963="","Add the customer email",IF(D4963="","Add the order total",IF(COUNTIF(Customers!$A$2:$A$2001,C4963)=0,"Customer not on Customers tab",IF(N(E4963)&gt;D4963,"Refund is more than the order",IF(AND(B4963&lt;&gt;"",COUNTIF($B$2:$B$5001,B4963)&gt;1),"Same order # twice - keep one row",""))))))))</f>
        <v/>
      </c>
      <c r="I4963" s="11" t="str">
        <f aca="false">IF(A4963="","",IF(ISNUMBER(A4963),INT(A4963),IFERROR(IF(TEXT(DATE(VALUE(LEFT(A4963,4)),VALUE(MID(A4963,6,2)),VALUE(MID(A4963,9,2))),"yyyy-mm-dd")=LEFT(A4963,10),DATE(VALUE(LEFT(A4963,4)),VALUE(MID(A4963,6,2)),VALUE(MID(A4963,9,2))),""),"")))</f>
        <v/>
      </c>
    </row>
    <row r="4964" customFormat="false" ht="15" hidden="false" customHeight="false" outlineLevel="0" collapsed="false">
      <c r="A4964" s="13"/>
      <c r="B4964" s="8"/>
      <c r="C4964" s="8"/>
      <c r="D4964" s="23"/>
      <c r="E4964" s="23"/>
      <c r="F4964" s="10" t="str">
        <f aca="false">IF(D4964="","",D4964-N(E4964))</f>
        <v/>
      </c>
      <c r="G4964" s="8"/>
      <c r="H4964" s="12" t="str">
        <f aca="false">IF(AND(A4964="",C4964="",D4964=""),"",IF(A4964="","Add the order date",IF(I4964="","Date not recognised - use YYYY-MM-DD",IF(C4964="","Add the customer email",IF(D4964="","Add the order total",IF(COUNTIF(Customers!$A$2:$A$2001,C4964)=0,"Customer not on Customers tab",IF(N(E4964)&gt;D4964,"Refund is more than the order",IF(AND(B4964&lt;&gt;"",COUNTIF($B$2:$B$5001,B4964)&gt;1),"Same order # twice - keep one row",""))))))))</f>
        <v/>
      </c>
      <c r="I4964" s="11" t="str">
        <f aca="false">IF(A4964="","",IF(ISNUMBER(A4964),INT(A4964),IFERROR(IF(TEXT(DATE(VALUE(LEFT(A4964,4)),VALUE(MID(A4964,6,2)),VALUE(MID(A4964,9,2))),"yyyy-mm-dd")=LEFT(A4964,10),DATE(VALUE(LEFT(A4964,4)),VALUE(MID(A4964,6,2)),VALUE(MID(A4964,9,2))),""),"")))</f>
        <v/>
      </c>
    </row>
    <row r="4965" customFormat="false" ht="15" hidden="false" customHeight="false" outlineLevel="0" collapsed="false">
      <c r="A4965" s="13"/>
      <c r="B4965" s="8"/>
      <c r="C4965" s="8"/>
      <c r="D4965" s="23"/>
      <c r="E4965" s="23"/>
      <c r="F4965" s="10" t="str">
        <f aca="false">IF(D4965="","",D4965-N(E4965))</f>
        <v/>
      </c>
      <c r="G4965" s="8"/>
      <c r="H4965" s="12" t="str">
        <f aca="false">IF(AND(A4965="",C4965="",D4965=""),"",IF(A4965="","Add the order date",IF(I4965="","Date not recognised - use YYYY-MM-DD",IF(C4965="","Add the customer email",IF(D4965="","Add the order total",IF(COUNTIF(Customers!$A$2:$A$2001,C4965)=0,"Customer not on Customers tab",IF(N(E4965)&gt;D4965,"Refund is more than the order",IF(AND(B4965&lt;&gt;"",COUNTIF($B$2:$B$5001,B4965)&gt;1),"Same order # twice - keep one row",""))))))))</f>
        <v/>
      </c>
      <c r="I4965" s="11" t="str">
        <f aca="false">IF(A4965="","",IF(ISNUMBER(A4965),INT(A4965),IFERROR(IF(TEXT(DATE(VALUE(LEFT(A4965,4)),VALUE(MID(A4965,6,2)),VALUE(MID(A4965,9,2))),"yyyy-mm-dd")=LEFT(A4965,10),DATE(VALUE(LEFT(A4965,4)),VALUE(MID(A4965,6,2)),VALUE(MID(A4965,9,2))),""),"")))</f>
        <v/>
      </c>
    </row>
    <row r="4966" customFormat="false" ht="15" hidden="false" customHeight="false" outlineLevel="0" collapsed="false">
      <c r="A4966" s="13"/>
      <c r="B4966" s="8"/>
      <c r="C4966" s="8"/>
      <c r="D4966" s="23"/>
      <c r="E4966" s="23"/>
      <c r="F4966" s="10" t="str">
        <f aca="false">IF(D4966="","",D4966-N(E4966))</f>
        <v/>
      </c>
      <c r="G4966" s="8"/>
      <c r="H4966" s="12" t="str">
        <f aca="false">IF(AND(A4966="",C4966="",D4966=""),"",IF(A4966="","Add the order date",IF(I4966="","Date not recognised - use YYYY-MM-DD",IF(C4966="","Add the customer email",IF(D4966="","Add the order total",IF(COUNTIF(Customers!$A$2:$A$2001,C4966)=0,"Customer not on Customers tab",IF(N(E4966)&gt;D4966,"Refund is more than the order",IF(AND(B4966&lt;&gt;"",COUNTIF($B$2:$B$5001,B4966)&gt;1),"Same order # twice - keep one row",""))))))))</f>
        <v/>
      </c>
      <c r="I4966" s="11" t="str">
        <f aca="false">IF(A4966="","",IF(ISNUMBER(A4966),INT(A4966),IFERROR(IF(TEXT(DATE(VALUE(LEFT(A4966,4)),VALUE(MID(A4966,6,2)),VALUE(MID(A4966,9,2))),"yyyy-mm-dd")=LEFT(A4966,10),DATE(VALUE(LEFT(A4966,4)),VALUE(MID(A4966,6,2)),VALUE(MID(A4966,9,2))),""),"")))</f>
        <v/>
      </c>
    </row>
    <row r="4967" customFormat="false" ht="15" hidden="false" customHeight="false" outlineLevel="0" collapsed="false">
      <c r="A4967" s="13"/>
      <c r="B4967" s="8"/>
      <c r="C4967" s="8"/>
      <c r="D4967" s="23"/>
      <c r="E4967" s="23"/>
      <c r="F4967" s="10" t="str">
        <f aca="false">IF(D4967="","",D4967-N(E4967))</f>
        <v/>
      </c>
      <c r="G4967" s="8"/>
      <c r="H4967" s="12" t="str">
        <f aca="false">IF(AND(A4967="",C4967="",D4967=""),"",IF(A4967="","Add the order date",IF(I4967="","Date not recognised - use YYYY-MM-DD",IF(C4967="","Add the customer email",IF(D4967="","Add the order total",IF(COUNTIF(Customers!$A$2:$A$2001,C4967)=0,"Customer not on Customers tab",IF(N(E4967)&gt;D4967,"Refund is more than the order",IF(AND(B4967&lt;&gt;"",COUNTIF($B$2:$B$5001,B4967)&gt;1),"Same order # twice - keep one row",""))))))))</f>
        <v/>
      </c>
      <c r="I4967" s="11" t="str">
        <f aca="false">IF(A4967="","",IF(ISNUMBER(A4967),INT(A4967),IFERROR(IF(TEXT(DATE(VALUE(LEFT(A4967,4)),VALUE(MID(A4967,6,2)),VALUE(MID(A4967,9,2))),"yyyy-mm-dd")=LEFT(A4967,10),DATE(VALUE(LEFT(A4967,4)),VALUE(MID(A4967,6,2)),VALUE(MID(A4967,9,2))),""),"")))</f>
        <v/>
      </c>
    </row>
    <row r="4968" customFormat="false" ht="15" hidden="false" customHeight="false" outlineLevel="0" collapsed="false">
      <c r="A4968" s="13"/>
      <c r="B4968" s="8"/>
      <c r="C4968" s="8"/>
      <c r="D4968" s="23"/>
      <c r="E4968" s="23"/>
      <c r="F4968" s="10" t="str">
        <f aca="false">IF(D4968="","",D4968-N(E4968))</f>
        <v/>
      </c>
      <c r="G4968" s="8"/>
      <c r="H4968" s="12" t="str">
        <f aca="false">IF(AND(A4968="",C4968="",D4968=""),"",IF(A4968="","Add the order date",IF(I4968="","Date not recognised - use YYYY-MM-DD",IF(C4968="","Add the customer email",IF(D4968="","Add the order total",IF(COUNTIF(Customers!$A$2:$A$2001,C4968)=0,"Customer not on Customers tab",IF(N(E4968)&gt;D4968,"Refund is more than the order",IF(AND(B4968&lt;&gt;"",COUNTIF($B$2:$B$5001,B4968)&gt;1),"Same order # twice - keep one row",""))))))))</f>
        <v/>
      </c>
      <c r="I4968" s="11" t="str">
        <f aca="false">IF(A4968="","",IF(ISNUMBER(A4968),INT(A4968),IFERROR(IF(TEXT(DATE(VALUE(LEFT(A4968,4)),VALUE(MID(A4968,6,2)),VALUE(MID(A4968,9,2))),"yyyy-mm-dd")=LEFT(A4968,10),DATE(VALUE(LEFT(A4968,4)),VALUE(MID(A4968,6,2)),VALUE(MID(A4968,9,2))),""),"")))</f>
        <v/>
      </c>
    </row>
    <row r="4969" customFormat="false" ht="15" hidden="false" customHeight="false" outlineLevel="0" collapsed="false">
      <c r="A4969" s="13"/>
      <c r="B4969" s="8"/>
      <c r="C4969" s="8"/>
      <c r="D4969" s="23"/>
      <c r="E4969" s="23"/>
      <c r="F4969" s="10" t="str">
        <f aca="false">IF(D4969="","",D4969-N(E4969))</f>
        <v/>
      </c>
      <c r="G4969" s="8"/>
      <c r="H4969" s="12" t="str">
        <f aca="false">IF(AND(A4969="",C4969="",D4969=""),"",IF(A4969="","Add the order date",IF(I4969="","Date not recognised - use YYYY-MM-DD",IF(C4969="","Add the customer email",IF(D4969="","Add the order total",IF(COUNTIF(Customers!$A$2:$A$2001,C4969)=0,"Customer not on Customers tab",IF(N(E4969)&gt;D4969,"Refund is more than the order",IF(AND(B4969&lt;&gt;"",COUNTIF($B$2:$B$5001,B4969)&gt;1),"Same order # twice - keep one row",""))))))))</f>
        <v/>
      </c>
      <c r="I4969" s="11" t="str">
        <f aca="false">IF(A4969="","",IF(ISNUMBER(A4969),INT(A4969),IFERROR(IF(TEXT(DATE(VALUE(LEFT(A4969,4)),VALUE(MID(A4969,6,2)),VALUE(MID(A4969,9,2))),"yyyy-mm-dd")=LEFT(A4969,10),DATE(VALUE(LEFT(A4969,4)),VALUE(MID(A4969,6,2)),VALUE(MID(A4969,9,2))),""),"")))</f>
        <v/>
      </c>
    </row>
    <row r="4970" customFormat="false" ht="15" hidden="false" customHeight="false" outlineLevel="0" collapsed="false">
      <c r="A4970" s="13"/>
      <c r="B4970" s="8"/>
      <c r="C4970" s="8"/>
      <c r="D4970" s="23"/>
      <c r="E4970" s="23"/>
      <c r="F4970" s="10" t="str">
        <f aca="false">IF(D4970="","",D4970-N(E4970))</f>
        <v/>
      </c>
      <c r="G4970" s="8"/>
      <c r="H4970" s="12" t="str">
        <f aca="false">IF(AND(A4970="",C4970="",D4970=""),"",IF(A4970="","Add the order date",IF(I4970="","Date not recognised - use YYYY-MM-DD",IF(C4970="","Add the customer email",IF(D4970="","Add the order total",IF(COUNTIF(Customers!$A$2:$A$2001,C4970)=0,"Customer not on Customers tab",IF(N(E4970)&gt;D4970,"Refund is more than the order",IF(AND(B4970&lt;&gt;"",COUNTIF($B$2:$B$5001,B4970)&gt;1),"Same order # twice - keep one row",""))))))))</f>
        <v/>
      </c>
      <c r="I4970" s="11" t="str">
        <f aca="false">IF(A4970="","",IF(ISNUMBER(A4970),INT(A4970),IFERROR(IF(TEXT(DATE(VALUE(LEFT(A4970,4)),VALUE(MID(A4970,6,2)),VALUE(MID(A4970,9,2))),"yyyy-mm-dd")=LEFT(A4970,10),DATE(VALUE(LEFT(A4970,4)),VALUE(MID(A4970,6,2)),VALUE(MID(A4970,9,2))),""),"")))</f>
        <v/>
      </c>
    </row>
    <row r="4971" customFormat="false" ht="15" hidden="false" customHeight="false" outlineLevel="0" collapsed="false">
      <c r="A4971" s="13"/>
      <c r="B4971" s="8"/>
      <c r="C4971" s="8"/>
      <c r="D4971" s="23"/>
      <c r="E4971" s="23"/>
      <c r="F4971" s="10" t="str">
        <f aca="false">IF(D4971="","",D4971-N(E4971))</f>
        <v/>
      </c>
      <c r="G4971" s="8"/>
      <c r="H4971" s="12" t="str">
        <f aca="false">IF(AND(A4971="",C4971="",D4971=""),"",IF(A4971="","Add the order date",IF(I4971="","Date not recognised - use YYYY-MM-DD",IF(C4971="","Add the customer email",IF(D4971="","Add the order total",IF(COUNTIF(Customers!$A$2:$A$2001,C4971)=0,"Customer not on Customers tab",IF(N(E4971)&gt;D4971,"Refund is more than the order",IF(AND(B4971&lt;&gt;"",COUNTIF($B$2:$B$5001,B4971)&gt;1),"Same order # twice - keep one row",""))))))))</f>
        <v/>
      </c>
      <c r="I4971" s="11" t="str">
        <f aca="false">IF(A4971="","",IF(ISNUMBER(A4971),INT(A4971),IFERROR(IF(TEXT(DATE(VALUE(LEFT(A4971,4)),VALUE(MID(A4971,6,2)),VALUE(MID(A4971,9,2))),"yyyy-mm-dd")=LEFT(A4971,10),DATE(VALUE(LEFT(A4971,4)),VALUE(MID(A4971,6,2)),VALUE(MID(A4971,9,2))),""),"")))</f>
        <v/>
      </c>
    </row>
    <row r="4972" customFormat="false" ht="15" hidden="false" customHeight="false" outlineLevel="0" collapsed="false">
      <c r="A4972" s="13"/>
      <c r="B4972" s="8"/>
      <c r="C4972" s="8"/>
      <c r="D4972" s="23"/>
      <c r="E4972" s="23"/>
      <c r="F4972" s="10" t="str">
        <f aca="false">IF(D4972="","",D4972-N(E4972))</f>
        <v/>
      </c>
      <c r="G4972" s="8"/>
      <c r="H4972" s="12" t="str">
        <f aca="false">IF(AND(A4972="",C4972="",D4972=""),"",IF(A4972="","Add the order date",IF(I4972="","Date not recognised - use YYYY-MM-DD",IF(C4972="","Add the customer email",IF(D4972="","Add the order total",IF(COUNTIF(Customers!$A$2:$A$2001,C4972)=0,"Customer not on Customers tab",IF(N(E4972)&gt;D4972,"Refund is more than the order",IF(AND(B4972&lt;&gt;"",COUNTIF($B$2:$B$5001,B4972)&gt;1),"Same order # twice - keep one row",""))))))))</f>
        <v/>
      </c>
      <c r="I4972" s="11" t="str">
        <f aca="false">IF(A4972="","",IF(ISNUMBER(A4972),INT(A4972),IFERROR(IF(TEXT(DATE(VALUE(LEFT(A4972,4)),VALUE(MID(A4972,6,2)),VALUE(MID(A4972,9,2))),"yyyy-mm-dd")=LEFT(A4972,10),DATE(VALUE(LEFT(A4972,4)),VALUE(MID(A4972,6,2)),VALUE(MID(A4972,9,2))),""),"")))</f>
        <v/>
      </c>
    </row>
    <row r="4973" customFormat="false" ht="15" hidden="false" customHeight="false" outlineLevel="0" collapsed="false">
      <c r="A4973" s="13"/>
      <c r="B4973" s="8"/>
      <c r="C4973" s="8"/>
      <c r="D4973" s="23"/>
      <c r="E4973" s="23"/>
      <c r="F4973" s="10" t="str">
        <f aca="false">IF(D4973="","",D4973-N(E4973))</f>
        <v/>
      </c>
      <c r="G4973" s="8"/>
      <c r="H4973" s="12" t="str">
        <f aca="false">IF(AND(A4973="",C4973="",D4973=""),"",IF(A4973="","Add the order date",IF(I4973="","Date not recognised - use YYYY-MM-DD",IF(C4973="","Add the customer email",IF(D4973="","Add the order total",IF(COUNTIF(Customers!$A$2:$A$2001,C4973)=0,"Customer not on Customers tab",IF(N(E4973)&gt;D4973,"Refund is more than the order",IF(AND(B4973&lt;&gt;"",COUNTIF($B$2:$B$5001,B4973)&gt;1),"Same order # twice - keep one row",""))))))))</f>
        <v/>
      </c>
      <c r="I4973" s="11" t="str">
        <f aca="false">IF(A4973="","",IF(ISNUMBER(A4973),INT(A4973),IFERROR(IF(TEXT(DATE(VALUE(LEFT(A4973,4)),VALUE(MID(A4973,6,2)),VALUE(MID(A4973,9,2))),"yyyy-mm-dd")=LEFT(A4973,10),DATE(VALUE(LEFT(A4973,4)),VALUE(MID(A4973,6,2)),VALUE(MID(A4973,9,2))),""),"")))</f>
        <v/>
      </c>
    </row>
    <row r="4974" customFormat="false" ht="15" hidden="false" customHeight="false" outlineLevel="0" collapsed="false">
      <c r="A4974" s="13"/>
      <c r="B4974" s="8"/>
      <c r="C4974" s="8"/>
      <c r="D4974" s="23"/>
      <c r="E4974" s="23"/>
      <c r="F4974" s="10" t="str">
        <f aca="false">IF(D4974="","",D4974-N(E4974))</f>
        <v/>
      </c>
      <c r="G4974" s="8"/>
      <c r="H4974" s="12" t="str">
        <f aca="false">IF(AND(A4974="",C4974="",D4974=""),"",IF(A4974="","Add the order date",IF(I4974="","Date not recognised - use YYYY-MM-DD",IF(C4974="","Add the customer email",IF(D4974="","Add the order total",IF(COUNTIF(Customers!$A$2:$A$2001,C4974)=0,"Customer not on Customers tab",IF(N(E4974)&gt;D4974,"Refund is more than the order",IF(AND(B4974&lt;&gt;"",COUNTIF($B$2:$B$5001,B4974)&gt;1),"Same order # twice - keep one row",""))))))))</f>
        <v/>
      </c>
      <c r="I4974" s="11" t="str">
        <f aca="false">IF(A4974="","",IF(ISNUMBER(A4974),INT(A4974),IFERROR(IF(TEXT(DATE(VALUE(LEFT(A4974,4)),VALUE(MID(A4974,6,2)),VALUE(MID(A4974,9,2))),"yyyy-mm-dd")=LEFT(A4974,10),DATE(VALUE(LEFT(A4974,4)),VALUE(MID(A4974,6,2)),VALUE(MID(A4974,9,2))),""),"")))</f>
        <v/>
      </c>
    </row>
    <row r="4975" customFormat="false" ht="15" hidden="false" customHeight="false" outlineLevel="0" collapsed="false">
      <c r="A4975" s="13"/>
      <c r="B4975" s="8"/>
      <c r="C4975" s="8"/>
      <c r="D4975" s="23"/>
      <c r="E4975" s="23"/>
      <c r="F4975" s="10" t="str">
        <f aca="false">IF(D4975="","",D4975-N(E4975))</f>
        <v/>
      </c>
      <c r="G4975" s="8"/>
      <c r="H4975" s="12" t="str">
        <f aca="false">IF(AND(A4975="",C4975="",D4975=""),"",IF(A4975="","Add the order date",IF(I4975="","Date not recognised - use YYYY-MM-DD",IF(C4975="","Add the customer email",IF(D4975="","Add the order total",IF(COUNTIF(Customers!$A$2:$A$2001,C4975)=0,"Customer not on Customers tab",IF(N(E4975)&gt;D4975,"Refund is more than the order",IF(AND(B4975&lt;&gt;"",COUNTIF($B$2:$B$5001,B4975)&gt;1),"Same order # twice - keep one row",""))))))))</f>
        <v/>
      </c>
      <c r="I4975" s="11" t="str">
        <f aca="false">IF(A4975="","",IF(ISNUMBER(A4975),INT(A4975),IFERROR(IF(TEXT(DATE(VALUE(LEFT(A4975,4)),VALUE(MID(A4975,6,2)),VALUE(MID(A4975,9,2))),"yyyy-mm-dd")=LEFT(A4975,10),DATE(VALUE(LEFT(A4975,4)),VALUE(MID(A4975,6,2)),VALUE(MID(A4975,9,2))),""),"")))</f>
        <v/>
      </c>
    </row>
    <row r="4976" customFormat="false" ht="15" hidden="false" customHeight="false" outlineLevel="0" collapsed="false">
      <c r="A4976" s="13"/>
      <c r="B4976" s="8"/>
      <c r="C4976" s="8"/>
      <c r="D4976" s="23"/>
      <c r="E4976" s="23"/>
      <c r="F4976" s="10" t="str">
        <f aca="false">IF(D4976="","",D4976-N(E4976))</f>
        <v/>
      </c>
      <c r="G4976" s="8"/>
      <c r="H4976" s="12" t="str">
        <f aca="false">IF(AND(A4976="",C4976="",D4976=""),"",IF(A4976="","Add the order date",IF(I4976="","Date not recognised - use YYYY-MM-DD",IF(C4976="","Add the customer email",IF(D4976="","Add the order total",IF(COUNTIF(Customers!$A$2:$A$2001,C4976)=0,"Customer not on Customers tab",IF(N(E4976)&gt;D4976,"Refund is more than the order",IF(AND(B4976&lt;&gt;"",COUNTIF($B$2:$B$5001,B4976)&gt;1),"Same order # twice - keep one row",""))))))))</f>
        <v/>
      </c>
      <c r="I4976" s="11" t="str">
        <f aca="false">IF(A4976="","",IF(ISNUMBER(A4976),INT(A4976),IFERROR(IF(TEXT(DATE(VALUE(LEFT(A4976,4)),VALUE(MID(A4976,6,2)),VALUE(MID(A4976,9,2))),"yyyy-mm-dd")=LEFT(A4976,10),DATE(VALUE(LEFT(A4976,4)),VALUE(MID(A4976,6,2)),VALUE(MID(A4976,9,2))),""),"")))</f>
        <v/>
      </c>
    </row>
    <row r="4977" customFormat="false" ht="15" hidden="false" customHeight="false" outlineLevel="0" collapsed="false">
      <c r="A4977" s="13"/>
      <c r="B4977" s="8"/>
      <c r="C4977" s="8"/>
      <c r="D4977" s="23"/>
      <c r="E4977" s="23"/>
      <c r="F4977" s="10" t="str">
        <f aca="false">IF(D4977="","",D4977-N(E4977))</f>
        <v/>
      </c>
      <c r="G4977" s="8"/>
      <c r="H4977" s="12" t="str">
        <f aca="false">IF(AND(A4977="",C4977="",D4977=""),"",IF(A4977="","Add the order date",IF(I4977="","Date not recognised - use YYYY-MM-DD",IF(C4977="","Add the customer email",IF(D4977="","Add the order total",IF(COUNTIF(Customers!$A$2:$A$2001,C4977)=0,"Customer not on Customers tab",IF(N(E4977)&gt;D4977,"Refund is more than the order",IF(AND(B4977&lt;&gt;"",COUNTIF($B$2:$B$5001,B4977)&gt;1),"Same order # twice - keep one row",""))))))))</f>
        <v/>
      </c>
      <c r="I4977" s="11" t="str">
        <f aca="false">IF(A4977="","",IF(ISNUMBER(A4977),INT(A4977),IFERROR(IF(TEXT(DATE(VALUE(LEFT(A4977,4)),VALUE(MID(A4977,6,2)),VALUE(MID(A4977,9,2))),"yyyy-mm-dd")=LEFT(A4977,10),DATE(VALUE(LEFT(A4977,4)),VALUE(MID(A4977,6,2)),VALUE(MID(A4977,9,2))),""),"")))</f>
        <v/>
      </c>
    </row>
    <row r="4978" customFormat="false" ht="15" hidden="false" customHeight="false" outlineLevel="0" collapsed="false">
      <c r="A4978" s="13"/>
      <c r="B4978" s="8"/>
      <c r="C4978" s="8"/>
      <c r="D4978" s="23"/>
      <c r="E4978" s="23"/>
      <c r="F4978" s="10" t="str">
        <f aca="false">IF(D4978="","",D4978-N(E4978))</f>
        <v/>
      </c>
      <c r="G4978" s="8"/>
      <c r="H4978" s="12" t="str">
        <f aca="false">IF(AND(A4978="",C4978="",D4978=""),"",IF(A4978="","Add the order date",IF(I4978="","Date not recognised - use YYYY-MM-DD",IF(C4978="","Add the customer email",IF(D4978="","Add the order total",IF(COUNTIF(Customers!$A$2:$A$2001,C4978)=0,"Customer not on Customers tab",IF(N(E4978)&gt;D4978,"Refund is more than the order",IF(AND(B4978&lt;&gt;"",COUNTIF($B$2:$B$5001,B4978)&gt;1),"Same order # twice - keep one row",""))))))))</f>
        <v/>
      </c>
      <c r="I4978" s="11" t="str">
        <f aca="false">IF(A4978="","",IF(ISNUMBER(A4978),INT(A4978),IFERROR(IF(TEXT(DATE(VALUE(LEFT(A4978,4)),VALUE(MID(A4978,6,2)),VALUE(MID(A4978,9,2))),"yyyy-mm-dd")=LEFT(A4978,10),DATE(VALUE(LEFT(A4978,4)),VALUE(MID(A4978,6,2)),VALUE(MID(A4978,9,2))),""),"")))</f>
        <v/>
      </c>
    </row>
    <row r="4979" customFormat="false" ht="15" hidden="false" customHeight="false" outlineLevel="0" collapsed="false">
      <c r="A4979" s="13"/>
      <c r="B4979" s="8"/>
      <c r="C4979" s="8"/>
      <c r="D4979" s="23"/>
      <c r="E4979" s="23"/>
      <c r="F4979" s="10" t="str">
        <f aca="false">IF(D4979="","",D4979-N(E4979))</f>
        <v/>
      </c>
      <c r="G4979" s="8"/>
      <c r="H4979" s="12" t="str">
        <f aca="false">IF(AND(A4979="",C4979="",D4979=""),"",IF(A4979="","Add the order date",IF(I4979="","Date not recognised - use YYYY-MM-DD",IF(C4979="","Add the customer email",IF(D4979="","Add the order total",IF(COUNTIF(Customers!$A$2:$A$2001,C4979)=0,"Customer not on Customers tab",IF(N(E4979)&gt;D4979,"Refund is more than the order",IF(AND(B4979&lt;&gt;"",COUNTIF($B$2:$B$5001,B4979)&gt;1),"Same order # twice - keep one row",""))))))))</f>
        <v/>
      </c>
      <c r="I4979" s="11" t="str">
        <f aca="false">IF(A4979="","",IF(ISNUMBER(A4979),INT(A4979),IFERROR(IF(TEXT(DATE(VALUE(LEFT(A4979,4)),VALUE(MID(A4979,6,2)),VALUE(MID(A4979,9,2))),"yyyy-mm-dd")=LEFT(A4979,10),DATE(VALUE(LEFT(A4979,4)),VALUE(MID(A4979,6,2)),VALUE(MID(A4979,9,2))),""),"")))</f>
        <v/>
      </c>
    </row>
    <row r="4980" customFormat="false" ht="15" hidden="false" customHeight="false" outlineLevel="0" collapsed="false">
      <c r="A4980" s="13"/>
      <c r="B4980" s="8"/>
      <c r="C4980" s="8"/>
      <c r="D4980" s="23"/>
      <c r="E4980" s="23"/>
      <c r="F4980" s="10" t="str">
        <f aca="false">IF(D4980="","",D4980-N(E4980))</f>
        <v/>
      </c>
      <c r="G4980" s="8"/>
      <c r="H4980" s="12" t="str">
        <f aca="false">IF(AND(A4980="",C4980="",D4980=""),"",IF(A4980="","Add the order date",IF(I4980="","Date not recognised - use YYYY-MM-DD",IF(C4980="","Add the customer email",IF(D4980="","Add the order total",IF(COUNTIF(Customers!$A$2:$A$2001,C4980)=0,"Customer not on Customers tab",IF(N(E4980)&gt;D4980,"Refund is more than the order",IF(AND(B4980&lt;&gt;"",COUNTIF($B$2:$B$5001,B4980)&gt;1),"Same order # twice - keep one row",""))))))))</f>
        <v/>
      </c>
      <c r="I4980" s="11" t="str">
        <f aca="false">IF(A4980="","",IF(ISNUMBER(A4980),INT(A4980),IFERROR(IF(TEXT(DATE(VALUE(LEFT(A4980,4)),VALUE(MID(A4980,6,2)),VALUE(MID(A4980,9,2))),"yyyy-mm-dd")=LEFT(A4980,10),DATE(VALUE(LEFT(A4980,4)),VALUE(MID(A4980,6,2)),VALUE(MID(A4980,9,2))),""),"")))</f>
        <v/>
      </c>
    </row>
    <row r="4981" customFormat="false" ht="15" hidden="false" customHeight="false" outlineLevel="0" collapsed="false">
      <c r="A4981" s="13"/>
      <c r="B4981" s="8"/>
      <c r="C4981" s="8"/>
      <c r="D4981" s="23"/>
      <c r="E4981" s="23"/>
      <c r="F4981" s="10" t="str">
        <f aca="false">IF(D4981="","",D4981-N(E4981))</f>
        <v/>
      </c>
      <c r="G4981" s="8"/>
      <c r="H4981" s="12" t="str">
        <f aca="false">IF(AND(A4981="",C4981="",D4981=""),"",IF(A4981="","Add the order date",IF(I4981="","Date not recognised - use YYYY-MM-DD",IF(C4981="","Add the customer email",IF(D4981="","Add the order total",IF(COUNTIF(Customers!$A$2:$A$2001,C4981)=0,"Customer not on Customers tab",IF(N(E4981)&gt;D4981,"Refund is more than the order",IF(AND(B4981&lt;&gt;"",COUNTIF($B$2:$B$5001,B4981)&gt;1),"Same order # twice - keep one row",""))))))))</f>
        <v/>
      </c>
      <c r="I4981" s="11" t="str">
        <f aca="false">IF(A4981="","",IF(ISNUMBER(A4981),INT(A4981),IFERROR(IF(TEXT(DATE(VALUE(LEFT(A4981,4)),VALUE(MID(A4981,6,2)),VALUE(MID(A4981,9,2))),"yyyy-mm-dd")=LEFT(A4981,10),DATE(VALUE(LEFT(A4981,4)),VALUE(MID(A4981,6,2)),VALUE(MID(A4981,9,2))),""),"")))</f>
        <v/>
      </c>
    </row>
    <row r="4982" customFormat="false" ht="15" hidden="false" customHeight="false" outlineLevel="0" collapsed="false">
      <c r="A4982" s="13"/>
      <c r="B4982" s="8"/>
      <c r="C4982" s="8"/>
      <c r="D4982" s="23"/>
      <c r="E4982" s="23"/>
      <c r="F4982" s="10" t="str">
        <f aca="false">IF(D4982="","",D4982-N(E4982))</f>
        <v/>
      </c>
      <c r="G4982" s="8"/>
      <c r="H4982" s="12" t="str">
        <f aca="false">IF(AND(A4982="",C4982="",D4982=""),"",IF(A4982="","Add the order date",IF(I4982="","Date not recognised - use YYYY-MM-DD",IF(C4982="","Add the customer email",IF(D4982="","Add the order total",IF(COUNTIF(Customers!$A$2:$A$2001,C4982)=0,"Customer not on Customers tab",IF(N(E4982)&gt;D4982,"Refund is more than the order",IF(AND(B4982&lt;&gt;"",COUNTIF($B$2:$B$5001,B4982)&gt;1),"Same order # twice - keep one row",""))))))))</f>
        <v/>
      </c>
      <c r="I4982" s="11" t="str">
        <f aca="false">IF(A4982="","",IF(ISNUMBER(A4982),INT(A4982),IFERROR(IF(TEXT(DATE(VALUE(LEFT(A4982,4)),VALUE(MID(A4982,6,2)),VALUE(MID(A4982,9,2))),"yyyy-mm-dd")=LEFT(A4982,10),DATE(VALUE(LEFT(A4982,4)),VALUE(MID(A4982,6,2)),VALUE(MID(A4982,9,2))),""),"")))</f>
        <v/>
      </c>
    </row>
    <row r="4983" customFormat="false" ht="15" hidden="false" customHeight="false" outlineLevel="0" collapsed="false">
      <c r="A4983" s="13"/>
      <c r="B4983" s="8"/>
      <c r="C4983" s="8"/>
      <c r="D4983" s="23"/>
      <c r="E4983" s="23"/>
      <c r="F4983" s="10" t="str">
        <f aca="false">IF(D4983="","",D4983-N(E4983))</f>
        <v/>
      </c>
      <c r="G4983" s="8"/>
      <c r="H4983" s="12" t="str">
        <f aca="false">IF(AND(A4983="",C4983="",D4983=""),"",IF(A4983="","Add the order date",IF(I4983="","Date not recognised - use YYYY-MM-DD",IF(C4983="","Add the customer email",IF(D4983="","Add the order total",IF(COUNTIF(Customers!$A$2:$A$2001,C4983)=0,"Customer not on Customers tab",IF(N(E4983)&gt;D4983,"Refund is more than the order",IF(AND(B4983&lt;&gt;"",COUNTIF($B$2:$B$5001,B4983)&gt;1),"Same order # twice - keep one row",""))))))))</f>
        <v/>
      </c>
      <c r="I4983" s="11" t="str">
        <f aca="false">IF(A4983="","",IF(ISNUMBER(A4983),INT(A4983),IFERROR(IF(TEXT(DATE(VALUE(LEFT(A4983,4)),VALUE(MID(A4983,6,2)),VALUE(MID(A4983,9,2))),"yyyy-mm-dd")=LEFT(A4983,10),DATE(VALUE(LEFT(A4983,4)),VALUE(MID(A4983,6,2)),VALUE(MID(A4983,9,2))),""),"")))</f>
        <v/>
      </c>
    </row>
    <row r="4984" customFormat="false" ht="15" hidden="false" customHeight="false" outlineLevel="0" collapsed="false">
      <c r="A4984" s="13"/>
      <c r="B4984" s="8"/>
      <c r="C4984" s="8"/>
      <c r="D4984" s="23"/>
      <c r="E4984" s="23"/>
      <c r="F4984" s="10" t="str">
        <f aca="false">IF(D4984="","",D4984-N(E4984))</f>
        <v/>
      </c>
      <c r="G4984" s="8"/>
      <c r="H4984" s="12" t="str">
        <f aca="false">IF(AND(A4984="",C4984="",D4984=""),"",IF(A4984="","Add the order date",IF(I4984="","Date not recognised - use YYYY-MM-DD",IF(C4984="","Add the customer email",IF(D4984="","Add the order total",IF(COUNTIF(Customers!$A$2:$A$2001,C4984)=0,"Customer not on Customers tab",IF(N(E4984)&gt;D4984,"Refund is more than the order",IF(AND(B4984&lt;&gt;"",COUNTIF($B$2:$B$5001,B4984)&gt;1),"Same order # twice - keep one row",""))))))))</f>
        <v/>
      </c>
      <c r="I4984" s="11" t="str">
        <f aca="false">IF(A4984="","",IF(ISNUMBER(A4984),INT(A4984),IFERROR(IF(TEXT(DATE(VALUE(LEFT(A4984,4)),VALUE(MID(A4984,6,2)),VALUE(MID(A4984,9,2))),"yyyy-mm-dd")=LEFT(A4984,10),DATE(VALUE(LEFT(A4984,4)),VALUE(MID(A4984,6,2)),VALUE(MID(A4984,9,2))),""),"")))</f>
        <v/>
      </c>
    </row>
    <row r="4985" customFormat="false" ht="15" hidden="false" customHeight="false" outlineLevel="0" collapsed="false">
      <c r="A4985" s="13"/>
      <c r="B4985" s="8"/>
      <c r="C4985" s="8"/>
      <c r="D4985" s="23"/>
      <c r="E4985" s="23"/>
      <c r="F4985" s="10" t="str">
        <f aca="false">IF(D4985="","",D4985-N(E4985))</f>
        <v/>
      </c>
      <c r="G4985" s="8"/>
      <c r="H4985" s="12" t="str">
        <f aca="false">IF(AND(A4985="",C4985="",D4985=""),"",IF(A4985="","Add the order date",IF(I4985="","Date not recognised - use YYYY-MM-DD",IF(C4985="","Add the customer email",IF(D4985="","Add the order total",IF(COUNTIF(Customers!$A$2:$A$2001,C4985)=0,"Customer not on Customers tab",IF(N(E4985)&gt;D4985,"Refund is more than the order",IF(AND(B4985&lt;&gt;"",COUNTIF($B$2:$B$5001,B4985)&gt;1),"Same order # twice - keep one row",""))))))))</f>
        <v/>
      </c>
      <c r="I4985" s="11" t="str">
        <f aca="false">IF(A4985="","",IF(ISNUMBER(A4985),INT(A4985),IFERROR(IF(TEXT(DATE(VALUE(LEFT(A4985,4)),VALUE(MID(A4985,6,2)),VALUE(MID(A4985,9,2))),"yyyy-mm-dd")=LEFT(A4985,10),DATE(VALUE(LEFT(A4985,4)),VALUE(MID(A4985,6,2)),VALUE(MID(A4985,9,2))),""),"")))</f>
        <v/>
      </c>
    </row>
    <row r="4986" customFormat="false" ht="15" hidden="false" customHeight="false" outlineLevel="0" collapsed="false">
      <c r="A4986" s="13"/>
      <c r="B4986" s="8"/>
      <c r="C4986" s="8"/>
      <c r="D4986" s="23"/>
      <c r="E4986" s="23"/>
      <c r="F4986" s="10" t="str">
        <f aca="false">IF(D4986="","",D4986-N(E4986))</f>
        <v/>
      </c>
      <c r="G4986" s="8"/>
      <c r="H4986" s="12" t="str">
        <f aca="false">IF(AND(A4986="",C4986="",D4986=""),"",IF(A4986="","Add the order date",IF(I4986="","Date not recognised - use YYYY-MM-DD",IF(C4986="","Add the customer email",IF(D4986="","Add the order total",IF(COUNTIF(Customers!$A$2:$A$2001,C4986)=0,"Customer not on Customers tab",IF(N(E4986)&gt;D4986,"Refund is more than the order",IF(AND(B4986&lt;&gt;"",COUNTIF($B$2:$B$5001,B4986)&gt;1),"Same order # twice - keep one row",""))))))))</f>
        <v/>
      </c>
      <c r="I4986" s="11" t="str">
        <f aca="false">IF(A4986="","",IF(ISNUMBER(A4986),INT(A4986),IFERROR(IF(TEXT(DATE(VALUE(LEFT(A4986,4)),VALUE(MID(A4986,6,2)),VALUE(MID(A4986,9,2))),"yyyy-mm-dd")=LEFT(A4986,10),DATE(VALUE(LEFT(A4986,4)),VALUE(MID(A4986,6,2)),VALUE(MID(A4986,9,2))),""),"")))</f>
        <v/>
      </c>
    </row>
    <row r="4987" customFormat="false" ht="15" hidden="false" customHeight="false" outlineLevel="0" collapsed="false">
      <c r="A4987" s="13"/>
      <c r="B4987" s="8"/>
      <c r="C4987" s="8"/>
      <c r="D4987" s="23"/>
      <c r="E4987" s="23"/>
      <c r="F4987" s="10" t="str">
        <f aca="false">IF(D4987="","",D4987-N(E4987))</f>
        <v/>
      </c>
      <c r="G4987" s="8"/>
      <c r="H4987" s="12" t="str">
        <f aca="false">IF(AND(A4987="",C4987="",D4987=""),"",IF(A4987="","Add the order date",IF(I4987="","Date not recognised - use YYYY-MM-DD",IF(C4987="","Add the customer email",IF(D4987="","Add the order total",IF(COUNTIF(Customers!$A$2:$A$2001,C4987)=0,"Customer not on Customers tab",IF(N(E4987)&gt;D4987,"Refund is more than the order",IF(AND(B4987&lt;&gt;"",COUNTIF($B$2:$B$5001,B4987)&gt;1),"Same order # twice - keep one row",""))))))))</f>
        <v/>
      </c>
      <c r="I4987" s="11" t="str">
        <f aca="false">IF(A4987="","",IF(ISNUMBER(A4987),INT(A4987),IFERROR(IF(TEXT(DATE(VALUE(LEFT(A4987,4)),VALUE(MID(A4987,6,2)),VALUE(MID(A4987,9,2))),"yyyy-mm-dd")=LEFT(A4987,10),DATE(VALUE(LEFT(A4987,4)),VALUE(MID(A4987,6,2)),VALUE(MID(A4987,9,2))),""),"")))</f>
        <v/>
      </c>
    </row>
    <row r="4988" customFormat="false" ht="15" hidden="false" customHeight="false" outlineLevel="0" collapsed="false">
      <c r="A4988" s="13"/>
      <c r="B4988" s="8"/>
      <c r="C4988" s="8"/>
      <c r="D4988" s="23"/>
      <c r="E4988" s="23"/>
      <c r="F4988" s="10" t="str">
        <f aca="false">IF(D4988="","",D4988-N(E4988))</f>
        <v/>
      </c>
      <c r="G4988" s="8"/>
      <c r="H4988" s="12" t="str">
        <f aca="false">IF(AND(A4988="",C4988="",D4988=""),"",IF(A4988="","Add the order date",IF(I4988="","Date not recognised - use YYYY-MM-DD",IF(C4988="","Add the customer email",IF(D4988="","Add the order total",IF(COUNTIF(Customers!$A$2:$A$2001,C4988)=0,"Customer not on Customers tab",IF(N(E4988)&gt;D4988,"Refund is more than the order",IF(AND(B4988&lt;&gt;"",COUNTIF($B$2:$B$5001,B4988)&gt;1),"Same order # twice - keep one row",""))))))))</f>
        <v/>
      </c>
      <c r="I4988" s="11" t="str">
        <f aca="false">IF(A4988="","",IF(ISNUMBER(A4988),INT(A4988),IFERROR(IF(TEXT(DATE(VALUE(LEFT(A4988,4)),VALUE(MID(A4988,6,2)),VALUE(MID(A4988,9,2))),"yyyy-mm-dd")=LEFT(A4988,10),DATE(VALUE(LEFT(A4988,4)),VALUE(MID(A4988,6,2)),VALUE(MID(A4988,9,2))),""),"")))</f>
        <v/>
      </c>
    </row>
    <row r="4989" customFormat="false" ht="15" hidden="false" customHeight="false" outlineLevel="0" collapsed="false">
      <c r="A4989" s="13"/>
      <c r="B4989" s="8"/>
      <c r="C4989" s="8"/>
      <c r="D4989" s="23"/>
      <c r="E4989" s="23"/>
      <c r="F4989" s="10" t="str">
        <f aca="false">IF(D4989="","",D4989-N(E4989))</f>
        <v/>
      </c>
      <c r="G4989" s="8"/>
      <c r="H4989" s="12" t="str">
        <f aca="false">IF(AND(A4989="",C4989="",D4989=""),"",IF(A4989="","Add the order date",IF(I4989="","Date not recognised - use YYYY-MM-DD",IF(C4989="","Add the customer email",IF(D4989="","Add the order total",IF(COUNTIF(Customers!$A$2:$A$2001,C4989)=0,"Customer not on Customers tab",IF(N(E4989)&gt;D4989,"Refund is more than the order",IF(AND(B4989&lt;&gt;"",COUNTIF($B$2:$B$5001,B4989)&gt;1),"Same order # twice - keep one row",""))))))))</f>
        <v/>
      </c>
      <c r="I4989" s="11" t="str">
        <f aca="false">IF(A4989="","",IF(ISNUMBER(A4989),INT(A4989),IFERROR(IF(TEXT(DATE(VALUE(LEFT(A4989,4)),VALUE(MID(A4989,6,2)),VALUE(MID(A4989,9,2))),"yyyy-mm-dd")=LEFT(A4989,10),DATE(VALUE(LEFT(A4989,4)),VALUE(MID(A4989,6,2)),VALUE(MID(A4989,9,2))),""),"")))</f>
        <v/>
      </c>
    </row>
    <row r="4990" customFormat="false" ht="15" hidden="false" customHeight="false" outlineLevel="0" collapsed="false">
      <c r="A4990" s="13"/>
      <c r="B4990" s="8"/>
      <c r="C4990" s="8"/>
      <c r="D4990" s="23"/>
      <c r="E4990" s="23"/>
      <c r="F4990" s="10" t="str">
        <f aca="false">IF(D4990="","",D4990-N(E4990))</f>
        <v/>
      </c>
      <c r="G4990" s="8"/>
      <c r="H4990" s="12" t="str">
        <f aca="false">IF(AND(A4990="",C4990="",D4990=""),"",IF(A4990="","Add the order date",IF(I4990="","Date not recognised - use YYYY-MM-DD",IF(C4990="","Add the customer email",IF(D4990="","Add the order total",IF(COUNTIF(Customers!$A$2:$A$2001,C4990)=0,"Customer not on Customers tab",IF(N(E4990)&gt;D4990,"Refund is more than the order",IF(AND(B4990&lt;&gt;"",COUNTIF($B$2:$B$5001,B4990)&gt;1),"Same order # twice - keep one row",""))))))))</f>
        <v/>
      </c>
      <c r="I4990" s="11" t="str">
        <f aca="false">IF(A4990="","",IF(ISNUMBER(A4990),INT(A4990),IFERROR(IF(TEXT(DATE(VALUE(LEFT(A4990,4)),VALUE(MID(A4990,6,2)),VALUE(MID(A4990,9,2))),"yyyy-mm-dd")=LEFT(A4990,10),DATE(VALUE(LEFT(A4990,4)),VALUE(MID(A4990,6,2)),VALUE(MID(A4990,9,2))),""),"")))</f>
        <v/>
      </c>
    </row>
    <row r="4991" customFormat="false" ht="15" hidden="false" customHeight="false" outlineLevel="0" collapsed="false">
      <c r="A4991" s="13"/>
      <c r="B4991" s="8"/>
      <c r="C4991" s="8"/>
      <c r="D4991" s="23"/>
      <c r="E4991" s="23"/>
      <c r="F4991" s="10" t="str">
        <f aca="false">IF(D4991="","",D4991-N(E4991))</f>
        <v/>
      </c>
      <c r="G4991" s="8"/>
      <c r="H4991" s="12" t="str">
        <f aca="false">IF(AND(A4991="",C4991="",D4991=""),"",IF(A4991="","Add the order date",IF(I4991="","Date not recognised - use YYYY-MM-DD",IF(C4991="","Add the customer email",IF(D4991="","Add the order total",IF(COUNTIF(Customers!$A$2:$A$2001,C4991)=0,"Customer not on Customers tab",IF(N(E4991)&gt;D4991,"Refund is more than the order",IF(AND(B4991&lt;&gt;"",COUNTIF($B$2:$B$5001,B4991)&gt;1),"Same order # twice - keep one row",""))))))))</f>
        <v/>
      </c>
      <c r="I4991" s="11" t="str">
        <f aca="false">IF(A4991="","",IF(ISNUMBER(A4991),INT(A4991),IFERROR(IF(TEXT(DATE(VALUE(LEFT(A4991,4)),VALUE(MID(A4991,6,2)),VALUE(MID(A4991,9,2))),"yyyy-mm-dd")=LEFT(A4991,10),DATE(VALUE(LEFT(A4991,4)),VALUE(MID(A4991,6,2)),VALUE(MID(A4991,9,2))),""),"")))</f>
        <v/>
      </c>
    </row>
    <row r="4992" customFormat="false" ht="15" hidden="false" customHeight="false" outlineLevel="0" collapsed="false">
      <c r="A4992" s="13"/>
      <c r="B4992" s="8"/>
      <c r="C4992" s="8"/>
      <c r="D4992" s="23"/>
      <c r="E4992" s="23"/>
      <c r="F4992" s="10" t="str">
        <f aca="false">IF(D4992="","",D4992-N(E4992))</f>
        <v/>
      </c>
      <c r="G4992" s="8"/>
      <c r="H4992" s="12" t="str">
        <f aca="false">IF(AND(A4992="",C4992="",D4992=""),"",IF(A4992="","Add the order date",IF(I4992="","Date not recognised - use YYYY-MM-DD",IF(C4992="","Add the customer email",IF(D4992="","Add the order total",IF(COUNTIF(Customers!$A$2:$A$2001,C4992)=0,"Customer not on Customers tab",IF(N(E4992)&gt;D4992,"Refund is more than the order",IF(AND(B4992&lt;&gt;"",COUNTIF($B$2:$B$5001,B4992)&gt;1),"Same order # twice - keep one row",""))))))))</f>
        <v/>
      </c>
      <c r="I4992" s="11" t="str">
        <f aca="false">IF(A4992="","",IF(ISNUMBER(A4992),INT(A4992),IFERROR(IF(TEXT(DATE(VALUE(LEFT(A4992,4)),VALUE(MID(A4992,6,2)),VALUE(MID(A4992,9,2))),"yyyy-mm-dd")=LEFT(A4992,10),DATE(VALUE(LEFT(A4992,4)),VALUE(MID(A4992,6,2)),VALUE(MID(A4992,9,2))),""),"")))</f>
        <v/>
      </c>
    </row>
    <row r="4993" customFormat="false" ht="15" hidden="false" customHeight="false" outlineLevel="0" collapsed="false">
      <c r="A4993" s="13"/>
      <c r="B4993" s="8"/>
      <c r="C4993" s="8"/>
      <c r="D4993" s="23"/>
      <c r="E4993" s="23"/>
      <c r="F4993" s="10" t="str">
        <f aca="false">IF(D4993="","",D4993-N(E4993))</f>
        <v/>
      </c>
      <c r="G4993" s="8"/>
      <c r="H4993" s="12" t="str">
        <f aca="false">IF(AND(A4993="",C4993="",D4993=""),"",IF(A4993="","Add the order date",IF(I4993="","Date not recognised - use YYYY-MM-DD",IF(C4993="","Add the customer email",IF(D4993="","Add the order total",IF(COUNTIF(Customers!$A$2:$A$2001,C4993)=0,"Customer not on Customers tab",IF(N(E4993)&gt;D4993,"Refund is more than the order",IF(AND(B4993&lt;&gt;"",COUNTIF($B$2:$B$5001,B4993)&gt;1),"Same order # twice - keep one row",""))))))))</f>
        <v/>
      </c>
      <c r="I4993" s="11" t="str">
        <f aca="false">IF(A4993="","",IF(ISNUMBER(A4993),INT(A4993),IFERROR(IF(TEXT(DATE(VALUE(LEFT(A4993,4)),VALUE(MID(A4993,6,2)),VALUE(MID(A4993,9,2))),"yyyy-mm-dd")=LEFT(A4993,10),DATE(VALUE(LEFT(A4993,4)),VALUE(MID(A4993,6,2)),VALUE(MID(A4993,9,2))),""),"")))</f>
        <v/>
      </c>
    </row>
    <row r="4994" customFormat="false" ht="15" hidden="false" customHeight="false" outlineLevel="0" collapsed="false">
      <c r="A4994" s="13"/>
      <c r="B4994" s="8"/>
      <c r="C4994" s="8"/>
      <c r="D4994" s="23"/>
      <c r="E4994" s="23"/>
      <c r="F4994" s="10" t="str">
        <f aca="false">IF(D4994="","",D4994-N(E4994))</f>
        <v/>
      </c>
      <c r="G4994" s="8"/>
      <c r="H4994" s="12" t="str">
        <f aca="false">IF(AND(A4994="",C4994="",D4994=""),"",IF(A4994="","Add the order date",IF(I4994="","Date not recognised - use YYYY-MM-DD",IF(C4994="","Add the customer email",IF(D4994="","Add the order total",IF(COUNTIF(Customers!$A$2:$A$2001,C4994)=0,"Customer not on Customers tab",IF(N(E4994)&gt;D4994,"Refund is more than the order",IF(AND(B4994&lt;&gt;"",COUNTIF($B$2:$B$5001,B4994)&gt;1),"Same order # twice - keep one row",""))))))))</f>
        <v/>
      </c>
      <c r="I4994" s="11" t="str">
        <f aca="false">IF(A4994="","",IF(ISNUMBER(A4994),INT(A4994),IFERROR(IF(TEXT(DATE(VALUE(LEFT(A4994,4)),VALUE(MID(A4994,6,2)),VALUE(MID(A4994,9,2))),"yyyy-mm-dd")=LEFT(A4994,10),DATE(VALUE(LEFT(A4994,4)),VALUE(MID(A4994,6,2)),VALUE(MID(A4994,9,2))),""),"")))</f>
        <v/>
      </c>
    </row>
    <row r="4995" customFormat="false" ht="15" hidden="false" customHeight="false" outlineLevel="0" collapsed="false">
      <c r="A4995" s="13"/>
      <c r="B4995" s="8"/>
      <c r="C4995" s="8"/>
      <c r="D4995" s="23"/>
      <c r="E4995" s="23"/>
      <c r="F4995" s="10" t="str">
        <f aca="false">IF(D4995="","",D4995-N(E4995))</f>
        <v/>
      </c>
      <c r="G4995" s="8"/>
      <c r="H4995" s="12" t="str">
        <f aca="false">IF(AND(A4995="",C4995="",D4995=""),"",IF(A4995="","Add the order date",IF(I4995="","Date not recognised - use YYYY-MM-DD",IF(C4995="","Add the customer email",IF(D4995="","Add the order total",IF(COUNTIF(Customers!$A$2:$A$2001,C4995)=0,"Customer not on Customers tab",IF(N(E4995)&gt;D4995,"Refund is more than the order",IF(AND(B4995&lt;&gt;"",COUNTIF($B$2:$B$5001,B4995)&gt;1),"Same order # twice - keep one row",""))))))))</f>
        <v/>
      </c>
      <c r="I4995" s="11" t="str">
        <f aca="false">IF(A4995="","",IF(ISNUMBER(A4995),INT(A4995),IFERROR(IF(TEXT(DATE(VALUE(LEFT(A4995,4)),VALUE(MID(A4995,6,2)),VALUE(MID(A4995,9,2))),"yyyy-mm-dd")=LEFT(A4995,10),DATE(VALUE(LEFT(A4995,4)),VALUE(MID(A4995,6,2)),VALUE(MID(A4995,9,2))),""),"")))</f>
        <v/>
      </c>
    </row>
    <row r="4996" customFormat="false" ht="15" hidden="false" customHeight="false" outlineLevel="0" collapsed="false">
      <c r="A4996" s="13"/>
      <c r="B4996" s="8"/>
      <c r="C4996" s="8"/>
      <c r="D4996" s="23"/>
      <c r="E4996" s="23"/>
      <c r="F4996" s="10" t="str">
        <f aca="false">IF(D4996="","",D4996-N(E4996))</f>
        <v/>
      </c>
      <c r="G4996" s="8"/>
      <c r="H4996" s="12" t="str">
        <f aca="false">IF(AND(A4996="",C4996="",D4996=""),"",IF(A4996="","Add the order date",IF(I4996="","Date not recognised - use YYYY-MM-DD",IF(C4996="","Add the customer email",IF(D4996="","Add the order total",IF(COUNTIF(Customers!$A$2:$A$2001,C4996)=0,"Customer not on Customers tab",IF(N(E4996)&gt;D4996,"Refund is more than the order",IF(AND(B4996&lt;&gt;"",COUNTIF($B$2:$B$5001,B4996)&gt;1),"Same order # twice - keep one row",""))))))))</f>
        <v/>
      </c>
      <c r="I4996" s="11" t="str">
        <f aca="false">IF(A4996="","",IF(ISNUMBER(A4996),INT(A4996),IFERROR(IF(TEXT(DATE(VALUE(LEFT(A4996,4)),VALUE(MID(A4996,6,2)),VALUE(MID(A4996,9,2))),"yyyy-mm-dd")=LEFT(A4996,10),DATE(VALUE(LEFT(A4996,4)),VALUE(MID(A4996,6,2)),VALUE(MID(A4996,9,2))),""),"")))</f>
        <v/>
      </c>
    </row>
    <row r="4997" customFormat="false" ht="15" hidden="false" customHeight="false" outlineLevel="0" collapsed="false">
      <c r="A4997" s="13"/>
      <c r="B4997" s="8"/>
      <c r="C4997" s="8"/>
      <c r="D4997" s="23"/>
      <c r="E4997" s="23"/>
      <c r="F4997" s="10" t="str">
        <f aca="false">IF(D4997="","",D4997-N(E4997))</f>
        <v/>
      </c>
      <c r="G4997" s="8"/>
      <c r="H4997" s="12" t="str">
        <f aca="false">IF(AND(A4997="",C4997="",D4997=""),"",IF(A4997="","Add the order date",IF(I4997="","Date not recognised - use YYYY-MM-DD",IF(C4997="","Add the customer email",IF(D4997="","Add the order total",IF(COUNTIF(Customers!$A$2:$A$2001,C4997)=0,"Customer not on Customers tab",IF(N(E4997)&gt;D4997,"Refund is more than the order",IF(AND(B4997&lt;&gt;"",COUNTIF($B$2:$B$5001,B4997)&gt;1),"Same order # twice - keep one row",""))))))))</f>
        <v/>
      </c>
      <c r="I4997" s="11" t="str">
        <f aca="false">IF(A4997="","",IF(ISNUMBER(A4997),INT(A4997),IFERROR(IF(TEXT(DATE(VALUE(LEFT(A4997,4)),VALUE(MID(A4997,6,2)),VALUE(MID(A4997,9,2))),"yyyy-mm-dd")=LEFT(A4997,10),DATE(VALUE(LEFT(A4997,4)),VALUE(MID(A4997,6,2)),VALUE(MID(A4997,9,2))),""),"")))</f>
        <v/>
      </c>
    </row>
    <row r="4998" customFormat="false" ht="15" hidden="false" customHeight="false" outlineLevel="0" collapsed="false">
      <c r="A4998" s="13"/>
      <c r="B4998" s="8"/>
      <c r="C4998" s="8"/>
      <c r="D4998" s="23"/>
      <c r="E4998" s="23"/>
      <c r="F4998" s="10" t="str">
        <f aca="false">IF(D4998="","",D4998-N(E4998))</f>
        <v/>
      </c>
      <c r="G4998" s="8"/>
      <c r="H4998" s="12" t="str">
        <f aca="false">IF(AND(A4998="",C4998="",D4998=""),"",IF(A4998="","Add the order date",IF(I4998="","Date not recognised - use YYYY-MM-DD",IF(C4998="","Add the customer email",IF(D4998="","Add the order total",IF(COUNTIF(Customers!$A$2:$A$2001,C4998)=0,"Customer not on Customers tab",IF(N(E4998)&gt;D4998,"Refund is more than the order",IF(AND(B4998&lt;&gt;"",COUNTIF($B$2:$B$5001,B4998)&gt;1),"Same order # twice - keep one row",""))))))))</f>
        <v/>
      </c>
      <c r="I4998" s="11" t="str">
        <f aca="false">IF(A4998="","",IF(ISNUMBER(A4998),INT(A4998),IFERROR(IF(TEXT(DATE(VALUE(LEFT(A4998,4)),VALUE(MID(A4998,6,2)),VALUE(MID(A4998,9,2))),"yyyy-mm-dd")=LEFT(A4998,10),DATE(VALUE(LEFT(A4998,4)),VALUE(MID(A4998,6,2)),VALUE(MID(A4998,9,2))),""),"")))</f>
        <v/>
      </c>
    </row>
    <row r="4999" customFormat="false" ht="15" hidden="false" customHeight="false" outlineLevel="0" collapsed="false">
      <c r="A4999" s="13"/>
      <c r="B4999" s="8"/>
      <c r="C4999" s="8"/>
      <c r="D4999" s="23"/>
      <c r="E4999" s="23"/>
      <c r="F4999" s="10" t="str">
        <f aca="false">IF(D4999="","",D4999-N(E4999))</f>
        <v/>
      </c>
      <c r="G4999" s="8"/>
      <c r="H4999" s="12" t="str">
        <f aca="false">IF(AND(A4999="",C4999="",D4999=""),"",IF(A4999="","Add the order date",IF(I4999="","Date not recognised - use YYYY-MM-DD",IF(C4999="","Add the customer email",IF(D4999="","Add the order total",IF(COUNTIF(Customers!$A$2:$A$2001,C4999)=0,"Customer not on Customers tab",IF(N(E4999)&gt;D4999,"Refund is more than the order",IF(AND(B4999&lt;&gt;"",COUNTIF($B$2:$B$5001,B4999)&gt;1),"Same order # twice - keep one row",""))))))))</f>
        <v/>
      </c>
      <c r="I4999" s="11" t="str">
        <f aca="false">IF(A4999="","",IF(ISNUMBER(A4999),INT(A4999),IFERROR(IF(TEXT(DATE(VALUE(LEFT(A4999,4)),VALUE(MID(A4999,6,2)),VALUE(MID(A4999,9,2))),"yyyy-mm-dd")=LEFT(A4999,10),DATE(VALUE(LEFT(A4999,4)),VALUE(MID(A4999,6,2)),VALUE(MID(A4999,9,2))),""),"")))</f>
        <v/>
      </c>
    </row>
    <row r="5000" customFormat="false" ht="15" hidden="false" customHeight="false" outlineLevel="0" collapsed="false">
      <c r="A5000" s="13"/>
      <c r="B5000" s="8"/>
      <c r="C5000" s="8"/>
      <c r="D5000" s="23"/>
      <c r="E5000" s="23"/>
      <c r="F5000" s="10" t="str">
        <f aca="false">IF(D5000="","",D5000-N(E5000))</f>
        <v/>
      </c>
      <c r="G5000" s="8"/>
      <c r="H5000" s="12" t="str">
        <f aca="false">IF(AND(A5000="",C5000="",D5000=""),"",IF(A5000="","Add the order date",IF(I5000="","Date not recognised - use YYYY-MM-DD",IF(C5000="","Add the customer email",IF(D5000="","Add the order total",IF(COUNTIF(Customers!$A$2:$A$2001,C5000)=0,"Customer not on Customers tab",IF(N(E5000)&gt;D5000,"Refund is more than the order",IF(AND(B5000&lt;&gt;"",COUNTIF($B$2:$B$5001,B5000)&gt;1),"Same order # twice - keep one row",""))))))))</f>
        <v/>
      </c>
      <c r="I5000" s="11" t="str">
        <f aca="false">IF(A5000="","",IF(ISNUMBER(A5000),INT(A5000),IFERROR(IF(TEXT(DATE(VALUE(LEFT(A5000,4)),VALUE(MID(A5000,6,2)),VALUE(MID(A5000,9,2))),"yyyy-mm-dd")=LEFT(A5000,10),DATE(VALUE(LEFT(A5000,4)),VALUE(MID(A5000,6,2)),VALUE(MID(A5000,9,2))),""),"")))</f>
        <v/>
      </c>
    </row>
    <row r="5001" customFormat="false" ht="15" hidden="false" customHeight="false" outlineLevel="0" collapsed="false">
      <c r="A5001" s="13"/>
      <c r="B5001" s="8"/>
      <c r="C5001" s="8"/>
      <c r="D5001" s="23"/>
      <c r="E5001" s="23"/>
      <c r="F5001" s="10" t="str">
        <f aca="false">IF(D5001="","",D5001-N(E5001))</f>
        <v/>
      </c>
      <c r="G5001" s="8"/>
      <c r="H5001" s="12" t="str">
        <f aca="false">IF(AND(A5001="",C5001="",D5001=""),"",IF(A5001="","Add the order date",IF(I5001="","Date not recognised - use YYYY-MM-DD",IF(C5001="","Add the customer email",IF(D5001="","Add the order total",IF(COUNTIF(Customers!$A$2:$A$2001,C5001)=0,"Customer not on Customers tab",IF(N(E5001)&gt;D5001,"Refund is more than the order",IF(AND(B5001&lt;&gt;"",COUNTIF($B$2:$B$5001,B5001)&gt;1),"Same order # twice - keep one row",""))))))))</f>
        <v/>
      </c>
      <c r="I5001" s="11" t="str">
        <f aca="false">IF(A5001="","",IF(ISNUMBER(A5001),INT(A5001),IFERROR(IF(TEXT(DATE(VALUE(LEFT(A5001,4)),VALUE(MID(A5001,6,2)),VALUE(MID(A5001,9,2))),"yyyy-mm-dd")=LEFT(A5001,10),DATE(VALUE(LEFT(A5001,4)),VALUE(MID(A5001,6,2)),VALUE(MID(A5001,9,2))),""),"")))</f>
        <v/>
      </c>
    </row>
  </sheetData>
  <autoFilter ref="A1:I5001"/>
  <conditionalFormatting sqref="H2:H5001">
    <cfRule type="expression" priority="2" aboveAverage="0" equalAverage="0" bottom="0" percent="0" rank="0" text="" dxfId="11">
      <formula>H2&lt;&gt;""</formula>
    </cfRule>
  </conditionalFormatting>
  <dataValidations count="2">
    <dataValidation allowBlank="true" error="Enter a number of 0 or more, without currency symbols." errorStyle="stop" errorTitle="Check the number" operator="greaterThanOrEqual" showDropDown="false" showErrorMessage="true" showInputMessage="false" sqref="D2:E5001" type="decimal">
      <formula1>0</formula1>
      <formula2>0</formula2>
    </dataValidation>
    <dataValidation allowBlank="true" error="This email isn't on the Customers tab yet - add it there so the order is counted." errorStyle="warning" errorTitle="New customer?" operator="between" showDropDown="false" showErrorMessage="true" showInputMessage="false" sqref="C2:C5001" type="list">
      <formula1>CustomerList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5959"/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28" t="s">
        <v>142</v>
      </c>
    </row>
    <row r="3" customFormat="false" ht="15" hidden="false" customHeight="false" outlineLevel="0" collapsed="false">
      <c r="A3" s="25" t="s">
        <v>143</v>
      </c>
      <c r="B3" s="29" t="n">
        <v>120</v>
      </c>
      <c r="C3" s="16" t="s">
        <v>144</v>
      </c>
    </row>
    <row r="4" customFormat="false" ht="15" hidden="false" customHeight="false" outlineLevel="0" collapsed="false">
      <c r="A4" s="25" t="s">
        <v>145</v>
      </c>
      <c r="B4" s="29" t="n">
        <v>240</v>
      </c>
      <c r="C4" s="16" t="s">
        <v>146</v>
      </c>
    </row>
    <row r="5" customFormat="false" ht="15" hidden="false" customHeight="false" outlineLevel="0" collapsed="false">
      <c r="A5" s="25" t="s">
        <v>147</v>
      </c>
      <c r="B5" s="30" t="n">
        <v>500</v>
      </c>
      <c r="C5" s="16" t="s">
        <v>148</v>
      </c>
    </row>
    <row r="6" customFormat="false" ht="15" hidden="false" customHeight="false" outlineLevel="0" collapsed="false">
      <c r="A6" s="25" t="s">
        <v>149</v>
      </c>
      <c r="B6" s="29" t="n">
        <v>4</v>
      </c>
      <c r="C6" s="16"/>
    </row>
    <row r="7" customFormat="false" ht="15" hidden="false" customHeight="false" outlineLevel="0" collapsed="false">
      <c r="A7" s="25" t="s">
        <v>150</v>
      </c>
      <c r="B7" s="31" t="n">
        <v>1.5</v>
      </c>
      <c r="C7" s="16" t="s">
        <v>151</v>
      </c>
    </row>
    <row r="9" customFormat="false" ht="15" hidden="false" customHeight="false" outlineLevel="0" collapsed="false">
      <c r="A9" s="15" t="s">
        <v>152</v>
      </c>
    </row>
    <row r="11" customFormat="false" ht="15" hidden="false" customHeight="false" outlineLevel="0" collapsed="false">
      <c r="A11" s="26" t="s">
        <v>153</v>
      </c>
      <c r="B11" s="32" t="n">
        <f aca="false">IFERROR(AVERAGE(Customers!$J$2:$J$2001),"-")</f>
        <v>111.4375</v>
      </c>
      <c r="C11" s="16" t="s">
        <v>154</v>
      </c>
    </row>
  </sheetData>
  <dataValidations count="3">
    <dataValidation allowBlank="false" error="At risk has to be shorter than the lapsed window." errorStyle="stop" errorTitle="Shorter than lapsed" operator="between" showDropDown="false" showErrorMessage="true" showInputMessage="false" sqref="B3" type="decimal">
      <formula1>1</formula1>
      <formula2>$B$4-1</formula2>
    </dataValidation>
    <dataValidation allowBlank="false" error="Enter a number above 0." errorStyle="stop" errorTitle="Check the number" operator="greaterThan" showDropDown="false" showErrorMessage="true" showInputMessage="false" sqref="B5:B7" type="decimal">
      <formula1>0</formula1>
      <formula2>0</formula2>
    </dataValidation>
    <dataValidation allowBlank="false" error="Lapsed has to be longer than the at-risk window." errorStyle="stop" errorTitle="Longer than at risk" operator="greaterThan" showDropDown="false" showErrorMessage="true" showInputMessage="false" sqref="B4" type="decimal">
      <formula1>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2026-10-19T19:27:10Z</dcterms:created>
  <dc:creator>Katalaga Hakim</dc:creator>
  <dc:description/>
  <dc:language>en-US</dc:language>
  <cp:lastModifiedBy/>
  <dcterms:modified xsi:type="dcterms:W3CDTF">2026-10-19T19:27:18Z</dcterms:modified>
  <cp:revision>0</cp:revision>
  <dc:subject>Free customer win-back tracker from katalaga.com/tools</dc:subject>
  <dc:title>Customer Win-Back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